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svg" ContentType="image/svg+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drawings/drawing12.xml" ContentType="application/vnd.openxmlformats-officedocument.drawing+xml"/>
  <Override PartName="/xl/drawings/drawing13.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codeName="Ten_skoroszyt"/>
  <mc:AlternateContent xmlns:mc="http://schemas.openxmlformats.org/markup-compatibility/2006">
    <mc:Choice Requires="x15">
      <x15ac:absPath xmlns:x15ac="http://schemas.microsoft.com/office/spreadsheetml/2010/11/ac" url="C:\!PanD\Prezentacje\DVD dla DH\Kalkulatory doborowe\!2023\"/>
    </mc:Choice>
  </mc:AlternateContent>
  <xr:revisionPtr revIDLastSave="0" documentId="13_ncr:1_{A37C30E2-5425-4260-A59D-31D0F430C6C7}" xr6:coauthVersionLast="46" xr6:coauthVersionMax="46" xr10:uidLastSave="{00000000-0000-0000-0000-000000000000}"/>
  <bookViews>
    <workbookView xWindow="-28920" yWindow="-120" windowWidth="29040" windowHeight="15990" tabRatio="808" firstSheet="5" activeTab="5" xr2:uid="{00000000-000D-0000-FFFF-FFFF00000000}"/>
  </bookViews>
  <sheets>
    <sheet name="Obliczenia1" sheetId="1" state="hidden" r:id="rId1"/>
    <sheet name="Obliczenia2" sheetId="7" state="hidden" r:id="rId2"/>
    <sheet name="Obliczenia3" sheetId="9" state="hidden" r:id="rId3"/>
    <sheet name="Obliczenia4" sheetId="10" state="hidden" r:id="rId4"/>
    <sheet name="Obliczenia5" sheetId="13" state="hidden" r:id="rId5"/>
    <sheet name="Pom1" sheetId="4" r:id="rId6"/>
    <sheet name="Pom2" sheetId="6" r:id="rId7"/>
    <sheet name="Pom3" sheetId="8" r:id="rId8"/>
    <sheet name="Pom4" sheetId="11" r:id="rId9"/>
    <sheet name="Pom5" sheetId="12" r:id="rId10"/>
    <sheet name="Multisplit" sheetId="15" r:id="rId11"/>
    <sheet name="Wymagania" sheetId="5" state="hidden" r:id="rId12"/>
    <sheet name="Multisplit info" sheetId="18" r:id="rId13"/>
    <sheet name="Dane techniczne" sheetId="2" state="hidden" r:id="rId14"/>
  </sheets>
  <externalReferences>
    <externalReference r:id="rId15"/>
    <externalReference r:id="rId16"/>
  </externalReferences>
  <definedNames>
    <definedName name="dach">Obliczenia1!$H$111:$H$113</definedName>
    <definedName name="drugie_zr_c">'[1]rozwiazanie 1'!$B$139:$B$147</definedName>
    <definedName name="drzwi">Obliczenia1!$H$107:$H$109</definedName>
    <definedName name="izolacja">Obliczenia1!$H$102:$H$105</definedName>
    <definedName name="izolacja_dach">Obliczenia1!$H$115:$H$116</definedName>
    <definedName name="lista">[2]Obliczenia!$AH$70:$AH$86</definedName>
    <definedName name="lista_kierunki_swiata">Obliczenia1!$A$19:$B$26</definedName>
    <definedName name="lista_kierunki_swiata2">Obliczenia1!$E$89:$F$96</definedName>
    <definedName name="lista_kierunki_swiata3">Obliczenia1!$E$89:$G$96</definedName>
    <definedName name="_xlnm.Print_Area" localSheetId="10">Multisplit!$B$2:$W$192</definedName>
    <definedName name="_xlnm.Print_Area" localSheetId="5">'Pom1'!$B$2:$AA$189</definedName>
    <definedName name="_xlnm.Print_Area" localSheetId="6">'Pom2'!$B$2:$AA$191</definedName>
    <definedName name="_xlnm.Print_Area" localSheetId="7">'Pom3'!$B$2:$AA$191</definedName>
    <definedName name="_xlnm.Print_Area" localSheetId="8">'Pom4'!$B$2:$AA$191</definedName>
    <definedName name="_xlnm.Print_Area" localSheetId="9">'Pom5'!$B$2:$AA$191</definedName>
    <definedName name="okno_sciana">Obliczenia1!$H$92:$H$95</definedName>
    <definedName name="pompy_ciepla_wybor">'[1]dane pomp ciepla'!$M$3:$M$21</definedName>
    <definedName name="rodzaj_ogrz">'[1]rozwiazanie 1'!$B$133:$B$136</definedName>
    <definedName name="sciany">Obliczenia1!$H$89:$H$90</definedName>
    <definedName name="strony_swiata">Obliczenia1!$E$89:$E$96</definedName>
    <definedName name="tabela_modele">Obliczenia1!$A$123:$H$126</definedName>
    <definedName name="tabela_okna">Obliczenia1!$B$19:$K$27</definedName>
    <definedName name="tak_nie">Obliczenia1!$H$118:$H$119</definedName>
    <definedName name="vitoclima">'Pom1'!#REF!</definedName>
    <definedName name="vitoclima2">'Pom1'!#REF!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V191" i="15" l="1"/>
  <c r="AA191" i="12"/>
  <c r="AA191" i="11"/>
  <c r="AA191" i="8"/>
  <c r="AA191" i="6"/>
  <c r="U3" i="15"/>
  <c r="AE111" i="5"/>
  <c r="AE102" i="5"/>
  <c r="F70" i="5" l="1"/>
  <c r="F71" i="5"/>
  <c r="F72" i="5"/>
  <c r="F69" i="5"/>
  <c r="E72" i="5"/>
  <c r="E71" i="5"/>
  <c r="E70" i="5"/>
  <c r="E69" i="5"/>
  <c r="D69" i="5"/>
  <c r="D70" i="5"/>
  <c r="D72" i="5"/>
  <c r="D71" i="5"/>
  <c r="C132" i="5" l="1"/>
  <c r="D132" i="5" l="1"/>
  <c r="F132" i="5" s="1"/>
  <c r="E132" i="5"/>
  <c r="G132" i="5" s="1"/>
  <c r="I139" i="5" s="1"/>
  <c r="J139" i="5" s="1"/>
  <c r="H132" i="5" l="1"/>
  <c r="C139" i="5" s="1"/>
  <c r="D139" i="5" s="1"/>
  <c r="F139" i="5"/>
  <c r="G139" i="5" s="1"/>
  <c r="K66" i="5" l="1"/>
  <c r="K65" i="5"/>
  <c r="K64" i="5"/>
  <c r="M66" i="5"/>
  <c r="M65" i="5"/>
  <c r="M64" i="5"/>
  <c r="M63" i="5"/>
  <c r="K63" i="5"/>
  <c r="E86" i="15"/>
  <c r="E70" i="15"/>
  <c r="E54" i="15"/>
  <c r="E38" i="15"/>
  <c r="E22" i="15"/>
  <c r="I112" i="15"/>
  <c r="M112" i="15" s="1"/>
  <c r="I111" i="15"/>
  <c r="I110" i="15"/>
  <c r="I109" i="15"/>
  <c r="I108" i="15"/>
  <c r="E17" i="15"/>
  <c r="E108" i="15" s="1"/>
  <c r="E33" i="15"/>
  <c r="E109" i="15" s="1"/>
  <c r="E49" i="15"/>
  <c r="E110" i="15" s="1"/>
  <c r="E65" i="15"/>
  <c r="E111" i="15" s="1"/>
  <c r="E81" i="15"/>
  <c r="E112" i="15" s="1"/>
  <c r="E85" i="15"/>
  <c r="E69" i="15"/>
  <c r="E53" i="15"/>
  <c r="E37" i="15"/>
  <c r="E21" i="15"/>
  <c r="F56" i="5" l="1"/>
  <c r="G56" i="5" s="1"/>
  <c r="J56" i="5" s="1"/>
  <c r="M110" i="15"/>
  <c r="R111" i="15"/>
  <c r="M111" i="15"/>
  <c r="F54" i="5"/>
  <c r="M108" i="15"/>
  <c r="F55" i="5"/>
  <c r="M109" i="15"/>
  <c r="J112" i="15"/>
  <c r="F58" i="5"/>
  <c r="F57" i="5"/>
  <c r="G57" i="5" s="1"/>
  <c r="J57" i="5" s="1"/>
  <c r="J108" i="15"/>
  <c r="R110" i="15"/>
  <c r="J109" i="15"/>
  <c r="J110" i="15"/>
  <c r="L108" i="15"/>
  <c r="J111" i="15"/>
  <c r="L110" i="15"/>
  <c r="L109" i="15"/>
  <c r="L111" i="15"/>
  <c r="L112" i="15"/>
  <c r="I114" i="15"/>
  <c r="W48" i="12"/>
  <c r="W48" i="11"/>
  <c r="W48" i="8"/>
  <c r="W48" i="6"/>
  <c r="W48" i="4"/>
  <c r="F59" i="5" l="1"/>
  <c r="Q63" i="5" s="1"/>
  <c r="I115" i="15"/>
  <c r="W3" i="6"/>
  <c r="W3" i="8" s="1"/>
  <c r="W3" i="11" s="1"/>
  <c r="W3" i="12" s="1"/>
  <c r="R3" i="15"/>
  <c r="N162" i="12"/>
  <c r="N159" i="12"/>
  <c r="T144" i="12"/>
  <c r="I144" i="12"/>
  <c r="T141" i="12"/>
  <c r="I141" i="12"/>
  <c r="T138" i="12"/>
  <c r="I138" i="12"/>
  <c r="I82" i="13"/>
  <c r="L82" i="13" s="1"/>
  <c r="L83" i="13" s="1"/>
  <c r="F77" i="13"/>
  <c r="E77" i="13" s="1"/>
  <c r="L77" i="13" s="1"/>
  <c r="F76" i="13"/>
  <c r="E76" i="13" s="1"/>
  <c r="L76" i="13" s="1"/>
  <c r="F75" i="13"/>
  <c r="E75" i="13" s="1"/>
  <c r="L75" i="13" s="1"/>
  <c r="F74" i="13"/>
  <c r="F73" i="13"/>
  <c r="E73" i="13" s="1"/>
  <c r="L73" i="13" s="1"/>
  <c r="F67" i="13"/>
  <c r="D40" i="13" s="1"/>
  <c r="K40" i="13" s="1"/>
  <c r="D67" i="13"/>
  <c r="C67" i="13"/>
  <c r="H63" i="13"/>
  <c r="H65" i="13" s="1"/>
  <c r="F63" i="13"/>
  <c r="J64" i="13" s="1"/>
  <c r="J66" i="13" s="1"/>
  <c r="D63" i="13"/>
  <c r="C63" i="13"/>
  <c r="D54" i="13"/>
  <c r="C54" i="13"/>
  <c r="H48" i="13"/>
  <c r="H47" i="13"/>
  <c r="D47" i="13"/>
  <c r="H46" i="13"/>
  <c r="C46" i="13"/>
  <c r="H45" i="13"/>
  <c r="B45" i="13"/>
  <c r="B30" i="13" s="1"/>
  <c r="C40" i="13"/>
  <c r="E38" i="13"/>
  <c r="E37" i="13"/>
  <c r="E36" i="13"/>
  <c r="E35" i="13"/>
  <c r="D33" i="13"/>
  <c r="K33" i="13" s="1"/>
  <c r="C33" i="13"/>
  <c r="E33" i="13" s="1"/>
  <c r="E32" i="13"/>
  <c r="D32" i="13"/>
  <c r="J32" i="13" s="1"/>
  <c r="C32" i="13"/>
  <c r="D31" i="13"/>
  <c r="J31" i="13" s="1"/>
  <c r="C31" i="13"/>
  <c r="E31" i="13" s="1"/>
  <c r="D30" i="13"/>
  <c r="K30" i="13" s="1"/>
  <c r="C30" i="13"/>
  <c r="E30" i="13" s="1"/>
  <c r="E7" i="13"/>
  <c r="E5" i="13"/>
  <c r="E4" i="13"/>
  <c r="D126" i="13"/>
  <c r="D125" i="13"/>
  <c r="D124" i="13"/>
  <c r="D123" i="13"/>
  <c r="E74" i="13"/>
  <c r="L74" i="13" s="1"/>
  <c r="E67" i="13"/>
  <c r="J59" i="13"/>
  <c r="H59" i="13"/>
  <c r="F59" i="13"/>
  <c r="G40" i="13"/>
  <c r="E40" i="13"/>
  <c r="F40" i="13"/>
  <c r="I33" i="13"/>
  <c r="F32" i="13"/>
  <c r="D27" i="13"/>
  <c r="C27" i="13"/>
  <c r="L26" i="13"/>
  <c r="L25" i="13"/>
  <c r="L24" i="13"/>
  <c r="L23" i="13"/>
  <c r="L22" i="13"/>
  <c r="L21" i="13"/>
  <c r="L20" i="13"/>
  <c r="L19" i="13"/>
  <c r="K17" i="13"/>
  <c r="J17" i="13"/>
  <c r="I17" i="13"/>
  <c r="H17" i="13"/>
  <c r="G17" i="13"/>
  <c r="F17" i="13"/>
  <c r="M162" i="12"/>
  <c r="M159" i="12"/>
  <c r="W115" i="12"/>
  <c r="Q115" i="12"/>
  <c r="W74" i="12"/>
  <c r="J74" i="12"/>
  <c r="D48" i="13" s="1"/>
  <c r="J72" i="12"/>
  <c r="C48" i="13" s="1"/>
  <c r="W50" i="12"/>
  <c r="D46" i="13" s="1"/>
  <c r="J50" i="12"/>
  <c r="D45" i="13" s="1"/>
  <c r="J48" i="12"/>
  <c r="W72" i="12" s="1"/>
  <c r="C47" i="13" s="1"/>
  <c r="C40" i="12"/>
  <c r="G31" i="12"/>
  <c r="C31" i="12"/>
  <c r="X27" i="12"/>
  <c r="G27" i="12"/>
  <c r="S24" i="12"/>
  <c r="P3" i="12"/>
  <c r="I82" i="10"/>
  <c r="L82" i="10" s="1"/>
  <c r="L83" i="10" s="1"/>
  <c r="F77" i="10"/>
  <c r="E77" i="10" s="1"/>
  <c r="L77" i="10" s="1"/>
  <c r="F76" i="10"/>
  <c r="E76" i="10" s="1"/>
  <c r="L76" i="10" s="1"/>
  <c r="F75" i="10"/>
  <c r="E75" i="10" s="1"/>
  <c r="L75" i="10" s="1"/>
  <c r="F74" i="10"/>
  <c r="E74" i="10" s="1"/>
  <c r="L74" i="10" s="1"/>
  <c r="F73" i="10"/>
  <c r="E73" i="10" s="1"/>
  <c r="L73" i="10" s="1"/>
  <c r="F67" i="10"/>
  <c r="D40" i="10" s="1"/>
  <c r="K40" i="10" s="1"/>
  <c r="D67" i="10"/>
  <c r="C67" i="10"/>
  <c r="H63" i="10"/>
  <c r="F63" i="10"/>
  <c r="H64" i="10" s="1"/>
  <c r="D63" i="10"/>
  <c r="C63" i="10"/>
  <c r="D54" i="10"/>
  <c r="C54" i="10"/>
  <c r="H48" i="10"/>
  <c r="H47" i="10"/>
  <c r="H46" i="10"/>
  <c r="C46" i="10"/>
  <c r="H45" i="10"/>
  <c r="B45" i="10"/>
  <c r="B30" i="10" s="1"/>
  <c r="G30" i="10" s="1"/>
  <c r="C40" i="10"/>
  <c r="E40" i="10" s="1"/>
  <c r="E38" i="10"/>
  <c r="E37" i="10"/>
  <c r="E36" i="10"/>
  <c r="E35" i="10"/>
  <c r="D33" i="10"/>
  <c r="J33" i="10" s="1"/>
  <c r="C33" i="10"/>
  <c r="E33" i="10" s="1"/>
  <c r="D32" i="10"/>
  <c r="K32" i="10" s="1"/>
  <c r="C32" i="10"/>
  <c r="F32" i="10" s="1"/>
  <c r="D31" i="10"/>
  <c r="K31" i="10" s="1"/>
  <c r="C31" i="10"/>
  <c r="E31" i="10" s="1"/>
  <c r="D30" i="10"/>
  <c r="K30" i="10" s="1"/>
  <c r="C30" i="10"/>
  <c r="E30" i="10" s="1"/>
  <c r="E7" i="10"/>
  <c r="E5" i="10"/>
  <c r="E4" i="10"/>
  <c r="E6" i="10" s="1"/>
  <c r="D126" i="10"/>
  <c r="D125" i="10"/>
  <c r="D124" i="10"/>
  <c r="D123" i="10"/>
  <c r="J64" i="10"/>
  <c r="J66" i="10" s="1"/>
  <c r="H65" i="10"/>
  <c r="J59" i="10"/>
  <c r="H59" i="10"/>
  <c r="F59" i="10"/>
  <c r="I33" i="10"/>
  <c r="K33" i="10"/>
  <c r="J31" i="10"/>
  <c r="H30" i="10"/>
  <c r="J30" i="10"/>
  <c r="D27" i="10"/>
  <c r="L26" i="10"/>
  <c r="L25" i="10"/>
  <c r="L24" i="10"/>
  <c r="L23" i="10"/>
  <c r="L22" i="10"/>
  <c r="L21" i="10"/>
  <c r="L20" i="10"/>
  <c r="L19" i="10"/>
  <c r="K17" i="10"/>
  <c r="J17" i="10"/>
  <c r="I17" i="10"/>
  <c r="H17" i="10"/>
  <c r="G17" i="10"/>
  <c r="F17" i="10"/>
  <c r="N162" i="11"/>
  <c r="N159" i="11"/>
  <c r="T144" i="11"/>
  <c r="I144" i="11"/>
  <c r="T141" i="11"/>
  <c r="I141" i="11"/>
  <c r="T138" i="11"/>
  <c r="I138" i="11"/>
  <c r="M162" i="11"/>
  <c r="M159" i="11"/>
  <c r="W115" i="11"/>
  <c r="Q115" i="11"/>
  <c r="W74" i="11"/>
  <c r="D47" i="10" s="1"/>
  <c r="J74" i="11"/>
  <c r="D48" i="10" s="1"/>
  <c r="J72" i="11"/>
  <c r="C48" i="10" s="1"/>
  <c r="W50" i="11"/>
  <c r="D46" i="10" s="1"/>
  <c r="J50" i="11"/>
  <c r="D45" i="10" s="1"/>
  <c r="J48" i="11"/>
  <c r="W72" i="11" s="1"/>
  <c r="C47" i="10" s="1"/>
  <c r="C40" i="11"/>
  <c r="G31" i="11"/>
  <c r="C31" i="11"/>
  <c r="X27" i="11"/>
  <c r="G27" i="11"/>
  <c r="S24" i="11"/>
  <c r="P3" i="11"/>
  <c r="I82" i="9"/>
  <c r="F77" i="9"/>
  <c r="F76" i="9"/>
  <c r="F75" i="9"/>
  <c r="F74" i="9"/>
  <c r="E74" i="9" s="1"/>
  <c r="L74" i="9" s="1"/>
  <c r="F73" i="9"/>
  <c r="E73" i="9" s="1"/>
  <c r="L73" i="9" s="1"/>
  <c r="F67" i="9"/>
  <c r="D40" i="9" s="1"/>
  <c r="K40" i="9" s="1"/>
  <c r="D67" i="9"/>
  <c r="C67" i="9"/>
  <c r="H63" i="9"/>
  <c r="H65" i="9" s="1"/>
  <c r="F63" i="9"/>
  <c r="D63" i="9"/>
  <c r="C63" i="9"/>
  <c r="D54" i="9"/>
  <c r="C54" i="9"/>
  <c r="H48" i="9"/>
  <c r="H47" i="9"/>
  <c r="H46" i="9"/>
  <c r="C46" i="9"/>
  <c r="H45" i="9"/>
  <c r="B45" i="9"/>
  <c r="A45" i="9" s="1"/>
  <c r="A46" i="9" s="1"/>
  <c r="C40" i="9"/>
  <c r="G40" i="9" s="1"/>
  <c r="E38" i="9"/>
  <c r="E37" i="9"/>
  <c r="E36" i="9"/>
  <c r="E35" i="9"/>
  <c r="D33" i="9"/>
  <c r="J33" i="9" s="1"/>
  <c r="C33" i="9"/>
  <c r="E33" i="9" s="1"/>
  <c r="E32" i="9"/>
  <c r="D32" i="9"/>
  <c r="I32" i="9" s="1"/>
  <c r="C32" i="9"/>
  <c r="D31" i="9"/>
  <c r="K31" i="9" s="1"/>
  <c r="C31" i="9"/>
  <c r="E31" i="9" s="1"/>
  <c r="D30" i="9"/>
  <c r="C30" i="9"/>
  <c r="H30" i="9" s="1"/>
  <c r="E7" i="9"/>
  <c r="E5" i="9"/>
  <c r="E6" i="9" s="1"/>
  <c r="E8" i="9" s="1"/>
  <c r="E4" i="9"/>
  <c r="N162" i="8"/>
  <c r="N159" i="8"/>
  <c r="T144" i="8"/>
  <c r="I144" i="8"/>
  <c r="T141" i="8"/>
  <c r="I141" i="8"/>
  <c r="T138" i="8"/>
  <c r="I138" i="8"/>
  <c r="M162" i="8"/>
  <c r="M159" i="8"/>
  <c r="W115" i="8"/>
  <c r="Q115" i="8"/>
  <c r="W74" i="8"/>
  <c r="D47" i="9" s="1"/>
  <c r="J74" i="8"/>
  <c r="D48" i="9" s="1"/>
  <c r="J72" i="8"/>
  <c r="C48" i="9" s="1"/>
  <c r="W50" i="8"/>
  <c r="D46" i="9" s="1"/>
  <c r="J50" i="8"/>
  <c r="D45" i="9" s="1"/>
  <c r="J48" i="8"/>
  <c r="W72" i="8" s="1"/>
  <c r="C47" i="9" s="1"/>
  <c r="C40" i="8"/>
  <c r="G31" i="8"/>
  <c r="C31" i="8"/>
  <c r="X27" i="8"/>
  <c r="G27" i="8"/>
  <c r="S24" i="8"/>
  <c r="P3" i="8"/>
  <c r="D126" i="9"/>
  <c r="D125" i="9"/>
  <c r="D124" i="9"/>
  <c r="D123" i="9"/>
  <c r="L82" i="9"/>
  <c r="L83" i="9" s="1"/>
  <c r="E77" i="9"/>
  <c r="L77" i="9" s="1"/>
  <c r="E76" i="9"/>
  <c r="L76" i="9" s="1"/>
  <c r="E75" i="9"/>
  <c r="L75" i="9" s="1"/>
  <c r="J64" i="9"/>
  <c r="J66" i="9" s="1"/>
  <c r="H64" i="9"/>
  <c r="F64" i="9"/>
  <c r="J59" i="9"/>
  <c r="H59" i="9"/>
  <c r="F59" i="9"/>
  <c r="I33" i="9"/>
  <c r="K33" i="9"/>
  <c r="H33" i="9"/>
  <c r="F32" i="9"/>
  <c r="J31" i="9"/>
  <c r="K30" i="9"/>
  <c r="I30" i="9"/>
  <c r="J30" i="9"/>
  <c r="B30" i="9"/>
  <c r="B35" i="9" s="1"/>
  <c r="D27" i="9"/>
  <c r="L26" i="9"/>
  <c r="L25" i="9"/>
  <c r="L24" i="9"/>
  <c r="L23" i="9"/>
  <c r="L22" i="9"/>
  <c r="L21" i="9"/>
  <c r="L20" i="9"/>
  <c r="L19" i="9"/>
  <c r="K17" i="9"/>
  <c r="J17" i="9"/>
  <c r="I17" i="9"/>
  <c r="H17" i="9"/>
  <c r="G17" i="9"/>
  <c r="F17" i="9"/>
  <c r="N162" i="6"/>
  <c r="N159" i="6"/>
  <c r="T144" i="6"/>
  <c r="I144" i="6"/>
  <c r="T141" i="6"/>
  <c r="I141" i="6"/>
  <c r="T138" i="6"/>
  <c r="I138" i="6"/>
  <c r="I82" i="7"/>
  <c r="L82" i="7" s="1"/>
  <c r="L83" i="7" s="1"/>
  <c r="F77" i="7"/>
  <c r="E77" i="7" s="1"/>
  <c r="L77" i="7" s="1"/>
  <c r="F76" i="7"/>
  <c r="F75" i="7"/>
  <c r="E75" i="7" s="1"/>
  <c r="L75" i="7" s="1"/>
  <c r="F74" i="7"/>
  <c r="E74" i="7" s="1"/>
  <c r="L74" i="7" s="1"/>
  <c r="F73" i="7"/>
  <c r="E73" i="7" s="1"/>
  <c r="L73" i="7" s="1"/>
  <c r="F67" i="7"/>
  <c r="D40" i="7" s="1"/>
  <c r="D67" i="7"/>
  <c r="D27" i="7" s="1"/>
  <c r="C67" i="7"/>
  <c r="C27" i="7" s="1"/>
  <c r="H63" i="7"/>
  <c r="F65" i="7" s="1"/>
  <c r="F63" i="7"/>
  <c r="D63" i="7"/>
  <c r="C63" i="7"/>
  <c r="D54" i="7"/>
  <c r="E54" i="7" s="1"/>
  <c r="L54" i="7" s="1"/>
  <c r="L55" i="7" s="1"/>
  <c r="O128" i="6" s="1"/>
  <c r="C54" i="7"/>
  <c r="H48" i="7"/>
  <c r="D48" i="7"/>
  <c r="H47" i="7"/>
  <c r="H46" i="7"/>
  <c r="C46" i="7"/>
  <c r="H45" i="7"/>
  <c r="D45" i="7"/>
  <c r="B45" i="7"/>
  <c r="A45" i="7" s="1"/>
  <c r="A46" i="7" s="1"/>
  <c r="C40" i="7"/>
  <c r="E38" i="7"/>
  <c r="E37" i="7"/>
  <c r="E36" i="7"/>
  <c r="E35" i="7"/>
  <c r="D33" i="7"/>
  <c r="I33" i="7" s="1"/>
  <c r="C33" i="7"/>
  <c r="H33" i="7" s="1"/>
  <c r="E32" i="7"/>
  <c r="D32" i="7"/>
  <c r="K32" i="7" s="1"/>
  <c r="C32" i="7"/>
  <c r="D31" i="7"/>
  <c r="K31" i="7" s="1"/>
  <c r="C31" i="7"/>
  <c r="E31" i="7" s="1"/>
  <c r="D30" i="7"/>
  <c r="I30" i="7" s="1"/>
  <c r="C30" i="7"/>
  <c r="E30" i="7" s="1"/>
  <c r="E7" i="7"/>
  <c r="E5" i="7"/>
  <c r="E4" i="7"/>
  <c r="D126" i="7"/>
  <c r="D125" i="7"/>
  <c r="D124" i="7"/>
  <c r="D123" i="7"/>
  <c r="E76" i="7"/>
  <c r="L76" i="7" s="1"/>
  <c r="J59" i="7"/>
  <c r="H59" i="7"/>
  <c r="F59" i="7"/>
  <c r="H32" i="7"/>
  <c r="F32" i="7"/>
  <c r="H31" i="7"/>
  <c r="L26" i="7"/>
  <c r="L25" i="7"/>
  <c r="L24" i="7"/>
  <c r="L23" i="7"/>
  <c r="L22" i="7"/>
  <c r="L21" i="7"/>
  <c r="L20" i="7"/>
  <c r="L19" i="7"/>
  <c r="K17" i="7"/>
  <c r="J17" i="7"/>
  <c r="I17" i="7"/>
  <c r="H17" i="7"/>
  <c r="G17" i="7"/>
  <c r="F17" i="7"/>
  <c r="M162" i="6"/>
  <c r="M159" i="6"/>
  <c r="W115" i="6"/>
  <c r="Q115" i="6"/>
  <c r="W74" i="6"/>
  <c r="D47" i="7" s="1"/>
  <c r="J74" i="6"/>
  <c r="J72" i="6"/>
  <c r="C48" i="7" s="1"/>
  <c r="E48" i="7" s="1"/>
  <c r="W50" i="6"/>
  <c r="D46" i="7" s="1"/>
  <c r="E46" i="7" s="1"/>
  <c r="J50" i="6"/>
  <c r="J48" i="6"/>
  <c r="W72" i="6" s="1"/>
  <c r="C47" i="7" s="1"/>
  <c r="C40" i="6"/>
  <c r="G31" i="6"/>
  <c r="C31" i="6"/>
  <c r="X27" i="6"/>
  <c r="G27" i="6"/>
  <c r="S24" i="6"/>
  <c r="P3" i="6"/>
  <c r="D124" i="1"/>
  <c r="D125" i="1"/>
  <c r="D126" i="1"/>
  <c r="D123" i="1"/>
  <c r="H30" i="13" l="1"/>
  <c r="K31" i="13"/>
  <c r="C45" i="13"/>
  <c r="F64" i="13"/>
  <c r="J30" i="13"/>
  <c r="H64" i="13"/>
  <c r="H66" i="13" s="1"/>
  <c r="I30" i="13"/>
  <c r="N30" i="13" s="1"/>
  <c r="F31" i="13"/>
  <c r="E128" i="12"/>
  <c r="F33" i="13"/>
  <c r="G33" i="13"/>
  <c r="H33" i="13"/>
  <c r="F40" i="10"/>
  <c r="G40" i="10"/>
  <c r="A45" i="10"/>
  <c r="A46" i="10" s="1"/>
  <c r="H40" i="10"/>
  <c r="I30" i="10"/>
  <c r="N30" i="10" s="1"/>
  <c r="E63" i="10"/>
  <c r="C45" i="10"/>
  <c r="E45" i="10" s="1"/>
  <c r="E67" i="10"/>
  <c r="G31" i="10"/>
  <c r="E47" i="10"/>
  <c r="F64" i="10"/>
  <c r="E46" i="10"/>
  <c r="E32" i="10"/>
  <c r="F47" i="10" s="1"/>
  <c r="L47" i="10" s="1"/>
  <c r="L92" i="11" s="1"/>
  <c r="C27" i="10"/>
  <c r="E27" i="10" s="1"/>
  <c r="E48" i="10"/>
  <c r="F48" i="10" s="1"/>
  <c r="L48" i="10" s="1"/>
  <c r="L93" i="11" s="1"/>
  <c r="H33" i="10"/>
  <c r="E47" i="9"/>
  <c r="E48" i="9"/>
  <c r="E54" i="9"/>
  <c r="L54" i="9" s="1"/>
  <c r="L55" i="9" s="1"/>
  <c r="O128" i="8" s="1"/>
  <c r="H66" i="9"/>
  <c r="E67" i="9"/>
  <c r="F31" i="9"/>
  <c r="C27" i="9"/>
  <c r="E128" i="8"/>
  <c r="F40" i="9"/>
  <c r="E46" i="9"/>
  <c r="F46" i="9" s="1"/>
  <c r="L46" i="9" s="1"/>
  <c r="L91" i="8" s="1"/>
  <c r="L78" i="9"/>
  <c r="I151" i="8" s="1"/>
  <c r="L55" i="15" s="1"/>
  <c r="E63" i="7"/>
  <c r="H65" i="7"/>
  <c r="J33" i="7"/>
  <c r="J31" i="7"/>
  <c r="K33" i="7"/>
  <c r="N33" i="7" s="1"/>
  <c r="E6" i="7"/>
  <c r="E8" i="7" s="1"/>
  <c r="B35" i="13"/>
  <c r="E90" i="12"/>
  <c r="A45" i="13"/>
  <c r="A46" i="13" s="1"/>
  <c r="B46" i="13" s="1"/>
  <c r="E47" i="13"/>
  <c r="F47" i="13" s="1"/>
  <c r="L47" i="13" s="1"/>
  <c r="L92" i="12" s="1"/>
  <c r="E48" i="13"/>
  <c r="E45" i="13"/>
  <c r="E46" i="13"/>
  <c r="E63" i="13"/>
  <c r="E6" i="13"/>
  <c r="E8" i="13" s="1"/>
  <c r="Q64" i="5"/>
  <c r="Q65" i="5"/>
  <c r="Q66" i="5"/>
  <c r="E54" i="10"/>
  <c r="L54" i="10" s="1"/>
  <c r="L55" i="10" s="1"/>
  <c r="O128" i="11" s="1"/>
  <c r="K87" i="10"/>
  <c r="K87" i="7"/>
  <c r="E27" i="7"/>
  <c r="F40" i="7"/>
  <c r="E128" i="6"/>
  <c r="J64" i="7"/>
  <c r="J66" i="7" s="1"/>
  <c r="F64" i="7"/>
  <c r="F66" i="7" s="1"/>
  <c r="B30" i="7"/>
  <c r="I169" i="12"/>
  <c r="L88" i="15" s="1"/>
  <c r="K87" i="13"/>
  <c r="E54" i="13"/>
  <c r="L54" i="13" s="1"/>
  <c r="L55" i="13" s="1"/>
  <c r="O128" i="12" s="1"/>
  <c r="E27" i="13"/>
  <c r="F48" i="13"/>
  <c r="L48" i="13" s="1"/>
  <c r="L93" i="12" s="1"/>
  <c r="G30" i="13"/>
  <c r="K32" i="13"/>
  <c r="L78" i="13"/>
  <c r="I151" i="12" s="1"/>
  <c r="L87" i="15" s="1"/>
  <c r="I32" i="13"/>
  <c r="F46" i="13"/>
  <c r="L46" i="13" s="1"/>
  <c r="L91" i="12" s="1"/>
  <c r="J33" i="13"/>
  <c r="N33" i="13" s="1"/>
  <c r="H32" i="13"/>
  <c r="G31" i="13"/>
  <c r="H40" i="13"/>
  <c r="H31" i="13"/>
  <c r="I40" i="13"/>
  <c r="F65" i="13"/>
  <c r="F66" i="13" s="1"/>
  <c r="F30" i="13"/>
  <c r="I31" i="13"/>
  <c r="N31" i="13" s="1"/>
  <c r="J40" i="13"/>
  <c r="I169" i="11"/>
  <c r="L72" i="15" s="1"/>
  <c r="I169" i="8"/>
  <c r="L56" i="15" s="1"/>
  <c r="K87" i="9"/>
  <c r="E63" i="9"/>
  <c r="C45" i="9"/>
  <c r="E45" i="9" s="1"/>
  <c r="I32" i="10"/>
  <c r="J32" i="10"/>
  <c r="N33" i="10"/>
  <c r="E8" i="10"/>
  <c r="H66" i="10"/>
  <c r="L78" i="10"/>
  <c r="I151" i="11" s="1"/>
  <c r="L71" i="15" s="1"/>
  <c r="F46" i="10"/>
  <c r="L46" i="10" s="1"/>
  <c r="L91" i="11" s="1"/>
  <c r="B46" i="10"/>
  <c r="A47" i="10"/>
  <c r="B35" i="10"/>
  <c r="E90" i="11"/>
  <c r="E128" i="11"/>
  <c r="H32" i="10"/>
  <c r="H31" i="10"/>
  <c r="F33" i="10"/>
  <c r="I40" i="10"/>
  <c r="F65" i="10"/>
  <c r="F66" i="10" s="1"/>
  <c r="L63" i="10" s="1"/>
  <c r="L68" i="10" s="1"/>
  <c r="L128" i="11" s="1"/>
  <c r="F31" i="10"/>
  <c r="F30" i="10"/>
  <c r="I31" i="10"/>
  <c r="N31" i="10" s="1"/>
  <c r="G33" i="10"/>
  <c r="J40" i="10"/>
  <c r="E27" i="9"/>
  <c r="G30" i="9"/>
  <c r="K32" i="9"/>
  <c r="E40" i="9"/>
  <c r="H40" i="9"/>
  <c r="E30" i="9"/>
  <c r="N30" i="9"/>
  <c r="E90" i="8"/>
  <c r="N33" i="9"/>
  <c r="A47" i="9"/>
  <c r="B46" i="9"/>
  <c r="F47" i="9"/>
  <c r="L47" i="9" s="1"/>
  <c r="L92" i="8" s="1"/>
  <c r="H32" i="9"/>
  <c r="G31" i="9"/>
  <c r="J32" i="9"/>
  <c r="H31" i="9"/>
  <c r="F33" i="9"/>
  <c r="I40" i="9"/>
  <c r="F65" i="9"/>
  <c r="F66" i="9" s="1"/>
  <c r="L63" i="9" s="1"/>
  <c r="L68" i="9" s="1"/>
  <c r="L128" i="8" s="1"/>
  <c r="F30" i="9"/>
  <c r="I31" i="9"/>
  <c r="N31" i="9" s="1"/>
  <c r="G33" i="9"/>
  <c r="J40" i="9"/>
  <c r="C45" i="7"/>
  <c r="E45" i="7" s="1"/>
  <c r="I169" i="6"/>
  <c r="L40" i="15" s="1"/>
  <c r="E47" i="7"/>
  <c r="F47" i="7" s="1"/>
  <c r="L47" i="7" s="1"/>
  <c r="L92" i="6" s="1"/>
  <c r="G30" i="7"/>
  <c r="J30" i="7"/>
  <c r="I32" i="7"/>
  <c r="E33" i="7"/>
  <c r="J32" i="7"/>
  <c r="K30" i="7"/>
  <c r="H40" i="7"/>
  <c r="G40" i="7"/>
  <c r="H30" i="7"/>
  <c r="B46" i="7"/>
  <c r="A47" i="7"/>
  <c r="K40" i="7"/>
  <c r="I40" i="7"/>
  <c r="J40" i="7"/>
  <c r="L78" i="7"/>
  <c r="I151" i="6" s="1"/>
  <c r="L39" i="15" s="1"/>
  <c r="H64" i="7"/>
  <c r="H66" i="7" s="1"/>
  <c r="F31" i="7"/>
  <c r="G31" i="7"/>
  <c r="E67" i="7"/>
  <c r="E40" i="7" s="1"/>
  <c r="F33" i="7"/>
  <c r="F30" i="7"/>
  <c r="I31" i="7"/>
  <c r="N31" i="7" s="1"/>
  <c r="G33" i="7"/>
  <c r="N161" i="4"/>
  <c r="N158" i="4"/>
  <c r="T143" i="4"/>
  <c r="T140" i="4"/>
  <c r="T137" i="4"/>
  <c r="I143" i="4"/>
  <c r="I140" i="4"/>
  <c r="I137" i="4"/>
  <c r="L33" i="13" l="1"/>
  <c r="I93" i="12" s="1"/>
  <c r="L63" i="13"/>
  <c r="L68" i="13" s="1"/>
  <c r="L128" i="12" s="1"/>
  <c r="N32" i="13"/>
  <c r="A47" i="13"/>
  <c r="N32" i="10"/>
  <c r="L30" i="10"/>
  <c r="N32" i="9"/>
  <c r="N32" i="7"/>
  <c r="N30" i="7"/>
  <c r="L33" i="7"/>
  <c r="I93" i="6" s="1"/>
  <c r="L30" i="9"/>
  <c r="I90" i="8" s="1"/>
  <c r="L33" i="10"/>
  <c r="I93" i="11" s="1"/>
  <c r="L30" i="13"/>
  <c r="I90" i="12" s="1"/>
  <c r="B31" i="13"/>
  <c r="T43" i="12"/>
  <c r="O40" i="12" s="1"/>
  <c r="L63" i="7"/>
  <c r="L68" i="7" s="1"/>
  <c r="L128" i="6" s="1"/>
  <c r="B31" i="7"/>
  <c r="T43" i="6"/>
  <c r="O40" i="6" s="1"/>
  <c r="L30" i="7"/>
  <c r="I90" i="6" s="1"/>
  <c r="B35" i="7"/>
  <c r="E90" i="6"/>
  <c r="N40" i="13"/>
  <c r="L40" i="13" s="1"/>
  <c r="I128" i="12" s="1"/>
  <c r="I130" i="12" s="1"/>
  <c r="L86" i="15" s="1"/>
  <c r="A48" i="13"/>
  <c r="B48" i="13" s="1"/>
  <c r="B47" i="13"/>
  <c r="F45" i="13"/>
  <c r="L45" i="13" s="1"/>
  <c r="L31" i="13"/>
  <c r="N40" i="10"/>
  <c r="L40" i="10" s="1"/>
  <c r="I128" i="11" s="1"/>
  <c r="I130" i="11" s="1"/>
  <c r="L70" i="15" s="1"/>
  <c r="I90" i="11"/>
  <c r="B47" i="10"/>
  <c r="A48" i="10"/>
  <c r="B48" i="10" s="1"/>
  <c r="B31" i="10"/>
  <c r="T43" i="11"/>
  <c r="O40" i="11" s="1"/>
  <c r="L31" i="10"/>
  <c r="O30" i="10" s="1"/>
  <c r="F45" i="10"/>
  <c r="L45" i="10" s="1"/>
  <c r="B31" i="9"/>
  <c r="T43" i="8"/>
  <c r="O40" i="8" s="1"/>
  <c r="F45" i="9"/>
  <c r="L45" i="9" s="1"/>
  <c r="L90" i="8" s="1"/>
  <c r="B47" i="9"/>
  <c r="A48" i="9"/>
  <c r="B48" i="9" s="1"/>
  <c r="L33" i="9"/>
  <c r="F48" i="9"/>
  <c r="L48" i="9" s="1"/>
  <c r="L93" i="8" s="1"/>
  <c r="N40" i="9"/>
  <c r="L40" i="9" s="1"/>
  <c r="I128" i="8" s="1"/>
  <c r="I130" i="8" s="1"/>
  <c r="L54" i="15" s="1"/>
  <c r="L31" i="9"/>
  <c r="I91" i="8" s="1"/>
  <c r="F48" i="7"/>
  <c r="L48" i="7" s="1"/>
  <c r="L93" i="6" s="1"/>
  <c r="N40" i="7"/>
  <c r="L40" i="7" s="1"/>
  <c r="I128" i="6" s="1"/>
  <c r="F45" i="7"/>
  <c r="L45" i="7" s="1"/>
  <c r="B47" i="7"/>
  <c r="A48" i="7"/>
  <c r="B48" i="7" s="1"/>
  <c r="L31" i="7"/>
  <c r="F46" i="7"/>
  <c r="L46" i="7" s="1"/>
  <c r="L91" i="6" s="1"/>
  <c r="C40" i="4"/>
  <c r="H46" i="1"/>
  <c r="C31" i="1"/>
  <c r="E31" i="1" s="1"/>
  <c r="G27" i="4"/>
  <c r="G31" i="4"/>
  <c r="C31" i="4"/>
  <c r="P3" i="4"/>
  <c r="R33" i="10" l="1"/>
  <c r="O30" i="9"/>
  <c r="R33" i="7"/>
  <c r="O30" i="13"/>
  <c r="I91" i="12"/>
  <c r="B33" i="13"/>
  <c r="H67" i="12"/>
  <c r="C68" i="12" s="1"/>
  <c r="R33" i="13"/>
  <c r="B36" i="13"/>
  <c r="E91" i="12"/>
  <c r="B32" i="13"/>
  <c r="E92" i="12" s="1"/>
  <c r="T67" i="12"/>
  <c r="O68" i="12" s="1"/>
  <c r="L49" i="13"/>
  <c r="L90" i="12"/>
  <c r="I130" i="6"/>
  <c r="L38" i="15" s="1"/>
  <c r="B32" i="7"/>
  <c r="E92" i="6" s="1"/>
  <c r="T67" i="6"/>
  <c r="O68" i="6" s="1"/>
  <c r="B33" i="7"/>
  <c r="H67" i="6"/>
  <c r="C68" i="6" s="1"/>
  <c r="O30" i="7"/>
  <c r="I91" i="6"/>
  <c r="B36" i="7"/>
  <c r="E91" i="6"/>
  <c r="H67" i="11"/>
  <c r="C68" i="11" s="1"/>
  <c r="B33" i="10"/>
  <c r="B32" i="10"/>
  <c r="T67" i="11"/>
  <c r="O68" i="11" s="1"/>
  <c r="I91" i="11"/>
  <c r="B36" i="10"/>
  <c r="E91" i="11"/>
  <c r="L90" i="11"/>
  <c r="L49" i="10"/>
  <c r="R33" i="9"/>
  <c r="I93" i="8"/>
  <c r="B32" i="9"/>
  <c r="E92" i="8" s="1"/>
  <c r="T67" i="8"/>
  <c r="O68" i="8" s="1"/>
  <c r="B33" i="9"/>
  <c r="H67" i="8"/>
  <c r="C68" i="8" s="1"/>
  <c r="B36" i="9"/>
  <c r="E91" i="8"/>
  <c r="L49" i="9"/>
  <c r="L49" i="7"/>
  <c r="L90" i="6"/>
  <c r="L23" i="1"/>
  <c r="C40" i="1"/>
  <c r="E38" i="1"/>
  <c r="E37" i="1"/>
  <c r="C33" i="1"/>
  <c r="E33" i="1" s="1"/>
  <c r="C32" i="1"/>
  <c r="D33" i="1"/>
  <c r="D32" i="1"/>
  <c r="E36" i="1"/>
  <c r="E35" i="1"/>
  <c r="D31" i="1"/>
  <c r="L22" i="1"/>
  <c r="L24" i="1"/>
  <c r="L25" i="1"/>
  <c r="L26" i="1"/>
  <c r="L19" i="1"/>
  <c r="L20" i="1"/>
  <c r="L21" i="1"/>
  <c r="K17" i="1"/>
  <c r="J17" i="1"/>
  <c r="I17" i="1"/>
  <c r="D30" i="1"/>
  <c r="G17" i="1"/>
  <c r="H17" i="1"/>
  <c r="F17" i="1"/>
  <c r="C30" i="1"/>
  <c r="E30" i="1" s="1"/>
  <c r="I82" i="1"/>
  <c r="F77" i="1"/>
  <c r="E77" i="1" s="1"/>
  <c r="F75" i="1"/>
  <c r="E75" i="1" s="1"/>
  <c r="F76" i="1"/>
  <c r="E76" i="1" s="1"/>
  <c r="F74" i="1"/>
  <c r="E74" i="1" s="1"/>
  <c r="F73" i="1"/>
  <c r="E73" i="1" s="1"/>
  <c r="J59" i="1"/>
  <c r="F59" i="1"/>
  <c r="H59" i="1"/>
  <c r="F67" i="1"/>
  <c r="D40" i="1" s="1"/>
  <c r="J40" i="1" s="1"/>
  <c r="C67" i="1"/>
  <c r="C27" i="1" s="1"/>
  <c r="D67" i="1"/>
  <c r="D27" i="1" s="1"/>
  <c r="F63" i="1"/>
  <c r="H63" i="1"/>
  <c r="H65" i="1" s="1"/>
  <c r="E7" i="1"/>
  <c r="E5" i="1"/>
  <c r="E4" i="1"/>
  <c r="D63" i="1"/>
  <c r="C63" i="1"/>
  <c r="C54" i="1"/>
  <c r="D54" i="1"/>
  <c r="H48" i="1"/>
  <c r="H47" i="1"/>
  <c r="H45" i="1"/>
  <c r="J72" i="4"/>
  <c r="C48" i="1" s="1"/>
  <c r="J48" i="4"/>
  <c r="W72" i="4" s="1"/>
  <c r="C47" i="1" s="1"/>
  <c r="B45" i="1"/>
  <c r="Q115" i="4"/>
  <c r="W115" i="4"/>
  <c r="W74" i="4"/>
  <c r="D47" i="1" s="1"/>
  <c r="J74" i="4"/>
  <c r="D48" i="1" s="1"/>
  <c r="W50" i="4"/>
  <c r="D46" i="1" s="1"/>
  <c r="J50" i="4"/>
  <c r="D45" i="1" s="1"/>
  <c r="X27" i="4"/>
  <c r="M161" i="4" s="1"/>
  <c r="S24" i="4"/>
  <c r="M158" i="4" s="1"/>
  <c r="G32" i="13" l="1"/>
  <c r="L32" i="13" s="1"/>
  <c r="P31" i="13" s="1"/>
  <c r="G32" i="9"/>
  <c r="L32" i="9" s="1"/>
  <c r="I92" i="8" s="1"/>
  <c r="B37" i="7"/>
  <c r="G32" i="7"/>
  <c r="L32" i="7" s="1"/>
  <c r="P31" i="7" s="1"/>
  <c r="B37" i="13"/>
  <c r="B38" i="13"/>
  <c r="E93" i="12"/>
  <c r="B38" i="7"/>
  <c r="E93" i="6"/>
  <c r="B37" i="10"/>
  <c r="E92" i="11"/>
  <c r="G32" i="10"/>
  <c r="L32" i="10" s="1"/>
  <c r="E93" i="11"/>
  <c r="B38" i="10"/>
  <c r="B38" i="9"/>
  <c r="E93" i="8"/>
  <c r="B37" i="9"/>
  <c r="I168" i="4"/>
  <c r="L24" i="15" s="1"/>
  <c r="K87" i="1"/>
  <c r="E54" i="1"/>
  <c r="L54" i="1" s="1"/>
  <c r="L55" i="1" s="1"/>
  <c r="E127" i="4"/>
  <c r="A45" i="1"/>
  <c r="A46" i="1" s="1"/>
  <c r="B46" i="1" s="1"/>
  <c r="H33" i="1"/>
  <c r="F64" i="1"/>
  <c r="I32" i="1"/>
  <c r="C46" i="1"/>
  <c r="E46" i="1" s="1"/>
  <c r="C45" i="1"/>
  <c r="E45" i="1" s="1"/>
  <c r="F45" i="1" s="1"/>
  <c r="I40" i="1"/>
  <c r="I33" i="1"/>
  <c r="K40" i="1"/>
  <c r="K30" i="1"/>
  <c r="K31" i="1"/>
  <c r="E32" i="1"/>
  <c r="F40" i="1"/>
  <c r="G40" i="1"/>
  <c r="H40" i="1"/>
  <c r="H32" i="1"/>
  <c r="H31" i="1"/>
  <c r="K32" i="1"/>
  <c r="J30" i="1"/>
  <c r="J31" i="1"/>
  <c r="H30" i="1"/>
  <c r="J32" i="1"/>
  <c r="G31" i="1"/>
  <c r="I30" i="1"/>
  <c r="I31" i="1"/>
  <c r="G33" i="1"/>
  <c r="K33" i="1"/>
  <c r="J33" i="1"/>
  <c r="B30" i="1"/>
  <c r="F65" i="1"/>
  <c r="H64" i="1"/>
  <c r="H66" i="1" s="1"/>
  <c r="J64" i="1"/>
  <c r="J66" i="1" s="1"/>
  <c r="E27" i="1"/>
  <c r="E67" i="1"/>
  <c r="E40" i="1" s="1"/>
  <c r="E48" i="1"/>
  <c r="E47" i="1"/>
  <c r="I36" i="2"/>
  <c r="I35" i="2"/>
  <c r="L82" i="1"/>
  <c r="L83" i="1" s="1"/>
  <c r="L77" i="1"/>
  <c r="L76" i="1"/>
  <c r="L75" i="1"/>
  <c r="L74" i="1"/>
  <c r="L73" i="1"/>
  <c r="E63" i="1"/>
  <c r="E6" i="1"/>
  <c r="E8" i="1" s="1"/>
  <c r="Q32" i="13" l="1"/>
  <c r="L41" i="13" s="1"/>
  <c r="I92" i="12"/>
  <c r="Q32" i="9"/>
  <c r="P31" i="9"/>
  <c r="L41" i="9" s="1"/>
  <c r="Q32" i="7"/>
  <c r="R35" i="7" s="1"/>
  <c r="I95" i="6" s="1"/>
  <c r="L37" i="15" s="1"/>
  <c r="I92" i="6"/>
  <c r="I92" i="11"/>
  <c r="Q32" i="10"/>
  <c r="P31" i="10"/>
  <c r="R35" i="9"/>
  <c r="I95" i="8" s="1"/>
  <c r="L53" i="15" s="1"/>
  <c r="O127" i="4"/>
  <c r="G30" i="1"/>
  <c r="E90" i="4"/>
  <c r="B31" i="1"/>
  <c r="E91" i="4" s="1"/>
  <c r="T43" i="4"/>
  <c r="O40" i="4" s="1"/>
  <c r="F66" i="1"/>
  <c r="L63" i="1" s="1"/>
  <c r="N32" i="1"/>
  <c r="N40" i="1"/>
  <c r="L40" i="1" s="1"/>
  <c r="F46" i="1"/>
  <c r="L46" i="1" s="1"/>
  <c r="L91" i="4" s="1"/>
  <c r="F47" i="1"/>
  <c r="L47" i="1" s="1"/>
  <c r="L92" i="4" s="1"/>
  <c r="F48" i="1"/>
  <c r="L48" i="1" s="1"/>
  <c r="L93" i="4" s="1"/>
  <c r="N33" i="1"/>
  <c r="N31" i="1"/>
  <c r="F30" i="1"/>
  <c r="B35" i="1"/>
  <c r="L45" i="1"/>
  <c r="L90" i="4" s="1"/>
  <c r="N30" i="1"/>
  <c r="A47" i="1"/>
  <c r="B47" i="1" s="1"/>
  <c r="L78" i="1"/>
  <c r="I150" i="4" s="1"/>
  <c r="L23" i="15" s="1"/>
  <c r="R35" i="13" l="1"/>
  <c r="I95" i="12" s="1"/>
  <c r="L85" i="15" s="1"/>
  <c r="L41" i="7"/>
  <c r="J85" i="7" s="1"/>
  <c r="J85" i="13"/>
  <c r="K88" i="13"/>
  <c r="L41" i="10"/>
  <c r="R35" i="10"/>
  <c r="I95" i="11" s="1"/>
  <c r="L69" i="15" s="1"/>
  <c r="J85" i="9"/>
  <c r="K88" i="9"/>
  <c r="K88" i="7"/>
  <c r="I127" i="4"/>
  <c r="L68" i="1"/>
  <c r="B36" i="1"/>
  <c r="F31" i="1"/>
  <c r="L31" i="1" s="1"/>
  <c r="T67" i="4"/>
  <c r="O68" i="4" s="1"/>
  <c r="B32" i="1"/>
  <c r="G32" i="1" s="1"/>
  <c r="L30" i="1"/>
  <c r="I90" i="4" s="1"/>
  <c r="L49" i="1"/>
  <c r="A48" i="1"/>
  <c r="B48" i="1" s="1"/>
  <c r="N179" i="12" l="1"/>
  <c r="I1" i="12"/>
  <c r="F123" i="13"/>
  <c r="G123" i="13" s="1"/>
  <c r="F125" i="13"/>
  <c r="G125" i="13" s="1"/>
  <c r="L88" i="13"/>
  <c r="F124" i="13"/>
  <c r="G124" i="13" s="1"/>
  <c r="F126" i="13"/>
  <c r="G126" i="13" s="1"/>
  <c r="J85" i="10"/>
  <c r="K88" i="10"/>
  <c r="I1" i="8"/>
  <c r="N179" i="8"/>
  <c r="F123" i="9"/>
  <c r="G123" i="9" s="1"/>
  <c r="F126" i="9"/>
  <c r="G126" i="9" s="1"/>
  <c r="F125" i="9"/>
  <c r="G125" i="9" s="1"/>
  <c r="L88" i="9"/>
  <c r="F124" i="9"/>
  <c r="G124" i="9" s="1"/>
  <c r="I1" i="6"/>
  <c r="N179" i="6"/>
  <c r="F123" i="7"/>
  <c r="G123" i="7" s="1"/>
  <c r="F125" i="7"/>
  <c r="G125" i="7" s="1"/>
  <c r="L88" i="7"/>
  <c r="F124" i="7"/>
  <c r="G124" i="7" s="1"/>
  <c r="F126" i="7"/>
  <c r="G126" i="7" s="1"/>
  <c r="L127" i="4"/>
  <c r="I129" i="4" s="1"/>
  <c r="L22" i="15" s="1"/>
  <c r="E92" i="4"/>
  <c r="F32" i="1"/>
  <c r="L32" i="1" s="1"/>
  <c r="P31" i="1" s="1"/>
  <c r="I91" i="4"/>
  <c r="O30" i="1"/>
  <c r="H67" i="4"/>
  <c r="C68" i="4" s="1"/>
  <c r="B33" i="1"/>
  <c r="F33" i="1" s="1"/>
  <c r="L33" i="1" s="1"/>
  <c r="I93" i="4" s="1"/>
  <c r="L58" i="15" l="1"/>
  <c r="K110" i="15" s="1"/>
  <c r="D56" i="5"/>
  <c r="L42" i="15"/>
  <c r="K109" i="15" s="1"/>
  <c r="D55" i="5"/>
  <c r="L90" i="15"/>
  <c r="K112" i="15" s="1"/>
  <c r="D58" i="5"/>
  <c r="P1" i="12"/>
  <c r="O181" i="12"/>
  <c r="L92" i="15" s="1"/>
  <c r="G128" i="13"/>
  <c r="F123" i="10"/>
  <c r="G123" i="10" s="1"/>
  <c r="N179" i="11"/>
  <c r="F126" i="10"/>
  <c r="G126" i="10" s="1"/>
  <c r="F125" i="10"/>
  <c r="G125" i="10" s="1"/>
  <c r="L88" i="10"/>
  <c r="I1" i="11"/>
  <c r="F124" i="10"/>
  <c r="G124" i="10" s="1"/>
  <c r="P1" i="8"/>
  <c r="O181" i="8"/>
  <c r="L60" i="15" s="1"/>
  <c r="G128" i="9"/>
  <c r="P1" i="6"/>
  <c r="O181" i="6"/>
  <c r="L44" i="15" s="1"/>
  <c r="G128" i="7"/>
  <c r="R33" i="1"/>
  <c r="I92" i="4"/>
  <c r="Q32" i="1"/>
  <c r="B38" i="1"/>
  <c r="E93" i="4"/>
  <c r="B37" i="1"/>
  <c r="AA96" i="5" l="1"/>
  <c r="AB96" i="5" s="1"/>
  <c r="AA95" i="5"/>
  <c r="AB95" i="5" s="1"/>
  <c r="AA94" i="5"/>
  <c r="AB94" i="5" s="1"/>
  <c r="Q96" i="5"/>
  <c r="R96" i="5" s="1"/>
  <c r="Q94" i="5"/>
  <c r="R94" i="5" s="1"/>
  <c r="Q95" i="5"/>
  <c r="R95" i="5" s="1"/>
  <c r="G95" i="5"/>
  <c r="H95" i="5" s="1"/>
  <c r="G96" i="5"/>
  <c r="H96" i="5" s="1"/>
  <c r="G94" i="5"/>
  <c r="H94" i="5" s="1"/>
  <c r="G55" i="5"/>
  <c r="J55" i="5" s="1"/>
  <c r="AA121" i="5"/>
  <c r="AB121" i="5" s="1"/>
  <c r="AA123" i="5"/>
  <c r="AB123" i="5" s="1"/>
  <c r="AA122" i="5"/>
  <c r="AB122" i="5" s="1"/>
  <c r="L74" i="15"/>
  <c r="K111" i="15" s="1"/>
  <c r="D57" i="5"/>
  <c r="AA105" i="5"/>
  <c r="AB105" i="5" s="1"/>
  <c r="AA104" i="5"/>
  <c r="AB104" i="5" s="1"/>
  <c r="AA103" i="5"/>
  <c r="AB103" i="5" s="1"/>
  <c r="Q104" i="5"/>
  <c r="R104" i="5" s="1"/>
  <c r="Q103" i="5"/>
  <c r="R103" i="5" s="1"/>
  <c r="Q105" i="5"/>
  <c r="R105" i="5" s="1"/>
  <c r="G104" i="5"/>
  <c r="H104" i="5" s="1"/>
  <c r="G105" i="5"/>
  <c r="H105" i="5" s="1"/>
  <c r="G103" i="5"/>
  <c r="H103" i="5" s="1"/>
  <c r="Q122" i="5"/>
  <c r="R122" i="5" s="1"/>
  <c r="Q123" i="5"/>
  <c r="R123" i="5" s="1"/>
  <c r="Q121" i="5"/>
  <c r="R121" i="5" s="1"/>
  <c r="G121" i="5"/>
  <c r="H121" i="5" s="1"/>
  <c r="G123" i="5"/>
  <c r="H123" i="5" s="1"/>
  <c r="G122" i="5"/>
  <c r="H122" i="5" s="1"/>
  <c r="G58" i="5"/>
  <c r="B134" i="13"/>
  <c r="B133" i="13"/>
  <c r="B131" i="13"/>
  <c r="B132" i="13"/>
  <c r="B130" i="13"/>
  <c r="O181" i="11"/>
  <c r="L76" i="15" s="1"/>
  <c r="P1" i="11"/>
  <c r="G128" i="10"/>
  <c r="B134" i="9"/>
  <c r="B133" i="9"/>
  <c r="B132" i="9"/>
  <c r="B130" i="9"/>
  <c r="J184" i="8" s="1"/>
  <c r="B131" i="9"/>
  <c r="O187" i="8" s="1"/>
  <c r="B134" i="7"/>
  <c r="B133" i="7"/>
  <c r="B132" i="7"/>
  <c r="B131" i="7"/>
  <c r="O187" i="6" s="1"/>
  <c r="B130" i="7"/>
  <c r="J184" i="6" s="1"/>
  <c r="L41" i="1"/>
  <c r="K88" i="1" s="1"/>
  <c r="R35" i="1"/>
  <c r="I95" i="4" s="1"/>
  <c r="L21" i="15" s="1"/>
  <c r="H107" i="5" l="1"/>
  <c r="C108" i="5" s="1"/>
  <c r="AB125" i="5"/>
  <c r="W125" i="5" s="1"/>
  <c r="AB98" i="5"/>
  <c r="W98" i="5" s="1"/>
  <c r="AE93" i="5" s="1"/>
  <c r="R98" i="5"/>
  <c r="AA114" i="5"/>
  <c r="AB114" i="5" s="1"/>
  <c r="AA113" i="5"/>
  <c r="AB113" i="5" s="1"/>
  <c r="AA112" i="5"/>
  <c r="AB112" i="5" s="1"/>
  <c r="Q112" i="5"/>
  <c r="R112" i="5" s="1"/>
  <c r="Q113" i="5"/>
  <c r="R113" i="5" s="1"/>
  <c r="Q114" i="5"/>
  <c r="R114" i="5" s="1"/>
  <c r="G113" i="5"/>
  <c r="H113" i="5" s="1"/>
  <c r="G112" i="5"/>
  <c r="H112" i="5" s="1"/>
  <c r="G114" i="5"/>
  <c r="H114" i="5" s="1"/>
  <c r="R107" i="5"/>
  <c r="AB107" i="5"/>
  <c r="H98" i="5"/>
  <c r="H125" i="5"/>
  <c r="C125" i="5" s="1"/>
  <c r="AE120" i="5" s="1"/>
  <c r="J58" i="5"/>
  <c r="R125" i="5"/>
  <c r="L186" i="6"/>
  <c r="L186" i="8"/>
  <c r="J184" i="12"/>
  <c r="L186" i="12"/>
  <c r="O187" i="12"/>
  <c r="B134" i="10"/>
  <c r="B133" i="10"/>
  <c r="B132" i="10"/>
  <c r="B131" i="10"/>
  <c r="O187" i="11" s="1"/>
  <c r="B130" i="10"/>
  <c r="J184" i="11" s="1"/>
  <c r="N178" i="4"/>
  <c r="F126" i="1"/>
  <c r="G126" i="1" s="1"/>
  <c r="F125" i="1"/>
  <c r="G125" i="1" s="1"/>
  <c r="F124" i="1"/>
  <c r="G124" i="1" s="1"/>
  <c r="F123" i="1"/>
  <c r="G123" i="1" s="1"/>
  <c r="J85" i="1"/>
  <c r="C107" i="5" l="1"/>
  <c r="W99" i="5"/>
  <c r="AB116" i="5"/>
  <c r="W126" i="5"/>
  <c r="R116" i="5"/>
  <c r="W116" i="5"/>
  <c r="W117" i="5"/>
  <c r="C131" i="5"/>
  <c r="R109" i="15"/>
  <c r="C98" i="5"/>
  <c r="C99" i="5"/>
  <c r="M107" i="5"/>
  <c r="M108" i="5"/>
  <c r="W108" i="5"/>
  <c r="W107" i="5"/>
  <c r="H116" i="5"/>
  <c r="M98" i="5"/>
  <c r="M99" i="5"/>
  <c r="L26" i="15"/>
  <c r="K108" i="15" s="1"/>
  <c r="I116" i="15" s="1"/>
  <c r="D54" i="5"/>
  <c r="C126" i="5"/>
  <c r="M126" i="5"/>
  <c r="M125" i="5"/>
  <c r="L186" i="11"/>
  <c r="G128" i="1"/>
  <c r="B133" i="1" s="1"/>
  <c r="I1" i="4"/>
  <c r="L88" i="1"/>
  <c r="O180" i="4" s="1"/>
  <c r="L28" i="15" s="1"/>
  <c r="AA85" i="5" l="1"/>
  <c r="AB85" i="5" s="1"/>
  <c r="AA87" i="5"/>
  <c r="AB87" i="5" s="1"/>
  <c r="AA86" i="5"/>
  <c r="AB86" i="5" s="1"/>
  <c r="C117" i="5"/>
  <c r="C116" i="5"/>
  <c r="D131" i="5"/>
  <c r="F131" i="5" s="1"/>
  <c r="E131" i="5"/>
  <c r="G131" i="5" s="1"/>
  <c r="I138" i="5" s="1"/>
  <c r="J138" i="5" s="1"/>
  <c r="M117" i="5"/>
  <c r="M116" i="5"/>
  <c r="C133" i="5" s="1"/>
  <c r="G54" i="5"/>
  <c r="G86" i="5"/>
  <c r="H86" i="5" s="1"/>
  <c r="G85" i="5"/>
  <c r="H85" i="5" s="1"/>
  <c r="G87" i="5"/>
  <c r="H87" i="5" s="1"/>
  <c r="Q85" i="5"/>
  <c r="R85" i="5" s="1"/>
  <c r="Q87" i="5"/>
  <c r="R87" i="5" s="1"/>
  <c r="Q86" i="5"/>
  <c r="R86" i="5" s="1"/>
  <c r="I117" i="15"/>
  <c r="R1" i="15" s="1"/>
  <c r="J1" i="15"/>
  <c r="C134" i="5"/>
  <c r="R112" i="15"/>
  <c r="B130" i="1"/>
  <c r="J183" i="4" s="1"/>
  <c r="B132" i="1"/>
  <c r="B134" i="1"/>
  <c r="B131" i="1"/>
  <c r="O186" i="4" s="1"/>
  <c r="P1" i="4"/>
  <c r="F138" i="5" l="1"/>
  <c r="G138" i="5" s="1"/>
  <c r="H131" i="5"/>
  <c r="C138" i="5" s="1"/>
  <c r="D138" i="5" s="1"/>
  <c r="H89" i="5"/>
  <c r="C89" i="5" s="1"/>
  <c r="E133" i="5"/>
  <c r="G133" i="5" s="1"/>
  <c r="I140" i="5" s="1"/>
  <c r="J140" i="5" s="1"/>
  <c r="D133" i="5"/>
  <c r="F133" i="5" s="1"/>
  <c r="AB89" i="5"/>
  <c r="D134" i="5"/>
  <c r="F134" i="5" s="1"/>
  <c r="E134" i="5"/>
  <c r="G134" i="5" s="1"/>
  <c r="I141" i="5" s="1"/>
  <c r="R89" i="5"/>
  <c r="C90" i="5"/>
  <c r="J54" i="5"/>
  <c r="K54" i="5" s="1"/>
  <c r="L135" i="15" s="1"/>
  <c r="G59" i="5"/>
  <c r="L185" i="4"/>
  <c r="H133" i="5" l="1"/>
  <c r="C140" i="5" s="1"/>
  <c r="D140" i="5" s="1"/>
  <c r="F140" i="5"/>
  <c r="G140" i="5" s="1"/>
  <c r="W90" i="5"/>
  <c r="W89" i="5"/>
  <c r="AE84" i="5" s="1"/>
  <c r="C130" i="5" s="1"/>
  <c r="J141" i="5"/>
  <c r="H134" i="5"/>
  <c r="C141" i="5" s="1"/>
  <c r="D141" i="5" s="1"/>
  <c r="F141" i="5"/>
  <c r="G141" i="5" s="1"/>
  <c r="R63" i="5"/>
  <c r="S66" i="5"/>
  <c r="B72" i="5" s="1"/>
  <c r="S65" i="5"/>
  <c r="B71" i="5" s="1"/>
  <c r="S63" i="5"/>
  <c r="B69" i="5" s="1"/>
  <c r="R65" i="5"/>
  <c r="L77" i="5"/>
  <c r="S64" i="5"/>
  <c r="B70" i="5" s="1"/>
  <c r="K55" i="5"/>
  <c r="R135" i="15" s="1"/>
  <c r="R66" i="5"/>
  <c r="R64" i="5"/>
  <c r="M90" i="5"/>
  <c r="M89" i="5"/>
  <c r="R108" i="15" l="1"/>
  <c r="D130" i="5"/>
  <c r="F130" i="5" s="1"/>
  <c r="F137" i="5" s="1"/>
  <c r="G137" i="5" s="1"/>
  <c r="F143" i="5" s="1" a="1"/>
  <c r="E130" i="5"/>
  <c r="G130" i="5" s="1"/>
  <c r="I137" i="5" s="1"/>
  <c r="J137" i="5" s="1"/>
  <c r="I143" i="5" s="1" a="1"/>
  <c r="R68" i="5"/>
  <c r="J172" i="15" l="1"/>
  <c r="N172" i="15" s="1"/>
  <c r="J171" i="15"/>
  <c r="N171" i="15" s="1"/>
  <c r="I143" i="5"/>
  <c r="J168" i="15" s="1"/>
  <c r="N168" i="15" s="1"/>
  <c r="J170" i="15"/>
  <c r="N170" i="15" s="1"/>
  <c r="J169" i="15"/>
  <c r="N169" i="15" s="1"/>
  <c r="H130" i="5"/>
  <c r="C137" i="5" s="1"/>
  <c r="D137" i="5" s="1"/>
  <c r="C143" i="5" s="1" a="1"/>
  <c r="C143" i="5" s="1"/>
  <c r="J160" i="15" s="1"/>
  <c r="N160" i="15" s="1"/>
  <c r="B74" i="5"/>
  <c r="F74" i="5"/>
  <c r="N145" i="15" s="1"/>
  <c r="D74" i="5"/>
  <c r="E74" i="5"/>
  <c r="R125" i="15" s="1"/>
  <c r="G74" i="5"/>
  <c r="L74" i="5" s="1"/>
  <c r="H74" i="5"/>
  <c r="L75" i="5" s="1"/>
  <c r="F143" i="5"/>
  <c r="J152" i="15" s="1"/>
  <c r="N152" i="15" s="1"/>
  <c r="J153" i="15"/>
  <c r="N153" i="15" s="1"/>
  <c r="J154" i="15"/>
  <c r="N154" i="15" s="1"/>
  <c r="J156" i="15"/>
  <c r="N156" i="15" s="1"/>
  <c r="J155" i="15"/>
  <c r="N155" i="15" s="1"/>
  <c r="J164" i="15" l="1"/>
  <c r="N164" i="15" s="1"/>
  <c r="J161" i="15"/>
  <c r="N161" i="15" s="1"/>
  <c r="J162" i="15"/>
  <c r="N162" i="15" s="1"/>
  <c r="J163" i="15"/>
  <c r="N163" i="15" s="1"/>
  <c r="O132" i="15"/>
  <c r="L76" i="5"/>
  <c r="R123" i="15"/>
  <c r="R127" i="15" s="1"/>
  <c r="J145" i="15"/>
  <c r="L121" i="1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150060</author>
  </authors>
  <commentList>
    <comment ref="I94" authorId="0" shapeId="0" xr:uid="{A0CA6688-0ECF-4792-B2DF-EF9A0158218E}">
      <text>
        <r>
          <rPr>
            <b/>
            <sz val="9"/>
            <color indexed="81"/>
            <rFont val="宋体"/>
            <charset val="134"/>
          </rPr>
          <t>150060:</t>
        </r>
        <r>
          <rPr>
            <sz val="9"/>
            <color indexed="81"/>
            <rFont val="宋体"/>
            <charset val="134"/>
          </rPr>
          <t xml:space="preserve">
低温制热可更改此范围，大致有以下几类情况：
-15～24
-20～24
如有其他特殊的要求请提供相关资料可更改。</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<sst xmlns="http://schemas.openxmlformats.org/spreadsheetml/2006/main" count="2735" uniqueCount="668">
  <si>
    <t>Dane pomieszczenia</t>
  </si>
  <si>
    <t>Numer pomieszczenia:</t>
  </si>
  <si>
    <t>Długość</t>
  </si>
  <si>
    <t>Szerokość</t>
  </si>
  <si>
    <t>Powierzchnia</t>
  </si>
  <si>
    <t>Wysokość</t>
  </si>
  <si>
    <t>Kubatura</t>
  </si>
  <si>
    <t>[m]</t>
  </si>
  <si>
    <t>[m2]</t>
  </si>
  <si>
    <t>[m3]</t>
  </si>
  <si>
    <t>Strona świata</t>
  </si>
  <si>
    <t>Okna dachowe</t>
  </si>
  <si>
    <t>Dane podstawowe</t>
  </si>
  <si>
    <t>[    ]</t>
  </si>
  <si>
    <t>Okna niezabezpieczone</t>
  </si>
  <si>
    <t>Wpłw osłony przeciwsłonecznej</t>
  </si>
  <si>
    <t>Szacowana wymagana moc chłodzenia</t>
  </si>
  <si>
    <t>[W]</t>
  </si>
  <si>
    <t>[W/m2]</t>
  </si>
  <si>
    <t>Powierzchnia bez okien
i drzwi</t>
  </si>
  <si>
    <t>Faktor wpływu</t>
  </si>
  <si>
    <t>Łączne zapotrzebowanie</t>
  </si>
  <si>
    <t>Nie izolowany</t>
  </si>
  <si>
    <t>Izolowany</t>
  </si>
  <si>
    <t>Sufit (dach) bez okien dachowych i świetlików uwzględnionych powyżej w obliczeniach</t>
  </si>
  <si>
    <t>Urządzenia elektryczne i oświetlenie</t>
  </si>
  <si>
    <t>Oświetlenie</t>
  </si>
  <si>
    <t>Ilość urządzeń</t>
  </si>
  <si>
    <t>Ilość osób</t>
  </si>
  <si>
    <t>Ilość ciepła przypadająca na 1 osobę</t>
  </si>
  <si>
    <t xml:space="preserve">Łączne zapotrzebowanie na chłodzenie : </t>
  </si>
  <si>
    <t>Komputer</t>
  </si>
  <si>
    <t>Drukarka</t>
  </si>
  <si>
    <t>Radio/Hifi</t>
  </si>
  <si>
    <t>TV</t>
  </si>
  <si>
    <t>Nasłonecznenie przez okna, dzwi zewnętrzne</t>
  </si>
  <si>
    <t>Dane ogólne pomieszczenia</t>
  </si>
  <si>
    <t>Technical Specifications</t>
    <phoneticPr fontId="0" type="noConversion"/>
  </si>
  <si>
    <t>Split-type Inverter</t>
    <phoneticPr fontId="0" type="noConversion"/>
  </si>
  <si>
    <t>Sr No</t>
    <phoneticPr fontId="0" type="noConversion"/>
  </si>
  <si>
    <t>Parameter</t>
    <phoneticPr fontId="0" type="noConversion"/>
  </si>
  <si>
    <t>Unit</t>
    <phoneticPr fontId="0" type="noConversion"/>
  </si>
  <si>
    <t>Value</t>
    <phoneticPr fontId="0" type="noConversion"/>
  </si>
  <si>
    <t xml:space="preserve">Model </t>
    <phoneticPr fontId="0" type="noConversion"/>
  </si>
  <si>
    <t>--</t>
    <phoneticPr fontId="0" type="noConversion"/>
  </si>
  <si>
    <t>Product Code</t>
    <phoneticPr fontId="0" type="noConversion"/>
  </si>
  <si>
    <t>Power Supply</t>
    <phoneticPr fontId="0" type="noConversion"/>
  </si>
  <si>
    <t>Rated Voltage</t>
    <phoneticPr fontId="0" type="noConversion"/>
  </si>
  <si>
    <t>220-240</t>
  </si>
  <si>
    <t>Rated Frequency</t>
    <phoneticPr fontId="0" type="noConversion"/>
  </si>
  <si>
    <t>Hz</t>
    <phoneticPr fontId="0" type="noConversion"/>
  </si>
  <si>
    <t>50</t>
  </si>
  <si>
    <t>Phases</t>
    <phoneticPr fontId="0" type="noConversion"/>
  </si>
  <si>
    <t>1</t>
  </si>
  <si>
    <t>Power Supply Mode</t>
    <phoneticPr fontId="0" type="noConversion"/>
  </si>
  <si>
    <t>Outdoor</t>
  </si>
  <si>
    <t>Cross-sectional Area of Power Cable Conductor</t>
    <phoneticPr fontId="0" type="noConversion"/>
  </si>
  <si>
    <t>1.00</t>
  </si>
  <si>
    <t>1.50</t>
  </si>
  <si>
    <t>1.5</t>
  </si>
  <si>
    <t>Recommended Power Cable(Core)</t>
    <phoneticPr fontId="0" type="noConversion"/>
  </si>
  <si>
    <t>N</t>
    <phoneticPr fontId="0" type="noConversion"/>
  </si>
  <si>
    <t>3</t>
  </si>
  <si>
    <t>Min/Max. Voltage</t>
  </si>
  <si>
    <t>V</t>
    <phoneticPr fontId="0" type="noConversion"/>
  </si>
  <si>
    <t>198/264</t>
  </si>
  <si>
    <t>198/264</t>
    <phoneticPr fontId="0" type="noConversion"/>
  </si>
  <si>
    <r>
      <t>Cooling Capacity</t>
    </r>
    <r>
      <rPr>
        <sz val="10"/>
        <rFont val="宋体"/>
        <charset val="134"/>
      </rPr>
      <t/>
    </r>
  </si>
  <si>
    <t>W</t>
  </si>
  <si>
    <t>2700</t>
  </si>
  <si>
    <t>3500</t>
  </si>
  <si>
    <t>5200</t>
  </si>
  <si>
    <t>Min. Cooling Capacity</t>
  </si>
  <si>
    <t>450</t>
  </si>
  <si>
    <t>700</t>
  </si>
  <si>
    <t>1260</t>
  </si>
  <si>
    <t>Max. Cooling Capacity</t>
  </si>
  <si>
    <t>4000</t>
  </si>
  <si>
    <t>6600</t>
  </si>
  <si>
    <t>Pdesignc</t>
    <phoneticPr fontId="0" type="noConversion"/>
  </si>
  <si>
    <t>kW</t>
    <phoneticPr fontId="0" type="noConversion"/>
  </si>
  <si>
    <t>2.70</t>
  </si>
  <si>
    <t>3.50�</t>
  </si>
  <si>
    <t>5.20</t>
  </si>
  <si>
    <r>
      <t>Heating Capacity</t>
    </r>
    <r>
      <rPr>
        <sz val="10"/>
        <rFont val="宋体"/>
        <charset val="134"/>
      </rPr>
      <t/>
    </r>
  </si>
  <si>
    <t>2800</t>
  </si>
  <si>
    <t>3670</t>
  </si>
  <si>
    <t>5300</t>
  </si>
  <si>
    <t>Min. Heating Capacity</t>
    <phoneticPr fontId="0" type="noConversion"/>
  </si>
  <si>
    <t>800</t>
  </si>
  <si>
    <t>1120</t>
  </si>
  <si>
    <t>Max. Heating Capacity</t>
    <phoneticPr fontId="0" type="noConversion"/>
  </si>
  <si>
    <t>4200</t>
  </si>
  <si>
    <t>4500</t>
  </si>
  <si>
    <t>6800</t>
  </si>
  <si>
    <t>Pdesignh(Average)</t>
    <phoneticPr fontId="0" type="noConversion"/>
  </si>
  <si>
    <t>kW</t>
    <phoneticPr fontId="0" type="noConversion"/>
  </si>
  <si>
    <t>2.60</t>
  </si>
  <si>
    <t>3.00</t>
  </si>
  <si>
    <t>4.20</t>
  </si>
  <si>
    <t>Pdesignh(Warmer)</t>
    <phoneticPr fontId="0" type="noConversion"/>
  </si>
  <si>
    <t>2.80</t>
  </si>
  <si>
    <t>3.50</t>
  </si>
  <si>
    <t>4.30</t>
  </si>
  <si>
    <t>Pdesignh(Colder)</t>
    <phoneticPr fontId="0" type="noConversion"/>
  </si>
  <si>
    <t>4.50</t>
  </si>
  <si>
    <t>5.00</t>
  </si>
  <si>
    <r>
      <t>Cooling Power Input</t>
    </r>
    <r>
      <rPr>
        <sz val="10"/>
        <rFont val="宋体"/>
        <charset val="134"/>
      </rPr>
      <t/>
    </r>
  </si>
  <si>
    <t>W</t>
    <phoneticPr fontId="0" type="noConversion"/>
  </si>
  <si>
    <t>820</t>
  </si>
  <si>
    <t>1085</t>
  </si>
  <si>
    <t>1528</t>
  </si>
  <si>
    <t>Min. Cooling Power Input</t>
    <phoneticPr fontId="0" type="noConversion"/>
  </si>
  <si>
    <t>90</t>
  </si>
  <si>
    <t>380</t>
  </si>
  <si>
    <t>Max. Cooling Power Input</t>
    <phoneticPr fontId="0" type="noConversion"/>
  </si>
  <si>
    <t>1400</t>
  </si>
  <si>
    <t>1450</t>
  </si>
  <si>
    <t>2450</t>
  </si>
  <si>
    <t>Heating Power Input</t>
    <phoneticPr fontId="0" type="noConversion"/>
  </si>
  <si>
    <t>755</t>
  </si>
  <si>
    <t>990</t>
  </si>
  <si>
    <t>1410</t>
  </si>
  <si>
    <t>Min. Heating Power Input</t>
    <phoneticPr fontId="0" type="noConversion"/>
  </si>
  <si>
    <t>160</t>
  </si>
  <si>
    <t>180</t>
  </si>
  <si>
    <t>350</t>
  </si>
  <si>
    <t>Max. Heating Power Input</t>
    <phoneticPr fontId="0" type="noConversion"/>
  </si>
  <si>
    <t>1500</t>
  </si>
  <si>
    <t>2600</t>
  </si>
  <si>
    <t>Cooling Current</t>
    <phoneticPr fontId="0" type="noConversion"/>
  </si>
  <si>
    <t>A</t>
    <phoneticPr fontId="0" type="noConversion"/>
  </si>
  <si>
    <t>3.8</t>
  </si>
  <si>
    <t>5.0</t>
  </si>
  <si>
    <t>6.8</t>
  </si>
  <si>
    <t>8.73</t>
    <phoneticPr fontId="0" type="noConversion"/>
  </si>
  <si>
    <t>Heating Current</t>
    <phoneticPr fontId="0" type="noConversion"/>
  </si>
  <si>
    <t>3.5</t>
  </si>
  <si>
    <t>4.5</t>
  </si>
  <si>
    <t>6.3</t>
  </si>
  <si>
    <t>8.84</t>
    <phoneticPr fontId="0" type="noConversion"/>
  </si>
  <si>
    <r>
      <t>Rated Input</t>
    </r>
    <r>
      <rPr>
        <sz val="10"/>
        <rFont val="宋体"/>
        <charset val="134"/>
      </rPr>
      <t/>
    </r>
  </si>
  <si>
    <r>
      <t>Rated Current</t>
    </r>
    <r>
      <rPr>
        <sz val="10"/>
        <rFont val="宋体"/>
        <charset val="134"/>
      </rPr>
      <t/>
    </r>
  </si>
  <si>
    <t>6.6</t>
  </si>
  <si>
    <t>10.9</t>
  </si>
  <si>
    <t>15</t>
    <phoneticPr fontId="0" type="noConversion"/>
  </si>
  <si>
    <t>Rated Heating Current</t>
    <phoneticPr fontId="0" type="noConversion"/>
  </si>
  <si>
    <t>11.5</t>
  </si>
  <si>
    <t>17.5</t>
    <phoneticPr fontId="0" type="noConversion"/>
  </si>
  <si>
    <t>/</t>
  </si>
  <si>
    <t xml:space="preserve">EER </t>
    <phoneticPr fontId="0" type="noConversion"/>
  </si>
  <si>
    <t>W/W</t>
  </si>
  <si>
    <t>3.29</t>
  </si>
  <si>
    <t>3.23</t>
  </si>
  <si>
    <t>3.40</t>
  </si>
  <si>
    <t xml:space="preserve">COP </t>
    <phoneticPr fontId="0" type="noConversion"/>
  </si>
  <si>
    <t>3.71</t>
  </si>
  <si>
    <t>3.76</t>
  </si>
  <si>
    <t>--</t>
    <phoneticPr fontId="0" type="noConversion"/>
  </si>
  <si>
    <t xml:space="preserve">SEER </t>
    <phoneticPr fontId="0" type="noConversion"/>
  </si>
  <si>
    <t>6.80</t>
  </si>
  <si>
    <t>7.00</t>
  </si>
  <si>
    <t>7.0</t>
  </si>
  <si>
    <t>SCOP(Average)</t>
    <phoneticPr fontId="0" type="noConversion"/>
  </si>
  <si>
    <t>4.00</t>
  </si>
  <si>
    <t>4.0</t>
  </si>
  <si>
    <t>SCOP(Warmer)</t>
    <phoneticPr fontId="0" type="noConversion"/>
  </si>
  <si>
    <t>5.10</t>
  </si>
  <si>
    <t>5.1</t>
  </si>
  <si>
    <t>SCOP(Colder)</t>
    <phoneticPr fontId="0" type="noConversion"/>
  </si>
  <si>
    <t>3.20</t>
  </si>
  <si>
    <t>3.4</t>
  </si>
  <si>
    <t>Energy Class</t>
    <phoneticPr fontId="0" type="noConversion"/>
  </si>
  <si>
    <t>A++（Cooling）/A+（Average）/ A+++（Warmer）/B&lt;Colder&gt;</t>
  </si>
  <si>
    <t>SEER:A++/SCOP&lt;A/W/C&gt;：A+/A+++/A</t>
  </si>
  <si>
    <r>
      <t>Air Flow Volume</t>
    </r>
    <r>
      <rPr>
        <sz val="10"/>
        <rFont val="宋体"/>
        <charset val="134"/>
      </rPr>
      <t/>
    </r>
  </si>
  <si>
    <t>560/490/460/430/380/330/290</t>
  </si>
  <si>
    <t>680/620/560/490/450/420/390</t>
  </si>
  <si>
    <t>800/720/650/610/570/520/470</t>
  </si>
  <si>
    <t>1250/1100/1000/950/900/850/750</t>
    <phoneticPr fontId="0" type="noConversion"/>
  </si>
  <si>
    <t>Dehumidifying Volume</t>
    <phoneticPr fontId="0" type="noConversion"/>
  </si>
  <si>
    <t>L/h</t>
    <phoneticPr fontId="0" type="noConversion"/>
  </si>
  <si>
    <t>0.80</t>
  </si>
  <si>
    <t>1.40</t>
  </si>
  <si>
    <t>1.80</t>
  </si>
  <si>
    <t>Application Area</t>
    <phoneticPr fontId="0" type="noConversion"/>
  </si>
  <si>
    <t>12-18</t>
  </si>
  <si>
    <t>16-24</t>
  </si>
  <si>
    <t>23-34</t>
  </si>
  <si>
    <t>27-42</t>
  </si>
  <si>
    <t xml:space="preserve">Indoor  Unit </t>
    <phoneticPr fontId="0" type="noConversion"/>
  </si>
  <si>
    <t>Indoor Unit Model</t>
    <phoneticPr fontId="0" type="noConversion"/>
  </si>
  <si>
    <t>Fan Type</t>
    <phoneticPr fontId="0" type="noConversion"/>
  </si>
  <si>
    <t>Cross-flow</t>
  </si>
  <si>
    <t>mm</t>
    <phoneticPr fontId="0" type="noConversion"/>
  </si>
  <si>
    <t>Φ98×633.5</t>
  </si>
  <si>
    <t>Ф106×706</t>
  </si>
  <si>
    <t xml:space="preserve">Φ108×830 </t>
    <phoneticPr fontId="0" type="noConversion"/>
  </si>
  <si>
    <t>Cooling Speed</t>
    <phoneticPr fontId="0" type="noConversion"/>
  </si>
  <si>
    <t>r/min</t>
    <phoneticPr fontId="0" type="noConversion"/>
  </si>
  <si>
    <t>1350/1200/1120/1050/920/800/750</t>
  </si>
  <si>
    <t>1350/1200/1100/1000/920/850/800</t>
  </si>
  <si>
    <t>1230\1150\1080\980\900\ 850\800</t>
  </si>
  <si>
    <t>1250/1150/1050/950/900/850/800</t>
    <phoneticPr fontId="0" type="noConversion"/>
  </si>
  <si>
    <t>Heating Speed</t>
    <phoneticPr fontId="0" type="noConversion"/>
  </si>
  <si>
    <t>1300/1200/1120/1050/950/850/800</t>
  </si>
  <si>
    <t>1300/1200/1120/1050/980/900/850</t>
  </si>
  <si>
    <t>1350\1250\ 1150\1050\980\900\850</t>
  </si>
  <si>
    <t>1250/1150/1050/1000/950/900/850</t>
    <phoneticPr fontId="0" type="noConversion"/>
  </si>
  <si>
    <t>Fan Motor Power Output</t>
    <phoneticPr fontId="0" type="noConversion"/>
  </si>
  <si>
    <t>20</t>
  </si>
  <si>
    <t>35</t>
  </si>
  <si>
    <t>Fan Motor RLA</t>
    <phoneticPr fontId="0" type="noConversion"/>
  </si>
  <si>
    <t>0.215</t>
  </si>
  <si>
    <t>0.31</t>
  </si>
  <si>
    <t>0.35</t>
  </si>
  <si>
    <t xml:space="preserve">0.35 </t>
    <phoneticPr fontId="0" type="noConversion"/>
  </si>
  <si>
    <t xml:space="preserve">Fan Motor Capacitor </t>
    <phoneticPr fontId="0" type="noConversion"/>
  </si>
  <si>
    <t>μF</t>
    <phoneticPr fontId="0" type="noConversion"/>
  </si>
  <si>
    <t>2.5</t>
  </si>
  <si>
    <t>Heater Power Input</t>
    <phoneticPr fontId="0" type="noConversion"/>
  </si>
  <si>
    <t xml:space="preserve">Evaporator Form </t>
    <phoneticPr fontId="0" type="noConversion"/>
  </si>
  <si>
    <t>Aluminum Fin-copper Tube</t>
  </si>
  <si>
    <r>
      <t>Evaporator Pipe Diameter</t>
    </r>
    <r>
      <rPr>
        <sz val="10"/>
        <rFont val="宋体"/>
        <charset val="134"/>
      </rPr>
      <t/>
    </r>
  </si>
  <si>
    <t>φ5</t>
  </si>
  <si>
    <t>Ф7</t>
  </si>
  <si>
    <t>φ7</t>
  </si>
  <si>
    <t>Evaporator Row-fin Gap</t>
    <phoneticPr fontId="0" type="noConversion"/>
  </si>
  <si>
    <t>2-1.4</t>
  </si>
  <si>
    <t>2-1.4</t>
    <phoneticPr fontId="0" type="noConversion"/>
  </si>
  <si>
    <t>584×22.8×266.7</t>
  </si>
  <si>
    <t>635×22.8×306.3</t>
  </si>
  <si>
    <t>715×25.4×304.8</t>
  </si>
  <si>
    <t xml:space="preserve">850×25.4×342.9 </t>
    <phoneticPr fontId="0" type="noConversion"/>
  </si>
  <si>
    <t>Swing Motor Model</t>
    <phoneticPr fontId="0" type="noConversion"/>
  </si>
  <si>
    <t>MP24AA</t>
  </si>
  <si>
    <t>MP24BA</t>
  </si>
  <si>
    <t>MP35CJ</t>
  </si>
  <si>
    <t>Swing Motor Power Output</t>
    <phoneticPr fontId="0" type="noConversion"/>
  </si>
  <si>
    <t>2.5/1.5</t>
    <phoneticPr fontId="0" type="noConversion"/>
  </si>
  <si>
    <t>Fuse Current</t>
    <phoneticPr fontId="0" type="noConversion"/>
  </si>
  <si>
    <t>3.15</t>
  </si>
  <si>
    <t xml:space="preserve">Set Temperature Range </t>
    <phoneticPr fontId="0" type="noConversion"/>
  </si>
  <si>
    <t>℃</t>
    <phoneticPr fontId="0" type="noConversion"/>
  </si>
  <si>
    <t>16～30</t>
  </si>
  <si>
    <r>
      <t>Sound Pressure Level</t>
    </r>
    <r>
      <rPr>
        <sz val="10"/>
        <rFont val="宋体"/>
        <charset val="134"/>
      </rPr>
      <t/>
    </r>
  </si>
  <si>
    <t xml:space="preserve">dB (A) </t>
    <phoneticPr fontId="0" type="noConversion"/>
  </si>
  <si>
    <t>41/37/35/32/29/26/24</t>
  </si>
  <si>
    <t>42/38/35/32/30/28/26</t>
  </si>
  <si>
    <t>45/43/41/38/35/34/31</t>
  </si>
  <si>
    <t>48/45/42/39/37/36/33</t>
    <phoneticPr fontId="0" type="noConversion"/>
  </si>
  <si>
    <r>
      <t>Sound Power Level</t>
    </r>
    <r>
      <rPr>
        <sz val="10"/>
        <rFont val="宋体"/>
        <charset val="134"/>
      </rPr>
      <t/>
    </r>
  </si>
  <si>
    <t>55/48/46/44/40/37/35</t>
  </si>
  <si>
    <t>57/50/47/44/42/40/38</t>
  </si>
  <si>
    <t>55/53/51/48/45/44/41</t>
  </si>
  <si>
    <t>63/60/57/54/52/51/48</t>
    <phoneticPr fontId="0" type="noConversion"/>
  </si>
  <si>
    <r>
      <t xml:space="preserve">Dimension (W×H×D) </t>
    </r>
    <r>
      <rPr>
        <sz val="10"/>
        <rFont val="宋体"/>
        <charset val="134"/>
      </rPr>
      <t/>
    </r>
  </si>
  <si>
    <t>mm</t>
  </si>
  <si>
    <t>790×275×200</t>
  </si>
  <si>
    <t>845×289×209</t>
  </si>
  <si>
    <t>970×300×224</t>
  </si>
  <si>
    <t>1078x325x246</t>
    <phoneticPr fontId="0" type="noConversion"/>
  </si>
  <si>
    <t>Dimension of Carton Box (L×W×H)</t>
    <phoneticPr fontId="0" type="noConversion"/>
  </si>
  <si>
    <t>863×268×352</t>
  </si>
  <si>
    <t>918×278×364</t>
  </si>
  <si>
    <t>1038×380×305</t>
  </si>
  <si>
    <t>1145x410x335</t>
    <phoneticPr fontId="0" type="noConversion"/>
  </si>
  <si>
    <r>
      <t xml:space="preserve">Dimension of Package(L×W×H) </t>
    </r>
    <r>
      <rPr>
        <sz val="10"/>
        <rFont val="宋体"/>
        <charset val="134"/>
      </rPr>
      <t/>
    </r>
  </si>
  <si>
    <t>866×271×367</t>
  </si>
  <si>
    <t>921×281×379</t>
  </si>
  <si>
    <t>1041×383×320</t>
  </si>
  <si>
    <t>1148x413x350</t>
    <phoneticPr fontId="0" type="noConversion"/>
  </si>
  <si>
    <t>Stacked Layers</t>
    <phoneticPr fontId="0" type="noConversion"/>
  </si>
  <si>
    <t>－</t>
  </si>
  <si>
    <t>7</t>
  </si>
  <si>
    <t xml:space="preserve">Net Weight  </t>
    <phoneticPr fontId="0" type="noConversion"/>
  </si>
  <si>
    <t>kg</t>
    <phoneticPr fontId="0" type="noConversion"/>
  </si>
  <si>
    <t>9</t>
  </si>
  <si>
    <t>10.5</t>
  </si>
  <si>
    <t>13.5</t>
  </si>
  <si>
    <t>16.5</t>
    <phoneticPr fontId="0" type="noConversion"/>
  </si>
  <si>
    <t>Gross Weight</t>
    <phoneticPr fontId="0" type="noConversion"/>
  </si>
  <si>
    <t>11</t>
  </si>
  <si>
    <t>12.5</t>
  </si>
  <si>
    <t>16.5</t>
  </si>
  <si>
    <t>20</t>
    <phoneticPr fontId="0" type="noConversion"/>
  </si>
  <si>
    <t xml:space="preserve">Outdoor Unit </t>
    <phoneticPr fontId="0" type="noConversion"/>
  </si>
  <si>
    <t>Outdoor Unit Model</t>
    <phoneticPr fontId="0" type="noConversion"/>
  </si>
  <si>
    <t>GWH09QB-K6DNA1E/O&lt;LC&gt;</t>
  </si>
  <si>
    <t>GWH12QC-K6DNA1D/O&lt;LC&gt;</t>
  </si>
  <si>
    <t>GWH18QD-K6DNA1D/O 顶&lt;LC&gt;</t>
  </si>
  <si>
    <t>GWH24QE-K6DNA1E/O 顶(LC)</t>
    <phoneticPr fontId="0" type="noConversion"/>
  </si>
  <si>
    <t xml:space="preserve">Compressor Trademark </t>
    <phoneticPr fontId="0" type="noConversion"/>
  </si>
  <si>
    <t>GREE</t>
  </si>
  <si>
    <t>Compressor Model</t>
    <phoneticPr fontId="0" type="noConversion"/>
  </si>
  <si>
    <t>QXF-A079zE190A</t>
  </si>
  <si>
    <t>QXF-A102zE190B</t>
  </si>
  <si>
    <t>QXF-B141ZF030F</t>
  </si>
  <si>
    <t>QXFS-D25zX090H</t>
    <phoneticPr fontId="0" type="noConversion"/>
  </si>
  <si>
    <t>Compressor Oil</t>
    <phoneticPr fontId="0" type="noConversion"/>
  </si>
  <si>
    <t>FW68DA</t>
  </si>
  <si>
    <t>FW68DA or equivalent</t>
  </si>
  <si>
    <t>FW68DA</t>
    <phoneticPr fontId="0" type="noConversion"/>
  </si>
  <si>
    <t>Compressor Type</t>
    <phoneticPr fontId="0" type="noConversion"/>
  </si>
  <si>
    <t>Rotary</t>
  </si>
  <si>
    <t xml:space="preserve">Compressor LRA.  </t>
    <phoneticPr fontId="0" type="noConversion"/>
  </si>
  <si>
    <t>25</t>
  </si>
  <si>
    <t xml:space="preserve">Compressor RLA  </t>
    <phoneticPr fontId="0" type="noConversion"/>
  </si>
  <si>
    <t>4.6</t>
  </si>
  <si>
    <t>6.5</t>
  </si>
  <si>
    <t>Compressor Power Input</t>
    <phoneticPr fontId="0" type="noConversion"/>
  </si>
  <si>
    <t>790</t>
  </si>
  <si>
    <t>1023</t>
  </si>
  <si>
    <t>Compressor Overload Protector</t>
    <phoneticPr fontId="0" type="noConversion"/>
  </si>
  <si>
    <t>HPC115/95U1/KSD115℃</t>
  </si>
  <si>
    <t>HPC115/95U1  KSD115℃</t>
  </si>
  <si>
    <t>Axial-flow</t>
  </si>
  <si>
    <t>Fan Diameter</t>
    <phoneticPr fontId="0" type="noConversion"/>
  </si>
  <si>
    <t>400</t>
  </si>
  <si>
    <t>438</t>
  </si>
  <si>
    <t>520</t>
  </si>
  <si>
    <t>Fan Motor Speed</t>
    <phoneticPr fontId="0" type="noConversion"/>
  </si>
  <si>
    <t>rpm</t>
    <phoneticPr fontId="0" type="noConversion"/>
  </si>
  <si>
    <t>900</t>
  </si>
  <si>
    <t>30</t>
  </si>
  <si>
    <t>60</t>
  </si>
  <si>
    <t xml:space="preserve">Fan Motor RLA  </t>
    <phoneticPr fontId="0" type="noConversion"/>
  </si>
  <si>
    <t>0.36</t>
  </si>
  <si>
    <t>0.4</t>
  </si>
  <si>
    <t>0.58</t>
    <phoneticPr fontId="0" type="noConversion"/>
  </si>
  <si>
    <t>Outdoor Unit Air Flow Volume</t>
    <phoneticPr fontId="0" type="noConversion"/>
  </si>
  <si>
    <t>1600</t>
  </si>
  <si>
    <t>2200</t>
  </si>
  <si>
    <t>3200</t>
  </si>
  <si>
    <t xml:space="preserve">Condenser  Form </t>
    <phoneticPr fontId="0" type="noConversion"/>
  </si>
  <si>
    <t>Aluminum Fin-copper Tube</t>
    <phoneticPr fontId="0" type="noConversion"/>
  </si>
  <si>
    <t xml:space="preserve">Condenser  Pipe Diameter </t>
    <phoneticPr fontId="0" type="noConversion"/>
  </si>
  <si>
    <t>φ7.94</t>
  </si>
  <si>
    <t>Φ7</t>
  </si>
  <si>
    <t>Condenser  Rows-fin Gap</t>
    <phoneticPr fontId="0" type="noConversion"/>
  </si>
  <si>
    <t>1-1.4</t>
  </si>
  <si>
    <t>710×19.05×508</t>
  </si>
  <si>
    <t>731×19.05×550</t>
  </si>
  <si>
    <t>851×38.1×660</t>
  </si>
  <si>
    <t xml:space="preserve">935×38.1×660  </t>
    <phoneticPr fontId="0" type="noConversion"/>
  </si>
  <si>
    <t>Permissible Excessive Operating Pressure for the Discharge Side</t>
    <phoneticPr fontId="0" type="noConversion"/>
  </si>
  <si>
    <t>MPa</t>
    <phoneticPr fontId="0" type="noConversion"/>
  </si>
  <si>
    <t>4.3</t>
  </si>
  <si>
    <t>Permissible Excessive Operating Pressure for the Suction Side</t>
    <phoneticPr fontId="0" type="noConversion"/>
  </si>
  <si>
    <t>Maximum Allowable Pressure</t>
    <phoneticPr fontId="0" type="noConversion"/>
  </si>
  <si>
    <t xml:space="preserve">Cooling Operation  Ambient Temperature Range </t>
    <phoneticPr fontId="0" type="noConversion"/>
  </si>
  <si>
    <t>-15~43</t>
  </si>
  <si>
    <t>-15～43</t>
  </si>
  <si>
    <t xml:space="preserve"> -15~43</t>
  </si>
  <si>
    <t xml:space="preserve">Heating Operation  Ambient Temperature Range </t>
    <phoneticPr fontId="0" type="noConversion"/>
  </si>
  <si>
    <t>-15～24</t>
  </si>
  <si>
    <t xml:space="preserve"> -22～24</t>
  </si>
  <si>
    <t>Throttling Method</t>
    <phoneticPr fontId="0" type="noConversion"/>
  </si>
  <si>
    <t>Capillary</t>
  </si>
  <si>
    <t>Electron expansion valve</t>
  </si>
  <si>
    <t>Electron expansion valve</t>
    <phoneticPr fontId="0" type="noConversion"/>
  </si>
  <si>
    <t>Defrosting Method</t>
    <phoneticPr fontId="0" type="noConversion"/>
  </si>
  <si>
    <t>Automatic Defrosting</t>
  </si>
  <si>
    <t>Automatic Defrosting</t>
    <phoneticPr fontId="0" type="noConversion"/>
  </si>
  <si>
    <t>Climate Type</t>
    <phoneticPr fontId="0" type="noConversion"/>
  </si>
  <si>
    <t>T1</t>
  </si>
  <si>
    <t>Climate Zone</t>
    <phoneticPr fontId="0" type="noConversion"/>
  </si>
  <si>
    <t>Temperate Zone</t>
  </si>
  <si>
    <t>Isolation</t>
    <phoneticPr fontId="0" type="noConversion"/>
  </si>
  <si>
    <t>I</t>
  </si>
  <si>
    <t>Moisture Protection</t>
    <phoneticPr fontId="0" type="noConversion"/>
  </si>
  <si>
    <t>IPX4</t>
  </si>
  <si>
    <t>52</t>
  </si>
  <si>
    <t>57</t>
  </si>
  <si>
    <t>Sound Power Level</t>
    <phoneticPr fontId="0" type="noConversion"/>
  </si>
  <si>
    <t>59</t>
  </si>
  <si>
    <t>62</t>
  </si>
  <si>
    <t>64</t>
  </si>
  <si>
    <t>776×540×320</t>
  </si>
  <si>
    <t>848×596×320</t>
  </si>
  <si>
    <t>965×700×396</t>
  </si>
  <si>
    <t>955x700x396</t>
    <phoneticPr fontId="0" type="noConversion"/>
  </si>
  <si>
    <t>30.551×21.26×12.598</t>
  </si>
  <si>
    <t>33.386×23.465×12.598</t>
  </si>
  <si>
    <t>37.992×27.559×15.591</t>
  </si>
  <si>
    <t>37.598x27.56x15.59</t>
    <phoneticPr fontId="0" type="noConversion"/>
  </si>
  <si>
    <t>820×355×580</t>
  </si>
  <si>
    <t>878×360×630</t>
  </si>
  <si>
    <t>1026×455×735</t>
  </si>
  <si>
    <t>1026x455x735</t>
    <phoneticPr fontId="0" type="noConversion"/>
  </si>
  <si>
    <t>823×358×595</t>
  </si>
  <si>
    <t>881×363×645</t>
  </si>
  <si>
    <t>1029×458×750</t>
  </si>
  <si>
    <t>1029x458x750</t>
    <phoneticPr fontId="0" type="noConversion"/>
  </si>
  <si>
    <t>5</t>
  </si>
  <si>
    <t>4</t>
  </si>
  <si>
    <t>27.5</t>
  </si>
  <si>
    <t>31</t>
  </si>
  <si>
    <t>45</t>
  </si>
  <si>
    <t>53.5</t>
    <phoneticPr fontId="0" type="noConversion"/>
  </si>
  <si>
    <t>34</t>
  </si>
  <si>
    <t>49.5</t>
  </si>
  <si>
    <t>58</t>
    <phoneticPr fontId="0" type="noConversion"/>
  </si>
  <si>
    <r>
      <t xml:space="preserve">Refrigerant </t>
    </r>
    <r>
      <rPr>
        <sz val="10.5"/>
        <rFont val="Arial"/>
        <family val="2"/>
      </rPr>
      <t/>
    </r>
  </si>
  <si>
    <t>R32</t>
  </si>
  <si>
    <t>Refrigerant Charge</t>
    <phoneticPr fontId="0" type="noConversion"/>
  </si>
  <si>
    <t>0.55</t>
  </si>
  <si>
    <t>0.7</t>
  </si>
  <si>
    <t>1.7</t>
    <phoneticPr fontId="0" type="noConversion"/>
  </si>
  <si>
    <t>Connection Pipe</t>
    <phoneticPr fontId="0" type="noConversion"/>
  </si>
  <si>
    <t>Length</t>
    <phoneticPr fontId="0" type="noConversion"/>
  </si>
  <si>
    <t>m</t>
    <phoneticPr fontId="0" type="noConversion"/>
  </si>
  <si>
    <r>
      <t>Gas Additional Charge</t>
    </r>
    <r>
      <rPr>
        <sz val="10"/>
        <rFont val="宋体"/>
        <charset val="134"/>
      </rPr>
      <t/>
    </r>
  </si>
  <si>
    <t>g/m</t>
    <phoneticPr fontId="0" type="noConversion"/>
  </si>
  <si>
    <t>16</t>
  </si>
  <si>
    <t>Outer Diameter of  Liquid Pipe(GREE Allocation)(Metric)</t>
    <phoneticPr fontId="0" type="noConversion"/>
  </si>
  <si>
    <t>φ6</t>
  </si>
  <si>
    <t>Outer Diameter of  Gas Pipe(GREE Allocation)(Metric)</t>
    <phoneticPr fontId="0" type="noConversion"/>
  </si>
  <si>
    <t>φ9.52</t>
  </si>
  <si>
    <t>φ12</t>
  </si>
  <si>
    <t>φ16</t>
  </si>
  <si>
    <t>Max Distance Height</t>
    <phoneticPr fontId="0" type="noConversion"/>
  </si>
  <si>
    <t>10</t>
  </si>
  <si>
    <t>Max Distance Length</t>
    <phoneticPr fontId="0" type="noConversion"/>
  </si>
  <si>
    <t>15</t>
  </si>
  <si>
    <t xml:space="preserve">Loading Quantity </t>
    <phoneticPr fontId="0" type="noConversion"/>
  </si>
  <si>
    <t xml:space="preserve">Loading Quantity
( 20’ Container ) </t>
    <phoneticPr fontId="0" type="noConversion"/>
  </si>
  <si>
    <t>unit</t>
    <phoneticPr fontId="0" type="noConversion"/>
  </si>
  <si>
    <t>108</t>
  </si>
  <si>
    <t>93</t>
  </si>
  <si>
    <t>Loading Quantity
( 40’ Container )</t>
    <phoneticPr fontId="0" type="noConversion"/>
  </si>
  <si>
    <t>224</t>
  </si>
  <si>
    <t>196</t>
  </si>
  <si>
    <t>127</t>
  </si>
  <si>
    <t>Loading Quantity
( 40’ High Cube Container )</t>
    <phoneticPr fontId="0" type="noConversion"/>
  </si>
  <si>
    <t>262</t>
  </si>
  <si>
    <t>226</t>
  </si>
  <si>
    <t>146</t>
  </si>
  <si>
    <t>Wschód</t>
  </si>
  <si>
    <t>Północ</t>
  </si>
  <si>
    <t>Południe</t>
  </si>
  <si>
    <t>Zachód</t>
  </si>
  <si>
    <t>Okno dachowe</t>
  </si>
  <si>
    <t>Świetlik</t>
  </si>
  <si>
    <t>Okno pojedyncze</t>
  </si>
  <si>
    <t>Okno podwójne</t>
  </si>
  <si>
    <t>Drzwi balkonowe podwójne</t>
  </si>
  <si>
    <t>Dodatkowa osłona</t>
  </si>
  <si>
    <t>Północny-Wschód</t>
  </si>
  <si>
    <t>Południowy-Wschód</t>
  </si>
  <si>
    <t>Północny-Zachód</t>
  </si>
  <si>
    <t>Rolety zewnętrzne</t>
  </si>
  <si>
    <t>Rolety wewnętrzne</t>
  </si>
  <si>
    <t>Markizy (rozwinięte)</t>
  </si>
  <si>
    <t>Brak</t>
  </si>
  <si>
    <t>Rodzaj dachu</t>
  </si>
  <si>
    <t>Płaski</t>
  </si>
  <si>
    <t>Spadzisty</t>
  </si>
  <si>
    <t>Tak</t>
  </si>
  <si>
    <t>Nie</t>
  </si>
  <si>
    <t>Jeżeli oszklenia są obok siebie (np. pn i pn-wsch) to wartości się sumuje. W innym wypadku uwzglęnia się największą wartość.</t>
  </si>
  <si>
    <t>Typ</t>
  </si>
  <si>
    <t>Południowy-Zachód</t>
  </si>
  <si>
    <t>Okna</t>
  </si>
  <si>
    <t>Dachowe 2-szybowe</t>
  </si>
  <si>
    <t>Dachowe 3-szybowe</t>
  </si>
  <si>
    <t>Dachowe z szybą refleksyjną</t>
  </si>
  <si>
    <t>Zewnętrzne</t>
  </si>
  <si>
    <t>Wewnętrzne</t>
  </si>
  <si>
    <t>3-szybowe</t>
  </si>
  <si>
    <t>2-szybowe</t>
  </si>
  <si>
    <t>Z szybą refleksyjną</t>
  </si>
  <si>
    <t>Wewnętrzna</t>
  </si>
  <si>
    <t>Zewnętrzna</t>
  </si>
  <si>
    <t>Podłoga nad pomieszczeniem bez chłodzenia</t>
  </si>
  <si>
    <t>Dane</t>
  </si>
  <si>
    <t>Strop pomieszczenia bez chłodzenia</t>
  </si>
  <si>
    <t>Okno?</t>
  </si>
  <si>
    <t>Osłona?</t>
  </si>
  <si>
    <t>Ściany (bez okien i drzwi)</t>
  </si>
  <si>
    <t>Drzwi?</t>
  </si>
  <si>
    <t>Okno dach?</t>
  </si>
  <si>
    <t>GWH09QB-K6DNA1E/I</t>
  </si>
  <si>
    <t>GWH12QC-K6DNA1D/I</t>
  </si>
  <si>
    <t>GWH18QD-K6DNA1D/I</t>
  </si>
  <si>
    <t>GWH24QE-K6DNA1E/I</t>
  </si>
  <si>
    <t>kW/10m2</t>
  </si>
  <si>
    <t>Wymagana moc chłodzenia dla zbilansowania zysków ciepła</t>
  </si>
  <si>
    <t>Dostępne rozwiązania klimatyzatorów Vitoclima 200-S</t>
  </si>
  <si>
    <t>* Jeżeli występuje więcej niż jedno okno, należy podać wymiary łączne wszystkich okien</t>
  </si>
  <si>
    <t>N</t>
  </si>
  <si>
    <t>N-E</t>
  </si>
  <si>
    <t>E</t>
  </si>
  <si>
    <t>S-E</t>
  </si>
  <si>
    <t>S</t>
  </si>
  <si>
    <t>S-W</t>
  </si>
  <si>
    <t>N-W</t>
  </si>
  <si>
    <t xml:space="preserve">Data:   </t>
  </si>
  <si>
    <t>Symulację przygotowano dla…</t>
  </si>
  <si>
    <t>Program doborowy klimatyzacji &amp; pomp ciepła powietrze/powietrze</t>
  </si>
  <si>
    <r>
      <t>V</t>
    </r>
    <r>
      <rPr>
        <sz val="10"/>
        <rFont val="宋体"/>
        <charset val="134"/>
      </rPr>
      <t>～</t>
    </r>
  </si>
  <si>
    <r>
      <t>mm</t>
    </r>
    <r>
      <rPr>
        <vertAlign val="superscript"/>
        <sz val="10"/>
        <rFont val="Arial"/>
        <family val="2"/>
      </rPr>
      <t>2</t>
    </r>
  </si>
  <si>
    <r>
      <t>A++</t>
    </r>
    <r>
      <rPr>
        <sz val="10"/>
        <rFont val="宋体"/>
        <charset val="134"/>
      </rPr>
      <t>（</t>
    </r>
    <r>
      <rPr>
        <sz val="10"/>
        <rFont val="Arial"/>
        <family val="2"/>
      </rPr>
      <t>Cooling</t>
    </r>
    <r>
      <rPr>
        <sz val="10"/>
        <rFont val="宋体"/>
        <charset val="134"/>
      </rPr>
      <t>）</t>
    </r>
    <r>
      <rPr>
        <sz val="10"/>
        <rFont val="Arial"/>
        <family val="2"/>
      </rPr>
      <t>/A+</t>
    </r>
    <r>
      <rPr>
        <sz val="10"/>
        <rFont val="宋体"/>
        <charset val="134"/>
      </rPr>
      <t>（</t>
    </r>
    <r>
      <rPr>
        <sz val="10"/>
        <rFont val="Arial"/>
        <family val="2"/>
      </rPr>
      <t>Average</t>
    </r>
    <r>
      <rPr>
        <sz val="10"/>
        <rFont val="宋体"/>
        <charset val="134"/>
      </rPr>
      <t>）</t>
    </r>
    <r>
      <rPr>
        <sz val="10"/>
        <rFont val="Arial"/>
        <family val="2"/>
      </rPr>
      <t>/ A+++</t>
    </r>
    <r>
      <rPr>
        <sz val="10"/>
        <rFont val="宋体"/>
        <charset val="134"/>
      </rPr>
      <t>（</t>
    </r>
    <r>
      <rPr>
        <sz val="10"/>
        <rFont val="Arial"/>
        <family val="2"/>
      </rPr>
      <t>Warmer</t>
    </r>
    <r>
      <rPr>
        <sz val="10"/>
        <rFont val="宋体"/>
        <charset val="134"/>
      </rPr>
      <t>）</t>
    </r>
    <r>
      <rPr>
        <sz val="10"/>
        <rFont val="Arial"/>
        <family val="2"/>
      </rPr>
      <t>/B(Colder)</t>
    </r>
  </si>
  <si>
    <r>
      <t>m</t>
    </r>
    <r>
      <rPr>
        <vertAlign val="superscript"/>
        <sz val="10"/>
        <rFont val="Arial"/>
        <family val="2"/>
      </rPr>
      <t>3</t>
    </r>
    <r>
      <rPr>
        <sz val="10"/>
        <rFont val="Arial"/>
        <family val="2"/>
      </rPr>
      <t>/h</t>
    </r>
  </si>
  <si>
    <r>
      <t>m</t>
    </r>
    <r>
      <rPr>
        <vertAlign val="superscript"/>
        <sz val="10"/>
        <rFont val="Arial"/>
        <family val="2"/>
      </rPr>
      <t>2</t>
    </r>
  </si>
  <si>
    <r>
      <t>Fan Diameter Length(D</t>
    </r>
    <r>
      <rPr>
        <sz val="10"/>
        <rFont val="宋体"/>
        <charset val="134"/>
      </rPr>
      <t>×</t>
    </r>
    <r>
      <rPr>
        <sz val="10"/>
        <rFont val="Arial"/>
        <family val="2"/>
      </rPr>
      <t xml:space="preserve">L) </t>
    </r>
  </si>
  <si>
    <r>
      <t>Evaporator Coil Length (L</t>
    </r>
    <r>
      <rPr>
        <sz val="10"/>
        <rFont val="宋体"/>
        <charset val="134"/>
      </rPr>
      <t>×</t>
    </r>
    <r>
      <rPr>
        <sz val="10"/>
        <rFont val="Arial"/>
        <family val="2"/>
      </rPr>
      <t>D</t>
    </r>
    <r>
      <rPr>
        <sz val="10"/>
        <rFont val="宋体"/>
        <charset val="134"/>
      </rPr>
      <t>×</t>
    </r>
    <r>
      <rPr>
        <sz val="10"/>
        <rFont val="Arial"/>
        <family val="2"/>
      </rPr>
      <t xml:space="preserve">W)  </t>
    </r>
    <r>
      <rPr>
        <sz val="10"/>
        <rFont val="宋体"/>
        <charset val="134"/>
      </rPr>
      <t/>
    </r>
  </si>
  <si>
    <r>
      <t>MP35CJ</t>
    </r>
    <r>
      <rPr>
        <sz val="10"/>
        <rFont val="宋体"/>
        <charset val="134"/>
      </rPr>
      <t>/MP24HF</t>
    </r>
  </si>
  <si>
    <r>
      <t>HPC115/95U1/KSD115</t>
    </r>
    <r>
      <rPr>
        <sz val="10"/>
        <rFont val="宋体"/>
        <charset val="134"/>
      </rPr>
      <t>℃</t>
    </r>
  </si>
  <si>
    <r>
      <t>Condenser  Coil Length (L</t>
    </r>
    <r>
      <rPr>
        <sz val="10"/>
        <rFont val="宋体"/>
        <charset val="134"/>
      </rPr>
      <t>×</t>
    </r>
    <r>
      <rPr>
        <sz val="10"/>
        <rFont val="Arial"/>
        <family val="2"/>
      </rPr>
      <t>D</t>
    </r>
    <r>
      <rPr>
        <sz val="10"/>
        <rFont val="宋体"/>
        <charset val="134"/>
      </rPr>
      <t>×</t>
    </r>
    <r>
      <rPr>
        <sz val="10"/>
        <rFont val="Arial"/>
        <family val="2"/>
      </rPr>
      <t xml:space="preserve">W)  </t>
    </r>
  </si>
  <si>
    <r>
      <t>inch</t>
    </r>
    <r>
      <rPr>
        <sz val="13.5"/>
        <rFont val="宋体"/>
        <charset val="134"/>
      </rPr>
      <t xml:space="preserve"> </t>
    </r>
  </si>
  <si>
    <t>Nazwa pomieszczenia</t>
  </si>
  <si>
    <t>S = Szerokość</t>
  </si>
  <si>
    <t>D = Długość</t>
  </si>
  <si>
    <t>W = Wysokość</t>
  </si>
  <si>
    <t>Typ ściany</t>
  </si>
  <si>
    <t>Wymiary</t>
  </si>
  <si>
    <t>powierzchnia</t>
  </si>
  <si>
    <t>kubatura</t>
  </si>
  <si>
    <t>Okno *</t>
  </si>
  <si>
    <t>brak</t>
  </si>
  <si>
    <t>Wartość przyjęta do dalszych obliczeń</t>
  </si>
  <si>
    <r>
      <t>[ m</t>
    </r>
    <r>
      <rPr>
        <vertAlign val="superscript"/>
        <sz val="9"/>
        <color theme="1" tint="0.249977111117893"/>
        <rFont val="Roboto Condensed"/>
        <charset val="238"/>
      </rPr>
      <t xml:space="preserve">2 </t>
    </r>
    <r>
      <rPr>
        <sz val="9"/>
        <color theme="1" tint="0.249977111117893"/>
        <rFont val="Roboto Condensed"/>
        <charset val="238"/>
      </rPr>
      <t>]</t>
    </r>
  </si>
  <si>
    <r>
      <t>[ m</t>
    </r>
    <r>
      <rPr>
        <vertAlign val="superscript"/>
        <sz val="9"/>
        <color theme="1" tint="0.249977111117893"/>
        <rFont val="Roboto Condensed"/>
        <charset val="238"/>
      </rPr>
      <t xml:space="preserve">3 </t>
    </r>
    <r>
      <rPr>
        <sz val="9"/>
        <color theme="1" tint="0.249977111117893"/>
        <rFont val="Roboto Condensed"/>
        <charset val="238"/>
      </rPr>
      <t>]</t>
    </r>
  </si>
  <si>
    <t>Ochorna termiczna</t>
  </si>
  <si>
    <t>Kierunek</t>
  </si>
  <si>
    <t>Zyski ciepła</t>
  </si>
  <si>
    <t>Przez okna</t>
  </si>
  <si>
    <t>Przez ściany</t>
  </si>
  <si>
    <t>Zapotrzebowanie mocy chłodzenia</t>
  </si>
  <si>
    <t>Wskaźnik mocy</t>
  </si>
  <si>
    <t>Dach</t>
  </si>
  <si>
    <t>Radio / HiFi</t>
  </si>
  <si>
    <t>Przez strop/dach</t>
  </si>
  <si>
    <t>Przez podłogę</t>
  </si>
  <si>
    <t>Oszacowanie zysków ciepła przez przegrody</t>
  </si>
  <si>
    <t>Oszacowanie zysków ciepła przez sufit/dach i podłogę (bez okien i świetlików uwzględnionych wcześniej)</t>
  </si>
  <si>
    <t>Oszacowanie wewnętrznych zysków ciepła</t>
  </si>
  <si>
    <t>Wyposażenie zmniejszające zapotrzebowanie na moc chłodzenia</t>
  </si>
  <si>
    <t>System wentylacji mechanicznej z chłodnicą powietrza</t>
  </si>
  <si>
    <t>Chłodzenie przez ogrzewanie podłogowe</t>
  </si>
  <si>
    <t>Redukcja mocy chłodzenia</t>
  </si>
  <si>
    <t>Podsumowanie</t>
  </si>
  <si>
    <r>
      <t>[ kW/10 m</t>
    </r>
    <r>
      <rPr>
        <vertAlign val="superscript"/>
        <sz val="10"/>
        <color theme="0"/>
        <rFont val="Roboto Condensed"/>
        <charset val="238"/>
      </rPr>
      <t xml:space="preserve">2 </t>
    </r>
    <r>
      <rPr>
        <sz val="10"/>
        <color theme="0"/>
        <rFont val="Roboto Condensed"/>
        <charset val="238"/>
      </rPr>
      <t>]</t>
    </r>
  </si>
  <si>
    <t>[ W ]</t>
  </si>
  <si>
    <t>Szacowany wskaźnik zapotrzebowania:</t>
  </si>
  <si>
    <r>
      <t>[ kW/10m</t>
    </r>
    <r>
      <rPr>
        <vertAlign val="superscript"/>
        <sz val="9"/>
        <color rgb="FF585858"/>
        <rFont val="Roboto Condensed"/>
        <charset val="238"/>
      </rPr>
      <t>2</t>
    </r>
    <r>
      <rPr>
        <sz val="9"/>
        <color rgb="FF585858"/>
        <rFont val="Roboto Condensed"/>
        <family val="2"/>
        <charset val="238"/>
      </rPr>
      <t xml:space="preserve"> ]</t>
    </r>
  </si>
  <si>
    <t>Wymagana moc chłodzenia</t>
  </si>
  <si>
    <t>Autor:</t>
  </si>
  <si>
    <t>Z017533</t>
  </si>
  <si>
    <t>Z017534</t>
  </si>
  <si>
    <t>Z017535</t>
  </si>
  <si>
    <t>ZK06079</t>
  </si>
  <si>
    <t>Vitoclima 200-S model 3,5</t>
  </si>
  <si>
    <t>Vitoclima 200-S model 7,0</t>
  </si>
  <si>
    <t>min</t>
  </si>
  <si>
    <t>max</t>
  </si>
  <si>
    <t>Qroom</t>
  </si>
  <si>
    <t>OK</t>
  </si>
  <si>
    <t>Vitoclima 200-S model 2,7</t>
  </si>
  <si>
    <t>Vitoclima 200-S model 5,2</t>
  </si>
  <si>
    <t>Moc minimalna/znamionowa/maksymalna</t>
  </si>
  <si>
    <t>Sugerowany model :</t>
  </si>
  <si>
    <r>
      <t>Typowy wskaźnik zapotrzebowania wynosi [1 kW/10 m</t>
    </r>
    <r>
      <rPr>
        <i/>
        <vertAlign val="superscript"/>
        <sz val="9"/>
        <color theme="1" tint="0.34998626667073579"/>
        <rFont val="Roboto Condensed"/>
        <charset val="238"/>
      </rPr>
      <t>2</t>
    </r>
    <r>
      <rPr>
        <i/>
        <sz val="9"/>
        <color theme="1" tint="0.34998626667073579"/>
        <rFont val="Roboto Condensed"/>
        <charset val="238"/>
      </rPr>
      <t>]</t>
    </r>
  </si>
  <si>
    <t>Numer zamówieniowy</t>
  </si>
  <si>
    <r>
      <t>Arkusz kalkulacyjny nie może zastąpić fachowego projektu instalacji wykonanego przez projektanta z odpowiednimi uprawnieniami. Obliczenia wykonane są zgodnie z normą VDI2078 dla temperatury pomieszczenia 26</t>
    </r>
    <r>
      <rPr>
        <sz val="8"/>
        <color rgb="FF585858"/>
        <rFont val="Calibri"/>
        <family val="2"/>
        <charset val="238"/>
      </rPr>
      <t>°</t>
    </r>
    <r>
      <rPr>
        <i/>
        <sz val="8"/>
        <color rgb="FF585858"/>
        <rFont val="Roboto Condensed"/>
        <charset val="238"/>
      </rPr>
      <t xml:space="preserve">C i schłodzeniu o 5K. Autor arkusza kalkulacyjnego nie ponosi odpowiedzialności za błędy ukryte w arkuszu, oraz za wszelkie negatywne skutki i straty wynikające z jego użytkowania. </t>
    </r>
  </si>
  <si>
    <t>EWPE Smart</t>
  </si>
  <si>
    <t>Sumaryczne zapotrzebowanie mocy chłodzenia</t>
  </si>
  <si>
    <t>Pomieszczenie 1</t>
  </si>
  <si>
    <t>Oszacowana moc chłodzenia</t>
  </si>
  <si>
    <t>Szerokość x Długość x Wysokość</t>
  </si>
  <si>
    <t>Ściany i okna</t>
  </si>
  <si>
    <t>Dach/strop i podłoga</t>
  </si>
  <si>
    <t>Wskaźnik zapotrzebowania mocy</t>
  </si>
  <si>
    <t>Wyposażenie zmniejszające zapotrzebowanie</t>
  </si>
  <si>
    <t>Oszacowane zyski ciepła</t>
  </si>
  <si>
    <t>Pomieszczenie 2</t>
  </si>
  <si>
    <t>Pomieszczenie 3</t>
  </si>
  <si>
    <t>Pomieszczenie 4</t>
  </si>
  <si>
    <t>Nazwa pomieszczenia 5</t>
  </si>
  <si>
    <t>Nazwa pomieszczenia 4</t>
  </si>
  <si>
    <t>Nazwa pomieszczenia 3</t>
  </si>
  <si>
    <t>Nazwa pomieszczenia 2</t>
  </si>
  <si>
    <t>Nazwa pomieszczenia 1</t>
  </si>
  <si>
    <t>Zestawienie informacji do doboru centrali Multisplit</t>
  </si>
  <si>
    <t>Pomieszczenie 5</t>
  </si>
  <si>
    <t>Sumaryczna powierzchnia pomieszczeń</t>
  </si>
  <si>
    <t>Sumaryczna, oszacowana moc chłodzenia</t>
  </si>
  <si>
    <t>Średni wskaźnik zapotrzebowania mocy</t>
  </si>
  <si>
    <r>
      <t>[kW/10m</t>
    </r>
    <r>
      <rPr>
        <vertAlign val="superscript"/>
        <sz val="9"/>
        <color theme="1" tint="0.249977111117893"/>
        <rFont val="Roboto Condensed"/>
        <charset val="238"/>
      </rPr>
      <t>2</t>
    </r>
    <r>
      <rPr>
        <sz val="9"/>
        <color theme="1" tint="0.249977111117893"/>
        <rFont val="Roboto Condensed"/>
        <charset val="238"/>
      </rPr>
      <t>]</t>
    </r>
  </si>
  <si>
    <t>Ilość chłodzonych pomieszczeń</t>
  </si>
  <si>
    <r>
      <t>[m</t>
    </r>
    <r>
      <rPr>
        <vertAlign val="superscript"/>
        <sz val="9"/>
        <color theme="1" tint="0.249977111117893"/>
        <rFont val="Roboto Condensed"/>
        <charset val="238"/>
      </rPr>
      <t>2</t>
    </r>
    <r>
      <rPr>
        <sz val="9"/>
        <color theme="1" tint="0.249977111117893"/>
        <rFont val="Roboto Condensed"/>
        <charset val="238"/>
      </rPr>
      <t>]</t>
    </r>
  </si>
  <si>
    <r>
      <t>[kW/10m</t>
    </r>
    <r>
      <rPr>
        <vertAlign val="superscript"/>
        <sz val="9"/>
        <color theme="1"/>
        <rFont val="Roboto Condensed"/>
        <charset val="238"/>
      </rPr>
      <t>2</t>
    </r>
    <r>
      <rPr>
        <sz val="9"/>
        <color theme="1"/>
        <rFont val="Roboto Condensed"/>
        <charset val="238"/>
      </rPr>
      <t>]</t>
    </r>
  </si>
  <si>
    <t>Ścienna, wisząca</t>
  </si>
  <si>
    <t>Kasetowa, wisząca</t>
  </si>
  <si>
    <t>Rodzaj jednostki wewnętrznej</t>
  </si>
  <si>
    <t>Uwzględnić do doboru Multisplit?</t>
  </si>
  <si>
    <t>Dobór centrali Multisplit</t>
  </si>
  <si>
    <t>IDU min</t>
  </si>
  <si>
    <t>IDU max</t>
  </si>
  <si>
    <t>QcoolMIN</t>
  </si>
  <si>
    <t>QcoolMAX</t>
  </si>
  <si>
    <t>QcoolNOM</t>
  </si>
  <si>
    <t>QcoolNOM+50%</t>
  </si>
  <si>
    <t>QcoolNOM-50%</t>
  </si>
  <si>
    <t>Vitoclima 300-S/HE O5F3120M2</t>
  </si>
  <si>
    <t>Vitoclima 300-S/HE O4F3100M2</t>
  </si>
  <si>
    <t>Vitoclima 300-S/HE O4F3080M2</t>
  </si>
  <si>
    <t>Vitoclima 300-S/HE O2F3050M2</t>
  </si>
  <si>
    <t>Ilość IDU</t>
  </si>
  <si>
    <t>Wskaźnik</t>
  </si>
  <si>
    <t>Sugestia</t>
  </si>
  <si>
    <t>Spełnia</t>
  </si>
  <si>
    <t>Wybrany</t>
  </si>
  <si>
    <t>Dostępne rozwiązania IDU ściennych</t>
  </si>
  <si>
    <t>Pom 1</t>
  </si>
  <si>
    <t>Pom 2</t>
  </si>
  <si>
    <t>Pom 3</t>
  </si>
  <si>
    <t>Pom 4</t>
  </si>
  <si>
    <t>Pom 5</t>
  </si>
  <si>
    <t>Dostępne rozwiązania IDU kasety</t>
  </si>
  <si>
    <t>ZK05527</t>
  </si>
  <si>
    <t>ZK05528</t>
  </si>
  <si>
    <t>ZK05529</t>
  </si>
  <si>
    <t>Ścienna</t>
  </si>
  <si>
    <t>Kaseta</t>
  </si>
  <si>
    <t>Wybrany model</t>
  </si>
  <si>
    <t>Vitoclima 300-S/HE CF3035M1</t>
  </si>
  <si>
    <t>Vitoclima 300-S/HE CF3053M1</t>
  </si>
  <si>
    <t>Vitoclima 300-S/HE CF3071M1</t>
  </si>
  <si>
    <t>Vitoclima W2026MHE2</t>
  </si>
  <si>
    <t>Vitoclima W2035MHE2</t>
  </si>
  <si>
    <t>Vitoclima W2053MHE2</t>
  </si>
  <si>
    <t>Jednostka zewnętrzna</t>
  </si>
  <si>
    <t>Znamionowa moc chłodzenia</t>
  </si>
  <si>
    <t>Znamionowa moc ogrzewania</t>
  </si>
  <si>
    <t>Klasa efektywności chłodzenia pomieszczeń</t>
  </si>
  <si>
    <t>Klasa efektywności ogrzewania pomieszczeń</t>
  </si>
  <si>
    <t>A++</t>
  </si>
  <si>
    <t>A+</t>
  </si>
  <si>
    <t>QheatNOM</t>
  </si>
  <si>
    <t>Program doborowy klimatyzacji &amp; pomp ciepła powietrze/powietrze Multisplit</t>
  </si>
  <si>
    <t>Qmin</t>
  </si>
  <si>
    <t>Qmax</t>
  </si>
  <si>
    <r>
      <t xml:space="preserve">Q </t>
    </r>
    <r>
      <rPr>
        <vertAlign val="subscript"/>
        <sz val="12"/>
        <color theme="1" tint="0.249977111117893"/>
        <rFont val="Roboto Condensed"/>
        <charset val="238"/>
      </rPr>
      <t>cool</t>
    </r>
    <r>
      <rPr>
        <sz val="12"/>
        <color theme="1" tint="0.249977111117893"/>
        <rFont val="Roboto Condensed"/>
        <charset val="238"/>
      </rPr>
      <t xml:space="preserve"> </t>
    </r>
    <r>
      <rPr>
        <vertAlign val="subscript"/>
        <sz val="12"/>
        <color theme="1" tint="0.249977111117893"/>
        <rFont val="Roboto Condensed"/>
        <charset val="238"/>
      </rPr>
      <t>MIN</t>
    </r>
  </si>
  <si>
    <r>
      <t xml:space="preserve">Q </t>
    </r>
    <r>
      <rPr>
        <vertAlign val="subscript"/>
        <sz val="12"/>
        <color theme="1" tint="0.249977111117893"/>
        <rFont val="Roboto Condensed"/>
        <charset val="238"/>
      </rPr>
      <t>cool</t>
    </r>
    <r>
      <rPr>
        <sz val="12"/>
        <color theme="1" tint="0.249977111117893"/>
        <rFont val="Roboto Condensed"/>
        <charset val="238"/>
      </rPr>
      <t xml:space="preserve"> </t>
    </r>
    <r>
      <rPr>
        <vertAlign val="subscript"/>
        <sz val="12"/>
        <color theme="1" tint="0.249977111117893"/>
        <rFont val="Roboto Condensed"/>
        <charset val="238"/>
      </rPr>
      <t>MAX</t>
    </r>
  </si>
  <si>
    <t>Qnom</t>
  </si>
  <si>
    <t>Qbudynku</t>
  </si>
  <si>
    <t>X</t>
  </si>
  <si>
    <t>Y</t>
  </si>
  <si>
    <t>%</t>
  </si>
  <si>
    <r>
      <t xml:space="preserve">Q </t>
    </r>
    <r>
      <rPr>
        <vertAlign val="subscript"/>
        <sz val="12"/>
        <color theme="1" tint="0.249977111117893"/>
        <rFont val="Roboto Condensed"/>
        <charset val="238"/>
      </rPr>
      <t>cool</t>
    </r>
    <r>
      <rPr>
        <sz val="12"/>
        <color theme="1" tint="0.249977111117893"/>
        <rFont val="Roboto Condensed"/>
        <charset val="238"/>
      </rPr>
      <t xml:space="preserve"> </t>
    </r>
    <r>
      <rPr>
        <vertAlign val="subscript"/>
        <sz val="12"/>
        <color theme="1" tint="0.249977111117893"/>
        <rFont val="Roboto Condensed"/>
        <charset val="238"/>
      </rPr>
      <t>NOM</t>
    </r>
  </si>
  <si>
    <t>+50%</t>
  </si>
  <si>
    <t>-50%</t>
  </si>
  <si>
    <t>Wskaźnik niedoszacowania</t>
  </si>
  <si>
    <t>min i max</t>
  </si>
  <si>
    <t>Zestawienie komponentów instalacji</t>
  </si>
  <si>
    <t>Informacje dodatkowe</t>
  </si>
  <si>
    <t>Konsola</t>
  </si>
  <si>
    <t>Dostępne rozwiązania IDU konsole</t>
  </si>
  <si>
    <t>Vitoclima 300-S/HE CNF3028M1</t>
  </si>
  <si>
    <t>Vitoclima 300-S/HE CNF3036M1</t>
  </si>
  <si>
    <t>Vitoclima 300-S/HE CNF3045M1</t>
  </si>
  <si>
    <t>CNF</t>
  </si>
  <si>
    <t>Oznaczenie typu</t>
  </si>
  <si>
    <t>nr zamówieniowy</t>
  </si>
  <si>
    <t>PanD, 2023</t>
  </si>
  <si>
    <t>wersja 04/01/23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</si>
</sst>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01">
    <font>
      <sz val="11"/>
      <color theme="1"/>
      <name val="Calibri"/>
      <family val="2"/>
      <charset val="238"/>
      <scheme val="minor"/>
    </font>
    <font>
      <b/>
      <sz val="11"/>
      <color theme="1"/>
      <name val="Calibri"/>
      <family val="2"/>
      <charset val="238"/>
      <scheme val="minor"/>
    </font>
    <font>
      <sz val="11"/>
      <color rgb="FFFF0000"/>
      <name val="Calibri"/>
      <family val="2"/>
      <charset val="238"/>
      <scheme val="minor"/>
    </font>
    <font>
      <sz val="11"/>
      <color theme="0"/>
      <name val="Calibri"/>
      <family val="2"/>
      <charset val="238"/>
      <scheme val="minor"/>
    </font>
    <font>
      <sz val="10"/>
      <color theme="1"/>
      <name val="Calibri"/>
      <family val="2"/>
      <charset val="238"/>
      <scheme val="minor"/>
    </font>
    <font>
      <sz val="10"/>
      <color theme="0"/>
      <name val="Calibri"/>
      <family val="2"/>
      <charset val="238"/>
      <scheme val="minor"/>
    </font>
    <font>
      <b/>
      <sz val="12"/>
      <color theme="0"/>
      <name val="Calibri"/>
      <family val="2"/>
      <charset val="238"/>
      <scheme val="minor"/>
    </font>
    <font>
      <b/>
      <sz val="14"/>
      <color theme="0"/>
      <name val="Calibri"/>
      <family val="2"/>
      <charset val="238"/>
      <scheme val="minor"/>
    </font>
    <font>
      <sz val="11"/>
      <color theme="0" tint="-0.249977111117893"/>
      <name val="Calibri"/>
      <family val="2"/>
      <charset val="238"/>
      <scheme val="minor"/>
    </font>
    <font>
      <sz val="11"/>
      <color theme="0" tint="-0.34998626667073579"/>
      <name val="Calibri"/>
      <family val="2"/>
      <charset val="238"/>
      <scheme val="minor"/>
    </font>
    <font>
      <b/>
      <sz val="10"/>
      <color theme="0"/>
      <name val="Calibri"/>
      <family val="2"/>
      <charset val="238"/>
      <scheme val="minor"/>
    </font>
    <font>
      <sz val="10"/>
      <name val="Calibri"/>
      <family val="2"/>
      <charset val="238"/>
      <scheme val="minor"/>
    </font>
    <font>
      <sz val="11"/>
      <name val="Calibri"/>
      <family val="2"/>
      <charset val="238"/>
      <scheme val="minor"/>
    </font>
    <font>
      <sz val="10"/>
      <name val="宋体"/>
      <charset val="134"/>
    </font>
    <font>
      <sz val="10"/>
      <name val="Helv"/>
      <family val="2"/>
    </font>
    <font>
      <sz val="10.5"/>
      <name val="Arial"/>
      <family val="2"/>
    </font>
    <font>
      <b/>
      <sz val="9"/>
      <color indexed="81"/>
      <name val="宋体"/>
      <charset val="134"/>
    </font>
    <font>
      <sz val="9"/>
      <color indexed="81"/>
      <name val="宋体"/>
      <charset val="134"/>
    </font>
    <font>
      <sz val="10"/>
      <color theme="1"/>
      <name val="Arial"/>
      <family val="2"/>
      <charset val="238"/>
    </font>
    <font>
      <sz val="8"/>
      <name val="Calibri"/>
      <family val="2"/>
      <charset val="238"/>
      <scheme val="minor"/>
    </font>
    <font>
      <sz val="10"/>
      <color rgb="FFC00000"/>
      <name val="Calibri"/>
      <family val="2"/>
      <charset val="238"/>
      <scheme val="minor"/>
    </font>
    <font>
      <sz val="10"/>
      <color rgb="FFFF0000"/>
      <name val="Calibri"/>
      <family val="2"/>
      <charset val="238"/>
      <scheme val="minor"/>
    </font>
    <font>
      <sz val="11"/>
      <color theme="0"/>
      <name val="Roboto Condensed"/>
      <charset val="238"/>
    </font>
    <font>
      <sz val="11"/>
      <color theme="1"/>
      <name val="Roboto Condensed"/>
      <charset val="238"/>
    </font>
    <font>
      <sz val="10"/>
      <color theme="1"/>
      <name val="Roboto Condensed"/>
      <charset val="238"/>
    </font>
    <font>
      <sz val="10"/>
      <color rgb="FFFF3C09"/>
      <name val="Roboto Condensed"/>
      <charset val="238"/>
    </font>
    <font>
      <sz val="20"/>
      <color theme="0"/>
      <name val="Roboto Condensed"/>
      <charset val="238"/>
    </font>
    <font>
      <i/>
      <sz val="10"/>
      <color theme="0" tint="-0.249977111117893"/>
      <name val="Roboto Condensed"/>
      <charset val="238"/>
    </font>
    <font>
      <sz val="11"/>
      <color theme="1" tint="0.34998626667073579"/>
      <name val="Roboto Condensed"/>
      <charset val="238"/>
    </font>
    <font>
      <sz val="11"/>
      <color rgb="FF585858"/>
      <name val="Roboto Condensed"/>
      <charset val="238"/>
    </font>
    <font>
      <b/>
      <sz val="11"/>
      <color theme="1" tint="0.34998626667073579"/>
      <name val="Roboto Condensed"/>
      <charset val="238"/>
    </font>
    <font>
      <b/>
      <sz val="9"/>
      <color theme="0"/>
      <name val="Roboto Condensed"/>
      <charset val="238"/>
    </font>
    <font>
      <b/>
      <sz val="14"/>
      <color rgb="FF585858"/>
      <name val="Roboto Condensed"/>
      <charset val="238"/>
    </font>
    <font>
      <vertAlign val="superscript"/>
      <sz val="9"/>
      <color rgb="FF585858"/>
      <name val="Roboto Condensed"/>
      <charset val="238"/>
    </font>
    <font>
      <b/>
      <sz val="14"/>
      <color theme="1" tint="0.34998626667073579"/>
      <name val="Roboto Condensed"/>
      <charset val="238"/>
    </font>
    <font>
      <sz val="9"/>
      <color theme="1" tint="0.34998626667073579"/>
      <name val="Roboto Condensed"/>
      <charset val="238"/>
    </font>
    <font>
      <b/>
      <sz val="11"/>
      <color rgb="FF585858"/>
      <name val="Roboto Condensed"/>
      <charset val="238"/>
    </font>
    <font>
      <sz val="16"/>
      <color theme="0"/>
      <name val="Roboto Condensed"/>
      <charset val="238"/>
    </font>
    <font>
      <sz val="10"/>
      <color theme="0"/>
      <name val="Roboto Condensed"/>
      <charset val="238"/>
    </font>
    <font>
      <b/>
      <sz val="11"/>
      <color theme="1" tint="0.249977111117893"/>
      <name val="Roboto Condensed"/>
      <charset val="238"/>
    </font>
    <font>
      <sz val="11"/>
      <color theme="1" tint="0.249977111117893"/>
      <name val="Roboto Condensed"/>
      <charset val="238"/>
    </font>
    <font>
      <sz val="9"/>
      <color rgb="FF585858"/>
      <name val="Roboto Condensed"/>
      <family val="2"/>
      <charset val="238"/>
    </font>
    <font>
      <b/>
      <sz val="12"/>
      <name val="Arial"/>
      <family val="2"/>
    </font>
    <font>
      <sz val="12"/>
      <name val="Arial"/>
      <family val="2"/>
    </font>
    <font>
      <sz val="12"/>
      <name val="Arial"/>
      <family val="2"/>
      <charset val="238"/>
    </font>
    <font>
      <b/>
      <sz val="10"/>
      <name val="Arial"/>
      <family val="2"/>
    </font>
    <font>
      <sz val="10"/>
      <name val="Arial"/>
      <family val="2"/>
    </font>
    <font>
      <sz val="10"/>
      <name val="Arial"/>
      <family val="2"/>
      <charset val="238"/>
    </font>
    <font>
      <vertAlign val="superscript"/>
      <sz val="10"/>
      <name val="Arial"/>
      <family val="2"/>
    </font>
    <font>
      <sz val="13.5"/>
      <name val="宋体"/>
      <charset val="134"/>
    </font>
    <font>
      <sz val="9"/>
      <name val="Roboto Condensed"/>
      <charset val="238"/>
    </font>
    <font>
      <sz val="10"/>
      <color theme="1" tint="0.249977111117893"/>
      <name val="Roboto Condensed"/>
      <charset val="238"/>
    </font>
    <font>
      <sz val="9"/>
      <color theme="1" tint="0.249977111117893"/>
      <name val="Roboto Condensed"/>
      <charset val="238"/>
    </font>
    <font>
      <vertAlign val="superscript"/>
      <sz val="9"/>
      <color theme="1" tint="0.249977111117893"/>
      <name val="Roboto Condensed"/>
      <charset val="238"/>
    </font>
    <font>
      <b/>
      <sz val="11"/>
      <color theme="1"/>
      <name val="Roboto Condensed"/>
      <charset val="238"/>
    </font>
    <font>
      <b/>
      <sz val="10"/>
      <color theme="1" tint="0.249977111117893"/>
      <name val="Roboto Condensed"/>
      <charset val="238"/>
    </font>
    <font>
      <sz val="8"/>
      <color theme="1" tint="0.249977111117893"/>
      <name val="Roboto Condensed"/>
      <charset val="238"/>
    </font>
    <font>
      <i/>
      <sz val="10"/>
      <color theme="1" tint="0.34998626667073579"/>
      <name val="Roboto Condensed"/>
      <charset val="238"/>
    </font>
    <font>
      <i/>
      <sz val="9"/>
      <color theme="1" tint="0.34998626667073579"/>
      <name val="Roboto Condensed"/>
      <charset val="238"/>
    </font>
    <font>
      <sz val="12"/>
      <color theme="0"/>
      <name val="Roboto Condensed"/>
      <charset val="238"/>
    </font>
    <font>
      <b/>
      <sz val="12"/>
      <color theme="4"/>
      <name val="Roboto Condensed"/>
      <charset val="238"/>
    </font>
    <font>
      <vertAlign val="superscript"/>
      <sz val="10"/>
      <color theme="0"/>
      <name val="Roboto Condensed"/>
      <charset val="238"/>
    </font>
    <font>
      <b/>
      <sz val="12"/>
      <color rgb="FFEF4423"/>
      <name val="Roboto Condensed"/>
      <charset val="238"/>
    </font>
    <font>
      <b/>
      <sz val="12"/>
      <color rgb="FFEB4423"/>
      <name val="Roboto Condensed"/>
      <charset val="238"/>
    </font>
    <font>
      <i/>
      <sz val="9"/>
      <color rgb="FF585858"/>
      <name val="Roboto Condensed"/>
      <charset val="238"/>
    </font>
    <font>
      <b/>
      <sz val="20"/>
      <color theme="4"/>
      <name val="Roboto Condensed"/>
      <charset val="238"/>
    </font>
    <font>
      <sz val="6"/>
      <color rgb="FF585858"/>
      <name val="Roboto Condensed"/>
      <charset val="238"/>
    </font>
    <font>
      <b/>
      <sz val="11"/>
      <name val="Calibri"/>
      <family val="2"/>
      <charset val="238"/>
      <scheme val="minor"/>
    </font>
    <font>
      <sz val="20"/>
      <color theme="4"/>
      <name val="Roboto Condensed"/>
      <charset val="238"/>
    </font>
    <font>
      <i/>
      <vertAlign val="superscript"/>
      <sz val="9"/>
      <color theme="1" tint="0.34998626667073579"/>
      <name val="Roboto Condensed"/>
      <charset val="238"/>
    </font>
    <font>
      <i/>
      <sz val="8"/>
      <color rgb="FF585858"/>
      <name val="Roboto Condensed"/>
      <charset val="238"/>
    </font>
    <font>
      <sz val="8"/>
      <color rgb="FF585858"/>
      <name val="Calibri"/>
      <family val="2"/>
      <charset val="238"/>
    </font>
    <font>
      <sz val="20"/>
      <color rgb="FFEB4423"/>
      <name val="Roboto Condensed"/>
      <charset val="238"/>
    </font>
    <font>
      <i/>
      <sz val="11"/>
      <color theme="0"/>
      <name val="Roboto Condensed"/>
      <charset val="238"/>
    </font>
    <font>
      <b/>
      <sz val="12"/>
      <color theme="1" tint="0.249977111117893"/>
      <name val="Roboto Condensed"/>
      <charset val="238"/>
    </font>
    <font>
      <b/>
      <sz val="14"/>
      <color theme="1" tint="0.249977111117893"/>
      <name val="Roboto Condensed"/>
      <charset val="238"/>
    </font>
    <font>
      <sz val="9"/>
      <color theme="1"/>
      <name val="Calibri"/>
      <family val="2"/>
      <charset val="238"/>
      <scheme val="minor"/>
    </font>
    <font>
      <b/>
      <sz val="16"/>
      <color rgb="FF5B9BD5"/>
      <name val="Roboto Condensed"/>
      <charset val="238"/>
    </font>
    <font>
      <i/>
      <sz val="10"/>
      <color theme="0"/>
      <name val="Roboto Condensed"/>
      <charset val="238"/>
    </font>
    <font>
      <sz val="8"/>
      <color rgb="FF585858"/>
      <name val="Roboto Condensed"/>
      <charset val="238"/>
    </font>
    <font>
      <sz val="9"/>
      <color theme="0"/>
      <name val="Calibri"/>
      <family val="2"/>
      <charset val="238"/>
      <scheme val="minor"/>
    </font>
    <font>
      <b/>
      <sz val="12"/>
      <color theme="0"/>
      <name val="Roboto Condensed"/>
      <charset val="238"/>
    </font>
    <font>
      <sz val="9"/>
      <color theme="1"/>
      <name val="Roboto Condensed"/>
      <charset val="238"/>
    </font>
    <font>
      <b/>
      <sz val="12"/>
      <color theme="1" tint="0.34998626667073579"/>
      <name val="Roboto Condensed"/>
      <charset val="238"/>
    </font>
    <font>
      <vertAlign val="superscript"/>
      <sz val="9"/>
      <color theme="1"/>
      <name val="Roboto Condensed"/>
      <charset val="238"/>
    </font>
    <font>
      <b/>
      <sz val="14"/>
      <color theme="0"/>
      <name val="Roboto Condensed"/>
      <charset val="238"/>
    </font>
    <font>
      <sz val="11"/>
      <color theme="1" tint="0.34998626667073579"/>
      <name val="Calibri"/>
      <family val="2"/>
      <charset val="238"/>
      <scheme val="minor"/>
    </font>
    <font>
      <b/>
      <sz val="11"/>
      <color rgb="FFFF0000"/>
      <name val="Calibri"/>
      <family val="2"/>
      <charset val="238"/>
      <scheme val="minor"/>
    </font>
    <font>
      <b/>
      <sz val="14"/>
      <color rgb="FF5B9BD5"/>
      <name val="Roboto Condensed"/>
      <charset val="238"/>
    </font>
    <font>
      <b/>
      <sz val="12"/>
      <color rgb="FF00B050"/>
      <name val="Roboto Condensed"/>
      <charset val="238"/>
    </font>
    <font>
      <b/>
      <sz val="12"/>
      <color rgb="FF92D050"/>
      <name val="Roboto Condensed"/>
      <charset val="238"/>
    </font>
    <font>
      <sz val="11"/>
      <color theme="0" tint="-0.14999847407452621"/>
      <name val="Calibri"/>
      <family val="2"/>
      <charset val="238"/>
      <scheme val="minor"/>
    </font>
    <font>
      <sz val="8"/>
      <color rgb="FF000000"/>
      <name val="Segoe UI"/>
      <family val="2"/>
      <charset val="238"/>
    </font>
    <font>
      <sz val="11"/>
      <color theme="1"/>
      <name val="Calibri"/>
      <family val="2"/>
      <charset val="238"/>
      <scheme val="minor"/>
    </font>
    <font>
      <sz val="12"/>
      <color theme="1" tint="0.249977111117893"/>
      <name val="Roboto Condensed"/>
      <charset val="238"/>
    </font>
    <font>
      <vertAlign val="subscript"/>
      <sz val="12"/>
      <color theme="1" tint="0.249977111117893"/>
      <name val="Roboto Condensed"/>
      <charset val="238"/>
    </font>
    <font>
      <i/>
      <sz val="9"/>
      <color theme="1" tint="0.249977111117893"/>
      <name val="Roboto Condensed"/>
      <charset val="238"/>
    </font>
    <font>
      <b/>
      <i/>
      <sz val="12"/>
      <color rgb="FF585858"/>
      <name val="Roboto Condensed"/>
      <charset val="238"/>
    </font>
    <font>
      <sz val="9"/>
      <color theme="0" tint="-0.499984740745262"/>
      <name val="Calibri"/>
      <family val="2"/>
      <charset val="238"/>
      <scheme val="minor"/>
    </font>
    <font>
      <sz val="9"/>
      <color theme="0" tint="-0.499984740745262"/>
      <name val="Roboto Condensed"/>
      <charset val="238"/>
    </font>
    <font>
      <sz val="9"/>
      <color theme="0" tint="-4.9989318521683403E-2"/>
      <name val="Calibri"/>
      <family val="2"/>
      <charset val="238"/>
      <scheme val="minor"/>
    </font>
  </fonts>
  <fills count="14">
    <fill>
      <patternFill patternType="none"/>
    </fill>
    <fill>
      <patternFill patternType="gray125"/>
    </fill>
    <fill>
      <patternFill patternType="solid">
        <fgColor theme="0" tint="-4.9989318521683403E-2"/>
        <bgColor indexed="64"/>
      </patternFill>
    </fill>
    <fill>
      <patternFill patternType="solid">
        <fgColor theme="1" tint="0.34998626667073579"/>
        <bgColor indexed="64"/>
      </patternFill>
    </fill>
    <fill>
      <patternFill patternType="solid">
        <fgColor rgb="FFFF0000"/>
        <bgColor indexed="64"/>
      </patternFill>
    </fill>
    <fill>
      <patternFill patternType="solid">
        <fgColor theme="0"/>
        <bgColor indexed="64"/>
      </patternFill>
    </fill>
    <fill>
      <patternFill patternType="solid">
        <fgColor theme="4"/>
        <bgColor indexed="64"/>
      </patternFill>
    </fill>
    <fill>
      <patternFill patternType="solid">
        <fgColor theme="8"/>
        <bgColor indexed="64"/>
      </patternFill>
    </fill>
    <fill>
      <patternFill patternType="solid">
        <fgColor theme="0" tint="-0.249977111117893"/>
        <bgColor indexed="64"/>
      </patternFill>
    </fill>
    <fill>
      <patternFill patternType="solid">
        <fgColor rgb="FF414141"/>
        <bgColor indexed="64"/>
      </patternFill>
    </fill>
    <fill>
      <patternFill patternType="solid">
        <fgColor theme="0" tint="-0.14999847407452621"/>
        <bgColor indexed="64"/>
      </patternFill>
    </fill>
    <fill>
      <patternFill patternType="solid">
        <fgColor rgb="FFEB4423"/>
        <bgColor indexed="64"/>
      </patternFill>
    </fill>
    <fill>
      <patternFill patternType="solid">
        <fgColor rgb="FF92D050"/>
        <bgColor indexed="64"/>
      </patternFill>
    </fill>
    <fill>
      <patternFill patternType="solid">
        <fgColor theme="5"/>
        <bgColor indexed="64"/>
      </patternFill>
    </fill>
  </fills>
  <borders count="12">
    <border>
      <left/>
      <right/>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top/>
      <bottom style="thin">
        <color theme="0" tint="-0.499984740745262"/>
      </bottom>
      <diagonal/>
    </border>
    <border>
      <left/>
      <right/>
      <top style="thin">
        <color theme="1" tint="0.499984740745262"/>
      </top>
      <bottom/>
      <diagonal/>
    </border>
    <border>
      <left/>
      <right/>
      <top/>
      <bottom style="thin">
        <color theme="1" tint="0.499984740745262"/>
      </bottom>
      <diagonal/>
    </border>
    <border>
      <left/>
      <right/>
      <top/>
      <bottom style="thin">
        <color theme="1" tint="0.249977111117893"/>
      </bottom>
      <diagonal/>
    </border>
    <border>
      <left style="thin">
        <color theme="1" tint="0.499984740745262"/>
      </left>
      <right/>
      <top/>
      <bottom/>
      <diagonal/>
    </border>
    <border>
      <left/>
      <right style="thin">
        <color theme="1" tint="0.499984740745262"/>
      </right>
      <top/>
      <bottom style="thin">
        <color theme="1" tint="0.499984740745262"/>
      </bottom>
      <diagonal/>
    </border>
    <border>
      <left/>
      <right style="thin">
        <color theme="1" tint="0.499984740745262"/>
      </right>
      <top style="thin">
        <color theme="1" tint="0.499984740745262"/>
      </top>
      <bottom/>
      <diagonal/>
    </border>
    <border>
      <left/>
      <right/>
      <top/>
      <bottom style="thin">
        <color indexed="64"/>
      </bottom>
      <diagonal/>
    </border>
    <border>
      <left/>
      <right/>
      <top style="thin">
        <color indexed="64"/>
      </top>
      <bottom/>
      <diagonal/>
    </border>
  </borders>
  <cellStyleXfs count="3">
    <xf numFmtId="0" fontId="0" fillId="0" borderId="0"/>
    <xf numFmtId="0" fontId="14" fillId="0" borderId="0"/>
    <xf numFmtId="9" fontId="93" fillId="0" borderId="0" applyFont="0" applyFill="0" applyBorder="0" applyAlignment="0" applyProtection="0"/>
  </cellStyleXfs>
  <cellXfs count="331">
    <xf numFmtId="0" fontId="0" fillId="0" borderId="0" xfId="0"/>
    <xf numFmtId="0" fontId="4" fillId="0" borderId="0" xfId="0" applyFont="1"/>
    <xf numFmtId="0" fontId="4" fillId="0" borderId="0" xfId="0" applyFont="1" applyAlignment="1">
      <alignment wrapText="1"/>
    </xf>
    <xf numFmtId="0" fontId="4" fillId="0" borderId="0" xfId="0" applyFont="1" applyAlignment="1">
      <alignment horizontal="center"/>
    </xf>
    <xf numFmtId="0" fontId="4" fillId="0" borderId="0" xfId="0" applyFont="1" applyAlignment="1">
      <alignment horizontal="center" wrapText="1"/>
    </xf>
    <xf numFmtId="0" fontId="4" fillId="0" borderId="0" xfId="0" applyFont="1" applyAlignment="1">
      <alignment horizontal="center" vertical="center" wrapText="1"/>
    </xf>
    <xf numFmtId="0" fontId="4" fillId="0" borderId="0" xfId="0" applyFont="1" applyAlignment="1">
      <alignment horizontal="center" vertical="top" wrapText="1"/>
    </xf>
    <xf numFmtId="0" fontId="4" fillId="0" borderId="0" xfId="0" applyFont="1" applyAlignment="1">
      <alignment horizontal="center" vertical="center"/>
    </xf>
    <xf numFmtId="0" fontId="4" fillId="0" borderId="0" xfId="0" applyFont="1" applyAlignment="1">
      <alignment vertical="center"/>
    </xf>
    <xf numFmtId="0" fontId="5" fillId="4" borderId="0" xfId="0" applyFont="1" applyFill="1"/>
    <xf numFmtId="0" fontId="5" fillId="5" borderId="0" xfId="0" applyFont="1" applyFill="1"/>
    <xf numFmtId="0" fontId="5" fillId="6" borderId="0" xfId="0" applyFont="1" applyFill="1"/>
    <xf numFmtId="0" fontId="4" fillId="5" borderId="0" xfId="0" applyFont="1" applyFill="1"/>
    <xf numFmtId="0" fontId="4" fillId="5" borderId="0" xfId="0" applyFont="1" applyFill="1" applyAlignment="1">
      <alignment horizontal="center"/>
    </xf>
    <xf numFmtId="0" fontId="0" fillId="8" borderId="0" xfId="0" applyFill="1"/>
    <xf numFmtId="0" fontId="0" fillId="5" borderId="0" xfId="0" applyFill="1"/>
    <xf numFmtId="0" fontId="0" fillId="5" borderId="0" xfId="0" applyFill="1" applyAlignment="1"/>
    <xf numFmtId="0" fontId="0" fillId="5" borderId="0" xfId="0" applyFill="1" applyBorder="1"/>
    <xf numFmtId="0" fontId="0" fillId="5" borderId="0" xfId="0" applyFont="1" applyFill="1" applyAlignment="1">
      <alignment horizontal="center" vertical="center"/>
    </xf>
    <xf numFmtId="0" fontId="4" fillId="0" borderId="0" xfId="0" applyFont="1" applyAlignment="1">
      <alignment horizontal="center"/>
    </xf>
    <xf numFmtId="0" fontId="18" fillId="5" borderId="0" xfId="0" applyFont="1" applyFill="1" applyBorder="1" applyAlignment="1">
      <alignment vertical="center"/>
    </xf>
    <xf numFmtId="0" fontId="3" fillId="5" borderId="0" xfId="0" applyFont="1" applyFill="1"/>
    <xf numFmtId="0" fontId="6" fillId="5" borderId="0" xfId="0" applyFont="1" applyFill="1" applyBorder="1" applyAlignment="1">
      <alignment vertical="center"/>
    </xf>
    <xf numFmtId="0" fontId="0" fillId="8" borderId="0" xfId="0" applyFill="1" applyBorder="1"/>
    <xf numFmtId="0" fontId="11" fillId="0" borderId="0" xfId="0" applyFont="1" applyFill="1"/>
    <xf numFmtId="0" fontId="11" fillId="0" borderId="0" xfId="0" applyFont="1" applyFill="1" applyBorder="1" applyAlignment="1">
      <alignment vertical="center"/>
    </xf>
    <xf numFmtId="0" fontId="11" fillId="0" borderId="0" xfId="0" applyFont="1" applyFill="1" applyBorder="1" applyAlignment="1">
      <alignment horizontal="left" vertical="top"/>
    </xf>
    <xf numFmtId="0" fontId="4" fillId="0" borderId="0" xfId="0" applyFont="1" applyFill="1"/>
    <xf numFmtId="0" fontId="20" fillId="0" borderId="0" xfId="0" applyFont="1"/>
    <xf numFmtId="0" fontId="21" fillId="0" borderId="0" xfId="0" applyFont="1"/>
    <xf numFmtId="0" fontId="4" fillId="0" borderId="0" xfId="0" applyFont="1" applyAlignment="1">
      <alignment horizontal="left" vertical="top" wrapText="1"/>
    </xf>
    <xf numFmtId="0" fontId="4" fillId="0" borderId="0" xfId="0" applyFont="1" applyAlignment="1"/>
    <xf numFmtId="0" fontId="10" fillId="6" borderId="1" xfId="0" applyFont="1" applyFill="1" applyBorder="1"/>
    <xf numFmtId="0" fontId="4" fillId="0" borderId="0" xfId="0" applyFont="1" applyFill="1" applyAlignment="1">
      <alignment horizontal="center"/>
    </xf>
    <xf numFmtId="0" fontId="11" fillId="0" borderId="0" xfId="0" applyFont="1"/>
    <xf numFmtId="0" fontId="5" fillId="4" borderId="0" xfId="0" applyFont="1" applyFill="1" applyBorder="1"/>
    <xf numFmtId="0" fontId="4" fillId="0" borderId="2" xfId="0" applyFont="1" applyBorder="1"/>
    <xf numFmtId="0" fontId="2" fillId="5" borderId="0" xfId="0" applyFont="1" applyFill="1"/>
    <xf numFmtId="0" fontId="0" fillId="5" borderId="0" xfId="0" applyFill="1" applyAlignment="1">
      <alignment horizontal="center"/>
    </xf>
    <xf numFmtId="0" fontId="4" fillId="0" borderId="0" xfId="0" applyFont="1" applyAlignment="1">
      <alignment horizontal="center"/>
    </xf>
    <xf numFmtId="0" fontId="4" fillId="0" borderId="0" xfId="0" applyFont="1" applyAlignment="1">
      <alignment horizontal="center" vertical="center"/>
    </xf>
    <xf numFmtId="0" fontId="4" fillId="0" borderId="0" xfId="0" applyFont="1" applyAlignment="1">
      <alignment horizontal="center" wrapText="1"/>
    </xf>
    <xf numFmtId="0" fontId="22" fillId="2" borderId="0" xfId="0" applyFont="1" applyFill="1"/>
    <xf numFmtId="0" fontId="22" fillId="0" borderId="0" xfId="0" applyFont="1"/>
    <xf numFmtId="0" fontId="23" fillId="5" borderId="0" xfId="0" applyFont="1" applyFill="1"/>
    <xf numFmtId="0" fontId="22" fillId="5" borderId="0" xfId="0" applyFont="1" applyFill="1"/>
    <xf numFmtId="0" fontId="24" fillId="5" borderId="0" xfId="0" applyFont="1" applyFill="1" applyAlignment="1">
      <alignment vertical="center"/>
    </xf>
    <xf numFmtId="0" fontId="22" fillId="9" borderId="0" xfId="0" applyFont="1" applyFill="1"/>
    <xf numFmtId="0" fontId="28" fillId="5" borderId="0" xfId="0" applyFont="1" applyFill="1" applyAlignment="1">
      <alignment vertical="center"/>
    </xf>
    <xf numFmtId="0" fontId="29" fillId="5" borderId="0" xfId="0" applyFont="1" applyFill="1"/>
    <xf numFmtId="0" fontId="34" fillId="5" borderId="0" xfId="0" applyFont="1" applyFill="1" applyAlignment="1">
      <alignment vertical="center"/>
    </xf>
    <xf numFmtId="0" fontId="30" fillId="5" borderId="0" xfId="0" applyFont="1" applyFill="1" applyAlignment="1">
      <alignment vertical="center"/>
    </xf>
    <xf numFmtId="0" fontId="28" fillId="5" borderId="5" xfId="0" applyFont="1" applyFill="1" applyBorder="1" applyAlignment="1">
      <alignment vertical="center"/>
    </xf>
    <xf numFmtId="0" fontId="37" fillId="9" borderId="0" xfId="0" applyFont="1" applyFill="1"/>
    <xf numFmtId="0" fontId="29" fillId="5" borderId="6" xfId="0" applyFont="1" applyFill="1" applyBorder="1"/>
    <xf numFmtId="0" fontId="22" fillId="5" borderId="6" xfId="0" applyFont="1" applyFill="1" applyBorder="1"/>
    <xf numFmtId="0" fontId="40" fillId="5" borderId="0" xfId="0" applyFont="1" applyFill="1"/>
    <xf numFmtId="0" fontId="29" fillId="5" borderId="0" xfId="0" applyFont="1" applyFill="1" applyProtection="1">
      <protection hidden="1"/>
    </xf>
    <xf numFmtId="0" fontId="41" fillId="5" borderId="0" xfId="0" applyFont="1" applyFill="1" applyProtection="1">
      <protection hidden="1"/>
    </xf>
    <xf numFmtId="0" fontId="43" fillId="5" borderId="0" xfId="0" applyFont="1" applyFill="1" applyBorder="1" applyAlignment="1">
      <alignment vertical="center" wrapText="1"/>
    </xf>
    <xf numFmtId="0" fontId="44" fillId="5" borderId="0" xfId="0" applyFont="1" applyFill="1" applyBorder="1" applyAlignment="1">
      <alignment horizontal="left" vertical="center" wrapText="1"/>
    </xf>
    <xf numFmtId="0" fontId="12" fillId="5" borderId="0" xfId="0" applyFont="1" applyFill="1" applyBorder="1" applyAlignment="1">
      <alignment vertical="center"/>
    </xf>
    <xf numFmtId="0" fontId="46" fillId="5" borderId="0" xfId="0" applyFont="1" applyFill="1" applyBorder="1" applyAlignment="1">
      <alignment vertical="center" wrapText="1"/>
    </xf>
    <xf numFmtId="0" fontId="46" fillId="5" borderId="0" xfId="0" applyFont="1" applyFill="1" applyBorder="1" applyAlignment="1">
      <alignment horizontal="center" vertical="center" wrapText="1"/>
    </xf>
    <xf numFmtId="0" fontId="46" fillId="5" borderId="0" xfId="0" quotePrefix="1" applyFont="1" applyFill="1" applyBorder="1" applyAlignment="1">
      <alignment horizontal="center" vertical="center" wrapText="1"/>
    </xf>
    <xf numFmtId="0" fontId="47" fillId="5" borderId="0" xfId="0" applyFont="1" applyFill="1" applyBorder="1" applyAlignment="1">
      <alignment horizontal="left" vertical="center" wrapText="1"/>
    </xf>
    <xf numFmtId="0" fontId="46" fillId="5" borderId="0" xfId="0" applyFont="1" applyFill="1" applyBorder="1" applyAlignment="1">
      <alignment horizontal="center" vertical="center"/>
    </xf>
    <xf numFmtId="0" fontId="46" fillId="5" borderId="0" xfId="0" applyFont="1" applyFill="1" applyBorder="1" applyAlignment="1">
      <alignment horizontal="left" vertical="center" wrapText="1"/>
    </xf>
    <xf numFmtId="0" fontId="13" fillId="5" borderId="0" xfId="1" applyFont="1" applyFill="1" applyBorder="1" applyAlignment="1">
      <alignment horizontal="center" vertical="center"/>
    </xf>
    <xf numFmtId="0" fontId="46" fillId="5" borderId="0" xfId="1" applyFont="1" applyFill="1" applyBorder="1" applyAlignment="1">
      <alignment horizontal="center" vertical="center" wrapText="1"/>
    </xf>
    <xf numFmtId="0" fontId="14" fillId="5" borderId="0" xfId="0" applyFont="1" applyFill="1" applyBorder="1" applyAlignment="1">
      <alignment vertical="center" wrapText="1"/>
    </xf>
    <xf numFmtId="0" fontId="9" fillId="5" borderId="0" xfId="0" applyFont="1" applyFill="1" applyAlignment="1">
      <alignment textRotation="90" wrapText="1"/>
    </xf>
    <xf numFmtId="0" fontId="9" fillId="5" borderId="0" xfId="0" applyFont="1" applyFill="1" applyAlignment="1">
      <alignment textRotation="90"/>
    </xf>
    <xf numFmtId="0" fontId="8" fillId="5" borderId="0" xfId="0" applyFont="1" applyFill="1"/>
    <xf numFmtId="0" fontId="0" fillId="5" borderId="0" xfId="0" applyFill="1" applyAlignment="1">
      <alignment horizontal="center" vertical="center"/>
    </xf>
    <xf numFmtId="0" fontId="22" fillId="5" borderId="0" xfId="0" applyFont="1" applyFill="1" applyBorder="1"/>
    <xf numFmtId="0" fontId="32" fillId="5" borderId="6" xfId="0" applyFont="1" applyFill="1" applyBorder="1" applyAlignment="1" applyProtection="1">
      <protection hidden="1"/>
    </xf>
    <xf numFmtId="0" fontId="32" fillId="5" borderId="0" xfId="0" applyFont="1" applyFill="1" applyAlignment="1" applyProtection="1">
      <protection hidden="1"/>
    </xf>
    <xf numFmtId="0" fontId="50" fillId="5" borderId="0" xfId="0" applyFont="1" applyFill="1"/>
    <xf numFmtId="0" fontId="50" fillId="5" borderId="0" xfId="0" applyFont="1" applyFill="1" applyAlignment="1">
      <alignment horizontal="center"/>
    </xf>
    <xf numFmtId="0" fontId="28" fillId="5" borderId="0" xfId="0" applyFont="1" applyFill="1" applyBorder="1" applyAlignment="1">
      <alignment vertical="center"/>
    </xf>
    <xf numFmtId="0" fontId="22" fillId="5" borderId="0" xfId="0" applyFont="1" applyFill="1" applyAlignment="1">
      <alignment horizontal="center"/>
    </xf>
    <xf numFmtId="0" fontId="40" fillId="5" borderId="0" xfId="0" applyFont="1" applyFill="1" applyAlignment="1">
      <alignment vertical="center"/>
    </xf>
    <xf numFmtId="0" fontId="28" fillId="5" borderId="0" xfId="0" applyFont="1" applyFill="1" applyBorder="1" applyAlignment="1">
      <alignment horizontal="left" vertical="center"/>
    </xf>
    <xf numFmtId="0" fontId="28" fillId="5" borderId="5" xfId="0" applyFont="1" applyFill="1" applyBorder="1" applyAlignment="1">
      <alignment horizontal="left" vertical="center"/>
    </xf>
    <xf numFmtId="0" fontId="39" fillId="5" borderId="0" xfId="0" applyFont="1" applyFill="1" applyBorder="1" applyAlignment="1">
      <alignment vertical="center"/>
    </xf>
    <xf numFmtId="0" fontId="0" fillId="5" borderId="7" xfId="0" applyFill="1" applyBorder="1"/>
    <xf numFmtId="0" fontId="22" fillId="5" borderId="8" xfId="0" applyFont="1" applyFill="1" applyBorder="1"/>
    <xf numFmtId="0" fontId="22" fillId="5" borderId="9" xfId="0" applyFont="1" applyFill="1" applyBorder="1"/>
    <xf numFmtId="0" fontId="22" fillId="5" borderId="4" xfId="0" applyFont="1" applyFill="1" applyBorder="1"/>
    <xf numFmtId="0" fontId="40" fillId="5" borderId="5" xfId="0" applyFont="1" applyFill="1" applyBorder="1" applyAlignment="1">
      <alignment vertical="center"/>
    </xf>
    <xf numFmtId="0" fontId="22" fillId="5" borderId="0" xfId="0" applyFont="1" applyFill="1" applyAlignment="1"/>
    <xf numFmtId="0" fontId="52" fillId="5" borderId="0" xfId="0" applyFont="1" applyFill="1" applyBorder="1" applyAlignment="1">
      <alignment vertical="center"/>
    </xf>
    <xf numFmtId="0" fontId="51" fillId="5" borderId="0" xfId="0" applyFont="1" applyFill="1" applyAlignment="1">
      <alignment horizontal="left"/>
    </xf>
    <xf numFmtId="0" fontId="51" fillId="5" borderId="0" xfId="0" applyFont="1" applyFill="1" applyAlignment="1">
      <alignment horizontal="center"/>
    </xf>
    <xf numFmtId="0" fontId="51" fillId="5" borderId="0" xfId="0" applyFont="1" applyFill="1" applyAlignment="1">
      <alignment vertical="center"/>
    </xf>
    <xf numFmtId="0" fontId="52" fillId="5" borderId="0" xfId="0" applyFont="1" applyFill="1" applyAlignment="1">
      <alignment vertical="center"/>
    </xf>
    <xf numFmtId="0" fontId="35" fillId="5" borderId="5" xfId="0" applyFont="1" applyFill="1" applyBorder="1" applyAlignment="1">
      <alignment vertical="center"/>
    </xf>
    <xf numFmtId="0" fontId="0" fillId="0" borderId="0" xfId="0" applyFill="1"/>
    <xf numFmtId="0" fontId="40" fillId="5" borderId="0" xfId="0" applyFont="1" applyFill="1" applyBorder="1"/>
    <xf numFmtId="0" fontId="55" fillId="5" borderId="0" xfId="0" applyFont="1" applyFill="1" applyBorder="1" applyAlignment="1">
      <alignment vertical="center"/>
    </xf>
    <xf numFmtId="0" fontId="40" fillId="5" borderId="5" xfId="0" applyFont="1" applyFill="1" applyBorder="1"/>
    <xf numFmtId="0" fontId="22" fillId="5" borderId="5" xfId="0" applyFont="1" applyFill="1" applyBorder="1"/>
    <xf numFmtId="0" fontId="0" fillId="5" borderId="5" xfId="0" applyFill="1" applyBorder="1"/>
    <xf numFmtId="0" fontId="35" fillId="5" borderId="0" xfId="0" applyFont="1" applyFill="1" applyBorder="1" applyAlignment="1">
      <alignment vertical="center"/>
    </xf>
    <xf numFmtId="0" fontId="56" fillId="5" borderId="0" xfId="0" applyFont="1" applyFill="1" applyAlignment="1">
      <alignment horizontal="right" vertical="top"/>
    </xf>
    <xf numFmtId="0" fontId="39" fillId="5" borderId="0" xfId="0" applyFont="1" applyFill="1" applyBorder="1" applyAlignment="1" applyProtection="1">
      <alignment horizontal="center" vertical="center"/>
      <protection locked="0"/>
    </xf>
    <xf numFmtId="0" fontId="52" fillId="5" borderId="0" xfId="0" applyFont="1" applyFill="1" applyAlignment="1">
      <alignment horizontal="center"/>
    </xf>
    <xf numFmtId="0" fontId="0" fillId="0" borderId="0" xfId="0" applyAlignment="1">
      <alignment horizontal="center"/>
    </xf>
    <xf numFmtId="0" fontId="39" fillId="5" borderId="0" xfId="0" applyFont="1" applyFill="1" applyBorder="1" applyAlignment="1" applyProtection="1">
      <alignment vertical="center"/>
      <protection locked="0"/>
    </xf>
    <xf numFmtId="0" fontId="56" fillId="5" borderId="0" xfId="0" applyFont="1" applyFill="1" applyAlignment="1">
      <alignment horizontal="center"/>
    </xf>
    <xf numFmtId="0" fontId="56" fillId="5" borderId="0" xfId="0" applyFont="1" applyFill="1" applyAlignment="1">
      <alignment horizontal="center"/>
    </xf>
    <xf numFmtId="0" fontId="22" fillId="5" borderId="5" xfId="0" applyFont="1" applyFill="1" applyBorder="1" applyAlignment="1">
      <alignment horizontal="center"/>
    </xf>
    <xf numFmtId="0" fontId="32" fillId="5" borderId="0" xfId="0" applyFont="1" applyFill="1" applyBorder="1" applyAlignment="1" applyProtection="1">
      <protection hidden="1"/>
    </xf>
    <xf numFmtId="0" fontId="52" fillId="5" borderId="0" xfId="0" applyFont="1" applyFill="1" applyAlignment="1">
      <alignment horizontal="left" vertical="center"/>
    </xf>
    <xf numFmtId="0" fontId="39" fillId="5" borderId="7" xfId="0" applyFont="1" applyFill="1" applyBorder="1" applyAlignment="1" applyProtection="1">
      <alignment vertical="center"/>
      <protection hidden="1"/>
    </xf>
    <xf numFmtId="0" fontId="35" fillId="5" borderId="0" xfId="0" applyFont="1" applyFill="1" applyBorder="1" applyAlignment="1"/>
    <xf numFmtId="0" fontId="52" fillId="5" borderId="0" xfId="0" applyFont="1" applyFill="1" applyAlignment="1">
      <alignment horizontal="left"/>
    </xf>
    <xf numFmtId="0" fontId="0" fillId="0" borderId="0" xfId="0" applyAlignment="1">
      <alignment horizontal="left"/>
    </xf>
    <xf numFmtId="0" fontId="56" fillId="5" borderId="0" xfId="0" applyFont="1" applyFill="1" applyBorder="1" applyAlignment="1">
      <alignment vertical="top"/>
    </xf>
    <xf numFmtId="0" fontId="56" fillId="5" borderId="0" xfId="0" applyFont="1" applyFill="1" applyBorder="1" applyAlignment="1">
      <alignment horizontal="right"/>
    </xf>
    <xf numFmtId="0" fontId="57" fillId="5" borderId="0" xfId="0" applyFont="1" applyFill="1"/>
    <xf numFmtId="0" fontId="1" fillId="5" borderId="0" xfId="0" applyFont="1" applyFill="1" applyAlignment="1">
      <alignment horizontal="center"/>
    </xf>
    <xf numFmtId="0" fontId="1" fillId="5" borderId="0" xfId="0" applyFont="1" applyFill="1" applyAlignment="1">
      <alignment horizontal="left"/>
    </xf>
    <xf numFmtId="0" fontId="1" fillId="5" borderId="0" xfId="0" applyFont="1" applyFill="1" applyAlignment="1">
      <alignment wrapText="1"/>
    </xf>
    <xf numFmtId="0" fontId="39" fillId="5" borderId="6" xfId="0" applyFont="1" applyFill="1" applyBorder="1"/>
    <xf numFmtId="1" fontId="23" fillId="5" borderId="0" xfId="0" applyNumberFormat="1" applyFont="1" applyFill="1" applyProtection="1">
      <protection hidden="1"/>
    </xf>
    <xf numFmtId="0" fontId="41" fillId="5" borderId="0" xfId="0" applyFont="1" applyFill="1" applyAlignment="1" applyProtection="1">
      <alignment horizontal="center"/>
      <protection hidden="1"/>
    </xf>
    <xf numFmtId="0" fontId="58" fillId="5" borderId="0" xfId="0" applyFont="1" applyFill="1" applyAlignment="1">
      <alignment vertical="top"/>
    </xf>
    <xf numFmtId="0" fontId="58" fillId="5" borderId="0" xfId="0" applyFont="1" applyFill="1"/>
    <xf numFmtId="1" fontId="54" fillId="5" borderId="0" xfId="0" applyNumberFormat="1" applyFont="1" applyFill="1" applyProtection="1">
      <protection hidden="1"/>
    </xf>
    <xf numFmtId="0" fontId="52" fillId="5" borderId="0" xfId="0" applyFont="1" applyFill="1" applyBorder="1" applyAlignment="1">
      <alignment horizontal="left"/>
    </xf>
    <xf numFmtId="0" fontId="55" fillId="5" borderId="5" xfId="0" applyFont="1" applyFill="1" applyBorder="1" applyAlignment="1">
      <alignment vertical="center"/>
    </xf>
    <xf numFmtId="0" fontId="0" fillId="5" borderId="5" xfId="0" applyFill="1" applyBorder="1" applyAlignment="1"/>
    <xf numFmtId="0" fontId="52" fillId="5" borderId="5" xfId="0" applyFont="1" applyFill="1" applyBorder="1" applyAlignment="1">
      <alignment vertical="center"/>
    </xf>
    <xf numFmtId="0" fontId="31" fillId="5" borderId="0" xfId="0" applyFont="1" applyFill="1" applyBorder="1" applyAlignment="1">
      <alignment vertical="center"/>
    </xf>
    <xf numFmtId="0" fontId="38" fillId="3" borderId="0" xfId="0" applyFont="1" applyFill="1" applyAlignment="1">
      <alignment horizontal="left" vertical="center"/>
    </xf>
    <xf numFmtId="0" fontId="62" fillId="3" borderId="0" xfId="0" applyFont="1" applyFill="1" applyAlignment="1">
      <alignment vertical="center"/>
    </xf>
    <xf numFmtId="0" fontId="38" fillId="3" borderId="0" xfId="0" applyFont="1" applyFill="1" applyAlignment="1">
      <alignment vertical="center"/>
    </xf>
    <xf numFmtId="0" fontId="38" fillId="3" borderId="0" xfId="0" applyFont="1" applyFill="1" applyAlignment="1">
      <alignment horizontal="left" vertical="center"/>
    </xf>
    <xf numFmtId="0" fontId="51" fillId="5" borderId="0" xfId="0" applyFont="1" applyFill="1" applyAlignment="1">
      <alignment horizontal="right" vertical="center"/>
    </xf>
    <xf numFmtId="0" fontId="39" fillId="5" borderId="0" xfId="0" applyFont="1" applyFill="1" applyBorder="1"/>
    <xf numFmtId="0" fontId="6" fillId="5" borderId="5" xfId="0" applyFont="1" applyFill="1" applyBorder="1" applyAlignment="1">
      <alignment vertical="center"/>
    </xf>
    <xf numFmtId="0" fontId="58" fillId="5" borderId="5" xfId="0" applyFont="1" applyFill="1" applyBorder="1"/>
    <xf numFmtId="0" fontId="58" fillId="5" borderId="0" xfId="0" applyFont="1" applyFill="1" applyAlignment="1"/>
    <xf numFmtId="0" fontId="6" fillId="5" borderId="0" xfId="0" applyFont="1" applyFill="1" applyBorder="1" applyAlignment="1">
      <alignment horizontal="left" vertical="center"/>
    </xf>
    <xf numFmtId="0" fontId="58" fillId="5" borderId="0" xfId="0" applyFont="1" applyFill="1" applyAlignment="1">
      <alignment horizontal="center"/>
    </xf>
    <xf numFmtId="0" fontId="41" fillId="5" borderId="0" xfId="0" applyFont="1" applyFill="1" applyAlignment="1" applyProtection="1">
      <alignment horizontal="left"/>
      <protection hidden="1"/>
    </xf>
    <xf numFmtId="0" fontId="64" fillId="5" borderId="0" xfId="0" applyFont="1" applyFill="1" applyAlignment="1" applyProtection="1">
      <alignment horizontal="left"/>
      <protection hidden="1"/>
    </xf>
    <xf numFmtId="0" fontId="30" fillId="5" borderId="0" xfId="0" applyFont="1" applyFill="1" applyBorder="1" applyAlignment="1">
      <alignment horizontal="center" vertical="center"/>
    </xf>
    <xf numFmtId="0" fontId="65" fillId="5" borderId="0" xfId="0" applyFont="1" applyFill="1" applyBorder="1" applyAlignment="1">
      <alignment vertical="center"/>
    </xf>
    <xf numFmtId="0" fontId="29" fillId="5" borderId="0" xfId="0" applyFont="1" applyFill="1" applyBorder="1"/>
    <xf numFmtId="0" fontId="66" fillId="5" borderId="0" xfId="0" applyFont="1" applyFill="1" applyAlignment="1">
      <alignment horizontal="right" vertical="center"/>
    </xf>
    <xf numFmtId="0" fontId="66" fillId="5" borderId="0" xfId="0" applyFont="1" applyFill="1" applyAlignment="1">
      <alignment horizontal="left" vertical="center"/>
    </xf>
    <xf numFmtId="0" fontId="0" fillId="0" borderId="0" xfId="0" applyFont="1" applyFill="1" applyAlignment="1">
      <alignment horizontal="center" vertical="center"/>
    </xf>
    <xf numFmtId="0" fontId="1" fillId="0" borderId="0" xfId="0" applyFont="1" applyFill="1" applyAlignment="1">
      <alignment horizontal="center" vertical="center"/>
    </xf>
    <xf numFmtId="0" fontId="0" fillId="0" borderId="0" xfId="0" applyFont="1" applyAlignment="1">
      <alignment horizontal="center" vertical="center"/>
    </xf>
    <xf numFmtId="0" fontId="1" fillId="0" borderId="0" xfId="0" applyFont="1" applyFill="1" applyAlignment="1">
      <alignment horizontal="left" vertical="center"/>
    </xf>
    <xf numFmtId="0" fontId="67" fillId="0" borderId="0" xfId="0" applyFont="1" applyFill="1" applyAlignment="1">
      <alignment horizontal="center" vertical="center"/>
    </xf>
    <xf numFmtId="0" fontId="19" fillId="0" borderId="0" xfId="0" applyFont="1" applyFill="1" applyAlignment="1">
      <alignment horizontal="left" vertical="center"/>
    </xf>
    <xf numFmtId="0" fontId="29" fillId="5" borderId="0" xfId="0" applyFont="1" applyFill="1" applyAlignment="1" applyProtection="1">
      <alignment vertical="center"/>
      <protection hidden="1"/>
    </xf>
    <xf numFmtId="0" fontId="41" fillId="5" borderId="0" xfId="0" applyFont="1" applyFill="1" applyBorder="1" applyAlignment="1" applyProtection="1">
      <alignment vertical="center"/>
      <protection hidden="1"/>
    </xf>
    <xf numFmtId="0" fontId="41" fillId="5" borderId="0" xfId="0" applyFont="1" applyFill="1" applyAlignment="1" applyProtection="1">
      <alignment horizontal="left" vertical="center"/>
      <protection hidden="1"/>
    </xf>
    <xf numFmtId="0" fontId="36" fillId="5" borderId="0" xfId="0" applyFont="1" applyFill="1" applyProtection="1">
      <protection hidden="1"/>
    </xf>
    <xf numFmtId="0" fontId="70" fillId="5" borderId="0" xfId="0" applyFont="1" applyFill="1" applyAlignment="1">
      <alignment vertical="top" wrapText="1"/>
    </xf>
    <xf numFmtId="0" fontId="72" fillId="5" borderId="0" xfId="0" applyFont="1" applyFill="1" applyAlignment="1" applyProtection="1">
      <alignment vertical="center"/>
      <protection hidden="1"/>
    </xf>
    <xf numFmtId="0" fontId="30" fillId="2" borderId="0" xfId="0" applyFont="1" applyFill="1" applyAlignment="1" applyProtection="1">
      <alignment horizontal="center" vertical="center"/>
      <protection locked="0" hidden="1"/>
    </xf>
    <xf numFmtId="0" fontId="52" fillId="5" borderId="0" xfId="0" applyFont="1" applyFill="1" applyBorder="1" applyAlignment="1">
      <alignment horizontal="left" vertical="center"/>
    </xf>
    <xf numFmtId="0" fontId="74" fillId="5" borderId="0" xfId="0" applyFont="1" applyFill="1" applyBorder="1" applyAlignment="1">
      <alignment vertical="center"/>
    </xf>
    <xf numFmtId="0" fontId="40" fillId="5" borderId="0" xfId="0" applyFont="1" applyFill="1" applyBorder="1" applyAlignment="1">
      <alignment vertical="center"/>
    </xf>
    <xf numFmtId="1" fontId="40" fillId="5" borderId="0" xfId="0" applyNumberFormat="1" applyFont="1" applyFill="1" applyBorder="1" applyAlignment="1">
      <alignment horizontal="right" vertical="center"/>
    </xf>
    <xf numFmtId="0" fontId="52" fillId="5" borderId="0" xfId="0" applyFont="1" applyFill="1" applyBorder="1" applyAlignment="1">
      <alignment horizontal="center" vertical="center"/>
    </xf>
    <xf numFmtId="0" fontId="75" fillId="5" borderId="0" xfId="0" applyFont="1" applyFill="1" applyBorder="1" applyAlignment="1">
      <alignment vertical="center"/>
    </xf>
    <xf numFmtId="0" fontId="78" fillId="5" borderId="0" xfId="0" applyFont="1" applyFill="1" applyBorder="1" applyAlignment="1">
      <alignment vertical="center"/>
    </xf>
    <xf numFmtId="0" fontId="28" fillId="5" borderId="0" xfId="0" applyFont="1" applyFill="1" applyBorder="1" applyAlignment="1">
      <alignment horizontal="right" vertical="center"/>
    </xf>
    <xf numFmtId="0" fontId="52" fillId="5" borderId="0" xfId="0" applyFont="1" applyFill="1" applyBorder="1" applyAlignment="1">
      <alignment horizontal="left" vertical="center"/>
    </xf>
    <xf numFmtId="0" fontId="81" fillId="10" borderId="0" xfId="0" applyFont="1" applyFill="1" applyBorder="1" applyAlignment="1">
      <alignment vertical="center"/>
    </xf>
    <xf numFmtId="0" fontId="52" fillId="5" borderId="0" xfId="0" applyFont="1" applyFill="1" applyBorder="1" applyAlignment="1">
      <alignment horizontal="left" vertical="center"/>
    </xf>
    <xf numFmtId="0" fontId="29" fillId="5" borderId="0" xfId="0" applyFont="1" applyFill="1" applyAlignment="1" applyProtection="1">
      <alignment horizontal="left" vertical="center"/>
      <protection hidden="1"/>
    </xf>
    <xf numFmtId="0" fontId="28" fillId="5" borderId="0" xfId="0" applyFont="1" applyFill="1" applyBorder="1" applyAlignment="1">
      <alignment horizontal="right" vertical="center"/>
    </xf>
    <xf numFmtId="0" fontId="77" fillId="5" borderId="0" xfId="0" applyFont="1" applyFill="1" applyBorder="1" applyAlignment="1">
      <alignment vertical="center"/>
    </xf>
    <xf numFmtId="1" fontId="39" fillId="5" borderId="0" xfId="0" applyNumberFormat="1" applyFont="1" applyFill="1" applyBorder="1" applyAlignment="1">
      <alignment horizontal="right" vertical="center"/>
    </xf>
    <xf numFmtId="2" fontId="39" fillId="5" borderId="0" xfId="0" applyNumberFormat="1" applyFont="1" applyFill="1" applyBorder="1" applyAlignment="1">
      <alignment horizontal="right" vertical="center"/>
    </xf>
    <xf numFmtId="0" fontId="39" fillId="5" borderId="10" xfId="0" applyFont="1" applyFill="1" applyBorder="1"/>
    <xf numFmtId="0" fontId="0" fillId="5" borderId="10" xfId="0" applyFill="1" applyBorder="1"/>
    <xf numFmtId="0" fontId="41" fillId="5" borderId="10" xfId="0" applyFont="1" applyFill="1" applyBorder="1" applyAlignment="1" applyProtection="1">
      <alignment horizontal="center"/>
      <protection hidden="1"/>
    </xf>
    <xf numFmtId="0" fontId="6" fillId="5" borderId="10" xfId="0" applyFont="1" applyFill="1" applyBorder="1" applyAlignment="1">
      <alignment vertical="center"/>
    </xf>
    <xf numFmtId="0" fontId="2" fillId="0" borderId="0" xfId="0" applyFont="1" applyFill="1"/>
    <xf numFmtId="0" fontId="87" fillId="0" borderId="0" xfId="0" applyFont="1" applyFill="1"/>
    <xf numFmtId="0" fontId="2" fillId="0" borderId="0" xfId="0" applyFont="1" applyFill="1" applyAlignment="1">
      <alignment horizontal="center"/>
    </xf>
    <xf numFmtId="0" fontId="2" fillId="0" borderId="2" xfId="0" applyFont="1" applyFill="1" applyBorder="1"/>
    <xf numFmtId="1" fontId="88" fillId="5" borderId="0" xfId="0" applyNumberFormat="1" applyFont="1" applyFill="1" applyBorder="1" applyAlignment="1">
      <alignment horizontal="right" vertical="center"/>
    </xf>
    <xf numFmtId="0" fontId="74" fillId="5" borderId="0" xfId="0" applyFont="1" applyFill="1" applyBorder="1" applyAlignment="1">
      <alignment horizontal="right" vertical="center"/>
    </xf>
    <xf numFmtId="0" fontId="89" fillId="5" borderId="0" xfId="0" applyFont="1" applyFill="1" applyBorder="1" applyAlignment="1">
      <alignment horizontal="right" vertical="center"/>
    </xf>
    <xf numFmtId="0" fontId="90" fillId="5" borderId="0" xfId="0" applyFont="1" applyFill="1" applyBorder="1" applyAlignment="1">
      <alignment horizontal="right" vertical="center"/>
    </xf>
    <xf numFmtId="0" fontId="3" fillId="5" borderId="0" xfId="0" applyFont="1" applyFill="1" applyBorder="1"/>
    <xf numFmtId="0" fontId="81" fillId="5" borderId="0" xfId="0" applyFont="1" applyFill="1" applyBorder="1" applyAlignment="1">
      <alignment vertical="center"/>
    </xf>
    <xf numFmtId="0" fontId="85" fillId="5" borderId="0" xfId="0" applyFont="1" applyFill="1" applyBorder="1" applyAlignment="1">
      <alignment horizontal="left" vertical="center"/>
    </xf>
    <xf numFmtId="0" fontId="54" fillId="5" borderId="10" xfId="0" applyFont="1" applyFill="1" applyBorder="1" applyAlignment="1">
      <alignment vertical="center"/>
    </xf>
    <xf numFmtId="0" fontId="76" fillId="5" borderId="10" xfId="0" applyFont="1" applyFill="1" applyBorder="1" applyAlignment="1">
      <alignment horizontal="left"/>
    </xf>
    <xf numFmtId="0" fontId="24" fillId="5" borderId="0" xfId="0" applyFont="1" applyFill="1" applyBorder="1" applyAlignment="1">
      <alignment vertical="center"/>
    </xf>
    <xf numFmtId="0" fontId="24" fillId="5" borderId="0" xfId="0" applyFont="1" applyFill="1" applyBorder="1" applyAlignment="1">
      <alignment horizontal="right" vertical="center"/>
    </xf>
    <xf numFmtId="0" fontId="24" fillId="5" borderId="0" xfId="0" applyFont="1" applyFill="1" applyBorder="1" applyAlignment="1">
      <alignment horizontal="center" vertical="center"/>
    </xf>
    <xf numFmtId="2" fontId="52" fillId="5" borderId="0" xfId="0" applyNumberFormat="1" applyFont="1" applyFill="1" applyBorder="1" applyAlignment="1">
      <alignment vertical="center"/>
    </xf>
    <xf numFmtId="1" fontId="24" fillId="5" borderId="0" xfId="0" applyNumberFormat="1" applyFont="1" applyFill="1" applyBorder="1" applyAlignment="1">
      <alignment horizontal="right" vertical="center"/>
    </xf>
    <xf numFmtId="0" fontId="23" fillId="5" borderId="0" xfId="0" applyFont="1" applyFill="1" applyBorder="1" applyAlignment="1">
      <alignment horizontal="center"/>
    </xf>
    <xf numFmtId="0" fontId="23" fillId="5" borderId="0" xfId="0" applyFont="1" applyFill="1" applyBorder="1" applyAlignment="1">
      <alignment vertical="center"/>
    </xf>
    <xf numFmtId="1" fontId="23" fillId="5" borderId="0" xfId="0" applyNumberFormat="1" applyFont="1" applyFill="1" applyBorder="1" applyAlignment="1">
      <alignment horizontal="right" vertical="center"/>
    </xf>
    <xf numFmtId="0" fontId="82" fillId="5" borderId="0" xfId="0" applyFont="1" applyFill="1" applyBorder="1" applyAlignment="1">
      <alignment horizontal="center" vertical="center"/>
    </xf>
    <xf numFmtId="0" fontId="54" fillId="5" borderId="0" xfId="0" applyFont="1" applyFill="1" applyBorder="1" applyAlignment="1">
      <alignment vertical="center"/>
    </xf>
    <xf numFmtId="0" fontId="4" fillId="5" borderId="0" xfId="0" applyFont="1" applyFill="1" applyBorder="1"/>
    <xf numFmtId="2" fontId="24" fillId="5" borderId="0" xfId="0" applyNumberFormat="1" applyFont="1" applyFill="1" applyBorder="1" applyAlignment="1">
      <alignment horizontal="right" vertical="center"/>
    </xf>
    <xf numFmtId="0" fontId="82" fillId="5" borderId="0" xfId="0" applyFont="1" applyFill="1" applyBorder="1" applyAlignment="1">
      <alignment vertical="center"/>
    </xf>
    <xf numFmtId="0" fontId="0" fillId="10" borderId="0" xfId="0" applyFill="1" applyBorder="1"/>
    <xf numFmtId="0" fontId="3" fillId="10" borderId="0" xfId="0" applyFont="1" applyFill="1" applyBorder="1"/>
    <xf numFmtId="0" fontId="86" fillId="10" borderId="0" xfId="0" applyFont="1" applyFill="1" applyBorder="1"/>
    <xf numFmtId="0" fontId="83" fillId="10" borderId="0" xfId="0" applyFont="1" applyFill="1" applyBorder="1" applyAlignment="1">
      <alignment vertical="center"/>
    </xf>
    <xf numFmtId="0" fontId="40" fillId="5" borderId="0" xfId="0" applyFont="1" applyFill="1" applyBorder="1" applyAlignment="1">
      <alignment horizontal="right" vertical="center"/>
    </xf>
    <xf numFmtId="0" fontId="75" fillId="5" borderId="6" xfId="0" applyFont="1" applyFill="1" applyBorder="1"/>
    <xf numFmtId="0" fontId="75" fillId="5" borderId="10" xfId="0" applyFont="1" applyFill="1" applyBorder="1"/>
    <xf numFmtId="0" fontId="58" fillId="5" borderId="0" xfId="0" applyFont="1" applyFill="1" applyBorder="1" applyAlignment="1">
      <alignment horizontal="center"/>
    </xf>
    <xf numFmtId="0" fontId="72" fillId="5" borderId="0" xfId="0" applyFont="1" applyFill="1" applyBorder="1" applyAlignment="1" applyProtection="1">
      <alignment horizontal="right" vertical="center"/>
      <protection hidden="1"/>
    </xf>
    <xf numFmtId="0" fontId="29" fillId="5" borderId="0" xfId="0" applyFont="1" applyFill="1" applyBorder="1" applyProtection="1">
      <protection hidden="1"/>
    </xf>
    <xf numFmtId="0" fontId="79" fillId="5" borderId="0" xfId="0" applyFont="1" applyFill="1" applyBorder="1" applyAlignment="1" applyProtection="1">
      <alignment horizontal="right" vertical="center"/>
      <protection hidden="1"/>
    </xf>
    <xf numFmtId="0" fontId="58" fillId="5" borderId="0" xfId="0" applyFont="1" applyFill="1" applyBorder="1"/>
    <xf numFmtId="0" fontId="80" fillId="5" borderId="0" xfId="0" applyFont="1" applyFill="1" applyBorder="1"/>
    <xf numFmtId="0" fontId="28" fillId="5" borderId="0" xfId="0" applyFont="1" applyFill="1" applyBorder="1"/>
    <xf numFmtId="0" fontId="29" fillId="2" borderId="0" xfId="0" applyFont="1" applyFill="1" applyBorder="1" applyProtection="1">
      <protection hidden="1"/>
    </xf>
    <xf numFmtId="0" fontId="0" fillId="2" borderId="0" xfId="0" applyFill="1" applyBorder="1"/>
    <xf numFmtId="0" fontId="52" fillId="2" borderId="0" xfId="0" applyFont="1" applyFill="1" applyBorder="1" applyAlignment="1">
      <alignment horizontal="center" vertical="center"/>
    </xf>
    <xf numFmtId="0" fontId="79" fillId="2" borderId="0" xfId="0" applyFont="1" applyFill="1" applyBorder="1" applyAlignment="1" applyProtection="1">
      <alignment horizontal="right" vertical="center"/>
      <protection hidden="1"/>
    </xf>
    <xf numFmtId="0" fontId="58" fillId="2" borderId="0" xfId="0" applyFont="1" applyFill="1" applyBorder="1"/>
    <xf numFmtId="0" fontId="28" fillId="2" borderId="0" xfId="0" applyFont="1" applyFill="1" applyBorder="1"/>
    <xf numFmtId="0" fontId="30" fillId="2" borderId="0" xfId="0" applyFont="1" applyFill="1" applyBorder="1" applyAlignment="1">
      <alignment horizontal="center" vertical="center"/>
    </xf>
    <xf numFmtId="0" fontId="6" fillId="2" borderId="0" xfId="0" applyFont="1" applyFill="1" applyBorder="1" applyAlignment="1">
      <alignment vertical="center"/>
    </xf>
    <xf numFmtId="0" fontId="72" fillId="2" borderId="0" xfId="0" applyFont="1" applyFill="1" applyBorder="1" applyAlignment="1" applyProtection="1">
      <alignment horizontal="right" vertical="center"/>
      <protection hidden="1"/>
    </xf>
    <xf numFmtId="0" fontId="72" fillId="5" borderId="0" xfId="0" applyFont="1" applyFill="1" applyBorder="1" applyAlignment="1" applyProtection="1">
      <alignment vertical="center"/>
      <protection hidden="1"/>
    </xf>
    <xf numFmtId="0" fontId="72" fillId="5" borderId="10" xfId="0" applyFont="1" applyFill="1" applyBorder="1" applyAlignment="1" applyProtection="1">
      <alignment vertical="center"/>
      <protection hidden="1"/>
    </xf>
    <xf numFmtId="0" fontId="70" fillId="5" borderId="0" xfId="0" applyFont="1" applyFill="1" applyAlignment="1">
      <alignment vertical="center" wrapText="1"/>
    </xf>
    <xf numFmtId="0" fontId="0" fillId="0" borderId="0" xfId="0" applyFill="1" applyBorder="1"/>
    <xf numFmtId="0" fontId="0" fillId="0" borderId="0" xfId="0" applyFill="1" applyAlignment="1">
      <alignment horizontal="center" vertical="center"/>
    </xf>
    <xf numFmtId="0" fontId="9" fillId="0" borderId="0" xfId="0" applyFont="1" applyFill="1" applyAlignment="1">
      <alignment textRotation="90" wrapText="1"/>
    </xf>
    <xf numFmtId="0" fontId="9" fillId="0" borderId="0" xfId="0" applyFont="1" applyFill="1" applyAlignment="1">
      <alignment textRotation="90"/>
    </xf>
    <xf numFmtId="0" fontId="94" fillId="5" borderId="0" xfId="0" applyFont="1" applyFill="1" applyBorder="1" applyAlignment="1">
      <alignment horizontal="center" vertical="center"/>
    </xf>
    <xf numFmtId="0" fontId="94" fillId="5" borderId="0" xfId="0" applyFont="1" applyFill="1" applyBorder="1" applyAlignment="1">
      <alignment vertical="center"/>
    </xf>
    <xf numFmtId="2" fontId="74" fillId="5" borderId="0" xfId="2" applyNumberFormat="1" applyFont="1" applyFill="1" applyBorder="1" applyAlignment="1">
      <alignment vertical="center"/>
    </xf>
    <xf numFmtId="9" fontId="52" fillId="5" borderId="0" xfId="0" quotePrefix="1" applyNumberFormat="1" applyFont="1" applyFill="1" applyBorder="1" applyAlignment="1">
      <alignment horizontal="center" vertical="center"/>
    </xf>
    <xf numFmtId="0" fontId="74" fillId="11" borderId="0" xfId="0" applyFont="1" applyFill="1" applyBorder="1" applyAlignment="1">
      <alignment vertical="center"/>
    </xf>
    <xf numFmtId="0" fontId="0" fillId="11" borderId="0" xfId="0" applyFill="1" applyBorder="1"/>
    <xf numFmtId="0" fontId="74" fillId="12" borderId="0" xfId="0" applyFont="1" applyFill="1" applyBorder="1" applyAlignment="1">
      <alignment vertical="center"/>
    </xf>
    <xf numFmtId="0" fontId="0" fillId="13" borderId="0" xfId="0" applyFill="1" applyBorder="1"/>
    <xf numFmtId="2" fontId="2" fillId="0" borderId="0" xfId="0" applyNumberFormat="1" applyFont="1" applyFill="1"/>
    <xf numFmtId="2" fontId="74" fillId="5" borderId="0" xfId="0" applyNumberFormat="1" applyFont="1" applyFill="1" applyBorder="1" applyAlignment="1">
      <alignment horizontal="center" vertical="center"/>
    </xf>
    <xf numFmtId="0" fontId="75" fillId="5" borderId="0" xfId="0" applyFont="1" applyFill="1" applyBorder="1" applyAlignment="1">
      <alignment horizontal="left"/>
    </xf>
    <xf numFmtId="0" fontId="74" fillId="5" borderId="10" xfId="0" applyFont="1" applyFill="1" applyBorder="1" applyAlignment="1">
      <alignment vertical="center"/>
    </xf>
    <xf numFmtId="0" fontId="0" fillId="2" borderId="0" xfId="0" applyFill="1" applyProtection="1">
      <protection hidden="1"/>
    </xf>
    <xf numFmtId="0" fontId="98" fillId="2" borderId="0" xfId="0" applyFont="1" applyFill="1" applyAlignment="1" applyProtection="1">
      <alignment vertical="center" wrapText="1"/>
      <protection hidden="1"/>
    </xf>
    <xf numFmtId="0" fontId="99" fillId="2" borderId="0" xfId="0" applyFont="1" applyFill="1" applyAlignment="1" applyProtection="1">
      <alignment horizontal="left" vertical="top" wrapText="1"/>
      <protection hidden="1"/>
    </xf>
    <xf numFmtId="0" fontId="91" fillId="10" borderId="0" xfId="0" applyFont="1" applyFill="1" applyBorder="1" applyProtection="1">
      <protection locked="0" hidden="1"/>
    </xf>
    <xf numFmtId="0" fontId="3" fillId="5" borderId="0" xfId="0" applyFont="1" applyFill="1" applyBorder="1" applyProtection="1">
      <protection locked="0" hidden="1"/>
    </xf>
    <xf numFmtId="0" fontId="28" fillId="5" borderId="0" xfId="0" applyFont="1" applyFill="1" applyBorder="1" applyAlignment="1">
      <alignment horizontal="right" vertical="center"/>
    </xf>
    <xf numFmtId="0" fontId="94" fillId="5" borderId="0" xfId="0" applyFont="1" applyFill="1" applyBorder="1" applyAlignment="1">
      <alignment horizontal="center" vertical="center"/>
    </xf>
    <xf numFmtId="0" fontId="100" fillId="2" borderId="0" xfId="0" applyFont="1" applyFill="1" applyBorder="1"/>
    <xf numFmtId="0" fontId="40" fillId="5" borderId="10" xfId="0" applyFont="1" applyFill="1" applyBorder="1" applyAlignment="1">
      <alignment horizontal="right" vertical="center"/>
    </xf>
    <xf numFmtId="0" fontId="94" fillId="5" borderId="10" xfId="0" applyFont="1" applyFill="1" applyBorder="1" applyAlignment="1">
      <alignment vertical="center"/>
    </xf>
    <xf numFmtId="0" fontId="66" fillId="5" borderId="0" xfId="0" applyFont="1" applyFill="1" applyAlignment="1">
      <alignment horizontal="center" vertical="center"/>
    </xf>
    <xf numFmtId="0" fontId="70" fillId="5" borderId="0" xfId="0" applyFont="1" applyFill="1" applyAlignment="1">
      <alignment vertical="center"/>
    </xf>
    <xf numFmtId="0" fontId="29" fillId="5" borderId="10" xfId="0" applyFont="1" applyFill="1" applyBorder="1" applyAlignment="1" applyProtection="1">
      <alignment vertical="center"/>
      <protection hidden="1"/>
    </xf>
    <xf numFmtId="0" fontId="28" fillId="5" borderId="10" xfId="0" applyFont="1" applyFill="1" applyBorder="1" applyAlignment="1">
      <alignment horizontal="right" vertical="center"/>
    </xf>
    <xf numFmtId="0" fontId="4" fillId="0" borderId="0" xfId="0" applyFont="1" applyAlignment="1">
      <alignment horizontal="center"/>
    </xf>
    <xf numFmtId="0" fontId="6" fillId="3" borderId="0" xfId="0" applyFont="1" applyFill="1" applyAlignment="1">
      <alignment horizontal="left"/>
    </xf>
    <xf numFmtId="0" fontId="4" fillId="0" borderId="0" xfId="0" applyFont="1" applyAlignment="1">
      <alignment horizontal="center" wrapText="1"/>
    </xf>
    <xf numFmtId="0" fontId="4" fillId="0" borderId="0" xfId="0" applyFont="1" applyFill="1" applyAlignment="1">
      <alignment horizontal="center" vertical="center"/>
    </xf>
    <xf numFmtId="0" fontId="4" fillId="0" borderId="0" xfId="0" applyFont="1" applyAlignment="1">
      <alignment horizontal="center" vertical="center"/>
    </xf>
    <xf numFmtId="0" fontId="5" fillId="6" borderId="0" xfId="0" applyFont="1" applyFill="1" applyAlignment="1">
      <alignment horizontal="center"/>
    </xf>
    <xf numFmtId="0" fontId="7" fillId="7" borderId="0" xfId="0" applyFont="1" applyFill="1" applyAlignment="1">
      <alignment horizontal="right"/>
    </xf>
    <xf numFmtId="0" fontId="7" fillId="7" borderId="0" xfId="0" applyFont="1" applyFill="1" applyAlignment="1">
      <alignment horizontal="center"/>
    </xf>
    <xf numFmtId="0" fontId="70" fillId="5" borderId="0" xfId="0" applyFont="1" applyFill="1" applyAlignment="1">
      <alignment horizontal="left" vertical="center" wrapText="1"/>
    </xf>
    <xf numFmtId="0" fontId="29" fillId="5" borderId="0" xfId="0" applyFont="1" applyFill="1" applyAlignment="1" applyProtection="1">
      <alignment horizontal="left" vertical="center"/>
      <protection hidden="1"/>
    </xf>
    <xf numFmtId="0" fontId="72" fillId="5" borderId="0" xfId="0" applyFont="1" applyFill="1" applyAlignment="1" applyProtection="1">
      <alignment horizontal="right" vertical="center"/>
      <protection hidden="1"/>
    </xf>
    <xf numFmtId="0" fontId="30" fillId="2" borderId="0" xfId="0" applyFont="1" applyFill="1" applyAlignment="1" applyProtection="1">
      <alignment horizontal="center" vertical="center"/>
      <protection locked="0" hidden="1"/>
    </xf>
    <xf numFmtId="0" fontId="68" fillId="5" borderId="0" xfId="0" applyFont="1" applyFill="1" applyBorder="1" applyAlignment="1">
      <alignment horizontal="right" vertical="center"/>
    </xf>
    <xf numFmtId="0" fontId="41" fillId="5" borderId="0" xfId="0" applyFont="1" applyFill="1" applyBorder="1" applyAlignment="1" applyProtection="1">
      <alignment horizontal="left" vertical="center"/>
      <protection hidden="1"/>
    </xf>
    <xf numFmtId="0" fontId="28" fillId="5" borderId="0" xfId="0" applyFont="1" applyFill="1" applyBorder="1" applyAlignment="1">
      <alignment horizontal="right" vertical="center"/>
    </xf>
    <xf numFmtId="0" fontId="41" fillId="5" borderId="0" xfId="0" applyFont="1" applyFill="1" applyAlignment="1" applyProtection="1">
      <alignment horizontal="left" vertical="center"/>
      <protection hidden="1"/>
    </xf>
    <xf numFmtId="0" fontId="39" fillId="2" borderId="0" xfId="0" applyFont="1" applyFill="1" applyBorder="1" applyAlignment="1" applyProtection="1">
      <alignment horizontal="center" vertical="center"/>
      <protection locked="0" hidden="1"/>
    </xf>
    <xf numFmtId="0" fontId="29" fillId="5" borderId="0" xfId="0" applyFont="1" applyFill="1" applyAlignment="1" applyProtection="1">
      <alignment horizontal="left"/>
      <protection hidden="1"/>
    </xf>
    <xf numFmtId="0" fontId="59" fillId="3" borderId="0" xfId="0" applyFont="1" applyFill="1" applyAlignment="1">
      <alignment horizontal="right" vertical="center"/>
    </xf>
    <xf numFmtId="0" fontId="60" fillId="3" borderId="0" xfId="0" applyFont="1" applyFill="1" applyAlignment="1">
      <alignment horizontal="center" vertical="center"/>
    </xf>
    <xf numFmtId="0" fontId="38" fillId="3" borderId="0" xfId="0" applyFont="1" applyFill="1" applyAlignment="1">
      <alignment horizontal="left" vertical="center"/>
    </xf>
    <xf numFmtId="0" fontId="39" fillId="5" borderId="0" xfId="0" applyFont="1" applyFill="1" applyBorder="1" applyAlignment="1" applyProtection="1">
      <alignment horizontal="center" vertical="center"/>
      <protection locked="0"/>
    </xf>
    <xf numFmtId="0" fontId="39" fillId="5" borderId="0" xfId="0" applyFont="1" applyFill="1" applyBorder="1" applyAlignment="1" applyProtection="1">
      <alignment horizontal="center" vertical="center" wrapText="1"/>
      <protection locked="0"/>
    </xf>
    <xf numFmtId="0" fontId="39" fillId="2" borderId="0" xfId="0" applyFont="1" applyFill="1" applyBorder="1" applyAlignment="1" applyProtection="1">
      <alignment horizontal="center" vertical="center" wrapText="1"/>
      <protection locked="0" hidden="1"/>
    </xf>
    <xf numFmtId="0" fontId="63" fillId="3" borderId="0" xfId="0" applyFont="1" applyFill="1" applyAlignment="1">
      <alignment horizontal="center" vertical="center"/>
    </xf>
    <xf numFmtId="0" fontId="56" fillId="5" borderId="0" xfId="0" applyFont="1" applyFill="1" applyAlignment="1">
      <alignment horizontal="center"/>
    </xf>
    <xf numFmtId="0" fontId="52" fillId="5" borderId="0" xfId="0" applyFont="1" applyFill="1" applyAlignment="1">
      <alignment horizontal="center" vertical="center"/>
    </xf>
    <xf numFmtId="0" fontId="35" fillId="5" borderId="7" xfId="0" applyFont="1" applyFill="1" applyBorder="1" applyAlignment="1">
      <alignment horizontal="center"/>
    </xf>
    <xf numFmtId="0" fontId="35" fillId="5" borderId="0" xfId="0" applyFont="1" applyFill="1" applyBorder="1" applyAlignment="1">
      <alignment horizontal="center"/>
    </xf>
    <xf numFmtId="15" fontId="24" fillId="5" borderId="0" xfId="0" quotePrefix="1" applyNumberFormat="1" applyFont="1" applyFill="1" applyAlignment="1">
      <alignment horizontal="right" vertical="center"/>
    </xf>
    <xf numFmtId="15" fontId="24" fillId="5" borderId="0" xfId="0" quotePrefix="1" applyNumberFormat="1" applyFont="1" applyFill="1" applyAlignment="1">
      <alignment horizontal="left" vertical="center"/>
    </xf>
    <xf numFmtId="0" fontId="27" fillId="9" borderId="0" xfId="0" applyFont="1" applyFill="1" applyAlignment="1">
      <alignment horizontal="left" vertical="center"/>
    </xf>
    <xf numFmtId="0" fontId="27" fillId="9" borderId="3" xfId="0" applyFont="1" applyFill="1" applyBorder="1" applyAlignment="1">
      <alignment horizontal="left" vertical="center"/>
    </xf>
    <xf numFmtId="0" fontId="26" fillId="9" borderId="0" xfId="0" applyFont="1" applyFill="1" applyAlignment="1">
      <alignment horizontal="left" vertical="top"/>
    </xf>
    <xf numFmtId="0" fontId="25" fillId="5" borderId="0" xfId="0" applyFont="1" applyFill="1" applyAlignment="1">
      <alignment horizontal="center" vertical="center"/>
    </xf>
    <xf numFmtId="0" fontId="73" fillId="9" borderId="0" xfId="0" applyFont="1" applyFill="1" applyAlignment="1">
      <alignment horizontal="center"/>
    </xf>
    <xf numFmtId="0" fontId="32" fillId="5" borderId="0" xfId="0" applyFont="1" applyFill="1" applyAlignment="1" applyProtection="1">
      <alignment horizontal="left"/>
      <protection hidden="1"/>
    </xf>
    <xf numFmtId="0" fontId="32" fillId="5" borderId="6" xfId="0" applyFont="1" applyFill="1" applyBorder="1" applyAlignment="1" applyProtection="1">
      <alignment horizontal="left"/>
      <protection hidden="1"/>
    </xf>
    <xf numFmtId="0" fontId="52" fillId="5" borderId="0" xfId="0" applyFont="1" applyFill="1" applyBorder="1" applyAlignment="1">
      <alignment horizontal="left" vertical="center"/>
    </xf>
    <xf numFmtId="0" fontId="39" fillId="5" borderId="7" xfId="0" applyFont="1" applyFill="1" applyBorder="1" applyAlignment="1">
      <alignment horizontal="center" vertical="center"/>
    </xf>
    <xf numFmtId="0" fontId="39" fillId="5" borderId="0" xfId="0" applyFont="1" applyFill="1" applyBorder="1" applyAlignment="1">
      <alignment horizontal="center" vertical="center"/>
    </xf>
    <xf numFmtId="0" fontId="39" fillId="5" borderId="7" xfId="0" applyFont="1" applyFill="1" applyBorder="1" applyAlignment="1" applyProtection="1">
      <alignment horizontal="center" vertical="center"/>
      <protection hidden="1"/>
    </xf>
    <xf numFmtId="0" fontId="57" fillId="5" borderId="0" xfId="0" applyFont="1" applyFill="1" applyBorder="1" applyAlignment="1" applyProtection="1">
      <alignment horizontal="left" vertical="top"/>
      <protection locked="0" hidden="1"/>
    </xf>
    <xf numFmtId="0" fontId="57" fillId="5" borderId="10" xfId="0" applyFont="1" applyFill="1" applyBorder="1" applyAlignment="1" applyProtection="1">
      <alignment horizontal="left" vertical="top"/>
      <protection locked="0" hidden="1"/>
    </xf>
    <xf numFmtId="0" fontId="57" fillId="5" borderId="11" xfId="0" applyFont="1" applyFill="1" applyBorder="1" applyAlignment="1" applyProtection="1">
      <alignment horizontal="left" vertical="top"/>
      <protection locked="0" hidden="1"/>
    </xf>
    <xf numFmtId="0" fontId="23" fillId="5" borderId="0" xfId="0" applyFont="1" applyFill="1" applyBorder="1" applyAlignment="1">
      <alignment horizontal="right"/>
    </xf>
    <xf numFmtId="0" fontId="34" fillId="10" borderId="0" xfId="0" applyFont="1" applyFill="1" applyBorder="1" applyAlignment="1">
      <alignment horizontal="left" vertical="center"/>
    </xf>
    <xf numFmtId="0" fontId="57" fillId="10" borderId="0" xfId="0" applyFont="1" applyFill="1" applyBorder="1" applyAlignment="1">
      <alignment horizontal="left" vertical="center"/>
    </xf>
    <xf numFmtId="1" fontId="60" fillId="3" borderId="0" xfId="0" applyNumberFormat="1" applyFont="1" applyFill="1" applyAlignment="1">
      <alignment horizontal="center" vertical="center"/>
    </xf>
    <xf numFmtId="2" fontId="63" fillId="3" borderId="0" xfId="0" applyNumberFormat="1" applyFont="1" applyFill="1" applyAlignment="1">
      <alignment horizontal="center" vertical="center"/>
    </xf>
    <xf numFmtId="0" fontId="74" fillId="5" borderId="0" xfId="0" applyFont="1" applyFill="1" applyBorder="1" applyAlignment="1">
      <alignment horizontal="center" vertical="center"/>
    </xf>
    <xf numFmtId="0" fontId="94" fillId="5" borderId="0" xfId="0" applyFont="1" applyFill="1" applyBorder="1" applyAlignment="1">
      <alignment horizontal="center" vertical="center"/>
    </xf>
    <xf numFmtId="9" fontId="96" fillId="5" borderId="0" xfId="0" quotePrefix="1" applyNumberFormat="1" applyFont="1" applyFill="1" applyBorder="1" applyAlignment="1">
      <alignment horizontal="center" vertical="center"/>
    </xf>
    <xf numFmtId="0" fontId="75" fillId="5" borderId="0" xfId="0" applyFont="1" applyFill="1" applyBorder="1" applyAlignment="1">
      <alignment horizontal="left"/>
    </xf>
    <xf numFmtId="0" fontId="75" fillId="5" borderId="10" xfId="0" applyFont="1" applyFill="1" applyBorder="1" applyAlignment="1">
      <alignment horizontal="left"/>
    </xf>
    <xf numFmtId="0" fontId="97" fillId="2" borderId="0" xfId="0" applyFont="1" applyFill="1" applyBorder="1" applyAlignment="1" applyProtection="1">
      <alignment horizontal="left" vertical="center"/>
      <protection locked="0" hidden="1"/>
    </xf>
    <xf numFmtId="0" fontId="46" fillId="5" borderId="0" xfId="0" applyFont="1" applyFill="1" applyBorder="1" applyAlignment="1">
      <alignment horizontal="center" vertical="center" wrapText="1"/>
    </xf>
    <xf numFmtId="0" fontId="42" fillId="5" borderId="0" xfId="0" applyFont="1" applyFill="1" applyBorder="1" applyAlignment="1">
      <alignment horizontal="center" vertical="center" wrapText="1"/>
    </xf>
    <xf numFmtId="0" fontId="45" fillId="5" borderId="0" xfId="0" applyFont="1" applyFill="1" applyBorder="1" applyAlignment="1">
      <alignment horizontal="left" vertical="center"/>
    </xf>
    <xf numFmtId="0" fontId="46" fillId="5" borderId="0" xfId="0" applyFont="1" applyFill="1" applyBorder="1" applyAlignment="1">
      <alignment horizontal="left" vertical="center" wrapText="1"/>
    </xf>
    <xf numFmtId="0" fontId="46" fillId="5" borderId="0" xfId="0" applyFont="1" applyFill="1" applyBorder="1" applyAlignment="1">
      <alignment horizontal="left" vertical="center"/>
    </xf>
    <xf numFmtId="0" fontId="45" fillId="5" borderId="0" xfId="0" applyFont="1" applyFill="1" applyBorder="1" applyAlignment="1">
      <alignment horizontal="center" vertical="center" wrapText="1"/>
    </xf>
  </cellXfs>
  <cellStyles count="3">
    <cellStyle name="Normalny" xfId="0" builtinId="0"/>
    <cellStyle name="Procentowy" xfId="2" builtinId="5"/>
    <cellStyle name="常规_Sheet1" xfId="1" xr:uid="{1B12F81D-1A53-40CA-82A0-496F9E554D48}"/>
  </cellStyles>
  <dxfs count="11">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1"/>
      </font>
    </dxf>
    <dxf>
      <font>
        <color theme="1"/>
      </font>
    </dxf>
    <dxf>
      <font>
        <color theme="1"/>
      </font>
    </dxf>
    <dxf>
      <font>
        <color theme="1"/>
      </font>
    </dxf>
    <dxf>
      <font>
        <color theme="1"/>
      </font>
    </dxf>
  </dxfs>
  <tableStyles count="0" defaultTableStyle="TableStyleMedium2" defaultPivotStyle="PivotStyleLight16"/>
  <colors>
    <mruColors>
      <color rgb="FFEB4423"/>
      <color rgb="FF5B9BD5"/>
      <color rgb="FFF2F2F2"/>
      <color rgb="FFFFFFFF"/>
      <color rgb="FF41719C"/>
      <color rgb="FF41716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ctrlProps/ctrlProp1.xml><?xml version="1.0" encoding="utf-8"?>
<formControlPr xmlns="http://schemas.microsoft.com/office/spreadsheetml/2009/9/main" objectType="CheckBox" checked="Checked" fmlaLink="$U$17" lockText="1" noThreeD="1"/>
</file>

<file path=xl/ctrlProps/ctrlProp10.xml><?xml version="1.0" encoding="utf-8"?>
<formControlPr xmlns="http://schemas.microsoft.com/office/spreadsheetml/2009/9/main" objectType="GBox" noThreeD="1"/>
</file>

<file path=xl/ctrlProps/ctrlProp11.xml><?xml version="1.0" encoding="utf-8"?>
<formControlPr xmlns="http://schemas.microsoft.com/office/spreadsheetml/2009/9/main" objectType="Radio" firstButton="1" fmlaLink="$R$60" lockText="1" noThreeD="1"/>
</file>

<file path=xl/ctrlProps/ctrlProp12.xml><?xml version="1.0" encoding="utf-8"?>
<formControlPr xmlns="http://schemas.microsoft.com/office/spreadsheetml/2009/9/main" objectType="Radio" checked="Checked" lockText="1" noThreeD="1"/>
</file>

<file path=xl/ctrlProps/ctrlProp13.xml><?xml version="1.0" encoding="utf-8"?>
<formControlPr xmlns="http://schemas.microsoft.com/office/spreadsheetml/2009/9/main" objectType="CheckBox" fmlaLink="$U$65" lockText="1" noThreeD="1"/>
</file>

<file path=xl/ctrlProps/ctrlProp14.xml><?xml version="1.0" encoding="utf-8"?>
<formControlPr xmlns="http://schemas.microsoft.com/office/spreadsheetml/2009/9/main" objectType="GBox" noThreeD="1"/>
</file>

<file path=xl/ctrlProps/ctrlProp15.xml><?xml version="1.0" encoding="utf-8"?>
<formControlPr xmlns="http://schemas.microsoft.com/office/spreadsheetml/2009/9/main" objectType="Radio" checked="Checked" firstButton="1" fmlaLink="$R$76" lockText="1" noThreeD="1"/>
</file>

<file path=xl/ctrlProps/ctrlProp16.xml><?xml version="1.0" encoding="utf-8"?>
<formControlPr xmlns="http://schemas.microsoft.com/office/spreadsheetml/2009/9/main" objectType="Radio" lockText="1" noThreeD="1"/>
</file>

<file path=xl/ctrlProps/ctrlProp17.xml><?xml version="1.0" encoding="utf-8"?>
<formControlPr xmlns="http://schemas.microsoft.com/office/spreadsheetml/2009/9/main" objectType="CheckBox" checked="Checked" fmlaLink="$U$81" lockText="1" noThreeD="1"/>
</file>

<file path=xl/ctrlProps/ctrlProp18.xml><?xml version="1.0" encoding="utf-8"?>
<formControlPr xmlns="http://schemas.microsoft.com/office/spreadsheetml/2009/9/main" objectType="GBox" noThreeD="1"/>
</file>

<file path=xl/ctrlProps/ctrlProp19.xml><?xml version="1.0" encoding="utf-8"?>
<formControlPr xmlns="http://schemas.microsoft.com/office/spreadsheetml/2009/9/main" objectType="Radio" checked="Checked" firstButton="1" fmlaLink="$R$92" lockText="1" noThreeD="1"/>
</file>

<file path=xl/ctrlProps/ctrlProp2.xml><?xml version="1.0" encoding="utf-8"?>
<formControlPr xmlns="http://schemas.microsoft.com/office/spreadsheetml/2009/9/main" objectType="GBox" noThreeD="1"/>
</file>

<file path=xl/ctrlProps/ctrlProp20.xml><?xml version="1.0" encoding="utf-8"?>
<formControlPr xmlns="http://schemas.microsoft.com/office/spreadsheetml/2009/9/main" objectType="Radio" lockText="1" noThreeD="1"/>
</file>

<file path=xl/ctrlProps/ctrlProp21.xml><?xml version="1.0" encoding="utf-8"?>
<formControlPr xmlns="http://schemas.microsoft.com/office/spreadsheetml/2009/9/main" objectType="Radio" checked="Checked" lockText="1" noThreeD="1"/>
</file>

<file path=xl/ctrlProps/ctrlProp22.xml><?xml version="1.0" encoding="utf-8"?>
<formControlPr xmlns="http://schemas.microsoft.com/office/spreadsheetml/2009/9/main" objectType="Radio" checked="Checked" lockText="1" noThreeD="1"/>
</file>

<file path=xl/ctrlProps/ctrlProp23.xml><?xml version="1.0" encoding="utf-8"?>
<formControlPr xmlns="http://schemas.microsoft.com/office/spreadsheetml/2009/9/main" objectType="Radio" lockText="1" noThreeD="1"/>
</file>

<file path=xl/ctrlProps/ctrlProp24.xml><?xml version="1.0" encoding="utf-8"?>
<formControlPr xmlns="http://schemas.microsoft.com/office/spreadsheetml/2009/9/main" objectType="Radio" lockText="1" noThreeD="1"/>
</file>

<file path=xl/ctrlProps/ctrlProp25.xml><?xml version="1.0" encoding="utf-8"?>
<formControlPr xmlns="http://schemas.microsoft.com/office/spreadsheetml/2009/9/main" objectType="Radio" lockText="1" noThreeD="1"/>
</file>

<file path=xl/ctrlProps/ctrlProp3.xml><?xml version="1.0" encoding="utf-8"?>
<formControlPr xmlns="http://schemas.microsoft.com/office/spreadsheetml/2009/9/main" objectType="Radio" firstButton="1" fmlaLink="$R$28" lockText="1" noThreeD="1"/>
</file>

<file path=xl/ctrlProps/ctrlProp4.xml><?xml version="1.0" encoding="utf-8"?>
<formControlPr xmlns="http://schemas.microsoft.com/office/spreadsheetml/2009/9/main" objectType="Radio" lockText="1" noThreeD="1"/>
</file>

<file path=xl/ctrlProps/ctrlProp5.xml><?xml version="1.0" encoding="utf-8"?>
<formControlPr xmlns="http://schemas.microsoft.com/office/spreadsheetml/2009/9/main" objectType="CheckBox" checked="Checked" fmlaLink="$U$33" lockText="1" noThreeD="1"/>
</file>

<file path=xl/ctrlProps/ctrlProp6.xml><?xml version="1.0" encoding="utf-8"?>
<formControlPr xmlns="http://schemas.microsoft.com/office/spreadsheetml/2009/9/main" objectType="GBox" noThreeD="1"/>
</file>

<file path=xl/ctrlProps/ctrlProp7.xml><?xml version="1.0" encoding="utf-8"?>
<formControlPr xmlns="http://schemas.microsoft.com/office/spreadsheetml/2009/9/main" objectType="Radio" firstButton="1" fmlaLink="$R$44" lockText="1" noThreeD="1"/>
</file>

<file path=xl/ctrlProps/ctrlProp8.xml><?xml version="1.0" encoding="utf-8"?>
<formControlPr xmlns="http://schemas.microsoft.com/office/spreadsheetml/2009/9/main" objectType="Radio" lockText="1" noThreeD="1"/>
</file>

<file path=xl/ctrlProps/ctrlProp9.xml><?xml version="1.0" encoding="utf-8"?>
<formControlPr xmlns="http://schemas.microsoft.com/office/spreadsheetml/2009/9/main" objectType="CheckBox" fmlaLink="$U$49"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8" Type="http://schemas.openxmlformats.org/officeDocument/2006/relationships/image" Target="../media/image12.png"/><Relationship Id="rId13" Type="http://schemas.openxmlformats.org/officeDocument/2006/relationships/image" Target="../media/image19.svg"/><Relationship Id="rId18" Type="http://schemas.openxmlformats.org/officeDocument/2006/relationships/image" Target="../media/image24.png"/><Relationship Id="rId3" Type="http://schemas.openxmlformats.org/officeDocument/2006/relationships/image" Target="../media/image7.svg"/><Relationship Id="rId21" Type="http://schemas.openxmlformats.org/officeDocument/2006/relationships/image" Target="../media/image27.svg"/><Relationship Id="rId7" Type="http://schemas.openxmlformats.org/officeDocument/2006/relationships/image" Target="../media/image11.svg"/><Relationship Id="rId12" Type="http://schemas.openxmlformats.org/officeDocument/2006/relationships/image" Target="../media/image18.png"/><Relationship Id="rId17" Type="http://schemas.openxmlformats.org/officeDocument/2006/relationships/image" Target="../media/image23.svg"/><Relationship Id="rId25" Type="http://schemas.openxmlformats.org/officeDocument/2006/relationships/image" Target="../media/image28.jpeg"/><Relationship Id="rId2" Type="http://schemas.openxmlformats.org/officeDocument/2006/relationships/image" Target="../media/image6.png"/><Relationship Id="rId16" Type="http://schemas.openxmlformats.org/officeDocument/2006/relationships/image" Target="../media/image22.png"/><Relationship Id="rId20" Type="http://schemas.openxmlformats.org/officeDocument/2006/relationships/image" Target="../media/image26.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7.svg"/><Relationship Id="rId24" Type="http://schemas.openxmlformats.org/officeDocument/2006/relationships/image" Target="../media/image4.png"/><Relationship Id="rId5" Type="http://schemas.openxmlformats.org/officeDocument/2006/relationships/image" Target="../media/image9.svg"/><Relationship Id="rId15" Type="http://schemas.openxmlformats.org/officeDocument/2006/relationships/image" Target="../media/image21.svg"/><Relationship Id="rId23" Type="http://schemas.openxmlformats.org/officeDocument/2006/relationships/image" Target="../media/image3.png"/><Relationship Id="rId10" Type="http://schemas.openxmlformats.org/officeDocument/2006/relationships/image" Target="../media/image14.png"/><Relationship Id="rId19" Type="http://schemas.openxmlformats.org/officeDocument/2006/relationships/image" Target="../media/image25.svg"/><Relationship Id="rId4" Type="http://schemas.openxmlformats.org/officeDocument/2006/relationships/image" Target="../media/image8.png"/><Relationship Id="rId9" Type="http://schemas.openxmlformats.org/officeDocument/2006/relationships/image" Target="../media/image16.svg"/><Relationship Id="rId14" Type="http://schemas.openxmlformats.org/officeDocument/2006/relationships/image" Target="../media/image20.png"/><Relationship Id="rId22" Type="http://schemas.openxmlformats.org/officeDocument/2006/relationships/image" Target="../media/image2.png"/></Relationships>
</file>

<file path=xl/drawings/_rels/drawing11.xml.rels><?xml version="1.0" encoding="UTF-8" standalone="yes"?>
<Relationships xmlns="http://schemas.openxmlformats.org/package/2006/relationships"><Relationship Id="rId8" Type="http://schemas.openxmlformats.org/officeDocument/2006/relationships/image" Target="../media/image29.png"/><Relationship Id="rId13" Type="http://schemas.openxmlformats.org/officeDocument/2006/relationships/image" Target="../media/image34.svg"/><Relationship Id="rId18" Type="http://schemas.openxmlformats.org/officeDocument/2006/relationships/image" Target="../media/image22.png"/><Relationship Id="rId26" Type="http://schemas.openxmlformats.org/officeDocument/2006/relationships/image" Target="../media/image44.png"/><Relationship Id="rId39" Type="http://schemas.openxmlformats.org/officeDocument/2006/relationships/image" Target="../media/image54.png"/><Relationship Id="rId3" Type="http://schemas.openxmlformats.org/officeDocument/2006/relationships/image" Target="../media/image7.svg"/><Relationship Id="rId21" Type="http://schemas.openxmlformats.org/officeDocument/2006/relationships/image" Target="../media/image39.png"/><Relationship Id="rId34" Type="http://schemas.microsoft.com/office/2007/relationships/hdphoto" Target="../media/hdphoto2.wdp"/><Relationship Id="rId7" Type="http://schemas.openxmlformats.org/officeDocument/2006/relationships/image" Target="../media/image19.svg"/><Relationship Id="rId12" Type="http://schemas.openxmlformats.org/officeDocument/2006/relationships/image" Target="../media/image33.png"/><Relationship Id="rId17" Type="http://schemas.openxmlformats.org/officeDocument/2006/relationships/image" Target="../media/image38.svg"/><Relationship Id="rId25" Type="http://schemas.openxmlformats.org/officeDocument/2006/relationships/image" Target="../media/image43.svg"/><Relationship Id="rId33" Type="http://schemas.openxmlformats.org/officeDocument/2006/relationships/image" Target="../media/image50.png"/><Relationship Id="rId38" Type="http://schemas.openxmlformats.org/officeDocument/2006/relationships/image" Target="../media/image53.png"/><Relationship Id="rId2" Type="http://schemas.openxmlformats.org/officeDocument/2006/relationships/image" Target="../media/image6.png"/><Relationship Id="rId16" Type="http://schemas.openxmlformats.org/officeDocument/2006/relationships/image" Target="../media/image37.png"/><Relationship Id="rId20" Type="http://schemas.openxmlformats.org/officeDocument/2006/relationships/image" Target="../media/image2.png"/><Relationship Id="rId29" Type="http://schemas.openxmlformats.org/officeDocument/2006/relationships/image" Target="../media/image47.svg"/><Relationship Id="rId1" Type="http://schemas.openxmlformats.org/officeDocument/2006/relationships/image" Target="../media/image5.png"/><Relationship Id="rId6" Type="http://schemas.openxmlformats.org/officeDocument/2006/relationships/image" Target="../media/image18.png"/><Relationship Id="rId11" Type="http://schemas.openxmlformats.org/officeDocument/2006/relationships/image" Target="../media/image32.svg"/><Relationship Id="rId24" Type="http://schemas.openxmlformats.org/officeDocument/2006/relationships/image" Target="../media/image42.png"/><Relationship Id="rId32" Type="http://schemas.microsoft.com/office/2007/relationships/hdphoto" Target="../media/hdphoto1.wdp"/><Relationship Id="rId37" Type="http://schemas.microsoft.com/office/2007/relationships/hdphoto" Target="../media/hdphoto3.wdp"/><Relationship Id="rId5" Type="http://schemas.openxmlformats.org/officeDocument/2006/relationships/image" Target="../media/image16.svg"/><Relationship Id="rId15" Type="http://schemas.openxmlformats.org/officeDocument/2006/relationships/image" Target="../media/image36.svg"/><Relationship Id="rId23" Type="http://schemas.openxmlformats.org/officeDocument/2006/relationships/image" Target="../media/image41.svg"/><Relationship Id="rId28" Type="http://schemas.openxmlformats.org/officeDocument/2006/relationships/image" Target="../media/image46.png"/><Relationship Id="rId36" Type="http://schemas.openxmlformats.org/officeDocument/2006/relationships/image" Target="../media/image52.png"/><Relationship Id="rId10" Type="http://schemas.openxmlformats.org/officeDocument/2006/relationships/image" Target="../media/image31.png"/><Relationship Id="rId19" Type="http://schemas.openxmlformats.org/officeDocument/2006/relationships/image" Target="../media/image23.svg"/><Relationship Id="rId31" Type="http://schemas.openxmlformats.org/officeDocument/2006/relationships/image" Target="../media/image49.png"/><Relationship Id="rId4" Type="http://schemas.openxmlformats.org/officeDocument/2006/relationships/image" Target="../media/image12.png"/><Relationship Id="rId9" Type="http://schemas.openxmlformats.org/officeDocument/2006/relationships/image" Target="../media/image30.svg"/><Relationship Id="rId14" Type="http://schemas.openxmlformats.org/officeDocument/2006/relationships/image" Target="../media/image35.png"/><Relationship Id="rId22" Type="http://schemas.openxmlformats.org/officeDocument/2006/relationships/image" Target="../media/image40.png"/><Relationship Id="rId27" Type="http://schemas.openxmlformats.org/officeDocument/2006/relationships/image" Target="../media/image45.svg"/><Relationship Id="rId30" Type="http://schemas.openxmlformats.org/officeDocument/2006/relationships/image" Target="../media/image48.png"/><Relationship Id="rId35" Type="http://schemas.openxmlformats.org/officeDocument/2006/relationships/image" Target="../media/image51.png"/></Relationships>
</file>

<file path=xl/drawings/_rels/drawing12.xml.rels><?xml version="1.0" encoding="UTF-8" standalone="yes"?>
<Relationships xmlns="http://schemas.openxmlformats.org/package/2006/relationships"><Relationship Id="rId8" Type="http://schemas.openxmlformats.org/officeDocument/2006/relationships/image" Target="../media/image39.png"/><Relationship Id="rId13" Type="http://schemas.openxmlformats.org/officeDocument/2006/relationships/image" Target="../media/image24.png"/><Relationship Id="rId3" Type="http://schemas.openxmlformats.org/officeDocument/2006/relationships/image" Target="../media/image56.png"/><Relationship Id="rId7" Type="http://schemas.openxmlformats.org/officeDocument/2006/relationships/image" Target="../media/image51.png"/><Relationship Id="rId12" Type="http://schemas.openxmlformats.org/officeDocument/2006/relationships/image" Target="../media/image60.svg"/><Relationship Id="rId2" Type="http://schemas.openxmlformats.org/officeDocument/2006/relationships/image" Target="../media/image55.png"/><Relationship Id="rId16" Type="http://schemas.openxmlformats.org/officeDocument/2006/relationships/image" Target="../media/image27.svg"/><Relationship Id="rId1" Type="http://schemas.openxmlformats.org/officeDocument/2006/relationships/image" Target="../media/image4.png"/><Relationship Id="rId6" Type="http://schemas.openxmlformats.org/officeDocument/2006/relationships/image" Target="../media/image48.png"/><Relationship Id="rId11" Type="http://schemas.openxmlformats.org/officeDocument/2006/relationships/image" Target="../media/image59.png"/><Relationship Id="rId5" Type="http://schemas.openxmlformats.org/officeDocument/2006/relationships/image" Target="../media/image58.png"/><Relationship Id="rId15" Type="http://schemas.openxmlformats.org/officeDocument/2006/relationships/image" Target="../media/image26.png"/><Relationship Id="rId10" Type="http://schemas.openxmlformats.org/officeDocument/2006/relationships/image" Target="../media/image3.png"/><Relationship Id="rId4" Type="http://schemas.openxmlformats.org/officeDocument/2006/relationships/image" Target="../media/image57.png"/><Relationship Id="rId9" Type="http://schemas.openxmlformats.org/officeDocument/2006/relationships/image" Target="../media/image2.png"/><Relationship Id="rId14" Type="http://schemas.openxmlformats.org/officeDocument/2006/relationships/image" Target="../media/image25.svg"/></Relationships>
</file>

<file path=xl/drawings/_rels/drawing13.xml.rels><?xml version="1.0" encoding="UTF-8" standalone="yes"?>
<Relationships xmlns="http://schemas.openxmlformats.org/package/2006/relationships"><Relationship Id="rId3" Type="http://schemas.openxmlformats.org/officeDocument/2006/relationships/image" Target="../media/image63.png"/><Relationship Id="rId2" Type="http://schemas.openxmlformats.org/officeDocument/2006/relationships/image" Target="../media/image62.png"/><Relationship Id="rId1" Type="http://schemas.openxmlformats.org/officeDocument/2006/relationships/image" Target="../media/image61.png"/><Relationship Id="rId4" Type="http://schemas.openxmlformats.org/officeDocument/2006/relationships/image" Target="../media/image64.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8" Type="http://schemas.openxmlformats.org/officeDocument/2006/relationships/image" Target="../media/image9.svg"/><Relationship Id="rId13" Type="http://schemas.openxmlformats.org/officeDocument/2006/relationships/image" Target="../media/image14.png"/><Relationship Id="rId18" Type="http://schemas.openxmlformats.org/officeDocument/2006/relationships/image" Target="../media/image19.svg"/><Relationship Id="rId26" Type="http://schemas.openxmlformats.org/officeDocument/2006/relationships/image" Target="../media/image27.svg"/><Relationship Id="rId3" Type="http://schemas.openxmlformats.org/officeDocument/2006/relationships/image" Target="../media/image4.png"/><Relationship Id="rId21" Type="http://schemas.openxmlformats.org/officeDocument/2006/relationships/image" Target="../media/image22.png"/><Relationship Id="rId7" Type="http://schemas.openxmlformats.org/officeDocument/2006/relationships/image" Target="../media/image8.png"/><Relationship Id="rId12" Type="http://schemas.openxmlformats.org/officeDocument/2006/relationships/image" Target="../media/image13.svg"/><Relationship Id="rId17" Type="http://schemas.openxmlformats.org/officeDocument/2006/relationships/image" Target="../media/image18.png"/><Relationship Id="rId25" Type="http://schemas.openxmlformats.org/officeDocument/2006/relationships/image" Target="../media/image26.png"/><Relationship Id="rId2" Type="http://schemas.openxmlformats.org/officeDocument/2006/relationships/image" Target="../media/image3.png"/><Relationship Id="rId16" Type="http://schemas.openxmlformats.org/officeDocument/2006/relationships/image" Target="../media/image17.svg"/><Relationship Id="rId20" Type="http://schemas.openxmlformats.org/officeDocument/2006/relationships/image" Target="../media/image21.svg"/><Relationship Id="rId1" Type="http://schemas.openxmlformats.org/officeDocument/2006/relationships/image" Target="../media/image2.png"/><Relationship Id="rId6" Type="http://schemas.openxmlformats.org/officeDocument/2006/relationships/image" Target="../media/image7.svg"/><Relationship Id="rId11" Type="http://schemas.openxmlformats.org/officeDocument/2006/relationships/image" Target="../media/image12.png"/><Relationship Id="rId24" Type="http://schemas.openxmlformats.org/officeDocument/2006/relationships/image" Target="../media/image25.svg"/><Relationship Id="rId5" Type="http://schemas.openxmlformats.org/officeDocument/2006/relationships/image" Target="../media/image6.png"/><Relationship Id="rId15" Type="http://schemas.openxmlformats.org/officeDocument/2006/relationships/image" Target="../media/image16.svg"/><Relationship Id="rId23" Type="http://schemas.openxmlformats.org/officeDocument/2006/relationships/image" Target="../media/image24.png"/><Relationship Id="rId10" Type="http://schemas.openxmlformats.org/officeDocument/2006/relationships/image" Target="../media/image11.svg"/><Relationship Id="rId19" Type="http://schemas.openxmlformats.org/officeDocument/2006/relationships/image" Target="../media/image20.png"/><Relationship Id="rId4" Type="http://schemas.openxmlformats.org/officeDocument/2006/relationships/image" Target="../media/image5.png"/><Relationship Id="rId9" Type="http://schemas.openxmlformats.org/officeDocument/2006/relationships/image" Target="../media/image10.png"/><Relationship Id="rId14" Type="http://schemas.openxmlformats.org/officeDocument/2006/relationships/image" Target="../media/image15.svg"/><Relationship Id="rId22" Type="http://schemas.openxmlformats.org/officeDocument/2006/relationships/image" Target="../media/image23.svg"/><Relationship Id="rId27" Type="http://schemas.openxmlformats.org/officeDocument/2006/relationships/image" Target="../media/image28.jpeg"/></Relationships>
</file>

<file path=xl/drawings/_rels/drawing7.xml.rels><?xml version="1.0" encoding="UTF-8" standalone="yes"?>
<Relationships xmlns="http://schemas.openxmlformats.org/package/2006/relationships"><Relationship Id="rId8" Type="http://schemas.openxmlformats.org/officeDocument/2006/relationships/image" Target="../media/image12.png"/><Relationship Id="rId13" Type="http://schemas.openxmlformats.org/officeDocument/2006/relationships/image" Target="../media/image19.svg"/><Relationship Id="rId18" Type="http://schemas.openxmlformats.org/officeDocument/2006/relationships/image" Target="../media/image24.png"/><Relationship Id="rId3" Type="http://schemas.openxmlformats.org/officeDocument/2006/relationships/image" Target="../media/image7.svg"/><Relationship Id="rId21" Type="http://schemas.openxmlformats.org/officeDocument/2006/relationships/image" Target="../media/image27.svg"/><Relationship Id="rId7" Type="http://schemas.openxmlformats.org/officeDocument/2006/relationships/image" Target="../media/image11.svg"/><Relationship Id="rId12" Type="http://schemas.openxmlformats.org/officeDocument/2006/relationships/image" Target="../media/image18.png"/><Relationship Id="rId17" Type="http://schemas.openxmlformats.org/officeDocument/2006/relationships/image" Target="../media/image23.svg"/><Relationship Id="rId25" Type="http://schemas.openxmlformats.org/officeDocument/2006/relationships/image" Target="../media/image28.jpeg"/><Relationship Id="rId2" Type="http://schemas.openxmlformats.org/officeDocument/2006/relationships/image" Target="../media/image6.png"/><Relationship Id="rId16" Type="http://schemas.openxmlformats.org/officeDocument/2006/relationships/image" Target="../media/image22.png"/><Relationship Id="rId20" Type="http://schemas.openxmlformats.org/officeDocument/2006/relationships/image" Target="../media/image26.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7.svg"/><Relationship Id="rId24" Type="http://schemas.openxmlformats.org/officeDocument/2006/relationships/image" Target="../media/image4.png"/><Relationship Id="rId5" Type="http://schemas.openxmlformats.org/officeDocument/2006/relationships/image" Target="../media/image9.svg"/><Relationship Id="rId15" Type="http://schemas.openxmlformats.org/officeDocument/2006/relationships/image" Target="../media/image21.svg"/><Relationship Id="rId23" Type="http://schemas.openxmlformats.org/officeDocument/2006/relationships/image" Target="../media/image3.png"/><Relationship Id="rId10" Type="http://schemas.openxmlformats.org/officeDocument/2006/relationships/image" Target="../media/image14.png"/><Relationship Id="rId19" Type="http://schemas.openxmlformats.org/officeDocument/2006/relationships/image" Target="../media/image25.svg"/><Relationship Id="rId4" Type="http://schemas.openxmlformats.org/officeDocument/2006/relationships/image" Target="../media/image8.png"/><Relationship Id="rId9" Type="http://schemas.openxmlformats.org/officeDocument/2006/relationships/image" Target="../media/image16.svg"/><Relationship Id="rId14" Type="http://schemas.openxmlformats.org/officeDocument/2006/relationships/image" Target="../media/image20.png"/><Relationship Id="rId22" Type="http://schemas.openxmlformats.org/officeDocument/2006/relationships/image" Target="../media/image2.png"/></Relationships>
</file>

<file path=xl/drawings/_rels/drawing8.xml.rels><?xml version="1.0" encoding="UTF-8" standalone="yes"?>
<Relationships xmlns="http://schemas.openxmlformats.org/package/2006/relationships"><Relationship Id="rId8" Type="http://schemas.openxmlformats.org/officeDocument/2006/relationships/image" Target="../media/image12.png"/><Relationship Id="rId13" Type="http://schemas.openxmlformats.org/officeDocument/2006/relationships/image" Target="../media/image19.svg"/><Relationship Id="rId18" Type="http://schemas.openxmlformats.org/officeDocument/2006/relationships/image" Target="../media/image24.png"/><Relationship Id="rId3" Type="http://schemas.openxmlformats.org/officeDocument/2006/relationships/image" Target="../media/image7.svg"/><Relationship Id="rId21" Type="http://schemas.openxmlformats.org/officeDocument/2006/relationships/image" Target="../media/image27.svg"/><Relationship Id="rId7" Type="http://schemas.openxmlformats.org/officeDocument/2006/relationships/image" Target="../media/image11.svg"/><Relationship Id="rId12" Type="http://schemas.openxmlformats.org/officeDocument/2006/relationships/image" Target="../media/image18.png"/><Relationship Id="rId17" Type="http://schemas.openxmlformats.org/officeDocument/2006/relationships/image" Target="../media/image23.svg"/><Relationship Id="rId25" Type="http://schemas.openxmlformats.org/officeDocument/2006/relationships/image" Target="../media/image28.jpeg"/><Relationship Id="rId2" Type="http://schemas.openxmlformats.org/officeDocument/2006/relationships/image" Target="../media/image6.png"/><Relationship Id="rId16" Type="http://schemas.openxmlformats.org/officeDocument/2006/relationships/image" Target="../media/image22.png"/><Relationship Id="rId20" Type="http://schemas.openxmlformats.org/officeDocument/2006/relationships/image" Target="../media/image26.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7.svg"/><Relationship Id="rId24" Type="http://schemas.openxmlformats.org/officeDocument/2006/relationships/image" Target="../media/image4.png"/><Relationship Id="rId5" Type="http://schemas.openxmlformats.org/officeDocument/2006/relationships/image" Target="../media/image9.svg"/><Relationship Id="rId15" Type="http://schemas.openxmlformats.org/officeDocument/2006/relationships/image" Target="../media/image21.svg"/><Relationship Id="rId23" Type="http://schemas.openxmlformats.org/officeDocument/2006/relationships/image" Target="../media/image3.png"/><Relationship Id="rId10" Type="http://schemas.openxmlformats.org/officeDocument/2006/relationships/image" Target="../media/image14.png"/><Relationship Id="rId19" Type="http://schemas.openxmlformats.org/officeDocument/2006/relationships/image" Target="../media/image25.svg"/><Relationship Id="rId4" Type="http://schemas.openxmlformats.org/officeDocument/2006/relationships/image" Target="../media/image8.png"/><Relationship Id="rId9" Type="http://schemas.openxmlformats.org/officeDocument/2006/relationships/image" Target="../media/image16.svg"/><Relationship Id="rId14" Type="http://schemas.openxmlformats.org/officeDocument/2006/relationships/image" Target="../media/image20.png"/><Relationship Id="rId22" Type="http://schemas.openxmlformats.org/officeDocument/2006/relationships/image" Target="../media/image2.png"/></Relationships>
</file>

<file path=xl/drawings/_rels/drawing9.xml.rels><?xml version="1.0" encoding="UTF-8" standalone="yes"?>
<Relationships xmlns="http://schemas.openxmlformats.org/package/2006/relationships"><Relationship Id="rId8" Type="http://schemas.openxmlformats.org/officeDocument/2006/relationships/image" Target="../media/image12.png"/><Relationship Id="rId13" Type="http://schemas.openxmlformats.org/officeDocument/2006/relationships/image" Target="../media/image19.svg"/><Relationship Id="rId18" Type="http://schemas.openxmlformats.org/officeDocument/2006/relationships/image" Target="../media/image24.png"/><Relationship Id="rId3" Type="http://schemas.openxmlformats.org/officeDocument/2006/relationships/image" Target="../media/image7.svg"/><Relationship Id="rId21" Type="http://schemas.openxmlformats.org/officeDocument/2006/relationships/image" Target="../media/image27.svg"/><Relationship Id="rId7" Type="http://schemas.openxmlformats.org/officeDocument/2006/relationships/image" Target="../media/image11.svg"/><Relationship Id="rId12" Type="http://schemas.openxmlformats.org/officeDocument/2006/relationships/image" Target="../media/image18.png"/><Relationship Id="rId17" Type="http://schemas.openxmlformats.org/officeDocument/2006/relationships/image" Target="../media/image23.svg"/><Relationship Id="rId25" Type="http://schemas.openxmlformats.org/officeDocument/2006/relationships/image" Target="../media/image28.jpeg"/><Relationship Id="rId2" Type="http://schemas.openxmlformats.org/officeDocument/2006/relationships/image" Target="../media/image6.png"/><Relationship Id="rId16" Type="http://schemas.openxmlformats.org/officeDocument/2006/relationships/image" Target="../media/image22.png"/><Relationship Id="rId20" Type="http://schemas.openxmlformats.org/officeDocument/2006/relationships/image" Target="../media/image26.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7.svg"/><Relationship Id="rId24" Type="http://schemas.openxmlformats.org/officeDocument/2006/relationships/image" Target="../media/image4.png"/><Relationship Id="rId5" Type="http://schemas.openxmlformats.org/officeDocument/2006/relationships/image" Target="../media/image9.svg"/><Relationship Id="rId15" Type="http://schemas.openxmlformats.org/officeDocument/2006/relationships/image" Target="../media/image21.svg"/><Relationship Id="rId23" Type="http://schemas.openxmlformats.org/officeDocument/2006/relationships/image" Target="../media/image3.png"/><Relationship Id="rId10" Type="http://schemas.openxmlformats.org/officeDocument/2006/relationships/image" Target="../media/image14.png"/><Relationship Id="rId19" Type="http://schemas.openxmlformats.org/officeDocument/2006/relationships/image" Target="../media/image25.svg"/><Relationship Id="rId4" Type="http://schemas.openxmlformats.org/officeDocument/2006/relationships/image" Target="../media/image8.png"/><Relationship Id="rId9" Type="http://schemas.openxmlformats.org/officeDocument/2006/relationships/image" Target="../media/image16.svg"/><Relationship Id="rId14" Type="http://schemas.openxmlformats.org/officeDocument/2006/relationships/image" Target="../media/image20.png"/><Relationship Id="rId22"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6</xdr:col>
      <xdr:colOff>276225</xdr:colOff>
      <xdr:row>2</xdr:row>
      <xdr:rowOff>61850</xdr:rowOff>
    </xdr:from>
    <xdr:to>
      <xdr:col>9</xdr:col>
      <xdr:colOff>228600</xdr:colOff>
      <xdr:row>13</xdr:row>
      <xdr:rowOff>97394</xdr:rowOff>
    </xdr:to>
    <xdr:pic>
      <xdr:nvPicPr>
        <xdr:cNvPr id="7" name="Obraz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1"/>
        <a:stretch>
          <a:fillRect/>
        </a:stretch>
      </xdr:blipFill>
      <xdr:spPr>
        <a:xfrm>
          <a:off x="4619625" y="423800"/>
          <a:ext cx="2428875" cy="1820529"/>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2</xdr:col>
      <xdr:colOff>336178</xdr:colOff>
      <xdr:row>215</xdr:row>
      <xdr:rowOff>313767</xdr:rowOff>
    </xdr:from>
    <xdr:to>
      <xdr:col>3</xdr:col>
      <xdr:colOff>582707</xdr:colOff>
      <xdr:row>215</xdr:row>
      <xdr:rowOff>582706</xdr:rowOff>
    </xdr:to>
    <xdr:sp macro="" textlink="">
      <xdr:nvSpPr>
        <xdr:cNvPr id="2" name="pole tekstowe 1">
          <a:extLst>
            <a:ext uri="{FF2B5EF4-FFF2-40B4-BE49-F238E27FC236}">
              <a16:creationId xmlns:a16="http://schemas.microsoft.com/office/drawing/2014/main" id="{00000000-0008-0000-0900-000002000000}"/>
            </a:ext>
          </a:extLst>
        </xdr:cNvPr>
        <xdr:cNvSpPr txBox="1"/>
      </xdr:nvSpPr>
      <xdr:spPr>
        <a:xfrm>
          <a:off x="1021978" y="40730247"/>
          <a:ext cx="825649" cy="223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pl-PL" sz="1000" i="0">
              <a:solidFill>
                <a:schemeClr val="bg1">
                  <a:lumMod val="85000"/>
                </a:schemeClr>
              </a:solidFill>
            </a:rPr>
            <a:t>Akademia</a:t>
          </a:r>
        </a:p>
      </xdr:txBody>
    </xdr:sp>
    <xdr:clientData/>
  </xdr:twoCellAnchor>
  <xdr:twoCellAnchor editAs="oneCell">
    <xdr:from>
      <xdr:col>2</xdr:col>
      <xdr:colOff>0</xdr:colOff>
      <xdr:row>2</xdr:row>
      <xdr:rowOff>89647</xdr:rowOff>
    </xdr:from>
    <xdr:to>
      <xdr:col>5</xdr:col>
      <xdr:colOff>171481</xdr:colOff>
      <xdr:row>4</xdr:row>
      <xdr:rowOff>34365</xdr:rowOff>
    </xdr:to>
    <xdr:pic>
      <xdr:nvPicPr>
        <xdr:cNvPr id="8" name="Obraz 7" descr="Znalezione obrazy dla zapytania logo viessmann">
          <a:extLst>
            <a:ext uri="{FF2B5EF4-FFF2-40B4-BE49-F238E27FC236}">
              <a16:creationId xmlns:a16="http://schemas.microsoft.com/office/drawing/2014/main" id="{00000000-0008-0000-0900-000008000000}"/>
            </a:ext>
          </a:extLst>
        </xdr:cNvPr>
        <xdr:cNvPicPr>
          <a:picLocks noChangeAspect="1" noChangeArrowheads="1"/>
        </xdr:cNvPicPr>
      </xdr:nvPicPr>
      <xdr:blipFill>
        <a:blip xmlns:r="http://schemas.openxmlformats.org/officeDocument/2006/relationships" r:embed="rId1" cstate="screen">
          <a:extLst>
            <a:ext uri="{28A0092B-C50C-407E-A947-70E740481C1C}">
              <a14:useLocalDpi xmlns:a14="http://schemas.microsoft.com/office/drawing/2010/main"/>
            </a:ext>
          </a:extLst>
        </a:blip>
        <a:srcRect/>
        <a:stretch>
          <a:fillRect/>
        </a:stretch>
      </xdr:blipFill>
      <xdr:spPr bwMode="auto">
        <a:xfrm>
          <a:off x="685800" y="562087"/>
          <a:ext cx="1531651" cy="3104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3933</xdr:colOff>
      <xdr:row>2</xdr:row>
      <xdr:rowOff>16707</xdr:rowOff>
    </xdr:from>
    <xdr:to>
      <xdr:col>14</xdr:col>
      <xdr:colOff>95668</xdr:colOff>
      <xdr:row>3</xdr:row>
      <xdr:rowOff>169293</xdr:rowOff>
    </xdr:to>
    <xdr:pic>
      <xdr:nvPicPr>
        <xdr:cNvPr id="9" name="Grafika 8" descr="Kalendarz dzienny kontur">
          <a:extLst>
            <a:ext uri="{FF2B5EF4-FFF2-40B4-BE49-F238E27FC236}">
              <a16:creationId xmlns:a16="http://schemas.microsoft.com/office/drawing/2014/main" id="{00000000-0008-0000-09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6656193" y="489147"/>
          <a:ext cx="289855" cy="335466"/>
        </a:xfrm>
        <a:prstGeom prst="rect">
          <a:avLst/>
        </a:prstGeom>
      </xdr:spPr>
    </xdr:pic>
    <xdr:clientData/>
  </xdr:twoCellAnchor>
  <xdr:twoCellAnchor>
    <xdr:from>
      <xdr:col>2</xdr:col>
      <xdr:colOff>165321</xdr:colOff>
      <xdr:row>22</xdr:row>
      <xdr:rowOff>177214</xdr:rowOff>
    </xdr:from>
    <xdr:to>
      <xdr:col>6</xdr:col>
      <xdr:colOff>240624</xdr:colOff>
      <xdr:row>31</xdr:row>
      <xdr:rowOff>74296</xdr:rowOff>
    </xdr:to>
    <xdr:grpSp>
      <xdr:nvGrpSpPr>
        <xdr:cNvPr id="10" name="Grupa 9">
          <a:extLst>
            <a:ext uri="{FF2B5EF4-FFF2-40B4-BE49-F238E27FC236}">
              <a16:creationId xmlns:a16="http://schemas.microsoft.com/office/drawing/2014/main" id="{00000000-0008-0000-0900-00000A000000}"/>
            </a:ext>
          </a:extLst>
        </xdr:cNvPr>
        <xdr:cNvGrpSpPr>
          <a:grpSpLocks noChangeAspect="1"/>
        </xdr:cNvGrpSpPr>
      </xdr:nvGrpSpPr>
      <xdr:grpSpPr>
        <a:xfrm>
          <a:off x="852690" y="4274757"/>
          <a:ext cx="2114773" cy="1514539"/>
          <a:chOff x="544927" y="3922680"/>
          <a:chExt cx="1930930" cy="1200668"/>
        </a:xfrm>
      </xdr:grpSpPr>
      <xdr:cxnSp macro="">
        <xdr:nvCxnSpPr>
          <xdr:cNvPr id="11" name="Łącznik prosty 10">
            <a:extLst>
              <a:ext uri="{FF2B5EF4-FFF2-40B4-BE49-F238E27FC236}">
                <a16:creationId xmlns:a16="http://schemas.microsoft.com/office/drawing/2014/main" id="{00000000-0008-0000-0900-00000B000000}"/>
              </a:ext>
            </a:extLst>
          </xdr:cNvPr>
          <xdr:cNvCxnSpPr/>
        </xdr:nvCxnSpPr>
        <xdr:spPr>
          <a:xfrm flipH="1" flipV="1">
            <a:off x="2130592" y="4597066"/>
            <a:ext cx="345265" cy="155117"/>
          </a:xfrm>
          <a:prstGeom prst="line">
            <a:avLst/>
          </a:prstGeom>
          <a:ln w="3175"/>
        </xdr:spPr>
        <xdr:style>
          <a:lnRef idx="1">
            <a:schemeClr val="dk1"/>
          </a:lnRef>
          <a:fillRef idx="0">
            <a:schemeClr val="dk1"/>
          </a:fillRef>
          <a:effectRef idx="0">
            <a:schemeClr val="dk1"/>
          </a:effectRef>
          <a:fontRef idx="minor">
            <a:schemeClr val="tx1"/>
          </a:fontRef>
        </xdr:style>
      </xdr:cxnSp>
      <xdr:grpSp>
        <xdr:nvGrpSpPr>
          <xdr:cNvPr id="12" name="Grupa 11">
            <a:extLst>
              <a:ext uri="{FF2B5EF4-FFF2-40B4-BE49-F238E27FC236}">
                <a16:creationId xmlns:a16="http://schemas.microsoft.com/office/drawing/2014/main" id="{00000000-0008-0000-0900-00000C000000}"/>
              </a:ext>
            </a:extLst>
          </xdr:cNvPr>
          <xdr:cNvGrpSpPr>
            <a:grpSpLocks noChangeAspect="1"/>
          </xdr:cNvGrpSpPr>
        </xdr:nvGrpSpPr>
        <xdr:grpSpPr>
          <a:xfrm>
            <a:off x="544927" y="3922680"/>
            <a:ext cx="1924258" cy="1200668"/>
            <a:chOff x="6448642" y="3073956"/>
            <a:chExt cx="2854378" cy="2197628"/>
          </a:xfrm>
        </xdr:grpSpPr>
        <xdr:sp macro="" textlink="">
          <xdr:nvSpPr>
            <xdr:cNvPr id="13" name="Dowolny kształt: kształt 12">
              <a:extLst>
                <a:ext uri="{FF2B5EF4-FFF2-40B4-BE49-F238E27FC236}">
                  <a16:creationId xmlns:a16="http://schemas.microsoft.com/office/drawing/2014/main" id="{00000000-0008-0000-0900-00000D000000}"/>
                </a:ext>
              </a:extLst>
            </xdr:cNvPr>
            <xdr:cNvSpPr/>
          </xdr:nvSpPr>
          <xdr:spPr>
            <a:xfrm>
              <a:off x="7845107" y="3078602"/>
              <a:ext cx="1167674" cy="1342472"/>
            </a:xfrm>
            <a:custGeom>
              <a:avLst/>
              <a:gdLst>
                <a:gd name="connsiteX0" fmla="*/ 0 w 1170878"/>
                <a:gd name="connsiteY0" fmla="*/ 669073 h 1347439"/>
                <a:gd name="connsiteX1" fmla="*/ 0 w 1170878"/>
                <a:gd name="connsiteY1" fmla="*/ 0 h 1347439"/>
                <a:gd name="connsiteX2" fmla="*/ 1170878 w 1170878"/>
                <a:gd name="connsiteY2" fmla="*/ 664427 h 1347439"/>
                <a:gd name="connsiteX3" fmla="*/ 1170878 w 1170878"/>
                <a:gd name="connsiteY3" fmla="*/ 1347439 h 1347439"/>
                <a:gd name="connsiteX4" fmla="*/ 0 w 1170878"/>
                <a:gd name="connsiteY4" fmla="*/ 669073 h 1347439"/>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170878" h="1347439">
                  <a:moveTo>
                    <a:pt x="0" y="669073"/>
                  </a:moveTo>
                  <a:lnTo>
                    <a:pt x="0" y="0"/>
                  </a:lnTo>
                  <a:lnTo>
                    <a:pt x="1170878" y="664427"/>
                  </a:lnTo>
                  <a:lnTo>
                    <a:pt x="1170878" y="1347439"/>
                  </a:lnTo>
                  <a:lnTo>
                    <a:pt x="0" y="669073"/>
                  </a:lnTo>
                  <a:close/>
                </a:path>
              </a:pathLst>
            </a:custGeom>
            <a:solidFill>
              <a:schemeClr val="bg1">
                <a:lumMod val="8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b="1"/>
            </a:p>
          </xdr:txBody>
        </xdr:sp>
        <xdr:sp macro="" textlink="">
          <xdr:nvSpPr>
            <xdr:cNvPr id="14" name="Dowolny kształt: kształt 13">
              <a:extLst>
                <a:ext uri="{FF2B5EF4-FFF2-40B4-BE49-F238E27FC236}">
                  <a16:creationId xmlns:a16="http://schemas.microsoft.com/office/drawing/2014/main" id="{00000000-0008-0000-0900-00000E000000}"/>
                </a:ext>
              </a:extLst>
            </xdr:cNvPr>
            <xdr:cNvSpPr/>
          </xdr:nvSpPr>
          <xdr:spPr>
            <a:xfrm>
              <a:off x="6681599" y="3073956"/>
              <a:ext cx="1168154" cy="1342472"/>
            </a:xfrm>
            <a:custGeom>
              <a:avLst/>
              <a:gdLst>
                <a:gd name="connsiteX0" fmla="*/ 0 w 1170878"/>
                <a:gd name="connsiteY0" fmla="*/ 1347439 h 1347439"/>
                <a:gd name="connsiteX1" fmla="*/ 0 w 1170878"/>
                <a:gd name="connsiteY1" fmla="*/ 673719 h 1347439"/>
                <a:gd name="connsiteX2" fmla="*/ 1170878 w 1170878"/>
                <a:gd name="connsiteY2" fmla="*/ 0 h 1347439"/>
                <a:gd name="connsiteX3" fmla="*/ 1170878 w 1170878"/>
                <a:gd name="connsiteY3" fmla="*/ 678366 h 1347439"/>
                <a:gd name="connsiteX4" fmla="*/ 0 w 1170878"/>
                <a:gd name="connsiteY4" fmla="*/ 1347439 h 1347439"/>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170878" h="1347439">
                  <a:moveTo>
                    <a:pt x="0" y="1347439"/>
                  </a:moveTo>
                  <a:lnTo>
                    <a:pt x="0" y="673719"/>
                  </a:lnTo>
                  <a:lnTo>
                    <a:pt x="1170878" y="0"/>
                  </a:lnTo>
                  <a:lnTo>
                    <a:pt x="1170878" y="678366"/>
                  </a:lnTo>
                  <a:lnTo>
                    <a:pt x="0" y="1347439"/>
                  </a:lnTo>
                  <a:close/>
                </a:path>
              </a:pathLst>
            </a:custGeom>
            <a:solidFill>
              <a:schemeClr val="bg1">
                <a:lumMod val="9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b="1"/>
            </a:p>
          </xdr:txBody>
        </xdr:sp>
        <xdr:sp macro="" textlink="">
          <xdr:nvSpPr>
            <xdr:cNvPr id="15" name="Dowolny kształt: kształt 14">
              <a:extLst>
                <a:ext uri="{FF2B5EF4-FFF2-40B4-BE49-F238E27FC236}">
                  <a16:creationId xmlns:a16="http://schemas.microsoft.com/office/drawing/2014/main" id="{00000000-0008-0000-0900-00000F000000}"/>
                </a:ext>
              </a:extLst>
            </xdr:cNvPr>
            <xdr:cNvSpPr/>
          </xdr:nvSpPr>
          <xdr:spPr>
            <a:xfrm>
              <a:off x="6681599" y="3743509"/>
              <a:ext cx="1163508" cy="1351285"/>
            </a:xfrm>
            <a:custGeom>
              <a:avLst/>
              <a:gdLst>
                <a:gd name="connsiteX0" fmla="*/ 1166232 w 1166232"/>
                <a:gd name="connsiteY0" fmla="*/ 1356732 h 1356732"/>
                <a:gd name="connsiteX1" fmla="*/ 1166232 w 1166232"/>
                <a:gd name="connsiteY1" fmla="*/ 673719 h 1356732"/>
                <a:gd name="connsiteX2" fmla="*/ 0 w 1166232"/>
                <a:gd name="connsiteY2" fmla="*/ 0 h 1356732"/>
                <a:gd name="connsiteX3" fmla="*/ 0 w 1166232"/>
                <a:gd name="connsiteY3" fmla="*/ 678366 h 1356732"/>
                <a:gd name="connsiteX4" fmla="*/ 1166232 w 1166232"/>
                <a:gd name="connsiteY4" fmla="*/ 1356732 h 1356732"/>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166232" h="1356732">
                  <a:moveTo>
                    <a:pt x="1166232" y="1356732"/>
                  </a:moveTo>
                  <a:lnTo>
                    <a:pt x="1166232" y="673719"/>
                  </a:lnTo>
                  <a:lnTo>
                    <a:pt x="0" y="0"/>
                  </a:lnTo>
                  <a:lnTo>
                    <a:pt x="0" y="678366"/>
                  </a:lnTo>
                  <a:lnTo>
                    <a:pt x="1166232" y="1356732"/>
                  </a:lnTo>
                  <a:close/>
                </a:path>
              </a:pathLst>
            </a:custGeom>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b="1"/>
            </a:p>
          </xdr:txBody>
        </xdr:sp>
        <xdr:sp macro="" textlink="">
          <xdr:nvSpPr>
            <xdr:cNvPr id="16" name="Dowolny kształt: kształt 15">
              <a:extLst>
                <a:ext uri="{FF2B5EF4-FFF2-40B4-BE49-F238E27FC236}">
                  <a16:creationId xmlns:a16="http://schemas.microsoft.com/office/drawing/2014/main" id="{00000000-0008-0000-0900-000010000000}"/>
                </a:ext>
              </a:extLst>
            </xdr:cNvPr>
            <xdr:cNvSpPr/>
          </xdr:nvSpPr>
          <xdr:spPr>
            <a:xfrm>
              <a:off x="7849753" y="3743509"/>
              <a:ext cx="1166258" cy="1355931"/>
            </a:xfrm>
            <a:custGeom>
              <a:avLst/>
              <a:gdLst>
                <a:gd name="connsiteX0" fmla="*/ 1166232 w 1166232"/>
                <a:gd name="connsiteY0" fmla="*/ 687658 h 1361378"/>
                <a:gd name="connsiteX1" fmla="*/ 1166232 w 1166232"/>
                <a:gd name="connsiteY1" fmla="*/ 0 h 1361378"/>
                <a:gd name="connsiteX2" fmla="*/ 0 w 1166232"/>
                <a:gd name="connsiteY2" fmla="*/ 673719 h 1361378"/>
                <a:gd name="connsiteX3" fmla="*/ 0 w 1166232"/>
                <a:gd name="connsiteY3" fmla="*/ 1361378 h 1361378"/>
                <a:gd name="connsiteX4" fmla="*/ 1166232 w 1166232"/>
                <a:gd name="connsiteY4" fmla="*/ 687658 h 1361378"/>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166232" h="1361378">
                  <a:moveTo>
                    <a:pt x="1166232" y="687658"/>
                  </a:moveTo>
                  <a:lnTo>
                    <a:pt x="1166232" y="0"/>
                  </a:lnTo>
                  <a:lnTo>
                    <a:pt x="0" y="673719"/>
                  </a:lnTo>
                  <a:lnTo>
                    <a:pt x="0" y="1361378"/>
                  </a:lnTo>
                  <a:lnTo>
                    <a:pt x="1166232" y="687658"/>
                  </a:lnTo>
                  <a:close/>
                </a:path>
              </a:pathLst>
            </a:custGeom>
            <a:solidFill>
              <a:schemeClr val="accent1">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b="1"/>
            </a:p>
          </xdr:txBody>
        </xdr:sp>
        <xdr:cxnSp macro="">
          <xdr:nvCxnSpPr>
            <xdr:cNvPr id="17" name="Łącznik prosty 16">
              <a:extLst>
                <a:ext uri="{FF2B5EF4-FFF2-40B4-BE49-F238E27FC236}">
                  <a16:creationId xmlns:a16="http://schemas.microsoft.com/office/drawing/2014/main" id="{00000000-0008-0000-0900-000011000000}"/>
                </a:ext>
              </a:extLst>
            </xdr:cNvPr>
            <xdr:cNvCxnSpPr/>
          </xdr:nvCxnSpPr>
          <xdr:spPr>
            <a:xfrm flipH="1" flipV="1">
              <a:off x="7860193" y="5102157"/>
              <a:ext cx="299263" cy="169427"/>
            </a:xfrm>
            <a:prstGeom prst="line">
              <a:avLst/>
            </a:prstGeom>
            <a:ln w="3175"/>
          </xdr:spPr>
          <xdr:style>
            <a:lnRef idx="1">
              <a:schemeClr val="dk1"/>
            </a:lnRef>
            <a:fillRef idx="0">
              <a:schemeClr val="dk1"/>
            </a:fillRef>
            <a:effectRef idx="0">
              <a:schemeClr val="dk1"/>
            </a:effectRef>
            <a:fontRef idx="minor">
              <a:schemeClr val="tx1"/>
            </a:fontRef>
          </xdr:style>
        </xdr:cxnSp>
        <xdr:cxnSp macro="">
          <xdr:nvCxnSpPr>
            <xdr:cNvPr id="18" name="Łącznik prosty 17">
              <a:extLst>
                <a:ext uri="{FF2B5EF4-FFF2-40B4-BE49-F238E27FC236}">
                  <a16:creationId xmlns:a16="http://schemas.microsoft.com/office/drawing/2014/main" id="{00000000-0008-0000-0900-000012000000}"/>
                </a:ext>
              </a:extLst>
            </xdr:cNvPr>
            <xdr:cNvCxnSpPr/>
          </xdr:nvCxnSpPr>
          <xdr:spPr>
            <a:xfrm flipH="1" flipV="1">
              <a:off x="6480495" y="4544755"/>
              <a:ext cx="1163426" cy="686269"/>
            </a:xfrm>
            <a:prstGeom prst="line">
              <a:avLst/>
            </a:prstGeom>
            <a:ln w="6350" cap="flat" cmpd="sng" algn="ctr">
              <a:solidFill>
                <a:schemeClr val="dk1"/>
              </a:solidFill>
              <a:prstDash val="solid"/>
              <a:round/>
              <a:headEnd type="triangle" w="sm" len="med"/>
              <a:tailEnd type="triangle" w="sm" len="med"/>
            </a:ln>
          </xdr:spPr>
          <xdr:style>
            <a:lnRef idx="0">
              <a:scrgbClr r="0" g="0" b="0"/>
            </a:lnRef>
            <a:fillRef idx="0">
              <a:scrgbClr r="0" g="0" b="0"/>
            </a:fillRef>
            <a:effectRef idx="0">
              <a:scrgbClr r="0" g="0" b="0"/>
            </a:effectRef>
            <a:fontRef idx="minor">
              <a:schemeClr val="tx1"/>
            </a:fontRef>
          </xdr:style>
        </xdr:cxnSp>
        <xdr:cxnSp macro="">
          <xdr:nvCxnSpPr>
            <xdr:cNvPr id="19" name="Łącznik prosty 18">
              <a:extLst>
                <a:ext uri="{FF2B5EF4-FFF2-40B4-BE49-F238E27FC236}">
                  <a16:creationId xmlns:a16="http://schemas.microsoft.com/office/drawing/2014/main" id="{00000000-0008-0000-0900-000013000000}"/>
                </a:ext>
              </a:extLst>
            </xdr:cNvPr>
            <xdr:cNvCxnSpPr/>
          </xdr:nvCxnSpPr>
          <xdr:spPr>
            <a:xfrm flipV="1">
              <a:off x="8121199" y="4577171"/>
              <a:ext cx="1152503" cy="672830"/>
            </a:xfrm>
            <a:prstGeom prst="line">
              <a:avLst/>
            </a:prstGeom>
            <a:ln w="6350" cap="flat" cmpd="sng" algn="ctr">
              <a:solidFill>
                <a:schemeClr val="dk1"/>
              </a:solidFill>
              <a:prstDash val="solid"/>
              <a:round/>
              <a:headEnd type="triangle" w="sm" len="med"/>
              <a:tailEnd type="triangle" w="sm" len="med"/>
            </a:ln>
          </xdr:spPr>
          <xdr:style>
            <a:lnRef idx="0">
              <a:scrgbClr r="0" g="0" b="0"/>
            </a:lnRef>
            <a:fillRef idx="0">
              <a:scrgbClr r="0" g="0" b="0"/>
            </a:fillRef>
            <a:effectRef idx="0">
              <a:scrgbClr r="0" g="0" b="0"/>
            </a:effectRef>
            <a:fontRef idx="minor">
              <a:schemeClr val="tx1"/>
            </a:fontRef>
          </xdr:style>
        </xdr:cxnSp>
        <xdr:cxnSp macro="">
          <xdr:nvCxnSpPr>
            <xdr:cNvPr id="20" name="Łącznik prosty 19">
              <a:extLst>
                <a:ext uri="{FF2B5EF4-FFF2-40B4-BE49-F238E27FC236}">
                  <a16:creationId xmlns:a16="http://schemas.microsoft.com/office/drawing/2014/main" id="{00000000-0008-0000-0900-000014000000}"/>
                </a:ext>
              </a:extLst>
            </xdr:cNvPr>
            <xdr:cNvCxnSpPr/>
          </xdr:nvCxnSpPr>
          <xdr:spPr>
            <a:xfrm flipH="1" flipV="1">
              <a:off x="9224009" y="3630990"/>
              <a:ext cx="0" cy="677860"/>
            </a:xfrm>
            <a:prstGeom prst="line">
              <a:avLst/>
            </a:prstGeom>
            <a:ln w="6350" cap="flat" cmpd="sng" algn="ctr">
              <a:solidFill>
                <a:schemeClr val="dk1"/>
              </a:solidFill>
              <a:prstDash val="solid"/>
              <a:round/>
              <a:headEnd type="triangle" w="sm" len="med"/>
              <a:tailEnd type="triangle" w="sm" len="med"/>
            </a:ln>
          </xdr:spPr>
          <xdr:style>
            <a:lnRef idx="0">
              <a:scrgbClr r="0" g="0" b="0"/>
            </a:lnRef>
            <a:fillRef idx="0">
              <a:scrgbClr r="0" g="0" b="0"/>
            </a:fillRef>
            <a:effectRef idx="0">
              <a:scrgbClr r="0" g="0" b="0"/>
            </a:effectRef>
            <a:fontRef idx="minor">
              <a:schemeClr val="tx1"/>
            </a:fontRef>
          </xdr:style>
        </xdr:cxnSp>
        <xdr:cxnSp macro="">
          <xdr:nvCxnSpPr>
            <xdr:cNvPr id="21" name="Łącznik prosty 20">
              <a:extLst>
                <a:ext uri="{FF2B5EF4-FFF2-40B4-BE49-F238E27FC236}">
                  <a16:creationId xmlns:a16="http://schemas.microsoft.com/office/drawing/2014/main" id="{00000000-0008-0000-0900-000015000000}"/>
                </a:ext>
              </a:extLst>
            </xdr:cNvPr>
            <xdr:cNvCxnSpPr>
              <a:endCxn id="16" idx="3"/>
            </xdr:cNvCxnSpPr>
          </xdr:nvCxnSpPr>
          <xdr:spPr>
            <a:xfrm flipV="1">
              <a:off x="7596605" y="5099441"/>
              <a:ext cx="253148" cy="162622"/>
            </a:xfrm>
            <a:prstGeom prst="line">
              <a:avLst/>
            </a:prstGeom>
            <a:ln w="3175"/>
          </xdr:spPr>
          <xdr:style>
            <a:lnRef idx="1">
              <a:schemeClr val="dk1"/>
            </a:lnRef>
            <a:fillRef idx="0">
              <a:schemeClr val="dk1"/>
            </a:fillRef>
            <a:effectRef idx="0">
              <a:schemeClr val="dk1"/>
            </a:effectRef>
            <a:fontRef idx="minor">
              <a:schemeClr val="tx1"/>
            </a:fontRef>
          </xdr:style>
        </xdr:cxnSp>
        <xdr:cxnSp macro="">
          <xdr:nvCxnSpPr>
            <xdr:cNvPr id="22" name="Łącznik prosty 21">
              <a:extLst>
                <a:ext uri="{FF2B5EF4-FFF2-40B4-BE49-F238E27FC236}">
                  <a16:creationId xmlns:a16="http://schemas.microsoft.com/office/drawing/2014/main" id="{00000000-0008-0000-0900-000016000000}"/>
                </a:ext>
              </a:extLst>
            </xdr:cNvPr>
            <xdr:cNvCxnSpPr/>
          </xdr:nvCxnSpPr>
          <xdr:spPr>
            <a:xfrm flipV="1">
              <a:off x="6448642" y="4422034"/>
              <a:ext cx="234420" cy="133315"/>
            </a:xfrm>
            <a:prstGeom prst="line">
              <a:avLst/>
            </a:prstGeom>
            <a:ln w="3175"/>
          </xdr:spPr>
          <xdr:style>
            <a:lnRef idx="1">
              <a:schemeClr val="dk1"/>
            </a:lnRef>
            <a:fillRef idx="0">
              <a:schemeClr val="dk1"/>
            </a:fillRef>
            <a:effectRef idx="0">
              <a:schemeClr val="dk1"/>
            </a:effectRef>
            <a:fontRef idx="minor">
              <a:schemeClr val="tx1"/>
            </a:fontRef>
          </xdr:style>
        </xdr:cxnSp>
        <xdr:cxnSp macro="">
          <xdr:nvCxnSpPr>
            <xdr:cNvPr id="23" name="Łącznik prosty 22">
              <a:extLst>
                <a:ext uri="{FF2B5EF4-FFF2-40B4-BE49-F238E27FC236}">
                  <a16:creationId xmlns:a16="http://schemas.microsoft.com/office/drawing/2014/main" id="{00000000-0008-0000-0900-000017000000}"/>
                </a:ext>
              </a:extLst>
            </xdr:cNvPr>
            <xdr:cNvCxnSpPr/>
          </xdr:nvCxnSpPr>
          <xdr:spPr>
            <a:xfrm flipV="1">
              <a:off x="9005129" y="3586867"/>
              <a:ext cx="277419" cy="158358"/>
            </a:xfrm>
            <a:prstGeom prst="line">
              <a:avLst/>
            </a:prstGeom>
            <a:ln w="3175"/>
          </xdr:spPr>
          <xdr:style>
            <a:lnRef idx="1">
              <a:schemeClr val="dk1"/>
            </a:lnRef>
            <a:fillRef idx="0">
              <a:schemeClr val="dk1"/>
            </a:fillRef>
            <a:effectRef idx="0">
              <a:schemeClr val="dk1"/>
            </a:effectRef>
            <a:fontRef idx="minor">
              <a:schemeClr val="tx1"/>
            </a:fontRef>
          </xdr:style>
        </xdr:cxnSp>
        <xdr:cxnSp macro="">
          <xdr:nvCxnSpPr>
            <xdr:cNvPr id="24" name="Łącznik prosty 23">
              <a:extLst>
                <a:ext uri="{FF2B5EF4-FFF2-40B4-BE49-F238E27FC236}">
                  <a16:creationId xmlns:a16="http://schemas.microsoft.com/office/drawing/2014/main" id="{00000000-0008-0000-0900-000018000000}"/>
                </a:ext>
              </a:extLst>
            </xdr:cNvPr>
            <xdr:cNvCxnSpPr/>
          </xdr:nvCxnSpPr>
          <xdr:spPr>
            <a:xfrm flipV="1">
              <a:off x="9019720" y="4261523"/>
              <a:ext cx="283300" cy="162439"/>
            </a:xfrm>
            <a:prstGeom prst="line">
              <a:avLst/>
            </a:prstGeom>
            <a:ln w="3175"/>
          </xdr:spPr>
          <xdr:style>
            <a:lnRef idx="1">
              <a:schemeClr val="dk1"/>
            </a:lnRef>
            <a:fillRef idx="0">
              <a:schemeClr val="dk1"/>
            </a:fillRef>
            <a:effectRef idx="0">
              <a:schemeClr val="dk1"/>
            </a:effectRef>
            <a:fontRef idx="minor">
              <a:schemeClr val="tx1"/>
            </a:fontRef>
          </xdr:style>
        </xdr:cxnSp>
      </xdr:grpSp>
    </xdr:grpSp>
    <xdr:clientData/>
  </xdr:twoCellAnchor>
  <xdr:twoCellAnchor>
    <xdr:from>
      <xdr:col>5</xdr:col>
      <xdr:colOff>1530</xdr:colOff>
      <xdr:row>53</xdr:row>
      <xdr:rowOff>161429</xdr:rowOff>
    </xdr:from>
    <xdr:to>
      <xdr:col>6</xdr:col>
      <xdr:colOff>317473</xdr:colOff>
      <xdr:row>56</xdr:row>
      <xdr:rowOff>136684</xdr:rowOff>
    </xdr:to>
    <xdr:grpSp>
      <xdr:nvGrpSpPr>
        <xdr:cNvPr id="25" name="Grupa 24">
          <a:extLst>
            <a:ext uri="{FF2B5EF4-FFF2-40B4-BE49-F238E27FC236}">
              <a16:creationId xmlns:a16="http://schemas.microsoft.com/office/drawing/2014/main" id="{00000000-0008-0000-0900-000019000000}"/>
            </a:ext>
          </a:extLst>
        </xdr:cNvPr>
        <xdr:cNvGrpSpPr>
          <a:grpSpLocks noChangeAspect="1"/>
        </xdr:cNvGrpSpPr>
      </xdr:nvGrpSpPr>
      <xdr:grpSpPr>
        <a:xfrm>
          <a:off x="2097030" y="9912452"/>
          <a:ext cx="947282" cy="507422"/>
          <a:chOff x="323272" y="8994250"/>
          <a:chExt cx="3876011" cy="2224628"/>
        </a:xfrm>
      </xdr:grpSpPr>
      <xdr:sp macro="" textlink="">
        <xdr:nvSpPr>
          <xdr:cNvPr id="26" name="Prostokąt 25">
            <a:extLst>
              <a:ext uri="{FF2B5EF4-FFF2-40B4-BE49-F238E27FC236}">
                <a16:creationId xmlns:a16="http://schemas.microsoft.com/office/drawing/2014/main" id="{00000000-0008-0000-0900-00001A000000}"/>
              </a:ext>
            </a:extLst>
          </xdr:cNvPr>
          <xdr:cNvSpPr/>
        </xdr:nvSpPr>
        <xdr:spPr>
          <a:xfrm>
            <a:off x="1294655" y="9106397"/>
            <a:ext cx="896426" cy="1834929"/>
          </a:xfrm>
          <a:prstGeom prst="rect">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27" name="Łącznik prosty 26">
            <a:extLst>
              <a:ext uri="{FF2B5EF4-FFF2-40B4-BE49-F238E27FC236}">
                <a16:creationId xmlns:a16="http://schemas.microsoft.com/office/drawing/2014/main" id="{00000000-0008-0000-0900-00001B000000}"/>
              </a:ext>
            </a:extLst>
          </xdr:cNvPr>
          <xdr:cNvCxnSpPr>
            <a:stCxn id="26" idx="0"/>
            <a:endCxn id="26" idx="2"/>
          </xdr:cNvCxnSpPr>
        </xdr:nvCxnSpPr>
        <xdr:spPr>
          <a:xfrm>
            <a:off x="1746678" y="9110207"/>
            <a:ext cx="0" cy="1831119"/>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8" name="Łącznik prosty 27">
            <a:extLst>
              <a:ext uri="{FF2B5EF4-FFF2-40B4-BE49-F238E27FC236}">
                <a16:creationId xmlns:a16="http://schemas.microsoft.com/office/drawing/2014/main" id="{00000000-0008-0000-0900-00001C000000}"/>
              </a:ext>
            </a:extLst>
          </xdr:cNvPr>
          <xdr:cNvCxnSpPr>
            <a:stCxn id="26" idx="1"/>
            <a:endCxn id="26" idx="3"/>
          </xdr:cNvCxnSpPr>
        </xdr:nvCxnSpPr>
        <xdr:spPr>
          <a:xfrm>
            <a:off x="1292750" y="10020052"/>
            <a:ext cx="894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29" name="Prostokąt 28">
            <a:extLst>
              <a:ext uri="{FF2B5EF4-FFF2-40B4-BE49-F238E27FC236}">
                <a16:creationId xmlns:a16="http://schemas.microsoft.com/office/drawing/2014/main" id="{00000000-0008-0000-0900-00001D000000}"/>
              </a:ext>
            </a:extLst>
          </xdr:cNvPr>
          <xdr:cNvSpPr/>
        </xdr:nvSpPr>
        <xdr:spPr>
          <a:xfrm>
            <a:off x="2226779" y="9106397"/>
            <a:ext cx="894521" cy="1834929"/>
          </a:xfrm>
          <a:prstGeom prst="rect">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30" name="Łącznik prosty 29">
            <a:extLst>
              <a:ext uri="{FF2B5EF4-FFF2-40B4-BE49-F238E27FC236}">
                <a16:creationId xmlns:a16="http://schemas.microsoft.com/office/drawing/2014/main" id="{00000000-0008-0000-0900-00001E000000}"/>
              </a:ext>
            </a:extLst>
          </xdr:cNvPr>
          <xdr:cNvCxnSpPr>
            <a:stCxn id="29" idx="0"/>
            <a:endCxn id="29" idx="2"/>
          </xdr:cNvCxnSpPr>
        </xdr:nvCxnSpPr>
        <xdr:spPr>
          <a:xfrm>
            <a:off x="2684517" y="9110207"/>
            <a:ext cx="0" cy="1831119"/>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31" name="Łącznik prosty 30">
            <a:extLst>
              <a:ext uri="{FF2B5EF4-FFF2-40B4-BE49-F238E27FC236}">
                <a16:creationId xmlns:a16="http://schemas.microsoft.com/office/drawing/2014/main" id="{00000000-0008-0000-0900-00001F000000}"/>
              </a:ext>
            </a:extLst>
          </xdr:cNvPr>
          <xdr:cNvCxnSpPr>
            <a:stCxn id="29" idx="1"/>
            <a:endCxn id="29" idx="3"/>
          </xdr:cNvCxnSpPr>
        </xdr:nvCxnSpPr>
        <xdr:spPr>
          <a:xfrm>
            <a:off x="2232494" y="10020052"/>
            <a:ext cx="892616"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32" name="Prostokąt 31">
            <a:extLst>
              <a:ext uri="{FF2B5EF4-FFF2-40B4-BE49-F238E27FC236}">
                <a16:creationId xmlns:a16="http://schemas.microsoft.com/office/drawing/2014/main" id="{00000000-0008-0000-0900-000020000000}"/>
              </a:ext>
            </a:extLst>
          </xdr:cNvPr>
          <xdr:cNvSpPr/>
        </xdr:nvSpPr>
        <xdr:spPr>
          <a:xfrm>
            <a:off x="1155093" y="8994250"/>
            <a:ext cx="2099972" cy="207322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3" name="Prostokąt 32">
            <a:extLst>
              <a:ext uri="{FF2B5EF4-FFF2-40B4-BE49-F238E27FC236}">
                <a16:creationId xmlns:a16="http://schemas.microsoft.com/office/drawing/2014/main" id="{00000000-0008-0000-0900-000021000000}"/>
              </a:ext>
            </a:extLst>
          </xdr:cNvPr>
          <xdr:cNvSpPr/>
        </xdr:nvSpPr>
        <xdr:spPr>
          <a:xfrm flipV="1">
            <a:off x="360625" y="11075089"/>
            <a:ext cx="3838658" cy="122997"/>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34" name="Grafika 33" descr="Kawa kontur">
            <a:extLst>
              <a:ext uri="{FF2B5EF4-FFF2-40B4-BE49-F238E27FC236}">
                <a16:creationId xmlns:a16="http://schemas.microsoft.com/office/drawing/2014/main" id="{00000000-0008-0000-0900-000022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tretch>
            <a:fillRect/>
          </a:stretch>
        </xdr:blipFill>
        <xdr:spPr>
          <a:xfrm>
            <a:off x="3355122" y="10395338"/>
            <a:ext cx="707010" cy="729449"/>
          </a:xfrm>
          <a:prstGeom prst="rect">
            <a:avLst/>
          </a:prstGeom>
        </xdr:spPr>
      </xdr:pic>
      <xdr:pic>
        <xdr:nvPicPr>
          <xdr:cNvPr id="35" name="Grafika 34" descr="Książki na półce kontur">
            <a:extLst>
              <a:ext uri="{FF2B5EF4-FFF2-40B4-BE49-F238E27FC236}">
                <a16:creationId xmlns:a16="http://schemas.microsoft.com/office/drawing/2014/main" id="{00000000-0008-0000-0900-000023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 uri="{96DAC541-7B7A-43D3-8B79-37D633B846F1}">
                <asvg:svgBlip xmlns:asvg="http://schemas.microsoft.com/office/drawing/2016/SVG/main" r:embed="rId7"/>
              </a:ext>
            </a:extLst>
          </a:blip>
          <a:stretch>
            <a:fillRect/>
          </a:stretch>
        </xdr:blipFill>
        <xdr:spPr>
          <a:xfrm>
            <a:off x="323272" y="10308288"/>
            <a:ext cx="901065" cy="910590"/>
          </a:xfrm>
          <a:prstGeom prst="rect">
            <a:avLst/>
          </a:prstGeom>
        </xdr:spPr>
      </xdr:pic>
    </xdr:grpSp>
    <xdr:clientData/>
  </xdr:twoCellAnchor>
  <xdr:twoCellAnchor>
    <xdr:from>
      <xdr:col>16</xdr:col>
      <xdr:colOff>20410</xdr:colOff>
      <xdr:row>53</xdr:row>
      <xdr:rowOff>172314</xdr:rowOff>
    </xdr:from>
    <xdr:to>
      <xdr:col>18</xdr:col>
      <xdr:colOff>58768</xdr:colOff>
      <xdr:row>56</xdr:row>
      <xdr:rowOff>149474</xdr:rowOff>
    </xdr:to>
    <xdr:grpSp>
      <xdr:nvGrpSpPr>
        <xdr:cNvPr id="36" name="Grupa 35">
          <a:extLst>
            <a:ext uri="{FF2B5EF4-FFF2-40B4-BE49-F238E27FC236}">
              <a16:creationId xmlns:a16="http://schemas.microsoft.com/office/drawing/2014/main" id="{00000000-0008-0000-0900-000024000000}"/>
            </a:ext>
          </a:extLst>
        </xdr:cNvPr>
        <xdr:cNvGrpSpPr>
          <a:grpSpLocks noChangeAspect="1"/>
        </xdr:cNvGrpSpPr>
      </xdr:nvGrpSpPr>
      <xdr:grpSpPr>
        <a:xfrm>
          <a:off x="7703835" y="9917622"/>
          <a:ext cx="934829" cy="518852"/>
          <a:chOff x="323272" y="8994250"/>
          <a:chExt cx="3876011" cy="2224628"/>
        </a:xfrm>
      </xdr:grpSpPr>
      <xdr:sp macro="" textlink="">
        <xdr:nvSpPr>
          <xdr:cNvPr id="37" name="Prostokąt 36">
            <a:extLst>
              <a:ext uri="{FF2B5EF4-FFF2-40B4-BE49-F238E27FC236}">
                <a16:creationId xmlns:a16="http://schemas.microsoft.com/office/drawing/2014/main" id="{00000000-0008-0000-0900-000025000000}"/>
              </a:ext>
            </a:extLst>
          </xdr:cNvPr>
          <xdr:cNvSpPr/>
        </xdr:nvSpPr>
        <xdr:spPr>
          <a:xfrm>
            <a:off x="1294655" y="9106397"/>
            <a:ext cx="896426" cy="1834929"/>
          </a:xfrm>
          <a:prstGeom prst="rect">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38" name="Łącznik prosty 37">
            <a:extLst>
              <a:ext uri="{FF2B5EF4-FFF2-40B4-BE49-F238E27FC236}">
                <a16:creationId xmlns:a16="http://schemas.microsoft.com/office/drawing/2014/main" id="{00000000-0008-0000-0900-000026000000}"/>
              </a:ext>
            </a:extLst>
          </xdr:cNvPr>
          <xdr:cNvCxnSpPr>
            <a:stCxn id="37" idx="0"/>
            <a:endCxn id="37" idx="2"/>
          </xdr:cNvCxnSpPr>
        </xdr:nvCxnSpPr>
        <xdr:spPr>
          <a:xfrm>
            <a:off x="1746678" y="9110207"/>
            <a:ext cx="0" cy="1831119"/>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39" name="Łącznik prosty 38">
            <a:extLst>
              <a:ext uri="{FF2B5EF4-FFF2-40B4-BE49-F238E27FC236}">
                <a16:creationId xmlns:a16="http://schemas.microsoft.com/office/drawing/2014/main" id="{00000000-0008-0000-0900-000027000000}"/>
              </a:ext>
            </a:extLst>
          </xdr:cNvPr>
          <xdr:cNvCxnSpPr>
            <a:stCxn id="37" idx="1"/>
            <a:endCxn id="37" idx="3"/>
          </xdr:cNvCxnSpPr>
        </xdr:nvCxnSpPr>
        <xdr:spPr>
          <a:xfrm>
            <a:off x="1292750" y="10020052"/>
            <a:ext cx="894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40" name="Prostokąt 39">
            <a:extLst>
              <a:ext uri="{FF2B5EF4-FFF2-40B4-BE49-F238E27FC236}">
                <a16:creationId xmlns:a16="http://schemas.microsoft.com/office/drawing/2014/main" id="{00000000-0008-0000-0900-000028000000}"/>
              </a:ext>
            </a:extLst>
          </xdr:cNvPr>
          <xdr:cNvSpPr/>
        </xdr:nvSpPr>
        <xdr:spPr>
          <a:xfrm>
            <a:off x="2226779" y="9106397"/>
            <a:ext cx="894521" cy="1834929"/>
          </a:xfrm>
          <a:prstGeom prst="rect">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41" name="Łącznik prosty 40">
            <a:extLst>
              <a:ext uri="{FF2B5EF4-FFF2-40B4-BE49-F238E27FC236}">
                <a16:creationId xmlns:a16="http://schemas.microsoft.com/office/drawing/2014/main" id="{00000000-0008-0000-0900-000029000000}"/>
              </a:ext>
            </a:extLst>
          </xdr:cNvPr>
          <xdr:cNvCxnSpPr>
            <a:stCxn id="40" idx="0"/>
            <a:endCxn id="40" idx="2"/>
          </xdr:cNvCxnSpPr>
        </xdr:nvCxnSpPr>
        <xdr:spPr>
          <a:xfrm>
            <a:off x="2684517" y="9110207"/>
            <a:ext cx="0" cy="1831119"/>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42" name="Łącznik prosty 41">
            <a:extLst>
              <a:ext uri="{FF2B5EF4-FFF2-40B4-BE49-F238E27FC236}">
                <a16:creationId xmlns:a16="http://schemas.microsoft.com/office/drawing/2014/main" id="{00000000-0008-0000-0900-00002A000000}"/>
              </a:ext>
            </a:extLst>
          </xdr:cNvPr>
          <xdr:cNvCxnSpPr>
            <a:stCxn id="40" idx="1"/>
            <a:endCxn id="40" idx="3"/>
          </xdr:cNvCxnSpPr>
        </xdr:nvCxnSpPr>
        <xdr:spPr>
          <a:xfrm>
            <a:off x="2232494" y="10020052"/>
            <a:ext cx="892616"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43" name="Prostokąt 42">
            <a:extLst>
              <a:ext uri="{FF2B5EF4-FFF2-40B4-BE49-F238E27FC236}">
                <a16:creationId xmlns:a16="http://schemas.microsoft.com/office/drawing/2014/main" id="{00000000-0008-0000-0900-00002B000000}"/>
              </a:ext>
            </a:extLst>
          </xdr:cNvPr>
          <xdr:cNvSpPr/>
        </xdr:nvSpPr>
        <xdr:spPr>
          <a:xfrm>
            <a:off x="1155093" y="8994250"/>
            <a:ext cx="2099972" cy="207322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4" name="Prostokąt 43">
            <a:extLst>
              <a:ext uri="{FF2B5EF4-FFF2-40B4-BE49-F238E27FC236}">
                <a16:creationId xmlns:a16="http://schemas.microsoft.com/office/drawing/2014/main" id="{00000000-0008-0000-0900-00002C000000}"/>
              </a:ext>
            </a:extLst>
          </xdr:cNvPr>
          <xdr:cNvSpPr/>
        </xdr:nvSpPr>
        <xdr:spPr>
          <a:xfrm flipV="1">
            <a:off x="360625" y="11075089"/>
            <a:ext cx="3838658" cy="122997"/>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45" name="Grafika 44" descr="Kawa kontur">
            <a:extLst>
              <a:ext uri="{FF2B5EF4-FFF2-40B4-BE49-F238E27FC236}">
                <a16:creationId xmlns:a16="http://schemas.microsoft.com/office/drawing/2014/main" id="{00000000-0008-0000-0900-00002D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tretch>
            <a:fillRect/>
          </a:stretch>
        </xdr:blipFill>
        <xdr:spPr>
          <a:xfrm>
            <a:off x="3355122" y="10395338"/>
            <a:ext cx="707010" cy="729449"/>
          </a:xfrm>
          <a:prstGeom prst="rect">
            <a:avLst/>
          </a:prstGeom>
        </xdr:spPr>
      </xdr:pic>
      <xdr:pic>
        <xdr:nvPicPr>
          <xdr:cNvPr id="46" name="Grafika 45" descr="Książki na półce kontur">
            <a:extLst>
              <a:ext uri="{FF2B5EF4-FFF2-40B4-BE49-F238E27FC236}">
                <a16:creationId xmlns:a16="http://schemas.microsoft.com/office/drawing/2014/main" id="{00000000-0008-0000-0900-00002E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 uri="{96DAC541-7B7A-43D3-8B79-37D633B846F1}">
                <asvg:svgBlip xmlns:asvg="http://schemas.microsoft.com/office/drawing/2016/SVG/main" r:embed="rId7"/>
              </a:ext>
            </a:extLst>
          </a:blip>
          <a:stretch>
            <a:fillRect/>
          </a:stretch>
        </xdr:blipFill>
        <xdr:spPr>
          <a:xfrm>
            <a:off x="323272" y="10308288"/>
            <a:ext cx="901065" cy="910590"/>
          </a:xfrm>
          <a:prstGeom prst="rect">
            <a:avLst/>
          </a:prstGeom>
        </xdr:spPr>
      </xdr:pic>
    </xdr:grpSp>
    <xdr:clientData/>
  </xdr:twoCellAnchor>
  <xdr:twoCellAnchor>
    <xdr:from>
      <xdr:col>12</xdr:col>
      <xdr:colOff>320314</xdr:colOff>
      <xdr:row>39</xdr:row>
      <xdr:rowOff>111438</xdr:rowOff>
    </xdr:from>
    <xdr:to>
      <xdr:col>14</xdr:col>
      <xdr:colOff>472969</xdr:colOff>
      <xdr:row>43</xdr:row>
      <xdr:rowOff>105633</xdr:rowOff>
    </xdr:to>
    <xdr:grpSp>
      <xdr:nvGrpSpPr>
        <xdr:cNvPr id="47" name="Grupa 46">
          <a:extLst>
            <a:ext uri="{FF2B5EF4-FFF2-40B4-BE49-F238E27FC236}">
              <a16:creationId xmlns:a16="http://schemas.microsoft.com/office/drawing/2014/main" id="{00000000-0008-0000-0900-00002F000000}"/>
            </a:ext>
          </a:extLst>
        </xdr:cNvPr>
        <xdr:cNvGrpSpPr>
          <a:grpSpLocks/>
        </xdr:cNvGrpSpPr>
      </xdr:nvGrpSpPr>
      <xdr:grpSpPr>
        <a:xfrm>
          <a:off x="6341683" y="7350438"/>
          <a:ext cx="1015508" cy="709466"/>
          <a:chOff x="4348977" y="9940356"/>
          <a:chExt cx="3121218" cy="2158143"/>
        </a:xfrm>
      </xdr:grpSpPr>
      <xdr:grpSp>
        <xdr:nvGrpSpPr>
          <xdr:cNvPr id="48" name="Grupa 47">
            <a:extLst>
              <a:ext uri="{FF2B5EF4-FFF2-40B4-BE49-F238E27FC236}">
                <a16:creationId xmlns:a16="http://schemas.microsoft.com/office/drawing/2014/main" id="{00000000-0008-0000-0900-000030000000}"/>
              </a:ext>
            </a:extLst>
          </xdr:cNvPr>
          <xdr:cNvGrpSpPr>
            <a:grpSpLocks noChangeAspect="1"/>
          </xdr:cNvGrpSpPr>
        </xdr:nvGrpSpPr>
        <xdr:grpSpPr>
          <a:xfrm>
            <a:off x="4350882" y="9936546"/>
            <a:ext cx="3115503" cy="2158143"/>
            <a:chOff x="4257897" y="8674138"/>
            <a:chExt cx="3124472" cy="2115730"/>
          </a:xfrm>
        </xdr:grpSpPr>
        <xdr:sp macro="" textlink="">
          <xdr:nvSpPr>
            <xdr:cNvPr id="51" name="Dowolny kształt: kształt 50">
              <a:extLst>
                <a:ext uri="{FF2B5EF4-FFF2-40B4-BE49-F238E27FC236}">
                  <a16:creationId xmlns:a16="http://schemas.microsoft.com/office/drawing/2014/main" id="{00000000-0008-0000-0900-000033000000}"/>
                </a:ext>
              </a:extLst>
            </xdr:cNvPr>
            <xdr:cNvSpPr/>
          </xdr:nvSpPr>
          <xdr:spPr>
            <a:xfrm>
              <a:off x="4953000" y="9401175"/>
              <a:ext cx="1720215" cy="1295400"/>
            </a:xfrm>
            <a:custGeom>
              <a:avLst/>
              <a:gdLst>
                <a:gd name="connsiteX0" fmla="*/ 828675 w 1724025"/>
                <a:gd name="connsiteY0" fmla="*/ 0 h 1295400"/>
                <a:gd name="connsiteX1" fmla="*/ 1724025 w 1724025"/>
                <a:gd name="connsiteY1" fmla="*/ 409575 h 1295400"/>
                <a:gd name="connsiteX2" fmla="*/ 1076325 w 1724025"/>
                <a:gd name="connsiteY2" fmla="*/ 714375 h 1295400"/>
                <a:gd name="connsiteX3" fmla="*/ 1076325 w 1724025"/>
                <a:gd name="connsiteY3" fmla="*/ 1219200 h 1295400"/>
                <a:gd name="connsiteX4" fmla="*/ 914400 w 1724025"/>
                <a:gd name="connsiteY4" fmla="*/ 1295400 h 1295400"/>
                <a:gd name="connsiteX5" fmla="*/ 714375 w 1724025"/>
                <a:gd name="connsiteY5" fmla="*/ 1219200 h 1295400"/>
                <a:gd name="connsiteX6" fmla="*/ 723900 w 1724025"/>
                <a:gd name="connsiteY6" fmla="*/ 733425 h 1295400"/>
                <a:gd name="connsiteX7" fmla="*/ 0 w 1724025"/>
                <a:gd name="connsiteY7" fmla="*/ 390525 h 1295400"/>
                <a:gd name="connsiteX8" fmla="*/ 828675 w 1724025"/>
                <a:gd name="connsiteY8" fmla="*/ 0 h 12954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1724025" h="1295400">
                  <a:moveTo>
                    <a:pt x="828675" y="0"/>
                  </a:moveTo>
                  <a:lnTo>
                    <a:pt x="1724025" y="409575"/>
                  </a:lnTo>
                  <a:lnTo>
                    <a:pt x="1076325" y="714375"/>
                  </a:lnTo>
                  <a:lnTo>
                    <a:pt x="1076325" y="1219200"/>
                  </a:lnTo>
                  <a:lnTo>
                    <a:pt x="914400" y="1295400"/>
                  </a:lnTo>
                  <a:lnTo>
                    <a:pt x="714375" y="1219200"/>
                  </a:lnTo>
                  <a:lnTo>
                    <a:pt x="723900" y="733425"/>
                  </a:lnTo>
                  <a:lnTo>
                    <a:pt x="0" y="390525"/>
                  </a:lnTo>
                  <a:lnTo>
                    <a:pt x="828675" y="0"/>
                  </a:lnTo>
                  <a:close/>
                </a:path>
              </a:pathLst>
            </a:custGeom>
            <a:solidFill>
              <a:schemeClr val="bg1">
                <a:lumMod val="95000"/>
              </a:schemeClr>
            </a:solidFill>
            <a:ln w="6350">
              <a:solidFill>
                <a:schemeClr val="bg1">
                  <a:lumMod val="8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nvGrpSpPr>
            <xdr:cNvPr id="52" name="Grupa 51">
              <a:extLst>
                <a:ext uri="{FF2B5EF4-FFF2-40B4-BE49-F238E27FC236}">
                  <a16:creationId xmlns:a16="http://schemas.microsoft.com/office/drawing/2014/main" id="{00000000-0008-0000-0900-000034000000}"/>
                </a:ext>
              </a:extLst>
            </xdr:cNvPr>
            <xdr:cNvGrpSpPr/>
          </xdr:nvGrpSpPr>
          <xdr:grpSpPr>
            <a:xfrm>
              <a:off x="4257897" y="8674138"/>
              <a:ext cx="3124472" cy="2115730"/>
              <a:chOff x="3670368" y="7366583"/>
              <a:chExt cx="3042579" cy="2220784"/>
            </a:xfrm>
          </xdr:grpSpPr>
          <xdr:grpSp>
            <xdr:nvGrpSpPr>
              <xdr:cNvPr id="54" name="Grupa 53">
                <a:extLst>
                  <a:ext uri="{FF2B5EF4-FFF2-40B4-BE49-F238E27FC236}">
                    <a16:creationId xmlns:a16="http://schemas.microsoft.com/office/drawing/2014/main" id="{00000000-0008-0000-0900-000036000000}"/>
                  </a:ext>
                </a:extLst>
              </xdr:cNvPr>
              <xdr:cNvGrpSpPr/>
            </xdr:nvGrpSpPr>
            <xdr:grpSpPr>
              <a:xfrm>
                <a:off x="3670368" y="7366583"/>
                <a:ext cx="3042579" cy="2220784"/>
                <a:chOff x="6496695" y="2979033"/>
                <a:chExt cx="2690840" cy="2215330"/>
              </a:xfrm>
            </xdr:grpSpPr>
            <xdr:sp macro="" textlink="">
              <xdr:nvSpPr>
                <xdr:cNvPr id="57" name="Dowolny kształt: kształt 56">
                  <a:extLst>
                    <a:ext uri="{FF2B5EF4-FFF2-40B4-BE49-F238E27FC236}">
                      <a16:creationId xmlns:a16="http://schemas.microsoft.com/office/drawing/2014/main" id="{00000000-0008-0000-0900-000039000000}"/>
                    </a:ext>
                  </a:extLst>
                </xdr:cNvPr>
                <xdr:cNvSpPr/>
              </xdr:nvSpPr>
              <xdr:spPr>
                <a:xfrm>
                  <a:off x="7967624" y="2979033"/>
                  <a:ext cx="1167674" cy="1342472"/>
                </a:xfrm>
                <a:custGeom>
                  <a:avLst/>
                  <a:gdLst>
                    <a:gd name="connsiteX0" fmla="*/ 0 w 1170878"/>
                    <a:gd name="connsiteY0" fmla="*/ 669073 h 1347439"/>
                    <a:gd name="connsiteX1" fmla="*/ 0 w 1170878"/>
                    <a:gd name="connsiteY1" fmla="*/ 0 h 1347439"/>
                    <a:gd name="connsiteX2" fmla="*/ 1170878 w 1170878"/>
                    <a:gd name="connsiteY2" fmla="*/ 664427 h 1347439"/>
                    <a:gd name="connsiteX3" fmla="*/ 1170878 w 1170878"/>
                    <a:gd name="connsiteY3" fmla="*/ 1347439 h 1347439"/>
                    <a:gd name="connsiteX4" fmla="*/ 0 w 1170878"/>
                    <a:gd name="connsiteY4" fmla="*/ 669073 h 1347439"/>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170878" h="1347439">
                      <a:moveTo>
                        <a:pt x="0" y="669073"/>
                      </a:moveTo>
                      <a:lnTo>
                        <a:pt x="0" y="0"/>
                      </a:lnTo>
                      <a:lnTo>
                        <a:pt x="1170878" y="664427"/>
                      </a:lnTo>
                      <a:lnTo>
                        <a:pt x="1170878" y="1347439"/>
                      </a:lnTo>
                      <a:lnTo>
                        <a:pt x="0" y="669073"/>
                      </a:lnTo>
                      <a:close/>
                    </a:path>
                  </a:pathLst>
                </a:custGeom>
                <a:solidFill>
                  <a:schemeClr val="bg1">
                    <a:lumMod val="85000"/>
                  </a:schemeClr>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b="1"/>
                </a:p>
              </xdr:txBody>
            </xdr:sp>
            <xdr:sp macro="" textlink="">
              <xdr:nvSpPr>
                <xdr:cNvPr id="58" name="Dowolny kształt: kształt 57">
                  <a:extLst>
                    <a:ext uri="{FF2B5EF4-FFF2-40B4-BE49-F238E27FC236}">
                      <a16:creationId xmlns:a16="http://schemas.microsoft.com/office/drawing/2014/main" id="{00000000-0008-0000-0900-00003A000000}"/>
                    </a:ext>
                  </a:extLst>
                </xdr:cNvPr>
                <xdr:cNvSpPr/>
              </xdr:nvSpPr>
              <xdr:spPr>
                <a:xfrm>
                  <a:off x="6496695" y="2990506"/>
                  <a:ext cx="1168154" cy="1342472"/>
                </a:xfrm>
                <a:custGeom>
                  <a:avLst/>
                  <a:gdLst>
                    <a:gd name="connsiteX0" fmla="*/ 0 w 1170878"/>
                    <a:gd name="connsiteY0" fmla="*/ 1347439 h 1347439"/>
                    <a:gd name="connsiteX1" fmla="*/ 0 w 1170878"/>
                    <a:gd name="connsiteY1" fmla="*/ 673719 h 1347439"/>
                    <a:gd name="connsiteX2" fmla="*/ 1170878 w 1170878"/>
                    <a:gd name="connsiteY2" fmla="*/ 0 h 1347439"/>
                    <a:gd name="connsiteX3" fmla="*/ 1170878 w 1170878"/>
                    <a:gd name="connsiteY3" fmla="*/ 678366 h 1347439"/>
                    <a:gd name="connsiteX4" fmla="*/ 0 w 1170878"/>
                    <a:gd name="connsiteY4" fmla="*/ 1347439 h 1347439"/>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170878" h="1347439">
                      <a:moveTo>
                        <a:pt x="0" y="1347439"/>
                      </a:moveTo>
                      <a:lnTo>
                        <a:pt x="0" y="673719"/>
                      </a:lnTo>
                      <a:lnTo>
                        <a:pt x="1170878" y="0"/>
                      </a:lnTo>
                      <a:lnTo>
                        <a:pt x="1170878" y="678366"/>
                      </a:lnTo>
                      <a:lnTo>
                        <a:pt x="0" y="1347439"/>
                      </a:lnTo>
                      <a:close/>
                    </a:path>
                  </a:pathLst>
                </a:custGeom>
                <a:solidFill>
                  <a:schemeClr val="bg1">
                    <a:lumMod val="95000"/>
                    <a:alpha val="20000"/>
                  </a:schemeClr>
                </a:solidFill>
                <a:ln w="19050">
                  <a:solidFill>
                    <a:schemeClr val="bg1">
                      <a:lumMod val="85000"/>
                    </a:schemeClr>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b="1"/>
                </a:p>
              </xdr:txBody>
            </xdr:sp>
            <xdr:sp macro="" textlink="">
              <xdr:nvSpPr>
                <xdr:cNvPr id="59" name="Dowolny kształt: kształt 58">
                  <a:extLst>
                    <a:ext uri="{FF2B5EF4-FFF2-40B4-BE49-F238E27FC236}">
                      <a16:creationId xmlns:a16="http://schemas.microsoft.com/office/drawing/2014/main" id="{00000000-0008-0000-0900-00003B000000}"/>
                    </a:ext>
                  </a:extLst>
                </xdr:cNvPr>
                <xdr:cNvSpPr/>
              </xdr:nvSpPr>
              <xdr:spPr>
                <a:xfrm>
                  <a:off x="6550914" y="3843078"/>
                  <a:ext cx="1163508" cy="1351285"/>
                </a:xfrm>
                <a:custGeom>
                  <a:avLst/>
                  <a:gdLst>
                    <a:gd name="connsiteX0" fmla="*/ 1166232 w 1166232"/>
                    <a:gd name="connsiteY0" fmla="*/ 1356732 h 1356732"/>
                    <a:gd name="connsiteX1" fmla="*/ 1166232 w 1166232"/>
                    <a:gd name="connsiteY1" fmla="*/ 673719 h 1356732"/>
                    <a:gd name="connsiteX2" fmla="*/ 0 w 1166232"/>
                    <a:gd name="connsiteY2" fmla="*/ 0 h 1356732"/>
                    <a:gd name="connsiteX3" fmla="*/ 0 w 1166232"/>
                    <a:gd name="connsiteY3" fmla="*/ 678366 h 1356732"/>
                    <a:gd name="connsiteX4" fmla="*/ 1166232 w 1166232"/>
                    <a:gd name="connsiteY4" fmla="*/ 1356732 h 1356732"/>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166232" h="1356732">
                      <a:moveTo>
                        <a:pt x="1166232" y="1356732"/>
                      </a:moveTo>
                      <a:lnTo>
                        <a:pt x="1166232" y="673719"/>
                      </a:lnTo>
                      <a:lnTo>
                        <a:pt x="0" y="0"/>
                      </a:lnTo>
                      <a:lnTo>
                        <a:pt x="0" y="678366"/>
                      </a:lnTo>
                      <a:lnTo>
                        <a:pt x="1166232" y="1356732"/>
                      </a:lnTo>
                      <a:close/>
                    </a:path>
                  </a:pathLst>
                </a:custGeom>
                <a:solidFill>
                  <a:schemeClr val="accent1">
                    <a:alpha val="20000"/>
                  </a:schemeClr>
                </a:solidFill>
                <a:ln w="19050">
                  <a:solidFill>
                    <a:schemeClr val="bg1">
                      <a:lumMod val="85000"/>
                    </a:schemeClr>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b="1"/>
                </a:p>
              </xdr:txBody>
            </xdr:sp>
            <xdr:sp macro="" textlink="">
              <xdr:nvSpPr>
                <xdr:cNvPr id="60" name="Dowolny kształt: kształt 59">
                  <a:extLst>
                    <a:ext uri="{FF2B5EF4-FFF2-40B4-BE49-F238E27FC236}">
                      <a16:creationId xmlns:a16="http://schemas.microsoft.com/office/drawing/2014/main" id="{00000000-0008-0000-0900-00003C000000}"/>
                    </a:ext>
                  </a:extLst>
                </xdr:cNvPr>
                <xdr:cNvSpPr/>
              </xdr:nvSpPr>
              <xdr:spPr>
                <a:xfrm>
                  <a:off x="8021277" y="3823165"/>
                  <a:ext cx="1166258" cy="1355931"/>
                </a:xfrm>
                <a:custGeom>
                  <a:avLst/>
                  <a:gdLst>
                    <a:gd name="connsiteX0" fmla="*/ 1166232 w 1166232"/>
                    <a:gd name="connsiteY0" fmla="*/ 687658 h 1361378"/>
                    <a:gd name="connsiteX1" fmla="*/ 1166232 w 1166232"/>
                    <a:gd name="connsiteY1" fmla="*/ 0 h 1361378"/>
                    <a:gd name="connsiteX2" fmla="*/ 0 w 1166232"/>
                    <a:gd name="connsiteY2" fmla="*/ 673719 h 1361378"/>
                    <a:gd name="connsiteX3" fmla="*/ 0 w 1166232"/>
                    <a:gd name="connsiteY3" fmla="*/ 1361378 h 1361378"/>
                    <a:gd name="connsiteX4" fmla="*/ 1166232 w 1166232"/>
                    <a:gd name="connsiteY4" fmla="*/ 687658 h 1361378"/>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166232" h="1361378">
                      <a:moveTo>
                        <a:pt x="1166232" y="687658"/>
                      </a:moveTo>
                      <a:lnTo>
                        <a:pt x="1166232" y="0"/>
                      </a:lnTo>
                      <a:lnTo>
                        <a:pt x="0" y="673719"/>
                      </a:lnTo>
                      <a:lnTo>
                        <a:pt x="0" y="1361378"/>
                      </a:lnTo>
                      <a:lnTo>
                        <a:pt x="1166232" y="687658"/>
                      </a:lnTo>
                      <a:close/>
                    </a:path>
                  </a:pathLst>
                </a:custGeom>
                <a:solidFill>
                  <a:schemeClr val="accent1">
                    <a:lumMod val="40000"/>
                    <a:lumOff val="60000"/>
                    <a:alpha val="20000"/>
                  </a:schemeClr>
                </a:solidFill>
                <a:ln w="19050">
                  <a:solidFill>
                    <a:schemeClr val="bg1">
                      <a:lumMod val="85000"/>
                    </a:schemeClr>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b="1"/>
                </a:p>
              </xdr:txBody>
            </xdr:sp>
            <xdr:cxnSp macro="">
              <xdr:nvCxnSpPr>
                <xdr:cNvPr id="61" name="Łącznik prosty 60">
                  <a:extLst>
                    <a:ext uri="{FF2B5EF4-FFF2-40B4-BE49-F238E27FC236}">
                      <a16:creationId xmlns:a16="http://schemas.microsoft.com/office/drawing/2014/main" id="{00000000-0008-0000-0900-00003D000000}"/>
                    </a:ext>
                  </a:extLst>
                </xdr:cNvPr>
                <xdr:cNvCxnSpPr>
                  <a:stCxn id="60" idx="3"/>
                  <a:endCxn id="51" idx="4"/>
                </xdr:cNvCxnSpPr>
              </xdr:nvCxnSpPr>
              <xdr:spPr>
                <a:xfrm flipH="1" flipV="1">
                  <a:off x="7881082" y="5096680"/>
                  <a:ext cx="140195" cy="82416"/>
                </a:xfrm>
                <a:prstGeom prst="line">
                  <a:avLst/>
                </a:prstGeom>
                <a:ln>
                  <a:solidFill>
                    <a:schemeClr val="bg1">
                      <a:lumMod val="65000"/>
                    </a:schemeClr>
                  </a:solidFill>
                </a:ln>
              </xdr:spPr>
              <xdr:style>
                <a:lnRef idx="1">
                  <a:schemeClr val="dk1"/>
                </a:lnRef>
                <a:fillRef idx="0">
                  <a:schemeClr val="dk1"/>
                </a:fillRef>
                <a:effectRef idx="0">
                  <a:schemeClr val="dk1"/>
                </a:effectRef>
                <a:fontRef idx="minor">
                  <a:schemeClr val="tx1"/>
                </a:fontRef>
              </xdr:style>
            </xdr:cxnSp>
            <xdr:cxnSp macro="">
              <xdr:nvCxnSpPr>
                <xdr:cNvPr id="62" name="Łącznik prosty 61">
                  <a:extLst>
                    <a:ext uri="{FF2B5EF4-FFF2-40B4-BE49-F238E27FC236}">
                      <a16:creationId xmlns:a16="http://schemas.microsoft.com/office/drawing/2014/main" id="{00000000-0008-0000-0900-00003E000000}"/>
                    </a:ext>
                  </a:extLst>
                </xdr:cNvPr>
                <xdr:cNvCxnSpPr>
                  <a:stCxn id="59" idx="0"/>
                  <a:endCxn id="51" idx="4"/>
                </xdr:cNvCxnSpPr>
              </xdr:nvCxnSpPr>
              <xdr:spPr>
                <a:xfrm flipV="1">
                  <a:off x="7714421" y="5096680"/>
                  <a:ext cx="166661" cy="97683"/>
                </a:xfrm>
                <a:prstGeom prst="line">
                  <a:avLst/>
                </a:prstGeom>
                <a:ln>
                  <a:solidFill>
                    <a:schemeClr val="bg1">
                      <a:lumMod val="65000"/>
                    </a:schemeClr>
                  </a:solidFill>
                </a:ln>
              </xdr:spPr>
              <xdr:style>
                <a:lnRef idx="1">
                  <a:schemeClr val="dk1"/>
                </a:lnRef>
                <a:fillRef idx="0">
                  <a:schemeClr val="dk1"/>
                </a:fillRef>
                <a:effectRef idx="0">
                  <a:schemeClr val="dk1"/>
                </a:effectRef>
                <a:fontRef idx="minor">
                  <a:schemeClr val="tx1"/>
                </a:fontRef>
              </xdr:style>
            </xdr:cxnSp>
            <xdr:cxnSp macro="">
              <xdr:nvCxnSpPr>
                <xdr:cNvPr id="63" name="Łącznik prosty 62">
                  <a:extLst>
                    <a:ext uri="{FF2B5EF4-FFF2-40B4-BE49-F238E27FC236}">
                      <a16:creationId xmlns:a16="http://schemas.microsoft.com/office/drawing/2014/main" id="{00000000-0008-0000-0900-00003F000000}"/>
                    </a:ext>
                  </a:extLst>
                </xdr:cNvPr>
                <xdr:cNvCxnSpPr>
                  <a:stCxn id="51" idx="0"/>
                  <a:endCxn id="57" idx="0"/>
                </xdr:cNvCxnSpPr>
              </xdr:nvCxnSpPr>
              <xdr:spPr>
                <a:xfrm flipV="1">
                  <a:off x="7807418" y="3645640"/>
                  <a:ext cx="160206" cy="94657"/>
                </a:xfrm>
                <a:prstGeom prst="line">
                  <a:avLst/>
                </a:prstGeom>
                <a:ln>
                  <a:solidFill>
                    <a:schemeClr val="bg1">
                      <a:lumMod val="65000"/>
                    </a:schemeClr>
                  </a:solidFill>
                </a:ln>
              </xdr:spPr>
              <xdr:style>
                <a:lnRef idx="1">
                  <a:schemeClr val="dk1"/>
                </a:lnRef>
                <a:fillRef idx="0">
                  <a:schemeClr val="dk1"/>
                </a:fillRef>
                <a:effectRef idx="0">
                  <a:schemeClr val="dk1"/>
                </a:effectRef>
                <a:fontRef idx="minor">
                  <a:schemeClr val="tx1"/>
                </a:fontRef>
              </xdr:style>
            </xdr:cxnSp>
          </xdr:grpSp>
          <xdr:sp macro="" textlink="">
            <xdr:nvSpPr>
              <xdr:cNvPr id="55" name="Dowolny kształt: kształt 54">
                <a:extLst>
                  <a:ext uri="{FF2B5EF4-FFF2-40B4-BE49-F238E27FC236}">
                    <a16:creationId xmlns:a16="http://schemas.microsoft.com/office/drawing/2014/main" id="{00000000-0008-0000-0900-000037000000}"/>
                  </a:ext>
                </a:extLst>
              </xdr:cNvPr>
              <xdr:cNvSpPr/>
            </xdr:nvSpPr>
            <xdr:spPr>
              <a:xfrm>
                <a:off x="5602843" y="7665271"/>
                <a:ext cx="327859" cy="486277"/>
              </a:xfrm>
              <a:custGeom>
                <a:avLst/>
                <a:gdLst>
                  <a:gd name="connsiteX0" fmla="*/ 0 w 656723"/>
                  <a:gd name="connsiteY0" fmla="*/ 0 h 1017671"/>
                  <a:gd name="connsiteX1" fmla="*/ 0 w 656723"/>
                  <a:gd name="connsiteY1" fmla="*/ 686803 h 1017671"/>
                  <a:gd name="connsiteX2" fmla="*/ 656723 w 656723"/>
                  <a:gd name="connsiteY2" fmla="*/ 1017671 h 1017671"/>
                  <a:gd name="connsiteX3" fmla="*/ 656723 w 656723"/>
                  <a:gd name="connsiteY3" fmla="*/ 340895 h 1017671"/>
                  <a:gd name="connsiteX4" fmla="*/ 0 w 656723"/>
                  <a:gd name="connsiteY4" fmla="*/ 0 h 1017671"/>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656723" h="1017671">
                    <a:moveTo>
                      <a:pt x="0" y="0"/>
                    </a:moveTo>
                    <a:lnTo>
                      <a:pt x="0" y="686803"/>
                    </a:lnTo>
                    <a:lnTo>
                      <a:pt x="656723" y="1017671"/>
                    </a:lnTo>
                    <a:lnTo>
                      <a:pt x="656723" y="340895"/>
                    </a:lnTo>
                    <a:lnTo>
                      <a:pt x="0" y="0"/>
                    </a:lnTo>
                    <a:close/>
                  </a:path>
                </a:pathLst>
              </a:custGeom>
              <a:solidFill>
                <a:schemeClr val="accent1">
                  <a:lumMod val="40000"/>
                  <a:lumOff val="60000"/>
                </a:schemeClr>
              </a:solidFill>
              <a:ln>
                <a:solidFill>
                  <a:schemeClr val="tx1"/>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xnSp macro="">
            <xdr:nvCxnSpPr>
              <xdr:cNvPr id="56" name="Łącznik prosty 55">
                <a:extLst>
                  <a:ext uri="{FF2B5EF4-FFF2-40B4-BE49-F238E27FC236}">
                    <a16:creationId xmlns:a16="http://schemas.microsoft.com/office/drawing/2014/main" id="{00000000-0008-0000-0900-000038000000}"/>
                  </a:ext>
                </a:extLst>
              </xdr:cNvPr>
              <xdr:cNvCxnSpPr/>
            </xdr:nvCxnSpPr>
            <xdr:spPr>
              <a:xfrm flipV="1">
                <a:off x="5763262" y="7757701"/>
                <a:ext cx="0" cy="303609"/>
              </a:xfrm>
              <a:prstGeom prst="line">
                <a:avLst/>
              </a:prstGeom>
              <a:ln w="12700">
                <a:solidFill>
                  <a:schemeClr val="tx1"/>
                </a:solidFill>
                <a:prstDash val="sysDash"/>
              </a:ln>
            </xdr:spPr>
            <xdr:style>
              <a:lnRef idx="1">
                <a:schemeClr val="accent1"/>
              </a:lnRef>
              <a:fillRef idx="0">
                <a:schemeClr val="accent1"/>
              </a:fillRef>
              <a:effectRef idx="0">
                <a:schemeClr val="accent1"/>
              </a:effectRef>
              <a:fontRef idx="minor">
                <a:schemeClr val="tx1"/>
              </a:fontRef>
            </xdr:style>
          </xdr:cxnSp>
        </xdr:grpSp>
        <xdr:cxnSp macro="">
          <xdr:nvCxnSpPr>
            <xdr:cNvPr id="53" name="Łącznik prosty 52">
              <a:extLst>
                <a:ext uri="{FF2B5EF4-FFF2-40B4-BE49-F238E27FC236}">
                  <a16:creationId xmlns:a16="http://schemas.microsoft.com/office/drawing/2014/main" id="{00000000-0008-0000-0900-000035000000}"/>
                </a:ext>
              </a:extLst>
            </xdr:cNvPr>
            <xdr:cNvCxnSpPr>
              <a:stCxn id="51" idx="0"/>
              <a:endCxn id="58" idx="3"/>
            </xdr:cNvCxnSpPr>
          </xdr:nvCxnSpPr>
          <xdr:spPr>
            <a:xfrm flipH="1" flipV="1">
              <a:off x="5614300" y="9330574"/>
              <a:ext cx="165544" cy="70601"/>
            </a:xfrm>
            <a:prstGeom prst="line">
              <a:avLst/>
            </a:prstGeom>
            <a:ln>
              <a:solidFill>
                <a:schemeClr val="bg1">
                  <a:lumMod val="65000"/>
                </a:schemeClr>
              </a:solidFill>
            </a:ln>
          </xdr:spPr>
          <xdr:style>
            <a:lnRef idx="1">
              <a:schemeClr val="dk1"/>
            </a:lnRef>
            <a:fillRef idx="0">
              <a:schemeClr val="dk1"/>
            </a:fillRef>
            <a:effectRef idx="0">
              <a:schemeClr val="dk1"/>
            </a:effectRef>
            <a:fontRef idx="minor">
              <a:schemeClr val="tx1"/>
            </a:fontRef>
          </xdr:style>
        </xdr:cxnSp>
      </xdr:grpSp>
      <xdr:sp macro="" textlink="">
        <xdr:nvSpPr>
          <xdr:cNvPr id="49" name="Dowolny kształt: kształt 48">
            <a:extLst>
              <a:ext uri="{FF2B5EF4-FFF2-40B4-BE49-F238E27FC236}">
                <a16:creationId xmlns:a16="http://schemas.microsoft.com/office/drawing/2014/main" id="{00000000-0008-0000-0900-000031000000}"/>
              </a:ext>
            </a:extLst>
          </xdr:cNvPr>
          <xdr:cNvSpPr/>
        </xdr:nvSpPr>
        <xdr:spPr>
          <a:xfrm>
            <a:off x="6322795" y="11291773"/>
            <a:ext cx="423378" cy="547686"/>
          </a:xfrm>
          <a:custGeom>
            <a:avLst/>
            <a:gdLst>
              <a:gd name="connsiteX0" fmla="*/ 0 w 767014"/>
              <a:gd name="connsiteY0" fmla="*/ 386013 h 1077828"/>
              <a:gd name="connsiteX1" fmla="*/ 0 w 767014"/>
              <a:gd name="connsiteY1" fmla="*/ 1077828 h 1077828"/>
              <a:gd name="connsiteX2" fmla="*/ 767014 w 767014"/>
              <a:gd name="connsiteY2" fmla="*/ 686802 h 1077828"/>
              <a:gd name="connsiteX3" fmla="*/ 767014 w 767014"/>
              <a:gd name="connsiteY3" fmla="*/ 0 h 1077828"/>
              <a:gd name="connsiteX4" fmla="*/ 0 w 767014"/>
              <a:gd name="connsiteY4" fmla="*/ 386013 h 1077828"/>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767014" h="1077828">
                <a:moveTo>
                  <a:pt x="0" y="386013"/>
                </a:moveTo>
                <a:lnTo>
                  <a:pt x="0" y="1077828"/>
                </a:lnTo>
                <a:lnTo>
                  <a:pt x="767014" y="686802"/>
                </a:lnTo>
                <a:lnTo>
                  <a:pt x="767014" y="0"/>
                </a:lnTo>
                <a:lnTo>
                  <a:pt x="0" y="386013"/>
                </a:lnTo>
                <a:close/>
              </a:path>
            </a:pathLst>
          </a:custGeom>
          <a:solidFill>
            <a:schemeClr val="accent1">
              <a:lumMod val="60000"/>
              <a:lumOff val="40000"/>
            </a:schemeClr>
          </a:solidFill>
          <a:ln>
            <a:solidFill>
              <a:schemeClr val="bg1">
                <a:lumMod val="85000"/>
              </a:schemeClr>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xnSp macro="">
        <xdr:nvCxnSpPr>
          <xdr:cNvPr id="50" name="Łącznik prosty 49">
            <a:extLst>
              <a:ext uri="{FF2B5EF4-FFF2-40B4-BE49-F238E27FC236}">
                <a16:creationId xmlns:a16="http://schemas.microsoft.com/office/drawing/2014/main" id="{00000000-0008-0000-0900-000032000000}"/>
              </a:ext>
            </a:extLst>
          </xdr:cNvPr>
          <xdr:cNvCxnSpPr/>
        </xdr:nvCxnSpPr>
        <xdr:spPr>
          <a:xfrm flipV="1">
            <a:off x="6555462" y="11374308"/>
            <a:ext cx="0" cy="353274"/>
          </a:xfrm>
          <a:prstGeom prst="line">
            <a:avLst/>
          </a:prstGeom>
          <a:ln w="12700">
            <a:solidFill>
              <a:schemeClr val="bg1">
                <a:lumMod val="85000"/>
              </a:schemeClr>
            </a:solidFill>
            <a:prstDash val="sysDash"/>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2</xdr:col>
      <xdr:colOff>21865</xdr:colOff>
      <xdr:row>39</xdr:row>
      <xdr:rowOff>103824</xdr:rowOff>
    </xdr:from>
    <xdr:to>
      <xdr:col>3</xdr:col>
      <xdr:colOff>457552</xdr:colOff>
      <xdr:row>43</xdr:row>
      <xdr:rowOff>104055</xdr:rowOff>
    </xdr:to>
    <xdr:grpSp>
      <xdr:nvGrpSpPr>
        <xdr:cNvPr id="64" name="Grupa 63">
          <a:extLst>
            <a:ext uri="{FF2B5EF4-FFF2-40B4-BE49-F238E27FC236}">
              <a16:creationId xmlns:a16="http://schemas.microsoft.com/office/drawing/2014/main" id="{00000000-0008-0000-0900-000040000000}"/>
            </a:ext>
          </a:extLst>
        </xdr:cNvPr>
        <xdr:cNvGrpSpPr>
          <a:grpSpLocks noChangeAspect="1"/>
        </xdr:cNvGrpSpPr>
      </xdr:nvGrpSpPr>
      <xdr:grpSpPr>
        <a:xfrm>
          <a:off x="701614" y="7340919"/>
          <a:ext cx="1022203" cy="717407"/>
          <a:chOff x="4348977" y="9940356"/>
          <a:chExt cx="3121218" cy="2158143"/>
        </a:xfrm>
      </xdr:grpSpPr>
      <xdr:grpSp>
        <xdr:nvGrpSpPr>
          <xdr:cNvPr id="65" name="Grupa 64">
            <a:extLst>
              <a:ext uri="{FF2B5EF4-FFF2-40B4-BE49-F238E27FC236}">
                <a16:creationId xmlns:a16="http://schemas.microsoft.com/office/drawing/2014/main" id="{00000000-0008-0000-0900-000041000000}"/>
              </a:ext>
            </a:extLst>
          </xdr:cNvPr>
          <xdr:cNvGrpSpPr>
            <a:grpSpLocks noChangeAspect="1"/>
          </xdr:cNvGrpSpPr>
        </xdr:nvGrpSpPr>
        <xdr:grpSpPr>
          <a:xfrm>
            <a:off x="4350882" y="9936546"/>
            <a:ext cx="3115503" cy="2158143"/>
            <a:chOff x="4257897" y="8674138"/>
            <a:chExt cx="3124472" cy="2115730"/>
          </a:xfrm>
        </xdr:grpSpPr>
        <xdr:sp macro="" textlink="">
          <xdr:nvSpPr>
            <xdr:cNvPr id="68" name="Dowolny kształt: kształt 67">
              <a:extLst>
                <a:ext uri="{FF2B5EF4-FFF2-40B4-BE49-F238E27FC236}">
                  <a16:creationId xmlns:a16="http://schemas.microsoft.com/office/drawing/2014/main" id="{00000000-0008-0000-0900-000044000000}"/>
                </a:ext>
              </a:extLst>
            </xdr:cNvPr>
            <xdr:cNvSpPr/>
          </xdr:nvSpPr>
          <xdr:spPr>
            <a:xfrm>
              <a:off x="4953000" y="9401175"/>
              <a:ext cx="1720215" cy="1295400"/>
            </a:xfrm>
            <a:custGeom>
              <a:avLst/>
              <a:gdLst>
                <a:gd name="connsiteX0" fmla="*/ 828675 w 1724025"/>
                <a:gd name="connsiteY0" fmla="*/ 0 h 1295400"/>
                <a:gd name="connsiteX1" fmla="*/ 1724025 w 1724025"/>
                <a:gd name="connsiteY1" fmla="*/ 409575 h 1295400"/>
                <a:gd name="connsiteX2" fmla="*/ 1076325 w 1724025"/>
                <a:gd name="connsiteY2" fmla="*/ 714375 h 1295400"/>
                <a:gd name="connsiteX3" fmla="*/ 1076325 w 1724025"/>
                <a:gd name="connsiteY3" fmla="*/ 1219200 h 1295400"/>
                <a:gd name="connsiteX4" fmla="*/ 914400 w 1724025"/>
                <a:gd name="connsiteY4" fmla="*/ 1295400 h 1295400"/>
                <a:gd name="connsiteX5" fmla="*/ 714375 w 1724025"/>
                <a:gd name="connsiteY5" fmla="*/ 1219200 h 1295400"/>
                <a:gd name="connsiteX6" fmla="*/ 723900 w 1724025"/>
                <a:gd name="connsiteY6" fmla="*/ 733425 h 1295400"/>
                <a:gd name="connsiteX7" fmla="*/ 0 w 1724025"/>
                <a:gd name="connsiteY7" fmla="*/ 390525 h 1295400"/>
                <a:gd name="connsiteX8" fmla="*/ 828675 w 1724025"/>
                <a:gd name="connsiteY8" fmla="*/ 0 h 12954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1724025" h="1295400">
                  <a:moveTo>
                    <a:pt x="828675" y="0"/>
                  </a:moveTo>
                  <a:lnTo>
                    <a:pt x="1724025" y="409575"/>
                  </a:lnTo>
                  <a:lnTo>
                    <a:pt x="1076325" y="714375"/>
                  </a:lnTo>
                  <a:lnTo>
                    <a:pt x="1076325" y="1219200"/>
                  </a:lnTo>
                  <a:lnTo>
                    <a:pt x="914400" y="1295400"/>
                  </a:lnTo>
                  <a:lnTo>
                    <a:pt x="714375" y="1219200"/>
                  </a:lnTo>
                  <a:lnTo>
                    <a:pt x="723900" y="733425"/>
                  </a:lnTo>
                  <a:lnTo>
                    <a:pt x="0" y="390525"/>
                  </a:lnTo>
                  <a:lnTo>
                    <a:pt x="828675" y="0"/>
                  </a:lnTo>
                  <a:close/>
                </a:path>
              </a:pathLst>
            </a:custGeom>
            <a:solidFill>
              <a:schemeClr val="bg1">
                <a:lumMod val="95000"/>
              </a:schemeClr>
            </a:solidFill>
            <a:ln w="6350">
              <a:solidFill>
                <a:schemeClr val="bg1">
                  <a:lumMod val="8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nvGrpSpPr>
            <xdr:cNvPr id="69" name="Grupa 68">
              <a:extLst>
                <a:ext uri="{FF2B5EF4-FFF2-40B4-BE49-F238E27FC236}">
                  <a16:creationId xmlns:a16="http://schemas.microsoft.com/office/drawing/2014/main" id="{00000000-0008-0000-0900-000045000000}"/>
                </a:ext>
              </a:extLst>
            </xdr:cNvPr>
            <xdr:cNvGrpSpPr/>
          </xdr:nvGrpSpPr>
          <xdr:grpSpPr>
            <a:xfrm>
              <a:off x="4257897" y="8674138"/>
              <a:ext cx="3124472" cy="2115730"/>
              <a:chOff x="3670368" y="7366583"/>
              <a:chExt cx="3042579" cy="2220784"/>
            </a:xfrm>
          </xdr:grpSpPr>
          <xdr:grpSp>
            <xdr:nvGrpSpPr>
              <xdr:cNvPr id="71" name="Grupa 70">
                <a:extLst>
                  <a:ext uri="{FF2B5EF4-FFF2-40B4-BE49-F238E27FC236}">
                    <a16:creationId xmlns:a16="http://schemas.microsoft.com/office/drawing/2014/main" id="{00000000-0008-0000-0900-000047000000}"/>
                  </a:ext>
                </a:extLst>
              </xdr:cNvPr>
              <xdr:cNvGrpSpPr/>
            </xdr:nvGrpSpPr>
            <xdr:grpSpPr>
              <a:xfrm>
                <a:off x="3670368" y="7366583"/>
                <a:ext cx="3042579" cy="2220784"/>
                <a:chOff x="6496695" y="2979033"/>
                <a:chExt cx="2690840" cy="2215330"/>
              </a:xfrm>
            </xdr:grpSpPr>
            <xdr:sp macro="" textlink="">
              <xdr:nvSpPr>
                <xdr:cNvPr id="74" name="Dowolny kształt: kształt 73">
                  <a:extLst>
                    <a:ext uri="{FF2B5EF4-FFF2-40B4-BE49-F238E27FC236}">
                      <a16:creationId xmlns:a16="http://schemas.microsoft.com/office/drawing/2014/main" id="{00000000-0008-0000-0900-00004A000000}"/>
                    </a:ext>
                  </a:extLst>
                </xdr:cNvPr>
                <xdr:cNvSpPr/>
              </xdr:nvSpPr>
              <xdr:spPr>
                <a:xfrm>
                  <a:off x="7967624" y="2979033"/>
                  <a:ext cx="1167674" cy="1342472"/>
                </a:xfrm>
                <a:custGeom>
                  <a:avLst/>
                  <a:gdLst>
                    <a:gd name="connsiteX0" fmla="*/ 0 w 1170878"/>
                    <a:gd name="connsiteY0" fmla="*/ 669073 h 1347439"/>
                    <a:gd name="connsiteX1" fmla="*/ 0 w 1170878"/>
                    <a:gd name="connsiteY1" fmla="*/ 0 h 1347439"/>
                    <a:gd name="connsiteX2" fmla="*/ 1170878 w 1170878"/>
                    <a:gd name="connsiteY2" fmla="*/ 664427 h 1347439"/>
                    <a:gd name="connsiteX3" fmla="*/ 1170878 w 1170878"/>
                    <a:gd name="connsiteY3" fmla="*/ 1347439 h 1347439"/>
                    <a:gd name="connsiteX4" fmla="*/ 0 w 1170878"/>
                    <a:gd name="connsiteY4" fmla="*/ 669073 h 1347439"/>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170878" h="1347439">
                      <a:moveTo>
                        <a:pt x="0" y="669073"/>
                      </a:moveTo>
                      <a:lnTo>
                        <a:pt x="0" y="0"/>
                      </a:lnTo>
                      <a:lnTo>
                        <a:pt x="1170878" y="664427"/>
                      </a:lnTo>
                      <a:lnTo>
                        <a:pt x="1170878" y="1347439"/>
                      </a:lnTo>
                      <a:lnTo>
                        <a:pt x="0" y="669073"/>
                      </a:lnTo>
                      <a:close/>
                    </a:path>
                  </a:pathLst>
                </a:custGeom>
                <a:solidFill>
                  <a:schemeClr val="bg1">
                    <a:lumMod val="95000"/>
                    <a:alpha val="20000"/>
                  </a:schemeClr>
                </a:solidFill>
                <a:ln w="19050">
                  <a:solidFill>
                    <a:schemeClr val="bg1">
                      <a:lumMod val="85000"/>
                    </a:schemeClr>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pl-PL" sz="1100" b="1">
                    <a:solidFill>
                      <a:schemeClr val="lt1"/>
                    </a:solidFill>
                    <a:latin typeface="+mn-lt"/>
                    <a:ea typeface="+mn-ea"/>
                    <a:cs typeface="+mn-cs"/>
                  </a:endParaRPr>
                </a:p>
              </xdr:txBody>
            </xdr:sp>
            <xdr:sp macro="" textlink="">
              <xdr:nvSpPr>
                <xdr:cNvPr id="75" name="Dowolny kształt: kształt 74">
                  <a:extLst>
                    <a:ext uri="{FF2B5EF4-FFF2-40B4-BE49-F238E27FC236}">
                      <a16:creationId xmlns:a16="http://schemas.microsoft.com/office/drawing/2014/main" id="{00000000-0008-0000-0900-00004B000000}"/>
                    </a:ext>
                  </a:extLst>
                </xdr:cNvPr>
                <xdr:cNvSpPr/>
              </xdr:nvSpPr>
              <xdr:spPr>
                <a:xfrm>
                  <a:off x="6496695" y="2990506"/>
                  <a:ext cx="1168154" cy="1342472"/>
                </a:xfrm>
                <a:custGeom>
                  <a:avLst/>
                  <a:gdLst>
                    <a:gd name="connsiteX0" fmla="*/ 0 w 1170878"/>
                    <a:gd name="connsiteY0" fmla="*/ 1347439 h 1347439"/>
                    <a:gd name="connsiteX1" fmla="*/ 0 w 1170878"/>
                    <a:gd name="connsiteY1" fmla="*/ 673719 h 1347439"/>
                    <a:gd name="connsiteX2" fmla="*/ 1170878 w 1170878"/>
                    <a:gd name="connsiteY2" fmla="*/ 0 h 1347439"/>
                    <a:gd name="connsiteX3" fmla="*/ 1170878 w 1170878"/>
                    <a:gd name="connsiteY3" fmla="*/ 678366 h 1347439"/>
                    <a:gd name="connsiteX4" fmla="*/ 0 w 1170878"/>
                    <a:gd name="connsiteY4" fmla="*/ 1347439 h 1347439"/>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170878" h="1347439">
                      <a:moveTo>
                        <a:pt x="0" y="1347439"/>
                      </a:moveTo>
                      <a:lnTo>
                        <a:pt x="0" y="673719"/>
                      </a:lnTo>
                      <a:lnTo>
                        <a:pt x="1170878" y="0"/>
                      </a:lnTo>
                      <a:lnTo>
                        <a:pt x="1170878" y="678366"/>
                      </a:lnTo>
                      <a:lnTo>
                        <a:pt x="0" y="1347439"/>
                      </a:lnTo>
                      <a:close/>
                    </a:path>
                  </a:pathLst>
                </a:custGeom>
                <a:solidFill>
                  <a:schemeClr val="bg1">
                    <a:lumMod val="95000"/>
                  </a:schemeClr>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b="1"/>
                </a:p>
              </xdr:txBody>
            </xdr:sp>
            <xdr:sp macro="" textlink="">
              <xdr:nvSpPr>
                <xdr:cNvPr id="76" name="Dowolny kształt: kształt 75">
                  <a:extLst>
                    <a:ext uri="{FF2B5EF4-FFF2-40B4-BE49-F238E27FC236}">
                      <a16:creationId xmlns:a16="http://schemas.microsoft.com/office/drawing/2014/main" id="{00000000-0008-0000-0900-00004C000000}"/>
                    </a:ext>
                  </a:extLst>
                </xdr:cNvPr>
                <xdr:cNvSpPr/>
              </xdr:nvSpPr>
              <xdr:spPr>
                <a:xfrm>
                  <a:off x="6550914" y="3843078"/>
                  <a:ext cx="1163508" cy="1351285"/>
                </a:xfrm>
                <a:custGeom>
                  <a:avLst/>
                  <a:gdLst>
                    <a:gd name="connsiteX0" fmla="*/ 1166232 w 1166232"/>
                    <a:gd name="connsiteY0" fmla="*/ 1356732 h 1356732"/>
                    <a:gd name="connsiteX1" fmla="*/ 1166232 w 1166232"/>
                    <a:gd name="connsiteY1" fmla="*/ 673719 h 1356732"/>
                    <a:gd name="connsiteX2" fmla="*/ 0 w 1166232"/>
                    <a:gd name="connsiteY2" fmla="*/ 0 h 1356732"/>
                    <a:gd name="connsiteX3" fmla="*/ 0 w 1166232"/>
                    <a:gd name="connsiteY3" fmla="*/ 678366 h 1356732"/>
                    <a:gd name="connsiteX4" fmla="*/ 1166232 w 1166232"/>
                    <a:gd name="connsiteY4" fmla="*/ 1356732 h 1356732"/>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166232" h="1356732">
                      <a:moveTo>
                        <a:pt x="1166232" y="1356732"/>
                      </a:moveTo>
                      <a:lnTo>
                        <a:pt x="1166232" y="673719"/>
                      </a:lnTo>
                      <a:lnTo>
                        <a:pt x="0" y="0"/>
                      </a:lnTo>
                      <a:lnTo>
                        <a:pt x="0" y="678366"/>
                      </a:lnTo>
                      <a:lnTo>
                        <a:pt x="1166232" y="1356732"/>
                      </a:lnTo>
                      <a:close/>
                    </a:path>
                  </a:pathLst>
                </a:custGeom>
                <a:solidFill>
                  <a:schemeClr val="accent1">
                    <a:alpha val="20000"/>
                  </a:schemeClr>
                </a:solidFill>
                <a:ln w="19050">
                  <a:solidFill>
                    <a:schemeClr val="bg1">
                      <a:lumMod val="85000"/>
                    </a:schemeClr>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b="1"/>
                </a:p>
              </xdr:txBody>
            </xdr:sp>
            <xdr:sp macro="" textlink="">
              <xdr:nvSpPr>
                <xdr:cNvPr id="77" name="Dowolny kształt: kształt 76">
                  <a:extLst>
                    <a:ext uri="{FF2B5EF4-FFF2-40B4-BE49-F238E27FC236}">
                      <a16:creationId xmlns:a16="http://schemas.microsoft.com/office/drawing/2014/main" id="{00000000-0008-0000-0900-00004D000000}"/>
                    </a:ext>
                  </a:extLst>
                </xdr:cNvPr>
                <xdr:cNvSpPr/>
              </xdr:nvSpPr>
              <xdr:spPr>
                <a:xfrm>
                  <a:off x="8021277" y="3823165"/>
                  <a:ext cx="1166258" cy="1355931"/>
                </a:xfrm>
                <a:custGeom>
                  <a:avLst/>
                  <a:gdLst>
                    <a:gd name="connsiteX0" fmla="*/ 1166232 w 1166232"/>
                    <a:gd name="connsiteY0" fmla="*/ 687658 h 1361378"/>
                    <a:gd name="connsiteX1" fmla="*/ 1166232 w 1166232"/>
                    <a:gd name="connsiteY1" fmla="*/ 0 h 1361378"/>
                    <a:gd name="connsiteX2" fmla="*/ 0 w 1166232"/>
                    <a:gd name="connsiteY2" fmla="*/ 673719 h 1361378"/>
                    <a:gd name="connsiteX3" fmla="*/ 0 w 1166232"/>
                    <a:gd name="connsiteY3" fmla="*/ 1361378 h 1361378"/>
                    <a:gd name="connsiteX4" fmla="*/ 1166232 w 1166232"/>
                    <a:gd name="connsiteY4" fmla="*/ 687658 h 1361378"/>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166232" h="1361378">
                      <a:moveTo>
                        <a:pt x="1166232" y="687658"/>
                      </a:moveTo>
                      <a:lnTo>
                        <a:pt x="1166232" y="0"/>
                      </a:lnTo>
                      <a:lnTo>
                        <a:pt x="0" y="673719"/>
                      </a:lnTo>
                      <a:lnTo>
                        <a:pt x="0" y="1361378"/>
                      </a:lnTo>
                      <a:lnTo>
                        <a:pt x="1166232" y="687658"/>
                      </a:lnTo>
                      <a:close/>
                    </a:path>
                  </a:pathLst>
                </a:custGeom>
                <a:solidFill>
                  <a:schemeClr val="accent1">
                    <a:lumMod val="40000"/>
                    <a:lumOff val="60000"/>
                    <a:alpha val="20000"/>
                  </a:schemeClr>
                </a:solidFill>
                <a:ln w="19050">
                  <a:solidFill>
                    <a:schemeClr val="bg1">
                      <a:lumMod val="85000"/>
                    </a:schemeClr>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b="1"/>
                </a:p>
              </xdr:txBody>
            </xdr:sp>
            <xdr:cxnSp macro="">
              <xdr:nvCxnSpPr>
                <xdr:cNvPr id="78" name="Łącznik prosty 77">
                  <a:extLst>
                    <a:ext uri="{FF2B5EF4-FFF2-40B4-BE49-F238E27FC236}">
                      <a16:creationId xmlns:a16="http://schemas.microsoft.com/office/drawing/2014/main" id="{00000000-0008-0000-0900-00004E000000}"/>
                    </a:ext>
                  </a:extLst>
                </xdr:cNvPr>
                <xdr:cNvCxnSpPr>
                  <a:stCxn id="77" idx="3"/>
                  <a:endCxn id="68" idx="4"/>
                </xdr:cNvCxnSpPr>
              </xdr:nvCxnSpPr>
              <xdr:spPr>
                <a:xfrm flipH="1" flipV="1">
                  <a:off x="7881082" y="5096680"/>
                  <a:ext cx="140195" cy="82416"/>
                </a:xfrm>
                <a:prstGeom prst="line">
                  <a:avLst/>
                </a:prstGeom>
                <a:ln>
                  <a:solidFill>
                    <a:schemeClr val="bg1">
                      <a:lumMod val="65000"/>
                    </a:schemeClr>
                  </a:solidFill>
                </a:ln>
              </xdr:spPr>
              <xdr:style>
                <a:lnRef idx="1">
                  <a:schemeClr val="dk1"/>
                </a:lnRef>
                <a:fillRef idx="0">
                  <a:schemeClr val="dk1"/>
                </a:fillRef>
                <a:effectRef idx="0">
                  <a:schemeClr val="dk1"/>
                </a:effectRef>
                <a:fontRef idx="minor">
                  <a:schemeClr val="tx1"/>
                </a:fontRef>
              </xdr:style>
            </xdr:cxnSp>
            <xdr:cxnSp macro="">
              <xdr:nvCxnSpPr>
                <xdr:cNvPr id="79" name="Łącznik prosty 78">
                  <a:extLst>
                    <a:ext uri="{FF2B5EF4-FFF2-40B4-BE49-F238E27FC236}">
                      <a16:creationId xmlns:a16="http://schemas.microsoft.com/office/drawing/2014/main" id="{00000000-0008-0000-0900-00004F000000}"/>
                    </a:ext>
                  </a:extLst>
                </xdr:cNvPr>
                <xdr:cNvCxnSpPr>
                  <a:stCxn id="76" idx="0"/>
                  <a:endCxn id="68" idx="4"/>
                </xdr:cNvCxnSpPr>
              </xdr:nvCxnSpPr>
              <xdr:spPr>
                <a:xfrm flipV="1">
                  <a:off x="7714421" y="5096680"/>
                  <a:ext cx="166661" cy="97683"/>
                </a:xfrm>
                <a:prstGeom prst="line">
                  <a:avLst/>
                </a:prstGeom>
                <a:ln>
                  <a:solidFill>
                    <a:schemeClr val="bg1">
                      <a:lumMod val="65000"/>
                    </a:schemeClr>
                  </a:solidFill>
                </a:ln>
              </xdr:spPr>
              <xdr:style>
                <a:lnRef idx="1">
                  <a:schemeClr val="dk1"/>
                </a:lnRef>
                <a:fillRef idx="0">
                  <a:schemeClr val="dk1"/>
                </a:fillRef>
                <a:effectRef idx="0">
                  <a:schemeClr val="dk1"/>
                </a:effectRef>
                <a:fontRef idx="minor">
                  <a:schemeClr val="tx1"/>
                </a:fontRef>
              </xdr:style>
            </xdr:cxnSp>
            <xdr:cxnSp macro="">
              <xdr:nvCxnSpPr>
                <xdr:cNvPr id="80" name="Łącznik prosty 79">
                  <a:extLst>
                    <a:ext uri="{FF2B5EF4-FFF2-40B4-BE49-F238E27FC236}">
                      <a16:creationId xmlns:a16="http://schemas.microsoft.com/office/drawing/2014/main" id="{00000000-0008-0000-0900-000050000000}"/>
                    </a:ext>
                  </a:extLst>
                </xdr:cNvPr>
                <xdr:cNvCxnSpPr>
                  <a:stCxn id="68" idx="0"/>
                  <a:endCxn id="74" idx="0"/>
                </xdr:cNvCxnSpPr>
              </xdr:nvCxnSpPr>
              <xdr:spPr>
                <a:xfrm flipV="1">
                  <a:off x="7807418" y="3645640"/>
                  <a:ext cx="160206" cy="94657"/>
                </a:xfrm>
                <a:prstGeom prst="line">
                  <a:avLst/>
                </a:prstGeom>
                <a:ln>
                  <a:solidFill>
                    <a:schemeClr val="bg1">
                      <a:lumMod val="65000"/>
                    </a:schemeClr>
                  </a:solidFill>
                </a:ln>
              </xdr:spPr>
              <xdr:style>
                <a:lnRef idx="1">
                  <a:schemeClr val="dk1"/>
                </a:lnRef>
                <a:fillRef idx="0">
                  <a:schemeClr val="dk1"/>
                </a:fillRef>
                <a:effectRef idx="0">
                  <a:schemeClr val="dk1"/>
                </a:effectRef>
                <a:fontRef idx="minor">
                  <a:schemeClr val="tx1"/>
                </a:fontRef>
              </xdr:style>
            </xdr:cxnSp>
          </xdr:grpSp>
          <xdr:sp macro="" textlink="">
            <xdr:nvSpPr>
              <xdr:cNvPr id="72" name="Dowolny kształt: kształt 71">
                <a:extLst>
                  <a:ext uri="{FF2B5EF4-FFF2-40B4-BE49-F238E27FC236}">
                    <a16:creationId xmlns:a16="http://schemas.microsoft.com/office/drawing/2014/main" id="{00000000-0008-0000-0900-000048000000}"/>
                  </a:ext>
                </a:extLst>
              </xdr:cNvPr>
              <xdr:cNvSpPr/>
            </xdr:nvSpPr>
            <xdr:spPr>
              <a:xfrm>
                <a:off x="5602843" y="7665271"/>
                <a:ext cx="327859" cy="486277"/>
              </a:xfrm>
              <a:custGeom>
                <a:avLst/>
                <a:gdLst>
                  <a:gd name="connsiteX0" fmla="*/ 0 w 656723"/>
                  <a:gd name="connsiteY0" fmla="*/ 0 h 1017671"/>
                  <a:gd name="connsiteX1" fmla="*/ 0 w 656723"/>
                  <a:gd name="connsiteY1" fmla="*/ 686803 h 1017671"/>
                  <a:gd name="connsiteX2" fmla="*/ 656723 w 656723"/>
                  <a:gd name="connsiteY2" fmla="*/ 1017671 h 1017671"/>
                  <a:gd name="connsiteX3" fmla="*/ 656723 w 656723"/>
                  <a:gd name="connsiteY3" fmla="*/ 340895 h 1017671"/>
                  <a:gd name="connsiteX4" fmla="*/ 0 w 656723"/>
                  <a:gd name="connsiteY4" fmla="*/ 0 h 1017671"/>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656723" h="1017671">
                    <a:moveTo>
                      <a:pt x="0" y="0"/>
                    </a:moveTo>
                    <a:lnTo>
                      <a:pt x="0" y="686803"/>
                    </a:lnTo>
                    <a:lnTo>
                      <a:pt x="656723" y="1017671"/>
                    </a:lnTo>
                    <a:lnTo>
                      <a:pt x="656723" y="340895"/>
                    </a:lnTo>
                    <a:lnTo>
                      <a:pt x="0" y="0"/>
                    </a:lnTo>
                    <a:close/>
                  </a:path>
                </a:pathLst>
              </a:custGeom>
              <a:solidFill>
                <a:schemeClr val="accent1">
                  <a:lumMod val="40000"/>
                  <a:lumOff val="60000"/>
                </a:schemeClr>
              </a:solidFill>
              <a:ln>
                <a:solidFill>
                  <a:schemeClr val="bg1">
                    <a:lumMod val="85000"/>
                  </a:schemeClr>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xnSp macro="">
            <xdr:nvCxnSpPr>
              <xdr:cNvPr id="73" name="Łącznik prosty 72">
                <a:extLst>
                  <a:ext uri="{FF2B5EF4-FFF2-40B4-BE49-F238E27FC236}">
                    <a16:creationId xmlns:a16="http://schemas.microsoft.com/office/drawing/2014/main" id="{00000000-0008-0000-0900-000049000000}"/>
                  </a:ext>
                </a:extLst>
              </xdr:cNvPr>
              <xdr:cNvCxnSpPr/>
            </xdr:nvCxnSpPr>
            <xdr:spPr>
              <a:xfrm flipV="1">
                <a:off x="5763262" y="7757701"/>
                <a:ext cx="0" cy="303609"/>
              </a:xfrm>
              <a:prstGeom prst="line">
                <a:avLst/>
              </a:prstGeom>
              <a:ln w="12700">
                <a:solidFill>
                  <a:schemeClr val="bg1">
                    <a:lumMod val="85000"/>
                  </a:schemeClr>
                </a:solidFill>
                <a:prstDash val="sysDash"/>
              </a:ln>
            </xdr:spPr>
            <xdr:style>
              <a:lnRef idx="1">
                <a:schemeClr val="accent1"/>
              </a:lnRef>
              <a:fillRef idx="0">
                <a:schemeClr val="accent1"/>
              </a:fillRef>
              <a:effectRef idx="0">
                <a:schemeClr val="accent1"/>
              </a:effectRef>
              <a:fontRef idx="minor">
                <a:schemeClr val="tx1"/>
              </a:fontRef>
            </xdr:style>
          </xdr:cxnSp>
        </xdr:grpSp>
        <xdr:cxnSp macro="">
          <xdr:nvCxnSpPr>
            <xdr:cNvPr id="70" name="Łącznik prosty 69">
              <a:extLst>
                <a:ext uri="{FF2B5EF4-FFF2-40B4-BE49-F238E27FC236}">
                  <a16:creationId xmlns:a16="http://schemas.microsoft.com/office/drawing/2014/main" id="{00000000-0008-0000-0900-000046000000}"/>
                </a:ext>
              </a:extLst>
            </xdr:cNvPr>
            <xdr:cNvCxnSpPr>
              <a:stCxn id="68" idx="0"/>
              <a:endCxn id="75" idx="3"/>
            </xdr:cNvCxnSpPr>
          </xdr:nvCxnSpPr>
          <xdr:spPr>
            <a:xfrm flipH="1" flipV="1">
              <a:off x="5614300" y="9330574"/>
              <a:ext cx="165544" cy="70601"/>
            </a:xfrm>
            <a:prstGeom prst="line">
              <a:avLst/>
            </a:prstGeom>
            <a:ln>
              <a:solidFill>
                <a:schemeClr val="bg1">
                  <a:lumMod val="65000"/>
                </a:schemeClr>
              </a:solidFill>
            </a:ln>
          </xdr:spPr>
          <xdr:style>
            <a:lnRef idx="1">
              <a:schemeClr val="dk1"/>
            </a:lnRef>
            <a:fillRef idx="0">
              <a:schemeClr val="dk1"/>
            </a:fillRef>
            <a:effectRef idx="0">
              <a:schemeClr val="dk1"/>
            </a:effectRef>
            <a:fontRef idx="minor">
              <a:schemeClr val="tx1"/>
            </a:fontRef>
          </xdr:style>
        </xdr:cxnSp>
      </xdr:grpSp>
      <xdr:sp macro="" textlink="">
        <xdr:nvSpPr>
          <xdr:cNvPr id="66" name="Dowolny kształt: kształt 65">
            <a:extLst>
              <a:ext uri="{FF2B5EF4-FFF2-40B4-BE49-F238E27FC236}">
                <a16:creationId xmlns:a16="http://schemas.microsoft.com/office/drawing/2014/main" id="{00000000-0008-0000-0900-000042000000}"/>
              </a:ext>
            </a:extLst>
          </xdr:cNvPr>
          <xdr:cNvSpPr/>
        </xdr:nvSpPr>
        <xdr:spPr>
          <a:xfrm>
            <a:off x="6322795" y="11291773"/>
            <a:ext cx="423378" cy="547686"/>
          </a:xfrm>
          <a:custGeom>
            <a:avLst/>
            <a:gdLst>
              <a:gd name="connsiteX0" fmla="*/ 0 w 767014"/>
              <a:gd name="connsiteY0" fmla="*/ 386013 h 1077828"/>
              <a:gd name="connsiteX1" fmla="*/ 0 w 767014"/>
              <a:gd name="connsiteY1" fmla="*/ 1077828 h 1077828"/>
              <a:gd name="connsiteX2" fmla="*/ 767014 w 767014"/>
              <a:gd name="connsiteY2" fmla="*/ 686802 h 1077828"/>
              <a:gd name="connsiteX3" fmla="*/ 767014 w 767014"/>
              <a:gd name="connsiteY3" fmla="*/ 0 h 1077828"/>
              <a:gd name="connsiteX4" fmla="*/ 0 w 767014"/>
              <a:gd name="connsiteY4" fmla="*/ 386013 h 1077828"/>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767014" h="1077828">
                <a:moveTo>
                  <a:pt x="0" y="386013"/>
                </a:moveTo>
                <a:lnTo>
                  <a:pt x="0" y="1077828"/>
                </a:lnTo>
                <a:lnTo>
                  <a:pt x="767014" y="686802"/>
                </a:lnTo>
                <a:lnTo>
                  <a:pt x="767014" y="0"/>
                </a:lnTo>
                <a:lnTo>
                  <a:pt x="0" y="386013"/>
                </a:lnTo>
                <a:close/>
              </a:path>
            </a:pathLst>
          </a:custGeom>
          <a:solidFill>
            <a:schemeClr val="accent1">
              <a:lumMod val="60000"/>
              <a:lumOff val="40000"/>
            </a:schemeClr>
          </a:solidFill>
          <a:ln>
            <a:solidFill>
              <a:schemeClr val="bg1">
                <a:lumMod val="85000"/>
              </a:schemeClr>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xnSp macro="">
        <xdr:nvCxnSpPr>
          <xdr:cNvPr id="67" name="Łącznik prosty 66">
            <a:extLst>
              <a:ext uri="{FF2B5EF4-FFF2-40B4-BE49-F238E27FC236}">
                <a16:creationId xmlns:a16="http://schemas.microsoft.com/office/drawing/2014/main" id="{00000000-0008-0000-0900-000043000000}"/>
              </a:ext>
            </a:extLst>
          </xdr:cNvPr>
          <xdr:cNvCxnSpPr/>
        </xdr:nvCxnSpPr>
        <xdr:spPr>
          <a:xfrm flipV="1">
            <a:off x="6555462" y="11374308"/>
            <a:ext cx="0" cy="353274"/>
          </a:xfrm>
          <a:prstGeom prst="line">
            <a:avLst/>
          </a:prstGeom>
          <a:ln w="12700">
            <a:solidFill>
              <a:schemeClr val="bg1">
                <a:lumMod val="85000"/>
              </a:schemeClr>
            </a:solidFill>
            <a:prstDash val="sysDash"/>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5</xdr:col>
      <xdr:colOff>1530</xdr:colOff>
      <xdr:row>77</xdr:row>
      <xdr:rowOff>163334</xdr:rowOff>
    </xdr:from>
    <xdr:to>
      <xdr:col>6</xdr:col>
      <xdr:colOff>321283</xdr:colOff>
      <xdr:row>80</xdr:row>
      <xdr:rowOff>132874</xdr:rowOff>
    </xdr:to>
    <xdr:grpSp>
      <xdr:nvGrpSpPr>
        <xdr:cNvPr id="81" name="Grupa 80">
          <a:extLst>
            <a:ext uri="{FF2B5EF4-FFF2-40B4-BE49-F238E27FC236}">
              <a16:creationId xmlns:a16="http://schemas.microsoft.com/office/drawing/2014/main" id="{00000000-0008-0000-0900-000051000000}"/>
            </a:ext>
          </a:extLst>
        </xdr:cNvPr>
        <xdr:cNvGrpSpPr>
          <a:grpSpLocks noChangeAspect="1"/>
        </xdr:cNvGrpSpPr>
      </xdr:nvGrpSpPr>
      <xdr:grpSpPr>
        <a:xfrm>
          <a:off x="2097030" y="14239827"/>
          <a:ext cx="951092" cy="509328"/>
          <a:chOff x="323272" y="8994250"/>
          <a:chExt cx="3876011" cy="2224628"/>
        </a:xfrm>
      </xdr:grpSpPr>
      <xdr:sp macro="" textlink="">
        <xdr:nvSpPr>
          <xdr:cNvPr id="82" name="Prostokąt 81">
            <a:extLst>
              <a:ext uri="{FF2B5EF4-FFF2-40B4-BE49-F238E27FC236}">
                <a16:creationId xmlns:a16="http://schemas.microsoft.com/office/drawing/2014/main" id="{00000000-0008-0000-0900-000052000000}"/>
              </a:ext>
            </a:extLst>
          </xdr:cNvPr>
          <xdr:cNvSpPr/>
        </xdr:nvSpPr>
        <xdr:spPr>
          <a:xfrm>
            <a:off x="1294655" y="9106397"/>
            <a:ext cx="896426" cy="1834929"/>
          </a:xfrm>
          <a:prstGeom prst="rect">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83" name="Łącznik prosty 82">
            <a:extLst>
              <a:ext uri="{FF2B5EF4-FFF2-40B4-BE49-F238E27FC236}">
                <a16:creationId xmlns:a16="http://schemas.microsoft.com/office/drawing/2014/main" id="{00000000-0008-0000-0900-000053000000}"/>
              </a:ext>
            </a:extLst>
          </xdr:cNvPr>
          <xdr:cNvCxnSpPr>
            <a:stCxn id="82" idx="0"/>
            <a:endCxn id="82" idx="2"/>
          </xdr:cNvCxnSpPr>
        </xdr:nvCxnSpPr>
        <xdr:spPr>
          <a:xfrm>
            <a:off x="1746678" y="9110207"/>
            <a:ext cx="0" cy="1831119"/>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84" name="Łącznik prosty 83">
            <a:extLst>
              <a:ext uri="{FF2B5EF4-FFF2-40B4-BE49-F238E27FC236}">
                <a16:creationId xmlns:a16="http://schemas.microsoft.com/office/drawing/2014/main" id="{00000000-0008-0000-0900-000054000000}"/>
              </a:ext>
            </a:extLst>
          </xdr:cNvPr>
          <xdr:cNvCxnSpPr>
            <a:stCxn id="82" idx="1"/>
            <a:endCxn id="82" idx="3"/>
          </xdr:cNvCxnSpPr>
        </xdr:nvCxnSpPr>
        <xdr:spPr>
          <a:xfrm>
            <a:off x="1292750" y="10020052"/>
            <a:ext cx="894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85" name="Prostokąt 84">
            <a:extLst>
              <a:ext uri="{FF2B5EF4-FFF2-40B4-BE49-F238E27FC236}">
                <a16:creationId xmlns:a16="http://schemas.microsoft.com/office/drawing/2014/main" id="{00000000-0008-0000-0900-000055000000}"/>
              </a:ext>
            </a:extLst>
          </xdr:cNvPr>
          <xdr:cNvSpPr/>
        </xdr:nvSpPr>
        <xdr:spPr>
          <a:xfrm>
            <a:off x="2226779" y="9106397"/>
            <a:ext cx="894521" cy="1834929"/>
          </a:xfrm>
          <a:prstGeom prst="rect">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86" name="Łącznik prosty 85">
            <a:extLst>
              <a:ext uri="{FF2B5EF4-FFF2-40B4-BE49-F238E27FC236}">
                <a16:creationId xmlns:a16="http://schemas.microsoft.com/office/drawing/2014/main" id="{00000000-0008-0000-0900-000056000000}"/>
              </a:ext>
            </a:extLst>
          </xdr:cNvPr>
          <xdr:cNvCxnSpPr>
            <a:stCxn id="85" idx="0"/>
            <a:endCxn id="85" idx="2"/>
          </xdr:cNvCxnSpPr>
        </xdr:nvCxnSpPr>
        <xdr:spPr>
          <a:xfrm>
            <a:off x="2684517" y="9110207"/>
            <a:ext cx="0" cy="1831119"/>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87" name="Łącznik prosty 86">
            <a:extLst>
              <a:ext uri="{FF2B5EF4-FFF2-40B4-BE49-F238E27FC236}">
                <a16:creationId xmlns:a16="http://schemas.microsoft.com/office/drawing/2014/main" id="{00000000-0008-0000-0900-000057000000}"/>
              </a:ext>
            </a:extLst>
          </xdr:cNvPr>
          <xdr:cNvCxnSpPr>
            <a:stCxn id="85" idx="1"/>
            <a:endCxn id="85" idx="3"/>
          </xdr:cNvCxnSpPr>
        </xdr:nvCxnSpPr>
        <xdr:spPr>
          <a:xfrm>
            <a:off x="2232494" y="10020052"/>
            <a:ext cx="892616"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88" name="Prostokąt 87">
            <a:extLst>
              <a:ext uri="{FF2B5EF4-FFF2-40B4-BE49-F238E27FC236}">
                <a16:creationId xmlns:a16="http://schemas.microsoft.com/office/drawing/2014/main" id="{00000000-0008-0000-0900-000058000000}"/>
              </a:ext>
            </a:extLst>
          </xdr:cNvPr>
          <xdr:cNvSpPr/>
        </xdr:nvSpPr>
        <xdr:spPr>
          <a:xfrm>
            <a:off x="1155093" y="8994250"/>
            <a:ext cx="2099972" cy="207322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89" name="Prostokąt 88">
            <a:extLst>
              <a:ext uri="{FF2B5EF4-FFF2-40B4-BE49-F238E27FC236}">
                <a16:creationId xmlns:a16="http://schemas.microsoft.com/office/drawing/2014/main" id="{00000000-0008-0000-0900-000059000000}"/>
              </a:ext>
            </a:extLst>
          </xdr:cNvPr>
          <xdr:cNvSpPr/>
        </xdr:nvSpPr>
        <xdr:spPr>
          <a:xfrm flipV="1">
            <a:off x="360625" y="11075089"/>
            <a:ext cx="3838658" cy="122997"/>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90" name="Grafika 89" descr="Kawa kontur">
            <a:extLst>
              <a:ext uri="{FF2B5EF4-FFF2-40B4-BE49-F238E27FC236}">
                <a16:creationId xmlns:a16="http://schemas.microsoft.com/office/drawing/2014/main" id="{00000000-0008-0000-0900-00005A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tretch>
            <a:fillRect/>
          </a:stretch>
        </xdr:blipFill>
        <xdr:spPr>
          <a:xfrm>
            <a:off x="3355122" y="10395338"/>
            <a:ext cx="707010" cy="729449"/>
          </a:xfrm>
          <a:prstGeom prst="rect">
            <a:avLst/>
          </a:prstGeom>
        </xdr:spPr>
      </xdr:pic>
      <xdr:pic>
        <xdr:nvPicPr>
          <xdr:cNvPr id="91" name="Grafika 90" descr="Książki na półce kontur">
            <a:extLst>
              <a:ext uri="{FF2B5EF4-FFF2-40B4-BE49-F238E27FC236}">
                <a16:creationId xmlns:a16="http://schemas.microsoft.com/office/drawing/2014/main" id="{00000000-0008-0000-0900-00005B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 uri="{96DAC541-7B7A-43D3-8B79-37D633B846F1}">
                <asvg:svgBlip xmlns:asvg="http://schemas.microsoft.com/office/drawing/2016/SVG/main" r:embed="rId7"/>
              </a:ext>
            </a:extLst>
          </a:blip>
          <a:stretch>
            <a:fillRect/>
          </a:stretch>
        </xdr:blipFill>
        <xdr:spPr>
          <a:xfrm>
            <a:off x="323272" y="10308288"/>
            <a:ext cx="901065" cy="910590"/>
          </a:xfrm>
          <a:prstGeom prst="rect">
            <a:avLst/>
          </a:prstGeom>
        </xdr:spPr>
      </xdr:pic>
    </xdr:grpSp>
    <xdr:clientData/>
  </xdr:twoCellAnchor>
  <xdr:twoCellAnchor>
    <xdr:from>
      <xdr:col>16</xdr:col>
      <xdr:colOff>16600</xdr:colOff>
      <xdr:row>77</xdr:row>
      <xdr:rowOff>168504</xdr:rowOff>
    </xdr:from>
    <xdr:to>
      <xdr:col>18</xdr:col>
      <xdr:colOff>54958</xdr:colOff>
      <xdr:row>80</xdr:row>
      <xdr:rowOff>149474</xdr:rowOff>
    </xdr:to>
    <xdr:grpSp>
      <xdr:nvGrpSpPr>
        <xdr:cNvPr id="92" name="Grupa 91">
          <a:extLst>
            <a:ext uri="{FF2B5EF4-FFF2-40B4-BE49-F238E27FC236}">
              <a16:creationId xmlns:a16="http://schemas.microsoft.com/office/drawing/2014/main" id="{00000000-0008-0000-0900-00005C000000}"/>
            </a:ext>
          </a:extLst>
        </xdr:cNvPr>
        <xdr:cNvGrpSpPr>
          <a:grpSpLocks noChangeAspect="1"/>
        </xdr:cNvGrpSpPr>
      </xdr:nvGrpSpPr>
      <xdr:grpSpPr>
        <a:xfrm>
          <a:off x="7707645" y="14246902"/>
          <a:ext cx="934829" cy="515043"/>
          <a:chOff x="323272" y="8994250"/>
          <a:chExt cx="3876011" cy="2224628"/>
        </a:xfrm>
      </xdr:grpSpPr>
      <xdr:sp macro="" textlink="">
        <xdr:nvSpPr>
          <xdr:cNvPr id="93" name="Prostokąt 92">
            <a:extLst>
              <a:ext uri="{FF2B5EF4-FFF2-40B4-BE49-F238E27FC236}">
                <a16:creationId xmlns:a16="http://schemas.microsoft.com/office/drawing/2014/main" id="{00000000-0008-0000-0900-00005D000000}"/>
              </a:ext>
            </a:extLst>
          </xdr:cNvPr>
          <xdr:cNvSpPr/>
        </xdr:nvSpPr>
        <xdr:spPr>
          <a:xfrm>
            <a:off x="1294655" y="9106397"/>
            <a:ext cx="896426" cy="1834929"/>
          </a:xfrm>
          <a:prstGeom prst="rect">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94" name="Łącznik prosty 93">
            <a:extLst>
              <a:ext uri="{FF2B5EF4-FFF2-40B4-BE49-F238E27FC236}">
                <a16:creationId xmlns:a16="http://schemas.microsoft.com/office/drawing/2014/main" id="{00000000-0008-0000-0900-00005E000000}"/>
              </a:ext>
            </a:extLst>
          </xdr:cNvPr>
          <xdr:cNvCxnSpPr>
            <a:stCxn id="93" idx="0"/>
            <a:endCxn id="93" idx="2"/>
          </xdr:cNvCxnSpPr>
        </xdr:nvCxnSpPr>
        <xdr:spPr>
          <a:xfrm>
            <a:off x="1746678" y="9110207"/>
            <a:ext cx="0" cy="1831119"/>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95" name="Łącznik prosty 94">
            <a:extLst>
              <a:ext uri="{FF2B5EF4-FFF2-40B4-BE49-F238E27FC236}">
                <a16:creationId xmlns:a16="http://schemas.microsoft.com/office/drawing/2014/main" id="{00000000-0008-0000-0900-00005F000000}"/>
              </a:ext>
            </a:extLst>
          </xdr:cNvPr>
          <xdr:cNvCxnSpPr>
            <a:stCxn id="93" idx="1"/>
            <a:endCxn id="93" idx="3"/>
          </xdr:cNvCxnSpPr>
        </xdr:nvCxnSpPr>
        <xdr:spPr>
          <a:xfrm>
            <a:off x="1292750" y="10020052"/>
            <a:ext cx="894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96" name="Prostokąt 95">
            <a:extLst>
              <a:ext uri="{FF2B5EF4-FFF2-40B4-BE49-F238E27FC236}">
                <a16:creationId xmlns:a16="http://schemas.microsoft.com/office/drawing/2014/main" id="{00000000-0008-0000-0900-000060000000}"/>
              </a:ext>
            </a:extLst>
          </xdr:cNvPr>
          <xdr:cNvSpPr/>
        </xdr:nvSpPr>
        <xdr:spPr>
          <a:xfrm>
            <a:off x="2226779" y="9106397"/>
            <a:ext cx="894521" cy="1834929"/>
          </a:xfrm>
          <a:prstGeom prst="rect">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97" name="Łącznik prosty 96">
            <a:extLst>
              <a:ext uri="{FF2B5EF4-FFF2-40B4-BE49-F238E27FC236}">
                <a16:creationId xmlns:a16="http://schemas.microsoft.com/office/drawing/2014/main" id="{00000000-0008-0000-0900-000061000000}"/>
              </a:ext>
            </a:extLst>
          </xdr:cNvPr>
          <xdr:cNvCxnSpPr>
            <a:stCxn id="96" idx="0"/>
            <a:endCxn id="96" idx="2"/>
          </xdr:cNvCxnSpPr>
        </xdr:nvCxnSpPr>
        <xdr:spPr>
          <a:xfrm>
            <a:off x="2684517" y="9110207"/>
            <a:ext cx="0" cy="1831119"/>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98" name="Łącznik prosty 97">
            <a:extLst>
              <a:ext uri="{FF2B5EF4-FFF2-40B4-BE49-F238E27FC236}">
                <a16:creationId xmlns:a16="http://schemas.microsoft.com/office/drawing/2014/main" id="{00000000-0008-0000-0900-000062000000}"/>
              </a:ext>
            </a:extLst>
          </xdr:cNvPr>
          <xdr:cNvCxnSpPr>
            <a:stCxn id="96" idx="1"/>
            <a:endCxn id="96" idx="3"/>
          </xdr:cNvCxnSpPr>
        </xdr:nvCxnSpPr>
        <xdr:spPr>
          <a:xfrm>
            <a:off x="2232494" y="10020052"/>
            <a:ext cx="892616"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99" name="Prostokąt 98">
            <a:extLst>
              <a:ext uri="{FF2B5EF4-FFF2-40B4-BE49-F238E27FC236}">
                <a16:creationId xmlns:a16="http://schemas.microsoft.com/office/drawing/2014/main" id="{00000000-0008-0000-0900-000063000000}"/>
              </a:ext>
            </a:extLst>
          </xdr:cNvPr>
          <xdr:cNvSpPr/>
        </xdr:nvSpPr>
        <xdr:spPr>
          <a:xfrm>
            <a:off x="1155093" y="8994250"/>
            <a:ext cx="2099972" cy="207322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00" name="Prostokąt 99">
            <a:extLst>
              <a:ext uri="{FF2B5EF4-FFF2-40B4-BE49-F238E27FC236}">
                <a16:creationId xmlns:a16="http://schemas.microsoft.com/office/drawing/2014/main" id="{00000000-0008-0000-0900-000064000000}"/>
              </a:ext>
            </a:extLst>
          </xdr:cNvPr>
          <xdr:cNvSpPr/>
        </xdr:nvSpPr>
        <xdr:spPr>
          <a:xfrm flipV="1">
            <a:off x="360625" y="11075089"/>
            <a:ext cx="3838658" cy="122997"/>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101" name="Grafika 100" descr="Kawa kontur">
            <a:extLst>
              <a:ext uri="{FF2B5EF4-FFF2-40B4-BE49-F238E27FC236}">
                <a16:creationId xmlns:a16="http://schemas.microsoft.com/office/drawing/2014/main" id="{00000000-0008-0000-0900-000065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tretch>
            <a:fillRect/>
          </a:stretch>
        </xdr:blipFill>
        <xdr:spPr>
          <a:xfrm>
            <a:off x="3355122" y="10395338"/>
            <a:ext cx="707010" cy="729449"/>
          </a:xfrm>
          <a:prstGeom prst="rect">
            <a:avLst/>
          </a:prstGeom>
        </xdr:spPr>
      </xdr:pic>
      <xdr:pic>
        <xdr:nvPicPr>
          <xdr:cNvPr id="102" name="Grafika 101" descr="Książki na półce kontur">
            <a:extLst>
              <a:ext uri="{FF2B5EF4-FFF2-40B4-BE49-F238E27FC236}">
                <a16:creationId xmlns:a16="http://schemas.microsoft.com/office/drawing/2014/main" id="{00000000-0008-0000-0900-000066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 uri="{96DAC541-7B7A-43D3-8B79-37D633B846F1}">
                <asvg:svgBlip xmlns:asvg="http://schemas.microsoft.com/office/drawing/2016/SVG/main" r:embed="rId7"/>
              </a:ext>
            </a:extLst>
          </a:blip>
          <a:stretch>
            <a:fillRect/>
          </a:stretch>
        </xdr:blipFill>
        <xdr:spPr>
          <a:xfrm>
            <a:off x="323272" y="10308288"/>
            <a:ext cx="901065" cy="910590"/>
          </a:xfrm>
          <a:prstGeom prst="rect">
            <a:avLst/>
          </a:prstGeom>
        </xdr:spPr>
      </xdr:pic>
    </xdr:grpSp>
    <xdr:clientData/>
  </xdr:twoCellAnchor>
  <xdr:twoCellAnchor>
    <xdr:from>
      <xdr:col>12</xdr:col>
      <xdr:colOff>284121</xdr:colOff>
      <xdr:row>63</xdr:row>
      <xdr:rowOff>120968</xdr:rowOff>
    </xdr:from>
    <xdr:to>
      <xdr:col>14</xdr:col>
      <xdr:colOff>438129</xdr:colOff>
      <xdr:row>67</xdr:row>
      <xdr:rowOff>108099</xdr:rowOff>
    </xdr:to>
    <xdr:grpSp>
      <xdr:nvGrpSpPr>
        <xdr:cNvPr id="103" name="Grupa 102">
          <a:extLst>
            <a:ext uri="{FF2B5EF4-FFF2-40B4-BE49-F238E27FC236}">
              <a16:creationId xmlns:a16="http://schemas.microsoft.com/office/drawing/2014/main" id="{00000000-0008-0000-0900-000067000000}"/>
            </a:ext>
          </a:extLst>
        </xdr:cNvPr>
        <xdr:cNvGrpSpPr>
          <a:grpSpLocks noChangeAspect="1"/>
        </xdr:cNvGrpSpPr>
      </xdr:nvGrpSpPr>
      <xdr:grpSpPr>
        <a:xfrm>
          <a:off x="6305490" y="11664932"/>
          <a:ext cx="1016861" cy="700497"/>
          <a:chOff x="4348977" y="9940356"/>
          <a:chExt cx="3121218" cy="2158143"/>
        </a:xfrm>
      </xdr:grpSpPr>
      <xdr:grpSp>
        <xdr:nvGrpSpPr>
          <xdr:cNvPr id="104" name="Grupa 103">
            <a:extLst>
              <a:ext uri="{FF2B5EF4-FFF2-40B4-BE49-F238E27FC236}">
                <a16:creationId xmlns:a16="http://schemas.microsoft.com/office/drawing/2014/main" id="{00000000-0008-0000-0900-000068000000}"/>
              </a:ext>
            </a:extLst>
          </xdr:cNvPr>
          <xdr:cNvGrpSpPr>
            <a:grpSpLocks noChangeAspect="1"/>
          </xdr:cNvGrpSpPr>
        </xdr:nvGrpSpPr>
        <xdr:grpSpPr>
          <a:xfrm>
            <a:off x="4350882" y="9936546"/>
            <a:ext cx="3115503" cy="2158143"/>
            <a:chOff x="4257897" y="8674138"/>
            <a:chExt cx="3124472" cy="2115730"/>
          </a:xfrm>
        </xdr:grpSpPr>
        <xdr:sp macro="" textlink="">
          <xdr:nvSpPr>
            <xdr:cNvPr id="107" name="Dowolny kształt: kształt 106">
              <a:extLst>
                <a:ext uri="{FF2B5EF4-FFF2-40B4-BE49-F238E27FC236}">
                  <a16:creationId xmlns:a16="http://schemas.microsoft.com/office/drawing/2014/main" id="{00000000-0008-0000-0900-00006B000000}"/>
                </a:ext>
              </a:extLst>
            </xdr:cNvPr>
            <xdr:cNvSpPr/>
          </xdr:nvSpPr>
          <xdr:spPr>
            <a:xfrm>
              <a:off x="4953000" y="9401175"/>
              <a:ext cx="1720215" cy="1295400"/>
            </a:xfrm>
            <a:custGeom>
              <a:avLst/>
              <a:gdLst>
                <a:gd name="connsiteX0" fmla="*/ 828675 w 1724025"/>
                <a:gd name="connsiteY0" fmla="*/ 0 h 1295400"/>
                <a:gd name="connsiteX1" fmla="*/ 1724025 w 1724025"/>
                <a:gd name="connsiteY1" fmla="*/ 409575 h 1295400"/>
                <a:gd name="connsiteX2" fmla="*/ 1076325 w 1724025"/>
                <a:gd name="connsiteY2" fmla="*/ 714375 h 1295400"/>
                <a:gd name="connsiteX3" fmla="*/ 1076325 w 1724025"/>
                <a:gd name="connsiteY3" fmla="*/ 1219200 h 1295400"/>
                <a:gd name="connsiteX4" fmla="*/ 914400 w 1724025"/>
                <a:gd name="connsiteY4" fmla="*/ 1295400 h 1295400"/>
                <a:gd name="connsiteX5" fmla="*/ 714375 w 1724025"/>
                <a:gd name="connsiteY5" fmla="*/ 1219200 h 1295400"/>
                <a:gd name="connsiteX6" fmla="*/ 723900 w 1724025"/>
                <a:gd name="connsiteY6" fmla="*/ 733425 h 1295400"/>
                <a:gd name="connsiteX7" fmla="*/ 0 w 1724025"/>
                <a:gd name="connsiteY7" fmla="*/ 390525 h 1295400"/>
                <a:gd name="connsiteX8" fmla="*/ 828675 w 1724025"/>
                <a:gd name="connsiteY8" fmla="*/ 0 h 12954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1724025" h="1295400">
                  <a:moveTo>
                    <a:pt x="828675" y="0"/>
                  </a:moveTo>
                  <a:lnTo>
                    <a:pt x="1724025" y="409575"/>
                  </a:lnTo>
                  <a:lnTo>
                    <a:pt x="1076325" y="714375"/>
                  </a:lnTo>
                  <a:lnTo>
                    <a:pt x="1076325" y="1219200"/>
                  </a:lnTo>
                  <a:lnTo>
                    <a:pt x="914400" y="1295400"/>
                  </a:lnTo>
                  <a:lnTo>
                    <a:pt x="714375" y="1219200"/>
                  </a:lnTo>
                  <a:lnTo>
                    <a:pt x="723900" y="733425"/>
                  </a:lnTo>
                  <a:lnTo>
                    <a:pt x="0" y="390525"/>
                  </a:lnTo>
                  <a:lnTo>
                    <a:pt x="828675" y="0"/>
                  </a:lnTo>
                  <a:close/>
                </a:path>
              </a:pathLst>
            </a:custGeom>
            <a:solidFill>
              <a:schemeClr val="bg1">
                <a:lumMod val="95000"/>
              </a:schemeClr>
            </a:solidFill>
            <a:ln w="6350">
              <a:solidFill>
                <a:schemeClr val="bg1">
                  <a:lumMod val="8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nvGrpSpPr>
            <xdr:cNvPr id="108" name="Grupa 107">
              <a:extLst>
                <a:ext uri="{FF2B5EF4-FFF2-40B4-BE49-F238E27FC236}">
                  <a16:creationId xmlns:a16="http://schemas.microsoft.com/office/drawing/2014/main" id="{00000000-0008-0000-0900-00006C000000}"/>
                </a:ext>
              </a:extLst>
            </xdr:cNvPr>
            <xdr:cNvGrpSpPr/>
          </xdr:nvGrpSpPr>
          <xdr:grpSpPr>
            <a:xfrm>
              <a:off x="4257897" y="8674138"/>
              <a:ext cx="3124472" cy="2115730"/>
              <a:chOff x="3670368" y="7366583"/>
              <a:chExt cx="3042579" cy="2220784"/>
            </a:xfrm>
          </xdr:grpSpPr>
          <xdr:grpSp>
            <xdr:nvGrpSpPr>
              <xdr:cNvPr id="110" name="Grupa 109">
                <a:extLst>
                  <a:ext uri="{FF2B5EF4-FFF2-40B4-BE49-F238E27FC236}">
                    <a16:creationId xmlns:a16="http://schemas.microsoft.com/office/drawing/2014/main" id="{00000000-0008-0000-0900-00006E000000}"/>
                  </a:ext>
                </a:extLst>
              </xdr:cNvPr>
              <xdr:cNvGrpSpPr/>
            </xdr:nvGrpSpPr>
            <xdr:grpSpPr>
              <a:xfrm>
                <a:off x="3670368" y="7366583"/>
                <a:ext cx="3042579" cy="2220784"/>
                <a:chOff x="6496695" y="2979033"/>
                <a:chExt cx="2690840" cy="2215330"/>
              </a:xfrm>
            </xdr:grpSpPr>
            <xdr:sp macro="" textlink="">
              <xdr:nvSpPr>
                <xdr:cNvPr id="113" name="Dowolny kształt: kształt 112">
                  <a:extLst>
                    <a:ext uri="{FF2B5EF4-FFF2-40B4-BE49-F238E27FC236}">
                      <a16:creationId xmlns:a16="http://schemas.microsoft.com/office/drawing/2014/main" id="{00000000-0008-0000-0900-000071000000}"/>
                    </a:ext>
                  </a:extLst>
                </xdr:cNvPr>
                <xdr:cNvSpPr/>
              </xdr:nvSpPr>
              <xdr:spPr>
                <a:xfrm>
                  <a:off x="7967624" y="2979033"/>
                  <a:ext cx="1167674" cy="1342472"/>
                </a:xfrm>
                <a:custGeom>
                  <a:avLst/>
                  <a:gdLst>
                    <a:gd name="connsiteX0" fmla="*/ 0 w 1170878"/>
                    <a:gd name="connsiteY0" fmla="*/ 669073 h 1347439"/>
                    <a:gd name="connsiteX1" fmla="*/ 0 w 1170878"/>
                    <a:gd name="connsiteY1" fmla="*/ 0 h 1347439"/>
                    <a:gd name="connsiteX2" fmla="*/ 1170878 w 1170878"/>
                    <a:gd name="connsiteY2" fmla="*/ 664427 h 1347439"/>
                    <a:gd name="connsiteX3" fmla="*/ 1170878 w 1170878"/>
                    <a:gd name="connsiteY3" fmla="*/ 1347439 h 1347439"/>
                    <a:gd name="connsiteX4" fmla="*/ 0 w 1170878"/>
                    <a:gd name="connsiteY4" fmla="*/ 669073 h 1347439"/>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170878" h="1347439">
                      <a:moveTo>
                        <a:pt x="0" y="669073"/>
                      </a:moveTo>
                      <a:lnTo>
                        <a:pt x="0" y="0"/>
                      </a:lnTo>
                      <a:lnTo>
                        <a:pt x="1170878" y="664427"/>
                      </a:lnTo>
                      <a:lnTo>
                        <a:pt x="1170878" y="1347439"/>
                      </a:lnTo>
                      <a:lnTo>
                        <a:pt x="0" y="669073"/>
                      </a:lnTo>
                      <a:close/>
                    </a:path>
                  </a:pathLst>
                </a:custGeom>
                <a:solidFill>
                  <a:schemeClr val="bg1">
                    <a:lumMod val="95000"/>
                    <a:alpha val="20000"/>
                  </a:schemeClr>
                </a:solidFill>
                <a:ln w="19050">
                  <a:solidFill>
                    <a:schemeClr val="bg1">
                      <a:lumMod val="85000"/>
                    </a:schemeClr>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pl-PL" sz="1100" b="1">
                    <a:solidFill>
                      <a:schemeClr val="lt1"/>
                    </a:solidFill>
                    <a:latin typeface="+mn-lt"/>
                    <a:ea typeface="+mn-ea"/>
                    <a:cs typeface="+mn-cs"/>
                  </a:endParaRPr>
                </a:p>
              </xdr:txBody>
            </xdr:sp>
            <xdr:sp macro="" textlink="">
              <xdr:nvSpPr>
                <xdr:cNvPr id="114" name="Dowolny kształt: kształt 113">
                  <a:extLst>
                    <a:ext uri="{FF2B5EF4-FFF2-40B4-BE49-F238E27FC236}">
                      <a16:creationId xmlns:a16="http://schemas.microsoft.com/office/drawing/2014/main" id="{00000000-0008-0000-0900-000072000000}"/>
                    </a:ext>
                  </a:extLst>
                </xdr:cNvPr>
                <xdr:cNvSpPr/>
              </xdr:nvSpPr>
              <xdr:spPr>
                <a:xfrm>
                  <a:off x="6496695" y="2990506"/>
                  <a:ext cx="1168154" cy="1342472"/>
                </a:xfrm>
                <a:custGeom>
                  <a:avLst/>
                  <a:gdLst>
                    <a:gd name="connsiteX0" fmla="*/ 0 w 1170878"/>
                    <a:gd name="connsiteY0" fmla="*/ 1347439 h 1347439"/>
                    <a:gd name="connsiteX1" fmla="*/ 0 w 1170878"/>
                    <a:gd name="connsiteY1" fmla="*/ 673719 h 1347439"/>
                    <a:gd name="connsiteX2" fmla="*/ 1170878 w 1170878"/>
                    <a:gd name="connsiteY2" fmla="*/ 0 h 1347439"/>
                    <a:gd name="connsiteX3" fmla="*/ 1170878 w 1170878"/>
                    <a:gd name="connsiteY3" fmla="*/ 678366 h 1347439"/>
                    <a:gd name="connsiteX4" fmla="*/ 0 w 1170878"/>
                    <a:gd name="connsiteY4" fmla="*/ 1347439 h 1347439"/>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170878" h="1347439">
                      <a:moveTo>
                        <a:pt x="0" y="1347439"/>
                      </a:moveTo>
                      <a:lnTo>
                        <a:pt x="0" y="673719"/>
                      </a:lnTo>
                      <a:lnTo>
                        <a:pt x="1170878" y="0"/>
                      </a:lnTo>
                      <a:lnTo>
                        <a:pt x="1170878" y="678366"/>
                      </a:lnTo>
                      <a:lnTo>
                        <a:pt x="0" y="1347439"/>
                      </a:lnTo>
                      <a:close/>
                    </a:path>
                  </a:pathLst>
                </a:custGeom>
                <a:solidFill>
                  <a:schemeClr val="bg1">
                    <a:lumMod val="95000"/>
                    <a:alpha val="20000"/>
                  </a:schemeClr>
                </a:solidFill>
                <a:ln w="19050">
                  <a:solidFill>
                    <a:schemeClr val="bg1">
                      <a:lumMod val="85000"/>
                    </a:schemeClr>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b="1"/>
                </a:p>
              </xdr:txBody>
            </xdr:sp>
            <xdr:sp macro="" textlink="">
              <xdr:nvSpPr>
                <xdr:cNvPr id="115" name="Dowolny kształt: kształt 114">
                  <a:extLst>
                    <a:ext uri="{FF2B5EF4-FFF2-40B4-BE49-F238E27FC236}">
                      <a16:creationId xmlns:a16="http://schemas.microsoft.com/office/drawing/2014/main" id="{00000000-0008-0000-0900-000073000000}"/>
                    </a:ext>
                  </a:extLst>
                </xdr:cNvPr>
                <xdr:cNvSpPr/>
              </xdr:nvSpPr>
              <xdr:spPr>
                <a:xfrm>
                  <a:off x="6550914" y="3843078"/>
                  <a:ext cx="1163508" cy="1351285"/>
                </a:xfrm>
                <a:custGeom>
                  <a:avLst/>
                  <a:gdLst>
                    <a:gd name="connsiteX0" fmla="*/ 1166232 w 1166232"/>
                    <a:gd name="connsiteY0" fmla="*/ 1356732 h 1356732"/>
                    <a:gd name="connsiteX1" fmla="*/ 1166232 w 1166232"/>
                    <a:gd name="connsiteY1" fmla="*/ 673719 h 1356732"/>
                    <a:gd name="connsiteX2" fmla="*/ 0 w 1166232"/>
                    <a:gd name="connsiteY2" fmla="*/ 0 h 1356732"/>
                    <a:gd name="connsiteX3" fmla="*/ 0 w 1166232"/>
                    <a:gd name="connsiteY3" fmla="*/ 678366 h 1356732"/>
                    <a:gd name="connsiteX4" fmla="*/ 1166232 w 1166232"/>
                    <a:gd name="connsiteY4" fmla="*/ 1356732 h 1356732"/>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166232" h="1356732">
                      <a:moveTo>
                        <a:pt x="1166232" y="1356732"/>
                      </a:moveTo>
                      <a:lnTo>
                        <a:pt x="1166232" y="673719"/>
                      </a:lnTo>
                      <a:lnTo>
                        <a:pt x="0" y="0"/>
                      </a:lnTo>
                      <a:lnTo>
                        <a:pt x="0" y="678366"/>
                      </a:lnTo>
                      <a:lnTo>
                        <a:pt x="1166232" y="1356732"/>
                      </a:lnTo>
                      <a:close/>
                    </a:path>
                  </a:pathLst>
                </a:custGeom>
                <a:solidFill>
                  <a:schemeClr val="accent1">
                    <a:alpha val="20000"/>
                  </a:schemeClr>
                </a:solidFill>
                <a:ln w="19050">
                  <a:solidFill>
                    <a:schemeClr val="bg1">
                      <a:lumMod val="85000"/>
                    </a:schemeClr>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b="1"/>
                </a:p>
              </xdr:txBody>
            </xdr:sp>
            <xdr:sp macro="" textlink="">
              <xdr:nvSpPr>
                <xdr:cNvPr id="116" name="Dowolny kształt: kształt 115">
                  <a:extLst>
                    <a:ext uri="{FF2B5EF4-FFF2-40B4-BE49-F238E27FC236}">
                      <a16:creationId xmlns:a16="http://schemas.microsoft.com/office/drawing/2014/main" id="{00000000-0008-0000-0900-000074000000}"/>
                    </a:ext>
                  </a:extLst>
                </xdr:cNvPr>
                <xdr:cNvSpPr/>
              </xdr:nvSpPr>
              <xdr:spPr>
                <a:xfrm>
                  <a:off x="8021277" y="3823165"/>
                  <a:ext cx="1166258" cy="1355931"/>
                </a:xfrm>
                <a:custGeom>
                  <a:avLst/>
                  <a:gdLst>
                    <a:gd name="connsiteX0" fmla="*/ 1166232 w 1166232"/>
                    <a:gd name="connsiteY0" fmla="*/ 687658 h 1361378"/>
                    <a:gd name="connsiteX1" fmla="*/ 1166232 w 1166232"/>
                    <a:gd name="connsiteY1" fmla="*/ 0 h 1361378"/>
                    <a:gd name="connsiteX2" fmla="*/ 0 w 1166232"/>
                    <a:gd name="connsiteY2" fmla="*/ 673719 h 1361378"/>
                    <a:gd name="connsiteX3" fmla="*/ 0 w 1166232"/>
                    <a:gd name="connsiteY3" fmla="*/ 1361378 h 1361378"/>
                    <a:gd name="connsiteX4" fmla="*/ 1166232 w 1166232"/>
                    <a:gd name="connsiteY4" fmla="*/ 687658 h 1361378"/>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166232" h="1361378">
                      <a:moveTo>
                        <a:pt x="1166232" y="687658"/>
                      </a:moveTo>
                      <a:lnTo>
                        <a:pt x="1166232" y="0"/>
                      </a:lnTo>
                      <a:lnTo>
                        <a:pt x="0" y="673719"/>
                      </a:lnTo>
                      <a:lnTo>
                        <a:pt x="0" y="1361378"/>
                      </a:lnTo>
                      <a:lnTo>
                        <a:pt x="1166232" y="687658"/>
                      </a:lnTo>
                      <a:close/>
                    </a:path>
                  </a:pathLst>
                </a:custGeom>
                <a:solidFill>
                  <a:schemeClr val="bg1">
                    <a:lumMod val="85000"/>
                  </a:schemeClr>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pl-PL" sz="1100" b="1">
                    <a:solidFill>
                      <a:schemeClr val="lt1"/>
                    </a:solidFill>
                    <a:latin typeface="+mn-lt"/>
                    <a:ea typeface="+mn-ea"/>
                    <a:cs typeface="+mn-cs"/>
                  </a:endParaRPr>
                </a:p>
              </xdr:txBody>
            </xdr:sp>
            <xdr:cxnSp macro="">
              <xdr:nvCxnSpPr>
                <xdr:cNvPr id="117" name="Łącznik prosty 116">
                  <a:extLst>
                    <a:ext uri="{FF2B5EF4-FFF2-40B4-BE49-F238E27FC236}">
                      <a16:creationId xmlns:a16="http://schemas.microsoft.com/office/drawing/2014/main" id="{00000000-0008-0000-0900-000075000000}"/>
                    </a:ext>
                  </a:extLst>
                </xdr:cNvPr>
                <xdr:cNvCxnSpPr>
                  <a:stCxn id="116" idx="3"/>
                  <a:endCxn id="107" idx="4"/>
                </xdr:cNvCxnSpPr>
              </xdr:nvCxnSpPr>
              <xdr:spPr>
                <a:xfrm flipH="1" flipV="1">
                  <a:off x="7881082" y="5096680"/>
                  <a:ext cx="140195" cy="82416"/>
                </a:xfrm>
                <a:prstGeom prst="line">
                  <a:avLst/>
                </a:prstGeom>
                <a:ln>
                  <a:solidFill>
                    <a:schemeClr val="bg1">
                      <a:lumMod val="65000"/>
                    </a:schemeClr>
                  </a:solidFill>
                </a:ln>
              </xdr:spPr>
              <xdr:style>
                <a:lnRef idx="1">
                  <a:schemeClr val="dk1"/>
                </a:lnRef>
                <a:fillRef idx="0">
                  <a:schemeClr val="dk1"/>
                </a:fillRef>
                <a:effectRef idx="0">
                  <a:schemeClr val="dk1"/>
                </a:effectRef>
                <a:fontRef idx="minor">
                  <a:schemeClr val="tx1"/>
                </a:fontRef>
              </xdr:style>
            </xdr:cxnSp>
            <xdr:cxnSp macro="">
              <xdr:nvCxnSpPr>
                <xdr:cNvPr id="118" name="Łącznik prosty 117">
                  <a:extLst>
                    <a:ext uri="{FF2B5EF4-FFF2-40B4-BE49-F238E27FC236}">
                      <a16:creationId xmlns:a16="http://schemas.microsoft.com/office/drawing/2014/main" id="{00000000-0008-0000-0900-000076000000}"/>
                    </a:ext>
                  </a:extLst>
                </xdr:cNvPr>
                <xdr:cNvCxnSpPr>
                  <a:stCxn id="115" idx="0"/>
                  <a:endCxn id="107" idx="4"/>
                </xdr:cNvCxnSpPr>
              </xdr:nvCxnSpPr>
              <xdr:spPr>
                <a:xfrm flipV="1">
                  <a:off x="7714421" y="5096680"/>
                  <a:ext cx="166661" cy="97683"/>
                </a:xfrm>
                <a:prstGeom prst="line">
                  <a:avLst/>
                </a:prstGeom>
                <a:ln>
                  <a:solidFill>
                    <a:schemeClr val="bg1">
                      <a:lumMod val="65000"/>
                    </a:schemeClr>
                  </a:solidFill>
                </a:ln>
              </xdr:spPr>
              <xdr:style>
                <a:lnRef idx="1">
                  <a:schemeClr val="dk1"/>
                </a:lnRef>
                <a:fillRef idx="0">
                  <a:schemeClr val="dk1"/>
                </a:fillRef>
                <a:effectRef idx="0">
                  <a:schemeClr val="dk1"/>
                </a:effectRef>
                <a:fontRef idx="minor">
                  <a:schemeClr val="tx1"/>
                </a:fontRef>
              </xdr:style>
            </xdr:cxnSp>
            <xdr:cxnSp macro="">
              <xdr:nvCxnSpPr>
                <xdr:cNvPr id="119" name="Łącznik prosty 118">
                  <a:extLst>
                    <a:ext uri="{FF2B5EF4-FFF2-40B4-BE49-F238E27FC236}">
                      <a16:creationId xmlns:a16="http://schemas.microsoft.com/office/drawing/2014/main" id="{00000000-0008-0000-0900-000077000000}"/>
                    </a:ext>
                  </a:extLst>
                </xdr:cNvPr>
                <xdr:cNvCxnSpPr>
                  <a:stCxn id="107" idx="0"/>
                  <a:endCxn id="113" idx="0"/>
                </xdr:cNvCxnSpPr>
              </xdr:nvCxnSpPr>
              <xdr:spPr>
                <a:xfrm flipV="1">
                  <a:off x="7807418" y="3645640"/>
                  <a:ext cx="160206" cy="94657"/>
                </a:xfrm>
                <a:prstGeom prst="line">
                  <a:avLst/>
                </a:prstGeom>
                <a:ln>
                  <a:solidFill>
                    <a:schemeClr val="bg1">
                      <a:lumMod val="65000"/>
                    </a:schemeClr>
                  </a:solidFill>
                </a:ln>
              </xdr:spPr>
              <xdr:style>
                <a:lnRef idx="1">
                  <a:schemeClr val="dk1"/>
                </a:lnRef>
                <a:fillRef idx="0">
                  <a:schemeClr val="dk1"/>
                </a:fillRef>
                <a:effectRef idx="0">
                  <a:schemeClr val="dk1"/>
                </a:effectRef>
                <a:fontRef idx="minor">
                  <a:schemeClr val="tx1"/>
                </a:fontRef>
              </xdr:style>
            </xdr:cxnSp>
          </xdr:grpSp>
          <xdr:sp macro="" textlink="">
            <xdr:nvSpPr>
              <xdr:cNvPr id="111" name="Dowolny kształt: kształt 110">
                <a:extLst>
                  <a:ext uri="{FF2B5EF4-FFF2-40B4-BE49-F238E27FC236}">
                    <a16:creationId xmlns:a16="http://schemas.microsoft.com/office/drawing/2014/main" id="{00000000-0008-0000-0900-00006F000000}"/>
                  </a:ext>
                </a:extLst>
              </xdr:cNvPr>
              <xdr:cNvSpPr/>
            </xdr:nvSpPr>
            <xdr:spPr>
              <a:xfrm>
                <a:off x="5602843" y="7665271"/>
                <a:ext cx="327859" cy="486277"/>
              </a:xfrm>
              <a:custGeom>
                <a:avLst/>
                <a:gdLst>
                  <a:gd name="connsiteX0" fmla="*/ 0 w 656723"/>
                  <a:gd name="connsiteY0" fmla="*/ 0 h 1017671"/>
                  <a:gd name="connsiteX1" fmla="*/ 0 w 656723"/>
                  <a:gd name="connsiteY1" fmla="*/ 686803 h 1017671"/>
                  <a:gd name="connsiteX2" fmla="*/ 656723 w 656723"/>
                  <a:gd name="connsiteY2" fmla="*/ 1017671 h 1017671"/>
                  <a:gd name="connsiteX3" fmla="*/ 656723 w 656723"/>
                  <a:gd name="connsiteY3" fmla="*/ 340895 h 1017671"/>
                  <a:gd name="connsiteX4" fmla="*/ 0 w 656723"/>
                  <a:gd name="connsiteY4" fmla="*/ 0 h 1017671"/>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656723" h="1017671">
                    <a:moveTo>
                      <a:pt x="0" y="0"/>
                    </a:moveTo>
                    <a:lnTo>
                      <a:pt x="0" y="686803"/>
                    </a:lnTo>
                    <a:lnTo>
                      <a:pt x="656723" y="1017671"/>
                    </a:lnTo>
                    <a:lnTo>
                      <a:pt x="656723" y="340895"/>
                    </a:lnTo>
                    <a:lnTo>
                      <a:pt x="0" y="0"/>
                    </a:lnTo>
                    <a:close/>
                  </a:path>
                </a:pathLst>
              </a:custGeom>
              <a:solidFill>
                <a:schemeClr val="accent1">
                  <a:lumMod val="40000"/>
                  <a:lumOff val="60000"/>
                </a:schemeClr>
              </a:solidFill>
              <a:ln>
                <a:solidFill>
                  <a:schemeClr val="bg1">
                    <a:lumMod val="85000"/>
                  </a:schemeClr>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xnSp macro="">
            <xdr:nvCxnSpPr>
              <xdr:cNvPr id="112" name="Łącznik prosty 111">
                <a:extLst>
                  <a:ext uri="{FF2B5EF4-FFF2-40B4-BE49-F238E27FC236}">
                    <a16:creationId xmlns:a16="http://schemas.microsoft.com/office/drawing/2014/main" id="{00000000-0008-0000-0900-000070000000}"/>
                  </a:ext>
                </a:extLst>
              </xdr:cNvPr>
              <xdr:cNvCxnSpPr/>
            </xdr:nvCxnSpPr>
            <xdr:spPr>
              <a:xfrm flipV="1">
                <a:off x="5763262" y="7757701"/>
                <a:ext cx="0" cy="303609"/>
              </a:xfrm>
              <a:prstGeom prst="line">
                <a:avLst/>
              </a:prstGeom>
              <a:ln w="12700">
                <a:solidFill>
                  <a:schemeClr val="bg1">
                    <a:lumMod val="85000"/>
                  </a:schemeClr>
                </a:solidFill>
                <a:prstDash val="sysDash"/>
              </a:ln>
            </xdr:spPr>
            <xdr:style>
              <a:lnRef idx="1">
                <a:schemeClr val="accent1"/>
              </a:lnRef>
              <a:fillRef idx="0">
                <a:schemeClr val="accent1"/>
              </a:fillRef>
              <a:effectRef idx="0">
                <a:schemeClr val="accent1"/>
              </a:effectRef>
              <a:fontRef idx="minor">
                <a:schemeClr val="tx1"/>
              </a:fontRef>
            </xdr:style>
          </xdr:cxnSp>
        </xdr:grpSp>
        <xdr:cxnSp macro="">
          <xdr:nvCxnSpPr>
            <xdr:cNvPr id="109" name="Łącznik prosty 108">
              <a:extLst>
                <a:ext uri="{FF2B5EF4-FFF2-40B4-BE49-F238E27FC236}">
                  <a16:creationId xmlns:a16="http://schemas.microsoft.com/office/drawing/2014/main" id="{00000000-0008-0000-0900-00006D000000}"/>
                </a:ext>
              </a:extLst>
            </xdr:cNvPr>
            <xdr:cNvCxnSpPr>
              <a:stCxn id="107" idx="0"/>
              <a:endCxn id="114" idx="3"/>
            </xdr:cNvCxnSpPr>
          </xdr:nvCxnSpPr>
          <xdr:spPr>
            <a:xfrm flipH="1" flipV="1">
              <a:off x="5614300" y="9330574"/>
              <a:ext cx="165544" cy="70601"/>
            </a:xfrm>
            <a:prstGeom prst="line">
              <a:avLst/>
            </a:prstGeom>
            <a:ln>
              <a:solidFill>
                <a:schemeClr val="bg1">
                  <a:lumMod val="65000"/>
                </a:schemeClr>
              </a:solidFill>
            </a:ln>
          </xdr:spPr>
          <xdr:style>
            <a:lnRef idx="1">
              <a:schemeClr val="dk1"/>
            </a:lnRef>
            <a:fillRef idx="0">
              <a:schemeClr val="dk1"/>
            </a:fillRef>
            <a:effectRef idx="0">
              <a:schemeClr val="dk1"/>
            </a:effectRef>
            <a:fontRef idx="minor">
              <a:schemeClr val="tx1"/>
            </a:fontRef>
          </xdr:style>
        </xdr:cxnSp>
      </xdr:grpSp>
      <xdr:sp macro="" textlink="">
        <xdr:nvSpPr>
          <xdr:cNvPr id="105" name="Dowolny kształt: kształt 104">
            <a:extLst>
              <a:ext uri="{FF2B5EF4-FFF2-40B4-BE49-F238E27FC236}">
                <a16:creationId xmlns:a16="http://schemas.microsoft.com/office/drawing/2014/main" id="{00000000-0008-0000-0900-000069000000}"/>
              </a:ext>
            </a:extLst>
          </xdr:cNvPr>
          <xdr:cNvSpPr/>
        </xdr:nvSpPr>
        <xdr:spPr>
          <a:xfrm>
            <a:off x="6322795" y="11291773"/>
            <a:ext cx="423378" cy="547686"/>
          </a:xfrm>
          <a:custGeom>
            <a:avLst/>
            <a:gdLst>
              <a:gd name="connsiteX0" fmla="*/ 0 w 767014"/>
              <a:gd name="connsiteY0" fmla="*/ 386013 h 1077828"/>
              <a:gd name="connsiteX1" fmla="*/ 0 w 767014"/>
              <a:gd name="connsiteY1" fmla="*/ 1077828 h 1077828"/>
              <a:gd name="connsiteX2" fmla="*/ 767014 w 767014"/>
              <a:gd name="connsiteY2" fmla="*/ 686802 h 1077828"/>
              <a:gd name="connsiteX3" fmla="*/ 767014 w 767014"/>
              <a:gd name="connsiteY3" fmla="*/ 0 h 1077828"/>
              <a:gd name="connsiteX4" fmla="*/ 0 w 767014"/>
              <a:gd name="connsiteY4" fmla="*/ 386013 h 1077828"/>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767014" h="1077828">
                <a:moveTo>
                  <a:pt x="0" y="386013"/>
                </a:moveTo>
                <a:lnTo>
                  <a:pt x="0" y="1077828"/>
                </a:lnTo>
                <a:lnTo>
                  <a:pt x="767014" y="686802"/>
                </a:lnTo>
                <a:lnTo>
                  <a:pt x="767014" y="0"/>
                </a:lnTo>
                <a:lnTo>
                  <a:pt x="0" y="386013"/>
                </a:lnTo>
                <a:close/>
              </a:path>
            </a:pathLst>
          </a:custGeom>
          <a:solidFill>
            <a:schemeClr val="accent1">
              <a:lumMod val="60000"/>
              <a:lumOff val="40000"/>
            </a:schemeClr>
          </a:solidFill>
          <a:ln>
            <a:solidFill>
              <a:schemeClr val="tx1"/>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xnSp macro="">
        <xdr:nvCxnSpPr>
          <xdr:cNvPr id="106" name="Łącznik prosty 105">
            <a:extLst>
              <a:ext uri="{FF2B5EF4-FFF2-40B4-BE49-F238E27FC236}">
                <a16:creationId xmlns:a16="http://schemas.microsoft.com/office/drawing/2014/main" id="{00000000-0008-0000-0900-00006A000000}"/>
              </a:ext>
            </a:extLst>
          </xdr:cNvPr>
          <xdr:cNvCxnSpPr/>
        </xdr:nvCxnSpPr>
        <xdr:spPr>
          <a:xfrm flipV="1">
            <a:off x="6555462" y="11374308"/>
            <a:ext cx="0" cy="353274"/>
          </a:xfrm>
          <a:prstGeom prst="line">
            <a:avLst/>
          </a:prstGeom>
          <a:ln w="12700">
            <a:solidFill>
              <a:schemeClr val="tx1"/>
            </a:solidFill>
            <a:prstDash val="sysDash"/>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2</xdr:col>
      <xdr:colOff>12339</xdr:colOff>
      <xdr:row>63</xdr:row>
      <xdr:rowOff>107633</xdr:rowOff>
    </xdr:from>
    <xdr:to>
      <xdr:col>3</xdr:col>
      <xdr:colOff>457788</xdr:colOff>
      <xdr:row>67</xdr:row>
      <xdr:rowOff>106680</xdr:rowOff>
    </xdr:to>
    <xdr:grpSp>
      <xdr:nvGrpSpPr>
        <xdr:cNvPr id="120" name="Grupa 119">
          <a:extLst>
            <a:ext uri="{FF2B5EF4-FFF2-40B4-BE49-F238E27FC236}">
              <a16:creationId xmlns:a16="http://schemas.microsoft.com/office/drawing/2014/main" id="{00000000-0008-0000-0900-000078000000}"/>
            </a:ext>
          </a:extLst>
        </xdr:cNvPr>
        <xdr:cNvGrpSpPr>
          <a:grpSpLocks noChangeAspect="1"/>
        </xdr:cNvGrpSpPr>
      </xdr:nvGrpSpPr>
      <xdr:grpSpPr>
        <a:xfrm>
          <a:off x="699708" y="11647787"/>
          <a:ext cx="1024345" cy="716223"/>
          <a:chOff x="4348977" y="9940356"/>
          <a:chExt cx="3121218" cy="2158143"/>
        </a:xfrm>
      </xdr:grpSpPr>
      <xdr:grpSp>
        <xdr:nvGrpSpPr>
          <xdr:cNvPr id="121" name="Grupa 120">
            <a:extLst>
              <a:ext uri="{FF2B5EF4-FFF2-40B4-BE49-F238E27FC236}">
                <a16:creationId xmlns:a16="http://schemas.microsoft.com/office/drawing/2014/main" id="{00000000-0008-0000-0900-000079000000}"/>
              </a:ext>
            </a:extLst>
          </xdr:cNvPr>
          <xdr:cNvGrpSpPr>
            <a:grpSpLocks noChangeAspect="1"/>
          </xdr:cNvGrpSpPr>
        </xdr:nvGrpSpPr>
        <xdr:grpSpPr>
          <a:xfrm>
            <a:off x="4350882" y="9936546"/>
            <a:ext cx="3115503" cy="2158143"/>
            <a:chOff x="4257897" y="8674138"/>
            <a:chExt cx="3124472" cy="2115730"/>
          </a:xfrm>
        </xdr:grpSpPr>
        <xdr:sp macro="" textlink="">
          <xdr:nvSpPr>
            <xdr:cNvPr id="124" name="Dowolny kształt: kształt 123">
              <a:extLst>
                <a:ext uri="{FF2B5EF4-FFF2-40B4-BE49-F238E27FC236}">
                  <a16:creationId xmlns:a16="http://schemas.microsoft.com/office/drawing/2014/main" id="{00000000-0008-0000-0900-00007C000000}"/>
                </a:ext>
              </a:extLst>
            </xdr:cNvPr>
            <xdr:cNvSpPr/>
          </xdr:nvSpPr>
          <xdr:spPr>
            <a:xfrm>
              <a:off x="4953000" y="9401175"/>
              <a:ext cx="1720215" cy="1295400"/>
            </a:xfrm>
            <a:custGeom>
              <a:avLst/>
              <a:gdLst>
                <a:gd name="connsiteX0" fmla="*/ 828675 w 1724025"/>
                <a:gd name="connsiteY0" fmla="*/ 0 h 1295400"/>
                <a:gd name="connsiteX1" fmla="*/ 1724025 w 1724025"/>
                <a:gd name="connsiteY1" fmla="*/ 409575 h 1295400"/>
                <a:gd name="connsiteX2" fmla="*/ 1076325 w 1724025"/>
                <a:gd name="connsiteY2" fmla="*/ 714375 h 1295400"/>
                <a:gd name="connsiteX3" fmla="*/ 1076325 w 1724025"/>
                <a:gd name="connsiteY3" fmla="*/ 1219200 h 1295400"/>
                <a:gd name="connsiteX4" fmla="*/ 914400 w 1724025"/>
                <a:gd name="connsiteY4" fmla="*/ 1295400 h 1295400"/>
                <a:gd name="connsiteX5" fmla="*/ 714375 w 1724025"/>
                <a:gd name="connsiteY5" fmla="*/ 1219200 h 1295400"/>
                <a:gd name="connsiteX6" fmla="*/ 723900 w 1724025"/>
                <a:gd name="connsiteY6" fmla="*/ 733425 h 1295400"/>
                <a:gd name="connsiteX7" fmla="*/ 0 w 1724025"/>
                <a:gd name="connsiteY7" fmla="*/ 390525 h 1295400"/>
                <a:gd name="connsiteX8" fmla="*/ 828675 w 1724025"/>
                <a:gd name="connsiteY8" fmla="*/ 0 h 12954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1724025" h="1295400">
                  <a:moveTo>
                    <a:pt x="828675" y="0"/>
                  </a:moveTo>
                  <a:lnTo>
                    <a:pt x="1724025" y="409575"/>
                  </a:lnTo>
                  <a:lnTo>
                    <a:pt x="1076325" y="714375"/>
                  </a:lnTo>
                  <a:lnTo>
                    <a:pt x="1076325" y="1219200"/>
                  </a:lnTo>
                  <a:lnTo>
                    <a:pt x="914400" y="1295400"/>
                  </a:lnTo>
                  <a:lnTo>
                    <a:pt x="714375" y="1219200"/>
                  </a:lnTo>
                  <a:lnTo>
                    <a:pt x="723900" y="733425"/>
                  </a:lnTo>
                  <a:lnTo>
                    <a:pt x="0" y="390525"/>
                  </a:lnTo>
                  <a:lnTo>
                    <a:pt x="828675" y="0"/>
                  </a:lnTo>
                  <a:close/>
                </a:path>
              </a:pathLst>
            </a:custGeom>
            <a:solidFill>
              <a:schemeClr val="bg1">
                <a:lumMod val="95000"/>
              </a:schemeClr>
            </a:solidFill>
            <a:ln w="6350">
              <a:solidFill>
                <a:schemeClr val="bg1">
                  <a:lumMod val="8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nvGrpSpPr>
            <xdr:cNvPr id="125" name="Grupa 124">
              <a:extLst>
                <a:ext uri="{FF2B5EF4-FFF2-40B4-BE49-F238E27FC236}">
                  <a16:creationId xmlns:a16="http://schemas.microsoft.com/office/drawing/2014/main" id="{00000000-0008-0000-0900-00007D000000}"/>
                </a:ext>
              </a:extLst>
            </xdr:cNvPr>
            <xdr:cNvGrpSpPr/>
          </xdr:nvGrpSpPr>
          <xdr:grpSpPr>
            <a:xfrm>
              <a:off x="4257897" y="8674138"/>
              <a:ext cx="3124472" cy="2115730"/>
              <a:chOff x="3670368" y="7366583"/>
              <a:chExt cx="3042579" cy="2220784"/>
            </a:xfrm>
          </xdr:grpSpPr>
          <xdr:grpSp>
            <xdr:nvGrpSpPr>
              <xdr:cNvPr id="127" name="Grupa 126">
                <a:extLst>
                  <a:ext uri="{FF2B5EF4-FFF2-40B4-BE49-F238E27FC236}">
                    <a16:creationId xmlns:a16="http://schemas.microsoft.com/office/drawing/2014/main" id="{00000000-0008-0000-0900-00007F000000}"/>
                  </a:ext>
                </a:extLst>
              </xdr:cNvPr>
              <xdr:cNvGrpSpPr/>
            </xdr:nvGrpSpPr>
            <xdr:grpSpPr>
              <a:xfrm>
                <a:off x="3670368" y="7366583"/>
                <a:ext cx="3042579" cy="2220784"/>
                <a:chOff x="6496695" y="2979033"/>
                <a:chExt cx="2690840" cy="2215330"/>
              </a:xfrm>
            </xdr:grpSpPr>
            <xdr:sp macro="" textlink="">
              <xdr:nvSpPr>
                <xdr:cNvPr id="130" name="Dowolny kształt: kształt 129">
                  <a:extLst>
                    <a:ext uri="{FF2B5EF4-FFF2-40B4-BE49-F238E27FC236}">
                      <a16:creationId xmlns:a16="http://schemas.microsoft.com/office/drawing/2014/main" id="{00000000-0008-0000-0900-000082000000}"/>
                    </a:ext>
                  </a:extLst>
                </xdr:cNvPr>
                <xdr:cNvSpPr/>
              </xdr:nvSpPr>
              <xdr:spPr>
                <a:xfrm>
                  <a:off x="7967624" y="2979033"/>
                  <a:ext cx="1167674" cy="1342472"/>
                </a:xfrm>
                <a:custGeom>
                  <a:avLst/>
                  <a:gdLst>
                    <a:gd name="connsiteX0" fmla="*/ 0 w 1170878"/>
                    <a:gd name="connsiteY0" fmla="*/ 669073 h 1347439"/>
                    <a:gd name="connsiteX1" fmla="*/ 0 w 1170878"/>
                    <a:gd name="connsiteY1" fmla="*/ 0 h 1347439"/>
                    <a:gd name="connsiteX2" fmla="*/ 1170878 w 1170878"/>
                    <a:gd name="connsiteY2" fmla="*/ 664427 h 1347439"/>
                    <a:gd name="connsiteX3" fmla="*/ 1170878 w 1170878"/>
                    <a:gd name="connsiteY3" fmla="*/ 1347439 h 1347439"/>
                    <a:gd name="connsiteX4" fmla="*/ 0 w 1170878"/>
                    <a:gd name="connsiteY4" fmla="*/ 669073 h 1347439"/>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170878" h="1347439">
                      <a:moveTo>
                        <a:pt x="0" y="669073"/>
                      </a:moveTo>
                      <a:lnTo>
                        <a:pt x="0" y="0"/>
                      </a:lnTo>
                      <a:lnTo>
                        <a:pt x="1170878" y="664427"/>
                      </a:lnTo>
                      <a:lnTo>
                        <a:pt x="1170878" y="1347439"/>
                      </a:lnTo>
                      <a:lnTo>
                        <a:pt x="0" y="669073"/>
                      </a:lnTo>
                      <a:close/>
                    </a:path>
                  </a:pathLst>
                </a:custGeom>
                <a:solidFill>
                  <a:schemeClr val="bg1">
                    <a:lumMod val="95000"/>
                    <a:alpha val="20000"/>
                  </a:schemeClr>
                </a:solidFill>
                <a:ln w="19050">
                  <a:solidFill>
                    <a:schemeClr val="bg1">
                      <a:lumMod val="85000"/>
                    </a:schemeClr>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pl-PL" sz="1100" b="1">
                    <a:solidFill>
                      <a:schemeClr val="lt1"/>
                    </a:solidFill>
                    <a:latin typeface="+mn-lt"/>
                    <a:ea typeface="+mn-ea"/>
                    <a:cs typeface="+mn-cs"/>
                  </a:endParaRPr>
                </a:p>
              </xdr:txBody>
            </xdr:sp>
            <xdr:sp macro="" textlink="">
              <xdr:nvSpPr>
                <xdr:cNvPr id="131" name="Dowolny kształt: kształt 130">
                  <a:extLst>
                    <a:ext uri="{FF2B5EF4-FFF2-40B4-BE49-F238E27FC236}">
                      <a16:creationId xmlns:a16="http://schemas.microsoft.com/office/drawing/2014/main" id="{00000000-0008-0000-0900-000083000000}"/>
                    </a:ext>
                  </a:extLst>
                </xdr:cNvPr>
                <xdr:cNvSpPr/>
              </xdr:nvSpPr>
              <xdr:spPr>
                <a:xfrm>
                  <a:off x="6496695" y="2990506"/>
                  <a:ext cx="1168154" cy="1342472"/>
                </a:xfrm>
                <a:custGeom>
                  <a:avLst/>
                  <a:gdLst>
                    <a:gd name="connsiteX0" fmla="*/ 0 w 1170878"/>
                    <a:gd name="connsiteY0" fmla="*/ 1347439 h 1347439"/>
                    <a:gd name="connsiteX1" fmla="*/ 0 w 1170878"/>
                    <a:gd name="connsiteY1" fmla="*/ 673719 h 1347439"/>
                    <a:gd name="connsiteX2" fmla="*/ 1170878 w 1170878"/>
                    <a:gd name="connsiteY2" fmla="*/ 0 h 1347439"/>
                    <a:gd name="connsiteX3" fmla="*/ 1170878 w 1170878"/>
                    <a:gd name="connsiteY3" fmla="*/ 678366 h 1347439"/>
                    <a:gd name="connsiteX4" fmla="*/ 0 w 1170878"/>
                    <a:gd name="connsiteY4" fmla="*/ 1347439 h 1347439"/>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170878" h="1347439">
                      <a:moveTo>
                        <a:pt x="0" y="1347439"/>
                      </a:moveTo>
                      <a:lnTo>
                        <a:pt x="0" y="673719"/>
                      </a:lnTo>
                      <a:lnTo>
                        <a:pt x="1170878" y="0"/>
                      </a:lnTo>
                      <a:lnTo>
                        <a:pt x="1170878" y="678366"/>
                      </a:lnTo>
                      <a:lnTo>
                        <a:pt x="0" y="1347439"/>
                      </a:lnTo>
                      <a:close/>
                    </a:path>
                  </a:pathLst>
                </a:custGeom>
                <a:solidFill>
                  <a:schemeClr val="bg1">
                    <a:lumMod val="95000"/>
                    <a:alpha val="20000"/>
                  </a:schemeClr>
                </a:solidFill>
                <a:ln w="19050">
                  <a:solidFill>
                    <a:schemeClr val="bg1">
                      <a:lumMod val="85000"/>
                    </a:schemeClr>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pl-PL" sz="1100" b="1">
                    <a:solidFill>
                      <a:schemeClr val="lt1"/>
                    </a:solidFill>
                    <a:latin typeface="+mn-lt"/>
                    <a:ea typeface="+mn-ea"/>
                    <a:cs typeface="+mn-cs"/>
                  </a:endParaRPr>
                </a:p>
              </xdr:txBody>
            </xdr:sp>
            <xdr:sp macro="" textlink="">
              <xdr:nvSpPr>
                <xdr:cNvPr id="132" name="Dowolny kształt: kształt 131">
                  <a:extLst>
                    <a:ext uri="{FF2B5EF4-FFF2-40B4-BE49-F238E27FC236}">
                      <a16:creationId xmlns:a16="http://schemas.microsoft.com/office/drawing/2014/main" id="{00000000-0008-0000-0900-000084000000}"/>
                    </a:ext>
                  </a:extLst>
                </xdr:cNvPr>
                <xdr:cNvSpPr/>
              </xdr:nvSpPr>
              <xdr:spPr>
                <a:xfrm>
                  <a:off x="6550914" y="3843078"/>
                  <a:ext cx="1163508" cy="1351285"/>
                </a:xfrm>
                <a:custGeom>
                  <a:avLst/>
                  <a:gdLst>
                    <a:gd name="connsiteX0" fmla="*/ 1166232 w 1166232"/>
                    <a:gd name="connsiteY0" fmla="*/ 1356732 h 1356732"/>
                    <a:gd name="connsiteX1" fmla="*/ 1166232 w 1166232"/>
                    <a:gd name="connsiteY1" fmla="*/ 673719 h 1356732"/>
                    <a:gd name="connsiteX2" fmla="*/ 0 w 1166232"/>
                    <a:gd name="connsiteY2" fmla="*/ 0 h 1356732"/>
                    <a:gd name="connsiteX3" fmla="*/ 0 w 1166232"/>
                    <a:gd name="connsiteY3" fmla="*/ 678366 h 1356732"/>
                    <a:gd name="connsiteX4" fmla="*/ 1166232 w 1166232"/>
                    <a:gd name="connsiteY4" fmla="*/ 1356732 h 1356732"/>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166232" h="1356732">
                      <a:moveTo>
                        <a:pt x="1166232" y="1356732"/>
                      </a:moveTo>
                      <a:lnTo>
                        <a:pt x="1166232" y="673719"/>
                      </a:lnTo>
                      <a:lnTo>
                        <a:pt x="0" y="0"/>
                      </a:lnTo>
                      <a:lnTo>
                        <a:pt x="0" y="678366"/>
                      </a:lnTo>
                      <a:lnTo>
                        <a:pt x="1166232" y="1356732"/>
                      </a:lnTo>
                      <a:close/>
                    </a:path>
                  </a:pathLst>
                </a:custGeom>
                <a:solidFill>
                  <a:schemeClr val="bg1">
                    <a:lumMod val="95000"/>
                  </a:schemeClr>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pl-PL" sz="1100" b="1">
                    <a:solidFill>
                      <a:schemeClr val="lt1"/>
                    </a:solidFill>
                    <a:latin typeface="+mn-lt"/>
                    <a:ea typeface="+mn-ea"/>
                    <a:cs typeface="+mn-cs"/>
                  </a:endParaRPr>
                </a:p>
              </xdr:txBody>
            </xdr:sp>
            <xdr:sp macro="" textlink="">
              <xdr:nvSpPr>
                <xdr:cNvPr id="133" name="Dowolny kształt: kształt 132">
                  <a:extLst>
                    <a:ext uri="{FF2B5EF4-FFF2-40B4-BE49-F238E27FC236}">
                      <a16:creationId xmlns:a16="http://schemas.microsoft.com/office/drawing/2014/main" id="{00000000-0008-0000-0900-000085000000}"/>
                    </a:ext>
                  </a:extLst>
                </xdr:cNvPr>
                <xdr:cNvSpPr/>
              </xdr:nvSpPr>
              <xdr:spPr>
                <a:xfrm>
                  <a:off x="8021277" y="3823165"/>
                  <a:ext cx="1166258" cy="1355931"/>
                </a:xfrm>
                <a:custGeom>
                  <a:avLst/>
                  <a:gdLst>
                    <a:gd name="connsiteX0" fmla="*/ 1166232 w 1166232"/>
                    <a:gd name="connsiteY0" fmla="*/ 687658 h 1361378"/>
                    <a:gd name="connsiteX1" fmla="*/ 1166232 w 1166232"/>
                    <a:gd name="connsiteY1" fmla="*/ 0 h 1361378"/>
                    <a:gd name="connsiteX2" fmla="*/ 0 w 1166232"/>
                    <a:gd name="connsiteY2" fmla="*/ 673719 h 1361378"/>
                    <a:gd name="connsiteX3" fmla="*/ 0 w 1166232"/>
                    <a:gd name="connsiteY3" fmla="*/ 1361378 h 1361378"/>
                    <a:gd name="connsiteX4" fmla="*/ 1166232 w 1166232"/>
                    <a:gd name="connsiteY4" fmla="*/ 687658 h 1361378"/>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166232" h="1361378">
                      <a:moveTo>
                        <a:pt x="1166232" y="687658"/>
                      </a:moveTo>
                      <a:lnTo>
                        <a:pt x="1166232" y="0"/>
                      </a:lnTo>
                      <a:lnTo>
                        <a:pt x="0" y="673719"/>
                      </a:lnTo>
                      <a:lnTo>
                        <a:pt x="0" y="1361378"/>
                      </a:lnTo>
                      <a:lnTo>
                        <a:pt x="1166232" y="687658"/>
                      </a:lnTo>
                      <a:close/>
                    </a:path>
                  </a:pathLst>
                </a:custGeom>
                <a:solidFill>
                  <a:schemeClr val="accent1">
                    <a:lumMod val="40000"/>
                    <a:lumOff val="60000"/>
                    <a:alpha val="20000"/>
                  </a:schemeClr>
                </a:solidFill>
                <a:ln w="19050">
                  <a:solidFill>
                    <a:schemeClr val="bg1">
                      <a:lumMod val="85000"/>
                    </a:schemeClr>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b="1"/>
                </a:p>
              </xdr:txBody>
            </xdr:sp>
            <xdr:cxnSp macro="">
              <xdr:nvCxnSpPr>
                <xdr:cNvPr id="134" name="Łącznik prosty 133">
                  <a:extLst>
                    <a:ext uri="{FF2B5EF4-FFF2-40B4-BE49-F238E27FC236}">
                      <a16:creationId xmlns:a16="http://schemas.microsoft.com/office/drawing/2014/main" id="{00000000-0008-0000-0900-000086000000}"/>
                    </a:ext>
                  </a:extLst>
                </xdr:cNvPr>
                <xdr:cNvCxnSpPr>
                  <a:stCxn id="133" idx="3"/>
                  <a:endCxn id="124" idx="4"/>
                </xdr:cNvCxnSpPr>
              </xdr:nvCxnSpPr>
              <xdr:spPr>
                <a:xfrm flipH="1" flipV="1">
                  <a:off x="7881082" y="5096680"/>
                  <a:ext cx="140195" cy="82416"/>
                </a:xfrm>
                <a:prstGeom prst="line">
                  <a:avLst/>
                </a:prstGeom>
                <a:ln>
                  <a:solidFill>
                    <a:schemeClr val="bg1">
                      <a:lumMod val="65000"/>
                    </a:schemeClr>
                  </a:solidFill>
                </a:ln>
              </xdr:spPr>
              <xdr:style>
                <a:lnRef idx="1">
                  <a:schemeClr val="dk1"/>
                </a:lnRef>
                <a:fillRef idx="0">
                  <a:schemeClr val="dk1"/>
                </a:fillRef>
                <a:effectRef idx="0">
                  <a:schemeClr val="dk1"/>
                </a:effectRef>
                <a:fontRef idx="minor">
                  <a:schemeClr val="tx1"/>
                </a:fontRef>
              </xdr:style>
            </xdr:cxnSp>
            <xdr:cxnSp macro="">
              <xdr:nvCxnSpPr>
                <xdr:cNvPr id="135" name="Łącznik prosty 134">
                  <a:extLst>
                    <a:ext uri="{FF2B5EF4-FFF2-40B4-BE49-F238E27FC236}">
                      <a16:creationId xmlns:a16="http://schemas.microsoft.com/office/drawing/2014/main" id="{00000000-0008-0000-0900-000087000000}"/>
                    </a:ext>
                  </a:extLst>
                </xdr:cNvPr>
                <xdr:cNvCxnSpPr>
                  <a:stCxn id="132" idx="0"/>
                  <a:endCxn id="124" idx="4"/>
                </xdr:cNvCxnSpPr>
              </xdr:nvCxnSpPr>
              <xdr:spPr>
                <a:xfrm flipV="1">
                  <a:off x="7714421" y="5096680"/>
                  <a:ext cx="166661" cy="97683"/>
                </a:xfrm>
                <a:prstGeom prst="line">
                  <a:avLst/>
                </a:prstGeom>
                <a:ln>
                  <a:solidFill>
                    <a:schemeClr val="bg1">
                      <a:lumMod val="65000"/>
                    </a:schemeClr>
                  </a:solidFill>
                </a:ln>
              </xdr:spPr>
              <xdr:style>
                <a:lnRef idx="1">
                  <a:schemeClr val="dk1"/>
                </a:lnRef>
                <a:fillRef idx="0">
                  <a:schemeClr val="dk1"/>
                </a:fillRef>
                <a:effectRef idx="0">
                  <a:schemeClr val="dk1"/>
                </a:effectRef>
                <a:fontRef idx="minor">
                  <a:schemeClr val="tx1"/>
                </a:fontRef>
              </xdr:style>
            </xdr:cxnSp>
            <xdr:cxnSp macro="">
              <xdr:nvCxnSpPr>
                <xdr:cNvPr id="136" name="Łącznik prosty 135">
                  <a:extLst>
                    <a:ext uri="{FF2B5EF4-FFF2-40B4-BE49-F238E27FC236}">
                      <a16:creationId xmlns:a16="http://schemas.microsoft.com/office/drawing/2014/main" id="{00000000-0008-0000-0900-000088000000}"/>
                    </a:ext>
                  </a:extLst>
                </xdr:cNvPr>
                <xdr:cNvCxnSpPr>
                  <a:stCxn id="124" idx="0"/>
                  <a:endCxn id="130" idx="0"/>
                </xdr:cNvCxnSpPr>
              </xdr:nvCxnSpPr>
              <xdr:spPr>
                <a:xfrm flipV="1">
                  <a:off x="7807418" y="3645640"/>
                  <a:ext cx="160206" cy="94657"/>
                </a:xfrm>
                <a:prstGeom prst="line">
                  <a:avLst/>
                </a:prstGeom>
                <a:ln>
                  <a:solidFill>
                    <a:schemeClr val="bg1">
                      <a:lumMod val="65000"/>
                    </a:schemeClr>
                  </a:solidFill>
                </a:ln>
              </xdr:spPr>
              <xdr:style>
                <a:lnRef idx="1">
                  <a:schemeClr val="dk1"/>
                </a:lnRef>
                <a:fillRef idx="0">
                  <a:schemeClr val="dk1"/>
                </a:fillRef>
                <a:effectRef idx="0">
                  <a:schemeClr val="dk1"/>
                </a:effectRef>
                <a:fontRef idx="minor">
                  <a:schemeClr val="tx1"/>
                </a:fontRef>
              </xdr:style>
            </xdr:cxnSp>
          </xdr:grpSp>
          <xdr:sp macro="" textlink="">
            <xdr:nvSpPr>
              <xdr:cNvPr id="128" name="Dowolny kształt: kształt 127">
                <a:extLst>
                  <a:ext uri="{FF2B5EF4-FFF2-40B4-BE49-F238E27FC236}">
                    <a16:creationId xmlns:a16="http://schemas.microsoft.com/office/drawing/2014/main" id="{00000000-0008-0000-0900-000080000000}"/>
                  </a:ext>
                </a:extLst>
              </xdr:cNvPr>
              <xdr:cNvSpPr/>
            </xdr:nvSpPr>
            <xdr:spPr>
              <a:xfrm>
                <a:off x="5602843" y="7665271"/>
                <a:ext cx="327859" cy="486277"/>
              </a:xfrm>
              <a:custGeom>
                <a:avLst/>
                <a:gdLst>
                  <a:gd name="connsiteX0" fmla="*/ 0 w 656723"/>
                  <a:gd name="connsiteY0" fmla="*/ 0 h 1017671"/>
                  <a:gd name="connsiteX1" fmla="*/ 0 w 656723"/>
                  <a:gd name="connsiteY1" fmla="*/ 686803 h 1017671"/>
                  <a:gd name="connsiteX2" fmla="*/ 656723 w 656723"/>
                  <a:gd name="connsiteY2" fmla="*/ 1017671 h 1017671"/>
                  <a:gd name="connsiteX3" fmla="*/ 656723 w 656723"/>
                  <a:gd name="connsiteY3" fmla="*/ 340895 h 1017671"/>
                  <a:gd name="connsiteX4" fmla="*/ 0 w 656723"/>
                  <a:gd name="connsiteY4" fmla="*/ 0 h 1017671"/>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656723" h="1017671">
                    <a:moveTo>
                      <a:pt x="0" y="0"/>
                    </a:moveTo>
                    <a:lnTo>
                      <a:pt x="0" y="686803"/>
                    </a:lnTo>
                    <a:lnTo>
                      <a:pt x="656723" y="1017671"/>
                    </a:lnTo>
                    <a:lnTo>
                      <a:pt x="656723" y="340895"/>
                    </a:lnTo>
                    <a:lnTo>
                      <a:pt x="0" y="0"/>
                    </a:lnTo>
                    <a:close/>
                  </a:path>
                </a:pathLst>
              </a:custGeom>
              <a:solidFill>
                <a:schemeClr val="accent1">
                  <a:lumMod val="40000"/>
                  <a:lumOff val="60000"/>
                </a:schemeClr>
              </a:solidFill>
              <a:ln>
                <a:solidFill>
                  <a:schemeClr val="bg1">
                    <a:lumMod val="85000"/>
                  </a:schemeClr>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xnSp macro="">
            <xdr:nvCxnSpPr>
              <xdr:cNvPr id="129" name="Łącznik prosty 128">
                <a:extLst>
                  <a:ext uri="{FF2B5EF4-FFF2-40B4-BE49-F238E27FC236}">
                    <a16:creationId xmlns:a16="http://schemas.microsoft.com/office/drawing/2014/main" id="{00000000-0008-0000-0900-000081000000}"/>
                  </a:ext>
                </a:extLst>
              </xdr:cNvPr>
              <xdr:cNvCxnSpPr/>
            </xdr:nvCxnSpPr>
            <xdr:spPr>
              <a:xfrm flipV="1">
                <a:off x="5763262" y="7757701"/>
                <a:ext cx="0" cy="303609"/>
              </a:xfrm>
              <a:prstGeom prst="line">
                <a:avLst/>
              </a:prstGeom>
              <a:ln w="12700">
                <a:solidFill>
                  <a:schemeClr val="bg1">
                    <a:lumMod val="85000"/>
                  </a:schemeClr>
                </a:solidFill>
                <a:prstDash val="sysDash"/>
              </a:ln>
            </xdr:spPr>
            <xdr:style>
              <a:lnRef idx="1">
                <a:schemeClr val="accent1"/>
              </a:lnRef>
              <a:fillRef idx="0">
                <a:schemeClr val="accent1"/>
              </a:fillRef>
              <a:effectRef idx="0">
                <a:schemeClr val="accent1"/>
              </a:effectRef>
              <a:fontRef idx="minor">
                <a:schemeClr val="tx1"/>
              </a:fontRef>
            </xdr:style>
          </xdr:cxnSp>
        </xdr:grpSp>
        <xdr:cxnSp macro="">
          <xdr:nvCxnSpPr>
            <xdr:cNvPr id="126" name="Łącznik prosty 125">
              <a:extLst>
                <a:ext uri="{FF2B5EF4-FFF2-40B4-BE49-F238E27FC236}">
                  <a16:creationId xmlns:a16="http://schemas.microsoft.com/office/drawing/2014/main" id="{00000000-0008-0000-0900-00007E000000}"/>
                </a:ext>
              </a:extLst>
            </xdr:cNvPr>
            <xdr:cNvCxnSpPr>
              <a:stCxn id="124" idx="0"/>
              <a:endCxn id="131" idx="3"/>
            </xdr:cNvCxnSpPr>
          </xdr:nvCxnSpPr>
          <xdr:spPr>
            <a:xfrm flipH="1" flipV="1">
              <a:off x="5614300" y="9330574"/>
              <a:ext cx="165544" cy="70601"/>
            </a:xfrm>
            <a:prstGeom prst="line">
              <a:avLst/>
            </a:prstGeom>
            <a:ln>
              <a:solidFill>
                <a:schemeClr val="bg1">
                  <a:lumMod val="65000"/>
                </a:schemeClr>
              </a:solidFill>
            </a:ln>
          </xdr:spPr>
          <xdr:style>
            <a:lnRef idx="1">
              <a:schemeClr val="dk1"/>
            </a:lnRef>
            <a:fillRef idx="0">
              <a:schemeClr val="dk1"/>
            </a:fillRef>
            <a:effectRef idx="0">
              <a:schemeClr val="dk1"/>
            </a:effectRef>
            <a:fontRef idx="minor">
              <a:schemeClr val="tx1"/>
            </a:fontRef>
          </xdr:style>
        </xdr:cxnSp>
      </xdr:grpSp>
      <xdr:sp macro="" textlink="">
        <xdr:nvSpPr>
          <xdr:cNvPr id="122" name="Dowolny kształt: kształt 121">
            <a:extLst>
              <a:ext uri="{FF2B5EF4-FFF2-40B4-BE49-F238E27FC236}">
                <a16:creationId xmlns:a16="http://schemas.microsoft.com/office/drawing/2014/main" id="{00000000-0008-0000-0900-00007A000000}"/>
              </a:ext>
            </a:extLst>
          </xdr:cNvPr>
          <xdr:cNvSpPr/>
        </xdr:nvSpPr>
        <xdr:spPr>
          <a:xfrm>
            <a:off x="6322795" y="11291773"/>
            <a:ext cx="423378" cy="547686"/>
          </a:xfrm>
          <a:custGeom>
            <a:avLst/>
            <a:gdLst>
              <a:gd name="connsiteX0" fmla="*/ 0 w 767014"/>
              <a:gd name="connsiteY0" fmla="*/ 386013 h 1077828"/>
              <a:gd name="connsiteX1" fmla="*/ 0 w 767014"/>
              <a:gd name="connsiteY1" fmla="*/ 1077828 h 1077828"/>
              <a:gd name="connsiteX2" fmla="*/ 767014 w 767014"/>
              <a:gd name="connsiteY2" fmla="*/ 686802 h 1077828"/>
              <a:gd name="connsiteX3" fmla="*/ 767014 w 767014"/>
              <a:gd name="connsiteY3" fmla="*/ 0 h 1077828"/>
              <a:gd name="connsiteX4" fmla="*/ 0 w 767014"/>
              <a:gd name="connsiteY4" fmla="*/ 386013 h 1077828"/>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767014" h="1077828">
                <a:moveTo>
                  <a:pt x="0" y="386013"/>
                </a:moveTo>
                <a:lnTo>
                  <a:pt x="0" y="1077828"/>
                </a:lnTo>
                <a:lnTo>
                  <a:pt x="767014" y="686802"/>
                </a:lnTo>
                <a:lnTo>
                  <a:pt x="767014" y="0"/>
                </a:lnTo>
                <a:lnTo>
                  <a:pt x="0" y="386013"/>
                </a:lnTo>
                <a:close/>
              </a:path>
            </a:pathLst>
          </a:custGeom>
          <a:solidFill>
            <a:schemeClr val="accent1">
              <a:lumMod val="60000"/>
              <a:lumOff val="40000"/>
            </a:schemeClr>
          </a:solidFill>
          <a:ln>
            <a:solidFill>
              <a:schemeClr val="bg1">
                <a:lumMod val="85000"/>
              </a:schemeClr>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xnSp macro="">
        <xdr:nvCxnSpPr>
          <xdr:cNvPr id="123" name="Łącznik prosty 122">
            <a:extLst>
              <a:ext uri="{FF2B5EF4-FFF2-40B4-BE49-F238E27FC236}">
                <a16:creationId xmlns:a16="http://schemas.microsoft.com/office/drawing/2014/main" id="{00000000-0008-0000-0900-00007B000000}"/>
              </a:ext>
            </a:extLst>
          </xdr:cNvPr>
          <xdr:cNvCxnSpPr/>
        </xdr:nvCxnSpPr>
        <xdr:spPr>
          <a:xfrm flipV="1">
            <a:off x="6555462" y="11374308"/>
            <a:ext cx="0" cy="353274"/>
          </a:xfrm>
          <a:prstGeom prst="line">
            <a:avLst/>
          </a:prstGeom>
          <a:ln w="12700">
            <a:solidFill>
              <a:schemeClr val="bg1">
                <a:lumMod val="85000"/>
              </a:schemeClr>
            </a:solidFill>
            <a:prstDash val="sysDash"/>
          </a:ln>
        </xdr:spPr>
        <xdr:style>
          <a:lnRef idx="1">
            <a:schemeClr val="accent1"/>
          </a:lnRef>
          <a:fillRef idx="0">
            <a:schemeClr val="accent1"/>
          </a:fillRef>
          <a:effectRef idx="0">
            <a:schemeClr val="accent1"/>
          </a:effectRef>
          <a:fontRef idx="minor">
            <a:schemeClr val="tx1"/>
          </a:fontRef>
        </xdr:style>
      </xdr:cxnSp>
    </xdr:grpSp>
    <xdr:clientData/>
  </xdr:twoCellAnchor>
  <xdr:twoCellAnchor editAs="oneCell">
    <xdr:from>
      <xdr:col>2</xdr:col>
      <xdr:colOff>240774</xdr:colOff>
      <xdr:row>86</xdr:row>
      <xdr:rowOff>27013</xdr:rowOff>
    </xdr:from>
    <xdr:to>
      <xdr:col>3</xdr:col>
      <xdr:colOff>1255</xdr:colOff>
      <xdr:row>88</xdr:row>
      <xdr:rowOff>20390</xdr:rowOff>
    </xdr:to>
    <xdr:pic>
      <xdr:nvPicPr>
        <xdr:cNvPr id="137" name="Grafika 136" descr="Termometr z wypełnieniem pełnym">
          <a:extLst>
            <a:ext uri="{FF2B5EF4-FFF2-40B4-BE49-F238E27FC236}">
              <a16:creationId xmlns:a16="http://schemas.microsoft.com/office/drawing/2014/main" id="{00000000-0008-0000-0900-000089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 uri="{96DAC541-7B7A-43D3-8B79-37D633B846F1}">
              <asvg:svgBlip xmlns:asvg="http://schemas.microsoft.com/office/drawing/2016/SVG/main" r:embed="rId9"/>
            </a:ext>
          </a:extLst>
        </a:blip>
        <a:stretch>
          <a:fillRect/>
        </a:stretch>
      </xdr:blipFill>
      <xdr:spPr>
        <a:xfrm>
          <a:off x="926574" y="16013773"/>
          <a:ext cx="339601" cy="359137"/>
        </a:xfrm>
        <a:prstGeom prst="rect">
          <a:avLst/>
        </a:prstGeom>
      </xdr:spPr>
    </xdr:pic>
    <xdr:clientData/>
  </xdr:twoCellAnchor>
  <xdr:twoCellAnchor editAs="oneCell">
    <xdr:from>
      <xdr:col>2</xdr:col>
      <xdr:colOff>83402</xdr:colOff>
      <xdr:row>86</xdr:row>
      <xdr:rowOff>23419</xdr:rowOff>
    </xdr:from>
    <xdr:to>
      <xdr:col>2</xdr:col>
      <xdr:colOff>282188</xdr:colOff>
      <xdr:row>88</xdr:row>
      <xdr:rowOff>19418</xdr:rowOff>
    </xdr:to>
    <xdr:pic>
      <xdr:nvPicPr>
        <xdr:cNvPr id="138" name="Grafika 137" descr="Słońce z wypełnieniem pełnym">
          <a:extLst>
            <a:ext uri="{FF2B5EF4-FFF2-40B4-BE49-F238E27FC236}">
              <a16:creationId xmlns:a16="http://schemas.microsoft.com/office/drawing/2014/main" id="{00000000-0008-0000-0900-00008A000000}"/>
            </a:ext>
          </a:extLst>
        </xdr:cNvPr>
        <xdr:cNvPicPr>
          <a:picLocks/>
        </xdr:cNvPicPr>
      </xdr:nvPicPr>
      <xdr:blipFill rotWithShape="1">
        <a:blip xmlns:r="http://schemas.openxmlformats.org/officeDocument/2006/relationships" r:embed="rId10" cstate="print">
          <a:extLst>
            <a:ext uri="{28A0092B-C50C-407E-A947-70E740481C1C}">
              <a14:useLocalDpi xmlns:a14="http://schemas.microsoft.com/office/drawing/2010/main" val="0"/>
            </a:ext>
            <a:ext uri="{96DAC541-7B7A-43D3-8B79-37D633B846F1}">
              <asvg:svgBlip xmlns:asvg="http://schemas.microsoft.com/office/drawing/2016/SVG/main" r:embed="rId11"/>
            </a:ext>
          </a:extLst>
        </a:blip>
        <a:srcRect l="46542"/>
        <a:stretch/>
      </xdr:blipFill>
      <xdr:spPr>
        <a:xfrm rot="10800000">
          <a:off x="769202" y="16010179"/>
          <a:ext cx="198786" cy="361759"/>
        </a:xfrm>
        <a:prstGeom prst="rect">
          <a:avLst/>
        </a:prstGeom>
      </xdr:spPr>
    </xdr:pic>
    <xdr:clientData/>
  </xdr:twoCellAnchor>
  <xdr:twoCellAnchor>
    <xdr:from>
      <xdr:col>16</xdr:col>
      <xdr:colOff>18579</xdr:colOff>
      <xdr:row>102</xdr:row>
      <xdr:rowOff>137159</xdr:rowOff>
    </xdr:from>
    <xdr:to>
      <xdr:col>23</xdr:col>
      <xdr:colOff>278467</xdr:colOff>
      <xdr:row>115</xdr:row>
      <xdr:rowOff>56016</xdr:rowOff>
    </xdr:to>
    <xdr:grpSp>
      <xdr:nvGrpSpPr>
        <xdr:cNvPr id="139" name="Grupa 138">
          <a:extLst>
            <a:ext uri="{FF2B5EF4-FFF2-40B4-BE49-F238E27FC236}">
              <a16:creationId xmlns:a16="http://schemas.microsoft.com/office/drawing/2014/main" id="{00000000-0008-0000-0900-00008B000000}"/>
            </a:ext>
          </a:extLst>
        </xdr:cNvPr>
        <xdr:cNvGrpSpPr/>
      </xdr:nvGrpSpPr>
      <xdr:grpSpPr>
        <a:xfrm>
          <a:off x="7709624" y="18802349"/>
          <a:ext cx="2545888" cy="2302124"/>
          <a:chOff x="9079229" y="18621375"/>
          <a:chExt cx="2177468" cy="1918288"/>
        </a:xfrm>
      </xdr:grpSpPr>
      <xdr:grpSp>
        <xdr:nvGrpSpPr>
          <xdr:cNvPr id="140" name="Grupa 139">
            <a:extLst>
              <a:ext uri="{FF2B5EF4-FFF2-40B4-BE49-F238E27FC236}">
                <a16:creationId xmlns:a16="http://schemas.microsoft.com/office/drawing/2014/main" id="{00000000-0008-0000-0900-00008C000000}"/>
              </a:ext>
            </a:extLst>
          </xdr:cNvPr>
          <xdr:cNvGrpSpPr>
            <a:grpSpLocks noChangeAspect="1"/>
          </xdr:cNvGrpSpPr>
        </xdr:nvGrpSpPr>
        <xdr:grpSpPr>
          <a:xfrm>
            <a:off x="9079229" y="18960465"/>
            <a:ext cx="2177468" cy="1579198"/>
            <a:chOff x="544926" y="3922680"/>
            <a:chExt cx="1930931" cy="1200668"/>
          </a:xfrm>
        </xdr:grpSpPr>
        <xdr:cxnSp macro="">
          <xdr:nvCxnSpPr>
            <xdr:cNvPr id="143" name="Łącznik prosty 142">
              <a:extLst>
                <a:ext uri="{FF2B5EF4-FFF2-40B4-BE49-F238E27FC236}">
                  <a16:creationId xmlns:a16="http://schemas.microsoft.com/office/drawing/2014/main" id="{00000000-0008-0000-0900-00008F000000}"/>
                </a:ext>
              </a:extLst>
            </xdr:cNvPr>
            <xdr:cNvCxnSpPr/>
          </xdr:nvCxnSpPr>
          <xdr:spPr>
            <a:xfrm flipH="1" flipV="1">
              <a:off x="2130592" y="4597066"/>
              <a:ext cx="345265" cy="155117"/>
            </a:xfrm>
            <a:prstGeom prst="line">
              <a:avLst/>
            </a:prstGeom>
            <a:ln w="3175"/>
          </xdr:spPr>
          <xdr:style>
            <a:lnRef idx="1">
              <a:schemeClr val="dk1"/>
            </a:lnRef>
            <a:fillRef idx="0">
              <a:schemeClr val="dk1"/>
            </a:fillRef>
            <a:effectRef idx="0">
              <a:schemeClr val="dk1"/>
            </a:effectRef>
            <a:fontRef idx="minor">
              <a:schemeClr val="tx1"/>
            </a:fontRef>
          </xdr:style>
        </xdr:cxnSp>
        <xdr:grpSp>
          <xdr:nvGrpSpPr>
            <xdr:cNvPr id="144" name="Grupa 143">
              <a:extLst>
                <a:ext uri="{FF2B5EF4-FFF2-40B4-BE49-F238E27FC236}">
                  <a16:creationId xmlns:a16="http://schemas.microsoft.com/office/drawing/2014/main" id="{00000000-0008-0000-0900-000090000000}"/>
                </a:ext>
              </a:extLst>
            </xdr:cNvPr>
            <xdr:cNvGrpSpPr>
              <a:grpSpLocks noChangeAspect="1"/>
            </xdr:cNvGrpSpPr>
          </xdr:nvGrpSpPr>
          <xdr:grpSpPr>
            <a:xfrm>
              <a:off x="544926" y="3922680"/>
              <a:ext cx="1904493" cy="1200668"/>
              <a:chOff x="6448642" y="3073956"/>
              <a:chExt cx="2825060" cy="2197628"/>
            </a:xfrm>
          </xdr:grpSpPr>
          <xdr:sp macro="" textlink="">
            <xdr:nvSpPr>
              <xdr:cNvPr id="145" name="Dowolny kształt: kształt 144">
                <a:extLst>
                  <a:ext uri="{FF2B5EF4-FFF2-40B4-BE49-F238E27FC236}">
                    <a16:creationId xmlns:a16="http://schemas.microsoft.com/office/drawing/2014/main" id="{00000000-0008-0000-0900-000091000000}"/>
                  </a:ext>
                </a:extLst>
              </xdr:cNvPr>
              <xdr:cNvSpPr/>
            </xdr:nvSpPr>
            <xdr:spPr>
              <a:xfrm>
                <a:off x="7845107" y="3078602"/>
                <a:ext cx="1167674" cy="1342472"/>
              </a:xfrm>
              <a:custGeom>
                <a:avLst/>
                <a:gdLst>
                  <a:gd name="connsiteX0" fmla="*/ 0 w 1170878"/>
                  <a:gd name="connsiteY0" fmla="*/ 669073 h 1347439"/>
                  <a:gd name="connsiteX1" fmla="*/ 0 w 1170878"/>
                  <a:gd name="connsiteY1" fmla="*/ 0 h 1347439"/>
                  <a:gd name="connsiteX2" fmla="*/ 1170878 w 1170878"/>
                  <a:gd name="connsiteY2" fmla="*/ 664427 h 1347439"/>
                  <a:gd name="connsiteX3" fmla="*/ 1170878 w 1170878"/>
                  <a:gd name="connsiteY3" fmla="*/ 1347439 h 1347439"/>
                  <a:gd name="connsiteX4" fmla="*/ 0 w 1170878"/>
                  <a:gd name="connsiteY4" fmla="*/ 669073 h 1347439"/>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170878" h="1347439">
                    <a:moveTo>
                      <a:pt x="0" y="669073"/>
                    </a:moveTo>
                    <a:lnTo>
                      <a:pt x="0" y="0"/>
                    </a:lnTo>
                    <a:lnTo>
                      <a:pt x="1170878" y="664427"/>
                    </a:lnTo>
                    <a:lnTo>
                      <a:pt x="1170878" y="1347439"/>
                    </a:lnTo>
                    <a:lnTo>
                      <a:pt x="0" y="669073"/>
                    </a:lnTo>
                    <a:close/>
                  </a:path>
                </a:pathLst>
              </a:custGeom>
              <a:solidFill>
                <a:schemeClr val="bg1">
                  <a:lumMod val="9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b="1"/>
              </a:p>
            </xdr:txBody>
          </xdr:sp>
          <xdr:sp macro="" textlink="">
            <xdr:nvSpPr>
              <xdr:cNvPr id="146" name="Dowolny kształt: kształt 145">
                <a:extLst>
                  <a:ext uri="{FF2B5EF4-FFF2-40B4-BE49-F238E27FC236}">
                    <a16:creationId xmlns:a16="http://schemas.microsoft.com/office/drawing/2014/main" id="{00000000-0008-0000-0900-000092000000}"/>
                  </a:ext>
                </a:extLst>
              </xdr:cNvPr>
              <xdr:cNvSpPr/>
            </xdr:nvSpPr>
            <xdr:spPr>
              <a:xfrm>
                <a:off x="6681599" y="3073956"/>
                <a:ext cx="1168154" cy="1342472"/>
              </a:xfrm>
              <a:custGeom>
                <a:avLst/>
                <a:gdLst>
                  <a:gd name="connsiteX0" fmla="*/ 0 w 1170878"/>
                  <a:gd name="connsiteY0" fmla="*/ 1347439 h 1347439"/>
                  <a:gd name="connsiteX1" fmla="*/ 0 w 1170878"/>
                  <a:gd name="connsiteY1" fmla="*/ 673719 h 1347439"/>
                  <a:gd name="connsiteX2" fmla="*/ 1170878 w 1170878"/>
                  <a:gd name="connsiteY2" fmla="*/ 0 h 1347439"/>
                  <a:gd name="connsiteX3" fmla="*/ 1170878 w 1170878"/>
                  <a:gd name="connsiteY3" fmla="*/ 678366 h 1347439"/>
                  <a:gd name="connsiteX4" fmla="*/ 0 w 1170878"/>
                  <a:gd name="connsiteY4" fmla="*/ 1347439 h 1347439"/>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170878" h="1347439">
                    <a:moveTo>
                      <a:pt x="0" y="1347439"/>
                    </a:moveTo>
                    <a:lnTo>
                      <a:pt x="0" y="673719"/>
                    </a:lnTo>
                    <a:lnTo>
                      <a:pt x="1170878" y="0"/>
                    </a:lnTo>
                    <a:lnTo>
                      <a:pt x="1170878" y="678366"/>
                    </a:lnTo>
                    <a:lnTo>
                      <a:pt x="0" y="1347439"/>
                    </a:lnTo>
                    <a:close/>
                  </a:path>
                </a:pathLst>
              </a:custGeom>
              <a:solidFill>
                <a:schemeClr val="bg1">
                  <a:lumMod val="9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b="1"/>
              </a:p>
            </xdr:txBody>
          </xdr:sp>
          <xdr:sp macro="" textlink="">
            <xdr:nvSpPr>
              <xdr:cNvPr id="147" name="Dowolny kształt: kształt 146">
                <a:extLst>
                  <a:ext uri="{FF2B5EF4-FFF2-40B4-BE49-F238E27FC236}">
                    <a16:creationId xmlns:a16="http://schemas.microsoft.com/office/drawing/2014/main" id="{00000000-0008-0000-0900-000093000000}"/>
                  </a:ext>
                </a:extLst>
              </xdr:cNvPr>
              <xdr:cNvSpPr/>
            </xdr:nvSpPr>
            <xdr:spPr>
              <a:xfrm>
                <a:off x="6681599" y="3743509"/>
                <a:ext cx="1163508" cy="1351285"/>
              </a:xfrm>
              <a:custGeom>
                <a:avLst/>
                <a:gdLst>
                  <a:gd name="connsiteX0" fmla="*/ 1166232 w 1166232"/>
                  <a:gd name="connsiteY0" fmla="*/ 1356732 h 1356732"/>
                  <a:gd name="connsiteX1" fmla="*/ 1166232 w 1166232"/>
                  <a:gd name="connsiteY1" fmla="*/ 673719 h 1356732"/>
                  <a:gd name="connsiteX2" fmla="*/ 0 w 1166232"/>
                  <a:gd name="connsiteY2" fmla="*/ 0 h 1356732"/>
                  <a:gd name="connsiteX3" fmla="*/ 0 w 1166232"/>
                  <a:gd name="connsiteY3" fmla="*/ 678366 h 1356732"/>
                  <a:gd name="connsiteX4" fmla="*/ 1166232 w 1166232"/>
                  <a:gd name="connsiteY4" fmla="*/ 1356732 h 1356732"/>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166232" h="1356732">
                    <a:moveTo>
                      <a:pt x="1166232" y="1356732"/>
                    </a:moveTo>
                    <a:lnTo>
                      <a:pt x="1166232" y="673719"/>
                    </a:lnTo>
                    <a:lnTo>
                      <a:pt x="0" y="0"/>
                    </a:lnTo>
                    <a:lnTo>
                      <a:pt x="0" y="678366"/>
                    </a:lnTo>
                    <a:lnTo>
                      <a:pt x="1166232" y="1356732"/>
                    </a:lnTo>
                    <a:close/>
                  </a:path>
                </a:pathLst>
              </a:custGeom>
              <a:solidFill>
                <a:schemeClr val="bg1">
                  <a:lumMod val="9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b="1"/>
              </a:p>
            </xdr:txBody>
          </xdr:sp>
          <xdr:sp macro="" textlink="">
            <xdr:nvSpPr>
              <xdr:cNvPr id="148" name="Dowolny kształt: kształt 147">
                <a:extLst>
                  <a:ext uri="{FF2B5EF4-FFF2-40B4-BE49-F238E27FC236}">
                    <a16:creationId xmlns:a16="http://schemas.microsoft.com/office/drawing/2014/main" id="{00000000-0008-0000-0900-000094000000}"/>
                  </a:ext>
                </a:extLst>
              </xdr:cNvPr>
              <xdr:cNvSpPr/>
            </xdr:nvSpPr>
            <xdr:spPr>
              <a:xfrm>
                <a:off x="7849753" y="3743509"/>
                <a:ext cx="1166258" cy="1355931"/>
              </a:xfrm>
              <a:custGeom>
                <a:avLst/>
                <a:gdLst>
                  <a:gd name="connsiteX0" fmla="*/ 1166232 w 1166232"/>
                  <a:gd name="connsiteY0" fmla="*/ 687658 h 1361378"/>
                  <a:gd name="connsiteX1" fmla="*/ 1166232 w 1166232"/>
                  <a:gd name="connsiteY1" fmla="*/ 0 h 1361378"/>
                  <a:gd name="connsiteX2" fmla="*/ 0 w 1166232"/>
                  <a:gd name="connsiteY2" fmla="*/ 673719 h 1361378"/>
                  <a:gd name="connsiteX3" fmla="*/ 0 w 1166232"/>
                  <a:gd name="connsiteY3" fmla="*/ 1361378 h 1361378"/>
                  <a:gd name="connsiteX4" fmla="*/ 1166232 w 1166232"/>
                  <a:gd name="connsiteY4" fmla="*/ 687658 h 1361378"/>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166232" h="1361378">
                    <a:moveTo>
                      <a:pt x="1166232" y="687658"/>
                    </a:moveTo>
                    <a:lnTo>
                      <a:pt x="1166232" y="0"/>
                    </a:lnTo>
                    <a:lnTo>
                      <a:pt x="0" y="673719"/>
                    </a:lnTo>
                    <a:lnTo>
                      <a:pt x="0" y="1361378"/>
                    </a:lnTo>
                    <a:lnTo>
                      <a:pt x="1166232" y="687658"/>
                    </a:lnTo>
                    <a:close/>
                  </a:path>
                </a:pathLst>
              </a:custGeom>
              <a:solidFill>
                <a:schemeClr val="bg1">
                  <a:lumMod val="9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b="1"/>
              </a:p>
            </xdr:txBody>
          </xdr:sp>
          <xdr:cxnSp macro="">
            <xdr:nvCxnSpPr>
              <xdr:cNvPr id="149" name="Łącznik prosty 148">
                <a:extLst>
                  <a:ext uri="{FF2B5EF4-FFF2-40B4-BE49-F238E27FC236}">
                    <a16:creationId xmlns:a16="http://schemas.microsoft.com/office/drawing/2014/main" id="{00000000-0008-0000-0900-000095000000}"/>
                  </a:ext>
                </a:extLst>
              </xdr:cNvPr>
              <xdr:cNvCxnSpPr/>
            </xdr:nvCxnSpPr>
            <xdr:spPr>
              <a:xfrm flipH="1" flipV="1">
                <a:off x="7860193" y="5102157"/>
                <a:ext cx="299263" cy="169427"/>
              </a:xfrm>
              <a:prstGeom prst="line">
                <a:avLst/>
              </a:prstGeom>
              <a:ln w="3175"/>
            </xdr:spPr>
            <xdr:style>
              <a:lnRef idx="1">
                <a:schemeClr val="dk1"/>
              </a:lnRef>
              <a:fillRef idx="0">
                <a:schemeClr val="dk1"/>
              </a:fillRef>
              <a:effectRef idx="0">
                <a:schemeClr val="dk1"/>
              </a:effectRef>
              <a:fontRef idx="minor">
                <a:schemeClr val="tx1"/>
              </a:fontRef>
            </xdr:style>
          </xdr:cxnSp>
          <xdr:cxnSp macro="">
            <xdr:nvCxnSpPr>
              <xdr:cNvPr id="150" name="Łącznik prosty 149">
                <a:extLst>
                  <a:ext uri="{FF2B5EF4-FFF2-40B4-BE49-F238E27FC236}">
                    <a16:creationId xmlns:a16="http://schemas.microsoft.com/office/drawing/2014/main" id="{00000000-0008-0000-0900-000096000000}"/>
                  </a:ext>
                </a:extLst>
              </xdr:cNvPr>
              <xdr:cNvCxnSpPr/>
            </xdr:nvCxnSpPr>
            <xdr:spPr>
              <a:xfrm flipH="1" flipV="1">
                <a:off x="6480495" y="4544755"/>
                <a:ext cx="1163426" cy="686269"/>
              </a:xfrm>
              <a:prstGeom prst="line">
                <a:avLst/>
              </a:prstGeom>
              <a:ln w="6350" cap="flat" cmpd="sng" algn="ctr">
                <a:solidFill>
                  <a:schemeClr val="dk1"/>
                </a:solidFill>
                <a:prstDash val="solid"/>
                <a:round/>
                <a:headEnd type="triangle" w="sm" len="med"/>
                <a:tailEnd type="triangle" w="sm" len="med"/>
              </a:ln>
            </xdr:spPr>
            <xdr:style>
              <a:lnRef idx="0">
                <a:scrgbClr r="0" g="0" b="0"/>
              </a:lnRef>
              <a:fillRef idx="0">
                <a:scrgbClr r="0" g="0" b="0"/>
              </a:fillRef>
              <a:effectRef idx="0">
                <a:scrgbClr r="0" g="0" b="0"/>
              </a:effectRef>
              <a:fontRef idx="minor">
                <a:schemeClr val="tx1"/>
              </a:fontRef>
            </xdr:style>
          </xdr:cxnSp>
          <xdr:cxnSp macro="">
            <xdr:nvCxnSpPr>
              <xdr:cNvPr id="151" name="Łącznik prosty 150">
                <a:extLst>
                  <a:ext uri="{FF2B5EF4-FFF2-40B4-BE49-F238E27FC236}">
                    <a16:creationId xmlns:a16="http://schemas.microsoft.com/office/drawing/2014/main" id="{00000000-0008-0000-0900-000097000000}"/>
                  </a:ext>
                </a:extLst>
              </xdr:cNvPr>
              <xdr:cNvCxnSpPr/>
            </xdr:nvCxnSpPr>
            <xdr:spPr>
              <a:xfrm flipV="1">
                <a:off x="8121199" y="4577171"/>
                <a:ext cx="1152503" cy="672830"/>
              </a:xfrm>
              <a:prstGeom prst="line">
                <a:avLst/>
              </a:prstGeom>
              <a:ln w="6350" cap="flat" cmpd="sng" algn="ctr">
                <a:solidFill>
                  <a:schemeClr val="dk1"/>
                </a:solidFill>
                <a:prstDash val="solid"/>
                <a:round/>
                <a:headEnd type="triangle" w="sm" len="med"/>
                <a:tailEnd type="triangle" w="sm" len="med"/>
              </a:ln>
            </xdr:spPr>
            <xdr:style>
              <a:lnRef idx="0">
                <a:scrgbClr r="0" g="0" b="0"/>
              </a:lnRef>
              <a:fillRef idx="0">
                <a:scrgbClr r="0" g="0" b="0"/>
              </a:fillRef>
              <a:effectRef idx="0">
                <a:scrgbClr r="0" g="0" b="0"/>
              </a:effectRef>
              <a:fontRef idx="minor">
                <a:schemeClr val="tx1"/>
              </a:fontRef>
            </xdr:style>
          </xdr:cxnSp>
          <xdr:cxnSp macro="">
            <xdr:nvCxnSpPr>
              <xdr:cNvPr id="152" name="Łącznik prosty 151">
                <a:extLst>
                  <a:ext uri="{FF2B5EF4-FFF2-40B4-BE49-F238E27FC236}">
                    <a16:creationId xmlns:a16="http://schemas.microsoft.com/office/drawing/2014/main" id="{00000000-0008-0000-0900-000098000000}"/>
                  </a:ext>
                </a:extLst>
              </xdr:cNvPr>
              <xdr:cNvCxnSpPr>
                <a:endCxn id="148" idx="3"/>
              </xdr:cNvCxnSpPr>
            </xdr:nvCxnSpPr>
            <xdr:spPr>
              <a:xfrm flipV="1">
                <a:off x="7596605" y="5099441"/>
                <a:ext cx="253148" cy="162622"/>
              </a:xfrm>
              <a:prstGeom prst="line">
                <a:avLst/>
              </a:prstGeom>
              <a:ln w="3175"/>
            </xdr:spPr>
            <xdr:style>
              <a:lnRef idx="1">
                <a:schemeClr val="dk1"/>
              </a:lnRef>
              <a:fillRef idx="0">
                <a:schemeClr val="dk1"/>
              </a:fillRef>
              <a:effectRef idx="0">
                <a:schemeClr val="dk1"/>
              </a:effectRef>
              <a:fontRef idx="minor">
                <a:schemeClr val="tx1"/>
              </a:fontRef>
            </xdr:style>
          </xdr:cxnSp>
          <xdr:cxnSp macro="">
            <xdr:nvCxnSpPr>
              <xdr:cNvPr id="153" name="Łącznik prosty 152">
                <a:extLst>
                  <a:ext uri="{FF2B5EF4-FFF2-40B4-BE49-F238E27FC236}">
                    <a16:creationId xmlns:a16="http://schemas.microsoft.com/office/drawing/2014/main" id="{00000000-0008-0000-0900-000099000000}"/>
                  </a:ext>
                </a:extLst>
              </xdr:cNvPr>
              <xdr:cNvCxnSpPr/>
            </xdr:nvCxnSpPr>
            <xdr:spPr>
              <a:xfrm flipV="1">
                <a:off x="6448642" y="4422034"/>
                <a:ext cx="234420" cy="133315"/>
              </a:xfrm>
              <a:prstGeom prst="line">
                <a:avLst/>
              </a:prstGeom>
              <a:ln w="3175"/>
            </xdr:spPr>
            <xdr:style>
              <a:lnRef idx="1">
                <a:schemeClr val="dk1"/>
              </a:lnRef>
              <a:fillRef idx="0">
                <a:schemeClr val="dk1"/>
              </a:fillRef>
              <a:effectRef idx="0">
                <a:schemeClr val="dk1"/>
              </a:effectRef>
              <a:fontRef idx="minor">
                <a:schemeClr val="tx1"/>
              </a:fontRef>
            </xdr:style>
          </xdr:cxnSp>
        </xdr:grpSp>
      </xdr:grpSp>
      <xdr:sp macro="" textlink="">
        <xdr:nvSpPr>
          <xdr:cNvPr id="141" name="Dowolny kształt: kształt 140">
            <a:extLst>
              <a:ext uri="{FF2B5EF4-FFF2-40B4-BE49-F238E27FC236}">
                <a16:creationId xmlns:a16="http://schemas.microsoft.com/office/drawing/2014/main" id="{00000000-0008-0000-0900-00008D000000}"/>
              </a:ext>
            </a:extLst>
          </xdr:cNvPr>
          <xdr:cNvSpPr/>
        </xdr:nvSpPr>
        <xdr:spPr>
          <a:xfrm>
            <a:off x="9220199" y="18621375"/>
            <a:ext cx="1520782" cy="1353594"/>
          </a:xfrm>
          <a:custGeom>
            <a:avLst/>
            <a:gdLst>
              <a:gd name="connsiteX0" fmla="*/ 0 w 2247900"/>
              <a:gd name="connsiteY0" fmla="*/ 1066800 h 1685925"/>
              <a:gd name="connsiteX1" fmla="*/ 866775 w 2247900"/>
              <a:gd name="connsiteY1" fmla="*/ 0 h 1685925"/>
              <a:gd name="connsiteX2" fmla="*/ 2247900 w 2247900"/>
              <a:gd name="connsiteY2" fmla="*/ 657225 h 1685925"/>
              <a:gd name="connsiteX3" fmla="*/ 1352550 w 2247900"/>
              <a:gd name="connsiteY3" fmla="*/ 1685925 h 1685925"/>
              <a:gd name="connsiteX4" fmla="*/ 0 w 2247900"/>
              <a:gd name="connsiteY4" fmla="*/ 1066800 h 1685925"/>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2247900" h="1685925">
                <a:moveTo>
                  <a:pt x="0" y="1066800"/>
                </a:moveTo>
                <a:lnTo>
                  <a:pt x="866775" y="0"/>
                </a:lnTo>
                <a:lnTo>
                  <a:pt x="2247900" y="657225"/>
                </a:lnTo>
                <a:lnTo>
                  <a:pt x="1352550" y="1685925"/>
                </a:lnTo>
                <a:lnTo>
                  <a:pt x="0" y="1066800"/>
                </a:lnTo>
                <a:close/>
              </a:path>
            </a:pathLst>
          </a:custGeom>
          <a:solidFill>
            <a:schemeClr val="bg1">
              <a:lumMod val="65000"/>
            </a:schemeClr>
          </a:solidFill>
          <a:ln w="158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sp macro="" textlink="">
        <xdr:nvSpPr>
          <xdr:cNvPr id="142" name="Dowolny kształt: kształt 141">
            <a:extLst>
              <a:ext uri="{FF2B5EF4-FFF2-40B4-BE49-F238E27FC236}">
                <a16:creationId xmlns:a16="http://schemas.microsoft.com/office/drawing/2014/main" id="{00000000-0008-0000-0900-00008E000000}"/>
              </a:ext>
            </a:extLst>
          </xdr:cNvPr>
          <xdr:cNvSpPr/>
        </xdr:nvSpPr>
        <xdr:spPr>
          <a:xfrm>
            <a:off x="10661211" y="19144729"/>
            <a:ext cx="395409" cy="316751"/>
          </a:xfrm>
          <a:custGeom>
            <a:avLst/>
            <a:gdLst>
              <a:gd name="connsiteX0" fmla="*/ 587829 w 587829"/>
              <a:gd name="connsiteY0" fmla="*/ 397329 h 397329"/>
              <a:gd name="connsiteX1" fmla="*/ 0 w 587829"/>
              <a:gd name="connsiteY1" fmla="*/ 141515 h 397329"/>
              <a:gd name="connsiteX2" fmla="*/ 125186 w 587829"/>
              <a:gd name="connsiteY2" fmla="*/ 0 h 397329"/>
              <a:gd name="connsiteX3" fmla="*/ 587829 w 587829"/>
              <a:gd name="connsiteY3" fmla="*/ 397329 h 397329"/>
            </a:gdLst>
            <a:ahLst/>
            <a:cxnLst>
              <a:cxn ang="0">
                <a:pos x="connsiteX0" y="connsiteY0"/>
              </a:cxn>
              <a:cxn ang="0">
                <a:pos x="connsiteX1" y="connsiteY1"/>
              </a:cxn>
              <a:cxn ang="0">
                <a:pos x="connsiteX2" y="connsiteY2"/>
              </a:cxn>
              <a:cxn ang="0">
                <a:pos x="connsiteX3" y="connsiteY3"/>
              </a:cxn>
            </a:cxnLst>
            <a:rect l="l" t="t" r="r" b="b"/>
            <a:pathLst>
              <a:path w="587829" h="397329">
                <a:moveTo>
                  <a:pt x="587829" y="397329"/>
                </a:moveTo>
                <a:lnTo>
                  <a:pt x="0" y="141515"/>
                </a:lnTo>
                <a:lnTo>
                  <a:pt x="125186" y="0"/>
                </a:lnTo>
                <a:lnTo>
                  <a:pt x="587829" y="397329"/>
                </a:lnTo>
                <a:close/>
              </a:path>
            </a:pathLst>
          </a:custGeom>
          <a:solidFill>
            <a:schemeClr val="bg1">
              <a:lumMod val="50000"/>
            </a:schemeClr>
          </a:solidFill>
          <a:ln w="158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grpSp>
    <xdr:clientData/>
  </xdr:twoCellAnchor>
  <xdr:twoCellAnchor>
    <xdr:from>
      <xdr:col>2</xdr:col>
      <xdr:colOff>113684</xdr:colOff>
      <xdr:row>101</xdr:row>
      <xdr:rowOff>106682</xdr:rowOff>
    </xdr:from>
    <xdr:to>
      <xdr:col>3</xdr:col>
      <xdr:colOff>440088</xdr:colOff>
      <xdr:row>106</xdr:row>
      <xdr:rowOff>76200</xdr:rowOff>
    </xdr:to>
    <xdr:grpSp>
      <xdr:nvGrpSpPr>
        <xdr:cNvPr id="154" name="Grupa 153">
          <a:extLst>
            <a:ext uri="{FF2B5EF4-FFF2-40B4-BE49-F238E27FC236}">
              <a16:creationId xmlns:a16="http://schemas.microsoft.com/office/drawing/2014/main" id="{00000000-0008-0000-0900-00009A000000}"/>
            </a:ext>
          </a:extLst>
        </xdr:cNvPr>
        <xdr:cNvGrpSpPr>
          <a:grpSpLocks noChangeAspect="1"/>
        </xdr:cNvGrpSpPr>
      </xdr:nvGrpSpPr>
      <xdr:grpSpPr>
        <a:xfrm>
          <a:off x="797243" y="18594483"/>
          <a:ext cx="905300" cy="867893"/>
          <a:chOff x="9220199" y="18621375"/>
          <a:chExt cx="1836421" cy="1794587"/>
        </a:xfrm>
      </xdr:grpSpPr>
      <xdr:grpSp>
        <xdr:nvGrpSpPr>
          <xdr:cNvPr id="155" name="Grupa 154">
            <a:extLst>
              <a:ext uri="{FF2B5EF4-FFF2-40B4-BE49-F238E27FC236}">
                <a16:creationId xmlns:a16="http://schemas.microsoft.com/office/drawing/2014/main" id="{00000000-0008-0000-0900-00009B000000}"/>
              </a:ext>
            </a:extLst>
          </xdr:cNvPr>
          <xdr:cNvGrpSpPr>
            <a:grpSpLocks noChangeAspect="1"/>
          </xdr:cNvGrpSpPr>
        </xdr:nvGrpSpPr>
        <xdr:grpSpPr>
          <a:xfrm>
            <a:off x="9256327" y="18960465"/>
            <a:ext cx="1774656" cy="1455497"/>
            <a:chOff x="6681599" y="3073956"/>
            <a:chExt cx="2334412" cy="2025484"/>
          </a:xfrm>
        </xdr:grpSpPr>
        <xdr:sp macro="" textlink="">
          <xdr:nvSpPr>
            <xdr:cNvPr id="158" name="Dowolny kształt: kształt 157">
              <a:extLst>
                <a:ext uri="{FF2B5EF4-FFF2-40B4-BE49-F238E27FC236}">
                  <a16:creationId xmlns:a16="http://schemas.microsoft.com/office/drawing/2014/main" id="{00000000-0008-0000-0900-00009E000000}"/>
                </a:ext>
              </a:extLst>
            </xdr:cNvPr>
            <xdr:cNvSpPr/>
          </xdr:nvSpPr>
          <xdr:spPr>
            <a:xfrm>
              <a:off x="7845107" y="3078602"/>
              <a:ext cx="1167674" cy="1342472"/>
            </a:xfrm>
            <a:custGeom>
              <a:avLst/>
              <a:gdLst>
                <a:gd name="connsiteX0" fmla="*/ 0 w 1170878"/>
                <a:gd name="connsiteY0" fmla="*/ 669073 h 1347439"/>
                <a:gd name="connsiteX1" fmla="*/ 0 w 1170878"/>
                <a:gd name="connsiteY1" fmla="*/ 0 h 1347439"/>
                <a:gd name="connsiteX2" fmla="*/ 1170878 w 1170878"/>
                <a:gd name="connsiteY2" fmla="*/ 664427 h 1347439"/>
                <a:gd name="connsiteX3" fmla="*/ 1170878 w 1170878"/>
                <a:gd name="connsiteY3" fmla="*/ 1347439 h 1347439"/>
                <a:gd name="connsiteX4" fmla="*/ 0 w 1170878"/>
                <a:gd name="connsiteY4" fmla="*/ 669073 h 1347439"/>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170878" h="1347439">
                  <a:moveTo>
                    <a:pt x="0" y="669073"/>
                  </a:moveTo>
                  <a:lnTo>
                    <a:pt x="0" y="0"/>
                  </a:lnTo>
                  <a:lnTo>
                    <a:pt x="1170878" y="664427"/>
                  </a:lnTo>
                  <a:lnTo>
                    <a:pt x="1170878" y="1347439"/>
                  </a:lnTo>
                  <a:lnTo>
                    <a:pt x="0" y="669073"/>
                  </a:lnTo>
                  <a:close/>
                </a:path>
              </a:pathLst>
            </a:custGeom>
            <a:solidFill>
              <a:schemeClr val="bg1">
                <a:lumMod val="95000"/>
              </a:schemeClr>
            </a:solidFill>
            <a:ln>
              <a:solidFill>
                <a:schemeClr val="bg1">
                  <a:lumMod val="75000"/>
                </a:schemeClr>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b="1"/>
            </a:p>
          </xdr:txBody>
        </xdr:sp>
        <xdr:sp macro="" textlink="">
          <xdr:nvSpPr>
            <xdr:cNvPr id="159" name="Dowolny kształt: kształt 158">
              <a:extLst>
                <a:ext uri="{FF2B5EF4-FFF2-40B4-BE49-F238E27FC236}">
                  <a16:creationId xmlns:a16="http://schemas.microsoft.com/office/drawing/2014/main" id="{00000000-0008-0000-0900-00009F000000}"/>
                </a:ext>
              </a:extLst>
            </xdr:cNvPr>
            <xdr:cNvSpPr/>
          </xdr:nvSpPr>
          <xdr:spPr>
            <a:xfrm>
              <a:off x="6681599" y="3073956"/>
              <a:ext cx="1168154" cy="1342472"/>
            </a:xfrm>
            <a:custGeom>
              <a:avLst/>
              <a:gdLst>
                <a:gd name="connsiteX0" fmla="*/ 0 w 1170878"/>
                <a:gd name="connsiteY0" fmla="*/ 1347439 h 1347439"/>
                <a:gd name="connsiteX1" fmla="*/ 0 w 1170878"/>
                <a:gd name="connsiteY1" fmla="*/ 673719 h 1347439"/>
                <a:gd name="connsiteX2" fmla="*/ 1170878 w 1170878"/>
                <a:gd name="connsiteY2" fmla="*/ 0 h 1347439"/>
                <a:gd name="connsiteX3" fmla="*/ 1170878 w 1170878"/>
                <a:gd name="connsiteY3" fmla="*/ 678366 h 1347439"/>
                <a:gd name="connsiteX4" fmla="*/ 0 w 1170878"/>
                <a:gd name="connsiteY4" fmla="*/ 1347439 h 1347439"/>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170878" h="1347439">
                  <a:moveTo>
                    <a:pt x="0" y="1347439"/>
                  </a:moveTo>
                  <a:lnTo>
                    <a:pt x="0" y="673719"/>
                  </a:lnTo>
                  <a:lnTo>
                    <a:pt x="1170878" y="0"/>
                  </a:lnTo>
                  <a:lnTo>
                    <a:pt x="1170878" y="678366"/>
                  </a:lnTo>
                  <a:lnTo>
                    <a:pt x="0" y="1347439"/>
                  </a:lnTo>
                  <a:close/>
                </a:path>
              </a:pathLst>
            </a:custGeom>
            <a:solidFill>
              <a:schemeClr val="bg1">
                <a:lumMod val="9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b="1"/>
            </a:p>
          </xdr:txBody>
        </xdr:sp>
        <xdr:sp macro="" textlink="">
          <xdr:nvSpPr>
            <xdr:cNvPr id="160" name="Dowolny kształt: kształt 159">
              <a:extLst>
                <a:ext uri="{FF2B5EF4-FFF2-40B4-BE49-F238E27FC236}">
                  <a16:creationId xmlns:a16="http://schemas.microsoft.com/office/drawing/2014/main" id="{00000000-0008-0000-0900-0000A0000000}"/>
                </a:ext>
              </a:extLst>
            </xdr:cNvPr>
            <xdr:cNvSpPr/>
          </xdr:nvSpPr>
          <xdr:spPr>
            <a:xfrm>
              <a:off x="6681599" y="3743509"/>
              <a:ext cx="1163508" cy="1351285"/>
            </a:xfrm>
            <a:custGeom>
              <a:avLst/>
              <a:gdLst>
                <a:gd name="connsiteX0" fmla="*/ 1166232 w 1166232"/>
                <a:gd name="connsiteY0" fmla="*/ 1356732 h 1356732"/>
                <a:gd name="connsiteX1" fmla="*/ 1166232 w 1166232"/>
                <a:gd name="connsiteY1" fmla="*/ 673719 h 1356732"/>
                <a:gd name="connsiteX2" fmla="*/ 0 w 1166232"/>
                <a:gd name="connsiteY2" fmla="*/ 0 h 1356732"/>
                <a:gd name="connsiteX3" fmla="*/ 0 w 1166232"/>
                <a:gd name="connsiteY3" fmla="*/ 678366 h 1356732"/>
                <a:gd name="connsiteX4" fmla="*/ 1166232 w 1166232"/>
                <a:gd name="connsiteY4" fmla="*/ 1356732 h 1356732"/>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166232" h="1356732">
                  <a:moveTo>
                    <a:pt x="1166232" y="1356732"/>
                  </a:moveTo>
                  <a:lnTo>
                    <a:pt x="1166232" y="673719"/>
                  </a:lnTo>
                  <a:lnTo>
                    <a:pt x="0" y="0"/>
                  </a:lnTo>
                  <a:lnTo>
                    <a:pt x="0" y="678366"/>
                  </a:lnTo>
                  <a:lnTo>
                    <a:pt x="1166232" y="1356732"/>
                  </a:lnTo>
                  <a:close/>
                </a:path>
              </a:pathLst>
            </a:custGeom>
            <a:solidFill>
              <a:schemeClr val="bg1">
                <a:lumMod val="95000"/>
              </a:schemeClr>
            </a:solidFill>
            <a:ln>
              <a:solidFill>
                <a:schemeClr val="bg1">
                  <a:lumMod val="75000"/>
                </a:schemeClr>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b="1"/>
            </a:p>
          </xdr:txBody>
        </xdr:sp>
        <xdr:sp macro="" textlink="">
          <xdr:nvSpPr>
            <xdr:cNvPr id="161" name="Dowolny kształt: kształt 160">
              <a:extLst>
                <a:ext uri="{FF2B5EF4-FFF2-40B4-BE49-F238E27FC236}">
                  <a16:creationId xmlns:a16="http://schemas.microsoft.com/office/drawing/2014/main" id="{00000000-0008-0000-0900-0000A1000000}"/>
                </a:ext>
              </a:extLst>
            </xdr:cNvPr>
            <xdr:cNvSpPr/>
          </xdr:nvSpPr>
          <xdr:spPr>
            <a:xfrm>
              <a:off x="7849753" y="3743509"/>
              <a:ext cx="1166258" cy="1355931"/>
            </a:xfrm>
            <a:custGeom>
              <a:avLst/>
              <a:gdLst>
                <a:gd name="connsiteX0" fmla="*/ 1166232 w 1166232"/>
                <a:gd name="connsiteY0" fmla="*/ 687658 h 1361378"/>
                <a:gd name="connsiteX1" fmla="*/ 1166232 w 1166232"/>
                <a:gd name="connsiteY1" fmla="*/ 0 h 1361378"/>
                <a:gd name="connsiteX2" fmla="*/ 0 w 1166232"/>
                <a:gd name="connsiteY2" fmla="*/ 673719 h 1361378"/>
                <a:gd name="connsiteX3" fmla="*/ 0 w 1166232"/>
                <a:gd name="connsiteY3" fmla="*/ 1361378 h 1361378"/>
                <a:gd name="connsiteX4" fmla="*/ 1166232 w 1166232"/>
                <a:gd name="connsiteY4" fmla="*/ 687658 h 1361378"/>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166232" h="1361378">
                  <a:moveTo>
                    <a:pt x="1166232" y="687658"/>
                  </a:moveTo>
                  <a:lnTo>
                    <a:pt x="1166232" y="0"/>
                  </a:lnTo>
                  <a:lnTo>
                    <a:pt x="0" y="673719"/>
                  </a:lnTo>
                  <a:lnTo>
                    <a:pt x="0" y="1361378"/>
                  </a:lnTo>
                  <a:lnTo>
                    <a:pt x="1166232" y="687658"/>
                  </a:lnTo>
                  <a:close/>
                </a:path>
              </a:pathLst>
            </a:custGeom>
            <a:solidFill>
              <a:schemeClr val="bg1">
                <a:lumMod val="95000"/>
              </a:schemeClr>
            </a:solidFill>
            <a:ln>
              <a:solidFill>
                <a:schemeClr val="bg1">
                  <a:lumMod val="75000"/>
                </a:schemeClr>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b="1"/>
            </a:p>
          </xdr:txBody>
        </xdr:sp>
      </xdr:grpSp>
      <xdr:sp macro="" textlink="">
        <xdr:nvSpPr>
          <xdr:cNvPr id="156" name="Dowolny kształt: kształt 155">
            <a:extLst>
              <a:ext uri="{FF2B5EF4-FFF2-40B4-BE49-F238E27FC236}">
                <a16:creationId xmlns:a16="http://schemas.microsoft.com/office/drawing/2014/main" id="{00000000-0008-0000-0900-00009C000000}"/>
              </a:ext>
            </a:extLst>
          </xdr:cNvPr>
          <xdr:cNvSpPr/>
        </xdr:nvSpPr>
        <xdr:spPr>
          <a:xfrm>
            <a:off x="9220199" y="18621375"/>
            <a:ext cx="1520782" cy="1353594"/>
          </a:xfrm>
          <a:custGeom>
            <a:avLst/>
            <a:gdLst>
              <a:gd name="connsiteX0" fmla="*/ 0 w 2247900"/>
              <a:gd name="connsiteY0" fmla="*/ 1066800 h 1685925"/>
              <a:gd name="connsiteX1" fmla="*/ 866775 w 2247900"/>
              <a:gd name="connsiteY1" fmla="*/ 0 h 1685925"/>
              <a:gd name="connsiteX2" fmla="*/ 2247900 w 2247900"/>
              <a:gd name="connsiteY2" fmla="*/ 657225 h 1685925"/>
              <a:gd name="connsiteX3" fmla="*/ 1352550 w 2247900"/>
              <a:gd name="connsiteY3" fmla="*/ 1685925 h 1685925"/>
              <a:gd name="connsiteX4" fmla="*/ 0 w 2247900"/>
              <a:gd name="connsiteY4" fmla="*/ 1066800 h 1685925"/>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2247900" h="1685925">
                <a:moveTo>
                  <a:pt x="0" y="1066800"/>
                </a:moveTo>
                <a:lnTo>
                  <a:pt x="866775" y="0"/>
                </a:lnTo>
                <a:lnTo>
                  <a:pt x="2247900" y="657225"/>
                </a:lnTo>
                <a:lnTo>
                  <a:pt x="1352550" y="1685925"/>
                </a:lnTo>
                <a:lnTo>
                  <a:pt x="0" y="1066800"/>
                </a:lnTo>
                <a:close/>
              </a:path>
            </a:pathLst>
          </a:custGeom>
          <a:solidFill>
            <a:schemeClr val="bg1">
              <a:lumMod val="65000"/>
            </a:schemeClr>
          </a:solidFill>
          <a:ln w="158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sp macro="" textlink="">
        <xdr:nvSpPr>
          <xdr:cNvPr id="157" name="Dowolny kształt: kształt 156">
            <a:extLst>
              <a:ext uri="{FF2B5EF4-FFF2-40B4-BE49-F238E27FC236}">
                <a16:creationId xmlns:a16="http://schemas.microsoft.com/office/drawing/2014/main" id="{00000000-0008-0000-0900-00009D000000}"/>
              </a:ext>
            </a:extLst>
          </xdr:cNvPr>
          <xdr:cNvSpPr/>
        </xdr:nvSpPr>
        <xdr:spPr>
          <a:xfrm>
            <a:off x="10661211" y="19144729"/>
            <a:ext cx="395409" cy="316751"/>
          </a:xfrm>
          <a:custGeom>
            <a:avLst/>
            <a:gdLst>
              <a:gd name="connsiteX0" fmla="*/ 587829 w 587829"/>
              <a:gd name="connsiteY0" fmla="*/ 397329 h 397329"/>
              <a:gd name="connsiteX1" fmla="*/ 0 w 587829"/>
              <a:gd name="connsiteY1" fmla="*/ 141515 h 397329"/>
              <a:gd name="connsiteX2" fmla="*/ 125186 w 587829"/>
              <a:gd name="connsiteY2" fmla="*/ 0 h 397329"/>
              <a:gd name="connsiteX3" fmla="*/ 587829 w 587829"/>
              <a:gd name="connsiteY3" fmla="*/ 397329 h 397329"/>
            </a:gdLst>
            <a:ahLst/>
            <a:cxnLst>
              <a:cxn ang="0">
                <a:pos x="connsiteX0" y="connsiteY0"/>
              </a:cxn>
              <a:cxn ang="0">
                <a:pos x="connsiteX1" y="connsiteY1"/>
              </a:cxn>
              <a:cxn ang="0">
                <a:pos x="connsiteX2" y="connsiteY2"/>
              </a:cxn>
              <a:cxn ang="0">
                <a:pos x="connsiteX3" y="connsiteY3"/>
              </a:cxn>
            </a:cxnLst>
            <a:rect l="l" t="t" r="r" b="b"/>
            <a:pathLst>
              <a:path w="587829" h="397329">
                <a:moveTo>
                  <a:pt x="587829" y="397329"/>
                </a:moveTo>
                <a:lnTo>
                  <a:pt x="0" y="141515"/>
                </a:lnTo>
                <a:lnTo>
                  <a:pt x="125186" y="0"/>
                </a:lnTo>
                <a:lnTo>
                  <a:pt x="587829" y="397329"/>
                </a:lnTo>
                <a:close/>
              </a:path>
            </a:pathLst>
          </a:custGeom>
          <a:solidFill>
            <a:schemeClr val="bg1">
              <a:lumMod val="50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grpSp>
    <xdr:clientData/>
  </xdr:twoCellAnchor>
  <xdr:twoCellAnchor>
    <xdr:from>
      <xdr:col>4</xdr:col>
      <xdr:colOff>83106</xdr:colOff>
      <xdr:row>111</xdr:row>
      <xdr:rowOff>145018</xdr:rowOff>
    </xdr:from>
    <xdr:to>
      <xdr:col>6</xdr:col>
      <xdr:colOff>97394</xdr:colOff>
      <xdr:row>113</xdr:row>
      <xdr:rowOff>73580</xdr:rowOff>
    </xdr:to>
    <xdr:sp macro="" textlink="">
      <xdr:nvSpPr>
        <xdr:cNvPr id="162" name="Dowolny kształt: kształt 161">
          <a:extLst>
            <a:ext uri="{FF2B5EF4-FFF2-40B4-BE49-F238E27FC236}">
              <a16:creationId xmlns:a16="http://schemas.microsoft.com/office/drawing/2014/main" id="{00000000-0008-0000-0900-0000A2000000}"/>
            </a:ext>
          </a:extLst>
        </xdr:cNvPr>
        <xdr:cNvSpPr/>
      </xdr:nvSpPr>
      <xdr:spPr>
        <a:xfrm>
          <a:off x="1972866" y="20970478"/>
          <a:ext cx="837248" cy="309562"/>
        </a:xfrm>
        <a:custGeom>
          <a:avLst/>
          <a:gdLst>
            <a:gd name="connsiteX0" fmla="*/ 0 w 1095375"/>
            <a:gd name="connsiteY0" fmla="*/ 333375 h 434578"/>
            <a:gd name="connsiteX1" fmla="*/ 583406 w 1095375"/>
            <a:gd name="connsiteY1" fmla="*/ 434578 h 434578"/>
            <a:gd name="connsiteX2" fmla="*/ 1095375 w 1095375"/>
            <a:gd name="connsiteY2" fmla="*/ 77391 h 434578"/>
            <a:gd name="connsiteX3" fmla="*/ 571500 w 1095375"/>
            <a:gd name="connsiteY3" fmla="*/ 0 h 434578"/>
            <a:gd name="connsiteX4" fmla="*/ 0 w 1095375"/>
            <a:gd name="connsiteY4" fmla="*/ 333375 h 434578"/>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095375" h="434578">
              <a:moveTo>
                <a:pt x="0" y="333375"/>
              </a:moveTo>
              <a:lnTo>
                <a:pt x="583406" y="434578"/>
              </a:lnTo>
              <a:lnTo>
                <a:pt x="1095375" y="77391"/>
              </a:lnTo>
              <a:lnTo>
                <a:pt x="571500" y="0"/>
              </a:lnTo>
              <a:lnTo>
                <a:pt x="0" y="333375"/>
              </a:lnTo>
              <a:close/>
            </a:path>
          </a:pathLst>
        </a:custGeom>
        <a:solidFill>
          <a:schemeClr val="accent1">
            <a:alpha val="47000"/>
          </a:schemeClr>
        </a:solidFill>
        <a:ln w="9525">
          <a:solidFill>
            <a:schemeClr val="tx1">
              <a:lumMod val="75000"/>
              <a:lumOff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32147</xdr:colOff>
      <xdr:row>110</xdr:row>
      <xdr:rowOff>122634</xdr:rowOff>
    </xdr:from>
    <xdr:to>
      <xdr:col>5</xdr:col>
      <xdr:colOff>613172</xdr:colOff>
      <xdr:row>114</xdr:row>
      <xdr:rowOff>83105</xdr:rowOff>
    </xdr:to>
    <xdr:sp macro="" textlink="">
      <xdr:nvSpPr>
        <xdr:cNvPr id="163" name="Dowolny kształt: kształt 162">
          <a:extLst>
            <a:ext uri="{FF2B5EF4-FFF2-40B4-BE49-F238E27FC236}">
              <a16:creationId xmlns:a16="http://schemas.microsoft.com/office/drawing/2014/main" id="{00000000-0008-0000-0900-0000A3000000}"/>
            </a:ext>
          </a:extLst>
        </xdr:cNvPr>
        <xdr:cNvSpPr/>
      </xdr:nvSpPr>
      <xdr:spPr>
        <a:xfrm>
          <a:off x="2120027" y="20765214"/>
          <a:ext cx="581025" cy="714851"/>
        </a:xfrm>
        <a:custGeom>
          <a:avLst/>
          <a:gdLst>
            <a:gd name="connsiteX0" fmla="*/ 0 w 851297"/>
            <a:gd name="connsiteY0" fmla="*/ 797719 h 934641"/>
            <a:gd name="connsiteX1" fmla="*/ 595313 w 851297"/>
            <a:gd name="connsiteY1" fmla="*/ 934641 h 934641"/>
            <a:gd name="connsiteX2" fmla="*/ 851297 w 851297"/>
            <a:gd name="connsiteY2" fmla="*/ 47625 h 934641"/>
            <a:gd name="connsiteX3" fmla="*/ 291703 w 851297"/>
            <a:gd name="connsiteY3" fmla="*/ 0 h 934641"/>
            <a:gd name="connsiteX4" fmla="*/ 0 w 851297"/>
            <a:gd name="connsiteY4" fmla="*/ 797719 h 934641"/>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851297" h="934641">
              <a:moveTo>
                <a:pt x="0" y="797719"/>
              </a:moveTo>
              <a:lnTo>
                <a:pt x="595313" y="934641"/>
              </a:lnTo>
              <a:lnTo>
                <a:pt x="851297" y="47625"/>
              </a:lnTo>
              <a:lnTo>
                <a:pt x="291703" y="0"/>
              </a:lnTo>
              <a:lnTo>
                <a:pt x="0" y="797719"/>
              </a:lnTo>
              <a:close/>
            </a:path>
          </a:pathLst>
        </a:custGeom>
        <a:noFill/>
        <a:ln w="22225" cmpd="dbl">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oneCellAnchor>
    <xdr:from>
      <xdr:col>2</xdr:col>
      <xdr:colOff>240774</xdr:colOff>
      <xdr:row>124</xdr:row>
      <xdr:rowOff>27013</xdr:rowOff>
    </xdr:from>
    <xdr:ext cx="337696" cy="353422"/>
    <xdr:pic>
      <xdr:nvPicPr>
        <xdr:cNvPr id="164" name="Grafika 163" descr="Termometr z wypełnieniem pełnym">
          <a:extLst>
            <a:ext uri="{FF2B5EF4-FFF2-40B4-BE49-F238E27FC236}">
              <a16:creationId xmlns:a16="http://schemas.microsoft.com/office/drawing/2014/main" id="{00000000-0008-0000-0900-0000A4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 uri="{96DAC541-7B7A-43D3-8B79-37D633B846F1}">
              <asvg:svgBlip xmlns:asvg="http://schemas.microsoft.com/office/drawing/2016/SVG/main" r:embed="rId9"/>
            </a:ext>
          </a:extLst>
        </a:blip>
        <a:stretch>
          <a:fillRect/>
        </a:stretch>
      </xdr:blipFill>
      <xdr:spPr>
        <a:xfrm>
          <a:off x="926574" y="23328973"/>
          <a:ext cx="337696" cy="353422"/>
        </a:xfrm>
        <a:prstGeom prst="rect">
          <a:avLst/>
        </a:prstGeom>
      </xdr:spPr>
    </xdr:pic>
    <xdr:clientData/>
  </xdr:oneCellAnchor>
  <xdr:oneCellAnchor>
    <xdr:from>
      <xdr:col>2</xdr:col>
      <xdr:colOff>83402</xdr:colOff>
      <xdr:row>124</xdr:row>
      <xdr:rowOff>23419</xdr:rowOff>
    </xdr:from>
    <xdr:ext cx="200691" cy="357949"/>
    <xdr:pic>
      <xdr:nvPicPr>
        <xdr:cNvPr id="165" name="Grafika 164" descr="Słońce z wypełnieniem pełnym">
          <a:extLst>
            <a:ext uri="{FF2B5EF4-FFF2-40B4-BE49-F238E27FC236}">
              <a16:creationId xmlns:a16="http://schemas.microsoft.com/office/drawing/2014/main" id="{00000000-0008-0000-0900-0000A5000000}"/>
            </a:ext>
          </a:extLst>
        </xdr:cNvPr>
        <xdr:cNvPicPr>
          <a:picLocks/>
        </xdr:cNvPicPr>
      </xdr:nvPicPr>
      <xdr:blipFill rotWithShape="1">
        <a:blip xmlns:r="http://schemas.openxmlformats.org/officeDocument/2006/relationships" r:embed="rId10" cstate="print">
          <a:extLst>
            <a:ext uri="{28A0092B-C50C-407E-A947-70E740481C1C}">
              <a14:useLocalDpi xmlns:a14="http://schemas.microsoft.com/office/drawing/2010/main" val="0"/>
            </a:ext>
            <a:ext uri="{96DAC541-7B7A-43D3-8B79-37D633B846F1}">
              <asvg:svgBlip xmlns:asvg="http://schemas.microsoft.com/office/drawing/2016/SVG/main" r:embed="rId11"/>
            </a:ext>
          </a:extLst>
        </a:blip>
        <a:srcRect l="46542"/>
        <a:stretch/>
      </xdr:blipFill>
      <xdr:spPr>
        <a:xfrm rot="10800000">
          <a:off x="769202" y="23325379"/>
          <a:ext cx="200691" cy="357949"/>
        </a:xfrm>
        <a:prstGeom prst="rect">
          <a:avLst/>
        </a:prstGeom>
      </xdr:spPr>
    </xdr:pic>
    <xdr:clientData/>
  </xdr:oneCellAnchor>
  <xdr:twoCellAnchor>
    <xdr:from>
      <xdr:col>18</xdr:col>
      <xdr:colOff>102870</xdr:colOff>
      <xdr:row>107</xdr:row>
      <xdr:rowOff>92868</xdr:rowOff>
    </xdr:from>
    <xdr:to>
      <xdr:col>19</xdr:col>
      <xdr:colOff>206454</xdr:colOff>
      <xdr:row>109</xdr:row>
      <xdr:rowOff>170496</xdr:rowOff>
    </xdr:to>
    <xdr:sp macro="" textlink="">
      <xdr:nvSpPr>
        <xdr:cNvPr id="166" name="Dowolny kształt: kształt 165">
          <a:extLst>
            <a:ext uri="{FF2B5EF4-FFF2-40B4-BE49-F238E27FC236}">
              <a16:creationId xmlns:a16="http://schemas.microsoft.com/office/drawing/2014/main" id="{00000000-0008-0000-0900-0000A6000000}"/>
            </a:ext>
          </a:extLst>
        </xdr:cNvPr>
        <xdr:cNvSpPr/>
      </xdr:nvSpPr>
      <xdr:spPr>
        <a:xfrm rot="240640">
          <a:off x="8644890" y="20186808"/>
          <a:ext cx="438864" cy="443388"/>
        </a:xfrm>
        <a:custGeom>
          <a:avLst/>
          <a:gdLst>
            <a:gd name="connsiteX0" fmla="*/ 0 w 434578"/>
            <a:gd name="connsiteY0" fmla="*/ 339328 h 440531"/>
            <a:gd name="connsiteX1" fmla="*/ 196453 w 434578"/>
            <a:gd name="connsiteY1" fmla="*/ 440531 h 440531"/>
            <a:gd name="connsiteX2" fmla="*/ 434578 w 434578"/>
            <a:gd name="connsiteY2" fmla="*/ 89297 h 440531"/>
            <a:gd name="connsiteX3" fmla="*/ 244078 w 434578"/>
            <a:gd name="connsiteY3" fmla="*/ 0 h 440531"/>
            <a:gd name="connsiteX4" fmla="*/ 0 w 434578"/>
            <a:gd name="connsiteY4" fmla="*/ 339328 h 440531"/>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434578" h="440531">
              <a:moveTo>
                <a:pt x="0" y="339328"/>
              </a:moveTo>
              <a:lnTo>
                <a:pt x="196453" y="440531"/>
              </a:lnTo>
              <a:lnTo>
                <a:pt x="434578" y="89297"/>
              </a:lnTo>
              <a:lnTo>
                <a:pt x="244078" y="0"/>
              </a:lnTo>
              <a:lnTo>
                <a:pt x="0" y="339328"/>
              </a:lnTo>
              <a:close/>
            </a:path>
          </a:pathLst>
        </a:custGeom>
        <a:solidFill>
          <a:schemeClr val="bg1"/>
        </a:solidFill>
        <a:ln w="22225" cmpd="dbl">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US" sz="1100">
            <a:solidFill>
              <a:schemeClr val="lt1"/>
            </a:solidFill>
            <a:latin typeface="+mn-lt"/>
            <a:ea typeface="+mn-ea"/>
            <a:cs typeface="+mn-cs"/>
          </a:endParaRPr>
        </a:p>
      </xdr:txBody>
    </xdr:sp>
    <xdr:clientData/>
  </xdr:twoCellAnchor>
  <xdr:twoCellAnchor>
    <xdr:from>
      <xdr:col>18</xdr:col>
      <xdr:colOff>85181</xdr:colOff>
      <xdr:row>108</xdr:row>
      <xdr:rowOff>9525</xdr:rowOff>
    </xdr:from>
    <xdr:to>
      <xdr:col>19</xdr:col>
      <xdr:colOff>257720</xdr:colOff>
      <xdr:row>109</xdr:row>
      <xdr:rowOff>74091</xdr:rowOff>
    </xdr:to>
    <xdr:sp macro="" textlink="">
      <xdr:nvSpPr>
        <xdr:cNvPr id="167" name="Dowolny kształt: kształt 166">
          <a:extLst>
            <a:ext uri="{FF2B5EF4-FFF2-40B4-BE49-F238E27FC236}">
              <a16:creationId xmlns:a16="http://schemas.microsoft.com/office/drawing/2014/main" id="{00000000-0008-0000-0900-0000A7000000}"/>
            </a:ext>
          </a:extLst>
        </xdr:cNvPr>
        <xdr:cNvSpPr/>
      </xdr:nvSpPr>
      <xdr:spPr>
        <a:xfrm rot="240640">
          <a:off x="8627201" y="20286345"/>
          <a:ext cx="507819" cy="247446"/>
        </a:xfrm>
        <a:custGeom>
          <a:avLst/>
          <a:gdLst>
            <a:gd name="connsiteX0" fmla="*/ 174171 w 500743"/>
            <a:gd name="connsiteY0" fmla="*/ 239486 h 239486"/>
            <a:gd name="connsiteX1" fmla="*/ 500743 w 500743"/>
            <a:gd name="connsiteY1" fmla="*/ 76200 h 239486"/>
            <a:gd name="connsiteX2" fmla="*/ 310243 w 500743"/>
            <a:gd name="connsiteY2" fmla="*/ 0 h 239486"/>
            <a:gd name="connsiteX3" fmla="*/ 0 w 500743"/>
            <a:gd name="connsiteY3" fmla="*/ 157843 h 239486"/>
            <a:gd name="connsiteX4" fmla="*/ 174171 w 500743"/>
            <a:gd name="connsiteY4" fmla="*/ 239486 h 239486"/>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500743" h="239486">
              <a:moveTo>
                <a:pt x="174171" y="239486"/>
              </a:moveTo>
              <a:lnTo>
                <a:pt x="500743" y="76200"/>
              </a:lnTo>
              <a:lnTo>
                <a:pt x="310243" y="0"/>
              </a:lnTo>
              <a:lnTo>
                <a:pt x="0" y="157843"/>
              </a:lnTo>
              <a:lnTo>
                <a:pt x="174171" y="239486"/>
              </a:lnTo>
              <a:close/>
            </a:path>
          </a:pathLst>
        </a:custGeom>
        <a:solidFill>
          <a:schemeClr val="accent1">
            <a:alpha val="47000"/>
          </a:schemeClr>
        </a:solidFill>
        <a:ln w="9525">
          <a:solidFill>
            <a:schemeClr val="tx1">
              <a:lumMod val="75000"/>
              <a:lumOff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US" sz="1100">
            <a:solidFill>
              <a:schemeClr val="lt1"/>
            </a:solidFill>
            <a:latin typeface="+mn-lt"/>
            <a:ea typeface="+mn-ea"/>
            <a:cs typeface="+mn-cs"/>
          </a:endParaRPr>
        </a:p>
      </xdr:txBody>
    </xdr:sp>
    <xdr:clientData/>
  </xdr:twoCellAnchor>
  <xdr:oneCellAnchor>
    <xdr:from>
      <xdr:col>2</xdr:col>
      <xdr:colOff>240774</xdr:colOff>
      <xdr:row>147</xdr:row>
      <xdr:rowOff>27013</xdr:rowOff>
    </xdr:from>
    <xdr:ext cx="337696" cy="353422"/>
    <xdr:pic>
      <xdr:nvPicPr>
        <xdr:cNvPr id="168" name="Grafika 167" descr="Termometr z wypełnieniem pełnym">
          <a:extLst>
            <a:ext uri="{FF2B5EF4-FFF2-40B4-BE49-F238E27FC236}">
              <a16:creationId xmlns:a16="http://schemas.microsoft.com/office/drawing/2014/main" id="{00000000-0008-0000-0900-0000A8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 uri="{96DAC541-7B7A-43D3-8B79-37D633B846F1}">
              <asvg:svgBlip xmlns:asvg="http://schemas.microsoft.com/office/drawing/2016/SVG/main" r:embed="rId9"/>
            </a:ext>
          </a:extLst>
        </a:blip>
        <a:stretch>
          <a:fillRect/>
        </a:stretch>
      </xdr:blipFill>
      <xdr:spPr>
        <a:xfrm>
          <a:off x="926574" y="27771433"/>
          <a:ext cx="337696" cy="353422"/>
        </a:xfrm>
        <a:prstGeom prst="rect">
          <a:avLst/>
        </a:prstGeom>
      </xdr:spPr>
    </xdr:pic>
    <xdr:clientData/>
  </xdr:oneCellAnchor>
  <xdr:oneCellAnchor>
    <xdr:from>
      <xdr:col>2</xdr:col>
      <xdr:colOff>83402</xdr:colOff>
      <xdr:row>147</xdr:row>
      <xdr:rowOff>23419</xdr:rowOff>
    </xdr:from>
    <xdr:ext cx="200691" cy="357949"/>
    <xdr:pic>
      <xdr:nvPicPr>
        <xdr:cNvPr id="169" name="Grafika 168" descr="Słońce z wypełnieniem pełnym">
          <a:extLst>
            <a:ext uri="{FF2B5EF4-FFF2-40B4-BE49-F238E27FC236}">
              <a16:creationId xmlns:a16="http://schemas.microsoft.com/office/drawing/2014/main" id="{00000000-0008-0000-0900-0000A9000000}"/>
            </a:ext>
          </a:extLst>
        </xdr:cNvPr>
        <xdr:cNvPicPr>
          <a:picLocks/>
        </xdr:cNvPicPr>
      </xdr:nvPicPr>
      <xdr:blipFill rotWithShape="1">
        <a:blip xmlns:r="http://schemas.openxmlformats.org/officeDocument/2006/relationships" r:embed="rId10" cstate="print">
          <a:extLst>
            <a:ext uri="{28A0092B-C50C-407E-A947-70E740481C1C}">
              <a14:useLocalDpi xmlns:a14="http://schemas.microsoft.com/office/drawing/2010/main" val="0"/>
            </a:ext>
            <a:ext uri="{96DAC541-7B7A-43D3-8B79-37D633B846F1}">
              <asvg:svgBlip xmlns:asvg="http://schemas.microsoft.com/office/drawing/2016/SVG/main" r:embed="rId11"/>
            </a:ext>
          </a:extLst>
        </a:blip>
        <a:srcRect l="46542"/>
        <a:stretch/>
      </xdr:blipFill>
      <xdr:spPr>
        <a:xfrm rot="10800000">
          <a:off x="769202" y="27767839"/>
          <a:ext cx="200691" cy="357949"/>
        </a:xfrm>
        <a:prstGeom prst="rect">
          <a:avLst/>
        </a:prstGeom>
      </xdr:spPr>
    </xdr:pic>
    <xdr:clientData/>
  </xdr:oneCellAnchor>
  <xdr:oneCellAnchor>
    <xdr:from>
      <xdr:col>2</xdr:col>
      <xdr:colOff>240774</xdr:colOff>
      <xdr:row>165</xdr:row>
      <xdr:rowOff>27013</xdr:rowOff>
    </xdr:from>
    <xdr:ext cx="337696" cy="353422"/>
    <xdr:pic>
      <xdr:nvPicPr>
        <xdr:cNvPr id="170" name="Grafika 169" descr="Termometr z wypełnieniem pełnym">
          <a:extLst>
            <a:ext uri="{FF2B5EF4-FFF2-40B4-BE49-F238E27FC236}">
              <a16:creationId xmlns:a16="http://schemas.microsoft.com/office/drawing/2014/main" id="{00000000-0008-0000-0900-0000AA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 uri="{96DAC541-7B7A-43D3-8B79-37D633B846F1}">
              <asvg:svgBlip xmlns:asvg="http://schemas.microsoft.com/office/drawing/2016/SVG/main" r:embed="rId9"/>
            </a:ext>
          </a:extLst>
        </a:blip>
        <a:stretch>
          <a:fillRect/>
        </a:stretch>
      </xdr:blipFill>
      <xdr:spPr>
        <a:xfrm>
          <a:off x="926574" y="31261393"/>
          <a:ext cx="337696" cy="353422"/>
        </a:xfrm>
        <a:prstGeom prst="rect">
          <a:avLst/>
        </a:prstGeom>
      </xdr:spPr>
    </xdr:pic>
    <xdr:clientData/>
  </xdr:oneCellAnchor>
  <xdr:twoCellAnchor editAs="oneCell">
    <xdr:from>
      <xdr:col>2</xdr:col>
      <xdr:colOff>24847</xdr:colOff>
      <xdr:row>164</xdr:row>
      <xdr:rowOff>157370</xdr:rowOff>
    </xdr:from>
    <xdr:to>
      <xdr:col>2</xdr:col>
      <xdr:colOff>286171</xdr:colOff>
      <xdr:row>167</xdr:row>
      <xdr:rowOff>151175</xdr:rowOff>
    </xdr:to>
    <xdr:pic>
      <xdr:nvPicPr>
        <xdr:cNvPr id="171" name="Grafika 170" descr="Płatek śniegu kontur">
          <a:extLst>
            <a:ext uri="{FF2B5EF4-FFF2-40B4-BE49-F238E27FC236}">
              <a16:creationId xmlns:a16="http://schemas.microsoft.com/office/drawing/2014/main" id="{00000000-0008-0000-0900-0000AB000000}"/>
            </a:ext>
          </a:extLst>
        </xdr:cNvPr>
        <xdr:cNvPicPr>
          <a:picLocks noChangeAspect="1"/>
        </xdr:cNvPicPr>
      </xdr:nvPicPr>
      <xdr:blipFill rotWithShape="1">
        <a:blip xmlns:r="http://schemas.openxmlformats.org/officeDocument/2006/relationships" r:embed="rId12">
          <a:extLst>
            <a:ext uri="{28A0092B-C50C-407E-A947-70E740481C1C}">
              <a14:useLocalDpi xmlns:a14="http://schemas.microsoft.com/office/drawing/2010/main" val="0"/>
            </a:ext>
            <a:ext uri="{96DAC541-7B7A-43D3-8B79-37D633B846F1}">
              <asvg:svgBlip xmlns:asvg="http://schemas.microsoft.com/office/drawing/2016/SVG/main" r:embed="rId13"/>
            </a:ext>
          </a:extLst>
        </a:blip>
        <a:srcRect r="48622"/>
        <a:stretch/>
      </xdr:blipFill>
      <xdr:spPr>
        <a:xfrm>
          <a:off x="710647" y="31201250"/>
          <a:ext cx="261324" cy="542445"/>
        </a:xfrm>
        <a:prstGeom prst="rect">
          <a:avLst/>
        </a:prstGeom>
      </xdr:spPr>
    </xdr:pic>
    <xdr:clientData/>
  </xdr:twoCellAnchor>
  <xdr:twoCellAnchor>
    <xdr:from>
      <xdr:col>1</xdr:col>
      <xdr:colOff>607695</xdr:colOff>
      <xdr:row>179</xdr:row>
      <xdr:rowOff>1905</xdr:rowOff>
    </xdr:from>
    <xdr:to>
      <xdr:col>5</xdr:col>
      <xdr:colOff>253365</xdr:colOff>
      <xdr:row>186</xdr:row>
      <xdr:rowOff>91759</xdr:rowOff>
    </xdr:to>
    <xdr:grpSp>
      <xdr:nvGrpSpPr>
        <xdr:cNvPr id="172" name="Grupa 171">
          <a:extLst>
            <a:ext uri="{FF2B5EF4-FFF2-40B4-BE49-F238E27FC236}">
              <a16:creationId xmlns:a16="http://schemas.microsoft.com/office/drawing/2014/main" id="{00000000-0008-0000-0900-0000AC000000}"/>
            </a:ext>
          </a:extLst>
        </xdr:cNvPr>
        <xdr:cNvGrpSpPr>
          <a:grpSpLocks noChangeAspect="1"/>
        </xdr:cNvGrpSpPr>
      </xdr:nvGrpSpPr>
      <xdr:grpSpPr>
        <a:xfrm>
          <a:off x="686136" y="33204934"/>
          <a:ext cx="1658919" cy="1427164"/>
          <a:chOff x="3017520" y="33196530"/>
          <a:chExt cx="1664970" cy="1423354"/>
        </a:xfrm>
      </xdr:grpSpPr>
      <xdr:pic>
        <xdr:nvPicPr>
          <xdr:cNvPr id="173" name="Grafika 172" descr="Kanapa kontur">
            <a:extLst>
              <a:ext uri="{FF2B5EF4-FFF2-40B4-BE49-F238E27FC236}">
                <a16:creationId xmlns:a16="http://schemas.microsoft.com/office/drawing/2014/main" id="{00000000-0008-0000-0900-0000AD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 uri="{96DAC541-7B7A-43D3-8B79-37D633B846F1}">
                <asvg:svgBlip xmlns:asvg="http://schemas.microsoft.com/office/drawing/2016/SVG/main" r:embed="rId15"/>
              </a:ext>
            </a:extLst>
          </a:blip>
          <a:stretch>
            <a:fillRect/>
          </a:stretch>
        </xdr:blipFill>
        <xdr:spPr>
          <a:xfrm>
            <a:off x="3371700" y="33945045"/>
            <a:ext cx="674520" cy="674839"/>
          </a:xfrm>
          <a:prstGeom prst="rect">
            <a:avLst/>
          </a:prstGeom>
        </xdr:spPr>
      </xdr:pic>
      <xdr:pic>
        <xdr:nvPicPr>
          <xdr:cNvPr id="174" name="Grafika 173" descr="Lampa kontur">
            <a:extLst>
              <a:ext uri="{FF2B5EF4-FFF2-40B4-BE49-F238E27FC236}">
                <a16:creationId xmlns:a16="http://schemas.microsoft.com/office/drawing/2014/main" id="{00000000-0008-0000-0900-0000AE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 uri="{96DAC541-7B7A-43D3-8B79-37D633B846F1}">
                <asvg:svgBlip xmlns:asvg="http://schemas.microsoft.com/office/drawing/2016/SVG/main" r:embed="rId17"/>
              </a:ext>
            </a:extLst>
          </a:blip>
          <a:stretch>
            <a:fillRect/>
          </a:stretch>
        </xdr:blipFill>
        <xdr:spPr>
          <a:xfrm>
            <a:off x="3882391" y="33670875"/>
            <a:ext cx="610190" cy="596265"/>
          </a:xfrm>
          <a:prstGeom prst="rect">
            <a:avLst/>
          </a:prstGeom>
        </xdr:spPr>
      </xdr:pic>
      <xdr:cxnSp macro="">
        <xdr:nvCxnSpPr>
          <xdr:cNvPr id="175" name="Łącznik prosty 174">
            <a:extLst>
              <a:ext uri="{FF2B5EF4-FFF2-40B4-BE49-F238E27FC236}">
                <a16:creationId xmlns:a16="http://schemas.microsoft.com/office/drawing/2014/main" id="{00000000-0008-0000-0900-0000AF000000}"/>
              </a:ext>
            </a:extLst>
          </xdr:cNvPr>
          <xdr:cNvCxnSpPr/>
        </xdr:nvCxnSpPr>
        <xdr:spPr>
          <a:xfrm flipH="1">
            <a:off x="3017520" y="34004250"/>
            <a:ext cx="864872" cy="17348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76" name="Łącznik prosty 175">
            <a:extLst>
              <a:ext uri="{FF2B5EF4-FFF2-40B4-BE49-F238E27FC236}">
                <a16:creationId xmlns:a16="http://schemas.microsoft.com/office/drawing/2014/main" id="{00000000-0008-0000-0900-0000B0000000}"/>
              </a:ext>
            </a:extLst>
          </xdr:cNvPr>
          <xdr:cNvCxnSpPr/>
        </xdr:nvCxnSpPr>
        <xdr:spPr>
          <a:xfrm>
            <a:off x="3884295" y="34000440"/>
            <a:ext cx="798195" cy="196893"/>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77" name="Łącznik prosty 176">
            <a:extLst>
              <a:ext uri="{FF2B5EF4-FFF2-40B4-BE49-F238E27FC236}">
                <a16:creationId xmlns:a16="http://schemas.microsoft.com/office/drawing/2014/main" id="{00000000-0008-0000-0900-0000B1000000}"/>
              </a:ext>
            </a:extLst>
          </xdr:cNvPr>
          <xdr:cNvCxnSpPr/>
        </xdr:nvCxnSpPr>
        <xdr:spPr>
          <a:xfrm flipH="1">
            <a:off x="3886201" y="33326070"/>
            <a:ext cx="0" cy="68389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78" name="Łącznik prosty 177">
            <a:extLst>
              <a:ext uri="{FF2B5EF4-FFF2-40B4-BE49-F238E27FC236}">
                <a16:creationId xmlns:a16="http://schemas.microsoft.com/office/drawing/2014/main" id="{00000000-0008-0000-0900-0000B2000000}"/>
              </a:ext>
            </a:extLst>
          </xdr:cNvPr>
          <xdr:cNvCxnSpPr/>
        </xdr:nvCxnSpPr>
        <xdr:spPr>
          <a:xfrm flipH="1" flipV="1">
            <a:off x="3044190" y="33211770"/>
            <a:ext cx="842013" cy="10668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79" name="Łącznik prosty 178">
            <a:extLst>
              <a:ext uri="{FF2B5EF4-FFF2-40B4-BE49-F238E27FC236}">
                <a16:creationId xmlns:a16="http://schemas.microsoft.com/office/drawing/2014/main" id="{00000000-0008-0000-0900-0000B3000000}"/>
              </a:ext>
            </a:extLst>
          </xdr:cNvPr>
          <xdr:cNvCxnSpPr/>
        </xdr:nvCxnSpPr>
        <xdr:spPr>
          <a:xfrm flipV="1">
            <a:off x="3882390" y="33196530"/>
            <a:ext cx="800100" cy="12192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oneCellAnchor>
    <xdr:from>
      <xdr:col>2</xdr:col>
      <xdr:colOff>248394</xdr:colOff>
      <xdr:row>175</xdr:row>
      <xdr:rowOff>27013</xdr:rowOff>
    </xdr:from>
    <xdr:ext cx="337696" cy="353422"/>
    <xdr:pic>
      <xdr:nvPicPr>
        <xdr:cNvPr id="180" name="Grafika 179" descr="Termometr z wypełnieniem pełnym">
          <a:extLst>
            <a:ext uri="{FF2B5EF4-FFF2-40B4-BE49-F238E27FC236}">
              <a16:creationId xmlns:a16="http://schemas.microsoft.com/office/drawing/2014/main" id="{00000000-0008-0000-0900-0000B4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 uri="{96DAC541-7B7A-43D3-8B79-37D633B846F1}">
              <asvg:svgBlip xmlns:asvg="http://schemas.microsoft.com/office/drawing/2016/SVG/main" r:embed="rId9"/>
            </a:ext>
          </a:extLst>
        </a:blip>
        <a:stretch>
          <a:fillRect/>
        </a:stretch>
      </xdr:blipFill>
      <xdr:spPr>
        <a:xfrm>
          <a:off x="934194" y="33227353"/>
          <a:ext cx="337696" cy="353422"/>
        </a:xfrm>
        <a:prstGeom prst="rect">
          <a:avLst/>
        </a:prstGeom>
      </xdr:spPr>
    </xdr:pic>
    <xdr:clientData/>
  </xdr:oneCellAnchor>
  <xdr:oneCellAnchor>
    <xdr:from>
      <xdr:col>2</xdr:col>
      <xdr:colOff>17227</xdr:colOff>
      <xdr:row>175</xdr:row>
      <xdr:rowOff>0</xdr:rowOff>
    </xdr:from>
    <xdr:ext cx="265134" cy="471960"/>
    <xdr:pic>
      <xdr:nvPicPr>
        <xdr:cNvPr id="181" name="Grafika 180" descr="Płatek śniegu kontur">
          <a:extLst>
            <a:ext uri="{FF2B5EF4-FFF2-40B4-BE49-F238E27FC236}">
              <a16:creationId xmlns:a16="http://schemas.microsoft.com/office/drawing/2014/main" id="{00000000-0008-0000-0900-0000B5000000}"/>
            </a:ext>
          </a:extLst>
        </xdr:cNvPr>
        <xdr:cNvPicPr>
          <a:picLocks noChangeAspect="1"/>
        </xdr:cNvPicPr>
      </xdr:nvPicPr>
      <xdr:blipFill rotWithShape="1">
        <a:blip xmlns:r="http://schemas.openxmlformats.org/officeDocument/2006/relationships" r:embed="rId12">
          <a:extLst>
            <a:ext uri="{28A0092B-C50C-407E-A947-70E740481C1C}">
              <a14:useLocalDpi xmlns:a14="http://schemas.microsoft.com/office/drawing/2010/main" val="0"/>
            </a:ext>
            <a:ext uri="{96DAC541-7B7A-43D3-8B79-37D633B846F1}">
              <asvg:svgBlip xmlns:asvg="http://schemas.microsoft.com/office/drawing/2016/SVG/main" r:embed="rId13"/>
            </a:ext>
          </a:extLst>
        </a:blip>
        <a:srcRect r="48622"/>
        <a:stretch/>
      </xdr:blipFill>
      <xdr:spPr>
        <a:xfrm>
          <a:off x="703027" y="33200340"/>
          <a:ext cx="265134" cy="471960"/>
        </a:xfrm>
        <a:prstGeom prst="rect">
          <a:avLst/>
        </a:prstGeom>
      </xdr:spPr>
    </xdr:pic>
    <xdr:clientData/>
  </xdr:oneCellAnchor>
  <xdr:twoCellAnchor>
    <xdr:from>
      <xdr:col>2</xdr:col>
      <xdr:colOff>76200</xdr:colOff>
      <xdr:row>180</xdr:row>
      <xdr:rowOff>66675</xdr:rowOff>
    </xdr:from>
    <xdr:to>
      <xdr:col>3</xdr:col>
      <xdr:colOff>55245</xdr:colOff>
      <xdr:row>183</xdr:row>
      <xdr:rowOff>1905</xdr:rowOff>
    </xdr:to>
    <xdr:grpSp>
      <xdr:nvGrpSpPr>
        <xdr:cNvPr id="182" name="Grupa 181">
          <a:extLst>
            <a:ext uri="{FF2B5EF4-FFF2-40B4-BE49-F238E27FC236}">
              <a16:creationId xmlns:a16="http://schemas.microsoft.com/office/drawing/2014/main" id="{00000000-0008-0000-0900-0000B6000000}"/>
            </a:ext>
          </a:extLst>
        </xdr:cNvPr>
        <xdr:cNvGrpSpPr/>
      </xdr:nvGrpSpPr>
      <xdr:grpSpPr>
        <a:xfrm>
          <a:off x="759759" y="33458299"/>
          <a:ext cx="565561" cy="508635"/>
          <a:chOff x="8511540" y="33160334"/>
          <a:chExt cx="733425" cy="649606"/>
        </a:xfrm>
      </xdr:grpSpPr>
      <xdr:sp macro="" textlink="">
        <xdr:nvSpPr>
          <xdr:cNvPr id="183" name="Prostokąt: zaokrąglone rogi 182">
            <a:extLst>
              <a:ext uri="{FF2B5EF4-FFF2-40B4-BE49-F238E27FC236}">
                <a16:creationId xmlns:a16="http://schemas.microsoft.com/office/drawing/2014/main" id="{00000000-0008-0000-0900-0000B7000000}"/>
              </a:ext>
            </a:extLst>
          </xdr:cNvPr>
          <xdr:cNvSpPr/>
        </xdr:nvSpPr>
        <xdr:spPr>
          <a:xfrm>
            <a:off x="8511540" y="33160334"/>
            <a:ext cx="733425" cy="226695"/>
          </a:xfrm>
          <a:prstGeom prst="roundRect">
            <a:avLst/>
          </a:prstGeom>
          <a:solidFill>
            <a:schemeClr val="accent1">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184" name="Grafika 183" descr="Wietrznie kontur">
            <a:extLst>
              <a:ext uri="{FF2B5EF4-FFF2-40B4-BE49-F238E27FC236}">
                <a16:creationId xmlns:a16="http://schemas.microsoft.com/office/drawing/2014/main" id="{00000000-0008-0000-0900-0000B8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 uri="{96DAC541-7B7A-43D3-8B79-37D633B846F1}">
                <asvg:svgBlip xmlns:asvg="http://schemas.microsoft.com/office/drawing/2016/SVG/main" r:embed="rId19"/>
              </a:ext>
            </a:extLst>
          </a:blip>
          <a:stretch>
            <a:fillRect/>
          </a:stretch>
        </xdr:blipFill>
        <xdr:spPr>
          <a:xfrm rot="5400000">
            <a:off x="8681086" y="33406080"/>
            <a:ext cx="412432" cy="395287"/>
          </a:xfrm>
          <a:prstGeom prst="rect">
            <a:avLst/>
          </a:prstGeom>
        </xdr:spPr>
      </xdr:pic>
      <xdr:pic>
        <xdr:nvPicPr>
          <xdr:cNvPr id="185" name="Grafika 184" descr="Śnieg kontur">
            <a:extLst>
              <a:ext uri="{FF2B5EF4-FFF2-40B4-BE49-F238E27FC236}">
                <a16:creationId xmlns:a16="http://schemas.microsoft.com/office/drawing/2014/main" id="{00000000-0008-0000-0900-0000B9000000}"/>
              </a:ext>
            </a:extLst>
          </xdr:cNvPr>
          <xdr:cNvPicPr>
            <a:picLocks noChangeAspect="1"/>
          </xdr:cNvPicPr>
        </xdr:nvPicPr>
        <xdr:blipFill rotWithShape="1">
          <a:blip xmlns:r="http://schemas.openxmlformats.org/officeDocument/2006/relationships" r:embed="rId20" cstate="print">
            <a:extLst>
              <a:ext uri="{28A0092B-C50C-407E-A947-70E740481C1C}">
                <a14:useLocalDpi xmlns:a14="http://schemas.microsoft.com/office/drawing/2010/main" val="0"/>
              </a:ext>
              <a:ext uri="{96DAC541-7B7A-43D3-8B79-37D633B846F1}">
                <asvg:svgBlip xmlns:asvg="http://schemas.microsoft.com/office/drawing/2016/SVG/main" r:embed="rId21"/>
              </a:ext>
            </a:extLst>
          </a:blip>
          <a:srcRect t="57292"/>
          <a:stretch/>
        </xdr:blipFill>
        <xdr:spPr>
          <a:xfrm>
            <a:off x="8656320" y="33211769"/>
            <a:ext cx="459105" cy="199829"/>
          </a:xfrm>
          <a:prstGeom prst="rect">
            <a:avLst/>
          </a:prstGeom>
        </xdr:spPr>
      </xdr:pic>
    </xdr:grpSp>
    <xdr:clientData/>
  </xdr:twoCellAnchor>
  <xdr:twoCellAnchor>
    <xdr:from>
      <xdr:col>22</xdr:col>
      <xdr:colOff>119343</xdr:colOff>
      <xdr:row>176</xdr:row>
      <xdr:rowOff>67236</xdr:rowOff>
    </xdr:from>
    <xdr:to>
      <xdr:col>26</xdr:col>
      <xdr:colOff>234620</xdr:colOff>
      <xdr:row>184</xdr:row>
      <xdr:rowOff>85045</xdr:rowOff>
    </xdr:to>
    <xdr:grpSp>
      <xdr:nvGrpSpPr>
        <xdr:cNvPr id="187" name="Grupa 186">
          <a:extLst>
            <a:ext uri="{FF2B5EF4-FFF2-40B4-BE49-F238E27FC236}">
              <a16:creationId xmlns:a16="http://schemas.microsoft.com/office/drawing/2014/main" id="{00000000-0008-0000-0900-0000BB000000}"/>
            </a:ext>
          </a:extLst>
        </xdr:cNvPr>
        <xdr:cNvGrpSpPr>
          <a:grpSpLocks noChangeAspect="1"/>
        </xdr:cNvGrpSpPr>
      </xdr:nvGrpSpPr>
      <xdr:grpSpPr>
        <a:xfrm>
          <a:off x="9814336" y="32696860"/>
          <a:ext cx="1672895" cy="1545619"/>
          <a:chOff x="5324475" y="20008524"/>
          <a:chExt cx="1590675" cy="1626305"/>
        </a:xfrm>
      </xdr:grpSpPr>
      <xdr:pic>
        <xdr:nvPicPr>
          <xdr:cNvPr id="188" name="Obraz 187">
            <a:extLst>
              <a:ext uri="{FF2B5EF4-FFF2-40B4-BE49-F238E27FC236}">
                <a16:creationId xmlns:a16="http://schemas.microsoft.com/office/drawing/2014/main" id="{00000000-0008-0000-0900-0000BC000000}"/>
              </a:ext>
            </a:extLst>
          </xdr:cNvPr>
          <xdr:cNvPicPr>
            <a:picLocks noChangeAspect="1"/>
          </xdr:cNvPicPr>
        </xdr:nvPicPr>
        <xdr:blipFill rotWithShape="1">
          <a:blip xmlns:r="http://schemas.openxmlformats.org/officeDocument/2006/relationships" r:embed="rId22"/>
          <a:srcRect r="4023"/>
          <a:stretch/>
        </xdr:blipFill>
        <xdr:spPr>
          <a:xfrm>
            <a:off x="5324475" y="20008524"/>
            <a:ext cx="1590675" cy="700330"/>
          </a:xfrm>
          <a:prstGeom prst="rect">
            <a:avLst/>
          </a:prstGeom>
        </xdr:spPr>
      </xdr:pic>
      <xdr:pic>
        <xdr:nvPicPr>
          <xdr:cNvPr id="189" name="Obraz 188">
            <a:extLst>
              <a:ext uri="{FF2B5EF4-FFF2-40B4-BE49-F238E27FC236}">
                <a16:creationId xmlns:a16="http://schemas.microsoft.com/office/drawing/2014/main" id="{00000000-0008-0000-0900-0000BD000000}"/>
              </a:ext>
            </a:extLst>
          </xdr:cNvPr>
          <xdr:cNvPicPr>
            <a:picLocks noChangeAspect="1"/>
          </xdr:cNvPicPr>
        </xdr:nvPicPr>
        <xdr:blipFill>
          <a:blip xmlns:r="http://schemas.openxmlformats.org/officeDocument/2006/relationships" r:embed="rId23"/>
          <a:stretch>
            <a:fillRect/>
          </a:stretch>
        </xdr:blipFill>
        <xdr:spPr>
          <a:xfrm>
            <a:off x="6069818" y="20850225"/>
            <a:ext cx="816757" cy="784604"/>
          </a:xfrm>
          <a:prstGeom prst="rect">
            <a:avLst/>
          </a:prstGeom>
        </xdr:spPr>
      </xdr:pic>
    </xdr:grpSp>
    <xdr:clientData/>
  </xdr:twoCellAnchor>
  <xdr:twoCellAnchor editAs="oneCell">
    <xdr:from>
      <xdr:col>22</xdr:col>
      <xdr:colOff>113935</xdr:colOff>
      <xdr:row>180</xdr:row>
      <xdr:rowOff>49989</xdr:rowOff>
    </xdr:from>
    <xdr:to>
      <xdr:col>23</xdr:col>
      <xdr:colOff>285987</xdr:colOff>
      <xdr:row>185</xdr:row>
      <xdr:rowOff>57678</xdr:rowOff>
    </xdr:to>
    <xdr:pic>
      <xdr:nvPicPr>
        <xdr:cNvPr id="190" name="Obraz 189">
          <a:extLst>
            <a:ext uri="{FF2B5EF4-FFF2-40B4-BE49-F238E27FC236}">
              <a16:creationId xmlns:a16="http://schemas.microsoft.com/office/drawing/2014/main" id="{00000000-0008-0000-0900-0000BE000000}"/>
            </a:ext>
          </a:extLst>
        </xdr:cNvPr>
        <xdr:cNvPicPr>
          <a:picLocks noChangeAspect="1"/>
        </xdr:cNvPicPr>
      </xdr:nvPicPr>
      <xdr:blipFill rotWithShape="1">
        <a:blip xmlns:r="http://schemas.openxmlformats.org/officeDocument/2006/relationships" r:embed="rId24"/>
        <a:srcRect t="58534" r="81954"/>
        <a:stretch/>
      </xdr:blipFill>
      <xdr:spPr>
        <a:xfrm rot="20505864">
          <a:off x="9807023" y="33824518"/>
          <a:ext cx="436959" cy="952569"/>
        </a:xfrm>
        <a:prstGeom prst="rect">
          <a:avLst/>
        </a:prstGeom>
      </xdr:spPr>
    </xdr:pic>
    <xdr:clientData/>
  </xdr:twoCellAnchor>
  <xdr:twoCellAnchor editAs="oneCell">
    <xdr:from>
      <xdr:col>19</xdr:col>
      <xdr:colOff>190500</xdr:colOff>
      <xdr:row>180</xdr:row>
      <xdr:rowOff>178580</xdr:rowOff>
    </xdr:from>
    <xdr:to>
      <xdr:col>21</xdr:col>
      <xdr:colOff>188595</xdr:colOff>
      <xdr:row>183</xdr:row>
      <xdr:rowOff>96665</xdr:rowOff>
    </xdr:to>
    <xdr:pic>
      <xdr:nvPicPr>
        <xdr:cNvPr id="191" name="Obraz 190" descr="EWPE Smart – Aplikacje w Google Play">
          <a:extLst>
            <a:ext uri="{FF2B5EF4-FFF2-40B4-BE49-F238E27FC236}">
              <a16:creationId xmlns:a16="http://schemas.microsoft.com/office/drawing/2014/main" id="{00000000-0008-0000-0900-0000BF000000}"/>
            </a:ext>
          </a:extLst>
        </xdr:cNvPr>
        <xdr:cNvPicPr>
          <a:picLocks noChangeAspect="1" noChangeArrowheads="1"/>
        </xdr:cNvPicPr>
      </xdr:nvPicPr>
      <xdr:blipFill>
        <a:blip xmlns:r="http://schemas.openxmlformats.org/officeDocument/2006/relationships" r:embed="rId25" cstate="print">
          <a:extLst>
            <a:ext uri="{28A0092B-C50C-407E-A947-70E740481C1C}">
              <a14:useLocalDpi xmlns:a14="http://schemas.microsoft.com/office/drawing/2010/main" val="0"/>
            </a:ext>
          </a:extLst>
        </a:blip>
        <a:srcRect/>
        <a:stretch>
          <a:fillRect/>
        </a:stretch>
      </xdr:blipFill>
      <xdr:spPr bwMode="auto">
        <a:xfrm>
          <a:off x="9110382" y="33953109"/>
          <a:ext cx="479948" cy="4819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3</xdr:col>
      <xdr:colOff>336178</xdr:colOff>
      <xdr:row>216</xdr:row>
      <xdr:rowOff>313767</xdr:rowOff>
    </xdr:from>
    <xdr:to>
      <xdr:col>4</xdr:col>
      <xdr:colOff>582707</xdr:colOff>
      <xdr:row>216</xdr:row>
      <xdr:rowOff>582706</xdr:rowOff>
    </xdr:to>
    <xdr:sp macro="" textlink="">
      <xdr:nvSpPr>
        <xdr:cNvPr id="2" name="pole tekstowe 1">
          <a:extLst>
            <a:ext uri="{FF2B5EF4-FFF2-40B4-BE49-F238E27FC236}">
              <a16:creationId xmlns:a16="http://schemas.microsoft.com/office/drawing/2014/main" id="{00000000-0008-0000-0A00-000002000000}"/>
            </a:ext>
          </a:extLst>
        </xdr:cNvPr>
        <xdr:cNvSpPr txBox="1"/>
      </xdr:nvSpPr>
      <xdr:spPr>
        <a:xfrm>
          <a:off x="1021978" y="40730247"/>
          <a:ext cx="825649" cy="223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pl-PL" sz="1000" i="0">
              <a:solidFill>
                <a:schemeClr val="bg1">
                  <a:lumMod val="85000"/>
                </a:schemeClr>
              </a:solidFill>
            </a:rPr>
            <a:t>Akademia</a:t>
          </a:r>
        </a:p>
      </xdr:txBody>
    </xdr:sp>
    <xdr:clientData/>
  </xdr:twoCellAnchor>
  <xdr:twoCellAnchor editAs="oneCell">
    <xdr:from>
      <xdr:col>3</xdr:col>
      <xdr:colOff>0</xdr:colOff>
      <xdr:row>2</xdr:row>
      <xdr:rowOff>89647</xdr:rowOff>
    </xdr:from>
    <xdr:to>
      <xdr:col>6</xdr:col>
      <xdr:colOff>667609</xdr:colOff>
      <xdr:row>4</xdr:row>
      <xdr:rowOff>34365</xdr:rowOff>
    </xdr:to>
    <xdr:pic>
      <xdr:nvPicPr>
        <xdr:cNvPr id="8" name="Obraz 7" descr="Znalezione obrazy dla zapytania logo viessmann">
          <a:extLst>
            <a:ext uri="{FF2B5EF4-FFF2-40B4-BE49-F238E27FC236}">
              <a16:creationId xmlns:a16="http://schemas.microsoft.com/office/drawing/2014/main" id="{00000000-0008-0000-0A00-000008000000}"/>
            </a:ext>
          </a:extLst>
        </xdr:cNvPr>
        <xdr:cNvPicPr>
          <a:picLocks noChangeAspect="1" noChangeArrowheads="1"/>
        </xdr:cNvPicPr>
      </xdr:nvPicPr>
      <xdr:blipFill>
        <a:blip xmlns:r="http://schemas.openxmlformats.org/officeDocument/2006/relationships" r:embed="rId1" cstate="screen">
          <a:extLst>
            <a:ext uri="{28A0092B-C50C-407E-A947-70E740481C1C}">
              <a14:useLocalDpi xmlns:a14="http://schemas.microsoft.com/office/drawing/2010/main"/>
            </a:ext>
          </a:extLst>
        </a:blip>
        <a:srcRect/>
        <a:stretch>
          <a:fillRect/>
        </a:stretch>
      </xdr:blipFill>
      <xdr:spPr bwMode="auto">
        <a:xfrm>
          <a:off x="685800" y="562087"/>
          <a:ext cx="1562131" cy="3104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5838</xdr:colOff>
      <xdr:row>2</xdr:row>
      <xdr:rowOff>1467</xdr:rowOff>
    </xdr:from>
    <xdr:to>
      <xdr:col>15</xdr:col>
      <xdr:colOff>288073</xdr:colOff>
      <xdr:row>3</xdr:row>
      <xdr:rowOff>150243</xdr:rowOff>
    </xdr:to>
    <xdr:pic>
      <xdr:nvPicPr>
        <xdr:cNvPr id="9" name="Grafika 8" descr="Kalendarz dzienny kontur">
          <a:extLst>
            <a:ext uri="{FF2B5EF4-FFF2-40B4-BE49-F238E27FC236}">
              <a16:creationId xmlns:a16="http://schemas.microsoft.com/office/drawing/2014/main" id="{00000000-0008-0000-0A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7054338" y="468192"/>
          <a:ext cx="289855" cy="329751"/>
        </a:xfrm>
        <a:prstGeom prst="rect">
          <a:avLst/>
        </a:prstGeom>
      </xdr:spPr>
    </xdr:pic>
    <xdr:clientData/>
  </xdr:twoCellAnchor>
  <xdr:oneCellAnchor>
    <xdr:from>
      <xdr:col>1</xdr:col>
      <xdr:colOff>324145</xdr:colOff>
      <xdr:row>104</xdr:row>
      <xdr:rowOff>56036</xdr:rowOff>
    </xdr:from>
    <xdr:ext cx="337696" cy="353422"/>
    <xdr:pic>
      <xdr:nvPicPr>
        <xdr:cNvPr id="180" name="Grafika 179" descr="Termometr z wypełnieniem pełnym">
          <a:extLst>
            <a:ext uri="{FF2B5EF4-FFF2-40B4-BE49-F238E27FC236}">
              <a16:creationId xmlns:a16="http://schemas.microsoft.com/office/drawing/2014/main" id="{00000000-0008-0000-0A00-0000B4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tretch>
          <a:fillRect/>
        </a:stretch>
      </xdr:blipFill>
      <xdr:spPr>
        <a:xfrm>
          <a:off x="400345" y="18563111"/>
          <a:ext cx="337696" cy="353422"/>
        </a:xfrm>
        <a:prstGeom prst="rect">
          <a:avLst/>
        </a:prstGeom>
      </xdr:spPr>
    </xdr:pic>
    <xdr:clientData/>
  </xdr:oneCellAnchor>
  <xdr:oneCellAnchor>
    <xdr:from>
      <xdr:col>1</xdr:col>
      <xdr:colOff>98693</xdr:colOff>
      <xdr:row>103</xdr:row>
      <xdr:rowOff>187138</xdr:rowOff>
    </xdr:from>
    <xdr:ext cx="265134" cy="471960"/>
    <xdr:pic>
      <xdr:nvPicPr>
        <xdr:cNvPr id="181" name="Grafika 180" descr="Płatek śniegu kontur">
          <a:extLst>
            <a:ext uri="{FF2B5EF4-FFF2-40B4-BE49-F238E27FC236}">
              <a16:creationId xmlns:a16="http://schemas.microsoft.com/office/drawing/2014/main" id="{00000000-0008-0000-0A00-0000B5000000}"/>
            </a:ext>
          </a:extLst>
        </xdr:cNvPr>
        <xdr:cNvPicPr>
          <a:picLocks noChangeAspect="1"/>
        </xdr:cNvPicPr>
      </xdr:nvPicPr>
      <xdr:blipFill rotWithShape="1">
        <a:blip xmlns:r="http://schemas.openxmlformats.org/officeDocument/2006/relationships" r:embed="rId6">
          <a:extLst>
            <a:ext uri="{28A0092B-C50C-407E-A947-70E740481C1C}">
              <a14:useLocalDpi xmlns:a14="http://schemas.microsoft.com/office/drawing/2010/main" val="0"/>
            </a:ext>
            <a:ext uri="{96DAC541-7B7A-43D3-8B79-37D633B846F1}">
              <asvg:svgBlip xmlns:asvg="http://schemas.microsoft.com/office/drawing/2016/SVG/main" r:embed="rId7"/>
            </a:ext>
          </a:extLst>
        </a:blip>
        <a:srcRect r="48622"/>
        <a:stretch/>
      </xdr:blipFill>
      <xdr:spPr>
        <a:xfrm>
          <a:off x="174893" y="18503713"/>
          <a:ext cx="265134" cy="471960"/>
        </a:xfrm>
        <a:prstGeom prst="rect">
          <a:avLst/>
        </a:prstGeom>
      </xdr:spPr>
    </xdr:pic>
    <xdr:clientData/>
  </xdr:oneCellAnchor>
  <xdr:twoCellAnchor>
    <xdr:from>
      <xdr:col>4</xdr:col>
      <xdr:colOff>115756</xdr:colOff>
      <xdr:row>54</xdr:row>
      <xdr:rowOff>155089</xdr:rowOff>
    </xdr:from>
    <xdr:to>
      <xdr:col>6</xdr:col>
      <xdr:colOff>644082</xdr:colOff>
      <xdr:row>59</xdr:row>
      <xdr:rowOff>136600</xdr:rowOff>
    </xdr:to>
    <xdr:grpSp>
      <xdr:nvGrpSpPr>
        <xdr:cNvPr id="4" name="Grupa 3">
          <a:extLst>
            <a:ext uri="{FF2B5EF4-FFF2-40B4-BE49-F238E27FC236}">
              <a16:creationId xmlns:a16="http://schemas.microsoft.com/office/drawing/2014/main" id="{00000000-0008-0000-0A00-000004000000}"/>
            </a:ext>
          </a:extLst>
        </xdr:cNvPr>
        <xdr:cNvGrpSpPr/>
      </xdr:nvGrpSpPr>
      <xdr:grpSpPr>
        <a:xfrm>
          <a:off x="788109" y="10274001"/>
          <a:ext cx="1357561" cy="1053465"/>
          <a:chOff x="3559549" y="12980334"/>
          <a:chExt cx="1363276" cy="1057275"/>
        </a:xfrm>
      </xdr:grpSpPr>
      <xdr:grpSp>
        <xdr:nvGrpSpPr>
          <xdr:cNvPr id="288" name="Grupa 287">
            <a:extLst>
              <a:ext uri="{FF2B5EF4-FFF2-40B4-BE49-F238E27FC236}">
                <a16:creationId xmlns:a16="http://schemas.microsoft.com/office/drawing/2014/main" id="{00000000-0008-0000-0A00-000020010000}"/>
              </a:ext>
            </a:extLst>
          </xdr:cNvPr>
          <xdr:cNvGrpSpPr>
            <a:grpSpLocks noChangeAspect="1"/>
          </xdr:cNvGrpSpPr>
        </xdr:nvGrpSpPr>
        <xdr:grpSpPr>
          <a:xfrm>
            <a:off x="3561454" y="12978429"/>
            <a:ext cx="1365181" cy="903929"/>
            <a:chOff x="3017520" y="33196530"/>
            <a:chExt cx="1664970" cy="1000803"/>
          </a:xfrm>
        </xdr:grpSpPr>
        <xdr:cxnSp macro="">
          <xdr:nvCxnSpPr>
            <xdr:cNvPr id="289" name="Łącznik prosty 288">
              <a:extLst>
                <a:ext uri="{FF2B5EF4-FFF2-40B4-BE49-F238E27FC236}">
                  <a16:creationId xmlns:a16="http://schemas.microsoft.com/office/drawing/2014/main" id="{00000000-0008-0000-0A00-000021010000}"/>
                </a:ext>
              </a:extLst>
            </xdr:cNvPr>
            <xdr:cNvCxnSpPr/>
          </xdr:nvCxnSpPr>
          <xdr:spPr>
            <a:xfrm flipH="1">
              <a:off x="3017520" y="34004250"/>
              <a:ext cx="864872" cy="17348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90" name="Łącznik prosty 289">
              <a:extLst>
                <a:ext uri="{FF2B5EF4-FFF2-40B4-BE49-F238E27FC236}">
                  <a16:creationId xmlns:a16="http://schemas.microsoft.com/office/drawing/2014/main" id="{00000000-0008-0000-0A00-000022010000}"/>
                </a:ext>
              </a:extLst>
            </xdr:cNvPr>
            <xdr:cNvCxnSpPr/>
          </xdr:nvCxnSpPr>
          <xdr:spPr>
            <a:xfrm>
              <a:off x="3884295" y="34000440"/>
              <a:ext cx="798195" cy="196893"/>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91" name="Łącznik prosty 290">
              <a:extLst>
                <a:ext uri="{FF2B5EF4-FFF2-40B4-BE49-F238E27FC236}">
                  <a16:creationId xmlns:a16="http://schemas.microsoft.com/office/drawing/2014/main" id="{00000000-0008-0000-0A00-000023010000}"/>
                </a:ext>
              </a:extLst>
            </xdr:cNvPr>
            <xdr:cNvCxnSpPr/>
          </xdr:nvCxnSpPr>
          <xdr:spPr>
            <a:xfrm flipH="1">
              <a:off x="3886201" y="33326070"/>
              <a:ext cx="0" cy="68389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92" name="Łącznik prosty 291">
              <a:extLst>
                <a:ext uri="{FF2B5EF4-FFF2-40B4-BE49-F238E27FC236}">
                  <a16:creationId xmlns:a16="http://schemas.microsoft.com/office/drawing/2014/main" id="{00000000-0008-0000-0A00-000024010000}"/>
                </a:ext>
              </a:extLst>
            </xdr:cNvPr>
            <xdr:cNvCxnSpPr/>
          </xdr:nvCxnSpPr>
          <xdr:spPr>
            <a:xfrm flipH="1" flipV="1">
              <a:off x="3044190" y="33211770"/>
              <a:ext cx="842013" cy="10668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93" name="Łącznik prosty 292">
              <a:extLst>
                <a:ext uri="{FF2B5EF4-FFF2-40B4-BE49-F238E27FC236}">
                  <a16:creationId xmlns:a16="http://schemas.microsoft.com/office/drawing/2014/main" id="{00000000-0008-0000-0A00-000025010000}"/>
                </a:ext>
              </a:extLst>
            </xdr:cNvPr>
            <xdr:cNvCxnSpPr/>
          </xdr:nvCxnSpPr>
          <xdr:spPr>
            <a:xfrm flipV="1">
              <a:off x="3882390" y="33196530"/>
              <a:ext cx="800100" cy="12192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pic>
        <xdr:nvPicPr>
          <xdr:cNvPr id="294" name="Grafika 293" descr="Restauracja kontur">
            <a:extLst>
              <a:ext uri="{FF2B5EF4-FFF2-40B4-BE49-F238E27FC236}">
                <a16:creationId xmlns:a16="http://schemas.microsoft.com/office/drawing/2014/main" id="{00000000-0008-0000-0A00-000026010000}"/>
              </a:ext>
            </a:extLst>
          </xdr:cNvPr>
          <xdr:cNvPicPr>
            <a:picLocks noChangeAspect="1"/>
          </xdr:cNvPicPr>
        </xdr:nvPicPr>
        <xdr:blipFill rotWithShape="1">
          <a:blip xmlns:r="http://schemas.openxmlformats.org/officeDocument/2006/relationships" r:embed="rId8">
            <a:extLst>
              <a:ext uri="{28A0092B-C50C-407E-A947-70E740481C1C}">
                <a14:useLocalDpi xmlns:a14="http://schemas.microsoft.com/office/drawing/2010/main" val="0"/>
              </a:ext>
              <a:ext uri="{96DAC541-7B7A-43D3-8B79-37D633B846F1}">
                <asvg:svgBlip xmlns:asvg="http://schemas.microsoft.com/office/drawing/2016/SVG/main" r:embed="rId9"/>
              </a:ext>
            </a:extLst>
          </a:blip>
          <a:srcRect l="27191" t="1357" r="27809" b="60309"/>
          <a:stretch/>
        </xdr:blipFill>
        <xdr:spPr>
          <a:xfrm>
            <a:off x="4383741" y="13047009"/>
            <a:ext cx="330973" cy="281940"/>
          </a:xfrm>
          <a:prstGeom prst="rect">
            <a:avLst/>
          </a:prstGeom>
        </xdr:spPr>
      </xdr:pic>
      <xdr:grpSp>
        <xdr:nvGrpSpPr>
          <xdr:cNvPr id="295" name="Grupa 294">
            <a:extLst>
              <a:ext uri="{FF2B5EF4-FFF2-40B4-BE49-F238E27FC236}">
                <a16:creationId xmlns:a16="http://schemas.microsoft.com/office/drawing/2014/main" id="{00000000-0008-0000-0A00-000027010000}"/>
              </a:ext>
            </a:extLst>
          </xdr:cNvPr>
          <xdr:cNvGrpSpPr>
            <a:grpSpLocks noChangeAspect="1"/>
          </xdr:cNvGrpSpPr>
        </xdr:nvGrpSpPr>
        <xdr:grpSpPr>
          <a:xfrm>
            <a:off x="3797450" y="13309899"/>
            <a:ext cx="433891" cy="723900"/>
            <a:chOff x="11536680" y="6347460"/>
            <a:chExt cx="899160" cy="1554480"/>
          </a:xfrm>
        </xdr:grpSpPr>
        <xdr:pic>
          <xdr:nvPicPr>
            <xdr:cNvPr id="296" name="Grafika 295" descr="Laptop kontur">
              <a:extLst>
                <a:ext uri="{FF2B5EF4-FFF2-40B4-BE49-F238E27FC236}">
                  <a16:creationId xmlns:a16="http://schemas.microsoft.com/office/drawing/2014/main" id="{00000000-0008-0000-0A00-00002801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 uri="{96DAC541-7B7A-43D3-8B79-37D633B846F1}">
                  <asvg:svgBlip xmlns:asvg="http://schemas.microsoft.com/office/drawing/2016/SVG/main" r:embed="rId11"/>
                </a:ext>
              </a:extLst>
            </a:blip>
            <a:stretch>
              <a:fillRect/>
            </a:stretch>
          </xdr:blipFill>
          <xdr:spPr>
            <a:xfrm>
              <a:off x="11849100" y="6507480"/>
              <a:ext cx="586740" cy="586740"/>
            </a:xfrm>
            <a:prstGeom prst="rect">
              <a:avLst/>
            </a:prstGeom>
          </xdr:spPr>
        </xdr:pic>
        <xdr:pic>
          <xdr:nvPicPr>
            <xdr:cNvPr id="297" name="Grafika 296" descr="Stół i krzesła kontur">
              <a:extLst>
                <a:ext uri="{FF2B5EF4-FFF2-40B4-BE49-F238E27FC236}">
                  <a16:creationId xmlns:a16="http://schemas.microsoft.com/office/drawing/2014/main" id="{00000000-0008-0000-0A00-000029010000}"/>
                </a:ext>
              </a:extLst>
            </xdr:cNvPr>
            <xdr:cNvPicPr>
              <a:picLocks noChangeAspect="1"/>
            </xdr:cNvPicPr>
          </xdr:nvPicPr>
          <xdr:blipFill rotWithShape="1">
            <a:blip xmlns:r="http://schemas.openxmlformats.org/officeDocument/2006/relationships" r:embed="rId12">
              <a:extLst>
                <a:ext uri="{28A0092B-C50C-407E-A947-70E740481C1C}">
                  <a14:useLocalDpi xmlns:a14="http://schemas.microsoft.com/office/drawing/2010/main" val="0"/>
                </a:ext>
                <a:ext uri="{96DAC541-7B7A-43D3-8B79-37D633B846F1}">
                  <asvg:svgBlip xmlns:asvg="http://schemas.microsoft.com/office/drawing/2016/SVG/main" r:embed="rId13"/>
                </a:ext>
              </a:extLst>
            </a:blip>
            <a:srcRect r="48529"/>
            <a:stretch/>
          </xdr:blipFill>
          <xdr:spPr>
            <a:xfrm>
              <a:off x="11536680" y="6347460"/>
              <a:ext cx="800100" cy="1554480"/>
            </a:xfrm>
            <a:prstGeom prst="rect">
              <a:avLst/>
            </a:prstGeom>
          </xdr:spPr>
        </xdr:pic>
      </xdr:grpSp>
    </xdr:grpSp>
    <xdr:clientData/>
  </xdr:twoCellAnchor>
  <xdr:twoCellAnchor>
    <xdr:from>
      <xdr:col>5</xdr:col>
      <xdr:colOff>190514</xdr:colOff>
      <xdr:row>72</xdr:row>
      <xdr:rowOff>130775</xdr:rowOff>
    </xdr:from>
    <xdr:to>
      <xdr:col>6</xdr:col>
      <xdr:colOff>504305</xdr:colOff>
      <xdr:row>75</xdr:row>
      <xdr:rowOff>36211</xdr:rowOff>
    </xdr:to>
    <xdr:pic>
      <xdr:nvPicPr>
        <xdr:cNvPr id="282" name="Grafika 281" descr="Lampa kontur">
          <a:extLst>
            <a:ext uri="{FF2B5EF4-FFF2-40B4-BE49-F238E27FC236}">
              <a16:creationId xmlns:a16="http://schemas.microsoft.com/office/drawing/2014/main" id="{00000000-0008-0000-0A00-00001A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 uri="{96DAC541-7B7A-43D3-8B79-37D633B846F1}">
              <asvg:svgBlip xmlns:asvg="http://schemas.microsoft.com/office/drawing/2016/SVG/main" r:embed="rId15"/>
            </a:ext>
          </a:extLst>
        </a:blip>
        <a:stretch>
          <a:fillRect/>
        </a:stretch>
      </xdr:blipFill>
      <xdr:spPr>
        <a:xfrm>
          <a:off x="1613661" y="14451893"/>
          <a:ext cx="515497" cy="577789"/>
        </a:xfrm>
        <a:prstGeom prst="rect">
          <a:avLst/>
        </a:prstGeom>
      </xdr:spPr>
    </xdr:pic>
    <xdr:clientData/>
  </xdr:twoCellAnchor>
  <xdr:twoCellAnchor>
    <xdr:from>
      <xdr:col>4</xdr:col>
      <xdr:colOff>129540</xdr:colOff>
      <xdr:row>22</xdr:row>
      <xdr:rowOff>125732</xdr:rowOff>
    </xdr:from>
    <xdr:to>
      <xdr:col>6</xdr:col>
      <xdr:colOff>627529</xdr:colOff>
      <xdr:row>28</xdr:row>
      <xdr:rowOff>97509</xdr:rowOff>
    </xdr:to>
    <xdr:grpSp>
      <xdr:nvGrpSpPr>
        <xdr:cNvPr id="58" name="Grupa 57">
          <a:extLst>
            <a:ext uri="{FF2B5EF4-FFF2-40B4-BE49-F238E27FC236}">
              <a16:creationId xmlns:a16="http://schemas.microsoft.com/office/drawing/2014/main" id="{00000000-0008-0000-0A00-00003A000000}"/>
            </a:ext>
          </a:extLst>
        </xdr:cNvPr>
        <xdr:cNvGrpSpPr>
          <a:grpSpLocks noChangeAspect="1"/>
        </xdr:cNvGrpSpPr>
      </xdr:nvGrpSpPr>
      <xdr:grpSpPr>
        <a:xfrm>
          <a:off x="805703" y="4174866"/>
          <a:ext cx="1327224" cy="1219215"/>
          <a:chOff x="3017520" y="33196530"/>
          <a:chExt cx="1664970" cy="1423354"/>
        </a:xfrm>
      </xdr:grpSpPr>
      <xdr:pic>
        <xdr:nvPicPr>
          <xdr:cNvPr id="59" name="Grafika 58" descr="Kanapa kontur">
            <a:extLst>
              <a:ext uri="{FF2B5EF4-FFF2-40B4-BE49-F238E27FC236}">
                <a16:creationId xmlns:a16="http://schemas.microsoft.com/office/drawing/2014/main" id="{00000000-0008-0000-0A00-00003B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 uri="{96DAC541-7B7A-43D3-8B79-37D633B846F1}">
                <asvg:svgBlip xmlns:asvg="http://schemas.microsoft.com/office/drawing/2016/SVG/main" r:embed="rId17"/>
              </a:ext>
            </a:extLst>
          </a:blip>
          <a:stretch>
            <a:fillRect/>
          </a:stretch>
        </xdr:blipFill>
        <xdr:spPr>
          <a:xfrm>
            <a:off x="3371700" y="33945045"/>
            <a:ext cx="674520" cy="674839"/>
          </a:xfrm>
          <a:prstGeom prst="rect">
            <a:avLst/>
          </a:prstGeom>
        </xdr:spPr>
      </xdr:pic>
      <xdr:pic>
        <xdr:nvPicPr>
          <xdr:cNvPr id="60" name="Grafika 59" descr="Lampa kontur">
            <a:extLst>
              <a:ext uri="{FF2B5EF4-FFF2-40B4-BE49-F238E27FC236}">
                <a16:creationId xmlns:a16="http://schemas.microsoft.com/office/drawing/2014/main" id="{00000000-0008-0000-0A00-00003C00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 uri="{96DAC541-7B7A-43D3-8B79-37D633B846F1}">
                <asvg:svgBlip xmlns:asvg="http://schemas.microsoft.com/office/drawing/2016/SVG/main" r:embed="rId19"/>
              </a:ext>
            </a:extLst>
          </a:blip>
          <a:stretch>
            <a:fillRect/>
          </a:stretch>
        </xdr:blipFill>
        <xdr:spPr>
          <a:xfrm>
            <a:off x="3882391" y="33670875"/>
            <a:ext cx="610190" cy="596265"/>
          </a:xfrm>
          <a:prstGeom prst="rect">
            <a:avLst/>
          </a:prstGeom>
        </xdr:spPr>
      </xdr:pic>
      <xdr:cxnSp macro="">
        <xdr:nvCxnSpPr>
          <xdr:cNvPr id="63" name="Łącznik prosty 62">
            <a:extLst>
              <a:ext uri="{FF2B5EF4-FFF2-40B4-BE49-F238E27FC236}">
                <a16:creationId xmlns:a16="http://schemas.microsoft.com/office/drawing/2014/main" id="{00000000-0008-0000-0A00-00003F000000}"/>
              </a:ext>
            </a:extLst>
          </xdr:cNvPr>
          <xdr:cNvCxnSpPr/>
        </xdr:nvCxnSpPr>
        <xdr:spPr>
          <a:xfrm flipH="1">
            <a:off x="3017520" y="34004250"/>
            <a:ext cx="864872" cy="17348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64" name="Łącznik prosty 63">
            <a:extLst>
              <a:ext uri="{FF2B5EF4-FFF2-40B4-BE49-F238E27FC236}">
                <a16:creationId xmlns:a16="http://schemas.microsoft.com/office/drawing/2014/main" id="{00000000-0008-0000-0A00-000040000000}"/>
              </a:ext>
            </a:extLst>
          </xdr:cNvPr>
          <xdr:cNvCxnSpPr/>
        </xdr:nvCxnSpPr>
        <xdr:spPr>
          <a:xfrm>
            <a:off x="3884295" y="34000440"/>
            <a:ext cx="798195" cy="196893"/>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65" name="Łącznik prosty 64">
            <a:extLst>
              <a:ext uri="{FF2B5EF4-FFF2-40B4-BE49-F238E27FC236}">
                <a16:creationId xmlns:a16="http://schemas.microsoft.com/office/drawing/2014/main" id="{00000000-0008-0000-0A00-000041000000}"/>
              </a:ext>
            </a:extLst>
          </xdr:cNvPr>
          <xdr:cNvCxnSpPr/>
        </xdr:nvCxnSpPr>
        <xdr:spPr>
          <a:xfrm flipH="1">
            <a:off x="3886201" y="33326070"/>
            <a:ext cx="0" cy="68389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66" name="Łącznik prosty 65">
            <a:extLst>
              <a:ext uri="{FF2B5EF4-FFF2-40B4-BE49-F238E27FC236}">
                <a16:creationId xmlns:a16="http://schemas.microsoft.com/office/drawing/2014/main" id="{00000000-0008-0000-0A00-000042000000}"/>
              </a:ext>
            </a:extLst>
          </xdr:cNvPr>
          <xdr:cNvCxnSpPr/>
        </xdr:nvCxnSpPr>
        <xdr:spPr>
          <a:xfrm flipH="1" flipV="1">
            <a:off x="3044190" y="33211770"/>
            <a:ext cx="842013" cy="10668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67" name="Łącznik prosty 66">
            <a:extLst>
              <a:ext uri="{FF2B5EF4-FFF2-40B4-BE49-F238E27FC236}">
                <a16:creationId xmlns:a16="http://schemas.microsoft.com/office/drawing/2014/main" id="{00000000-0008-0000-0A00-000043000000}"/>
              </a:ext>
            </a:extLst>
          </xdr:cNvPr>
          <xdr:cNvCxnSpPr/>
        </xdr:nvCxnSpPr>
        <xdr:spPr>
          <a:xfrm flipV="1">
            <a:off x="3882390" y="33196530"/>
            <a:ext cx="800100" cy="12192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mc:AlternateContent xmlns:mc="http://schemas.openxmlformats.org/markup-compatibility/2006">
    <mc:Choice xmlns:a14="http://schemas.microsoft.com/office/drawing/2010/main" Requires="a14">
      <xdr:twoCellAnchor editAs="oneCell">
        <xdr:from>
          <xdr:col>19</xdr:col>
          <xdr:colOff>83820</xdr:colOff>
          <xdr:row>16</xdr:row>
          <xdr:rowOff>30480</xdr:rowOff>
        </xdr:from>
        <xdr:to>
          <xdr:col>19</xdr:col>
          <xdr:colOff>320040</xdr:colOff>
          <xdr:row>17</xdr:row>
          <xdr:rowOff>152400</xdr:rowOff>
        </xdr:to>
        <xdr:sp macro="" textlink="">
          <xdr:nvSpPr>
            <xdr:cNvPr id="11271" name="Check Box 7" hidden="1">
              <a:extLst>
                <a:ext uri="{63B3BB69-23CF-44E3-9099-C40C66FF867C}">
                  <a14:compatExt spid="_x0000_s11271"/>
                </a:ext>
                <a:ext uri="{FF2B5EF4-FFF2-40B4-BE49-F238E27FC236}">
                  <a16:creationId xmlns:a16="http://schemas.microsoft.com/office/drawing/2014/main" id="{00000000-0008-0000-0A00-000007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15</xdr:col>
      <xdr:colOff>474640</xdr:colOff>
      <xdr:row>24</xdr:row>
      <xdr:rowOff>26797</xdr:rowOff>
    </xdr:from>
    <xdr:ext cx="1258685" cy="485809"/>
    <xdr:pic>
      <xdr:nvPicPr>
        <xdr:cNvPr id="69" name="Obraz 68">
          <a:extLst>
            <a:ext uri="{FF2B5EF4-FFF2-40B4-BE49-F238E27FC236}">
              <a16:creationId xmlns:a16="http://schemas.microsoft.com/office/drawing/2014/main" id="{00000000-0008-0000-0A00-000045000000}"/>
            </a:ext>
          </a:extLst>
        </xdr:cNvPr>
        <xdr:cNvPicPr>
          <a:picLocks noChangeAspect="1"/>
        </xdr:cNvPicPr>
      </xdr:nvPicPr>
      <xdr:blipFill>
        <a:blip xmlns:r="http://schemas.openxmlformats.org/officeDocument/2006/relationships" r:embed="rId20"/>
        <a:stretch>
          <a:fillRect/>
        </a:stretch>
      </xdr:blipFill>
      <xdr:spPr>
        <a:xfrm>
          <a:off x="7993787" y="4475532"/>
          <a:ext cx="1258685" cy="485809"/>
        </a:xfrm>
        <a:prstGeom prst="rect">
          <a:avLst/>
        </a:prstGeom>
      </xdr:spPr>
    </xdr:pic>
    <xdr:clientData/>
  </xdr:oneCellAnchor>
  <xdr:twoCellAnchor editAs="oneCell">
    <xdr:from>
      <xdr:col>19</xdr:col>
      <xdr:colOff>232489</xdr:colOff>
      <xdr:row>23</xdr:row>
      <xdr:rowOff>102276</xdr:rowOff>
    </xdr:from>
    <xdr:to>
      <xdr:col>21</xdr:col>
      <xdr:colOff>58157</xdr:colOff>
      <xdr:row>27</xdr:row>
      <xdr:rowOff>57941</xdr:rowOff>
    </xdr:to>
    <xdr:pic>
      <xdr:nvPicPr>
        <xdr:cNvPr id="71" name="Obraz 70">
          <a:extLst>
            <a:ext uri="{FF2B5EF4-FFF2-40B4-BE49-F238E27FC236}">
              <a16:creationId xmlns:a16="http://schemas.microsoft.com/office/drawing/2014/main" id="{00000000-0008-0000-0A00-000047000000}"/>
            </a:ext>
          </a:extLst>
        </xdr:cNvPr>
        <xdr:cNvPicPr>
          <a:picLocks noChangeAspect="1"/>
        </xdr:cNvPicPr>
      </xdr:nvPicPr>
      <xdr:blipFill>
        <a:blip xmlns:r="http://schemas.openxmlformats.org/officeDocument/2006/relationships" r:embed="rId21"/>
        <a:stretch>
          <a:fillRect/>
        </a:stretch>
      </xdr:blipFill>
      <xdr:spPr>
        <a:xfrm>
          <a:off x="9578195" y="4349305"/>
          <a:ext cx="1065487" cy="831629"/>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13</xdr:col>
          <xdr:colOff>541020</xdr:colOff>
          <xdr:row>19</xdr:row>
          <xdr:rowOff>175260</xdr:rowOff>
        </xdr:from>
        <xdr:to>
          <xdr:col>21</xdr:col>
          <xdr:colOff>1550670</xdr:colOff>
          <xdr:row>28</xdr:row>
          <xdr:rowOff>53340</xdr:rowOff>
        </xdr:to>
        <xdr:sp macro="" textlink="">
          <xdr:nvSpPr>
            <xdr:cNvPr id="11279" name="Group Box 15" hidden="1">
              <a:extLst>
                <a:ext uri="{63B3BB69-23CF-44E3-9099-C40C66FF867C}">
                  <a14:compatExt spid="_x0000_s11279"/>
                </a:ext>
                <a:ext uri="{FF2B5EF4-FFF2-40B4-BE49-F238E27FC236}">
                  <a16:creationId xmlns:a16="http://schemas.microsoft.com/office/drawing/2014/main" id="{00000000-0008-0000-0A00-00000F2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US" sz="800" b="0" i="0" u="none" strike="noStrike" baseline="0">
                  <a:solidFill>
                    <a:srgbClr val="000000"/>
                  </a:solidFill>
                  <a:latin typeface="Segoe UI"/>
                  <a:cs typeface="Segoe UI"/>
                </a:rPr>
                <a:t>Pom1 IDU</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15240</xdr:colOff>
          <xdr:row>22</xdr:row>
          <xdr:rowOff>30480</xdr:rowOff>
        </xdr:from>
        <xdr:to>
          <xdr:col>17</xdr:col>
          <xdr:colOff>293370</xdr:colOff>
          <xdr:row>23</xdr:row>
          <xdr:rowOff>114300</xdr:rowOff>
        </xdr:to>
        <xdr:sp macro="" textlink="">
          <xdr:nvSpPr>
            <xdr:cNvPr id="11280" name="Option Button 16" hidden="1">
              <a:extLst>
                <a:ext uri="{63B3BB69-23CF-44E3-9099-C40C66FF867C}">
                  <a14:compatExt spid="_x0000_s11280"/>
                </a:ext>
                <a:ext uri="{FF2B5EF4-FFF2-40B4-BE49-F238E27FC236}">
                  <a16:creationId xmlns:a16="http://schemas.microsoft.com/office/drawing/2014/main" id="{00000000-0008-0000-0A00-000010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7620</xdr:colOff>
          <xdr:row>22</xdr:row>
          <xdr:rowOff>30480</xdr:rowOff>
        </xdr:from>
        <xdr:to>
          <xdr:col>20</xdr:col>
          <xdr:colOff>281940</xdr:colOff>
          <xdr:row>23</xdr:row>
          <xdr:rowOff>125730</xdr:rowOff>
        </xdr:to>
        <xdr:sp macro="" textlink="">
          <xdr:nvSpPr>
            <xdr:cNvPr id="11281" name="Option Button 17" hidden="1">
              <a:extLst>
                <a:ext uri="{63B3BB69-23CF-44E3-9099-C40C66FF867C}">
                  <a14:compatExt spid="_x0000_s11281"/>
                </a:ext>
                <a:ext uri="{FF2B5EF4-FFF2-40B4-BE49-F238E27FC236}">
                  <a16:creationId xmlns:a16="http://schemas.microsoft.com/office/drawing/2014/main" id="{00000000-0008-0000-0A00-000011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83820</xdr:colOff>
          <xdr:row>32</xdr:row>
          <xdr:rowOff>30480</xdr:rowOff>
        </xdr:from>
        <xdr:to>
          <xdr:col>19</xdr:col>
          <xdr:colOff>320040</xdr:colOff>
          <xdr:row>33</xdr:row>
          <xdr:rowOff>140970</xdr:rowOff>
        </xdr:to>
        <xdr:sp macro="" textlink="">
          <xdr:nvSpPr>
            <xdr:cNvPr id="11282" name="Check Box 18" hidden="1">
              <a:extLst>
                <a:ext uri="{63B3BB69-23CF-44E3-9099-C40C66FF867C}">
                  <a14:compatExt spid="_x0000_s11282"/>
                </a:ext>
                <a:ext uri="{FF2B5EF4-FFF2-40B4-BE49-F238E27FC236}">
                  <a16:creationId xmlns:a16="http://schemas.microsoft.com/office/drawing/2014/main" id="{00000000-0008-0000-0A00-000012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15</xdr:col>
      <xdr:colOff>482036</xdr:colOff>
      <xdr:row>39</xdr:row>
      <xdr:rowOff>181774</xdr:rowOff>
    </xdr:from>
    <xdr:ext cx="1258685" cy="485809"/>
    <xdr:pic>
      <xdr:nvPicPr>
        <xdr:cNvPr id="99" name="Obraz 98">
          <a:extLst>
            <a:ext uri="{FF2B5EF4-FFF2-40B4-BE49-F238E27FC236}">
              <a16:creationId xmlns:a16="http://schemas.microsoft.com/office/drawing/2014/main" id="{00000000-0008-0000-0A00-000063000000}"/>
            </a:ext>
          </a:extLst>
        </xdr:cNvPr>
        <xdr:cNvPicPr>
          <a:picLocks noChangeAspect="1"/>
        </xdr:cNvPicPr>
      </xdr:nvPicPr>
      <xdr:blipFill>
        <a:blip xmlns:r="http://schemas.openxmlformats.org/officeDocument/2006/relationships" r:embed="rId20"/>
        <a:stretch>
          <a:fillRect/>
        </a:stretch>
      </xdr:blipFill>
      <xdr:spPr>
        <a:xfrm>
          <a:off x="8001183" y="7286303"/>
          <a:ext cx="1258685" cy="485809"/>
        </a:xfrm>
        <a:prstGeom prst="rect">
          <a:avLst/>
        </a:prstGeom>
      </xdr:spPr>
    </xdr:pic>
    <xdr:clientData/>
  </xdr:oneCellAnchor>
  <xdr:oneCellAnchor>
    <xdr:from>
      <xdr:col>19</xdr:col>
      <xdr:colOff>206269</xdr:colOff>
      <xdr:row>39</xdr:row>
      <xdr:rowOff>98466</xdr:rowOff>
    </xdr:from>
    <xdr:ext cx="1065487" cy="831629"/>
    <xdr:pic>
      <xdr:nvPicPr>
        <xdr:cNvPr id="100" name="Obraz 99">
          <a:extLst>
            <a:ext uri="{FF2B5EF4-FFF2-40B4-BE49-F238E27FC236}">
              <a16:creationId xmlns:a16="http://schemas.microsoft.com/office/drawing/2014/main" id="{00000000-0008-0000-0A00-000064000000}"/>
            </a:ext>
          </a:extLst>
        </xdr:cNvPr>
        <xdr:cNvPicPr>
          <a:picLocks noChangeAspect="1"/>
        </xdr:cNvPicPr>
      </xdr:nvPicPr>
      <xdr:blipFill>
        <a:blip xmlns:r="http://schemas.openxmlformats.org/officeDocument/2006/relationships" r:embed="rId21"/>
        <a:stretch>
          <a:fillRect/>
        </a:stretch>
      </xdr:blipFill>
      <xdr:spPr>
        <a:xfrm>
          <a:off x="9551975" y="7202995"/>
          <a:ext cx="1065487" cy="831629"/>
        </a:xfrm>
        <a:prstGeom prst="rect">
          <a:avLst/>
        </a:prstGeom>
      </xdr:spPr>
    </xdr:pic>
    <xdr:clientData/>
  </xdr:oneCellAnchor>
  <mc:AlternateContent xmlns:mc="http://schemas.openxmlformats.org/markup-compatibility/2006">
    <mc:Choice xmlns:a14="http://schemas.microsoft.com/office/drawing/2010/main" Requires="a14">
      <xdr:twoCellAnchor editAs="oneCell">
        <xdr:from>
          <xdr:col>13</xdr:col>
          <xdr:colOff>541020</xdr:colOff>
          <xdr:row>35</xdr:row>
          <xdr:rowOff>175260</xdr:rowOff>
        </xdr:from>
        <xdr:to>
          <xdr:col>21</xdr:col>
          <xdr:colOff>1539240</xdr:colOff>
          <xdr:row>44</xdr:row>
          <xdr:rowOff>53340</xdr:rowOff>
        </xdr:to>
        <xdr:sp macro="" textlink="">
          <xdr:nvSpPr>
            <xdr:cNvPr id="11283" name="Group Box 19" hidden="1">
              <a:extLst>
                <a:ext uri="{63B3BB69-23CF-44E3-9099-C40C66FF867C}">
                  <a14:compatExt spid="_x0000_s11283"/>
                </a:ext>
                <a:ext uri="{FF2B5EF4-FFF2-40B4-BE49-F238E27FC236}">
                  <a16:creationId xmlns:a16="http://schemas.microsoft.com/office/drawing/2014/main" id="{00000000-0008-0000-0A00-0000132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US" sz="800" b="0" i="0" u="none" strike="noStrike" baseline="0">
                  <a:solidFill>
                    <a:srgbClr val="000000"/>
                  </a:solidFill>
                  <a:latin typeface="Segoe UI"/>
                  <a:cs typeface="Segoe UI"/>
                </a:rPr>
                <a:t>Pom2 IDU</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22860</xdr:colOff>
          <xdr:row>38</xdr:row>
          <xdr:rowOff>45720</xdr:rowOff>
        </xdr:from>
        <xdr:to>
          <xdr:col>17</xdr:col>
          <xdr:colOff>358140</xdr:colOff>
          <xdr:row>39</xdr:row>
          <xdr:rowOff>87630</xdr:rowOff>
        </xdr:to>
        <xdr:sp macro="" textlink="">
          <xdr:nvSpPr>
            <xdr:cNvPr id="11286" name="Option Button 22" hidden="1">
              <a:extLst>
                <a:ext uri="{63B3BB69-23CF-44E3-9099-C40C66FF867C}">
                  <a14:compatExt spid="_x0000_s11286"/>
                </a:ext>
                <a:ext uri="{FF2B5EF4-FFF2-40B4-BE49-F238E27FC236}">
                  <a16:creationId xmlns:a16="http://schemas.microsoft.com/office/drawing/2014/main" id="{00000000-0008-0000-0A00-000016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38</xdr:row>
          <xdr:rowOff>53340</xdr:rowOff>
        </xdr:from>
        <xdr:to>
          <xdr:col>20</xdr:col>
          <xdr:colOff>320040</xdr:colOff>
          <xdr:row>39</xdr:row>
          <xdr:rowOff>87630</xdr:rowOff>
        </xdr:to>
        <xdr:sp macro="" textlink="">
          <xdr:nvSpPr>
            <xdr:cNvPr id="11287" name="Option Button 23" hidden="1">
              <a:extLst>
                <a:ext uri="{63B3BB69-23CF-44E3-9099-C40C66FF867C}">
                  <a14:compatExt spid="_x0000_s11287"/>
                </a:ext>
                <a:ext uri="{FF2B5EF4-FFF2-40B4-BE49-F238E27FC236}">
                  <a16:creationId xmlns:a16="http://schemas.microsoft.com/office/drawing/2014/main" id="{00000000-0008-0000-0A00-000017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4</xdr:col>
      <xdr:colOff>130659</xdr:colOff>
      <xdr:row>38</xdr:row>
      <xdr:rowOff>119459</xdr:rowOff>
    </xdr:from>
    <xdr:to>
      <xdr:col>6</xdr:col>
      <xdr:colOff>631339</xdr:colOff>
      <xdr:row>43</xdr:row>
      <xdr:rowOff>114418</xdr:rowOff>
    </xdr:to>
    <xdr:grpSp>
      <xdr:nvGrpSpPr>
        <xdr:cNvPr id="115" name="Grupa 114">
          <a:extLst>
            <a:ext uri="{FF2B5EF4-FFF2-40B4-BE49-F238E27FC236}">
              <a16:creationId xmlns:a16="http://schemas.microsoft.com/office/drawing/2014/main" id="{00000000-0008-0000-0A00-000073000000}"/>
            </a:ext>
          </a:extLst>
        </xdr:cNvPr>
        <xdr:cNvGrpSpPr/>
      </xdr:nvGrpSpPr>
      <xdr:grpSpPr>
        <a:xfrm>
          <a:off x="806822" y="7203482"/>
          <a:ext cx="1322295" cy="1068818"/>
          <a:chOff x="7581900" y="4488180"/>
          <a:chExt cx="1369439" cy="1005840"/>
        </a:xfrm>
      </xdr:grpSpPr>
      <xdr:pic>
        <xdr:nvPicPr>
          <xdr:cNvPr id="116" name="Grafika 115" descr="Zdjęcia z polaroidu kontur">
            <a:extLst>
              <a:ext uri="{FF2B5EF4-FFF2-40B4-BE49-F238E27FC236}">
                <a16:creationId xmlns:a16="http://schemas.microsoft.com/office/drawing/2014/main" id="{00000000-0008-0000-0A00-00007400000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 uri="{96DAC541-7B7A-43D3-8B79-37D633B846F1}">
                <asvg:svgBlip xmlns:asvg="http://schemas.microsoft.com/office/drawing/2016/SVG/main" r:embed="rId23"/>
              </a:ext>
            </a:extLst>
          </a:blip>
          <a:stretch>
            <a:fillRect/>
          </a:stretch>
        </xdr:blipFill>
        <xdr:spPr>
          <a:xfrm>
            <a:off x="8484300" y="4720020"/>
            <a:ext cx="377760" cy="377760"/>
          </a:xfrm>
          <a:prstGeom prst="rect">
            <a:avLst/>
          </a:prstGeom>
        </xdr:spPr>
      </xdr:pic>
      <xdr:pic>
        <xdr:nvPicPr>
          <xdr:cNvPr id="117" name="Grafika 116" descr="Stół i krzesła kontur">
            <a:extLst>
              <a:ext uri="{FF2B5EF4-FFF2-40B4-BE49-F238E27FC236}">
                <a16:creationId xmlns:a16="http://schemas.microsoft.com/office/drawing/2014/main" id="{00000000-0008-0000-0A00-0000750000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 uri="{96DAC541-7B7A-43D3-8B79-37D633B846F1}">
                <asvg:svgBlip xmlns:asvg="http://schemas.microsoft.com/office/drawing/2016/SVG/main" r:embed="rId13"/>
              </a:ext>
            </a:extLst>
          </a:blip>
          <a:stretch>
            <a:fillRect/>
          </a:stretch>
        </xdr:blipFill>
        <xdr:spPr>
          <a:xfrm>
            <a:off x="7726680" y="4914900"/>
            <a:ext cx="579120" cy="579120"/>
          </a:xfrm>
          <a:prstGeom prst="rect">
            <a:avLst/>
          </a:prstGeom>
        </xdr:spPr>
      </xdr:pic>
      <xdr:grpSp>
        <xdr:nvGrpSpPr>
          <xdr:cNvPr id="118" name="Grupa 117">
            <a:extLst>
              <a:ext uri="{FF2B5EF4-FFF2-40B4-BE49-F238E27FC236}">
                <a16:creationId xmlns:a16="http://schemas.microsoft.com/office/drawing/2014/main" id="{00000000-0008-0000-0A00-000076000000}"/>
              </a:ext>
            </a:extLst>
          </xdr:cNvPr>
          <xdr:cNvGrpSpPr>
            <a:grpSpLocks noChangeAspect="1"/>
          </xdr:cNvGrpSpPr>
        </xdr:nvGrpSpPr>
        <xdr:grpSpPr>
          <a:xfrm>
            <a:off x="7581900" y="4488180"/>
            <a:ext cx="1369439" cy="900119"/>
            <a:chOff x="3017521" y="33196530"/>
            <a:chExt cx="1664969" cy="1000803"/>
          </a:xfrm>
        </xdr:grpSpPr>
        <xdr:cxnSp macro="">
          <xdr:nvCxnSpPr>
            <xdr:cNvPr id="119" name="Łącznik prosty 118">
              <a:extLst>
                <a:ext uri="{FF2B5EF4-FFF2-40B4-BE49-F238E27FC236}">
                  <a16:creationId xmlns:a16="http://schemas.microsoft.com/office/drawing/2014/main" id="{00000000-0008-0000-0A00-000077000000}"/>
                </a:ext>
              </a:extLst>
            </xdr:cNvPr>
            <xdr:cNvCxnSpPr/>
          </xdr:nvCxnSpPr>
          <xdr:spPr>
            <a:xfrm flipH="1">
              <a:off x="3017521" y="34004250"/>
              <a:ext cx="864872" cy="17348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20" name="Łącznik prosty 119">
              <a:extLst>
                <a:ext uri="{FF2B5EF4-FFF2-40B4-BE49-F238E27FC236}">
                  <a16:creationId xmlns:a16="http://schemas.microsoft.com/office/drawing/2014/main" id="{00000000-0008-0000-0A00-000078000000}"/>
                </a:ext>
              </a:extLst>
            </xdr:cNvPr>
            <xdr:cNvCxnSpPr/>
          </xdr:nvCxnSpPr>
          <xdr:spPr>
            <a:xfrm>
              <a:off x="3884295" y="34000440"/>
              <a:ext cx="798195" cy="196893"/>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21" name="Łącznik prosty 120">
              <a:extLst>
                <a:ext uri="{FF2B5EF4-FFF2-40B4-BE49-F238E27FC236}">
                  <a16:creationId xmlns:a16="http://schemas.microsoft.com/office/drawing/2014/main" id="{00000000-0008-0000-0A00-000079000000}"/>
                </a:ext>
              </a:extLst>
            </xdr:cNvPr>
            <xdr:cNvCxnSpPr/>
          </xdr:nvCxnSpPr>
          <xdr:spPr>
            <a:xfrm flipH="1">
              <a:off x="3886201" y="33326070"/>
              <a:ext cx="0" cy="68389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22" name="Łącznik prosty 121">
              <a:extLst>
                <a:ext uri="{FF2B5EF4-FFF2-40B4-BE49-F238E27FC236}">
                  <a16:creationId xmlns:a16="http://schemas.microsoft.com/office/drawing/2014/main" id="{00000000-0008-0000-0A00-00007A000000}"/>
                </a:ext>
              </a:extLst>
            </xdr:cNvPr>
            <xdr:cNvCxnSpPr/>
          </xdr:nvCxnSpPr>
          <xdr:spPr>
            <a:xfrm flipH="1" flipV="1">
              <a:off x="3044190" y="33211770"/>
              <a:ext cx="842013" cy="10668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23" name="Łącznik prosty 122">
              <a:extLst>
                <a:ext uri="{FF2B5EF4-FFF2-40B4-BE49-F238E27FC236}">
                  <a16:creationId xmlns:a16="http://schemas.microsoft.com/office/drawing/2014/main" id="{00000000-0008-0000-0A00-00007B000000}"/>
                </a:ext>
              </a:extLst>
            </xdr:cNvPr>
            <xdr:cNvCxnSpPr/>
          </xdr:nvCxnSpPr>
          <xdr:spPr>
            <a:xfrm flipV="1">
              <a:off x="3882390" y="33196530"/>
              <a:ext cx="800100" cy="12192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mc:AlternateContent xmlns:mc="http://schemas.openxmlformats.org/markup-compatibility/2006">
    <mc:Choice xmlns:a14="http://schemas.microsoft.com/office/drawing/2010/main" Requires="a14">
      <xdr:twoCellAnchor editAs="oneCell">
        <xdr:from>
          <xdr:col>19</xdr:col>
          <xdr:colOff>83820</xdr:colOff>
          <xdr:row>48</xdr:row>
          <xdr:rowOff>30480</xdr:rowOff>
        </xdr:from>
        <xdr:to>
          <xdr:col>19</xdr:col>
          <xdr:colOff>320040</xdr:colOff>
          <xdr:row>49</xdr:row>
          <xdr:rowOff>140970</xdr:rowOff>
        </xdr:to>
        <xdr:sp macro="" textlink="">
          <xdr:nvSpPr>
            <xdr:cNvPr id="11288" name="Check Box 24" hidden="1">
              <a:extLst>
                <a:ext uri="{63B3BB69-23CF-44E3-9099-C40C66FF867C}">
                  <a14:compatExt spid="_x0000_s11288"/>
                </a:ext>
                <a:ext uri="{FF2B5EF4-FFF2-40B4-BE49-F238E27FC236}">
                  <a16:creationId xmlns:a16="http://schemas.microsoft.com/office/drawing/2014/main" id="{00000000-0008-0000-0A00-000018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15</xdr:col>
      <xdr:colOff>463434</xdr:colOff>
      <xdr:row>55</xdr:row>
      <xdr:rowOff>194885</xdr:rowOff>
    </xdr:from>
    <xdr:ext cx="1258685" cy="485809"/>
    <xdr:pic>
      <xdr:nvPicPr>
        <xdr:cNvPr id="125" name="Obraz 124">
          <a:extLst>
            <a:ext uri="{FF2B5EF4-FFF2-40B4-BE49-F238E27FC236}">
              <a16:creationId xmlns:a16="http://schemas.microsoft.com/office/drawing/2014/main" id="{00000000-0008-0000-0A00-00007D000000}"/>
            </a:ext>
          </a:extLst>
        </xdr:cNvPr>
        <xdr:cNvPicPr>
          <a:picLocks noChangeAspect="1"/>
        </xdr:cNvPicPr>
      </xdr:nvPicPr>
      <xdr:blipFill>
        <a:blip xmlns:r="http://schemas.openxmlformats.org/officeDocument/2006/relationships" r:embed="rId20"/>
        <a:stretch>
          <a:fillRect/>
        </a:stretch>
      </xdr:blipFill>
      <xdr:spPr>
        <a:xfrm>
          <a:off x="7982581" y="10156914"/>
          <a:ext cx="1258685" cy="485809"/>
        </a:xfrm>
        <a:prstGeom prst="rect">
          <a:avLst/>
        </a:prstGeom>
      </xdr:spPr>
    </xdr:pic>
    <xdr:clientData/>
  </xdr:oneCellAnchor>
  <xdr:oneCellAnchor>
    <xdr:from>
      <xdr:col>19</xdr:col>
      <xdr:colOff>210078</xdr:colOff>
      <xdr:row>55</xdr:row>
      <xdr:rowOff>79864</xdr:rowOff>
    </xdr:from>
    <xdr:ext cx="1065487" cy="831629"/>
    <xdr:pic>
      <xdr:nvPicPr>
        <xdr:cNvPr id="126" name="Obraz 125">
          <a:extLst>
            <a:ext uri="{FF2B5EF4-FFF2-40B4-BE49-F238E27FC236}">
              <a16:creationId xmlns:a16="http://schemas.microsoft.com/office/drawing/2014/main" id="{00000000-0008-0000-0A00-00007E000000}"/>
            </a:ext>
          </a:extLst>
        </xdr:cNvPr>
        <xdr:cNvPicPr>
          <a:picLocks noChangeAspect="1"/>
        </xdr:cNvPicPr>
      </xdr:nvPicPr>
      <xdr:blipFill>
        <a:blip xmlns:r="http://schemas.openxmlformats.org/officeDocument/2006/relationships" r:embed="rId21"/>
        <a:stretch>
          <a:fillRect/>
        </a:stretch>
      </xdr:blipFill>
      <xdr:spPr>
        <a:xfrm>
          <a:off x="9555784" y="10041893"/>
          <a:ext cx="1065487" cy="831629"/>
        </a:xfrm>
        <a:prstGeom prst="rect">
          <a:avLst/>
        </a:prstGeom>
      </xdr:spPr>
    </xdr:pic>
    <xdr:clientData/>
  </xdr:oneCellAnchor>
  <mc:AlternateContent xmlns:mc="http://schemas.openxmlformats.org/markup-compatibility/2006">
    <mc:Choice xmlns:a14="http://schemas.microsoft.com/office/drawing/2010/main" Requires="a14">
      <xdr:twoCellAnchor editAs="oneCell">
        <xdr:from>
          <xdr:col>13</xdr:col>
          <xdr:colOff>541020</xdr:colOff>
          <xdr:row>51</xdr:row>
          <xdr:rowOff>175260</xdr:rowOff>
        </xdr:from>
        <xdr:to>
          <xdr:col>21</xdr:col>
          <xdr:colOff>1539240</xdr:colOff>
          <xdr:row>60</xdr:row>
          <xdr:rowOff>53340</xdr:rowOff>
        </xdr:to>
        <xdr:sp macro="" textlink="">
          <xdr:nvSpPr>
            <xdr:cNvPr id="11289" name="Group Box 25" hidden="1">
              <a:extLst>
                <a:ext uri="{63B3BB69-23CF-44E3-9099-C40C66FF867C}">
                  <a14:compatExt spid="_x0000_s11289"/>
                </a:ext>
                <a:ext uri="{FF2B5EF4-FFF2-40B4-BE49-F238E27FC236}">
                  <a16:creationId xmlns:a16="http://schemas.microsoft.com/office/drawing/2014/main" id="{00000000-0008-0000-0A00-0000192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US" sz="800" b="0" i="0" u="none" strike="noStrike" baseline="0">
                  <a:solidFill>
                    <a:srgbClr val="000000"/>
                  </a:solidFill>
                  <a:latin typeface="Segoe UI"/>
                  <a:cs typeface="Segoe UI"/>
                </a:rPr>
                <a:t>Pom3 IDU</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22860</xdr:colOff>
          <xdr:row>54</xdr:row>
          <xdr:rowOff>15240</xdr:rowOff>
        </xdr:from>
        <xdr:to>
          <xdr:col>17</xdr:col>
          <xdr:colOff>320040</xdr:colOff>
          <xdr:row>55</xdr:row>
          <xdr:rowOff>152400</xdr:rowOff>
        </xdr:to>
        <xdr:sp macro="" textlink="">
          <xdr:nvSpPr>
            <xdr:cNvPr id="11292" name="Option Button 28" hidden="1">
              <a:extLst>
                <a:ext uri="{63B3BB69-23CF-44E3-9099-C40C66FF867C}">
                  <a14:compatExt spid="_x0000_s11292"/>
                </a:ext>
                <a:ext uri="{FF2B5EF4-FFF2-40B4-BE49-F238E27FC236}">
                  <a16:creationId xmlns:a16="http://schemas.microsoft.com/office/drawing/2014/main" id="{00000000-0008-0000-0A00-00001C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7620</xdr:colOff>
          <xdr:row>53</xdr:row>
          <xdr:rowOff>198120</xdr:rowOff>
        </xdr:from>
        <xdr:to>
          <xdr:col>20</xdr:col>
          <xdr:colOff>304800</xdr:colOff>
          <xdr:row>55</xdr:row>
          <xdr:rowOff>152400</xdr:rowOff>
        </xdr:to>
        <xdr:sp macro="" textlink="">
          <xdr:nvSpPr>
            <xdr:cNvPr id="11293" name="Option Button 29" hidden="1">
              <a:extLst>
                <a:ext uri="{63B3BB69-23CF-44E3-9099-C40C66FF867C}">
                  <a14:compatExt spid="_x0000_s11293"/>
                </a:ext>
                <a:ext uri="{FF2B5EF4-FFF2-40B4-BE49-F238E27FC236}">
                  <a16:creationId xmlns:a16="http://schemas.microsoft.com/office/drawing/2014/main" id="{00000000-0008-0000-0A00-00001D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4</xdr:col>
      <xdr:colOff>131810</xdr:colOff>
      <xdr:row>70</xdr:row>
      <xdr:rowOff>153186</xdr:rowOff>
    </xdr:from>
    <xdr:to>
      <xdr:col>6</xdr:col>
      <xdr:colOff>647877</xdr:colOff>
      <xdr:row>74</xdr:row>
      <xdr:rowOff>209279</xdr:rowOff>
    </xdr:to>
    <xdr:grpSp>
      <xdr:nvGrpSpPr>
        <xdr:cNvPr id="143" name="Grupa 142">
          <a:extLst>
            <a:ext uri="{FF2B5EF4-FFF2-40B4-BE49-F238E27FC236}">
              <a16:creationId xmlns:a16="http://schemas.microsoft.com/office/drawing/2014/main" id="{00000000-0008-0000-0A00-00008F000000}"/>
            </a:ext>
          </a:extLst>
        </xdr:cNvPr>
        <xdr:cNvGrpSpPr>
          <a:grpSpLocks noChangeAspect="1"/>
        </xdr:cNvGrpSpPr>
      </xdr:nvGrpSpPr>
      <xdr:grpSpPr>
        <a:xfrm>
          <a:off x="807973" y="13308892"/>
          <a:ext cx="1341492" cy="911550"/>
          <a:chOff x="3044190" y="33196530"/>
          <a:chExt cx="1638300" cy="1000803"/>
        </a:xfrm>
      </xdr:grpSpPr>
      <xdr:cxnSp macro="">
        <xdr:nvCxnSpPr>
          <xdr:cNvPr id="149" name="Łącznik prosty 148">
            <a:extLst>
              <a:ext uri="{FF2B5EF4-FFF2-40B4-BE49-F238E27FC236}">
                <a16:creationId xmlns:a16="http://schemas.microsoft.com/office/drawing/2014/main" id="{00000000-0008-0000-0A00-000095000000}"/>
              </a:ext>
            </a:extLst>
          </xdr:cNvPr>
          <xdr:cNvCxnSpPr/>
        </xdr:nvCxnSpPr>
        <xdr:spPr>
          <a:xfrm>
            <a:off x="3884295" y="34000440"/>
            <a:ext cx="798195" cy="196893"/>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50" name="Łącznik prosty 149">
            <a:extLst>
              <a:ext uri="{FF2B5EF4-FFF2-40B4-BE49-F238E27FC236}">
                <a16:creationId xmlns:a16="http://schemas.microsoft.com/office/drawing/2014/main" id="{00000000-0008-0000-0A00-000096000000}"/>
              </a:ext>
            </a:extLst>
          </xdr:cNvPr>
          <xdr:cNvCxnSpPr/>
        </xdr:nvCxnSpPr>
        <xdr:spPr>
          <a:xfrm flipH="1">
            <a:off x="3886201" y="33326070"/>
            <a:ext cx="0" cy="68389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51" name="Łącznik prosty 150">
            <a:extLst>
              <a:ext uri="{FF2B5EF4-FFF2-40B4-BE49-F238E27FC236}">
                <a16:creationId xmlns:a16="http://schemas.microsoft.com/office/drawing/2014/main" id="{00000000-0008-0000-0A00-000097000000}"/>
              </a:ext>
            </a:extLst>
          </xdr:cNvPr>
          <xdr:cNvCxnSpPr/>
        </xdr:nvCxnSpPr>
        <xdr:spPr>
          <a:xfrm flipH="1" flipV="1">
            <a:off x="3044190" y="33211770"/>
            <a:ext cx="842013" cy="10668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52" name="Łącznik prosty 151">
            <a:extLst>
              <a:ext uri="{FF2B5EF4-FFF2-40B4-BE49-F238E27FC236}">
                <a16:creationId xmlns:a16="http://schemas.microsoft.com/office/drawing/2014/main" id="{00000000-0008-0000-0A00-000098000000}"/>
              </a:ext>
            </a:extLst>
          </xdr:cNvPr>
          <xdr:cNvCxnSpPr/>
        </xdr:nvCxnSpPr>
        <xdr:spPr>
          <a:xfrm flipV="1">
            <a:off x="3882390" y="33196530"/>
            <a:ext cx="800100" cy="12192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mc:AlternateContent xmlns:mc="http://schemas.openxmlformats.org/markup-compatibility/2006">
    <mc:Choice xmlns:a14="http://schemas.microsoft.com/office/drawing/2010/main" Requires="a14">
      <xdr:twoCellAnchor editAs="oneCell">
        <xdr:from>
          <xdr:col>19</xdr:col>
          <xdr:colOff>83820</xdr:colOff>
          <xdr:row>64</xdr:row>
          <xdr:rowOff>30480</xdr:rowOff>
        </xdr:from>
        <xdr:to>
          <xdr:col>19</xdr:col>
          <xdr:colOff>320040</xdr:colOff>
          <xdr:row>65</xdr:row>
          <xdr:rowOff>129540</xdr:rowOff>
        </xdr:to>
        <xdr:sp macro="" textlink="">
          <xdr:nvSpPr>
            <xdr:cNvPr id="11294" name="Check Box 30" hidden="1">
              <a:extLst>
                <a:ext uri="{63B3BB69-23CF-44E3-9099-C40C66FF867C}">
                  <a14:compatExt spid="_x0000_s11294"/>
                </a:ext>
                <a:ext uri="{FF2B5EF4-FFF2-40B4-BE49-F238E27FC236}">
                  <a16:creationId xmlns:a16="http://schemas.microsoft.com/office/drawing/2014/main" id="{00000000-0008-0000-0A00-00001E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15</xdr:col>
      <xdr:colOff>476545</xdr:colOff>
      <xdr:row>71</xdr:row>
      <xdr:rowOff>183679</xdr:rowOff>
    </xdr:from>
    <xdr:ext cx="1258685" cy="485809"/>
    <xdr:pic>
      <xdr:nvPicPr>
        <xdr:cNvPr id="154" name="Obraz 153">
          <a:extLst>
            <a:ext uri="{FF2B5EF4-FFF2-40B4-BE49-F238E27FC236}">
              <a16:creationId xmlns:a16="http://schemas.microsoft.com/office/drawing/2014/main" id="{00000000-0008-0000-0A00-00009A000000}"/>
            </a:ext>
          </a:extLst>
        </xdr:cNvPr>
        <xdr:cNvPicPr>
          <a:picLocks noChangeAspect="1"/>
        </xdr:cNvPicPr>
      </xdr:nvPicPr>
      <xdr:blipFill>
        <a:blip xmlns:r="http://schemas.openxmlformats.org/officeDocument/2006/relationships" r:embed="rId20"/>
        <a:stretch>
          <a:fillRect/>
        </a:stretch>
      </xdr:blipFill>
      <xdr:spPr>
        <a:xfrm>
          <a:off x="7995692" y="13003208"/>
          <a:ext cx="1258685" cy="485809"/>
        </a:xfrm>
        <a:prstGeom prst="rect">
          <a:avLst/>
        </a:prstGeom>
      </xdr:spPr>
    </xdr:pic>
    <xdr:clientData/>
  </xdr:oneCellAnchor>
  <xdr:oneCellAnchor>
    <xdr:from>
      <xdr:col>19</xdr:col>
      <xdr:colOff>206268</xdr:colOff>
      <xdr:row>71</xdr:row>
      <xdr:rowOff>79864</xdr:rowOff>
    </xdr:from>
    <xdr:ext cx="1065487" cy="831629"/>
    <xdr:pic>
      <xdr:nvPicPr>
        <xdr:cNvPr id="155" name="Obraz 154">
          <a:extLst>
            <a:ext uri="{FF2B5EF4-FFF2-40B4-BE49-F238E27FC236}">
              <a16:creationId xmlns:a16="http://schemas.microsoft.com/office/drawing/2014/main" id="{00000000-0008-0000-0A00-00009B000000}"/>
            </a:ext>
          </a:extLst>
        </xdr:cNvPr>
        <xdr:cNvPicPr>
          <a:picLocks noChangeAspect="1"/>
        </xdr:cNvPicPr>
      </xdr:nvPicPr>
      <xdr:blipFill>
        <a:blip xmlns:r="http://schemas.openxmlformats.org/officeDocument/2006/relationships" r:embed="rId21"/>
        <a:stretch>
          <a:fillRect/>
        </a:stretch>
      </xdr:blipFill>
      <xdr:spPr>
        <a:xfrm>
          <a:off x="9551974" y="12899393"/>
          <a:ext cx="1065487" cy="831629"/>
        </a:xfrm>
        <a:prstGeom prst="rect">
          <a:avLst/>
        </a:prstGeom>
      </xdr:spPr>
    </xdr:pic>
    <xdr:clientData/>
  </xdr:oneCellAnchor>
  <mc:AlternateContent xmlns:mc="http://schemas.openxmlformats.org/markup-compatibility/2006">
    <mc:Choice xmlns:a14="http://schemas.microsoft.com/office/drawing/2010/main" Requires="a14">
      <xdr:twoCellAnchor editAs="oneCell">
        <xdr:from>
          <xdr:col>13</xdr:col>
          <xdr:colOff>541020</xdr:colOff>
          <xdr:row>67</xdr:row>
          <xdr:rowOff>175260</xdr:rowOff>
        </xdr:from>
        <xdr:to>
          <xdr:col>21</xdr:col>
          <xdr:colOff>1539240</xdr:colOff>
          <xdr:row>76</xdr:row>
          <xdr:rowOff>53340</xdr:rowOff>
        </xdr:to>
        <xdr:sp macro="" textlink="">
          <xdr:nvSpPr>
            <xdr:cNvPr id="11295" name="Group Box 31" hidden="1">
              <a:extLst>
                <a:ext uri="{63B3BB69-23CF-44E3-9099-C40C66FF867C}">
                  <a14:compatExt spid="_x0000_s11295"/>
                </a:ext>
                <a:ext uri="{FF2B5EF4-FFF2-40B4-BE49-F238E27FC236}">
                  <a16:creationId xmlns:a16="http://schemas.microsoft.com/office/drawing/2014/main" id="{00000000-0008-0000-0A00-00001F2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US" sz="800" b="0" i="0" u="none" strike="noStrike" baseline="0">
                  <a:solidFill>
                    <a:srgbClr val="000000"/>
                  </a:solidFill>
                  <a:latin typeface="Segoe UI"/>
                  <a:cs typeface="Segoe UI"/>
                </a:rPr>
                <a:t>Pom4 IDU</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15240</xdr:colOff>
          <xdr:row>70</xdr:row>
          <xdr:rowOff>15240</xdr:rowOff>
        </xdr:from>
        <xdr:to>
          <xdr:col>17</xdr:col>
          <xdr:colOff>358140</xdr:colOff>
          <xdr:row>71</xdr:row>
          <xdr:rowOff>91440</xdr:rowOff>
        </xdr:to>
        <xdr:sp macro="" textlink="">
          <xdr:nvSpPr>
            <xdr:cNvPr id="11298" name="Option Button 34" hidden="1">
              <a:extLst>
                <a:ext uri="{63B3BB69-23CF-44E3-9099-C40C66FF867C}">
                  <a14:compatExt spid="_x0000_s11298"/>
                </a:ext>
                <a:ext uri="{FF2B5EF4-FFF2-40B4-BE49-F238E27FC236}">
                  <a16:creationId xmlns:a16="http://schemas.microsoft.com/office/drawing/2014/main" id="{00000000-0008-0000-0A00-000022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70</xdr:row>
          <xdr:rowOff>38100</xdr:rowOff>
        </xdr:from>
        <xdr:to>
          <xdr:col>20</xdr:col>
          <xdr:colOff>278130</xdr:colOff>
          <xdr:row>71</xdr:row>
          <xdr:rowOff>125730</xdr:rowOff>
        </xdr:to>
        <xdr:sp macro="" textlink="">
          <xdr:nvSpPr>
            <xdr:cNvPr id="11299" name="Option Button 35" hidden="1">
              <a:extLst>
                <a:ext uri="{63B3BB69-23CF-44E3-9099-C40C66FF867C}">
                  <a14:compatExt spid="_x0000_s11299"/>
                </a:ext>
                <a:ext uri="{FF2B5EF4-FFF2-40B4-BE49-F238E27FC236}">
                  <a16:creationId xmlns:a16="http://schemas.microsoft.com/office/drawing/2014/main" id="{00000000-0008-0000-0A00-000023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4</xdr:col>
      <xdr:colOff>242716</xdr:colOff>
      <xdr:row>71</xdr:row>
      <xdr:rowOff>110153</xdr:rowOff>
    </xdr:from>
    <xdr:to>
      <xdr:col>6</xdr:col>
      <xdr:colOff>60156</xdr:colOff>
      <xdr:row>74</xdr:row>
      <xdr:rowOff>102554</xdr:rowOff>
    </xdr:to>
    <xdr:pic>
      <xdr:nvPicPr>
        <xdr:cNvPr id="164" name="Grafika 163" descr="Otwarte drzwi kontur">
          <a:extLst>
            <a:ext uri="{FF2B5EF4-FFF2-40B4-BE49-F238E27FC236}">
              <a16:creationId xmlns:a16="http://schemas.microsoft.com/office/drawing/2014/main" id="{00000000-0008-0000-0A00-0000A4000000}"/>
            </a:ext>
          </a:extLst>
        </xdr:cNvPr>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 uri="{96DAC541-7B7A-43D3-8B79-37D633B846F1}">
              <asvg:svgBlip xmlns:asvg="http://schemas.microsoft.com/office/drawing/2016/SVG/main" r:embed="rId25"/>
            </a:ext>
          </a:extLst>
        </a:blip>
        <a:stretch>
          <a:fillRect/>
        </a:stretch>
      </xdr:blipFill>
      <xdr:spPr>
        <a:xfrm>
          <a:off x="1038334" y="14229565"/>
          <a:ext cx="646675" cy="642342"/>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19</xdr:col>
          <xdr:colOff>83820</xdr:colOff>
          <xdr:row>80</xdr:row>
          <xdr:rowOff>30480</xdr:rowOff>
        </xdr:from>
        <xdr:to>
          <xdr:col>19</xdr:col>
          <xdr:colOff>320040</xdr:colOff>
          <xdr:row>81</xdr:row>
          <xdr:rowOff>140970</xdr:rowOff>
        </xdr:to>
        <xdr:sp macro="" textlink="">
          <xdr:nvSpPr>
            <xdr:cNvPr id="11300" name="Check Box 36" hidden="1">
              <a:extLst>
                <a:ext uri="{63B3BB69-23CF-44E3-9099-C40C66FF867C}">
                  <a14:compatExt spid="_x0000_s11300"/>
                </a:ext>
                <a:ext uri="{FF2B5EF4-FFF2-40B4-BE49-F238E27FC236}">
                  <a16:creationId xmlns:a16="http://schemas.microsoft.com/office/drawing/2014/main" id="{00000000-0008-0000-0A00-000024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15</xdr:col>
      <xdr:colOff>463434</xdr:colOff>
      <xdr:row>88</xdr:row>
      <xdr:rowOff>26796</xdr:rowOff>
    </xdr:from>
    <xdr:ext cx="1258685" cy="485809"/>
    <xdr:pic>
      <xdr:nvPicPr>
        <xdr:cNvPr id="172" name="Obraz 171">
          <a:extLst>
            <a:ext uri="{FF2B5EF4-FFF2-40B4-BE49-F238E27FC236}">
              <a16:creationId xmlns:a16="http://schemas.microsoft.com/office/drawing/2014/main" id="{00000000-0008-0000-0A00-0000AC000000}"/>
            </a:ext>
          </a:extLst>
        </xdr:cNvPr>
        <xdr:cNvPicPr>
          <a:picLocks noChangeAspect="1"/>
        </xdr:cNvPicPr>
      </xdr:nvPicPr>
      <xdr:blipFill>
        <a:blip xmlns:r="http://schemas.openxmlformats.org/officeDocument/2006/relationships" r:embed="rId20"/>
        <a:stretch>
          <a:fillRect/>
        </a:stretch>
      </xdr:blipFill>
      <xdr:spPr>
        <a:xfrm>
          <a:off x="7982581" y="15905531"/>
          <a:ext cx="1258685" cy="485809"/>
        </a:xfrm>
        <a:prstGeom prst="rect">
          <a:avLst/>
        </a:prstGeom>
      </xdr:spPr>
    </xdr:pic>
    <xdr:clientData/>
  </xdr:oneCellAnchor>
  <xdr:oneCellAnchor>
    <xdr:from>
      <xdr:col>19</xdr:col>
      <xdr:colOff>198872</xdr:colOff>
      <xdr:row>87</xdr:row>
      <xdr:rowOff>124688</xdr:rowOff>
    </xdr:from>
    <xdr:ext cx="1065487" cy="831629"/>
    <xdr:pic>
      <xdr:nvPicPr>
        <xdr:cNvPr id="173" name="Obraz 172">
          <a:extLst>
            <a:ext uri="{FF2B5EF4-FFF2-40B4-BE49-F238E27FC236}">
              <a16:creationId xmlns:a16="http://schemas.microsoft.com/office/drawing/2014/main" id="{00000000-0008-0000-0A00-0000AD000000}"/>
            </a:ext>
          </a:extLst>
        </xdr:cNvPr>
        <xdr:cNvPicPr>
          <a:picLocks noChangeAspect="1"/>
        </xdr:cNvPicPr>
      </xdr:nvPicPr>
      <xdr:blipFill>
        <a:blip xmlns:r="http://schemas.openxmlformats.org/officeDocument/2006/relationships" r:embed="rId21"/>
        <a:stretch>
          <a:fillRect/>
        </a:stretch>
      </xdr:blipFill>
      <xdr:spPr>
        <a:xfrm>
          <a:off x="9544578" y="15801717"/>
          <a:ext cx="1065487" cy="831629"/>
        </a:xfrm>
        <a:prstGeom prst="rect">
          <a:avLst/>
        </a:prstGeom>
      </xdr:spPr>
    </xdr:pic>
    <xdr:clientData/>
  </xdr:oneCellAnchor>
  <mc:AlternateContent xmlns:mc="http://schemas.openxmlformats.org/markup-compatibility/2006">
    <mc:Choice xmlns:a14="http://schemas.microsoft.com/office/drawing/2010/main" Requires="a14">
      <xdr:twoCellAnchor editAs="oneCell">
        <xdr:from>
          <xdr:col>13</xdr:col>
          <xdr:colOff>541020</xdr:colOff>
          <xdr:row>83</xdr:row>
          <xdr:rowOff>175260</xdr:rowOff>
        </xdr:from>
        <xdr:to>
          <xdr:col>21</xdr:col>
          <xdr:colOff>1550670</xdr:colOff>
          <xdr:row>92</xdr:row>
          <xdr:rowOff>38100</xdr:rowOff>
        </xdr:to>
        <xdr:sp macro="" textlink="">
          <xdr:nvSpPr>
            <xdr:cNvPr id="11301" name="Group Box 37" hidden="1">
              <a:extLst>
                <a:ext uri="{63B3BB69-23CF-44E3-9099-C40C66FF867C}">
                  <a14:compatExt spid="_x0000_s11301"/>
                </a:ext>
                <a:ext uri="{FF2B5EF4-FFF2-40B4-BE49-F238E27FC236}">
                  <a16:creationId xmlns:a16="http://schemas.microsoft.com/office/drawing/2014/main" id="{00000000-0008-0000-0A00-0000252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US" sz="800" b="0" i="0" u="none" strike="noStrike" baseline="0">
                  <a:solidFill>
                    <a:srgbClr val="000000"/>
                  </a:solidFill>
                  <a:latin typeface="Segoe UI"/>
                  <a:cs typeface="Segoe UI"/>
                </a:rPr>
                <a:t>Pom4 IDU</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22860</xdr:colOff>
          <xdr:row>86</xdr:row>
          <xdr:rowOff>76200</xdr:rowOff>
        </xdr:from>
        <xdr:to>
          <xdr:col>17</xdr:col>
          <xdr:colOff>320040</xdr:colOff>
          <xdr:row>87</xdr:row>
          <xdr:rowOff>114300</xdr:rowOff>
        </xdr:to>
        <xdr:sp macro="" textlink="">
          <xdr:nvSpPr>
            <xdr:cNvPr id="11304" name="Option Button 40" hidden="1">
              <a:extLst>
                <a:ext uri="{63B3BB69-23CF-44E3-9099-C40C66FF867C}">
                  <a14:compatExt spid="_x0000_s11304"/>
                </a:ext>
                <a:ext uri="{FF2B5EF4-FFF2-40B4-BE49-F238E27FC236}">
                  <a16:creationId xmlns:a16="http://schemas.microsoft.com/office/drawing/2014/main" id="{00000000-0008-0000-0A00-000028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7620</xdr:colOff>
          <xdr:row>86</xdr:row>
          <xdr:rowOff>76200</xdr:rowOff>
        </xdr:from>
        <xdr:to>
          <xdr:col>20</xdr:col>
          <xdr:colOff>304800</xdr:colOff>
          <xdr:row>87</xdr:row>
          <xdr:rowOff>125730</xdr:rowOff>
        </xdr:to>
        <xdr:sp macro="" textlink="">
          <xdr:nvSpPr>
            <xdr:cNvPr id="11305" name="Option Button 41" hidden="1">
              <a:extLst>
                <a:ext uri="{63B3BB69-23CF-44E3-9099-C40C66FF867C}">
                  <a14:compatExt spid="_x0000_s11305"/>
                </a:ext>
                <a:ext uri="{FF2B5EF4-FFF2-40B4-BE49-F238E27FC236}">
                  <a16:creationId xmlns:a16="http://schemas.microsoft.com/office/drawing/2014/main" id="{00000000-0008-0000-0A00-000029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4</xdr:col>
      <xdr:colOff>97043</xdr:colOff>
      <xdr:row>86</xdr:row>
      <xdr:rowOff>153186</xdr:rowOff>
    </xdr:from>
    <xdr:to>
      <xdr:col>6</xdr:col>
      <xdr:colOff>647877</xdr:colOff>
      <xdr:row>91</xdr:row>
      <xdr:rowOff>79186</xdr:rowOff>
    </xdr:to>
    <xdr:grpSp>
      <xdr:nvGrpSpPr>
        <xdr:cNvPr id="10" name="Grupa 9">
          <a:extLst>
            <a:ext uri="{FF2B5EF4-FFF2-40B4-BE49-F238E27FC236}">
              <a16:creationId xmlns:a16="http://schemas.microsoft.com/office/drawing/2014/main" id="{00000000-0008-0000-0A00-00000A000000}"/>
            </a:ext>
          </a:extLst>
        </xdr:cNvPr>
        <xdr:cNvGrpSpPr/>
      </xdr:nvGrpSpPr>
      <xdr:grpSpPr>
        <a:xfrm>
          <a:off x="765586" y="16345686"/>
          <a:ext cx="1383879" cy="1001765"/>
          <a:chOff x="892661" y="15628510"/>
          <a:chExt cx="1380069" cy="1001764"/>
        </a:xfrm>
      </xdr:grpSpPr>
      <xdr:grpSp>
        <xdr:nvGrpSpPr>
          <xdr:cNvPr id="166" name="Grupa 165">
            <a:extLst>
              <a:ext uri="{FF2B5EF4-FFF2-40B4-BE49-F238E27FC236}">
                <a16:creationId xmlns:a16="http://schemas.microsoft.com/office/drawing/2014/main" id="{00000000-0008-0000-0A00-0000A6000000}"/>
              </a:ext>
            </a:extLst>
          </xdr:cNvPr>
          <xdr:cNvGrpSpPr>
            <a:grpSpLocks noChangeAspect="1"/>
          </xdr:cNvGrpSpPr>
        </xdr:nvGrpSpPr>
        <xdr:grpSpPr>
          <a:xfrm>
            <a:off x="931238" y="15628510"/>
            <a:ext cx="1341492" cy="926117"/>
            <a:chOff x="3044190" y="33196530"/>
            <a:chExt cx="1638300" cy="1000803"/>
          </a:xfrm>
        </xdr:grpSpPr>
        <xdr:cxnSp macro="">
          <xdr:nvCxnSpPr>
            <xdr:cNvPr id="167" name="Łącznik prosty 166">
              <a:extLst>
                <a:ext uri="{FF2B5EF4-FFF2-40B4-BE49-F238E27FC236}">
                  <a16:creationId xmlns:a16="http://schemas.microsoft.com/office/drawing/2014/main" id="{00000000-0008-0000-0A00-0000A7000000}"/>
                </a:ext>
              </a:extLst>
            </xdr:cNvPr>
            <xdr:cNvCxnSpPr/>
          </xdr:nvCxnSpPr>
          <xdr:spPr>
            <a:xfrm>
              <a:off x="3884295" y="34000440"/>
              <a:ext cx="798195" cy="196893"/>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68" name="Łącznik prosty 167">
              <a:extLst>
                <a:ext uri="{FF2B5EF4-FFF2-40B4-BE49-F238E27FC236}">
                  <a16:creationId xmlns:a16="http://schemas.microsoft.com/office/drawing/2014/main" id="{00000000-0008-0000-0A00-0000A8000000}"/>
                </a:ext>
              </a:extLst>
            </xdr:cNvPr>
            <xdr:cNvCxnSpPr/>
          </xdr:nvCxnSpPr>
          <xdr:spPr>
            <a:xfrm flipH="1">
              <a:off x="3886201" y="33326070"/>
              <a:ext cx="0" cy="68389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69" name="Łącznik prosty 168">
              <a:extLst>
                <a:ext uri="{FF2B5EF4-FFF2-40B4-BE49-F238E27FC236}">
                  <a16:creationId xmlns:a16="http://schemas.microsoft.com/office/drawing/2014/main" id="{00000000-0008-0000-0A00-0000A9000000}"/>
                </a:ext>
              </a:extLst>
            </xdr:cNvPr>
            <xdr:cNvCxnSpPr/>
          </xdr:nvCxnSpPr>
          <xdr:spPr>
            <a:xfrm flipH="1" flipV="1">
              <a:off x="3044190" y="33211770"/>
              <a:ext cx="842013" cy="10668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70" name="Łącznik prosty 169">
              <a:extLst>
                <a:ext uri="{FF2B5EF4-FFF2-40B4-BE49-F238E27FC236}">
                  <a16:creationId xmlns:a16="http://schemas.microsoft.com/office/drawing/2014/main" id="{00000000-0008-0000-0A00-0000AA000000}"/>
                </a:ext>
              </a:extLst>
            </xdr:cNvPr>
            <xdr:cNvCxnSpPr/>
          </xdr:nvCxnSpPr>
          <xdr:spPr>
            <a:xfrm flipV="1">
              <a:off x="3882390" y="33196530"/>
              <a:ext cx="800100" cy="12192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pic>
        <xdr:nvPicPr>
          <xdr:cNvPr id="182" name="Grafika 181" descr="Teleskop kontur">
            <a:extLst>
              <a:ext uri="{FF2B5EF4-FFF2-40B4-BE49-F238E27FC236}">
                <a16:creationId xmlns:a16="http://schemas.microsoft.com/office/drawing/2014/main" id="{00000000-0008-0000-0A00-0000B6000000}"/>
              </a:ext>
            </a:extLst>
          </xdr:cNvPr>
          <xdr:cNvPicPr>
            <a:picLocks noChangeAspect="1"/>
          </xdr:cNvPicPr>
        </xdr:nvPicPr>
        <xdr:blipFill>
          <a:blip xmlns:r="http://schemas.openxmlformats.org/officeDocument/2006/relationships" r:embed="rId26">
            <a:extLst>
              <a:ext uri="{28A0092B-C50C-407E-A947-70E740481C1C}">
                <a14:useLocalDpi xmlns:a14="http://schemas.microsoft.com/office/drawing/2010/main" val="0"/>
              </a:ext>
              <a:ext uri="{96DAC541-7B7A-43D3-8B79-37D633B846F1}">
                <asvg:svgBlip xmlns:asvg="http://schemas.microsoft.com/office/drawing/2016/SVG/main" r:embed="rId27"/>
              </a:ext>
            </a:extLst>
          </a:blip>
          <a:stretch>
            <a:fillRect/>
          </a:stretch>
        </xdr:blipFill>
        <xdr:spPr>
          <a:xfrm flipH="1">
            <a:off x="1594786" y="16118249"/>
            <a:ext cx="507101" cy="512025"/>
          </a:xfrm>
          <a:prstGeom prst="rect">
            <a:avLst/>
          </a:prstGeom>
        </xdr:spPr>
      </xdr:pic>
      <xdr:pic>
        <xdr:nvPicPr>
          <xdr:cNvPr id="183" name="Grafika 182" descr="Okno kontur">
            <a:extLst>
              <a:ext uri="{FF2B5EF4-FFF2-40B4-BE49-F238E27FC236}">
                <a16:creationId xmlns:a16="http://schemas.microsoft.com/office/drawing/2014/main" id="{00000000-0008-0000-0A00-0000B7000000}"/>
              </a:ext>
            </a:extLst>
          </xdr:cNvPr>
          <xdr:cNvPicPr>
            <a:picLocks noChangeAspect="1"/>
          </xdr:cNvPicPr>
        </xdr:nvPicPr>
        <xdr:blipFill>
          <a:blip xmlns:r="http://schemas.openxmlformats.org/officeDocument/2006/relationships" r:embed="rId28">
            <a:extLst>
              <a:ext uri="{28A0092B-C50C-407E-A947-70E740481C1C}">
                <a14:useLocalDpi xmlns:a14="http://schemas.microsoft.com/office/drawing/2010/main" val="0"/>
              </a:ext>
              <a:ext uri="{96DAC541-7B7A-43D3-8B79-37D633B846F1}">
                <asvg:svgBlip xmlns:asvg="http://schemas.microsoft.com/office/drawing/2016/SVG/main" r:embed="rId29"/>
              </a:ext>
            </a:extLst>
          </a:blip>
          <a:stretch>
            <a:fillRect/>
          </a:stretch>
        </xdr:blipFill>
        <xdr:spPr>
          <a:xfrm>
            <a:off x="1030993" y="15867529"/>
            <a:ext cx="475137" cy="457200"/>
          </a:xfrm>
          <a:prstGeom prst="rect">
            <a:avLst/>
          </a:prstGeom>
        </xdr:spPr>
      </xdr:pic>
      <xdr:cxnSp macro="">
        <xdr:nvCxnSpPr>
          <xdr:cNvPr id="184" name="Łącznik prosty 183">
            <a:extLst>
              <a:ext uri="{FF2B5EF4-FFF2-40B4-BE49-F238E27FC236}">
                <a16:creationId xmlns:a16="http://schemas.microsoft.com/office/drawing/2014/main" id="{00000000-0008-0000-0A00-0000B8000000}"/>
              </a:ext>
            </a:extLst>
          </xdr:cNvPr>
          <xdr:cNvCxnSpPr/>
        </xdr:nvCxnSpPr>
        <xdr:spPr>
          <a:xfrm flipH="1">
            <a:off x="892661" y="16374378"/>
            <a:ext cx="727482" cy="162384"/>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editAs="oneCell">
    <xdr:from>
      <xdr:col>4</xdr:col>
      <xdr:colOff>276562</xdr:colOff>
      <xdr:row>143</xdr:row>
      <xdr:rowOff>10983</xdr:rowOff>
    </xdr:from>
    <xdr:to>
      <xdr:col>6</xdr:col>
      <xdr:colOff>893065</xdr:colOff>
      <xdr:row>149</xdr:row>
      <xdr:rowOff>1906</xdr:rowOff>
    </xdr:to>
    <xdr:pic>
      <xdr:nvPicPr>
        <xdr:cNvPr id="185" name="Obraz 184">
          <a:extLst>
            <a:ext uri="{FF2B5EF4-FFF2-40B4-BE49-F238E27FC236}">
              <a16:creationId xmlns:a16="http://schemas.microsoft.com/office/drawing/2014/main" id="{00000000-0008-0000-0A00-0000B9000000}"/>
            </a:ext>
          </a:extLst>
        </xdr:cNvPr>
        <xdr:cNvPicPr>
          <a:picLocks noChangeAspect="1"/>
        </xdr:cNvPicPr>
      </xdr:nvPicPr>
      <xdr:blipFill>
        <a:blip xmlns:r="http://schemas.openxmlformats.org/officeDocument/2006/relationships" r:embed="rId30"/>
        <a:stretch>
          <a:fillRect/>
        </a:stretch>
      </xdr:blipFill>
      <xdr:spPr>
        <a:xfrm>
          <a:off x="948915" y="27723130"/>
          <a:ext cx="1449548" cy="1133923"/>
        </a:xfrm>
        <a:prstGeom prst="rect">
          <a:avLst/>
        </a:prstGeom>
      </xdr:spPr>
    </xdr:pic>
    <xdr:clientData/>
  </xdr:twoCellAnchor>
  <xdr:twoCellAnchor editAs="oneCell">
    <xdr:from>
      <xdr:col>4</xdr:col>
      <xdr:colOff>59840</xdr:colOff>
      <xdr:row>158</xdr:row>
      <xdr:rowOff>104665</xdr:rowOff>
    </xdr:from>
    <xdr:to>
      <xdr:col>7</xdr:col>
      <xdr:colOff>17146</xdr:colOff>
      <xdr:row>165</xdr:row>
      <xdr:rowOff>132153</xdr:rowOff>
    </xdr:to>
    <xdr:pic>
      <xdr:nvPicPr>
        <xdr:cNvPr id="11" name="Obraz 10">
          <a:extLst>
            <a:ext uri="{FF2B5EF4-FFF2-40B4-BE49-F238E27FC236}">
              <a16:creationId xmlns:a16="http://schemas.microsoft.com/office/drawing/2014/main" id="{00000000-0008-0000-0A00-00000B000000}"/>
            </a:ext>
          </a:extLst>
        </xdr:cNvPr>
        <xdr:cNvPicPr>
          <a:picLocks noChangeAspect="1"/>
        </xdr:cNvPicPr>
      </xdr:nvPicPr>
      <xdr:blipFill rotWithShape="1">
        <a:blip xmlns:r="http://schemas.openxmlformats.org/officeDocument/2006/relationships" r:embed="rId31">
          <a:extLst>
            <a:ext uri="{BEBA8EAE-BF5A-486C-A8C5-ECC9F3942E4B}">
              <a14:imgProps xmlns:a14="http://schemas.microsoft.com/office/drawing/2010/main">
                <a14:imgLayer r:embed="rId32">
                  <a14:imgEffect>
                    <a14:brightnessContrast bright="20000"/>
                  </a14:imgEffect>
                </a14:imgLayer>
              </a14:imgProps>
            </a:ext>
          </a:extLst>
        </a:blip>
        <a:srcRect l="6757" t="9377" r="25263" b="15138"/>
        <a:stretch/>
      </xdr:blipFill>
      <xdr:spPr>
        <a:xfrm>
          <a:off x="732193" y="29542518"/>
          <a:ext cx="1869702" cy="1364798"/>
        </a:xfrm>
        <a:prstGeom prst="rect">
          <a:avLst/>
        </a:prstGeom>
      </xdr:spPr>
    </xdr:pic>
    <xdr:clientData/>
  </xdr:twoCellAnchor>
  <xdr:twoCellAnchor editAs="oneCell">
    <xdr:from>
      <xdr:col>4</xdr:col>
      <xdr:colOff>3360</xdr:colOff>
      <xdr:row>151</xdr:row>
      <xdr:rowOff>46507</xdr:rowOff>
    </xdr:from>
    <xdr:to>
      <xdr:col>6</xdr:col>
      <xdr:colOff>993736</xdr:colOff>
      <xdr:row>156</xdr:row>
      <xdr:rowOff>97291</xdr:rowOff>
    </xdr:to>
    <xdr:pic>
      <xdr:nvPicPr>
        <xdr:cNvPr id="12" name="Obraz 11">
          <a:extLst>
            <a:ext uri="{FF2B5EF4-FFF2-40B4-BE49-F238E27FC236}">
              <a16:creationId xmlns:a16="http://schemas.microsoft.com/office/drawing/2014/main" id="{00000000-0008-0000-0A00-00000C000000}"/>
            </a:ext>
          </a:extLst>
        </xdr:cNvPr>
        <xdr:cNvPicPr>
          <a:picLocks noChangeAspect="1"/>
        </xdr:cNvPicPr>
      </xdr:nvPicPr>
      <xdr:blipFill>
        <a:blip xmlns:r="http://schemas.openxmlformats.org/officeDocument/2006/relationships" r:embed="rId33">
          <a:extLst>
            <a:ext uri="{BEBA8EAE-BF5A-486C-A8C5-ECC9F3942E4B}">
              <a14:imgProps xmlns:a14="http://schemas.microsoft.com/office/drawing/2010/main">
                <a14:imgLayer r:embed="rId34">
                  <a14:imgEffect>
                    <a14:sharpenSoften amount="50000"/>
                  </a14:imgEffect>
                </a14:imgLayer>
              </a14:imgProps>
            </a:ext>
          </a:extLst>
        </a:blip>
        <a:stretch>
          <a:fillRect/>
        </a:stretch>
      </xdr:blipFill>
      <xdr:spPr>
        <a:xfrm>
          <a:off x="675713" y="28150860"/>
          <a:ext cx="1819611" cy="999474"/>
        </a:xfrm>
        <a:prstGeom prst="rect">
          <a:avLst/>
        </a:prstGeom>
      </xdr:spPr>
    </xdr:pic>
    <xdr:clientData/>
  </xdr:twoCellAnchor>
  <xdr:twoCellAnchor editAs="oneCell">
    <xdr:from>
      <xdr:col>14</xdr:col>
      <xdr:colOff>85837</xdr:colOff>
      <xdr:row>133</xdr:row>
      <xdr:rowOff>66478</xdr:rowOff>
    </xdr:from>
    <xdr:to>
      <xdr:col>15</xdr:col>
      <xdr:colOff>517377</xdr:colOff>
      <xdr:row>136</xdr:row>
      <xdr:rowOff>16127</xdr:rowOff>
    </xdr:to>
    <xdr:pic>
      <xdr:nvPicPr>
        <xdr:cNvPr id="91" name="Obraz 90">
          <a:extLst>
            <a:ext uri="{FF2B5EF4-FFF2-40B4-BE49-F238E27FC236}">
              <a16:creationId xmlns:a16="http://schemas.microsoft.com/office/drawing/2014/main" id="{00000000-0008-0000-0A00-00005B000000}"/>
            </a:ext>
          </a:extLst>
        </xdr:cNvPr>
        <xdr:cNvPicPr>
          <a:picLocks noChangeAspect="1"/>
        </xdr:cNvPicPr>
      </xdr:nvPicPr>
      <xdr:blipFill>
        <a:blip xmlns:r="http://schemas.openxmlformats.org/officeDocument/2006/relationships" r:embed="rId35"/>
        <a:stretch>
          <a:fillRect/>
        </a:stretch>
      </xdr:blipFill>
      <xdr:spPr>
        <a:xfrm>
          <a:off x="7369661" y="24741831"/>
          <a:ext cx="543598" cy="521149"/>
        </a:xfrm>
        <a:prstGeom prst="rect">
          <a:avLst/>
        </a:prstGeom>
      </xdr:spPr>
    </xdr:pic>
    <xdr:clientData/>
  </xdr:twoCellAnchor>
  <xdr:twoCellAnchor>
    <xdr:from>
      <xdr:col>13</xdr:col>
      <xdr:colOff>56961</xdr:colOff>
      <xdr:row>130</xdr:row>
      <xdr:rowOff>128617</xdr:rowOff>
    </xdr:from>
    <xdr:to>
      <xdr:col>13</xdr:col>
      <xdr:colOff>496395</xdr:colOff>
      <xdr:row>130</xdr:row>
      <xdr:rowOff>128617</xdr:rowOff>
    </xdr:to>
    <xdr:cxnSp macro="">
      <xdr:nvCxnSpPr>
        <xdr:cNvPr id="29" name="Łącznik prosty ze strzałką 28">
          <a:extLst>
            <a:ext uri="{FF2B5EF4-FFF2-40B4-BE49-F238E27FC236}">
              <a16:creationId xmlns:a16="http://schemas.microsoft.com/office/drawing/2014/main" id="{00000000-0008-0000-0A00-00001D000000}"/>
            </a:ext>
          </a:extLst>
        </xdr:cNvPr>
        <xdr:cNvCxnSpPr/>
      </xdr:nvCxnSpPr>
      <xdr:spPr>
        <a:xfrm flipH="1">
          <a:off x="6791696" y="24041970"/>
          <a:ext cx="439434" cy="0"/>
        </a:xfrm>
        <a:prstGeom prst="straightConnector1">
          <a:avLst/>
        </a:prstGeom>
        <a:ln>
          <a:solidFill>
            <a:schemeClr val="tx1">
              <a:lumMod val="75000"/>
              <a:lumOff val="25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70640</xdr:colOff>
      <xdr:row>130</xdr:row>
      <xdr:rowOff>137850</xdr:rowOff>
    </xdr:from>
    <xdr:to>
      <xdr:col>17</xdr:col>
      <xdr:colOff>126031</xdr:colOff>
      <xdr:row>130</xdr:row>
      <xdr:rowOff>137850</xdr:rowOff>
    </xdr:to>
    <xdr:cxnSp macro="">
      <xdr:nvCxnSpPr>
        <xdr:cNvPr id="112" name="Łącznik prosty ze strzałką 111">
          <a:extLst>
            <a:ext uri="{FF2B5EF4-FFF2-40B4-BE49-F238E27FC236}">
              <a16:creationId xmlns:a16="http://schemas.microsoft.com/office/drawing/2014/main" id="{00000000-0008-0000-0A00-000070000000}"/>
            </a:ext>
          </a:extLst>
        </xdr:cNvPr>
        <xdr:cNvCxnSpPr/>
      </xdr:nvCxnSpPr>
      <xdr:spPr>
        <a:xfrm flipH="1">
          <a:off x="8060434" y="24051203"/>
          <a:ext cx="458803" cy="0"/>
        </a:xfrm>
        <a:prstGeom prst="straightConnector1">
          <a:avLst/>
        </a:prstGeom>
        <a:ln>
          <a:solidFill>
            <a:schemeClr val="tx1">
              <a:lumMod val="75000"/>
              <a:lumOff val="25000"/>
            </a:schemeClr>
          </a:solidFill>
          <a:headEnd type="triangle"/>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739019</xdr:colOff>
      <xdr:row>114</xdr:row>
      <xdr:rowOff>142045</xdr:rowOff>
    </xdr:from>
    <xdr:to>
      <xdr:col>7</xdr:col>
      <xdr:colOff>1125746</xdr:colOff>
      <xdr:row>116</xdr:row>
      <xdr:rowOff>35296</xdr:rowOff>
    </xdr:to>
    <xdr:grpSp>
      <xdr:nvGrpSpPr>
        <xdr:cNvPr id="113" name="Grupa 112">
          <a:extLst>
            <a:ext uri="{FF2B5EF4-FFF2-40B4-BE49-F238E27FC236}">
              <a16:creationId xmlns:a16="http://schemas.microsoft.com/office/drawing/2014/main" id="{00000000-0008-0000-0A00-000071000000}"/>
            </a:ext>
          </a:extLst>
        </xdr:cNvPr>
        <xdr:cNvGrpSpPr>
          <a:grpSpLocks noChangeAspect="1"/>
        </xdr:cNvGrpSpPr>
      </xdr:nvGrpSpPr>
      <xdr:grpSpPr>
        <a:xfrm>
          <a:off x="3331388" y="22058846"/>
          <a:ext cx="379107" cy="343391"/>
          <a:chOff x="7555281" y="23043898"/>
          <a:chExt cx="598785" cy="532532"/>
        </a:xfrm>
      </xdr:grpSpPr>
      <xdr:pic>
        <xdr:nvPicPr>
          <xdr:cNvPr id="114" name="Grafika 113" descr="Płatek śniegu kontur">
            <a:extLst>
              <a:ext uri="{FF2B5EF4-FFF2-40B4-BE49-F238E27FC236}">
                <a16:creationId xmlns:a16="http://schemas.microsoft.com/office/drawing/2014/main" id="{00000000-0008-0000-0A00-000072000000}"/>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 uri="{96DAC541-7B7A-43D3-8B79-37D633B846F1}">
                <asvg:svgBlip xmlns:asvg="http://schemas.microsoft.com/office/drawing/2016/SVG/main" r:embed="rId7"/>
              </a:ext>
            </a:extLst>
          </a:blip>
          <a:srcRect r="4673"/>
          <a:stretch/>
        </xdr:blipFill>
        <xdr:spPr>
          <a:xfrm>
            <a:off x="7632330" y="23174766"/>
            <a:ext cx="418660" cy="401664"/>
          </a:xfrm>
          <a:prstGeom prst="rect">
            <a:avLst/>
          </a:prstGeom>
        </xdr:spPr>
      </xdr:pic>
      <xdr:sp macro="" textlink="">
        <xdr:nvSpPr>
          <xdr:cNvPr id="124" name="Dowolny kształt: kształt 123">
            <a:extLst>
              <a:ext uri="{FF2B5EF4-FFF2-40B4-BE49-F238E27FC236}">
                <a16:creationId xmlns:a16="http://schemas.microsoft.com/office/drawing/2014/main" id="{00000000-0008-0000-0A00-00007C000000}"/>
              </a:ext>
            </a:extLst>
          </xdr:cNvPr>
          <xdr:cNvSpPr>
            <a:spLocks noChangeAspect="1"/>
          </xdr:cNvSpPr>
        </xdr:nvSpPr>
        <xdr:spPr>
          <a:xfrm>
            <a:off x="7555281" y="23043898"/>
            <a:ext cx="598785" cy="525789"/>
          </a:xfrm>
          <a:custGeom>
            <a:avLst/>
            <a:gdLst>
              <a:gd name="connsiteX0" fmla="*/ 1683821 w 1683820"/>
              <a:gd name="connsiteY0" fmla="*/ 808231 h 1507255"/>
              <a:gd name="connsiteX1" fmla="*/ 841951 w 1683820"/>
              <a:gd name="connsiteY1" fmla="*/ 0 h 1507255"/>
              <a:gd name="connsiteX2" fmla="*/ 0 w 1683820"/>
              <a:gd name="connsiteY2" fmla="*/ 808231 h 1507255"/>
              <a:gd name="connsiteX3" fmla="*/ 131842 w 1683820"/>
              <a:gd name="connsiteY3" fmla="*/ 941450 h 1507255"/>
              <a:gd name="connsiteX4" fmla="*/ 232310 w 1683820"/>
              <a:gd name="connsiteY4" fmla="*/ 845311 h 1507255"/>
              <a:gd name="connsiteX5" fmla="*/ 232310 w 1683820"/>
              <a:gd name="connsiteY5" fmla="*/ 1506755 h 1507255"/>
              <a:gd name="connsiteX6" fmla="*/ 1451510 w 1683820"/>
              <a:gd name="connsiteY6" fmla="*/ 1507256 h 1507255"/>
              <a:gd name="connsiteX7" fmla="*/ 1451510 w 1683820"/>
              <a:gd name="connsiteY7" fmla="*/ 844463 h 1507255"/>
              <a:gd name="connsiteX8" fmla="*/ 1552475 w 1683820"/>
              <a:gd name="connsiteY8" fmla="*/ 940949 h 1507255"/>
              <a:gd name="connsiteX9" fmla="*/ 1410870 w 1683820"/>
              <a:gd name="connsiteY9" fmla="*/ 1466178 h 1507255"/>
              <a:gd name="connsiteX10" fmla="*/ 272950 w 1683820"/>
              <a:gd name="connsiteY10" fmla="*/ 1465718 h 1507255"/>
              <a:gd name="connsiteX11" fmla="*/ 272950 w 1683820"/>
              <a:gd name="connsiteY11" fmla="*/ 806424 h 1507255"/>
              <a:gd name="connsiteX12" fmla="*/ 841951 w 1683820"/>
              <a:gd name="connsiteY12" fmla="*/ 261939 h 1507255"/>
              <a:gd name="connsiteX13" fmla="*/ 1410870 w 1683820"/>
              <a:gd name="connsiteY13" fmla="*/ 805627 h 1507255"/>
              <a:gd name="connsiteX14" fmla="*/ 841951 w 1683820"/>
              <a:gd name="connsiteY14" fmla="*/ 205396 h 1507255"/>
              <a:gd name="connsiteX15" fmla="*/ 132596 w 1683820"/>
              <a:gd name="connsiteY15" fmla="*/ 884161 h 1507255"/>
              <a:gd name="connsiteX16" fmla="*/ 58225 w 1683820"/>
              <a:gd name="connsiteY16" fmla="*/ 808992 h 1507255"/>
              <a:gd name="connsiteX17" fmla="*/ 841951 w 1683820"/>
              <a:gd name="connsiteY17" fmla="*/ 56649 h 1507255"/>
              <a:gd name="connsiteX18" fmla="*/ 1625600 w 1683820"/>
              <a:gd name="connsiteY18" fmla="*/ 808982 h 1507255"/>
              <a:gd name="connsiteX19" fmla="*/ 1551682 w 1683820"/>
              <a:gd name="connsiteY19" fmla="*/ 883678 h 150725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Lst>
            <a:rect l="l" t="t" r="r" b="b"/>
            <a:pathLst>
              <a:path w="1683820" h="1507255">
                <a:moveTo>
                  <a:pt x="1683821" y="808231"/>
                </a:moveTo>
                <a:lnTo>
                  <a:pt x="841951" y="0"/>
                </a:lnTo>
                <a:lnTo>
                  <a:pt x="0" y="808231"/>
                </a:lnTo>
                <a:lnTo>
                  <a:pt x="131842" y="941450"/>
                </a:lnTo>
                <a:lnTo>
                  <a:pt x="232310" y="845311"/>
                </a:lnTo>
                <a:lnTo>
                  <a:pt x="232310" y="1506755"/>
                </a:lnTo>
                <a:lnTo>
                  <a:pt x="1451510" y="1507256"/>
                </a:lnTo>
                <a:lnTo>
                  <a:pt x="1451510" y="844463"/>
                </a:lnTo>
                <a:lnTo>
                  <a:pt x="1552475" y="940949"/>
                </a:lnTo>
                <a:close/>
                <a:moveTo>
                  <a:pt x="1410870" y="1466178"/>
                </a:moveTo>
                <a:lnTo>
                  <a:pt x="272950" y="1465718"/>
                </a:lnTo>
                <a:lnTo>
                  <a:pt x="272950" y="806424"/>
                </a:lnTo>
                <a:lnTo>
                  <a:pt x="841951" y="261939"/>
                </a:lnTo>
                <a:lnTo>
                  <a:pt x="1410870" y="805627"/>
                </a:lnTo>
                <a:close/>
                <a:moveTo>
                  <a:pt x="841951" y="205396"/>
                </a:moveTo>
                <a:lnTo>
                  <a:pt x="132596" y="884161"/>
                </a:lnTo>
                <a:lnTo>
                  <a:pt x="58225" y="808992"/>
                </a:lnTo>
                <a:lnTo>
                  <a:pt x="841951" y="56649"/>
                </a:lnTo>
                <a:lnTo>
                  <a:pt x="1625600" y="808982"/>
                </a:lnTo>
                <a:lnTo>
                  <a:pt x="1551682" y="883678"/>
                </a:lnTo>
                <a:close/>
              </a:path>
            </a:pathLst>
          </a:custGeom>
          <a:solidFill>
            <a:srgbClr val="000000"/>
          </a:solidFill>
          <a:ln w="20241" cap="flat">
            <a:noFill/>
            <a:prstDash val="solid"/>
            <a:miter/>
          </a:ln>
        </xdr:spPr>
        <xdr:txBody>
          <a:bodyPr rtlCol="0" anchor="ctr"/>
          <a:lstStyle/>
          <a:p>
            <a:endParaRPr lang="en-US"/>
          </a:p>
        </xdr:txBody>
      </xdr:sp>
    </xdr:grpSp>
    <xdr:clientData/>
  </xdr:twoCellAnchor>
  <xdr:twoCellAnchor>
    <xdr:from>
      <xdr:col>9</xdr:col>
      <xdr:colOff>286301</xdr:colOff>
      <xdr:row>132</xdr:row>
      <xdr:rowOff>109437</xdr:rowOff>
    </xdr:from>
    <xdr:to>
      <xdr:col>10</xdr:col>
      <xdr:colOff>185460</xdr:colOff>
      <xdr:row>134</xdr:row>
      <xdr:rowOff>73733</xdr:rowOff>
    </xdr:to>
    <xdr:grpSp>
      <xdr:nvGrpSpPr>
        <xdr:cNvPr id="127" name="Grupa 126">
          <a:extLst>
            <a:ext uri="{FF2B5EF4-FFF2-40B4-BE49-F238E27FC236}">
              <a16:creationId xmlns:a16="http://schemas.microsoft.com/office/drawing/2014/main" id="{00000000-0008-0000-0A00-00007F000000}"/>
            </a:ext>
          </a:extLst>
        </xdr:cNvPr>
        <xdr:cNvGrpSpPr>
          <a:grpSpLocks noChangeAspect="1"/>
        </xdr:cNvGrpSpPr>
      </xdr:nvGrpSpPr>
      <xdr:grpSpPr>
        <a:xfrm>
          <a:off x="4607962" y="25724179"/>
          <a:ext cx="382917" cy="347201"/>
          <a:chOff x="7555281" y="23043898"/>
          <a:chExt cx="598785" cy="532532"/>
        </a:xfrm>
      </xdr:grpSpPr>
      <xdr:pic>
        <xdr:nvPicPr>
          <xdr:cNvPr id="128" name="Grafika 127" descr="Płatek śniegu kontur">
            <a:extLst>
              <a:ext uri="{FF2B5EF4-FFF2-40B4-BE49-F238E27FC236}">
                <a16:creationId xmlns:a16="http://schemas.microsoft.com/office/drawing/2014/main" id="{00000000-0008-0000-0A00-000080000000}"/>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 uri="{96DAC541-7B7A-43D3-8B79-37D633B846F1}">
                <asvg:svgBlip xmlns:asvg="http://schemas.microsoft.com/office/drawing/2016/SVG/main" r:embed="rId7"/>
              </a:ext>
            </a:extLst>
          </a:blip>
          <a:srcRect r="4673"/>
          <a:stretch/>
        </xdr:blipFill>
        <xdr:spPr>
          <a:xfrm>
            <a:off x="7632330" y="23174766"/>
            <a:ext cx="418660" cy="401664"/>
          </a:xfrm>
          <a:prstGeom prst="rect">
            <a:avLst/>
          </a:prstGeom>
        </xdr:spPr>
      </xdr:pic>
      <xdr:sp macro="" textlink="">
        <xdr:nvSpPr>
          <xdr:cNvPr id="129" name="Dowolny kształt: kształt 128">
            <a:extLst>
              <a:ext uri="{FF2B5EF4-FFF2-40B4-BE49-F238E27FC236}">
                <a16:creationId xmlns:a16="http://schemas.microsoft.com/office/drawing/2014/main" id="{00000000-0008-0000-0A00-000081000000}"/>
              </a:ext>
            </a:extLst>
          </xdr:cNvPr>
          <xdr:cNvSpPr>
            <a:spLocks noChangeAspect="1"/>
          </xdr:cNvSpPr>
        </xdr:nvSpPr>
        <xdr:spPr>
          <a:xfrm>
            <a:off x="7555281" y="23043898"/>
            <a:ext cx="598785" cy="525789"/>
          </a:xfrm>
          <a:custGeom>
            <a:avLst/>
            <a:gdLst>
              <a:gd name="connsiteX0" fmla="*/ 1683821 w 1683820"/>
              <a:gd name="connsiteY0" fmla="*/ 808231 h 1507255"/>
              <a:gd name="connsiteX1" fmla="*/ 841951 w 1683820"/>
              <a:gd name="connsiteY1" fmla="*/ 0 h 1507255"/>
              <a:gd name="connsiteX2" fmla="*/ 0 w 1683820"/>
              <a:gd name="connsiteY2" fmla="*/ 808231 h 1507255"/>
              <a:gd name="connsiteX3" fmla="*/ 131842 w 1683820"/>
              <a:gd name="connsiteY3" fmla="*/ 941450 h 1507255"/>
              <a:gd name="connsiteX4" fmla="*/ 232310 w 1683820"/>
              <a:gd name="connsiteY4" fmla="*/ 845311 h 1507255"/>
              <a:gd name="connsiteX5" fmla="*/ 232310 w 1683820"/>
              <a:gd name="connsiteY5" fmla="*/ 1506755 h 1507255"/>
              <a:gd name="connsiteX6" fmla="*/ 1451510 w 1683820"/>
              <a:gd name="connsiteY6" fmla="*/ 1507256 h 1507255"/>
              <a:gd name="connsiteX7" fmla="*/ 1451510 w 1683820"/>
              <a:gd name="connsiteY7" fmla="*/ 844463 h 1507255"/>
              <a:gd name="connsiteX8" fmla="*/ 1552475 w 1683820"/>
              <a:gd name="connsiteY8" fmla="*/ 940949 h 1507255"/>
              <a:gd name="connsiteX9" fmla="*/ 1410870 w 1683820"/>
              <a:gd name="connsiteY9" fmla="*/ 1466178 h 1507255"/>
              <a:gd name="connsiteX10" fmla="*/ 272950 w 1683820"/>
              <a:gd name="connsiteY10" fmla="*/ 1465718 h 1507255"/>
              <a:gd name="connsiteX11" fmla="*/ 272950 w 1683820"/>
              <a:gd name="connsiteY11" fmla="*/ 806424 h 1507255"/>
              <a:gd name="connsiteX12" fmla="*/ 841951 w 1683820"/>
              <a:gd name="connsiteY12" fmla="*/ 261939 h 1507255"/>
              <a:gd name="connsiteX13" fmla="*/ 1410870 w 1683820"/>
              <a:gd name="connsiteY13" fmla="*/ 805627 h 1507255"/>
              <a:gd name="connsiteX14" fmla="*/ 841951 w 1683820"/>
              <a:gd name="connsiteY14" fmla="*/ 205396 h 1507255"/>
              <a:gd name="connsiteX15" fmla="*/ 132596 w 1683820"/>
              <a:gd name="connsiteY15" fmla="*/ 884161 h 1507255"/>
              <a:gd name="connsiteX16" fmla="*/ 58225 w 1683820"/>
              <a:gd name="connsiteY16" fmla="*/ 808992 h 1507255"/>
              <a:gd name="connsiteX17" fmla="*/ 841951 w 1683820"/>
              <a:gd name="connsiteY17" fmla="*/ 56649 h 1507255"/>
              <a:gd name="connsiteX18" fmla="*/ 1625600 w 1683820"/>
              <a:gd name="connsiteY18" fmla="*/ 808982 h 1507255"/>
              <a:gd name="connsiteX19" fmla="*/ 1551682 w 1683820"/>
              <a:gd name="connsiteY19" fmla="*/ 883678 h 150725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Lst>
            <a:rect l="l" t="t" r="r" b="b"/>
            <a:pathLst>
              <a:path w="1683820" h="1507255">
                <a:moveTo>
                  <a:pt x="1683821" y="808231"/>
                </a:moveTo>
                <a:lnTo>
                  <a:pt x="841951" y="0"/>
                </a:lnTo>
                <a:lnTo>
                  <a:pt x="0" y="808231"/>
                </a:lnTo>
                <a:lnTo>
                  <a:pt x="131842" y="941450"/>
                </a:lnTo>
                <a:lnTo>
                  <a:pt x="232310" y="845311"/>
                </a:lnTo>
                <a:lnTo>
                  <a:pt x="232310" y="1506755"/>
                </a:lnTo>
                <a:lnTo>
                  <a:pt x="1451510" y="1507256"/>
                </a:lnTo>
                <a:lnTo>
                  <a:pt x="1451510" y="844463"/>
                </a:lnTo>
                <a:lnTo>
                  <a:pt x="1552475" y="940949"/>
                </a:lnTo>
                <a:close/>
                <a:moveTo>
                  <a:pt x="1410870" y="1466178"/>
                </a:moveTo>
                <a:lnTo>
                  <a:pt x="272950" y="1465718"/>
                </a:lnTo>
                <a:lnTo>
                  <a:pt x="272950" y="806424"/>
                </a:lnTo>
                <a:lnTo>
                  <a:pt x="841951" y="261939"/>
                </a:lnTo>
                <a:lnTo>
                  <a:pt x="1410870" y="805627"/>
                </a:lnTo>
                <a:close/>
                <a:moveTo>
                  <a:pt x="841951" y="205396"/>
                </a:moveTo>
                <a:lnTo>
                  <a:pt x="132596" y="884161"/>
                </a:lnTo>
                <a:lnTo>
                  <a:pt x="58225" y="808992"/>
                </a:lnTo>
                <a:lnTo>
                  <a:pt x="841951" y="56649"/>
                </a:lnTo>
                <a:lnTo>
                  <a:pt x="1625600" y="808982"/>
                </a:lnTo>
                <a:lnTo>
                  <a:pt x="1551682" y="883678"/>
                </a:lnTo>
                <a:close/>
              </a:path>
            </a:pathLst>
          </a:custGeom>
          <a:solidFill>
            <a:srgbClr val="000000"/>
          </a:solidFill>
          <a:ln w="20241" cap="flat">
            <a:noFill/>
            <a:prstDash val="solid"/>
            <a:miter/>
          </a:ln>
        </xdr:spPr>
        <xdr:txBody>
          <a:bodyPr rtlCol="0" anchor="ctr"/>
          <a:lstStyle/>
          <a:p>
            <a:endParaRPr lang="en-US"/>
          </a:p>
        </xdr:txBody>
      </xdr:sp>
    </xdr:grpSp>
    <xdr:clientData/>
  </xdr:twoCellAnchor>
  <xdr:twoCellAnchor>
    <xdr:from>
      <xdr:col>19</xdr:col>
      <xdr:colOff>136143</xdr:colOff>
      <xdr:row>132</xdr:row>
      <xdr:rowOff>78732</xdr:rowOff>
    </xdr:from>
    <xdr:to>
      <xdr:col>19</xdr:col>
      <xdr:colOff>517155</xdr:colOff>
      <xdr:row>134</xdr:row>
      <xdr:rowOff>46838</xdr:rowOff>
    </xdr:to>
    <xdr:grpSp>
      <xdr:nvGrpSpPr>
        <xdr:cNvPr id="130" name="Grupa 129">
          <a:extLst>
            <a:ext uri="{FF2B5EF4-FFF2-40B4-BE49-F238E27FC236}">
              <a16:creationId xmlns:a16="http://schemas.microsoft.com/office/drawing/2014/main" id="{00000000-0008-0000-0A00-000082000000}"/>
            </a:ext>
          </a:extLst>
        </xdr:cNvPr>
        <xdr:cNvGrpSpPr>
          <a:grpSpLocks noChangeAspect="1"/>
        </xdr:cNvGrpSpPr>
      </xdr:nvGrpSpPr>
      <xdr:grpSpPr>
        <a:xfrm>
          <a:off x="9354774" y="25695379"/>
          <a:ext cx="381012" cy="351011"/>
          <a:chOff x="7555281" y="23043898"/>
          <a:chExt cx="598785" cy="532532"/>
        </a:xfrm>
      </xdr:grpSpPr>
      <xdr:pic>
        <xdr:nvPicPr>
          <xdr:cNvPr id="131" name="Grafika 130" descr="Płatek śniegu kontur">
            <a:extLst>
              <a:ext uri="{FF2B5EF4-FFF2-40B4-BE49-F238E27FC236}">
                <a16:creationId xmlns:a16="http://schemas.microsoft.com/office/drawing/2014/main" id="{00000000-0008-0000-0A00-000083000000}"/>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 uri="{96DAC541-7B7A-43D3-8B79-37D633B846F1}">
                <asvg:svgBlip xmlns:asvg="http://schemas.microsoft.com/office/drawing/2016/SVG/main" r:embed="rId7"/>
              </a:ext>
            </a:extLst>
          </a:blip>
          <a:srcRect r="4673"/>
          <a:stretch/>
        </xdr:blipFill>
        <xdr:spPr>
          <a:xfrm>
            <a:off x="7632330" y="23174766"/>
            <a:ext cx="418660" cy="401664"/>
          </a:xfrm>
          <a:prstGeom prst="rect">
            <a:avLst/>
          </a:prstGeom>
        </xdr:spPr>
      </xdr:pic>
      <xdr:sp macro="" textlink="">
        <xdr:nvSpPr>
          <xdr:cNvPr id="132" name="Dowolny kształt: kształt 131">
            <a:extLst>
              <a:ext uri="{FF2B5EF4-FFF2-40B4-BE49-F238E27FC236}">
                <a16:creationId xmlns:a16="http://schemas.microsoft.com/office/drawing/2014/main" id="{00000000-0008-0000-0A00-000084000000}"/>
              </a:ext>
            </a:extLst>
          </xdr:cNvPr>
          <xdr:cNvSpPr>
            <a:spLocks noChangeAspect="1"/>
          </xdr:cNvSpPr>
        </xdr:nvSpPr>
        <xdr:spPr>
          <a:xfrm>
            <a:off x="7555281" y="23043898"/>
            <a:ext cx="598785" cy="525789"/>
          </a:xfrm>
          <a:custGeom>
            <a:avLst/>
            <a:gdLst>
              <a:gd name="connsiteX0" fmla="*/ 1683821 w 1683820"/>
              <a:gd name="connsiteY0" fmla="*/ 808231 h 1507255"/>
              <a:gd name="connsiteX1" fmla="*/ 841951 w 1683820"/>
              <a:gd name="connsiteY1" fmla="*/ 0 h 1507255"/>
              <a:gd name="connsiteX2" fmla="*/ 0 w 1683820"/>
              <a:gd name="connsiteY2" fmla="*/ 808231 h 1507255"/>
              <a:gd name="connsiteX3" fmla="*/ 131842 w 1683820"/>
              <a:gd name="connsiteY3" fmla="*/ 941450 h 1507255"/>
              <a:gd name="connsiteX4" fmla="*/ 232310 w 1683820"/>
              <a:gd name="connsiteY4" fmla="*/ 845311 h 1507255"/>
              <a:gd name="connsiteX5" fmla="*/ 232310 w 1683820"/>
              <a:gd name="connsiteY5" fmla="*/ 1506755 h 1507255"/>
              <a:gd name="connsiteX6" fmla="*/ 1451510 w 1683820"/>
              <a:gd name="connsiteY6" fmla="*/ 1507256 h 1507255"/>
              <a:gd name="connsiteX7" fmla="*/ 1451510 w 1683820"/>
              <a:gd name="connsiteY7" fmla="*/ 844463 h 1507255"/>
              <a:gd name="connsiteX8" fmla="*/ 1552475 w 1683820"/>
              <a:gd name="connsiteY8" fmla="*/ 940949 h 1507255"/>
              <a:gd name="connsiteX9" fmla="*/ 1410870 w 1683820"/>
              <a:gd name="connsiteY9" fmla="*/ 1466178 h 1507255"/>
              <a:gd name="connsiteX10" fmla="*/ 272950 w 1683820"/>
              <a:gd name="connsiteY10" fmla="*/ 1465718 h 1507255"/>
              <a:gd name="connsiteX11" fmla="*/ 272950 w 1683820"/>
              <a:gd name="connsiteY11" fmla="*/ 806424 h 1507255"/>
              <a:gd name="connsiteX12" fmla="*/ 841951 w 1683820"/>
              <a:gd name="connsiteY12" fmla="*/ 261939 h 1507255"/>
              <a:gd name="connsiteX13" fmla="*/ 1410870 w 1683820"/>
              <a:gd name="connsiteY13" fmla="*/ 805627 h 1507255"/>
              <a:gd name="connsiteX14" fmla="*/ 841951 w 1683820"/>
              <a:gd name="connsiteY14" fmla="*/ 205396 h 1507255"/>
              <a:gd name="connsiteX15" fmla="*/ 132596 w 1683820"/>
              <a:gd name="connsiteY15" fmla="*/ 884161 h 1507255"/>
              <a:gd name="connsiteX16" fmla="*/ 58225 w 1683820"/>
              <a:gd name="connsiteY16" fmla="*/ 808992 h 1507255"/>
              <a:gd name="connsiteX17" fmla="*/ 841951 w 1683820"/>
              <a:gd name="connsiteY17" fmla="*/ 56649 h 1507255"/>
              <a:gd name="connsiteX18" fmla="*/ 1625600 w 1683820"/>
              <a:gd name="connsiteY18" fmla="*/ 808982 h 1507255"/>
              <a:gd name="connsiteX19" fmla="*/ 1551682 w 1683820"/>
              <a:gd name="connsiteY19" fmla="*/ 883678 h 150725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Lst>
            <a:rect l="l" t="t" r="r" b="b"/>
            <a:pathLst>
              <a:path w="1683820" h="1507255">
                <a:moveTo>
                  <a:pt x="1683821" y="808231"/>
                </a:moveTo>
                <a:lnTo>
                  <a:pt x="841951" y="0"/>
                </a:lnTo>
                <a:lnTo>
                  <a:pt x="0" y="808231"/>
                </a:lnTo>
                <a:lnTo>
                  <a:pt x="131842" y="941450"/>
                </a:lnTo>
                <a:lnTo>
                  <a:pt x="232310" y="845311"/>
                </a:lnTo>
                <a:lnTo>
                  <a:pt x="232310" y="1506755"/>
                </a:lnTo>
                <a:lnTo>
                  <a:pt x="1451510" y="1507256"/>
                </a:lnTo>
                <a:lnTo>
                  <a:pt x="1451510" y="844463"/>
                </a:lnTo>
                <a:lnTo>
                  <a:pt x="1552475" y="940949"/>
                </a:lnTo>
                <a:close/>
                <a:moveTo>
                  <a:pt x="1410870" y="1466178"/>
                </a:moveTo>
                <a:lnTo>
                  <a:pt x="272950" y="1465718"/>
                </a:lnTo>
                <a:lnTo>
                  <a:pt x="272950" y="806424"/>
                </a:lnTo>
                <a:lnTo>
                  <a:pt x="841951" y="261939"/>
                </a:lnTo>
                <a:lnTo>
                  <a:pt x="1410870" y="805627"/>
                </a:lnTo>
                <a:close/>
                <a:moveTo>
                  <a:pt x="841951" y="205396"/>
                </a:moveTo>
                <a:lnTo>
                  <a:pt x="132596" y="884161"/>
                </a:lnTo>
                <a:lnTo>
                  <a:pt x="58225" y="808992"/>
                </a:lnTo>
                <a:lnTo>
                  <a:pt x="841951" y="56649"/>
                </a:lnTo>
                <a:lnTo>
                  <a:pt x="1625600" y="808982"/>
                </a:lnTo>
                <a:lnTo>
                  <a:pt x="1551682" y="883678"/>
                </a:lnTo>
                <a:close/>
              </a:path>
            </a:pathLst>
          </a:custGeom>
          <a:solidFill>
            <a:srgbClr val="000000"/>
          </a:solidFill>
          <a:ln w="20241" cap="flat">
            <a:noFill/>
            <a:prstDash val="solid"/>
            <a:miter/>
          </a:ln>
        </xdr:spPr>
        <xdr:txBody>
          <a:bodyPr rtlCol="0" anchor="ctr"/>
          <a:lstStyle/>
          <a:p>
            <a:endParaRPr lang="en-US"/>
          </a:p>
        </xdr:txBody>
      </xdr:sp>
    </xdr:grpSp>
    <xdr:clientData/>
  </xdr:twoCellAnchor>
  <xdr:twoCellAnchor editAs="oneCell">
    <xdr:from>
      <xdr:col>4</xdr:col>
      <xdr:colOff>353097</xdr:colOff>
      <xdr:row>166</xdr:row>
      <xdr:rowOff>132790</xdr:rowOff>
    </xdr:from>
    <xdr:to>
      <xdr:col>6</xdr:col>
      <xdr:colOff>783828</xdr:colOff>
      <xdr:row>173</xdr:row>
      <xdr:rowOff>16921</xdr:rowOff>
    </xdr:to>
    <xdr:pic>
      <xdr:nvPicPr>
        <xdr:cNvPr id="96" name="Obraz 95">
          <a:extLst>
            <a:ext uri="{FF2B5EF4-FFF2-40B4-BE49-F238E27FC236}">
              <a16:creationId xmlns:a16="http://schemas.microsoft.com/office/drawing/2014/main" id="{00000000-0008-0000-0A00-000060000000}"/>
            </a:ext>
          </a:extLst>
        </xdr:cNvPr>
        <xdr:cNvPicPr>
          <a:picLocks noChangeAspect="1"/>
        </xdr:cNvPicPr>
      </xdr:nvPicPr>
      <xdr:blipFill>
        <a:blip xmlns:r="http://schemas.openxmlformats.org/officeDocument/2006/relationships" r:embed="rId36">
          <a:extLst>
            <a:ext uri="{BEBA8EAE-BF5A-486C-A8C5-ECC9F3942E4B}">
              <a14:imgProps xmlns:a14="http://schemas.microsoft.com/office/drawing/2010/main">
                <a14:imgLayer r:embed="rId37">
                  <a14:imgEffect>
                    <a14:artisticPhotocopy/>
                  </a14:imgEffect>
                </a14:imgLayer>
              </a14:imgProps>
            </a:ext>
          </a:extLst>
        </a:blip>
        <a:stretch>
          <a:fillRect/>
        </a:stretch>
      </xdr:blipFill>
      <xdr:spPr>
        <a:xfrm>
          <a:off x="1025450" y="32226437"/>
          <a:ext cx="1263776" cy="1210011"/>
        </a:xfrm>
        <a:prstGeom prst="rect">
          <a:avLst/>
        </a:prstGeom>
      </xdr:spPr>
    </xdr:pic>
    <xdr:clientData/>
  </xdr:twoCellAnchor>
  <xdr:twoCellAnchor editAs="oneCell">
    <xdr:from>
      <xdr:col>21</xdr:col>
      <xdr:colOff>332592</xdr:colOff>
      <xdr:row>23</xdr:row>
      <xdr:rowOff>149485</xdr:rowOff>
    </xdr:from>
    <xdr:to>
      <xdr:col>21</xdr:col>
      <xdr:colOff>1122046</xdr:colOff>
      <xdr:row>27</xdr:row>
      <xdr:rowOff>55916</xdr:rowOff>
    </xdr:to>
    <xdr:pic>
      <xdr:nvPicPr>
        <xdr:cNvPr id="97" name="Obraz 96">
          <a:extLst>
            <a:ext uri="{FF2B5EF4-FFF2-40B4-BE49-F238E27FC236}">
              <a16:creationId xmlns:a16="http://schemas.microsoft.com/office/drawing/2014/main" id="{00000000-0008-0000-0A00-000061000000}"/>
            </a:ext>
          </a:extLst>
        </xdr:cNvPr>
        <xdr:cNvPicPr>
          <a:picLocks noChangeAspect="1"/>
        </xdr:cNvPicPr>
      </xdr:nvPicPr>
      <xdr:blipFill rotWithShape="1">
        <a:blip xmlns:r="http://schemas.openxmlformats.org/officeDocument/2006/relationships" r:embed="rId38"/>
        <a:srcRect b="29769"/>
        <a:stretch/>
      </xdr:blipFill>
      <xdr:spPr>
        <a:xfrm>
          <a:off x="10810092" y="4396514"/>
          <a:ext cx="797074" cy="78811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21</xdr:col>
          <xdr:colOff>617220</xdr:colOff>
          <xdr:row>22</xdr:row>
          <xdr:rowOff>22860</xdr:rowOff>
        </xdr:from>
        <xdr:to>
          <xdr:col>21</xdr:col>
          <xdr:colOff>876300</xdr:colOff>
          <xdr:row>23</xdr:row>
          <xdr:rowOff>129540</xdr:rowOff>
        </xdr:to>
        <xdr:sp macro="" textlink="">
          <xdr:nvSpPr>
            <xdr:cNvPr id="11306" name="Option Button 42" hidden="1">
              <a:extLst>
                <a:ext uri="{63B3BB69-23CF-44E3-9099-C40C66FF867C}">
                  <a14:compatExt spid="_x0000_s11306"/>
                </a:ext>
                <a:ext uri="{FF2B5EF4-FFF2-40B4-BE49-F238E27FC236}">
                  <a16:creationId xmlns:a16="http://schemas.microsoft.com/office/drawing/2014/main" id="{00000000-0008-0000-0A00-00002A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21</xdr:col>
      <xdr:colOff>364305</xdr:colOff>
      <xdr:row>39</xdr:row>
      <xdr:rowOff>138279</xdr:rowOff>
    </xdr:from>
    <xdr:to>
      <xdr:col>21</xdr:col>
      <xdr:colOff>1163284</xdr:colOff>
      <xdr:row>43</xdr:row>
      <xdr:rowOff>54236</xdr:rowOff>
    </xdr:to>
    <xdr:pic>
      <xdr:nvPicPr>
        <xdr:cNvPr id="101" name="Obraz 100">
          <a:extLst>
            <a:ext uri="{FF2B5EF4-FFF2-40B4-BE49-F238E27FC236}">
              <a16:creationId xmlns:a16="http://schemas.microsoft.com/office/drawing/2014/main" id="{00000000-0008-0000-0A00-000065000000}"/>
            </a:ext>
          </a:extLst>
        </xdr:cNvPr>
        <xdr:cNvPicPr>
          <a:picLocks noChangeAspect="1"/>
        </xdr:cNvPicPr>
      </xdr:nvPicPr>
      <xdr:blipFill rotWithShape="1">
        <a:blip xmlns:r="http://schemas.openxmlformats.org/officeDocument/2006/relationships" r:embed="rId38"/>
        <a:srcRect b="29769"/>
        <a:stretch/>
      </xdr:blipFill>
      <xdr:spPr>
        <a:xfrm>
          <a:off x="10841805" y="7242808"/>
          <a:ext cx="791359" cy="78049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21</xdr:col>
          <xdr:colOff>617220</xdr:colOff>
          <xdr:row>38</xdr:row>
          <xdr:rowOff>68580</xdr:rowOff>
        </xdr:from>
        <xdr:to>
          <xdr:col>21</xdr:col>
          <xdr:colOff>941070</xdr:colOff>
          <xdr:row>39</xdr:row>
          <xdr:rowOff>91440</xdr:rowOff>
        </xdr:to>
        <xdr:sp macro="" textlink="">
          <xdr:nvSpPr>
            <xdr:cNvPr id="11307" name="Option Button 43" hidden="1">
              <a:extLst>
                <a:ext uri="{63B3BB69-23CF-44E3-9099-C40C66FF867C}">
                  <a14:compatExt spid="_x0000_s11307"/>
                </a:ext>
                <a:ext uri="{FF2B5EF4-FFF2-40B4-BE49-F238E27FC236}">
                  <a16:creationId xmlns:a16="http://schemas.microsoft.com/office/drawing/2014/main" id="{00000000-0008-0000-0A00-00002B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21</xdr:col>
      <xdr:colOff>358588</xdr:colOff>
      <xdr:row>55</xdr:row>
      <xdr:rowOff>123264</xdr:rowOff>
    </xdr:from>
    <xdr:to>
      <xdr:col>21</xdr:col>
      <xdr:colOff>1165187</xdr:colOff>
      <xdr:row>59</xdr:row>
      <xdr:rowOff>54461</xdr:rowOff>
    </xdr:to>
    <xdr:pic>
      <xdr:nvPicPr>
        <xdr:cNvPr id="102" name="Obraz 101">
          <a:extLst>
            <a:ext uri="{FF2B5EF4-FFF2-40B4-BE49-F238E27FC236}">
              <a16:creationId xmlns:a16="http://schemas.microsoft.com/office/drawing/2014/main" id="{00000000-0008-0000-0A00-000066000000}"/>
            </a:ext>
          </a:extLst>
        </xdr:cNvPr>
        <xdr:cNvPicPr>
          <a:picLocks noChangeAspect="1"/>
        </xdr:cNvPicPr>
      </xdr:nvPicPr>
      <xdr:blipFill rotWithShape="1">
        <a:blip xmlns:r="http://schemas.openxmlformats.org/officeDocument/2006/relationships" r:embed="rId38"/>
        <a:srcRect b="29769"/>
        <a:stretch/>
      </xdr:blipFill>
      <xdr:spPr>
        <a:xfrm>
          <a:off x="10836088" y="10085293"/>
          <a:ext cx="798979" cy="799540"/>
        </a:xfrm>
        <a:prstGeom prst="rect">
          <a:avLst/>
        </a:prstGeom>
      </xdr:spPr>
    </xdr:pic>
    <xdr:clientData/>
  </xdr:twoCellAnchor>
  <xdr:twoCellAnchor editAs="oneCell">
    <xdr:from>
      <xdr:col>21</xdr:col>
      <xdr:colOff>358588</xdr:colOff>
      <xdr:row>71</xdr:row>
      <xdr:rowOff>89647</xdr:rowOff>
    </xdr:from>
    <xdr:to>
      <xdr:col>21</xdr:col>
      <xdr:colOff>1165187</xdr:colOff>
      <xdr:row>75</xdr:row>
      <xdr:rowOff>22748</xdr:rowOff>
    </xdr:to>
    <xdr:pic>
      <xdr:nvPicPr>
        <xdr:cNvPr id="103" name="Obraz 102">
          <a:extLst>
            <a:ext uri="{FF2B5EF4-FFF2-40B4-BE49-F238E27FC236}">
              <a16:creationId xmlns:a16="http://schemas.microsoft.com/office/drawing/2014/main" id="{00000000-0008-0000-0A00-000067000000}"/>
            </a:ext>
          </a:extLst>
        </xdr:cNvPr>
        <xdr:cNvPicPr>
          <a:picLocks noChangeAspect="1"/>
        </xdr:cNvPicPr>
      </xdr:nvPicPr>
      <xdr:blipFill rotWithShape="1">
        <a:blip xmlns:r="http://schemas.openxmlformats.org/officeDocument/2006/relationships" r:embed="rId38"/>
        <a:srcRect b="29769"/>
        <a:stretch/>
      </xdr:blipFill>
      <xdr:spPr>
        <a:xfrm>
          <a:off x="10836088" y="12909176"/>
          <a:ext cx="798979" cy="799540"/>
        </a:xfrm>
        <a:prstGeom prst="rect">
          <a:avLst/>
        </a:prstGeom>
      </xdr:spPr>
    </xdr:pic>
    <xdr:clientData/>
  </xdr:twoCellAnchor>
  <xdr:twoCellAnchor editAs="oneCell">
    <xdr:from>
      <xdr:col>21</xdr:col>
      <xdr:colOff>347382</xdr:colOff>
      <xdr:row>87</xdr:row>
      <xdr:rowOff>145677</xdr:rowOff>
    </xdr:from>
    <xdr:to>
      <xdr:col>21</xdr:col>
      <xdr:colOff>1146361</xdr:colOff>
      <xdr:row>91</xdr:row>
      <xdr:rowOff>55918</xdr:rowOff>
    </xdr:to>
    <xdr:pic>
      <xdr:nvPicPr>
        <xdr:cNvPr id="104" name="Obraz 103">
          <a:extLst>
            <a:ext uri="{FF2B5EF4-FFF2-40B4-BE49-F238E27FC236}">
              <a16:creationId xmlns:a16="http://schemas.microsoft.com/office/drawing/2014/main" id="{00000000-0008-0000-0A00-000068000000}"/>
            </a:ext>
          </a:extLst>
        </xdr:cNvPr>
        <xdr:cNvPicPr>
          <a:picLocks noChangeAspect="1"/>
        </xdr:cNvPicPr>
      </xdr:nvPicPr>
      <xdr:blipFill rotWithShape="1">
        <a:blip xmlns:r="http://schemas.openxmlformats.org/officeDocument/2006/relationships" r:embed="rId38"/>
        <a:srcRect b="29769"/>
        <a:stretch/>
      </xdr:blipFill>
      <xdr:spPr>
        <a:xfrm>
          <a:off x="10824882" y="15822706"/>
          <a:ext cx="798979" cy="79954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21</xdr:col>
          <xdr:colOff>640080</xdr:colOff>
          <xdr:row>86</xdr:row>
          <xdr:rowOff>83820</xdr:rowOff>
        </xdr:from>
        <xdr:to>
          <xdr:col>21</xdr:col>
          <xdr:colOff>929640</xdr:colOff>
          <xdr:row>87</xdr:row>
          <xdr:rowOff>129540</xdr:rowOff>
        </xdr:to>
        <xdr:sp macro="" textlink="">
          <xdr:nvSpPr>
            <xdr:cNvPr id="11308" name="Option Button 44" hidden="1">
              <a:extLst>
                <a:ext uri="{63B3BB69-23CF-44E3-9099-C40C66FF867C}">
                  <a14:compatExt spid="_x0000_s11308"/>
                </a:ext>
                <a:ext uri="{FF2B5EF4-FFF2-40B4-BE49-F238E27FC236}">
                  <a16:creationId xmlns:a16="http://schemas.microsoft.com/office/drawing/2014/main" id="{00000000-0008-0000-0A00-00002C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617220</xdr:colOff>
          <xdr:row>70</xdr:row>
          <xdr:rowOff>38100</xdr:rowOff>
        </xdr:from>
        <xdr:to>
          <xdr:col>21</xdr:col>
          <xdr:colOff>891540</xdr:colOff>
          <xdr:row>71</xdr:row>
          <xdr:rowOff>125730</xdr:rowOff>
        </xdr:to>
        <xdr:sp macro="" textlink="">
          <xdr:nvSpPr>
            <xdr:cNvPr id="11309" name="Option Button 45" hidden="1">
              <a:extLst>
                <a:ext uri="{63B3BB69-23CF-44E3-9099-C40C66FF867C}">
                  <a14:compatExt spid="_x0000_s11309"/>
                </a:ext>
                <a:ext uri="{FF2B5EF4-FFF2-40B4-BE49-F238E27FC236}">
                  <a16:creationId xmlns:a16="http://schemas.microsoft.com/office/drawing/2014/main" id="{00000000-0008-0000-0A00-00002D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624840</xdr:colOff>
          <xdr:row>53</xdr:row>
          <xdr:rowOff>198120</xdr:rowOff>
        </xdr:from>
        <xdr:to>
          <xdr:col>21</xdr:col>
          <xdr:colOff>914400</xdr:colOff>
          <xdr:row>55</xdr:row>
          <xdr:rowOff>152400</xdr:rowOff>
        </xdr:to>
        <xdr:sp macro="" textlink="">
          <xdr:nvSpPr>
            <xdr:cNvPr id="11310" name="Option Button 46" hidden="1">
              <a:extLst>
                <a:ext uri="{63B3BB69-23CF-44E3-9099-C40C66FF867C}">
                  <a14:compatExt spid="_x0000_s11310"/>
                </a:ext>
                <a:ext uri="{FF2B5EF4-FFF2-40B4-BE49-F238E27FC236}">
                  <a16:creationId xmlns:a16="http://schemas.microsoft.com/office/drawing/2014/main" id="{00000000-0008-0000-0A00-00002E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20</xdr:col>
      <xdr:colOff>72950</xdr:colOff>
      <xdr:row>121</xdr:row>
      <xdr:rowOff>5715</xdr:rowOff>
    </xdr:from>
    <xdr:to>
      <xdr:col>21</xdr:col>
      <xdr:colOff>683559</xdr:colOff>
      <xdr:row>127</xdr:row>
      <xdr:rowOff>129658</xdr:rowOff>
    </xdr:to>
    <xdr:pic>
      <xdr:nvPicPr>
        <xdr:cNvPr id="107" name="Obraz 106">
          <a:extLst>
            <a:ext uri="{FF2B5EF4-FFF2-40B4-BE49-F238E27FC236}">
              <a16:creationId xmlns:a16="http://schemas.microsoft.com/office/drawing/2014/main" id="{00000000-0008-0000-0A00-00006B000000}"/>
            </a:ext>
          </a:extLst>
        </xdr:cNvPr>
        <xdr:cNvPicPr>
          <a:picLocks noChangeAspect="1"/>
        </xdr:cNvPicPr>
      </xdr:nvPicPr>
      <xdr:blipFill>
        <a:blip xmlns:r="http://schemas.openxmlformats.org/officeDocument/2006/relationships" r:embed="rId39" cstate="hqprint">
          <a:extLst>
            <a:ext uri="{28A0092B-C50C-407E-A947-70E740481C1C}">
              <a14:useLocalDpi xmlns:a14="http://schemas.microsoft.com/office/drawing/2010/main"/>
            </a:ext>
          </a:extLst>
        </a:blip>
        <a:stretch>
          <a:fillRect/>
        </a:stretch>
      </xdr:blipFill>
      <xdr:spPr>
        <a:xfrm>
          <a:off x="9922921" y="23358774"/>
          <a:ext cx="1238138" cy="1423601"/>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34</xdr:col>
      <xdr:colOff>201818</xdr:colOff>
      <xdr:row>5</xdr:row>
      <xdr:rowOff>129268</xdr:rowOff>
    </xdr:from>
    <xdr:to>
      <xdr:col>38</xdr:col>
      <xdr:colOff>320051</xdr:colOff>
      <xdr:row>19</xdr:row>
      <xdr:rowOff>151607</xdr:rowOff>
    </xdr:to>
    <xdr:pic>
      <xdr:nvPicPr>
        <xdr:cNvPr id="2" name="Obraz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a:stretch>
          <a:fillRect/>
        </a:stretch>
      </xdr:blipFill>
      <xdr:spPr>
        <a:xfrm>
          <a:off x="21020747" y="1013732"/>
          <a:ext cx="2557993" cy="2498839"/>
        </a:xfrm>
        <a:prstGeom prst="rect">
          <a:avLst/>
        </a:prstGeom>
      </xdr:spPr>
    </xdr:pic>
    <xdr:clientData/>
  </xdr:twoCellAnchor>
  <xdr:twoCellAnchor editAs="oneCell">
    <xdr:from>
      <xdr:col>0</xdr:col>
      <xdr:colOff>481693</xdr:colOff>
      <xdr:row>7</xdr:row>
      <xdr:rowOff>92529</xdr:rowOff>
    </xdr:from>
    <xdr:to>
      <xdr:col>3</xdr:col>
      <xdr:colOff>169303</xdr:colOff>
      <xdr:row>18</xdr:row>
      <xdr:rowOff>55116</xdr:rowOff>
    </xdr:to>
    <xdr:pic>
      <xdr:nvPicPr>
        <xdr:cNvPr id="3" name="Obraz 2">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2"/>
        <a:stretch>
          <a:fillRect/>
        </a:stretch>
      </xdr:blipFill>
      <xdr:spPr>
        <a:xfrm>
          <a:off x="481693" y="1330779"/>
          <a:ext cx="2813443" cy="1898883"/>
        </a:xfrm>
        <a:prstGeom prst="rect">
          <a:avLst/>
        </a:prstGeom>
      </xdr:spPr>
    </xdr:pic>
    <xdr:clientData/>
  </xdr:twoCellAnchor>
  <xdr:twoCellAnchor editAs="oneCell">
    <xdr:from>
      <xdr:col>5</xdr:col>
      <xdr:colOff>524690</xdr:colOff>
      <xdr:row>7</xdr:row>
      <xdr:rowOff>100694</xdr:rowOff>
    </xdr:from>
    <xdr:to>
      <xdr:col>10</xdr:col>
      <xdr:colOff>172645</xdr:colOff>
      <xdr:row>13</xdr:row>
      <xdr:rowOff>17401</xdr:rowOff>
    </xdr:to>
    <xdr:pic>
      <xdr:nvPicPr>
        <xdr:cNvPr id="4" name="Obraz 3">
          <a:extLst>
            <a:ext uri="{FF2B5EF4-FFF2-40B4-BE49-F238E27FC236}">
              <a16:creationId xmlns:a16="http://schemas.microsoft.com/office/drawing/2014/main" id="{00000000-0008-0000-0B00-000004000000}"/>
            </a:ext>
          </a:extLst>
        </xdr:cNvPr>
        <xdr:cNvPicPr>
          <a:picLocks/>
        </xdr:cNvPicPr>
      </xdr:nvPicPr>
      <xdr:blipFill>
        <a:blip xmlns:r="http://schemas.openxmlformats.org/officeDocument/2006/relationships" r:embed="rId3"/>
        <a:stretch>
          <a:fillRect/>
        </a:stretch>
      </xdr:blipFill>
      <xdr:spPr>
        <a:xfrm>
          <a:off x="3722369" y="1338944"/>
          <a:ext cx="2845633" cy="989494"/>
        </a:xfrm>
        <a:prstGeom prst="rect">
          <a:avLst/>
        </a:prstGeom>
      </xdr:spPr>
    </xdr:pic>
    <xdr:clientData/>
  </xdr:twoCellAnchor>
  <xdr:twoCellAnchor editAs="oneCell">
    <xdr:from>
      <xdr:col>0</xdr:col>
      <xdr:colOff>412297</xdr:colOff>
      <xdr:row>21</xdr:row>
      <xdr:rowOff>19050</xdr:rowOff>
    </xdr:from>
    <xdr:to>
      <xdr:col>3</xdr:col>
      <xdr:colOff>358982</xdr:colOff>
      <xdr:row>33</xdr:row>
      <xdr:rowOff>57997</xdr:rowOff>
    </xdr:to>
    <xdr:pic>
      <xdr:nvPicPr>
        <xdr:cNvPr id="5" name="Obraz 4">
          <a:extLst>
            <a:ext uri="{FF2B5EF4-FFF2-40B4-BE49-F238E27FC236}">
              <a16:creationId xmlns:a16="http://schemas.microsoft.com/office/drawing/2014/main" id="{00000000-0008-0000-0B00-000005000000}"/>
            </a:ext>
          </a:extLst>
        </xdr:cNvPr>
        <xdr:cNvPicPr>
          <a:picLocks noChangeAspect="1"/>
        </xdr:cNvPicPr>
      </xdr:nvPicPr>
      <xdr:blipFill>
        <a:blip xmlns:r="http://schemas.openxmlformats.org/officeDocument/2006/relationships" r:embed="rId4"/>
        <a:stretch>
          <a:fillRect/>
        </a:stretch>
      </xdr:blipFill>
      <xdr:spPr>
        <a:xfrm>
          <a:off x="412297" y="3733800"/>
          <a:ext cx="3064898" cy="2161661"/>
        </a:xfrm>
        <a:prstGeom prst="rect">
          <a:avLst/>
        </a:prstGeom>
      </xdr:spPr>
    </xdr:pic>
    <xdr:clientData/>
  </xdr:twoCellAnchor>
  <xdr:twoCellAnchor editAs="oneCell">
    <xdr:from>
      <xdr:col>6</xdr:col>
      <xdr:colOff>100692</xdr:colOff>
      <xdr:row>21</xdr:row>
      <xdr:rowOff>27215</xdr:rowOff>
    </xdr:from>
    <xdr:to>
      <xdr:col>10</xdr:col>
      <xdr:colOff>609353</xdr:colOff>
      <xdr:row>26</xdr:row>
      <xdr:rowOff>172055</xdr:rowOff>
    </xdr:to>
    <xdr:pic>
      <xdr:nvPicPr>
        <xdr:cNvPr id="6" name="Obraz 5">
          <a:extLst>
            <a:ext uri="{FF2B5EF4-FFF2-40B4-BE49-F238E27FC236}">
              <a16:creationId xmlns:a16="http://schemas.microsoft.com/office/drawing/2014/main" id="{00000000-0008-0000-0B00-000006000000}"/>
            </a:ext>
          </a:extLst>
        </xdr:cNvPr>
        <xdr:cNvPicPr>
          <a:picLocks/>
        </xdr:cNvPicPr>
      </xdr:nvPicPr>
      <xdr:blipFill>
        <a:blip xmlns:r="http://schemas.openxmlformats.org/officeDocument/2006/relationships" r:embed="rId3"/>
        <a:stretch>
          <a:fillRect/>
        </a:stretch>
      </xdr:blipFill>
      <xdr:spPr>
        <a:xfrm>
          <a:off x="3937906" y="3741965"/>
          <a:ext cx="3062994" cy="1025494"/>
        </a:xfrm>
        <a:prstGeom prst="rect">
          <a:avLst/>
        </a:prstGeom>
      </xdr:spPr>
    </xdr:pic>
    <xdr:clientData/>
  </xdr:twoCellAnchor>
  <xdr:twoCellAnchor editAs="oneCell">
    <xdr:from>
      <xdr:col>0</xdr:col>
      <xdr:colOff>367393</xdr:colOff>
      <xdr:row>35</xdr:row>
      <xdr:rowOff>132806</xdr:rowOff>
    </xdr:from>
    <xdr:to>
      <xdr:col>4</xdr:col>
      <xdr:colOff>60474</xdr:colOff>
      <xdr:row>49</xdr:row>
      <xdr:rowOff>114519</xdr:rowOff>
    </xdr:to>
    <xdr:pic>
      <xdr:nvPicPr>
        <xdr:cNvPr id="7" name="Obraz 6">
          <a:extLst>
            <a:ext uri="{FF2B5EF4-FFF2-40B4-BE49-F238E27FC236}">
              <a16:creationId xmlns:a16="http://schemas.microsoft.com/office/drawing/2014/main" id="{00000000-0008-0000-0B00-000007000000}"/>
            </a:ext>
          </a:extLst>
        </xdr:cNvPr>
        <xdr:cNvPicPr>
          <a:picLocks noChangeAspect="1"/>
        </xdr:cNvPicPr>
      </xdr:nvPicPr>
      <xdr:blipFill>
        <a:blip xmlns:r="http://schemas.openxmlformats.org/officeDocument/2006/relationships" r:embed="rId5"/>
        <a:stretch>
          <a:fillRect/>
        </a:stretch>
      </xdr:blipFill>
      <xdr:spPr>
        <a:xfrm>
          <a:off x="367393" y="6324056"/>
          <a:ext cx="3466069" cy="2458213"/>
        </a:xfrm>
        <a:prstGeom prst="rect">
          <a:avLst/>
        </a:prstGeom>
      </xdr:spPr>
    </xdr:pic>
    <xdr:clientData/>
  </xdr:twoCellAnchor>
  <xdr:twoCellAnchor editAs="oneCell">
    <xdr:from>
      <xdr:col>6</xdr:col>
      <xdr:colOff>519249</xdr:colOff>
      <xdr:row>35</xdr:row>
      <xdr:rowOff>146413</xdr:rowOff>
    </xdr:from>
    <xdr:to>
      <xdr:col>12</xdr:col>
      <xdr:colOff>175123</xdr:colOff>
      <xdr:row>41</xdr:row>
      <xdr:rowOff>134848</xdr:rowOff>
    </xdr:to>
    <xdr:pic>
      <xdr:nvPicPr>
        <xdr:cNvPr id="8" name="Obraz 7">
          <a:extLst>
            <a:ext uri="{FF2B5EF4-FFF2-40B4-BE49-F238E27FC236}">
              <a16:creationId xmlns:a16="http://schemas.microsoft.com/office/drawing/2014/main" id="{00000000-0008-0000-0B00-000008000000}"/>
            </a:ext>
          </a:extLst>
        </xdr:cNvPr>
        <xdr:cNvPicPr>
          <a:picLocks/>
        </xdr:cNvPicPr>
      </xdr:nvPicPr>
      <xdr:blipFill>
        <a:blip xmlns:r="http://schemas.openxmlformats.org/officeDocument/2006/relationships" r:embed="rId3"/>
        <a:stretch>
          <a:fillRect/>
        </a:stretch>
      </xdr:blipFill>
      <xdr:spPr>
        <a:xfrm>
          <a:off x="4356463" y="6337663"/>
          <a:ext cx="3502614" cy="1053602"/>
        </a:xfrm>
        <a:prstGeom prst="rect">
          <a:avLst/>
        </a:prstGeom>
      </xdr:spPr>
    </xdr:pic>
    <xdr:clientData/>
  </xdr:twoCellAnchor>
  <xdr:twoCellAnchor editAs="oneCell">
    <xdr:from>
      <xdr:col>17</xdr:col>
      <xdr:colOff>271006</xdr:colOff>
      <xdr:row>6</xdr:row>
      <xdr:rowOff>85454</xdr:rowOff>
    </xdr:from>
    <xdr:to>
      <xdr:col>22</xdr:col>
      <xdr:colOff>477276</xdr:colOff>
      <xdr:row>20</xdr:row>
      <xdr:rowOff>92404</xdr:rowOff>
    </xdr:to>
    <xdr:pic>
      <xdr:nvPicPr>
        <xdr:cNvPr id="9" name="Obraz 8">
          <a:extLst>
            <a:ext uri="{FF2B5EF4-FFF2-40B4-BE49-F238E27FC236}">
              <a16:creationId xmlns:a16="http://schemas.microsoft.com/office/drawing/2014/main" id="{00000000-0008-0000-0B00-000009000000}"/>
            </a:ext>
          </a:extLst>
        </xdr:cNvPr>
        <xdr:cNvPicPr>
          <a:picLocks noChangeAspect="1"/>
        </xdr:cNvPicPr>
      </xdr:nvPicPr>
      <xdr:blipFill>
        <a:blip xmlns:r="http://schemas.openxmlformats.org/officeDocument/2006/relationships" r:embed="rId6"/>
        <a:stretch>
          <a:fillRect/>
        </a:stretch>
      </xdr:blipFill>
      <xdr:spPr>
        <a:xfrm>
          <a:off x="10680470" y="1146811"/>
          <a:ext cx="3267878" cy="2477735"/>
        </a:xfrm>
        <a:prstGeom prst="rect">
          <a:avLst/>
        </a:prstGeom>
      </xdr:spPr>
    </xdr:pic>
    <xdr:clientData/>
  </xdr:twoCellAnchor>
  <xdr:twoCellAnchor editAs="oneCell">
    <xdr:from>
      <xdr:col>23</xdr:col>
      <xdr:colOff>353686</xdr:colOff>
      <xdr:row>4</xdr:row>
      <xdr:rowOff>24643</xdr:rowOff>
    </xdr:from>
    <xdr:to>
      <xdr:col>28</xdr:col>
      <xdr:colOff>59070</xdr:colOff>
      <xdr:row>23</xdr:row>
      <xdr:rowOff>58027</xdr:rowOff>
    </xdr:to>
    <xdr:pic>
      <xdr:nvPicPr>
        <xdr:cNvPr id="10" name="Obraz 9">
          <a:extLst>
            <a:ext uri="{FF2B5EF4-FFF2-40B4-BE49-F238E27FC236}">
              <a16:creationId xmlns:a16="http://schemas.microsoft.com/office/drawing/2014/main" id="{00000000-0008-0000-0B00-00000A000000}"/>
            </a:ext>
          </a:extLst>
        </xdr:cNvPr>
        <xdr:cNvPicPr>
          <a:picLocks noChangeAspect="1"/>
        </xdr:cNvPicPr>
      </xdr:nvPicPr>
      <xdr:blipFill>
        <a:blip xmlns:r="http://schemas.openxmlformats.org/officeDocument/2006/relationships" r:embed="rId7"/>
        <a:stretch>
          <a:fillRect/>
        </a:stretch>
      </xdr:blipFill>
      <xdr:spPr>
        <a:xfrm>
          <a:off x="14437079" y="732214"/>
          <a:ext cx="2759371" cy="3382919"/>
        </a:xfrm>
        <a:prstGeom prst="rect">
          <a:avLst/>
        </a:prstGeom>
      </xdr:spPr>
    </xdr:pic>
    <xdr:clientData/>
  </xdr:twoCellAnchor>
  <xdr:twoCellAnchor editAs="oneCell">
    <xdr:from>
      <xdr:col>11</xdr:col>
      <xdr:colOff>538669</xdr:colOff>
      <xdr:row>6</xdr:row>
      <xdr:rowOff>19873</xdr:rowOff>
    </xdr:from>
    <xdr:to>
      <xdr:col>16</xdr:col>
      <xdr:colOff>244657</xdr:colOff>
      <xdr:row>18</xdr:row>
      <xdr:rowOff>57379</xdr:rowOff>
    </xdr:to>
    <xdr:pic>
      <xdr:nvPicPr>
        <xdr:cNvPr id="11" name="Obraz 10">
          <a:extLst>
            <a:ext uri="{FF2B5EF4-FFF2-40B4-BE49-F238E27FC236}">
              <a16:creationId xmlns:a16="http://schemas.microsoft.com/office/drawing/2014/main" id="{00000000-0008-0000-0B00-00000B000000}"/>
            </a:ext>
          </a:extLst>
        </xdr:cNvPr>
        <xdr:cNvPicPr>
          <a:picLocks noChangeAspect="1"/>
        </xdr:cNvPicPr>
      </xdr:nvPicPr>
      <xdr:blipFill>
        <a:blip xmlns:r="http://schemas.openxmlformats.org/officeDocument/2006/relationships" r:embed="rId8"/>
        <a:stretch>
          <a:fillRect/>
        </a:stretch>
      </xdr:blipFill>
      <xdr:spPr>
        <a:xfrm>
          <a:off x="7274205" y="1081230"/>
          <a:ext cx="2761880" cy="2152600"/>
        </a:xfrm>
        <a:prstGeom prst="rect">
          <a:avLst/>
        </a:prstGeom>
      </xdr:spPr>
    </xdr:pic>
    <xdr:clientData/>
  </xdr:twoCellAnchor>
  <xdr:oneCellAnchor>
    <xdr:from>
      <xdr:col>27</xdr:col>
      <xdr:colOff>532583</xdr:colOff>
      <xdr:row>3</xdr:row>
      <xdr:rowOff>17418</xdr:rowOff>
    </xdr:from>
    <xdr:ext cx="3746356" cy="1445962"/>
    <xdr:pic>
      <xdr:nvPicPr>
        <xdr:cNvPr id="12" name="Obraz 11">
          <a:extLst>
            <a:ext uri="{FF2B5EF4-FFF2-40B4-BE49-F238E27FC236}">
              <a16:creationId xmlns:a16="http://schemas.microsoft.com/office/drawing/2014/main" id="{00000000-0008-0000-0B00-00000C000000}"/>
            </a:ext>
          </a:extLst>
        </xdr:cNvPr>
        <xdr:cNvPicPr>
          <a:picLocks noChangeAspect="1"/>
        </xdr:cNvPicPr>
      </xdr:nvPicPr>
      <xdr:blipFill>
        <a:blip xmlns:r="http://schemas.openxmlformats.org/officeDocument/2006/relationships" r:embed="rId9"/>
        <a:stretch>
          <a:fillRect/>
        </a:stretch>
      </xdr:blipFill>
      <xdr:spPr>
        <a:xfrm>
          <a:off x="17065262" y="548097"/>
          <a:ext cx="3746356" cy="1445962"/>
        </a:xfrm>
        <a:prstGeom prst="rect">
          <a:avLst/>
        </a:prstGeom>
      </xdr:spPr>
    </xdr:pic>
    <xdr:clientData/>
  </xdr:oneCellAnchor>
  <xdr:twoCellAnchor editAs="oneCell">
    <xdr:from>
      <xdr:col>29</xdr:col>
      <xdr:colOff>498794</xdr:colOff>
      <xdr:row>12</xdr:row>
      <xdr:rowOff>22801</xdr:rowOff>
    </xdr:from>
    <xdr:to>
      <xdr:col>32</xdr:col>
      <xdr:colOff>593001</xdr:colOff>
      <xdr:row>22</xdr:row>
      <xdr:rowOff>16520</xdr:rowOff>
    </xdr:to>
    <xdr:pic>
      <xdr:nvPicPr>
        <xdr:cNvPr id="13" name="Obraz 12">
          <a:extLst>
            <a:ext uri="{FF2B5EF4-FFF2-40B4-BE49-F238E27FC236}">
              <a16:creationId xmlns:a16="http://schemas.microsoft.com/office/drawing/2014/main" id="{00000000-0008-0000-0B00-00000D000000}"/>
            </a:ext>
          </a:extLst>
        </xdr:cNvPr>
        <xdr:cNvPicPr>
          <a:picLocks noChangeAspect="1"/>
        </xdr:cNvPicPr>
      </xdr:nvPicPr>
      <xdr:blipFill>
        <a:blip xmlns:r="http://schemas.openxmlformats.org/officeDocument/2006/relationships" r:embed="rId10"/>
        <a:stretch>
          <a:fillRect/>
        </a:stretch>
      </xdr:blipFill>
      <xdr:spPr>
        <a:xfrm>
          <a:off x="18256115" y="2145515"/>
          <a:ext cx="1931171" cy="1756933"/>
        </a:xfrm>
        <a:prstGeom prst="rect">
          <a:avLst/>
        </a:prstGeom>
      </xdr:spPr>
    </xdr:pic>
    <xdr:clientData/>
  </xdr:twoCellAnchor>
  <xdr:twoCellAnchor>
    <xdr:from>
      <xdr:col>33</xdr:col>
      <xdr:colOff>357596</xdr:colOff>
      <xdr:row>23</xdr:row>
      <xdr:rowOff>22848</xdr:rowOff>
    </xdr:from>
    <xdr:to>
      <xdr:col>39</xdr:col>
      <xdr:colOff>26034</xdr:colOff>
      <xdr:row>37</xdr:row>
      <xdr:rowOff>152435</xdr:rowOff>
    </xdr:to>
    <xdr:grpSp>
      <xdr:nvGrpSpPr>
        <xdr:cNvPr id="14" name="Grupa 13">
          <a:extLst>
            <a:ext uri="{FF2B5EF4-FFF2-40B4-BE49-F238E27FC236}">
              <a16:creationId xmlns:a16="http://schemas.microsoft.com/office/drawing/2014/main" id="{00000000-0008-0000-0B00-00000E000000}"/>
            </a:ext>
          </a:extLst>
        </xdr:cNvPr>
        <xdr:cNvGrpSpPr/>
      </xdr:nvGrpSpPr>
      <xdr:grpSpPr>
        <a:xfrm>
          <a:off x="21724620" y="4087574"/>
          <a:ext cx="3334747" cy="2609897"/>
          <a:chOff x="3539069" y="7312026"/>
          <a:chExt cx="3271305" cy="2448981"/>
        </a:xfrm>
      </xdr:grpSpPr>
      <xdr:grpSp>
        <xdr:nvGrpSpPr>
          <xdr:cNvPr id="15" name="Grupa 14">
            <a:extLst>
              <a:ext uri="{FF2B5EF4-FFF2-40B4-BE49-F238E27FC236}">
                <a16:creationId xmlns:a16="http://schemas.microsoft.com/office/drawing/2014/main" id="{00000000-0008-0000-0B00-00000F000000}"/>
              </a:ext>
            </a:extLst>
          </xdr:cNvPr>
          <xdr:cNvGrpSpPr/>
        </xdr:nvGrpSpPr>
        <xdr:grpSpPr>
          <a:xfrm>
            <a:off x="3616031" y="7461740"/>
            <a:ext cx="3194343" cy="2203039"/>
            <a:chOff x="6448642" y="3073956"/>
            <a:chExt cx="2825060" cy="2197628"/>
          </a:xfrm>
        </xdr:grpSpPr>
        <xdr:sp macro="" textlink="">
          <xdr:nvSpPr>
            <xdr:cNvPr id="22" name="Dowolny kształt: kształt 21">
              <a:extLst>
                <a:ext uri="{FF2B5EF4-FFF2-40B4-BE49-F238E27FC236}">
                  <a16:creationId xmlns:a16="http://schemas.microsoft.com/office/drawing/2014/main" id="{00000000-0008-0000-0B00-000016000000}"/>
                </a:ext>
              </a:extLst>
            </xdr:cNvPr>
            <xdr:cNvSpPr/>
          </xdr:nvSpPr>
          <xdr:spPr>
            <a:xfrm>
              <a:off x="7845107" y="3078602"/>
              <a:ext cx="1167674" cy="1342472"/>
            </a:xfrm>
            <a:custGeom>
              <a:avLst/>
              <a:gdLst>
                <a:gd name="connsiteX0" fmla="*/ 0 w 1170878"/>
                <a:gd name="connsiteY0" fmla="*/ 669073 h 1347439"/>
                <a:gd name="connsiteX1" fmla="*/ 0 w 1170878"/>
                <a:gd name="connsiteY1" fmla="*/ 0 h 1347439"/>
                <a:gd name="connsiteX2" fmla="*/ 1170878 w 1170878"/>
                <a:gd name="connsiteY2" fmla="*/ 664427 h 1347439"/>
                <a:gd name="connsiteX3" fmla="*/ 1170878 w 1170878"/>
                <a:gd name="connsiteY3" fmla="*/ 1347439 h 1347439"/>
                <a:gd name="connsiteX4" fmla="*/ 0 w 1170878"/>
                <a:gd name="connsiteY4" fmla="*/ 669073 h 1347439"/>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170878" h="1347439">
                  <a:moveTo>
                    <a:pt x="0" y="669073"/>
                  </a:moveTo>
                  <a:lnTo>
                    <a:pt x="0" y="0"/>
                  </a:lnTo>
                  <a:lnTo>
                    <a:pt x="1170878" y="664427"/>
                  </a:lnTo>
                  <a:lnTo>
                    <a:pt x="1170878" y="1347439"/>
                  </a:lnTo>
                  <a:lnTo>
                    <a:pt x="0" y="669073"/>
                  </a:lnTo>
                  <a:close/>
                </a:path>
              </a:pathLst>
            </a:custGeom>
            <a:solidFill>
              <a:schemeClr val="bg1">
                <a:lumMod val="8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b="1"/>
            </a:p>
          </xdr:txBody>
        </xdr:sp>
        <xdr:sp macro="" textlink="">
          <xdr:nvSpPr>
            <xdr:cNvPr id="23" name="Dowolny kształt: kształt 22">
              <a:extLst>
                <a:ext uri="{FF2B5EF4-FFF2-40B4-BE49-F238E27FC236}">
                  <a16:creationId xmlns:a16="http://schemas.microsoft.com/office/drawing/2014/main" id="{00000000-0008-0000-0B00-000017000000}"/>
                </a:ext>
              </a:extLst>
            </xdr:cNvPr>
            <xdr:cNvSpPr/>
          </xdr:nvSpPr>
          <xdr:spPr>
            <a:xfrm>
              <a:off x="6681599" y="3073956"/>
              <a:ext cx="1168154" cy="1342472"/>
            </a:xfrm>
            <a:custGeom>
              <a:avLst/>
              <a:gdLst>
                <a:gd name="connsiteX0" fmla="*/ 0 w 1170878"/>
                <a:gd name="connsiteY0" fmla="*/ 1347439 h 1347439"/>
                <a:gd name="connsiteX1" fmla="*/ 0 w 1170878"/>
                <a:gd name="connsiteY1" fmla="*/ 673719 h 1347439"/>
                <a:gd name="connsiteX2" fmla="*/ 1170878 w 1170878"/>
                <a:gd name="connsiteY2" fmla="*/ 0 h 1347439"/>
                <a:gd name="connsiteX3" fmla="*/ 1170878 w 1170878"/>
                <a:gd name="connsiteY3" fmla="*/ 678366 h 1347439"/>
                <a:gd name="connsiteX4" fmla="*/ 0 w 1170878"/>
                <a:gd name="connsiteY4" fmla="*/ 1347439 h 1347439"/>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170878" h="1347439">
                  <a:moveTo>
                    <a:pt x="0" y="1347439"/>
                  </a:moveTo>
                  <a:lnTo>
                    <a:pt x="0" y="673719"/>
                  </a:lnTo>
                  <a:lnTo>
                    <a:pt x="1170878" y="0"/>
                  </a:lnTo>
                  <a:lnTo>
                    <a:pt x="1170878" y="678366"/>
                  </a:lnTo>
                  <a:lnTo>
                    <a:pt x="0" y="1347439"/>
                  </a:lnTo>
                  <a:close/>
                </a:path>
              </a:pathLst>
            </a:custGeom>
            <a:solidFill>
              <a:schemeClr val="bg1">
                <a:lumMod val="9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b="1"/>
            </a:p>
          </xdr:txBody>
        </xdr:sp>
        <xdr:sp macro="" textlink="">
          <xdr:nvSpPr>
            <xdr:cNvPr id="24" name="Dowolny kształt: kształt 23">
              <a:extLst>
                <a:ext uri="{FF2B5EF4-FFF2-40B4-BE49-F238E27FC236}">
                  <a16:creationId xmlns:a16="http://schemas.microsoft.com/office/drawing/2014/main" id="{00000000-0008-0000-0B00-000018000000}"/>
                </a:ext>
              </a:extLst>
            </xdr:cNvPr>
            <xdr:cNvSpPr/>
          </xdr:nvSpPr>
          <xdr:spPr>
            <a:xfrm>
              <a:off x="6681599" y="3743509"/>
              <a:ext cx="1163508" cy="1351285"/>
            </a:xfrm>
            <a:custGeom>
              <a:avLst/>
              <a:gdLst>
                <a:gd name="connsiteX0" fmla="*/ 1166232 w 1166232"/>
                <a:gd name="connsiteY0" fmla="*/ 1356732 h 1356732"/>
                <a:gd name="connsiteX1" fmla="*/ 1166232 w 1166232"/>
                <a:gd name="connsiteY1" fmla="*/ 673719 h 1356732"/>
                <a:gd name="connsiteX2" fmla="*/ 0 w 1166232"/>
                <a:gd name="connsiteY2" fmla="*/ 0 h 1356732"/>
                <a:gd name="connsiteX3" fmla="*/ 0 w 1166232"/>
                <a:gd name="connsiteY3" fmla="*/ 678366 h 1356732"/>
                <a:gd name="connsiteX4" fmla="*/ 1166232 w 1166232"/>
                <a:gd name="connsiteY4" fmla="*/ 1356732 h 1356732"/>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166232" h="1356732">
                  <a:moveTo>
                    <a:pt x="1166232" y="1356732"/>
                  </a:moveTo>
                  <a:lnTo>
                    <a:pt x="1166232" y="673719"/>
                  </a:lnTo>
                  <a:lnTo>
                    <a:pt x="0" y="0"/>
                  </a:lnTo>
                  <a:lnTo>
                    <a:pt x="0" y="678366"/>
                  </a:lnTo>
                  <a:lnTo>
                    <a:pt x="1166232" y="1356732"/>
                  </a:lnTo>
                  <a:close/>
                </a:path>
              </a:pathLst>
            </a:cu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b="1"/>
            </a:p>
          </xdr:txBody>
        </xdr:sp>
        <xdr:sp macro="" textlink="">
          <xdr:nvSpPr>
            <xdr:cNvPr id="25" name="Dowolny kształt: kształt 24">
              <a:extLst>
                <a:ext uri="{FF2B5EF4-FFF2-40B4-BE49-F238E27FC236}">
                  <a16:creationId xmlns:a16="http://schemas.microsoft.com/office/drawing/2014/main" id="{00000000-0008-0000-0B00-000019000000}"/>
                </a:ext>
              </a:extLst>
            </xdr:cNvPr>
            <xdr:cNvSpPr/>
          </xdr:nvSpPr>
          <xdr:spPr>
            <a:xfrm>
              <a:off x="7849753" y="3743509"/>
              <a:ext cx="1166258" cy="1355931"/>
            </a:xfrm>
            <a:custGeom>
              <a:avLst/>
              <a:gdLst>
                <a:gd name="connsiteX0" fmla="*/ 1166232 w 1166232"/>
                <a:gd name="connsiteY0" fmla="*/ 687658 h 1361378"/>
                <a:gd name="connsiteX1" fmla="*/ 1166232 w 1166232"/>
                <a:gd name="connsiteY1" fmla="*/ 0 h 1361378"/>
                <a:gd name="connsiteX2" fmla="*/ 0 w 1166232"/>
                <a:gd name="connsiteY2" fmla="*/ 673719 h 1361378"/>
                <a:gd name="connsiteX3" fmla="*/ 0 w 1166232"/>
                <a:gd name="connsiteY3" fmla="*/ 1361378 h 1361378"/>
                <a:gd name="connsiteX4" fmla="*/ 1166232 w 1166232"/>
                <a:gd name="connsiteY4" fmla="*/ 687658 h 1361378"/>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166232" h="1361378">
                  <a:moveTo>
                    <a:pt x="1166232" y="687658"/>
                  </a:moveTo>
                  <a:lnTo>
                    <a:pt x="1166232" y="0"/>
                  </a:lnTo>
                  <a:lnTo>
                    <a:pt x="0" y="673719"/>
                  </a:lnTo>
                  <a:lnTo>
                    <a:pt x="0" y="1361378"/>
                  </a:lnTo>
                  <a:lnTo>
                    <a:pt x="1166232" y="687658"/>
                  </a:lnTo>
                  <a:close/>
                </a:path>
              </a:pathLst>
            </a:custGeom>
            <a:solidFill>
              <a:schemeClr val="accent1">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b="1"/>
            </a:p>
          </xdr:txBody>
        </xdr:sp>
        <xdr:cxnSp macro="">
          <xdr:nvCxnSpPr>
            <xdr:cNvPr id="26" name="Łącznik prosty 25">
              <a:extLst>
                <a:ext uri="{FF2B5EF4-FFF2-40B4-BE49-F238E27FC236}">
                  <a16:creationId xmlns:a16="http://schemas.microsoft.com/office/drawing/2014/main" id="{00000000-0008-0000-0B00-00001A000000}"/>
                </a:ext>
              </a:extLst>
            </xdr:cNvPr>
            <xdr:cNvCxnSpPr/>
          </xdr:nvCxnSpPr>
          <xdr:spPr>
            <a:xfrm flipH="1" flipV="1">
              <a:off x="7860193" y="5102157"/>
              <a:ext cx="299263" cy="169427"/>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7" name="Łącznik prosty 26">
              <a:extLst>
                <a:ext uri="{FF2B5EF4-FFF2-40B4-BE49-F238E27FC236}">
                  <a16:creationId xmlns:a16="http://schemas.microsoft.com/office/drawing/2014/main" id="{00000000-0008-0000-0B00-00001B000000}"/>
                </a:ext>
              </a:extLst>
            </xdr:cNvPr>
            <xdr:cNvCxnSpPr/>
          </xdr:nvCxnSpPr>
          <xdr:spPr>
            <a:xfrm flipH="1" flipV="1">
              <a:off x="6480495" y="4544755"/>
              <a:ext cx="1163426" cy="686269"/>
            </a:xfrm>
            <a:prstGeom prst="line">
              <a:avLst/>
            </a:prstGeom>
            <a:ln w="9525" cap="flat" cmpd="sng" algn="ctr">
              <a:solidFill>
                <a:schemeClr val="dk1"/>
              </a:solidFill>
              <a:prstDash val="solid"/>
              <a:round/>
              <a:headEnd type="triangle" w="sm" len="lg"/>
              <a:tailEnd type="triangle" w="sm" len="lg"/>
            </a:ln>
          </xdr:spPr>
          <xdr:style>
            <a:lnRef idx="0">
              <a:scrgbClr r="0" g="0" b="0"/>
            </a:lnRef>
            <a:fillRef idx="0">
              <a:scrgbClr r="0" g="0" b="0"/>
            </a:fillRef>
            <a:effectRef idx="0">
              <a:scrgbClr r="0" g="0" b="0"/>
            </a:effectRef>
            <a:fontRef idx="minor">
              <a:schemeClr val="tx1"/>
            </a:fontRef>
          </xdr:style>
        </xdr:cxnSp>
        <xdr:cxnSp macro="">
          <xdr:nvCxnSpPr>
            <xdr:cNvPr id="28" name="Łącznik prosty 27">
              <a:extLst>
                <a:ext uri="{FF2B5EF4-FFF2-40B4-BE49-F238E27FC236}">
                  <a16:creationId xmlns:a16="http://schemas.microsoft.com/office/drawing/2014/main" id="{00000000-0008-0000-0B00-00001C000000}"/>
                </a:ext>
              </a:extLst>
            </xdr:cNvPr>
            <xdr:cNvCxnSpPr/>
          </xdr:nvCxnSpPr>
          <xdr:spPr>
            <a:xfrm flipV="1">
              <a:off x="8121199" y="4577171"/>
              <a:ext cx="1152503" cy="672830"/>
            </a:xfrm>
            <a:prstGeom prst="line">
              <a:avLst/>
            </a:prstGeom>
            <a:ln w="9525" cap="flat" cmpd="sng" algn="ctr">
              <a:solidFill>
                <a:schemeClr val="dk1"/>
              </a:solidFill>
              <a:prstDash val="solid"/>
              <a:round/>
              <a:headEnd type="triangle" w="sm" len="lg"/>
              <a:tailEnd type="triangle" w="sm" len="lg"/>
            </a:ln>
          </xdr:spPr>
          <xdr:style>
            <a:lnRef idx="0">
              <a:scrgbClr r="0" g="0" b="0"/>
            </a:lnRef>
            <a:fillRef idx="0">
              <a:scrgbClr r="0" g="0" b="0"/>
            </a:fillRef>
            <a:effectRef idx="0">
              <a:scrgbClr r="0" g="0" b="0"/>
            </a:effectRef>
            <a:fontRef idx="minor">
              <a:schemeClr val="tx1"/>
            </a:fontRef>
          </xdr:style>
        </xdr:cxnSp>
        <xdr:cxnSp macro="">
          <xdr:nvCxnSpPr>
            <xdr:cNvPr id="29" name="Łącznik prosty 28">
              <a:extLst>
                <a:ext uri="{FF2B5EF4-FFF2-40B4-BE49-F238E27FC236}">
                  <a16:creationId xmlns:a16="http://schemas.microsoft.com/office/drawing/2014/main" id="{00000000-0008-0000-0B00-00001D000000}"/>
                </a:ext>
              </a:extLst>
            </xdr:cNvPr>
            <xdr:cNvCxnSpPr/>
          </xdr:nvCxnSpPr>
          <xdr:spPr>
            <a:xfrm flipH="1" flipV="1">
              <a:off x="9112133" y="3686044"/>
              <a:ext cx="0" cy="677861"/>
            </a:xfrm>
            <a:prstGeom prst="line">
              <a:avLst/>
            </a:prstGeom>
            <a:ln w="9525" cap="flat" cmpd="sng" algn="ctr">
              <a:solidFill>
                <a:schemeClr val="dk1"/>
              </a:solidFill>
              <a:prstDash val="solid"/>
              <a:round/>
              <a:headEnd type="triangle" w="sm" len="lg"/>
              <a:tailEnd type="triangle" w="sm" len="lg"/>
            </a:ln>
          </xdr:spPr>
          <xdr:style>
            <a:lnRef idx="0">
              <a:scrgbClr r="0" g="0" b="0"/>
            </a:lnRef>
            <a:fillRef idx="0">
              <a:scrgbClr r="0" g="0" b="0"/>
            </a:fillRef>
            <a:effectRef idx="0">
              <a:scrgbClr r="0" g="0" b="0"/>
            </a:effectRef>
            <a:fontRef idx="minor">
              <a:schemeClr val="tx1"/>
            </a:fontRef>
          </xdr:style>
        </xdr:cxnSp>
        <xdr:cxnSp macro="">
          <xdr:nvCxnSpPr>
            <xdr:cNvPr id="30" name="Łącznik prosty 29">
              <a:extLst>
                <a:ext uri="{FF2B5EF4-FFF2-40B4-BE49-F238E27FC236}">
                  <a16:creationId xmlns:a16="http://schemas.microsoft.com/office/drawing/2014/main" id="{00000000-0008-0000-0B00-00001E000000}"/>
                </a:ext>
              </a:extLst>
            </xdr:cNvPr>
            <xdr:cNvCxnSpPr>
              <a:endCxn id="25" idx="3"/>
            </xdr:cNvCxnSpPr>
          </xdr:nvCxnSpPr>
          <xdr:spPr>
            <a:xfrm flipV="1">
              <a:off x="7596605" y="5099441"/>
              <a:ext cx="253148" cy="162622"/>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31" name="Łącznik prosty 30">
              <a:extLst>
                <a:ext uri="{FF2B5EF4-FFF2-40B4-BE49-F238E27FC236}">
                  <a16:creationId xmlns:a16="http://schemas.microsoft.com/office/drawing/2014/main" id="{00000000-0008-0000-0B00-00001F000000}"/>
                </a:ext>
              </a:extLst>
            </xdr:cNvPr>
            <xdr:cNvCxnSpPr/>
          </xdr:nvCxnSpPr>
          <xdr:spPr>
            <a:xfrm flipV="1">
              <a:off x="6448642" y="4422034"/>
              <a:ext cx="234420" cy="133315"/>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32" name="Łącznik prosty 31">
              <a:extLst>
                <a:ext uri="{FF2B5EF4-FFF2-40B4-BE49-F238E27FC236}">
                  <a16:creationId xmlns:a16="http://schemas.microsoft.com/office/drawing/2014/main" id="{00000000-0008-0000-0B00-000020000000}"/>
                </a:ext>
              </a:extLst>
            </xdr:cNvPr>
            <xdr:cNvCxnSpPr/>
          </xdr:nvCxnSpPr>
          <xdr:spPr>
            <a:xfrm flipV="1">
              <a:off x="9005129" y="3673884"/>
              <a:ext cx="124976" cy="71338"/>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33" name="Łącznik prosty 32">
              <a:extLst>
                <a:ext uri="{FF2B5EF4-FFF2-40B4-BE49-F238E27FC236}">
                  <a16:creationId xmlns:a16="http://schemas.microsoft.com/office/drawing/2014/main" id="{00000000-0008-0000-0B00-000021000000}"/>
                </a:ext>
              </a:extLst>
            </xdr:cNvPr>
            <xdr:cNvCxnSpPr/>
          </xdr:nvCxnSpPr>
          <xdr:spPr>
            <a:xfrm flipV="1">
              <a:off x="9019720" y="4352624"/>
              <a:ext cx="124417" cy="71338"/>
            </a:xfrm>
            <a:prstGeom prst="line">
              <a:avLst/>
            </a:prstGeom>
          </xdr:spPr>
          <xdr:style>
            <a:lnRef idx="1">
              <a:schemeClr val="dk1"/>
            </a:lnRef>
            <a:fillRef idx="0">
              <a:schemeClr val="dk1"/>
            </a:fillRef>
            <a:effectRef idx="0">
              <a:schemeClr val="dk1"/>
            </a:effectRef>
            <a:fontRef idx="minor">
              <a:schemeClr val="tx1"/>
            </a:fontRef>
          </xdr:style>
        </xdr:cxnSp>
      </xdr:grpSp>
      <xdr:pic>
        <xdr:nvPicPr>
          <xdr:cNvPr id="16" name="Grafika 15" descr="Strzałka ciągła: zakrzywiona w lewo">
            <a:extLst>
              <a:ext uri="{FF2B5EF4-FFF2-40B4-BE49-F238E27FC236}">
                <a16:creationId xmlns:a16="http://schemas.microsoft.com/office/drawing/2014/main" id="{00000000-0008-0000-0B00-00001000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 uri="{96DAC541-7B7A-43D3-8B79-37D633B846F1}">
                <asvg:svgBlip xmlns:asvg="http://schemas.microsoft.com/office/drawing/2016/SVG/main" r:embed="rId12"/>
              </a:ext>
            </a:extLst>
          </a:blip>
          <a:stretch>
            <a:fillRect/>
          </a:stretch>
        </xdr:blipFill>
        <xdr:spPr>
          <a:xfrm rot="7025788" flipH="1">
            <a:off x="5323418" y="8846607"/>
            <a:ext cx="914400" cy="914400"/>
          </a:xfrm>
          <a:prstGeom prst="rect">
            <a:avLst/>
          </a:prstGeom>
        </xdr:spPr>
      </xdr:pic>
      <xdr:pic>
        <xdr:nvPicPr>
          <xdr:cNvPr id="17" name="Grafika 16" descr="Strzałka ciągła: zakrzywiona w lewo">
            <a:extLst>
              <a:ext uri="{FF2B5EF4-FFF2-40B4-BE49-F238E27FC236}">
                <a16:creationId xmlns:a16="http://schemas.microsoft.com/office/drawing/2014/main" id="{00000000-0008-0000-0B00-00001100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 uri="{96DAC541-7B7A-43D3-8B79-37D633B846F1}">
                <asvg:svgBlip xmlns:asvg="http://schemas.microsoft.com/office/drawing/2016/SVG/main" r:embed="rId12"/>
              </a:ext>
            </a:extLst>
          </a:blip>
          <a:stretch>
            <a:fillRect/>
          </a:stretch>
        </xdr:blipFill>
        <xdr:spPr>
          <a:xfrm rot="14839192">
            <a:off x="3543832" y="8662987"/>
            <a:ext cx="914400" cy="923925"/>
          </a:xfrm>
          <a:prstGeom prst="rect">
            <a:avLst/>
          </a:prstGeom>
        </xdr:spPr>
      </xdr:pic>
      <xdr:pic>
        <xdr:nvPicPr>
          <xdr:cNvPr id="18" name="Grafika 17" descr="Strzałka ciągła: zakrzywiona w lewo">
            <a:extLst>
              <a:ext uri="{FF2B5EF4-FFF2-40B4-BE49-F238E27FC236}">
                <a16:creationId xmlns:a16="http://schemas.microsoft.com/office/drawing/2014/main" id="{00000000-0008-0000-0B00-00001200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 uri="{96DAC541-7B7A-43D3-8B79-37D633B846F1}">
                <asvg:svgBlip xmlns:asvg="http://schemas.microsoft.com/office/drawing/2016/SVG/main" r:embed="rId12"/>
              </a:ext>
            </a:extLst>
          </a:blip>
          <a:stretch>
            <a:fillRect/>
          </a:stretch>
        </xdr:blipFill>
        <xdr:spPr>
          <a:xfrm rot="3399681">
            <a:off x="5691440" y="7361321"/>
            <a:ext cx="914400" cy="912395"/>
          </a:xfrm>
          <a:prstGeom prst="rect">
            <a:avLst/>
          </a:prstGeom>
        </xdr:spPr>
      </xdr:pic>
      <xdr:pic>
        <xdr:nvPicPr>
          <xdr:cNvPr id="19" name="Grafika 18" descr="Strzałka ciągła: zakrzywiona w lewo">
            <a:extLst>
              <a:ext uri="{FF2B5EF4-FFF2-40B4-BE49-F238E27FC236}">
                <a16:creationId xmlns:a16="http://schemas.microsoft.com/office/drawing/2014/main" id="{00000000-0008-0000-0B00-00001300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 uri="{96DAC541-7B7A-43D3-8B79-37D633B846F1}">
                <asvg:svgBlip xmlns:asvg="http://schemas.microsoft.com/office/drawing/2016/SVG/main" r:embed="rId12"/>
              </a:ext>
            </a:extLst>
          </a:blip>
          <a:stretch>
            <a:fillRect/>
          </a:stretch>
        </xdr:blipFill>
        <xdr:spPr>
          <a:xfrm rot="18569338" flipH="1">
            <a:off x="3758673" y="7313613"/>
            <a:ext cx="914400" cy="911225"/>
          </a:xfrm>
          <a:prstGeom prst="rect">
            <a:avLst/>
          </a:prstGeom>
        </xdr:spPr>
      </xdr:pic>
      <xdr:sp macro="" textlink="">
        <xdr:nvSpPr>
          <xdr:cNvPr id="20" name="Dowolny kształt: kształt 19">
            <a:extLst>
              <a:ext uri="{FF2B5EF4-FFF2-40B4-BE49-F238E27FC236}">
                <a16:creationId xmlns:a16="http://schemas.microsoft.com/office/drawing/2014/main" id="{00000000-0008-0000-0B00-000014000000}"/>
              </a:ext>
            </a:extLst>
          </xdr:cNvPr>
          <xdr:cNvSpPr/>
        </xdr:nvSpPr>
        <xdr:spPr>
          <a:xfrm>
            <a:off x="5362721" y="7715178"/>
            <a:ext cx="327859" cy="486277"/>
          </a:xfrm>
          <a:custGeom>
            <a:avLst/>
            <a:gdLst>
              <a:gd name="connsiteX0" fmla="*/ 0 w 656723"/>
              <a:gd name="connsiteY0" fmla="*/ 0 h 1017671"/>
              <a:gd name="connsiteX1" fmla="*/ 0 w 656723"/>
              <a:gd name="connsiteY1" fmla="*/ 686803 h 1017671"/>
              <a:gd name="connsiteX2" fmla="*/ 656723 w 656723"/>
              <a:gd name="connsiteY2" fmla="*/ 1017671 h 1017671"/>
              <a:gd name="connsiteX3" fmla="*/ 656723 w 656723"/>
              <a:gd name="connsiteY3" fmla="*/ 340895 h 1017671"/>
              <a:gd name="connsiteX4" fmla="*/ 0 w 656723"/>
              <a:gd name="connsiteY4" fmla="*/ 0 h 1017671"/>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656723" h="1017671">
                <a:moveTo>
                  <a:pt x="0" y="0"/>
                </a:moveTo>
                <a:lnTo>
                  <a:pt x="0" y="686803"/>
                </a:lnTo>
                <a:lnTo>
                  <a:pt x="656723" y="1017671"/>
                </a:lnTo>
                <a:lnTo>
                  <a:pt x="656723" y="340895"/>
                </a:lnTo>
                <a:lnTo>
                  <a:pt x="0" y="0"/>
                </a:lnTo>
                <a:close/>
              </a:path>
            </a:pathLst>
          </a:custGeom>
          <a:solidFill>
            <a:schemeClr val="accent1">
              <a:lumMod val="40000"/>
              <a:lumOff val="60000"/>
            </a:schemeClr>
          </a:solidFill>
          <a:ln>
            <a:solidFill>
              <a:schemeClr val="bg1"/>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xnSp macro="">
        <xdr:nvCxnSpPr>
          <xdr:cNvPr id="21" name="Łącznik prosty 20">
            <a:extLst>
              <a:ext uri="{FF2B5EF4-FFF2-40B4-BE49-F238E27FC236}">
                <a16:creationId xmlns:a16="http://schemas.microsoft.com/office/drawing/2014/main" id="{00000000-0008-0000-0B00-000015000000}"/>
              </a:ext>
            </a:extLst>
          </xdr:cNvPr>
          <xdr:cNvCxnSpPr/>
        </xdr:nvCxnSpPr>
        <xdr:spPr>
          <a:xfrm flipV="1">
            <a:off x="5523140" y="7807608"/>
            <a:ext cx="0" cy="303609"/>
          </a:xfrm>
          <a:prstGeom prst="line">
            <a:avLst/>
          </a:prstGeom>
          <a:ln w="12700">
            <a:solidFill>
              <a:schemeClr val="bg1"/>
            </a:solidFill>
            <a:prstDash val="sysDash"/>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25</xdr:col>
      <xdr:colOff>90545</xdr:colOff>
      <xdr:row>23</xdr:row>
      <xdr:rowOff>173274</xdr:rowOff>
    </xdr:from>
    <xdr:to>
      <xdr:col>30</xdr:col>
      <xdr:colOff>93358</xdr:colOff>
      <xdr:row>36</xdr:row>
      <xdr:rowOff>73186</xdr:rowOff>
    </xdr:to>
    <xdr:grpSp>
      <xdr:nvGrpSpPr>
        <xdr:cNvPr id="34" name="Grupa 33">
          <a:extLst>
            <a:ext uri="{FF2B5EF4-FFF2-40B4-BE49-F238E27FC236}">
              <a16:creationId xmlns:a16="http://schemas.microsoft.com/office/drawing/2014/main" id="{00000000-0008-0000-0B00-000022000000}"/>
            </a:ext>
          </a:extLst>
        </xdr:cNvPr>
        <xdr:cNvGrpSpPr>
          <a:grpSpLocks noChangeAspect="1"/>
        </xdr:cNvGrpSpPr>
      </xdr:nvGrpSpPr>
      <xdr:grpSpPr>
        <a:xfrm>
          <a:off x="16558998" y="4238000"/>
          <a:ext cx="3064420" cy="2203329"/>
          <a:chOff x="4278884" y="8664295"/>
          <a:chExt cx="3101579" cy="2129382"/>
        </a:xfrm>
      </xdr:grpSpPr>
      <xdr:sp macro="" textlink="">
        <xdr:nvSpPr>
          <xdr:cNvPr id="35" name="Dowolny kształt: kształt 34">
            <a:extLst>
              <a:ext uri="{FF2B5EF4-FFF2-40B4-BE49-F238E27FC236}">
                <a16:creationId xmlns:a16="http://schemas.microsoft.com/office/drawing/2014/main" id="{00000000-0008-0000-0B00-000023000000}"/>
              </a:ext>
            </a:extLst>
          </xdr:cNvPr>
          <xdr:cNvSpPr/>
        </xdr:nvSpPr>
        <xdr:spPr>
          <a:xfrm>
            <a:off x="4953000" y="9401175"/>
            <a:ext cx="1720215" cy="1295400"/>
          </a:xfrm>
          <a:custGeom>
            <a:avLst/>
            <a:gdLst>
              <a:gd name="connsiteX0" fmla="*/ 828675 w 1724025"/>
              <a:gd name="connsiteY0" fmla="*/ 0 h 1295400"/>
              <a:gd name="connsiteX1" fmla="*/ 1724025 w 1724025"/>
              <a:gd name="connsiteY1" fmla="*/ 409575 h 1295400"/>
              <a:gd name="connsiteX2" fmla="*/ 1076325 w 1724025"/>
              <a:gd name="connsiteY2" fmla="*/ 714375 h 1295400"/>
              <a:gd name="connsiteX3" fmla="*/ 1076325 w 1724025"/>
              <a:gd name="connsiteY3" fmla="*/ 1219200 h 1295400"/>
              <a:gd name="connsiteX4" fmla="*/ 914400 w 1724025"/>
              <a:gd name="connsiteY4" fmla="*/ 1295400 h 1295400"/>
              <a:gd name="connsiteX5" fmla="*/ 714375 w 1724025"/>
              <a:gd name="connsiteY5" fmla="*/ 1219200 h 1295400"/>
              <a:gd name="connsiteX6" fmla="*/ 723900 w 1724025"/>
              <a:gd name="connsiteY6" fmla="*/ 733425 h 1295400"/>
              <a:gd name="connsiteX7" fmla="*/ 0 w 1724025"/>
              <a:gd name="connsiteY7" fmla="*/ 390525 h 1295400"/>
              <a:gd name="connsiteX8" fmla="*/ 828675 w 1724025"/>
              <a:gd name="connsiteY8" fmla="*/ 0 h 12954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1724025" h="1295400">
                <a:moveTo>
                  <a:pt x="828675" y="0"/>
                </a:moveTo>
                <a:lnTo>
                  <a:pt x="1724025" y="409575"/>
                </a:lnTo>
                <a:lnTo>
                  <a:pt x="1076325" y="714375"/>
                </a:lnTo>
                <a:lnTo>
                  <a:pt x="1076325" y="1219200"/>
                </a:lnTo>
                <a:lnTo>
                  <a:pt x="914400" y="1295400"/>
                </a:lnTo>
                <a:lnTo>
                  <a:pt x="714375" y="1219200"/>
                </a:lnTo>
                <a:lnTo>
                  <a:pt x="723900" y="733425"/>
                </a:lnTo>
                <a:lnTo>
                  <a:pt x="0" y="390525"/>
                </a:lnTo>
                <a:lnTo>
                  <a:pt x="828675" y="0"/>
                </a:lnTo>
                <a:close/>
              </a:path>
            </a:pathLst>
          </a:custGeom>
          <a:solidFill>
            <a:schemeClr val="accent2">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nvGrpSpPr>
          <xdr:cNvPr id="36" name="Grupa 35">
            <a:extLst>
              <a:ext uri="{FF2B5EF4-FFF2-40B4-BE49-F238E27FC236}">
                <a16:creationId xmlns:a16="http://schemas.microsoft.com/office/drawing/2014/main" id="{00000000-0008-0000-0B00-000024000000}"/>
              </a:ext>
            </a:extLst>
          </xdr:cNvPr>
          <xdr:cNvGrpSpPr/>
        </xdr:nvGrpSpPr>
        <xdr:grpSpPr>
          <a:xfrm>
            <a:off x="4282694" y="8660485"/>
            <a:ext cx="3099674" cy="2129382"/>
            <a:chOff x="3694515" y="7352253"/>
            <a:chExt cx="3018431" cy="2235114"/>
          </a:xfrm>
        </xdr:grpSpPr>
        <xdr:grpSp>
          <xdr:nvGrpSpPr>
            <xdr:cNvPr id="38" name="Grupa 37">
              <a:extLst>
                <a:ext uri="{FF2B5EF4-FFF2-40B4-BE49-F238E27FC236}">
                  <a16:creationId xmlns:a16="http://schemas.microsoft.com/office/drawing/2014/main" id="{00000000-0008-0000-0B00-000026000000}"/>
                </a:ext>
              </a:extLst>
            </xdr:cNvPr>
            <xdr:cNvGrpSpPr/>
          </xdr:nvGrpSpPr>
          <xdr:grpSpPr>
            <a:xfrm>
              <a:off x="3694515" y="7352253"/>
              <a:ext cx="3018431" cy="2235114"/>
              <a:chOff x="6518051" y="2964738"/>
              <a:chExt cx="2669484" cy="2229625"/>
            </a:xfrm>
          </xdr:grpSpPr>
          <xdr:sp macro="" textlink="">
            <xdr:nvSpPr>
              <xdr:cNvPr id="41" name="Dowolny kształt: kształt 40">
                <a:extLst>
                  <a:ext uri="{FF2B5EF4-FFF2-40B4-BE49-F238E27FC236}">
                    <a16:creationId xmlns:a16="http://schemas.microsoft.com/office/drawing/2014/main" id="{00000000-0008-0000-0B00-000029000000}"/>
                  </a:ext>
                </a:extLst>
              </xdr:cNvPr>
              <xdr:cNvSpPr/>
            </xdr:nvSpPr>
            <xdr:spPr>
              <a:xfrm>
                <a:off x="7967624" y="2979033"/>
                <a:ext cx="1167674" cy="1342472"/>
              </a:xfrm>
              <a:custGeom>
                <a:avLst/>
                <a:gdLst>
                  <a:gd name="connsiteX0" fmla="*/ 0 w 1170878"/>
                  <a:gd name="connsiteY0" fmla="*/ 669073 h 1347439"/>
                  <a:gd name="connsiteX1" fmla="*/ 0 w 1170878"/>
                  <a:gd name="connsiteY1" fmla="*/ 0 h 1347439"/>
                  <a:gd name="connsiteX2" fmla="*/ 1170878 w 1170878"/>
                  <a:gd name="connsiteY2" fmla="*/ 664427 h 1347439"/>
                  <a:gd name="connsiteX3" fmla="*/ 1170878 w 1170878"/>
                  <a:gd name="connsiteY3" fmla="*/ 1347439 h 1347439"/>
                  <a:gd name="connsiteX4" fmla="*/ 0 w 1170878"/>
                  <a:gd name="connsiteY4" fmla="*/ 669073 h 1347439"/>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170878" h="1347439">
                    <a:moveTo>
                      <a:pt x="0" y="669073"/>
                    </a:moveTo>
                    <a:lnTo>
                      <a:pt x="0" y="0"/>
                    </a:lnTo>
                    <a:lnTo>
                      <a:pt x="1170878" y="664427"/>
                    </a:lnTo>
                    <a:lnTo>
                      <a:pt x="1170878" y="1347439"/>
                    </a:lnTo>
                    <a:lnTo>
                      <a:pt x="0" y="669073"/>
                    </a:lnTo>
                    <a:close/>
                  </a:path>
                </a:pathLst>
              </a:custGeom>
              <a:solidFill>
                <a:schemeClr val="bg1">
                  <a:lumMod val="85000"/>
                </a:schemeClr>
              </a:solidFill>
              <a:ln w="190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b="1"/>
              </a:p>
            </xdr:txBody>
          </xdr:sp>
          <xdr:sp macro="" textlink="">
            <xdr:nvSpPr>
              <xdr:cNvPr id="42" name="Dowolny kształt: kształt 41">
                <a:extLst>
                  <a:ext uri="{FF2B5EF4-FFF2-40B4-BE49-F238E27FC236}">
                    <a16:creationId xmlns:a16="http://schemas.microsoft.com/office/drawing/2014/main" id="{00000000-0008-0000-0B00-00002A000000}"/>
                  </a:ext>
                </a:extLst>
              </xdr:cNvPr>
              <xdr:cNvSpPr/>
            </xdr:nvSpPr>
            <xdr:spPr>
              <a:xfrm>
                <a:off x="6518051" y="2964738"/>
                <a:ext cx="1168154" cy="1342472"/>
              </a:xfrm>
              <a:custGeom>
                <a:avLst/>
                <a:gdLst>
                  <a:gd name="connsiteX0" fmla="*/ 0 w 1170878"/>
                  <a:gd name="connsiteY0" fmla="*/ 1347439 h 1347439"/>
                  <a:gd name="connsiteX1" fmla="*/ 0 w 1170878"/>
                  <a:gd name="connsiteY1" fmla="*/ 673719 h 1347439"/>
                  <a:gd name="connsiteX2" fmla="*/ 1170878 w 1170878"/>
                  <a:gd name="connsiteY2" fmla="*/ 0 h 1347439"/>
                  <a:gd name="connsiteX3" fmla="*/ 1170878 w 1170878"/>
                  <a:gd name="connsiteY3" fmla="*/ 678366 h 1347439"/>
                  <a:gd name="connsiteX4" fmla="*/ 0 w 1170878"/>
                  <a:gd name="connsiteY4" fmla="*/ 1347439 h 1347439"/>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170878" h="1347439">
                    <a:moveTo>
                      <a:pt x="0" y="1347439"/>
                    </a:moveTo>
                    <a:lnTo>
                      <a:pt x="0" y="673719"/>
                    </a:lnTo>
                    <a:lnTo>
                      <a:pt x="1170878" y="0"/>
                    </a:lnTo>
                    <a:lnTo>
                      <a:pt x="1170878" y="678366"/>
                    </a:lnTo>
                    <a:lnTo>
                      <a:pt x="0" y="1347439"/>
                    </a:lnTo>
                    <a:close/>
                  </a:path>
                </a:pathLst>
              </a:custGeom>
              <a:solidFill>
                <a:schemeClr val="bg1">
                  <a:lumMod val="95000"/>
                </a:schemeClr>
              </a:solidFill>
              <a:ln w="190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b="1"/>
              </a:p>
            </xdr:txBody>
          </xdr:sp>
          <xdr:sp macro="" textlink="">
            <xdr:nvSpPr>
              <xdr:cNvPr id="43" name="Dowolny kształt: kształt 42">
                <a:extLst>
                  <a:ext uri="{FF2B5EF4-FFF2-40B4-BE49-F238E27FC236}">
                    <a16:creationId xmlns:a16="http://schemas.microsoft.com/office/drawing/2014/main" id="{00000000-0008-0000-0B00-00002B000000}"/>
                  </a:ext>
                </a:extLst>
              </xdr:cNvPr>
              <xdr:cNvSpPr/>
            </xdr:nvSpPr>
            <xdr:spPr>
              <a:xfrm>
                <a:off x="6550914" y="3843078"/>
                <a:ext cx="1163508" cy="1351285"/>
              </a:xfrm>
              <a:custGeom>
                <a:avLst/>
                <a:gdLst>
                  <a:gd name="connsiteX0" fmla="*/ 1166232 w 1166232"/>
                  <a:gd name="connsiteY0" fmla="*/ 1356732 h 1356732"/>
                  <a:gd name="connsiteX1" fmla="*/ 1166232 w 1166232"/>
                  <a:gd name="connsiteY1" fmla="*/ 673719 h 1356732"/>
                  <a:gd name="connsiteX2" fmla="*/ 0 w 1166232"/>
                  <a:gd name="connsiteY2" fmla="*/ 0 h 1356732"/>
                  <a:gd name="connsiteX3" fmla="*/ 0 w 1166232"/>
                  <a:gd name="connsiteY3" fmla="*/ 678366 h 1356732"/>
                  <a:gd name="connsiteX4" fmla="*/ 1166232 w 1166232"/>
                  <a:gd name="connsiteY4" fmla="*/ 1356732 h 1356732"/>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166232" h="1356732">
                    <a:moveTo>
                      <a:pt x="1166232" y="1356732"/>
                    </a:moveTo>
                    <a:lnTo>
                      <a:pt x="1166232" y="673719"/>
                    </a:lnTo>
                    <a:lnTo>
                      <a:pt x="0" y="0"/>
                    </a:lnTo>
                    <a:lnTo>
                      <a:pt x="0" y="678366"/>
                    </a:lnTo>
                    <a:lnTo>
                      <a:pt x="1166232" y="1356732"/>
                    </a:lnTo>
                    <a:close/>
                  </a:path>
                </a:pathLst>
              </a:custGeom>
              <a:ln w="190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b="1"/>
              </a:p>
            </xdr:txBody>
          </xdr:sp>
          <xdr:sp macro="" textlink="">
            <xdr:nvSpPr>
              <xdr:cNvPr id="44" name="Dowolny kształt: kształt 43">
                <a:extLst>
                  <a:ext uri="{FF2B5EF4-FFF2-40B4-BE49-F238E27FC236}">
                    <a16:creationId xmlns:a16="http://schemas.microsoft.com/office/drawing/2014/main" id="{00000000-0008-0000-0B00-00002C000000}"/>
                  </a:ext>
                </a:extLst>
              </xdr:cNvPr>
              <xdr:cNvSpPr/>
            </xdr:nvSpPr>
            <xdr:spPr>
              <a:xfrm>
                <a:off x="8021277" y="3823165"/>
                <a:ext cx="1166258" cy="1355931"/>
              </a:xfrm>
              <a:custGeom>
                <a:avLst/>
                <a:gdLst>
                  <a:gd name="connsiteX0" fmla="*/ 1166232 w 1166232"/>
                  <a:gd name="connsiteY0" fmla="*/ 687658 h 1361378"/>
                  <a:gd name="connsiteX1" fmla="*/ 1166232 w 1166232"/>
                  <a:gd name="connsiteY1" fmla="*/ 0 h 1361378"/>
                  <a:gd name="connsiteX2" fmla="*/ 0 w 1166232"/>
                  <a:gd name="connsiteY2" fmla="*/ 673719 h 1361378"/>
                  <a:gd name="connsiteX3" fmla="*/ 0 w 1166232"/>
                  <a:gd name="connsiteY3" fmla="*/ 1361378 h 1361378"/>
                  <a:gd name="connsiteX4" fmla="*/ 1166232 w 1166232"/>
                  <a:gd name="connsiteY4" fmla="*/ 687658 h 1361378"/>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166232" h="1361378">
                    <a:moveTo>
                      <a:pt x="1166232" y="687658"/>
                    </a:moveTo>
                    <a:lnTo>
                      <a:pt x="1166232" y="0"/>
                    </a:lnTo>
                    <a:lnTo>
                      <a:pt x="0" y="673719"/>
                    </a:lnTo>
                    <a:lnTo>
                      <a:pt x="0" y="1361378"/>
                    </a:lnTo>
                    <a:lnTo>
                      <a:pt x="1166232" y="687658"/>
                    </a:lnTo>
                    <a:close/>
                  </a:path>
                </a:pathLst>
              </a:custGeom>
              <a:solidFill>
                <a:schemeClr val="accent1">
                  <a:lumMod val="40000"/>
                  <a:lumOff val="60000"/>
                </a:schemeClr>
              </a:solidFill>
              <a:ln w="190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b="1"/>
              </a:p>
            </xdr:txBody>
          </xdr:sp>
          <xdr:cxnSp macro="">
            <xdr:nvCxnSpPr>
              <xdr:cNvPr id="45" name="Łącznik prosty 44">
                <a:extLst>
                  <a:ext uri="{FF2B5EF4-FFF2-40B4-BE49-F238E27FC236}">
                    <a16:creationId xmlns:a16="http://schemas.microsoft.com/office/drawing/2014/main" id="{00000000-0008-0000-0B00-00002D000000}"/>
                  </a:ext>
                </a:extLst>
              </xdr:cNvPr>
              <xdr:cNvCxnSpPr>
                <a:stCxn id="44" idx="3"/>
              </xdr:cNvCxnSpPr>
            </xdr:nvCxnSpPr>
            <xdr:spPr>
              <a:xfrm flipH="1" flipV="1">
                <a:off x="7712887" y="5000227"/>
                <a:ext cx="308390" cy="178869"/>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46" name="Łącznik prosty 45">
                <a:extLst>
                  <a:ext uri="{FF2B5EF4-FFF2-40B4-BE49-F238E27FC236}">
                    <a16:creationId xmlns:a16="http://schemas.microsoft.com/office/drawing/2014/main" id="{00000000-0008-0000-0B00-00002E000000}"/>
                  </a:ext>
                </a:extLst>
              </xdr:cNvPr>
              <xdr:cNvCxnSpPr>
                <a:stCxn id="43" idx="0"/>
              </xdr:cNvCxnSpPr>
            </xdr:nvCxnSpPr>
            <xdr:spPr>
              <a:xfrm flipV="1">
                <a:off x="7714422" y="5022415"/>
                <a:ext cx="297163" cy="171947"/>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47" name="Łącznik prosty 46">
                <a:extLst>
                  <a:ext uri="{FF2B5EF4-FFF2-40B4-BE49-F238E27FC236}">
                    <a16:creationId xmlns:a16="http://schemas.microsoft.com/office/drawing/2014/main" id="{00000000-0008-0000-0B00-00002F000000}"/>
                  </a:ext>
                </a:extLst>
              </xdr:cNvPr>
              <xdr:cNvCxnSpPr>
                <a:endCxn id="41" idx="0"/>
              </xdr:cNvCxnSpPr>
            </xdr:nvCxnSpPr>
            <xdr:spPr>
              <a:xfrm flipV="1">
                <a:off x="7089938" y="3645640"/>
                <a:ext cx="877686" cy="498870"/>
              </a:xfrm>
              <a:prstGeom prst="line">
                <a:avLst/>
              </a:prstGeom>
            </xdr:spPr>
            <xdr:style>
              <a:lnRef idx="1">
                <a:schemeClr val="dk1"/>
              </a:lnRef>
              <a:fillRef idx="0">
                <a:schemeClr val="dk1"/>
              </a:fillRef>
              <a:effectRef idx="0">
                <a:schemeClr val="dk1"/>
              </a:effectRef>
              <a:fontRef idx="minor">
                <a:schemeClr val="tx1"/>
              </a:fontRef>
            </xdr:style>
          </xdr:cxnSp>
        </xdr:grpSp>
        <xdr:sp macro="" textlink="">
          <xdr:nvSpPr>
            <xdr:cNvPr id="39" name="Dowolny kształt: kształt 38">
              <a:extLst>
                <a:ext uri="{FF2B5EF4-FFF2-40B4-BE49-F238E27FC236}">
                  <a16:creationId xmlns:a16="http://schemas.microsoft.com/office/drawing/2014/main" id="{00000000-0008-0000-0B00-000027000000}"/>
                </a:ext>
              </a:extLst>
            </xdr:cNvPr>
            <xdr:cNvSpPr/>
          </xdr:nvSpPr>
          <xdr:spPr>
            <a:xfrm>
              <a:off x="5602843" y="7665271"/>
              <a:ext cx="327859" cy="486277"/>
            </a:xfrm>
            <a:custGeom>
              <a:avLst/>
              <a:gdLst>
                <a:gd name="connsiteX0" fmla="*/ 0 w 656723"/>
                <a:gd name="connsiteY0" fmla="*/ 0 h 1017671"/>
                <a:gd name="connsiteX1" fmla="*/ 0 w 656723"/>
                <a:gd name="connsiteY1" fmla="*/ 686803 h 1017671"/>
                <a:gd name="connsiteX2" fmla="*/ 656723 w 656723"/>
                <a:gd name="connsiteY2" fmla="*/ 1017671 h 1017671"/>
                <a:gd name="connsiteX3" fmla="*/ 656723 w 656723"/>
                <a:gd name="connsiteY3" fmla="*/ 340895 h 1017671"/>
                <a:gd name="connsiteX4" fmla="*/ 0 w 656723"/>
                <a:gd name="connsiteY4" fmla="*/ 0 h 1017671"/>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656723" h="1017671">
                  <a:moveTo>
                    <a:pt x="0" y="0"/>
                  </a:moveTo>
                  <a:lnTo>
                    <a:pt x="0" y="686803"/>
                  </a:lnTo>
                  <a:lnTo>
                    <a:pt x="656723" y="1017671"/>
                  </a:lnTo>
                  <a:lnTo>
                    <a:pt x="656723" y="340895"/>
                  </a:lnTo>
                  <a:lnTo>
                    <a:pt x="0" y="0"/>
                  </a:lnTo>
                  <a:close/>
                </a:path>
              </a:pathLst>
            </a:custGeom>
            <a:solidFill>
              <a:schemeClr val="accent1">
                <a:lumMod val="40000"/>
                <a:lumOff val="60000"/>
              </a:schemeClr>
            </a:solidFill>
            <a:ln>
              <a:solidFill>
                <a:schemeClr val="bg1"/>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xnSp macro="">
          <xdr:nvCxnSpPr>
            <xdr:cNvPr id="40" name="Łącznik prosty 39">
              <a:extLst>
                <a:ext uri="{FF2B5EF4-FFF2-40B4-BE49-F238E27FC236}">
                  <a16:creationId xmlns:a16="http://schemas.microsoft.com/office/drawing/2014/main" id="{00000000-0008-0000-0B00-000028000000}"/>
                </a:ext>
              </a:extLst>
            </xdr:cNvPr>
            <xdr:cNvCxnSpPr/>
          </xdr:nvCxnSpPr>
          <xdr:spPr>
            <a:xfrm flipV="1">
              <a:off x="5763262" y="7757701"/>
              <a:ext cx="0" cy="303609"/>
            </a:xfrm>
            <a:prstGeom prst="line">
              <a:avLst/>
            </a:prstGeom>
            <a:ln w="12700">
              <a:solidFill>
                <a:schemeClr val="bg1"/>
              </a:solidFill>
              <a:prstDash val="sysDash"/>
            </a:ln>
          </xdr:spPr>
          <xdr:style>
            <a:lnRef idx="1">
              <a:schemeClr val="accent1"/>
            </a:lnRef>
            <a:fillRef idx="0">
              <a:schemeClr val="accent1"/>
            </a:fillRef>
            <a:effectRef idx="0">
              <a:schemeClr val="accent1"/>
            </a:effectRef>
            <a:fontRef idx="minor">
              <a:schemeClr val="tx1"/>
            </a:fontRef>
          </xdr:style>
        </xdr:cxnSp>
      </xdr:grpSp>
      <xdr:cxnSp macro="">
        <xdr:nvCxnSpPr>
          <xdr:cNvPr id="37" name="Łącznik prosty 36">
            <a:extLst>
              <a:ext uri="{FF2B5EF4-FFF2-40B4-BE49-F238E27FC236}">
                <a16:creationId xmlns:a16="http://schemas.microsoft.com/office/drawing/2014/main" id="{00000000-0008-0000-0B00-000025000000}"/>
              </a:ext>
            </a:extLst>
          </xdr:cNvPr>
          <xdr:cNvCxnSpPr>
            <a:endCxn id="42" idx="3"/>
          </xdr:cNvCxnSpPr>
        </xdr:nvCxnSpPr>
        <xdr:spPr>
          <a:xfrm flipH="1" flipV="1">
            <a:off x="5611476" y="9315257"/>
            <a:ext cx="1050081" cy="493588"/>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twoCellAnchor>
    <xdr:from>
      <xdr:col>18</xdr:col>
      <xdr:colOff>517635</xdr:colOff>
      <xdr:row>25</xdr:row>
      <xdr:rowOff>107004</xdr:rowOff>
    </xdr:from>
    <xdr:to>
      <xdr:col>23</xdr:col>
      <xdr:colOff>529972</xdr:colOff>
      <xdr:row>29</xdr:row>
      <xdr:rowOff>107051</xdr:rowOff>
    </xdr:to>
    <xdr:grpSp>
      <xdr:nvGrpSpPr>
        <xdr:cNvPr id="48" name="Grupa 47">
          <a:extLst>
            <a:ext uri="{FF2B5EF4-FFF2-40B4-BE49-F238E27FC236}">
              <a16:creationId xmlns:a16="http://schemas.microsoft.com/office/drawing/2014/main" id="{00000000-0008-0000-0B00-000030000000}"/>
            </a:ext>
          </a:extLst>
        </xdr:cNvPr>
        <xdr:cNvGrpSpPr>
          <a:grpSpLocks noChangeAspect="1"/>
        </xdr:cNvGrpSpPr>
      </xdr:nvGrpSpPr>
      <xdr:grpSpPr>
        <a:xfrm>
          <a:off x="12692218" y="4527420"/>
          <a:ext cx="3077754" cy="707619"/>
          <a:chOff x="4282694" y="8660485"/>
          <a:chExt cx="3099674" cy="2129382"/>
        </a:xfrm>
      </xdr:grpSpPr>
      <xdr:sp macro="" textlink="">
        <xdr:nvSpPr>
          <xdr:cNvPr id="49" name="Dowolny kształt: kształt 48">
            <a:extLst>
              <a:ext uri="{FF2B5EF4-FFF2-40B4-BE49-F238E27FC236}">
                <a16:creationId xmlns:a16="http://schemas.microsoft.com/office/drawing/2014/main" id="{00000000-0008-0000-0B00-000031000000}"/>
              </a:ext>
            </a:extLst>
          </xdr:cNvPr>
          <xdr:cNvSpPr/>
        </xdr:nvSpPr>
        <xdr:spPr>
          <a:xfrm>
            <a:off x="4953000" y="9401175"/>
            <a:ext cx="1720215" cy="1295400"/>
          </a:xfrm>
          <a:custGeom>
            <a:avLst/>
            <a:gdLst>
              <a:gd name="connsiteX0" fmla="*/ 828675 w 1724025"/>
              <a:gd name="connsiteY0" fmla="*/ 0 h 1295400"/>
              <a:gd name="connsiteX1" fmla="*/ 1724025 w 1724025"/>
              <a:gd name="connsiteY1" fmla="*/ 409575 h 1295400"/>
              <a:gd name="connsiteX2" fmla="*/ 1076325 w 1724025"/>
              <a:gd name="connsiteY2" fmla="*/ 714375 h 1295400"/>
              <a:gd name="connsiteX3" fmla="*/ 1076325 w 1724025"/>
              <a:gd name="connsiteY3" fmla="*/ 1219200 h 1295400"/>
              <a:gd name="connsiteX4" fmla="*/ 914400 w 1724025"/>
              <a:gd name="connsiteY4" fmla="*/ 1295400 h 1295400"/>
              <a:gd name="connsiteX5" fmla="*/ 714375 w 1724025"/>
              <a:gd name="connsiteY5" fmla="*/ 1219200 h 1295400"/>
              <a:gd name="connsiteX6" fmla="*/ 723900 w 1724025"/>
              <a:gd name="connsiteY6" fmla="*/ 733425 h 1295400"/>
              <a:gd name="connsiteX7" fmla="*/ 0 w 1724025"/>
              <a:gd name="connsiteY7" fmla="*/ 390525 h 1295400"/>
              <a:gd name="connsiteX8" fmla="*/ 828675 w 1724025"/>
              <a:gd name="connsiteY8" fmla="*/ 0 h 12954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1724025" h="1295400">
                <a:moveTo>
                  <a:pt x="828675" y="0"/>
                </a:moveTo>
                <a:lnTo>
                  <a:pt x="1724025" y="409575"/>
                </a:lnTo>
                <a:lnTo>
                  <a:pt x="1076325" y="714375"/>
                </a:lnTo>
                <a:lnTo>
                  <a:pt x="1076325" y="1219200"/>
                </a:lnTo>
                <a:lnTo>
                  <a:pt x="914400" y="1295400"/>
                </a:lnTo>
                <a:lnTo>
                  <a:pt x="714375" y="1219200"/>
                </a:lnTo>
                <a:lnTo>
                  <a:pt x="723900" y="733425"/>
                </a:lnTo>
                <a:lnTo>
                  <a:pt x="0" y="390525"/>
                </a:lnTo>
                <a:lnTo>
                  <a:pt x="828675" y="0"/>
                </a:lnTo>
                <a:close/>
              </a:path>
            </a:pathLst>
          </a:custGeom>
          <a:solidFill>
            <a:schemeClr val="accent2">
              <a:lumMod val="20000"/>
              <a:lumOff val="80000"/>
            </a:schemeClr>
          </a:solidFill>
          <a:ln w="6350">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nvGrpSpPr>
          <xdr:cNvPr id="50" name="Grupa 49">
            <a:extLst>
              <a:ext uri="{FF2B5EF4-FFF2-40B4-BE49-F238E27FC236}">
                <a16:creationId xmlns:a16="http://schemas.microsoft.com/office/drawing/2014/main" id="{00000000-0008-0000-0B00-000032000000}"/>
              </a:ext>
            </a:extLst>
          </xdr:cNvPr>
          <xdr:cNvGrpSpPr/>
        </xdr:nvGrpSpPr>
        <xdr:grpSpPr>
          <a:xfrm>
            <a:off x="4282694" y="8660485"/>
            <a:ext cx="3099674" cy="2129382"/>
            <a:chOff x="3694515" y="7352253"/>
            <a:chExt cx="3018431" cy="2235114"/>
          </a:xfrm>
        </xdr:grpSpPr>
        <xdr:grpSp>
          <xdr:nvGrpSpPr>
            <xdr:cNvPr id="51" name="Grupa 50">
              <a:extLst>
                <a:ext uri="{FF2B5EF4-FFF2-40B4-BE49-F238E27FC236}">
                  <a16:creationId xmlns:a16="http://schemas.microsoft.com/office/drawing/2014/main" id="{00000000-0008-0000-0B00-000033000000}"/>
                </a:ext>
              </a:extLst>
            </xdr:cNvPr>
            <xdr:cNvGrpSpPr/>
          </xdr:nvGrpSpPr>
          <xdr:grpSpPr>
            <a:xfrm>
              <a:off x="3694515" y="7352253"/>
              <a:ext cx="3018431" cy="2235114"/>
              <a:chOff x="6518051" y="2964738"/>
              <a:chExt cx="2669484" cy="2229625"/>
            </a:xfrm>
          </xdr:grpSpPr>
          <xdr:sp macro="" textlink="">
            <xdr:nvSpPr>
              <xdr:cNvPr id="54" name="Dowolny kształt: kształt 53">
                <a:extLst>
                  <a:ext uri="{FF2B5EF4-FFF2-40B4-BE49-F238E27FC236}">
                    <a16:creationId xmlns:a16="http://schemas.microsoft.com/office/drawing/2014/main" id="{00000000-0008-0000-0B00-000036000000}"/>
                  </a:ext>
                </a:extLst>
              </xdr:cNvPr>
              <xdr:cNvSpPr/>
            </xdr:nvSpPr>
            <xdr:spPr>
              <a:xfrm>
                <a:off x="7967624" y="2979033"/>
                <a:ext cx="1167674" cy="1342472"/>
              </a:xfrm>
              <a:custGeom>
                <a:avLst/>
                <a:gdLst>
                  <a:gd name="connsiteX0" fmla="*/ 0 w 1170878"/>
                  <a:gd name="connsiteY0" fmla="*/ 669073 h 1347439"/>
                  <a:gd name="connsiteX1" fmla="*/ 0 w 1170878"/>
                  <a:gd name="connsiteY1" fmla="*/ 0 h 1347439"/>
                  <a:gd name="connsiteX2" fmla="*/ 1170878 w 1170878"/>
                  <a:gd name="connsiteY2" fmla="*/ 664427 h 1347439"/>
                  <a:gd name="connsiteX3" fmla="*/ 1170878 w 1170878"/>
                  <a:gd name="connsiteY3" fmla="*/ 1347439 h 1347439"/>
                  <a:gd name="connsiteX4" fmla="*/ 0 w 1170878"/>
                  <a:gd name="connsiteY4" fmla="*/ 669073 h 1347439"/>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170878" h="1347439">
                    <a:moveTo>
                      <a:pt x="0" y="669073"/>
                    </a:moveTo>
                    <a:lnTo>
                      <a:pt x="0" y="0"/>
                    </a:lnTo>
                    <a:lnTo>
                      <a:pt x="1170878" y="664427"/>
                    </a:lnTo>
                    <a:lnTo>
                      <a:pt x="1170878" y="1347439"/>
                    </a:lnTo>
                    <a:lnTo>
                      <a:pt x="0" y="669073"/>
                    </a:lnTo>
                    <a:close/>
                  </a:path>
                </a:pathLst>
              </a:custGeom>
              <a:solidFill>
                <a:schemeClr val="bg1">
                  <a:lumMod val="85000"/>
                </a:schemeClr>
              </a:solidFill>
              <a:ln w="190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b="1"/>
              </a:p>
            </xdr:txBody>
          </xdr:sp>
          <xdr:sp macro="" textlink="">
            <xdr:nvSpPr>
              <xdr:cNvPr id="55" name="Dowolny kształt: kształt 54">
                <a:extLst>
                  <a:ext uri="{FF2B5EF4-FFF2-40B4-BE49-F238E27FC236}">
                    <a16:creationId xmlns:a16="http://schemas.microsoft.com/office/drawing/2014/main" id="{00000000-0008-0000-0B00-000037000000}"/>
                  </a:ext>
                </a:extLst>
              </xdr:cNvPr>
              <xdr:cNvSpPr/>
            </xdr:nvSpPr>
            <xdr:spPr>
              <a:xfrm>
                <a:off x="6518051" y="2964738"/>
                <a:ext cx="1168154" cy="1342472"/>
              </a:xfrm>
              <a:custGeom>
                <a:avLst/>
                <a:gdLst>
                  <a:gd name="connsiteX0" fmla="*/ 0 w 1170878"/>
                  <a:gd name="connsiteY0" fmla="*/ 1347439 h 1347439"/>
                  <a:gd name="connsiteX1" fmla="*/ 0 w 1170878"/>
                  <a:gd name="connsiteY1" fmla="*/ 673719 h 1347439"/>
                  <a:gd name="connsiteX2" fmla="*/ 1170878 w 1170878"/>
                  <a:gd name="connsiteY2" fmla="*/ 0 h 1347439"/>
                  <a:gd name="connsiteX3" fmla="*/ 1170878 w 1170878"/>
                  <a:gd name="connsiteY3" fmla="*/ 678366 h 1347439"/>
                  <a:gd name="connsiteX4" fmla="*/ 0 w 1170878"/>
                  <a:gd name="connsiteY4" fmla="*/ 1347439 h 1347439"/>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170878" h="1347439">
                    <a:moveTo>
                      <a:pt x="0" y="1347439"/>
                    </a:moveTo>
                    <a:lnTo>
                      <a:pt x="0" y="673719"/>
                    </a:lnTo>
                    <a:lnTo>
                      <a:pt x="1170878" y="0"/>
                    </a:lnTo>
                    <a:lnTo>
                      <a:pt x="1170878" y="678366"/>
                    </a:lnTo>
                    <a:lnTo>
                      <a:pt x="0" y="1347439"/>
                    </a:lnTo>
                    <a:close/>
                  </a:path>
                </a:pathLst>
              </a:custGeom>
              <a:solidFill>
                <a:schemeClr val="bg1">
                  <a:lumMod val="95000"/>
                </a:schemeClr>
              </a:solidFill>
              <a:ln w="190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b="1"/>
              </a:p>
            </xdr:txBody>
          </xdr:sp>
          <xdr:sp macro="" textlink="">
            <xdr:nvSpPr>
              <xdr:cNvPr id="56" name="Dowolny kształt: kształt 55">
                <a:extLst>
                  <a:ext uri="{FF2B5EF4-FFF2-40B4-BE49-F238E27FC236}">
                    <a16:creationId xmlns:a16="http://schemas.microsoft.com/office/drawing/2014/main" id="{00000000-0008-0000-0B00-000038000000}"/>
                  </a:ext>
                </a:extLst>
              </xdr:cNvPr>
              <xdr:cNvSpPr/>
            </xdr:nvSpPr>
            <xdr:spPr>
              <a:xfrm>
                <a:off x="6550914" y="3843078"/>
                <a:ext cx="1163508" cy="1351285"/>
              </a:xfrm>
              <a:custGeom>
                <a:avLst/>
                <a:gdLst>
                  <a:gd name="connsiteX0" fmla="*/ 1166232 w 1166232"/>
                  <a:gd name="connsiteY0" fmla="*/ 1356732 h 1356732"/>
                  <a:gd name="connsiteX1" fmla="*/ 1166232 w 1166232"/>
                  <a:gd name="connsiteY1" fmla="*/ 673719 h 1356732"/>
                  <a:gd name="connsiteX2" fmla="*/ 0 w 1166232"/>
                  <a:gd name="connsiteY2" fmla="*/ 0 h 1356732"/>
                  <a:gd name="connsiteX3" fmla="*/ 0 w 1166232"/>
                  <a:gd name="connsiteY3" fmla="*/ 678366 h 1356732"/>
                  <a:gd name="connsiteX4" fmla="*/ 1166232 w 1166232"/>
                  <a:gd name="connsiteY4" fmla="*/ 1356732 h 1356732"/>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166232" h="1356732">
                    <a:moveTo>
                      <a:pt x="1166232" y="1356732"/>
                    </a:moveTo>
                    <a:lnTo>
                      <a:pt x="1166232" y="673719"/>
                    </a:lnTo>
                    <a:lnTo>
                      <a:pt x="0" y="0"/>
                    </a:lnTo>
                    <a:lnTo>
                      <a:pt x="0" y="678366"/>
                    </a:lnTo>
                    <a:lnTo>
                      <a:pt x="1166232" y="1356732"/>
                    </a:lnTo>
                    <a:close/>
                  </a:path>
                </a:pathLst>
              </a:custGeom>
              <a:ln w="190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b="1"/>
              </a:p>
            </xdr:txBody>
          </xdr:sp>
          <xdr:sp macro="" textlink="">
            <xdr:nvSpPr>
              <xdr:cNvPr id="57" name="Dowolny kształt: kształt 56">
                <a:extLst>
                  <a:ext uri="{FF2B5EF4-FFF2-40B4-BE49-F238E27FC236}">
                    <a16:creationId xmlns:a16="http://schemas.microsoft.com/office/drawing/2014/main" id="{00000000-0008-0000-0B00-000039000000}"/>
                  </a:ext>
                </a:extLst>
              </xdr:cNvPr>
              <xdr:cNvSpPr/>
            </xdr:nvSpPr>
            <xdr:spPr>
              <a:xfrm>
                <a:off x="8021277" y="3823165"/>
                <a:ext cx="1166258" cy="1355931"/>
              </a:xfrm>
              <a:custGeom>
                <a:avLst/>
                <a:gdLst>
                  <a:gd name="connsiteX0" fmla="*/ 1166232 w 1166232"/>
                  <a:gd name="connsiteY0" fmla="*/ 687658 h 1361378"/>
                  <a:gd name="connsiteX1" fmla="*/ 1166232 w 1166232"/>
                  <a:gd name="connsiteY1" fmla="*/ 0 h 1361378"/>
                  <a:gd name="connsiteX2" fmla="*/ 0 w 1166232"/>
                  <a:gd name="connsiteY2" fmla="*/ 673719 h 1361378"/>
                  <a:gd name="connsiteX3" fmla="*/ 0 w 1166232"/>
                  <a:gd name="connsiteY3" fmla="*/ 1361378 h 1361378"/>
                  <a:gd name="connsiteX4" fmla="*/ 1166232 w 1166232"/>
                  <a:gd name="connsiteY4" fmla="*/ 687658 h 1361378"/>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166232" h="1361378">
                    <a:moveTo>
                      <a:pt x="1166232" y="687658"/>
                    </a:moveTo>
                    <a:lnTo>
                      <a:pt x="1166232" y="0"/>
                    </a:lnTo>
                    <a:lnTo>
                      <a:pt x="0" y="673719"/>
                    </a:lnTo>
                    <a:lnTo>
                      <a:pt x="0" y="1361378"/>
                    </a:lnTo>
                    <a:lnTo>
                      <a:pt x="1166232" y="687658"/>
                    </a:lnTo>
                    <a:close/>
                  </a:path>
                </a:pathLst>
              </a:custGeom>
              <a:solidFill>
                <a:schemeClr val="accent1">
                  <a:lumMod val="40000"/>
                  <a:lumOff val="60000"/>
                </a:schemeClr>
              </a:solidFill>
              <a:ln w="190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b="1"/>
              </a:p>
            </xdr:txBody>
          </xdr:sp>
        </xdr:grpSp>
        <xdr:sp macro="" textlink="">
          <xdr:nvSpPr>
            <xdr:cNvPr id="52" name="Dowolny kształt: kształt 51">
              <a:extLst>
                <a:ext uri="{FF2B5EF4-FFF2-40B4-BE49-F238E27FC236}">
                  <a16:creationId xmlns:a16="http://schemas.microsoft.com/office/drawing/2014/main" id="{00000000-0008-0000-0B00-000034000000}"/>
                </a:ext>
              </a:extLst>
            </xdr:cNvPr>
            <xdr:cNvSpPr/>
          </xdr:nvSpPr>
          <xdr:spPr>
            <a:xfrm>
              <a:off x="5602843" y="7665271"/>
              <a:ext cx="327859" cy="486277"/>
            </a:xfrm>
            <a:custGeom>
              <a:avLst/>
              <a:gdLst>
                <a:gd name="connsiteX0" fmla="*/ 0 w 656723"/>
                <a:gd name="connsiteY0" fmla="*/ 0 h 1017671"/>
                <a:gd name="connsiteX1" fmla="*/ 0 w 656723"/>
                <a:gd name="connsiteY1" fmla="*/ 686803 h 1017671"/>
                <a:gd name="connsiteX2" fmla="*/ 656723 w 656723"/>
                <a:gd name="connsiteY2" fmla="*/ 1017671 h 1017671"/>
                <a:gd name="connsiteX3" fmla="*/ 656723 w 656723"/>
                <a:gd name="connsiteY3" fmla="*/ 340895 h 1017671"/>
                <a:gd name="connsiteX4" fmla="*/ 0 w 656723"/>
                <a:gd name="connsiteY4" fmla="*/ 0 h 1017671"/>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656723" h="1017671">
                  <a:moveTo>
                    <a:pt x="0" y="0"/>
                  </a:moveTo>
                  <a:lnTo>
                    <a:pt x="0" y="686803"/>
                  </a:lnTo>
                  <a:lnTo>
                    <a:pt x="656723" y="1017671"/>
                  </a:lnTo>
                  <a:lnTo>
                    <a:pt x="656723" y="340895"/>
                  </a:lnTo>
                  <a:lnTo>
                    <a:pt x="0" y="0"/>
                  </a:lnTo>
                  <a:close/>
                </a:path>
              </a:pathLst>
            </a:custGeom>
            <a:solidFill>
              <a:schemeClr val="accent1">
                <a:lumMod val="40000"/>
                <a:lumOff val="60000"/>
              </a:schemeClr>
            </a:solidFill>
            <a:ln>
              <a:solidFill>
                <a:schemeClr val="bg1"/>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xnSp macro="">
          <xdr:nvCxnSpPr>
            <xdr:cNvPr id="53" name="Łącznik prosty 52">
              <a:extLst>
                <a:ext uri="{FF2B5EF4-FFF2-40B4-BE49-F238E27FC236}">
                  <a16:creationId xmlns:a16="http://schemas.microsoft.com/office/drawing/2014/main" id="{00000000-0008-0000-0B00-000035000000}"/>
                </a:ext>
              </a:extLst>
            </xdr:cNvPr>
            <xdr:cNvCxnSpPr/>
          </xdr:nvCxnSpPr>
          <xdr:spPr>
            <a:xfrm flipV="1">
              <a:off x="5763262" y="7757701"/>
              <a:ext cx="0" cy="303609"/>
            </a:xfrm>
            <a:prstGeom prst="line">
              <a:avLst/>
            </a:prstGeom>
            <a:ln w="12700">
              <a:solidFill>
                <a:schemeClr val="bg1"/>
              </a:solidFill>
              <a:prstDash val="sysDash"/>
            </a:ln>
          </xdr:spPr>
          <xdr:style>
            <a:lnRef idx="1">
              <a:schemeClr val="accent1"/>
            </a:lnRef>
            <a:fillRef idx="0">
              <a:schemeClr val="accent1"/>
            </a:fillRef>
            <a:effectRef idx="0">
              <a:schemeClr val="accent1"/>
            </a:effectRef>
            <a:fontRef idx="minor">
              <a:schemeClr val="tx1"/>
            </a:fontRef>
          </xdr:style>
        </xdr:cxnSp>
      </xdr:grpSp>
    </xdr:grpSp>
    <xdr:clientData/>
  </xdr:twoCellAnchor>
  <xdr:twoCellAnchor>
    <xdr:from>
      <xdr:col>13</xdr:col>
      <xdr:colOff>257990</xdr:colOff>
      <xdr:row>23</xdr:row>
      <xdr:rowOff>124369</xdr:rowOff>
    </xdr:from>
    <xdr:to>
      <xdr:col>17</xdr:col>
      <xdr:colOff>410870</xdr:colOff>
      <xdr:row>33</xdr:row>
      <xdr:rowOff>66874</xdr:rowOff>
    </xdr:to>
    <xdr:grpSp>
      <xdr:nvGrpSpPr>
        <xdr:cNvPr id="58" name="Grupa 57">
          <a:extLst>
            <a:ext uri="{FF2B5EF4-FFF2-40B4-BE49-F238E27FC236}">
              <a16:creationId xmlns:a16="http://schemas.microsoft.com/office/drawing/2014/main" id="{00000000-0008-0000-0B00-00003A000000}"/>
            </a:ext>
          </a:extLst>
        </xdr:cNvPr>
        <xdr:cNvGrpSpPr>
          <a:grpSpLocks noChangeAspect="1"/>
        </xdr:cNvGrpSpPr>
      </xdr:nvGrpSpPr>
      <xdr:grpSpPr>
        <a:xfrm>
          <a:off x="9372871" y="4194810"/>
          <a:ext cx="2602165" cy="1707623"/>
          <a:chOff x="4348977" y="9940356"/>
          <a:chExt cx="3121218" cy="2158143"/>
        </a:xfrm>
      </xdr:grpSpPr>
      <xdr:grpSp>
        <xdr:nvGrpSpPr>
          <xdr:cNvPr id="59" name="Grupa 58">
            <a:extLst>
              <a:ext uri="{FF2B5EF4-FFF2-40B4-BE49-F238E27FC236}">
                <a16:creationId xmlns:a16="http://schemas.microsoft.com/office/drawing/2014/main" id="{00000000-0008-0000-0B00-00003B000000}"/>
              </a:ext>
            </a:extLst>
          </xdr:cNvPr>
          <xdr:cNvGrpSpPr>
            <a:grpSpLocks noChangeAspect="1"/>
          </xdr:cNvGrpSpPr>
        </xdr:nvGrpSpPr>
        <xdr:grpSpPr>
          <a:xfrm>
            <a:off x="4350882" y="9936546"/>
            <a:ext cx="3115503" cy="2158143"/>
            <a:chOff x="4257897" y="8674138"/>
            <a:chExt cx="3124472" cy="2115730"/>
          </a:xfrm>
        </xdr:grpSpPr>
        <xdr:sp macro="" textlink="">
          <xdr:nvSpPr>
            <xdr:cNvPr id="62" name="Dowolny kształt: kształt 61">
              <a:extLst>
                <a:ext uri="{FF2B5EF4-FFF2-40B4-BE49-F238E27FC236}">
                  <a16:creationId xmlns:a16="http://schemas.microsoft.com/office/drawing/2014/main" id="{00000000-0008-0000-0B00-00003E000000}"/>
                </a:ext>
              </a:extLst>
            </xdr:cNvPr>
            <xdr:cNvSpPr/>
          </xdr:nvSpPr>
          <xdr:spPr>
            <a:xfrm>
              <a:off x="4953000" y="9401175"/>
              <a:ext cx="1720215" cy="1295400"/>
            </a:xfrm>
            <a:custGeom>
              <a:avLst/>
              <a:gdLst>
                <a:gd name="connsiteX0" fmla="*/ 828675 w 1724025"/>
                <a:gd name="connsiteY0" fmla="*/ 0 h 1295400"/>
                <a:gd name="connsiteX1" fmla="*/ 1724025 w 1724025"/>
                <a:gd name="connsiteY1" fmla="*/ 409575 h 1295400"/>
                <a:gd name="connsiteX2" fmla="*/ 1076325 w 1724025"/>
                <a:gd name="connsiteY2" fmla="*/ 714375 h 1295400"/>
                <a:gd name="connsiteX3" fmla="*/ 1076325 w 1724025"/>
                <a:gd name="connsiteY3" fmla="*/ 1219200 h 1295400"/>
                <a:gd name="connsiteX4" fmla="*/ 914400 w 1724025"/>
                <a:gd name="connsiteY4" fmla="*/ 1295400 h 1295400"/>
                <a:gd name="connsiteX5" fmla="*/ 714375 w 1724025"/>
                <a:gd name="connsiteY5" fmla="*/ 1219200 h 1295400"/>
                <a:gd name="connsiteX6" fmla="*/ 723900 w 1724025"/>
                <a:gd name="connsiteY6" fmla="*/ 733425 h 1295400"/>
                <a:gd name="connsiteX7" fmla="*/ 0 w 1724025"/>
                <a:gd name="connsiteY7" fmla="*/ 390525 h 1295400"/>
                <a:gd name="connsiteX8" fmla="*/ 828675 w 1724025"/>
                <a:gd name="connsiteY8" fmla="*/ 0 h 12954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1724025" h="1295400">
                  <a:moveTo>
                    <a:pt x="828675" y="0"/>
                  </a:moveTo>
                  <a:lnTo>
                    <a:pt x="1724025" y="409575"/>
                  </a:lnTo>
                  <a:lnTo>
                    <a:pt x="1076325" y="714375"/>
                  </a:lnTo>
                  <a:lnTo>
                    <a:pt x="1076325" y="1219200"/>
                  </a:lnTo>
                  <a:lnTo>
                    <a:pt x="914400" y="1295400"/>
                  </a:lnTo>
                  <a:lnTo>
                    <a:pt x="714375" y="1219200"/>
                  </a:lnTo>
                  <a:lnTo>
                    <a:pt x="723900" y="733425"/>
                  </a:lnTo>
                  <a:lnTo>
                    <a:pt x="0" y="390525"/>
                  </a:lnTo>
                  <a:lnTo>
                    <a:pt x="828675" y="0"/>
                  </a:lnTo>
                  <a:close/>
                </a:path>
              </a:pathLst>
            </a:custGeom>
            <a:solidFill>
              <a:schemeClr val="accent2">
                <a:lumMod val="20000"/>
                <a:lumOff val="80000"/>
              </a:schemeClr>
            </a:solidFill>
            <a:ln w="6350">
              <a:solidFill>
                <a:schemeClr val="tx1">
                  <a:lumMod val="75000"/>
                  <a:lumOff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nvGrpSpPr>
            <xdr:cNvPr id="63" name="Grupa 62">
              <a:extLst>
                <a:ext uri="{FF2B5EF4-FFF2-40B4-BE49-F238E27FC236}">
                  <a16:creationId xmlns:a16="http://schemas.microsoft.com/office/drawing/2014/main" id="{00000000-0008-0000-0B00-00003F000000}"/>
                </a:ext>
              </a:extLst>
            </xdr:cNvPr>
            <xdr:cNvGrpSpPr/>
          </xdr:nvGrpSpPr>
          <xdr:grpSpPr>
            <a:xfrm>
              <a:off x="4257897" y="8674138"/>
              <a:ext cx="3124472" cy="2115730"/>
              <a:chOff x="3670368" y="7366583"/>
              <a:chExt cx="3042579" cy="2220784"/>
            </a:xfrm>
          </xdr:grpSpPr>
          <xdr:grpSp>
            <xdr:nvGrpSpPr>
              <xdr:cNvPr id="65" name="Grupa 64">
                <a:extLst>
                  <a:ext uri="{FF2B5EF4-FFF2-40B4-BE49-F238E27FC236}">
                    <a16:creationId xmlns:a16="http://schemas.microsoft.com/office/drawing/2014/main" id="{00000000-0008-0000-0B00-000041000000}"/>
                  </a:ext>
                </a:extLst>
              </xdr:cNvPr>
              <xdr:cNvGrpSpPr/>
            </xdr:nvGrpSpPr>
            <xdr:grpSpPr>
              <a:xfrm>
                <a:off x="3670368" y="7366583"/>
                <a:ext cx="3042579" cy="2220784"/>
                <a:chOff x="6496695" y="2979033"/>
                <a:chExt cx="2690840" cy="2215330"/>
              </a:xfrm>
            </xdr:grpSpPr>
            <xdr:sp macro="" textlink="">
              <xdr:nvSpPr>
                <xdr:cNvPr id="68" name="Dowolny kształt: kształt 67">
                  <a:extLst>
                    <a:ext uri="{FF2B5EF4-FFF2-40B4-BE49-F238E27FC236}">
                      <a16:creationId xmlns:a16="http://schemas.microsoft.com/office/drawing/2014/main" id="{00000000-0008-0000-0B00-000044000000}"/>
                    </a:ext>
                  </a:extLst>
                </xdr:cNvPr>
                <xdr:cNvSpPr/>
              </xdr:nvSpPr>
              <xdr:spPr>
                <a:xfrm>
                  <a:off x="7967624" y="2979033"/>
                  <a:ext cx="1167674" cy="1342472"/>
                </a:xfrm>
                <a:custGeom>
                  <a:avLst/>
                  <a:gdLst>
                    <a:gd name="connsiteX0" fmla="*/ 0 w 1170878"/>
                    <a:gd name="connsiteY0" fmla="*/ 669073 h 1347439"/>
                    <a:gd name="connsiteX1" fmla="*/ 0 w 1170878"/>
                    <a:gd name="connsiteY1" fmla="*/ 0 h 1347439"/>
                    <a:gd name="connsiteX2" fmla="*/ 1170878 w 1170878"/>
                    <a:gd name="connsiteY2" fmla="*/ 664427 h 1347439"/>
                    <a:gd name="connsiteX3" fmla="*/ 1170878 w 1170878"/>
                    <a:gd name="connsiteY3" fmla="*/ 1347439 h 1347439"/>
                    <a:gd name="connsiteX4" fmla="*/ 0 w 1170878"/>
                    <a:gd name="connsiteY4" fmla="*/ 669073 h 1347439"/>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170878" h="1347439">
                      <a:moveTo>
                        <a:pt x="0" y="669073"/>
                      </a:moveTo>
                      <a:lnTo>
                        <a:pt x="0" y="0"/>
                      </a:lnTo>
                      <a:lnTo>
                        <a:pt x="1170878" y="664427"/>
                      </a:lnTo>
                      <a:lnTo>
                        <a:pt x="1170878" y="1347439"/>
                      </a:lnTo>
                      <a:lnTo>
                        <a:pt x="0" y="669073"/>
                      </a:lnTo>
                      <a:close/>
                    </a:path>
                  </a:pathLst>
                </a:custGeom>
                <a:solidFill>
                  <a:schemeClr val="bg1">
                    <a:lumMod val="85000"/>
                  </a:schemeClr>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b="1"/>
                </a:p>
              </xdr:txBody>
            </xdr:sp>
            <xdr:sp macro="" textlink="">
              <xdr:nvSpPr>
                <xdr:cNvPr id="69" name="Dowolny kształt: kształt 68">
                  <a:extLst>
                    <a:ext uri="{FF2B5EF4-FFF2-40B4-BE49-F238E27FC236}">
                      <a16:creationId xmlns:a16="http://schemas.microsoft.com/office/drawing/2014/main" id="{00000000-0008-0000-0B00-000045000000}"/>
                    </a:ext>
                  </a:extLst>
                </xdr:cNvPr>
                <xdr:cNvSpPr/>
              </xdr:nvSpPr>
              <xdr:spPr>
                <a:xfrm>
                  <a:off x="6496695" y="2990506"/>
                  <a:ext cx="1168154" cy="1342472"/>
                </a:xfrm>
                <a:custGeom>
                  <a:avLst/>
                  <a:gdLst>
                    <a:gd name="connsiteX0" fmla="*/ 0 w 1170878"/>
                    <a:gd name="connsiteY0" fmla="*/ 1347439 h 1347439"/>
                    <a:gd name="connsiteX1" fmla="*/ 0 w 1170878"/>
                    <a:gd name="connsiteY1" fmla="*/ 673719 h 1347439"/>
                    <a:gd name="connsiteX2" fmla="*/ 1170878 w 1170878"/>
                    <a:gd name="connsiteY2" fmla="*/ 0 h 1347439"/>
                    <a:gd name="connsiteX3" fmla="*/ 1170878 w 1170878"/>
                    <a:gd name="connsiteY3" fmla="*/ 678366 h 1347439"/>
                    <a:gd name="connsiteX4" fmla="*/ 0 w 1170878"/>
                    <a:gd name="connsiteY4" fmla="*/ 1347439 h 1347439"/>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170878" h="1347439">
                      <a:moveTo>
                        <a:pt x="0" y="1347439"/>
                      </a:moveTo>
                      <a:lnTo>
                        <a:pt x="0" y="673719"/>
                      </a:lnTo>
                      <a:lnTo>
                        <a:pt x="1170878" y="0"/>
                      </a:lnTo>
                      <a:lnTo>
                        <a:pt x="1170878" y="678366"/>
                      </a:lnTo>
                      <a:lnTo>
                        <a:pt x="0" y="1347439"/>
                      </a:lnTo>
                      <a:close/>
                    </a:path>
                  </a:pathLst>
                </a:custGeom>
                <a:solidFill>
                  <a:schemeClr val="bg1">
                    <a:lumMod val="95000"/>
                  </a:schemeClr>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b="1"/>
                </a:p>
              </xdr:txBody>
            </xdr:sp>
            <xdr:sp macro="" textlink="">
              <xdr:nvSpPr>
                <xdr:cNvPr id="70" name="Dowolny kształt: kształt 69">
                  <a:extLst>
                    <a:ext uri="{FF2B5EF4-FFF2-40B4-BE49-F238E27FC236}">
                      <a16:creationId xmlns:a16="http://schemas.microsoft.com/office/drawing/2014/main" id="{00000000-0008-0000-0B00-000046000000}"/>
                    </a:ext>
                  </a:extLst>
                </xdr:cNvPr>
                <xdr:cNvSpPr/>
              </xdr:nvSpPr>
              <xdr:spPr>
                <a:xfrm>
                  <a:off x="6550914" y="3843078"/>
                  <a:ext cx="1163508" cy="1351285"/>
                </a:xfrm>
                <a:custGeom>
                  <a:avLst/>
                  <a:gdLst>
                    <a:gd name="connsiteX0" fmla="*/ 1166232 w 1166232"/>
                    <a:gd name="connsiteY0" fmla="*/ 1356732 h 1356732"/>
                    <a:gd name="connsiteX1" fmla="*/ 1166232 w 1166232"/>
                    <a:gd name="connsiteY1" fmla="*/ 673719 h 1356732"/>
                    <a:gd name="connsiteX2" fmla="*/ 0 w 1166232"/>
                    <a:gd name="connsiteY2" fmla="*/ 0 h 1356732"/>
                    <a:gd name="connsiteX3" fmla="*/ 0 w 1166232"/>
                    <a:gd name="connsiteY3" fmla="*/ 678366 h 1356732"/>
                    <a:gd name="connsiteX4" fmla="*/ 1166232 w 1166232"/>
                    <a:gd name="connsiteY4" fmla="*/ 1356732 h 1356732"/>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166232" h="1356732">
                      <a:moveTo>
                        <a:pt x="1166232" y="1356732"/>
                      </a:moveTo>
                      <a:lnTo>
                        <a:pt x="1166232" y="673719"/>
                      </a:lnTo>
                      <a:lnTo>
                        <a:pt x="0" y="0"/>
                      </a:lnTo>
                      <a:lnTo>
                        <a:pt x="0" y="678366"/>
                      </a:lnTo>
                      <a:lnTo>
                        <a:pt x="1166232" y="1356732"/>
                      </a:lnTo>
                      <a:close/>
                    </a:path>
                  </a:pathLst>
                </a:custGeom>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b="1"/>
                </a:p>
              </xdr:txBody>
            </xdr:sp>
            <xdr:sp macro="" textlink="">
              <xdr:nvSpPr>
                <xdr:cNvPr id="71" name="Dowolny kształt: kształt 70">
                  <a:extLst>
                    <a:ext uri="{FF2B5EF4-FFF2-40B4-BE49-F238E27FC236}">
                      <a16:creationId xmlns:a16="http://schemas.microsoft.com/office/drawing/2014/main" id="{00000000-0008-0000-0B00-000047000000}"/>
                    </a:ext>
                  </a:extLst>
                </xdr:cNvPr>
                <xdr:cNvSpPr/>
              </xdr:nvSpPr>
              <xdr:spPr>
                <a:xfrm>
                  <a:off x="8021277" y="3823165"/>
                  <a:ext cx="1166258" cy="1355931"/>
                </a:xfrm>
                <a:custGeom>
                  <a:avLst/>
                  <a:gdLst>
                    <a:gd name="connsiteX0" fmla="*/ 1166232 w 1166232"/>
                    <a:gd name="connsiteY0" fmla="*/ 687658 h 1361378"/>
                    <a:gd name="connsiteX1" fmla="*/ 1166232 w 1166232"/>
                    <a:gd name="connsiteY1" fmla="*/ 0 h 1361378"/>
                    <a:gd name="connsiteX2" fmla="*/ 0 w 1166232"/>
                    <a:gd name="connsiteY2" fmla="*/ 673719 h 1361378"/>
                    <a:gd name="connsiteX3" fmla="*/ 0 w 1166232"/>
                    <a:gd name="connsiteY3" fmla="*/ 1361378 h 1361378"/>
                    <a:gd name="connsiteX4" fmla="*/ 1166232 w 1166232"/>
                    <a:gd name="connsiteY4" fmla="*/ 687658 h 1361378"/>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166232" h="1361378">
                      <a:moveTo>
                        <a:pt x="1166232" y="687658"/>
                      </a:moveTo>
                      <a:lnTo>
                        <a:pt x="1166232" y="0"/>
                      </a:lnTo>
                      <a:lnTo>
                        <a:pt x="0" y="673719"/>
                      </a:lnTo>
                      <a:lnTo>
                        <a:pt x="0" y="1361378"/>
                      </a:lnTo>
                      <a:lnTo>
                        <a:pt x="1166232" y="687658"/>
                      </a:lnTo>
                      <a:close/>
                    </a:path>
                  </a:pathLst>
                </a:custGeom>
                <a:solidFill>
                  <a:schemeClr val="accent1">
                    <a:lumMod val="40000"/>
                    <a:lumOff val="60000"/>
                  </a:schemeClr>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b="1"/>
                </a:p>
              </xdr:txBody>
            </xdr:sp>
            <xdr:cxnSp macro="">
              <xdr:nvCxnSpPr>
                <xdr:cNvPr id="72" name="Łącznik prosty 71">
                  <a:extLst>
                    <a:ext uri="{FF2B5EF4-FFF2-40B4-BE49-F238E27FC236}">
                      <a16:creationId xmlns:a16="http://schemas.microsoft.com/office/drawing/2014/main" id="{00000000-0008-0000-0B00-000048000000}"/>
                    </a:ext>
                  </a:extLst>
                </xdr:cNvPr>
                <xdr:cNvCxnSpPr>
                  <a:stCxn id="71" idx="3"/>
                  <a:endCxn id="62" idx="4"/>
                </xdr:cNvCxnSpPr>
              </xdr:nvCxnSpPr>
              <xdr:spPr>
                <a:xfrm flipH="1" flipV="1">
                  <a:off x="7881082" y="5096680"/>
                  <a:ext cx="140195" cy="82416"/>
                </a:xfrm>
                <a:prstGeom prst="line">
                  <a:avLst/>
                </a:prstGeom>
                <a:ln>
                  <a:solidFill>
                    <a:schemeClr val="bg1">
                      <a:lumMod val="65000"/>
                    </a:schemeClr>
                  </a:solidFill>
                </a:ln>
              </xdr:spPr>
              <xdr:style>
                <a:lnRef idx="1">
                  <a:schemeClr val="dk1"/>
                </a:lnRef>
                <a:fillRef idx="0">
                  <a:schemeClr val="dk1"/>
                </a:fillRef>
                <a:effectRef idx="0">
                  <a:schemeClr val="dk1"/>
                </a:effectRef>
                <a:fontRef idx="minor">
                  <a:schemeClr val="tx1"/>
                </a:fontRef>
              </xdr:style>
            </xdr:cxnSp>
            <xdr:cxnSp macro="">
              <xdr:nvCxnSpPr>
                <xdr:cNvPr id="73" name="Łącznik prosty 72">
                  <a:extLst>
                    <a:ext uri="{FF2B5EF4-FFF2-40B4-BE49-F238E27FC236}">
                      <a16:creationId xmlns:a16="http://schemas.microsoft.com/office/drawing/2014/main" id="{00000000-0008-0000-0B00-000049000000}"/>
                    </a:ext>
                  </a:extLst>
                </xdr:cNvPr>
                <xdr:cNvCxnSpPr>
                  <a:stCxn id="70" idx="0"/>
                  <a:endCxn id="62" idx="4"/>
                </xdr:cNvCxnSpPr>
              </xdr:nvCxnSpPr>
              <xdr:spPr>
                <a:xfrm flipV="1">
                  <a:off x="7714421" y="5096680"/>
                  <a:ext cx="166661" cy="97683"/>
                </a:xfrm>
                <a:prstGeom prst="line">
                  <a:avLst/>
                </a:prstGeom>
                <a:ln>
                  <a:solidFill>
                    <a:schemeClr val="bg1">
                      <a:lumMod val="65000"/>
                    </a:schemeClr>
                  </a:solidFill>
                </a:ln>
              </xdr:spPr>
              <xdr:style>
                <a:lnRef idx="1">
                  <a:schemeClr val="dk1"/>
                </a:lnRef>
                <a:fillRef idx="0">
                  <a:schemeClr val="dk1"/>
                </a:fillRef>
                <a:effectRef idx="0">
                  <a:schemeClr val="dk1"/>
                </a:effectRef>
                <a:fontRef idx="minor">
                  <a:schemeClr val="tx1"/>
                </a:fontRef>
              </xdr:style>
            </xdr:cxnSp>
            <xdr:cxnSp macro="">
              <xdr:nvCxnSpPr>
                <xdr:cNvPr id="74" name="Łącznik prosty 73">
                  <a:extLst>
                    <a:ext uri="{FF2B5EF4-FFF2-40B4-BE49-F238E27FC236}">
                      <a16:creationId xmlns:a16="http://schemas.microsoft.com/office/drawing/2014/main" id="{00000000-0008-0000-0B00-00004A000000}"/>
                    </a:ext>
                  </a:extLst>
                </xdr:cNvPr>
                <xdr:cNvCxnSpPr>
                  <a:stCxn id="62" idx="0"/>
                  <a:endCxn id="68" idx="0"/>
                </xdr:cNvCxnSpPr>
              </xdr:nvCxnSpPr>
              <xdr:spPr>
                <a:xfrm flipV="1">
                  <a:off x="7807418" y="3645640"/>
                  <a:ext cx="160206" cy="94657"/>
                </a:xfrm>
                <a:prstGeom prst="line">
                  <a:avLst/>
                </a:prstGeom>
                <a:ln>
                  <a:solidFill>
                    <a:schemeClr val="bg1">
                      <a:lumMod val="65000"/>
                    </a:schemeClr>
                  </a:solidFill>
                </a:ln>
              </xdr:spPr>
              <xdr:style>
                <a:lnRef idx="1">
                  <a:schemeClr val="dk1"/>
                </a:lnRef>
                <a:fillRef idx="0">
                  <a:schemeClr val="dk1"/>
                </a:fillRef>
                <a:effectRef idx="0">
                  <a:schemeClr val="dk1"/>
                </a:effectRef>
                <a:fontRef idx="minor">
                  <a:schemeClr val="tx1"/>
                </a:fontRef>
              </xdr:style>
            </xdr:cxnSp>
          </xdr:grpSp>
          <xdr:sp macro="" textlink="">
            <xdr:nvSpPr>
              <xdr:cNvPr id="66" name="Dowolny kształt: kształt 65">
                <a:extLst>
                  <a:ext uri="{FF2B5EF4-FFF2-40B4-BE49-F238E27FC236}">
                    <a16:creationId xmlns:a16="http://schemas.microsoft.com/office/drawing/2014/main" id="{00000000-0008-0000-0B00-000042000000}"/>
                  </a:ext>
                </a:extLst>
              </xdr:cNvPr>
              <xdr:cNvSpPr/>
            </xdr:nvSpPr>
            <xdr:spPr>
              <a:xfrm>
                <a:off x="5602843" y="7665271"/>
                <a:ext cx="327859" cy="486277"/>
              </a:xfrm>
              <a:custGeom>
                <a:avLst/>
                <a:gdLst>
                  <a:gd name="connsiteX0" fmla="*/ 0 w 656723"/>
                  <a:gd name="connsiteY0" fmla="*/ 0 h 1017671"/>
                  <a:gd name="connsiteX1" fmla="*/ 0 w 656723"/>
                  <a:gd name="connsiteY1" fmla="*/ 686803 h 1017671"/>
                  <a:gd name="connsiteX2" fmla="*/ 656723 w 656723"/>
                  <a:gd name="connsiteY2" fmla="*/ 1017671 h 1017671"/>
                  <a:gd name="connsiteX3" fmla="*/ 656723 w 656723"/>
                  <a:gd name="connsiteY3" fmla="*/ 340895 h 1017671"/>
                  <a:gd name="connsiteX4" fmla="*/ 0 w 656723"/>
                  <a:gd name="connsiteY4" fmla="*/ 0 h 1017671"/>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656723" h="1017671">
                    <a:moveTo>
                      <a:pt x="0" y="0"/>
                    </a:moveTo>
                    <a:lnTo>
                      <a:pt x="0" y="686803"/>
                    </a:lnTo>
                    <a:lnTo>
                      <a:pt x="656723" y="1017671"/>
                    </a:lnTo>
                    <a:lnTo>
                      <a:pt x="656723" y="340895"/>
                    </a:lnTo>
                    <a:lnTo>
                      <a:pt x="0" y="0"/>
                    </a:lnTo>
                    <a:close/>
                  </a:path>
                </a:pathLst>
              </a:custGeom>
              <a:solidFill>
                <a:schemeClr val="accent1">
                  <a:lumMod val="40000"/>
                  <a:lumOff val="60000"/>
                </a:schemeClr>
              </a:solidFill>
              <a:ln>
                <a:solidFill>
                  <a:schemeClr val="tx1"/>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xnSp macro="">
            <xdr:nvCxnSpPr>
              <xdr:cNvPr id="67" name="Łącznik prosty 66">
                <a:extLst>
                  <a:ext uri="{FF2B5EF4-FFF2-40B4-BE49-F238E27FC236}">
                    <a16:creationId xmlns:a16="http://schemas.microsoft.com/office/drawing/2014/main" id="{00000000-0008-0000-0B00-000043000000}"/>
                  </a:ext>
                </a:extLst>
              </xdr:cNvPr>
              <xdr:cNvCxnSpPr/>
            </xdr:nvCxnSpPr>
            <xdr:spPr>
              <a:xfrm flipV="1">
                <a:off x="5763262" y="7757701"/>
                <a:ext cx="0" cy="303609"/>
              </a:xfrm>
              <a:prstGeom prst="line">
                <a:avLst/>
              </a:prstGeom>
              <a:ln w="12700">
                <a:solidFill>
                  <a:schemeClr val="tx1"/>
                </a:solidFill>
                <a:prstDash val="sysDash"/>
              </a:ln>
            </xdr:spPr>
            <xdr:style>
              <a:lnRef idx="1">
                <a:schemeClr val="accent1"/>
              </a:lnRef>
              <a:fillRef idx="0">
                <a:schemeClr val="accent1"/>
              </a:fillRef>
              <a:effectRef idx="0">
                <a:schemeClr val="accent1"/>
              </a:effectRef>
              <a:fontRef idx="minor">
                <a:schemeClr val="tx1"/>
              </a:fontRef>
            </xdr:style>
          </xdr:cxnSp>
        </xdr:grpSp>
        <xdr:cxnSp macro="">
          <xdr:nvCxnSpPr>
            <xdr:cNvPr id="64" name="Łącznik prosty 63">
              <a:extLst>
                <a:ext uri="{FF2B5EF4-FFF2-40B4-BE49-F238E27FC236}">
                  <a16:creationId xmlns:a16="http://schemas.microsoft.com/office/drawing/2014/main" id="{00000000-0008-0000-0B00-000040000000}"/>
                </a:ext>
              </a:extLst>
            </xdr:cNvPr>
            <xdr:cNvCxnSpPr>
              <a:stCxn id="62" idx="0"/>
              <a:endCxn id="69" idx="3"/>
            </xdr:cNvCxnSpPr>
          </xdr:nvCxnSpPr>
          <xdr:spPr>
            <a:xfrm flipH="1" flipV="1">
              <a:off x="5614300" y="9330574"/>
              <a:ext cx="165544" cy="70601"/>
            </a:xfrm>
            <a:prstGeom prst="line">
              <a:avLst/>
            </a:prstGeom>
            <a:ln>
              <a:solidFill>
                <a:schemeClr val="bg1">
                  <a:lumMod val="65000"/>
                </a:schemeClr>
              </a:solidFill>
            </a:ln>
          </xdr:spPr>
          <xdr:style>
            <a:lnRef idx="1">
              <a:schemeClr val="dk1"/>
            </a:lnRef>
            <a:fillRef idx="0">
              <a:schemeClr val="dk1"/>
            </a:fillRef>
            <a:effectRef idx="0">
              <a:schemeClr val="dk1"/>
            </a:effectRef>
            <a:fontRef idx="minor">
              <a:schemeClr val="tx1"/>
            </a:fontRef>
          </xdr:style>
        </xdr:cxnSp>
      </xdr:grpSp>
      <xdr:sp macro="" textlink="">
        <xdr:nvSpPr>
          <xdr:cNvPr id="60" name="Dowolny kształt: kształt 59">
            <a:extLst>
              <a:ext uri="{FF2B5EF4-FFF2-40B4-BE49-F238E27FC236}">
                <a16:creationId xmlns:a16="http://schemas.microsoft.com/office/drawing/2014/main" id="{00000000-0008-0000-0B00-00003C000000}"/>
              </a:ext>
            </a:extLst>
          </xdr:cNvPr>
          <xdr:cNvSpPr/>
        </xdr:nvSpPr>
        <xdr:spPr>
          <a:xfrm>
            <a:off x="6322795" y="11291773"/>
            <a:ext cx="423378" cy="547686"/>
          </a:xfrm>
          <a:custGeom>
            <a:avLst/>
            <a:gdLst>
              <a:gd name="connsiteX0" fmla="*/ 0 w 767014"/>
              <a:gd name="connsiteY0" fmla="*/ 386013 h 1077828"/>
              <a:gd name="connsiteX1" fmla="*/ 0 w 767014"/>
              <a:gd name="connsiteY1" fmla="*/ 1077828 h 1077828"/>
              <a:gd name="connsiteX2" fmla="*/ 767014 w 767014"/>
              <a:gd name="connsiteY2" fmla="*/ 686802 h 1077828"/>
              <a:gd name="connsiteX3" fmla="*/ 767014 w 767014"/>
              <a:gd name="connsiteY3" fmla="*/ 0 h 1077828"/>
              <a:gd name="connsiteX4" fmla="*/ 0 w 767014"/>
              <a:gd name="connsiteY4" fmla="*/ 386013 h 1077828"/>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767014" h="1077828">
                <a:moveTo>
                  <a:pt x="0" y="386013"/>
                </a:moveTo>
                <a:lnTo>
                  <a:pt x="0" y="1077828"/>
                </a:lnTo>
                <a:lnTo>
                  <a:pt x="767014" y="686802"/>
                </a:lnTo>
                <a:lnTo>
                  <a:pt x="767014" y="0"/>
                </a:lnTo>
                <a:lnTo>
                  <a:pt x="0" y="386013"/>
                </a:lnTo>
                <a:close/>
              </a:path>
            </a:pathLst>
          </a:custGeom>
          <a:solidFill>
            <a:schemeClr val="accent1">
              <a:lumMod val="60000"/>
              <a:lumOff val="40000"/>
            </a:schemeClr>
          </a:solidFill>
          <a:ln>
            <a:solidFill>
              <a:schemeClr val="tx1"/>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xnSp macro="">
        <xdr:nvCxnSpPr>
          <xdr:cNvPr id="61" name="Łącznik prosty 60">
            <a:extLst>
              <a:ext uri="{FF2B5EF4-FFF2-40B4-BE49-F238E27FC236}">
                <a16:creationId xmlns:a16="http://schemas.microsoft.com/office/drawing/2014/main" id="{00000000-0008-0000-0B00-00003D000000}"/>
              </a:ext>
            </a:extLst>
          </xdr:cNvPr>
          <xdr:cNvCxnSpPr/>
        </xdr:nvCxnSpPr>
        <xdr:spPr>
          <a:xfrm flipV="1">
            <a:off x="6555462" y="11374308"/>
            <a:ext cx="0" cy="353274"/>
          </a:xfrm>
          <a:prstGeom prst="line">
            <a:avLst/>
          </a:prstGeom>
          <a:ln w="12700">
            <a:solidFill>
              <a:schemeClr val="tx1"/>
            </a:solidFill>
            <a:prstDash val="sysDash"/>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31</xdr:col>
      <xdr:colOff>270238</xdr:colOff>
      <xdr:row>25</xdr:row>
      <xdr:rowOff>77833</xdr:rowOff>
    </xdr:from>
    <xdr:to>
      <xdr:col>32</xdr:col>
      <xdr:colOff>385626</xdr:colOff>
      <xdr:row>29</xdr:row>
      <xdr:rowOff>31297</xdr:rowOff>
    </xdr:to>
    <xdr:grpSp>
      <xdr:nvGrpSpPr>
        <xdr:cNvPr id="91" name="Grupa 90">
          <a:extLst>
            <a:ext uri="{FF2B5EF4-FFF2-40B4-BE49-F238E27FC236}">
              <a16:creationId xmlns:a16="http://schemas.microsoft.com/office/drawing/2014/main" id="{00000000-0008-0000-0B00-00005B000000}"/>
            </a:ext>
          </a:extLst>
        </xdr:cNvPr>
        <xdr:cNvGrpSpPr/>
      </xdr:nvGrpSpPr>
      <xdr:grpSpPr>
        <a:xfrm>
          <a:off x="20408809" y="4500154"/>
          <a:ext cx="729615" cy="659131"/>
          <a:chOff x="8511540" y="33160334"/>
          <a:chExt cx="733425" cy="649606"/>
        </a:xfrm>
      </xdr:grpSpPr>
      <xdr:sp macro="" textlink="">
        <xdr:nvSpPr>
          <xdr:cNvPr id="92" name="Prostokąt: zaokrąglone rogi 91">
            <a:extLst>
              <a:ext uri="{FF2B5EF4-FFF2-40B4-BE49-F238E27FC236}">
                <a16:creationId xmlns:a16="http://schemas.microsoft.com/office/drawing/2014/main" id="{00000000-0008-0000-0B00-00005C000000}"/>
              </a:ext>
            </a:extLst>
          </xdr:cNvPr>
          <xdr:cNvSpPr/>
        </xdr:nvSpPr>
        <xdr:spPr>
          <a:xfrm>
            <a:off x="8511540" y="33160334"/>
            <a:ext cx="733425" cy="22669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93" name="Grafika 92" descr="Wietrznie kontur">
            <a:extLst>
              <a:ext uri="{FF2B5EF4-FFF2-40B4-BE49-F238E27FC236}">
                <a16:creationId xmlns:a16="http://schemas.microsoft.com/office/drawing/2014/main" id="{00000000-0008-0000-0B00-00005D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 uri="{96DAC541-7B7A-43D3-8B79-37D633B846F1}">
                <asvg:svgBlip xmlns:asvg="http://schemas.microsoft.com/office/drawing/2016/SVG/main" r:embed="rId14"/>
              </a:ext>
            </a:extLst>
          </a:blip>
          <a:stretch>
            <a:fillRect/>
          </a:stretch>
        </xdr:blipFill>
        <xdr:spPr>
          <a:xfrm rot="5400000">
            <a:off x="8681086" y="33406080"/>
            <a:ext cx="412432" cy="395287"/>
          </a:xfrm>
          <a:prstGeom prst="rect">
            <a:avLst/>
          </a:prstGeom>
        </xdr:spPr>
      </xdr:pic>
      <xdr:pic>
        <xdr:nvPicPr>
          <xdr:cNvPr id="94" name="Grafika 93" descr="Śnieg kontur">
            <a:extLst>
              <a:ext uri="{FF2B5EF4-FFF2-40B4-BE49-F238E27FC236}">
                <a16:creationId xmlns:a16="http://schemas.microsoft.com/office/drawing/2014/main" id="{00000000-0008-0000-0B00-00005E000000}"/>
              </a:ext>
            </a:extLst>
          </xdr:cNvPr>
          <xdr:cNvPicPr>
            <a:picLocks noChangeAspect="1"/>
          </xdr:cNvPicPr>
        </xdr:nvPicPr>
        <xdr:blipFill rotWithShape="1">
          <a:blip xmlns:r="http://schemas.openxmlformats.org/officeDocument/2006/relationships" r:embed="rId15">
            <a:extLst>
              <a:ext uri="{28A0092B-C50C-407E-A947-70E740481C1C}">
                <a14:useLocalDpi xmlns:a14="http://schemas.microsoft.com/office/drawing/2010/main" val="0"/>
              </a:ext>
              <a:ext uri="{96DAC541-7B7A-43D3-8B79-37D633B846F1}">
                <asvg:svgBlip xmlns:asvg="http://schemas.microsoft.com/office/drawing/2016/SVG/main" r:embed="rId16"/>
              </a:ext>
            </a:extLst>
          </a:blip>
          <a:srcRect t="57292"/>
          <a:stretch/>
        </xdr:blipFill>
        <xdr:spPr>
          <a:xfrm>
            <a:off x="8656320" y="33211769"/>
            <a:ext cx="459105" cy="199829"/>
          </a:xfrm>
          <a:prstGeom prst="rect">
            <a:avLst/>
          </a:prstGeom>
        </xdr:spPr>
      </xdr:pic>
    </xdr:grpSp>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369570</xdr:colOff>
      <xdr:row>1</xdr:row>
      <xdr:rowOff>95251</xdr:rowOff>
    </xdr:from>
    <xdr:to>
      <xdr:col>10</xdr:col>
      <xdr:colOff>150570</xdr:colOff>
      <xdr:row>21</xdr:row>
      <xdr:rowOff>19050</xdr:rowOff>
    </xdr:to>
    <xdr:pic>
      <xdr:nvPicPr>
        <xdr:cNvPr id="2" name="Obraz 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a:stretch>
          <a:fillRect/>
        </a:stretch>
      </xdr:blipFill>
      <xdr:spPr>
        <a:xfrm>
          <a:off x="369570" y="276226"/>
          <a:ext cx="5877000" cy="3543299"/>
        </a:xfrm>
        <a:prstGeom prst="rect">
          <a:avLst/>
        </a:prstGeom>
      </xdr:spPr>
    </xdr:pic>
    <xdr:clientData/>
  </xdr:twoCellAnchor>
  <xdr:twoCellAnchor editAs="oneCell">
    <xdr:from>
      <xdr:col>0</xdr:col>
      <xdr:colOff>371474</xdr:colOff>
      <xdr:row>21</xdr:row>
      <xdr:rowOff>104398</xdr:rowOff>
    </xdr:from>
    <xdr:to>
      <xdr:col>10</xdr:col>
      <xdr:colOff>155294</xdr:colOff>
      <xdr:row>43</xdr:row>
      <xdr:rowOff>38099</xdr:rowOff>
    </xdr:to>
    <xdr:pic>
      <xdr:nvPicPr>
        <xdr:cNvPr id="4" name="Obraz 3">
          <a:extLst>
            <a:ext uri="{FF2B5EF4-FFF2-40B4-BE49-F238E27FC236}">
              <a16:creationId xmlns:a16="http://schemas.microsoft.com/office/drawing/2014/main" id="{00000000-0008-0000-0C00-000004000000}"/>
            </a:ext>
          </a:extLst>
        </xdr:cNvPr>
        <xdr:cNvPicPr>
          <a:picLocks noChangeAspect="1"/>
        </xdr:cNvPicPr>
      </xdr:nvPicPr>
      <xdr:blipFill>
        <a:blip xmlns:r="http://schemas.openxmlformats.org/officeDocument/2006/relationships" r:embed="rId2"/>
        <a:stretch>
          <a:fillRect/>
        </a:stretch>
      </xdr:blipFill>
      <xdr:spPr>
        <a:xfrm>
          <a:off x="371474" y="3904873"/>
          <a:ext cx="5879820" cy="3915151"/>
        </a:xfrm>
        <a:prstGeom prst="rect">
          <a:avLst/>
        </a:prstGeom>
      </xdr:spPr>
    </xdr:pic>
    <xdr:clientData/>
  </xdr:twoCellAnchor>
  <xdr:twoCellAnchor editAs="oneCell">
    <xdr:from>
      <xdr:col>11</xdr:col>
      <xdr:colOff>11431</xdr:colOff>
      <xdr:row>1</xdr:row>
      <xdr:rowOff>98201</xdr:rowOff>
    </xdr:from>
    <xdr:to>
      <xdr:col>22</xdr:col>
      <xdr:colOff>544491</xdr:colOff>
      <xdr:row>21</xdr:row>
      <xdr:rowOff>19050</xdr:rowOff>
    </xdr:to>
    <xdr:pic>
      <xdr:nvPicPr>
        <xdr:cNvPr id="5" name="Obraz 4">
          <a:extLst>
            <a:ext uri="{FF2B5EF4-FFF2-40B4-BE49-F238E27FC236}">
              <a16:creationId xmlns:a16="http://schemas.microsoft.com/office/drawing/2014/main" id="{00000000-0008-0000-0C00-000005000000}"/>
            </a:ext>
          </a:extLst>
        </xdr:cNvPr>
        <xdr:cNvPicPr>
          <a:picLocks noChangeAspect="1"/>
        </xdr:cNvPicPr>
      </xdr:nvPicPr>
      <xdr:blipFill>
        <a:blip xmlns:r="http://schemas.openxmlformats.org/officeDocument/2006/relationships" r:embed="rId3"/>
        <a:stretch>
          <a:fillRect/>
        </a:stretch>
      </xdr:blipFill>
      <xdr:spPr>
        <a:xfrm>
          <a:off x="6717031" y="279176"/>
          <a:ext cx="7238660" cy="3540349"/>
        </a:xfrm>
        <a:prstGeom prst="rect">
          <a:avLst/>
        </a:prstGeom>
      </xdr:spPr>
    </xdr:pic>
    <xdr:clientData/>
  </xdr:twoCellAnchor>
  <xdr:twoCellAnchor editAs="oneCell">
    <xdr:from>
      <xdr:col>11</xdr:col>
      <xdr:colOff>20956</xdr:colOff>
      <xdr:row>21</xdr:row>
      <xdr:rowOff>83820</xdr:rowOff>
    </xdr:from>
    <xdr:to>
      <xdr:col>22</xdr:col>
      <xdr:colOff>561976</xdr:colOff>
      <xdr:row>39</xdr:row>
      <xdr:rowOff>165589</xdr:rowOff>
    </xdr:to>
    <xdr:pic>
      <xdr:nvPicPr>
        <xdr:cNvPr id="6" name="Obraz 5">
          <a:extLst>
            <a:ext uri="{FF2B5EF4-FFF2-40B4-BE49-F238E27FC236}">
              <a16:creationId xmlns:a16="http://schemas.microsoft.com/office/drawing/2014/main" id="{00000000-0008-0000-0C00-000006000000}"/>
            </a:ext>
          </a:extLst>
        </xdr:cNvPr>
        <xdr:cNvPicPr>
          <a:picLocks noChangeAspect="1"/>
        </xdr:cNvPicPr>
      </xdr:nvPicPr>
      <xdr:blipFill>
        <a:blip xmlns:r="http://schemas.openxmlformats.org/officeDocument/2006/relationships" r:embed="rId4"/>
        <a:stretch>
          <a:fillRect/>
        </a:stretch>
      </xdr:blipFill>
      <xdr:spPr>
        <a:xfrm>
          <a:off x="6726556" y="3884295"/>
          <a:ext cx="7246620" cy="333931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276225</xdr:colOff>
      <xdr:row>2</xdr:row>
      <xdr:rowOff>61850</xdr:rowOff>
    </xdr:from>
    <xdr:to>
      <xdr:col>9</xdr:col>
      <xdr:colOff>289560</xdr:colOff>
      <xdr:row>13</xdr:row>
      <xdr:rowOff>13574</xdr:rowOff>
    </xdr:to>
    <xdr:pic>
      <xdr:nvPicPr>
        <xdr:cNvPr id="2" name="Obraz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5541645" y="435230"/>
          <a:ext cx="2497455" cy="196340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6</xdr:col>
      <xdr:colOff>276225</xdr:colOff>
      <xdr:row>2</xdr:row>
      <xdr:rowOff>61850</xdr:rowOff>
    </xdr:from>
    <xdr:to>
      <xdr:col>9</xdr:col>
      <xdr:colOff>350520</xdr:colOff>
      <xdr:row>12</xdr:row>
      <xdr:rowOff>112634</xdr:rowOff>
    </xdr:to>
    <xdr:pic>
      <xdr:nvPicPr>
        <xdr:cNvPr id="2" name="Obraz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5541645" y="435230"/>
          <a:ext cx="2558415" cy="187958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6</xdr:col>
      <xdr:colOff>276225</xdr:colOff>
      <xdr:row>2</xdr:row>
      <xdr:rowOff>61850</xdr:rowOff>
    </xdr:from>
    <xdr:to>
      <xdr:col>9</xdr:col>
      <xdr:colOff>350520</xdr:colOff>
      <xdr:row>12</xdr:row>
      <xdr:rowOff>112634</xdr:rowOff>
    </xdr:to>
    <xdr:pic>
      <xdr:nvPicPr>
        <xdr:cNvPr id="3" name="Obraz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a:stretch>
          <a:fillRect/>
        </a:stretch>
      </xdr:blipFill>
      <xdr:spPr>
        <a:xfrm>
          <a:off x="5541645" y="435230"/>
          <a:ext cx="2619375" cy="180338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276225</xdr:colOff>
      <xdr:row>2</xdr:row>
      <xdr:rowOff>61850</xdr:rowOff>
    </xdr:from>
    <xdr:to>
      <xdr:col>9</xdr:col>
      <xdr:colOff>411480</xdr:colOff>
      <xdr:row>12</xdr:row>
      <xdr:rowOff>36434</xdr:rowOff>
    </xdr:to>
    <xdr:pic>
      <xdr:nvPicPr>
        <xdr:cNvPr id="2" name="Obraz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5541645" y="435230"/>
          <a:ext cx="2619375" cy="1803384"/>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2</xdr:col>
      <xdr:colOff>336178</xdr:colOff>
      <xdr:row>213</xdr:row>
      <xdr:rowOff>313767</xdr:rowOff>
    </xdr:from>
    <xdr:to>
      <xdr:col>3</xdr:col>
      <xdr:colOff>582707</xdr:colOff>
      <xdr:row>213</xdr:row>
      <xdr:rowOff>582706</xdr:rowOff>
    </xdr:to>
    <xdr:sp macro="" textlink="">
      <xdr:nvSpPr>
        <xdr:cNvPr id="15" name="pole tekstowe 14">
          <a:extLst>
            <a:ext uri="{FF2B5EF4-FFF2-40B4-BE49-F238E27FC236}">
              <a16:creationId xmlns:a16="http://schemas.microsoft.com/office/drawing/2014/main" id="{00000000-0008-0000-0500-00000F000000}"/>
            </a:ext>
          </a:extLst>
        </xdr:cNvPr>
        <xdr:cNvSpPr txBox="1"/>
      </xdr:nvSpPr>
      <xdr:spPr>
        <a:xfrm>
          <a:off x="774328" y="40242567"/>
          <a:ext cx="808504" cy="223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pl-PL" sz="1000" i="0">
              <a:solidFill>
                <a:schemeClr val="bg1">
                  <a:lumMod val="85000"/>
                </a:schemeClr>
              </a:solidFill>
            </a:rPr>
            <a:t>Akademia</a:t>
          </a:r>
        </a:p>
      </xdr:txBody>
    </xdr:sp>
    <xdr:clientData/>
  </xdr:twoCellAnchor>
  <xdr:twoCellAnchor>
    <xdr:from>
      <xdr:col>22</xdr:col>
      <xdr:colOff>67236</xdr:colOff>
      <xdr:row>175</xdr:row>
      <xdr:rowOff>52822</xdr:rowOff>
    </xdr:from>
    <xdr:to>
      <xdr:col>26</xdr:col>
      <xdr:colOff>171083</xdr:colOff>
      <xdr:row>183</xdr:row>
      <xdr:rowOff>78251</xdr:rowOff>
    </xdr:to>
    <xdr:grpSp>
      <xdr:nvGrpSpPr>
        <xdr:cNvPr id="132" name="Grupa 131">
          <a:extLst>
            <a:ext uri="{FF2B5EF4-FFF2-40B4-BE49-F238E27FC236}">
              <a16:creationId xmlns:a16="http://schemas.microsoft.com/office/drawing/2014/main" id="{00000000-0008-0000-0500-000084000000}"/>
            </a:ext>
          </a:extLst>
        </xdr:cNvPr>
        <xdr:cNvGrpSpPr>
          <a:grpSpLocks noChangeAspect="1"/>
        </xdr:cNvGrpSpPr>
      </xdr:nvGrpSpPr>
      <xdr:grpSpPr>
        <a:xfrm>
          <a:off x="9758419" y="32452838"/>
          <a:ext cx="1667180" cy="1545619"/>
          <a:chOff x="5324475" y="20008524"/>
          <a:chExt cx="1590675" cy="1626305"/>
        </a:xfrm>
      </xdr:grpSpPr>
      <xdr:pic>
        <xdr:nvPicPr>
          <xdr:cNvPr id="146" name="Obraz 145">
            <a:extLst>
              <a:ext uri="{FF2B5EF4-FFF2-40B4-BE49-F238E27FC236}">
                <a16:creationId xmlns:a16="http://schemas.microsoft.com/office/drawing/2014/main" id="{00000000-0008-0000-0500-000092000000}"/>
              </a:ext>
            </a:extLst>
          </xdr:cNvPr>
          <xdr:cNvPicPr>
            <a:picLocks noChangeAspect="1"/>
          </xdr:cNvPicPr>
        </xdr:nvPicPr>
        <xdr:blipFill rotWithShape="1">
          <a:blip xmlns:r="http://schemas.openxmlformats.org/officeDocument/2006/relationships" r:embed="rId1"/>
          <a:srcRect r="4023"/>
          <a:stretch/>
        </xdr:blipFill>
        <xdr:spPr>
          <a:xfrm>
            <a:off x="5324475" y="20008524"/>
            <a:ext cx="1590675" cy="700330"/>
          </a:xfrm>
          <a:prstGeom prst="rect">
            <a:avLst/>
          </a:prstGeom>
        </xdr:spPr>
      </xdr:pic>
      <xdr:pic>
        <xdr:nvPicPr>
          <xdr:cNvPr id="147" name="Obraz 146">
            <a:extLst>
              <a:ext uri="{FF2B5EF4-FFF2-40B4-BE49-F238E27FC236}">
                <a16:creationId xmlns:a16="http://schemas.microsoft.com/office/drawing/2014/main" id="{00000000-0008-0000-0500-000093000000}"/>
              </a:ext>
            </a:extLst>
          </xdr:cNvPr>
          <xdr:cNvPicPr>
            <a:picLocks noChangeAspect="1"/>
          </xdr:cNvPicPr>
        </xdr:nvPicPr>
        <xdr:blipFill>
          <a:blip xmlns:r="http://schemas.openxmlformats.org/officeDocument/2006/relationships" r:embed="rId2"/>
          <a:stretch>
            <a:fillRect/>
          </a:stretch>
        </xdr:blipFill>
        <xdr:spPr>
          <a:xfrm>
            <a:off x="6069818" y="20850225"/>
            <a:ext cx="816757" cy="784604"/>
          </a:xfrm>
          <a:prstGeom prst="rect">
            <a:avLst/>
          </a:prstGeom>
        </xdr:spPr>
      </xdr:pic>
    </xdr:grpSp>
    <xdr:clientData/>
  </xdr:twoCellAnchor>
  <xdr:twoCellAnchor editAs="oneCell">
    <xdr:from>
      <xdr:col>22</xdr:col>
      <xdr:colOff>50398</xdr:colOff>
      <xdr:row>179</xdr:row>
      <xdr:rowOff>35575</xdr:rowOff>
    </xdr:from>
    <xdr:to>
      <xdr:col>23</xdr:col>
      <xdr:colOff>209115</xdr:colOff>
      <xdr:row>184</xdr:row>
      <xdr:rowOff>39454</xdr:rowOff>
    </xdr:to>
    <xdr:pic>
      <xdr:nvPicPr>
        <xdr:cNvPr id="94" name="Obraz 93">
          <a:extLst>
            <a:ext uri="{FF2B5EF4-FFF2-40B4-BE49-F238E27FC236}">
              <a16:creationId xmlns:a16="http://schemas.microsoft.com/office/drawing/2014/main" id="{00000000-0008-0000-0500-00005E000000}"/>
            </a:ext>
          </a:extLst>
        </xdr:cNvPr>
        <xdr:cNvPicPr>
          <a:picLocks noChangeAspect="1"/>
        </xdr:cNvPicPr>
      </xdr:nvPicPr>
      <xdr:blipFill rotWithShape="1">
        <a:blip xmlns:r="http://schemas.openxmlformats.org/officeDocument/2006/relationships" r:embed="rId3"/>
        <a:srcRect t="58534" r="81954"/>
        <a:stretch/>
      </xdr:blipFill>
      <xdr:spPr>
        <a:xfrm rot="20505864">
          <a:off x="9743486" y="33440310"/>
          <a:ext cx="438864" cy="956379"/>
        </a:xfrm>
        <a:prstGeom prst="rect">
          <a:avLst/>
        </a:prstGeom>
      </xdr:spPr>
    </xdr:pic>
    <xdr:clientData/>
  </xdr:twoCellAnchor>
  <xdr:twoCellAnchor editAs="oneCell">
    <xdr:from>
      <xdr:col>2</xdr:col>
      <xdr:colOff>0</xdr:colOff>
      <xdr:row>2</xdr:row>
      <xdr:rowOff>89647</xdr:rowOff>
    </xdr:from>
    <xdr:to>
      <xdr:col>5</xdr:col>
      <xdr:colOff>38131</xdr:colOff>
      <xdr:row>4</xdr:row>
      <xdr:rowOff>34365</xdr:rowOff>
    </xdr:to>
    <xdr:pic>
      <xdr:nvPicPr>
        <xdr:cNvPr id="102" name="Obraz 101" descr="Znalezione obrazy dla zapytania logo viessmann">
          <a:extLst>
            <a:ext uri="{FF2B5EF4-FFF2-40B4-BE49-F238E27FC236}">
              <a16:creationId xmlns:a16="http://schemas.microsoft.com/office/drawing/2014/main" id="{00000000-0008-0000-0500-000066000000}"/>
            </a:ext>
          </a:extLst>
        </xdr:cNvPr>
        <xdr:cNvPicPr>
          <a:picLocks noChangeAspect="1" noChangeArrowheads="1"/>
        </xdr:cNvPicPr>
      </xdr:nvPicPr>
      <xdr:blipFill>
        <a:blip xmlns:r="http://schemas.openxmlformats.org/officeDocument/2006/relationships" r:embed="rId4" cstate="screen">
          <a:extLst>
            <a:ext uri="{28A0092B-C50C-407E-A947-70E740481C1C}">
              <a14:useLocalDpi xmlns:a14="http://schemas.microsoft.com/office/drawing/2010/main"/>
            </a:ext>
          </a:extLst>
        </a:blip>
        <a:srcRect/>
        <a:stretch>
          <a:fillRect/>
        </a:stretch>
      </xdr:blipFill>
      <xdr:spPr bwMode="auto">
        <a:xfrm>
          <a:off x="685800" y="350632"/>
          <a:ext cx="1447832" cy="3219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3933</xdr:colOff>
      <xdr:row>2</xdr:row>
      <xdr:rowOff>16707</xdr:rowOff>
    </xdr:from>
    <xdr:to>
      <xdr:col>14</xdr:col>
      <xdr:colOff>98843</xdr:colOff>
      <xdr:row>3</xdr:row>
      <xdr:rowOff>171833</xdr:rowOff>
    </xdr:to>
    <xdr:pic>
      <xdr:nvPicPr>
        <xdr:cNvPr id="103" name="Grafika 102" descr="Kalendarz dzienny kontur">
          <a:extLst>
            <a:ext uri="{FF2B5EF4-FFF2-40B4-BE49-F238E27FC236}">
              <a16:creationId xmlns:a16="http://schemas.microsoft.com/office/drawing/2014/main" id="{00000000-0008-0000-0500-00006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a:off x="6298716" y="273468"/>
          <a:ext cx="300042" cy="329088"/>
        </a:xfrm>
        <a:prstGeom prst="rect">
          <a:avLst/>
        </a:prstGeom>
      </xdr:spPr>
    </xdr:pic>
    <xdr:clientData/>
  </xdr:twoCellAnchor>
  <xdr:twoCellAnchor>
    <xdr:from>
      <xdr:col>2</xdr:col>
      <xdr:colOff>165321</xdr:colOff>
      <xdr:row>22</xdr:row>
      <xdr:rowOff>177214</xdr:rowOff>
    </xdr:from>
    <xdr:to>
      <xdr:col>6</xdr:col>
      <xdr:colOff>240624</xdr:colOff>
      <xdr:row>31</xdr:row>
      <xdr:rowOff>74296</xdr:rowOff>
    </xdr:to>
    <xdr:grpSp>
      <xdr:nvGrpSpPr>
        <xdr:cNvPr id="2" name="Grupa 1">
          <a:extLst>
            <a:ext uri="{FF2B5EF4-FFF2-40B4-BE49-F238E27FC236}">
              <a16:creationId xmlns:a16="http://schemas.microsoft.com/office/drawing/2014/main" id="{00000000-0008-0000-0500-000002000000}"/>
            </a:ext>
          </a:extLst>
        </xdr:cNvPr>
        <xdr:cNvGrpSpPr>
          <a:grpSpLocks noChangeAspect="1"/>
        </xdr:cNvGrpSpPr>
      </xdr:nvGrpSpPr>
      <xdr:grpSpPr>
        <a:xfrm>
          <a:off x="852690" y="4274757"/>
          <a:ext cx="2114773" cy="1514539"/>
          <a:chOff x="544927" y="3922680"/>
          <a:chExt cx="1930930" cy="1200668"/>
        </a:xfrm>
      </xdr:grpSpPr>
      <xdr:cxnSp macro="">
        <xdr:nvCxnSpPr>
          <xdr:cNvPr id="139" name="Łącznik prosty 138">
            <a:extLst>
              <a:ext uri="{FF2B5EF4-FFF2-40B4-BE49-F238E27FC236}">
                <a16:creationId xmlns:a16="http://schemas.microsoft.com/office/drawing/2014/main" id="{00000000-0008-0000-0500-00008B000000}"/>
              </a:ext>
            </a:extLst>
          </xdr:cNvPr>
          <xdr:cNvCxnSpPr/>
        </xdr:nvCxnSpPr>
        <xdr:spPr>
          <a:xfrm flipH="1" flipV="1">
            <a:off x="2130592" y="4597066"/>
            <a:ext cx="345265" cy="155117"/>
          </a:xfrm>
          <a:prstGeom prst="line">
            <a:avLst/>
          </a:prstGeom>
          <a:ln w="3175"/>
        </xdr:spPr>
        <xdr:style>
          <a:lnRef idx="1">
            <a:schemeClr val="dk1"/>
          </a:lnRef>
          <a:fillRef idx="0">
            <a:schemeClr val="dk1"/>
          </a:fillRef>
          <a:effectRef idx="0">
            <a:schemeClr val="dk1"/>
          </a:effectRef>
          <a:fontRef idx="minor">
            <a:schemeClr val="tx1"/>
          </a:fontRef>
        </xdr:style>
      </xdr:cxnSp>
      <xdr:grpSp>
        <xdr:nvGrpSpPr>
          <xdr:cNvPr id="105" name="Grupa 104">
            <a:extLst>
              <a:ext uri="{FF2B5EF4-FFF2-40B4-BE49-F238E27FC236}">
                <a16:creationId xmlns:a16="http://schemas.microsoft.com/office/drawing/2014/main" id="{00000000-0008-0000-0500-000069000000}"/>
              </a:ext>
            </a:extLst>
          </xdr:cNvPr>
          <xdr:cNvGrpSpPr>
            <a:grpSpLocks noChangeAspect="1"/>
          </xdr:cNvGrpSpPr>
        </xdr:nvGrpSpPr>
        <xdr:grpSpPr>
          <a:xfrm>
            <a:off x="544927" y="3922680"/>
            <a:ext cx="1924258" cy="1200668"/>
            <a:chOff x="6448642" y="3073956"/>
            <a:chExt cx="2854378" cy="2197628"/>
          </a:xfrm>
        </xdr:grpSpPr>
        <xdr:sp macro="" textlink="">
          <xdr:nvSpPr>
            <xdr:cNvPr id="115" name="Dowolny kształt: kształt 114">
              <a:extLst>
                <a:ext uri="{FF2B5EF4-FFF2-40B4-BE49-F238E27FC236}">
                  <a16:creationId xmlns:a16="http://schemas.microsoft.com/office/drawing/2014/main" id="{00000000-0008-0000-0500-000073000000}"/>
                </a:ext>
              </a:extLst>
            </xdr:cNvPr>
            <xdr:cNvSpPr/>
          </xdr:nvSpPr>
          <xdr:spPr>
            <a:xfrm>
              <a:off x="7845107" y="3078602"/>
              <a:ext cx="1167674" cy="1342472"/>
            </a:xfrm>
            <a:custGeom>
              <a:avLst/>
              <a:gdLst>
                <a:gd name="connsiteX0" fmla="*/ 0 w 1170878"/>
                <a:gd name="connsiteY0" fmla="*/ 669073 h 1347439"/>
                <a:gd name="connsiteX1" fmla="*/ 0 w 1170878"/>
                <a:gd name="connsiteY1" fmla="*/ 0 h 1347439"/>
                <a:gd name="connsiteX2" fmla="*/ 1170878 w 1170878"/>
                <a:gd name="connsiteY2" fmla="*/ 664427 h 1347439"/>
                <a:gd name="connsiteX3" fmla="*/ 1170878 w 1170878"/>
                <a:gd name="connsiteY3" fmla="*/ 1347439 h 1347439"/>
                <a:gd name="connsiteX4" fmla="*/ 0 w 1170878"/>
                <a:gd name="connsiteY4" fmla="*/ 669073 h 1347439"/>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170878" h="1347439">
                  <a:moveTo>
                    <a:pt x="0" y="669073"/>
                  </a:moveTo>
                  <a:lnTo>
                    <a:pt x="0" y="0"/>
                  </a:lnTo>
                  <a:lnTo>
                    <a:pt x="1170878" y="664427"/>
                  </a:lnTo>
                  <a:lnTo>
                    <a:pt x="1170878" y="1347439"/>
                  </a:lnTo>
                  <a:lnTo>
                    <a:pt x="0" y="669073"/>
                  </a:lnTo>
                  <a:close/>
                </a:path>
              </a:pathLst>
            </a:custGeom>
            <a:solidFill>
              <a:schemeClr val="bg1">
                <a:lumMod val="8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b="1"/>
            </a:p>
          </xdr:txBody>
        </xdr:sp>
        <xdr:sp macro="" textlink="">
          <xdr:nvSpPr>
            <xdr:cNvPr id="116" name="Dowolny kształt: kształt 115">
              <a:extLst>
                <a:ext uri="{FF2B5EF4-FFF2-40B4-BE49-F238E27FC236}">
                  <a16:creationId xmlns:a16="http://schemas.microsoft.com/office/drawing/2014/main" id="{00000000-0008-0000-0500-000074000000}"/>
                </a:ext>
              </a:extLst>
            </xdr:cNvPr>
            <xdr:cNvSpPr/>
          </xdr:nvSpPr>
          <xdr:spPr>
            <a:xfrm>
              <a:off x="6681599" y="3073956"/>
              <a:ext cx="1168154" cy="1342472"/>
            </a:xfrm>
            <a:custGeom>
              <a:avLst/>
              <a:gdLst>
                <a:gd name="connsiteX0" fmla="*/ 0 w 1170878"/>
                <a:gd name="connsiteY0" fmla="*/ 1347439 h 1347439"/>
                <a:gd name="connsiteX1" fmla="*/ 0 w 1170878"/>
                <a:gd name="connsiteY1" fmla="*/ 673719 h 1347439"/>
                <a:gd name="connsiteX2" fmla="*/ 1170878 w 1170878"/>
                <a:gd name="connsiteY2" fmla="*/ 0 h 1347439"/>
                <a:gd name="connsiteX3" fmla="*/ 1170878 w 1170878"/>
                <a:gd name="connsiteY3" fmla="*/ 678366 h 1347439"/>
                <a:gd name="connsiteX4" fmla="*/ 0 w 1170878"/>
                <a:gd name="connsiteY4" fmla="*/ 1347439 h 1347439"/>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170878" h="1347439">
                  <a:moveTo>
                    <a:pt x="0" y="1347439"/>
                  </a:moveTo>
                  <a:lnTo>
                    <a:pt x="0" y="673719"/>
                  </a:lnTo>
                  <a:lnTo>
                    <a:pt x="1170878" y="0"/>
                  </a:lnTo>
                  <a:lnTo>
                    <a:pt x="1170878" y="678366"/>
                  </a:lnTo>
                  <a:lnTo>
                    <a:pt x="0" y="1347439"/>
                  </a:lnTo>
                  <a:close/>
                </a:path>
              </a:pathLst>
            </a:custGeom>
            <a:solidFill>
              <a:schemeClr val="bg1">
                <a:lumMod val="9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b="1"/>
            </a:p>
          </xdr:txBody>
        </xdr:sp>
        <xdr:sp macro="" textlink="">
          <xdr:nvSpPr>
            <xdr:cNvPr id="117" name="Dowolny kształt: kształt 116">
              <a:extLst>
                <a:ext uri="{FF2B5EF4-FFF2-40B4-BE49-F238E27FC236}">
                  <a16:creationId xmlns:a16="http://schemas.microsoft.com/office/drawing/2014/main" id="{00000000-0008-0000-0500-000075000000}"/>
                </a:ext>
              </a:extLst>
            </xdr:cNvPr>
            <xdr:cNvSpPr/>
          </xdr:nvSpPr>
          <xdr:spPr>
            <a:xfrm>
              <a:off x="6681599" y="3743509"/>
              <a:ext cx="1163508" cy="1351285"/>
            </a:xfrm>
            <a:custGeom>
              <a:avLst/>
              <a:gdLst>
                <a:gd name="connsiteX0" fmla="*/ 1166232 w 1166232"/>
                <a:gd name="connsiteY0" fmla="*/ 1356732 h 1356732"/>
                <a:gd name="connsiteX1" fmla="*/ 1166232 w 1166232"/>
                <a:gd name="connsiteY1" fmla="*/ 673719 h 1356732"/>
                <a:gd name="connsiteX2" fmla="*/ 0 w 1166232"/>
                <a:gd name="connsiteY2" fmla="*/ 0 h 1356732"/>
                <a:gd name="connsiteX3" fmla="*/ 0 w 1166232"/>
                <a:gd name="connsiteY3" fmla="*/ 678366 h 1356732"/>
                <a:gd name="connsiteX4" fmla="*/ 1166232 w 1166232"/>
                <a:gd name="connsiteY4" fmla="*/ 1356732 h 1356732"/>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166232" h="1356732">
                  <a:moveTo>
                    <a:pt x="1166232" y="1356732"/>
                  </a:moveTo>
                  <a:lnTo>
                    <a:pt x="1166232" y="673719"/>
                  </a:lnTo>
                  <a:lnTo>
                    <a:pt x="0" y="0"/>
                  </a:lnTo>
                  <a:lnTo>
                    <a:pt x="0" y="678366"/>
                  </a:lnTo>
                  <a:lnTo>
                    <a:pt x="1166232" y="1356732"/>
                  </a:lnTo>
                  <a:close/>
                </a:path>
              </a:pathLst>
            </a:custGeom>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b="1"/>
            </a:p>
          </xdr:txBody>
        </xdr:sp>
        <xdr:sp macro="" textlink="">
          <xdr:nvSpPr>
            <xdr:cNvPr id="118" name="Dowolny kształt: kształt 117">
              <a:extLst>
                <a:ext uri="{FF2B5EF4-FFF2-40B4-BE49-F238E27FC236}">
                  <a16:creationId xmlns:a16="http://schemas.microsoft.com/office/drawing/2014/main" id="{00000000-0008-0000-0500-000076000000}"/>
                </a:ext>
              </a:extLst>
            </xdr:cNvPr>
            <xdr:cNvSpPr/>
          </xdr:nvSpPr>
          <xdr:spPr>
            <a:xfrm>
              <a:off x="7849753" y="3743509"/>
              <a:ext cx="1166258" cy="1355931"/>
            </a:xfrm>
            <a:custGeom>
              <a:avLst/>
              <a:gdLst>
                <a:gd name="connsiteX0" fmla="*/ 1166232 w 1166232"/>
                <a:gd name="connsiteY0" fmla="*/ 687658 h 1361378"/>
                <a:gd name="connsiteX1" fmla="*/ 1166232 w 1166232"/>
                <a:gd name="connsiteY1" fmla="*/ 0 h 1361378"/>
                <a:gd name="connsiteX2" fmla="*/ 0 w 1166232"/>
                <a:gd name="connsiteY2" fmla="*/ 673719 h 1361378"/>
                <a:gd name="connsiteX3" fmla="*/ 0 w 1166232"/>
                <a:gd name="connsiteY3" fmla="*/ 1361378 h 1361378"/>
                <a:gd name="connsiteX4" fmla="*/ 1166232 w 1166232"/>
                <a:gd name="connsiteY4" fmla="*/ 687658 h 1361378"/>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166232" h="1361378">
                  <a:moveTo>
                    <a:pt x="1166232" y="687658"/>
                  </a:moveTo>
                  <a:lnTo>
                    <a:pt x="1166232" y="0"/>
                  </a:lnTo>
                  <a:lnTo>
                    <a:pt x="0" y="673719"/>
                  </a:lnTo>
                  <a:lnTo>
                    <a:pt x="0" y="1361378"/>
                  </a:lnTo>
                  <a:lnTo>
                    <a:pt x="1166232" y="687658"/>
                  </a:lnTo>
                  <a:close/>
                </a:path>
              </a:pathLst>
            </a:custGeom>
            <a:solidFill>
              <a:schemeClr val="accent1">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b="1"/>
            </a:p>
          </xdr:txBody>
        </xdr:sp>
        <xdr:cxnSp macro="">
          <xdr:nvCxnSpPr>
            <xdr:cNvPr id="123" name="Łącznik prosty 122">
              <a:extLst>
                <a:ext uri="{FF2B5EF4-FFF2-40B4-BE49-F238E27FC236}">
                  <a16:creationId xmlns:a16="http://schemas.microsoft.com/office/drawing/2014/main" id="{00000000-0008-0000-0500-00007B000000}"/>
                </a:ext>
              </a:extLst>
            </xdr:cNvPr>
            <xdr:cNvCxnSpPr/>
          </xdr:nvCxnSpPr>
          <xdr:spPr>
            <a:xfrm flipH="1" flipV="1">
              <a:off x="7860193" y="5102157"/>
              <a:ext cx="299263" cy="169427"/>
            </a:xfrm>
            <a:prstGeom prst="line">
              <a:avLst/>
            </a:prstGeom>
            <a:ln w="3175"/>
          </xdr:spPr>
          <xdr:style>
            <a:lnRef idx="1">
              <a:schemeClr val="dk1"/>
            </a:lnRef>
            <a:fillRef idx="0">
              <a:schemeClr val="dk1"/>
            </a:fillRef>
            <a:effectRef idx="0">
              <a:schemeClr val="dk1"/>
            </a:effectRef>
            <a:fontRef idx="minor">
              <a:schemeClr val="tx1"/>
            </a:fontRef>
          </xdr:style>
        </xdr:cxnSp>
        <xdr:cxnSp macro="">
          <xdr:nvCxnSpPr>
            <xdr:cNvPr id="125" name="Łącznik prosty 124">
              <a:extLst>
                <a:ext uri="{FF2B5EF4-FFF2-40B4-BE49-F238E27FC236}">
                  <a16:creationId xmlns:a16="http://schemas.microsoft.com/office/drawing/2014/main" id="{00000000-0008-0000-0500-00007D000000}"/>
                </a:ext>
              </a:extLst>
            </xdr:cNvPr>
            <xdr:cNvCxnSpPr/>
          </xdr:nvCxnSpPr>
          <xdr:spPr>
            <a:xfrm flipH="1" flipV="1">
              <a:off x="6480495" y="4544755"/>
              <a:ext cx="1163426" cy="686269"/>
            </a:xfrm>
            <a:prstGeom prst="line">
              <a:avLst/>
            </a:prstGeom>
            <a:ln w="6350" cap="flat" cmpd="sng" algn="ctr">
              <a:solidFill>
                <a:schemeClr val="dk1"/>
              </a:solidFill>
              <a:prstDash val="solid"/>
              <a:round/>
              <a:headEnd type="triangle" w="sm" len="med"/>
              <a:tailEnd type="triangle" w="sm" len="med"/>
            </a:ln>
          </xdr:spPr>
          <xdr:style>
            <a:lnRef idx="0">
              <a:scrgbClr r="0" g="0" b="0"/>
            </a:lnRef>
            <a:fillRef idx="0">
              <a:scrgbClr r="0" g="0" b="0"/>
            </a:fillRef>
            <a:effectRef idx="0">
              <a:scrgbClr r="0" g="0" b="0"/>
            </a:effectRef>
            <a:fontRef idx="minor">
              <a:schemeClr val="tx1"/>
            </a:fontRef>
          </xdr:style>
        </xdr:cxnSp>
        <xdr:cxnSp macro="">
          <xdr:nvCxnSpPr>
            <xdr:cNvPr id="128" name="Łącznik prosty 127">
              <a:extLst>
                <a:ext uri="{FF2B5EF4-FFF2-40B4-BE49-F238E27FC236}">
                  <a16:creationId xmlns:a16="http://schemas.microsoft.com/office/drawing/2014/main" id="{00000000-0008-0000-0500-000080000000}"/>
                </a:ext>
              </a:extLst>
            </xdr:cNvPr>
            <xdr:cNvCxnSpPr/>
          </xdr:nvCxnSpPr>
          <xdr:spPr>
            <a:xfrm flipV="1">
              <a:off x="8121199" y="4577171"/>
              <a:ext cx="1152503" cy="672830"/>
            </a:xfrm>
            <a:prstGeom prst="line">
              <a:avLst/>
            </a:prstGeom>
            <a:ln w="6350" cap="flat" cmpd="sng" algn="ctr">
              <a:solidFill>
                <a:schemeClr val="dk1"/>
              </a:solidFill>
              <a:prstDash val="solid"/>
              <a:round/>
              <a:headEnd type="triangle" w="sm" len="med"/>
              <a:tailEnd type="triangle" w="sm" len="med"/>
            </a:ln>
          </xdr:spPr>
          <xdr:style>
            <a:lnRef idx="0">
              <a:scrgbClr r="0" g="0" b="0"/>
            </a:lnRef>
            <a:fillRef idx="0">
              <a:scrgbClr r="0" g="0" b="0"/>
            </a:fillRef>
            <a:effectRef idx="0">
              <a:scrgbClr r="0" g="0" b="0"/>
            </a:effectRef>
            <a:fontRef idx="minor">
              <a:schemeClr val="tx1"/>
            </a:fontRef>
          </xdr:style>
        </xdr:cxnSp>
        <xdr:cxnSp macro="">
          <xdr:nvCxnSpPr>
            <xdr:cNvPr id="130" name="Łącznik prosty 129">
              <a:extLst>
                <a:ext uri="{FF2B5EF4-FFF2-40B4-BE49-F238E27FC236}">
                  <a16:creationId xmlns:a16="http://schemas.microsoft.com/office/drawing/2014/main" id="{00000000-0008-0000-0500-000082000000}"/>
                </a:ext>
              </a:extLst>
            </xdr:cNvPr>
            <xdr:cNvCxnSpPr/>
          </xdr:nvCxnSpPr>
          <xdr:spPr>
            <a:xfrm flipH="1" flipV="1">
              <a:off x="9224009" y="3630990"/>
              <a:ext cx="0" cy="677860"/>
            </a:xfrm>
            <a:prstGeom prst="line">
              <a:avLst/>
            </a:prstGeom>
            <a:ln w="6350" cap="flat" cmpd="sng" algn="ctr">
              <a:solidFill>
                <a:schemeClr val="dk1"/>
              </a:solidFill>
              <a:prstDash val="solid"/>
              <a:round/>
              <a:headEnd type="triangle" w="sm" len="med"/>
              <a:tailEnd type="triangle" w="sm" len="med"/>
            </a:ln>
          </xdr:spPr>
          <xdr:style>
            <a:lnRef idx="0">
              <a:scrgbClr r="0" g="0" b="0"/>
            </a:lnRef>
            <a:fillRef idx="0">
              <a:scrgbClr r="0" g="0" b="0"/>
            </a:fillRef>
            <a:effectRef idx="0">
              <a:scrgbClr r="0" g="0" b="0"/>
            </a:effectRef>
            <a:fontRef idx="minor">
              <a:schemeClr val="tx1"/>
            </a:fontRef>
          </xdr:style>
        </xdr:cxnSp>
        <xdr:cxnSp macro="">
          <xdr:nvCxnSpPr>
            <xdr:cNvPr id="131" name="Łącznik prosty 130">
              <a:extLst>
                <a:ext uri="{FF2B5EF4-FFF2-40B4-BE49-F238E27FC236}">
                  <a16:creationId xmlns:a16="http://schemas.microsoft.com/office/drawing/2014/main" id="{00000000-0008-0000-0500-000083000000}"/>
                </a:ext>
              </a:extLst>
            </xdr:cNvPr>
            <xdr:cNvCxnSpPr>
              <a:endCxn id="118" idx="3"/>
            </xdr:cNvCxnSpPr>
          </xdr:nvCxnSpPr>
          <xdr:spPr>
            <a:xfrm flipV="1">
              <a:off x="7596605" y="5099441"/>
              <a:ext cx="253148" cy="162622"/>
            </a:xfrm>
            <a:prstGeom prst="line">
              <a:avLst/>
            </a:prstGeom>
            <a:ln w="3175"/>
          </xdr:spPr>
          <xdr:style>
            <a:lnRef idx="1">
              <a:schemeClr val="dk1"/>
            </a:lnRef>
            <a:fillRef idx="0">
              <a:schemeClr val="dk1"/>
            </a:fillRef>
            <a:effectRef idx="0">
              <a:schemeClr val="dk1"/>
            </a:effectRef>
            <a:fontRef idx="minor">
              <a:schemeClr val="tx1"/>
            </a:fontRef>
          </xdr:style>
        </xdr:cxnSp>
        <xdr:cxnSp macro="">
          <xdr:nvCxnSpPr>
            <xdr:cNvPr id="133" name="Łącznik prosty 132">
              <a:extLst>
                <a:ext uri="{FF2B5EF4-FFF2-40B4-BE49-F238E27FC236}">
                  <a16:creationId xmlns:a16="http://schemas.microsoft.com/office/drawing/2014/main" id="{00000000-0008-0000-0500-000085000000}"/>
                </a:ext>
              </a:extLst>
            </xdr:cNvPr>
            <xdr:cNvCxnSpPr/>
          </xdr:nvCxnSpPr>
          <xdr:spPr>
            <a:xfrm flipV="1">
              <a:off x="6448642" y="4422034"/>
              <a:ext cx="234420" cy="133315"/>
            </a:xfrm>
            <a:prstGeom prst="line">
              <a:avLst/>
            </a:prstGeom>
            <a:ln w="3175"/>
          </xdr:spPr>
          <xdr:style>
            <a:lnRef idx="1">
              <a:schemeClr val="dk1"/>
            </a:lnRef>
            <a:fillRef idx="0">
              <a:schemeClr val="dk1"/>
            </a:fillRef>
            <a:effectRef idx="0">
              <a:schemeClr val="dk1"/>
            </a:effectRef>
            <a:fontRef idx="minor">
              <a:schemeClr val="tx1"/>
            </a:fontRef>
          </xdr:style>
        </xdr:cxnSp>
        <xdr:cxnSp macro="">
          <xdr:nvCxnSpPr>
            <xdr:cNvPr id="134" name="Łącznik prosty 133">
              <a:extLst>
                <a:ext uri="{FF2B5EF4-FFF2-40B4-BE49-F238E27FC236}">
                  <a16:creationId xmlns:a16="http://schemas.microsoft.com/office/drawing/2014/main" id="{00000000-0008-0000-0500-000086000000}"/>
                </a:ext>
              </a:extLst>
            </xdr:cNvPr>
            <xdr:cNvCxnSpPr/>
          </xdr:nvCxnSpPr>
          <xdr:spPr>
            <a:xfrm flipV="1">
              <a:off x="9005129" y="3586867"/>
              <a:ext cx="277419" cy="158358"/>
            </a:xfrm>
            <a:prstGeom prst="line">
              <a:avLst/>
            </a:prstGeom>
            <a:ln w="3175"/>
          </xdr:spPr>
          <xdr:style>
            <a:lnRef idx="1">
              <a:schemeClr val="dk1"/>
            </a:lnRef>
            <a:fillRef idx="0">
              <a:schemeClr val="dk1"/>
            </a:fillRef>
            <a:effectRef idx="0">
              <a:schemeClr val="dk1"/>
            </a:effectRef>
            <a:fontRef idx="minor">
              <a:schemeClr val="tx1"/>
            </a:fontRef>
          </xdr:style>
        </xdr:cxnSp>
        <xdr:cxnSp macro="">
          <xdr:nvCxnSpPr>
            <xdr:cNvPr id="137" name="Łącznik prosty 136">
              <a:extLst>
                <a:ext uri="{FF2B5EF4-FFF2-40B4-BE49-F238E27FC236}">
                  <a16:creationId xmlns:a16="http://schemas.microsoft.com/office/drawing/2014/main" id="{00000000-0008-0000-0500-000089000000}"/>
                </a:ext>
              </a:extLst>
            </xdr:cNvPr>
            <xdr:cNvCxnSpPr/>
          </xdr:nvCxnSpPr>
          <xdr:spPr>
            <a:xfrm flipV="1">
              <a:off x="9019720" y="4261523"/>
              <a:ext cx="283300" cy="162439"/>
            </a:xfrm>
            <a:prstGeom prst="line">
              <a:avLst/>
            </a:prstGeom>
            <a:ln w="3175"/>
          </xdr:spPr>
          <xdr:style>
            <a:lnRef idx="1">
              <a:schemeClr val="dk1"/>
            </a:lnRef>
            <a:fillRef idx="0">
              <a:schemeClr val="dk1"/>
            </a:fillRef>
            <a:effectRef idx="0">
              <a:schemeClr val="dk1"/>
            </a:effectRef>
            <a:fontRef idx="minor">
              <a:schemeClr val="tx1"/>
            </a:fontRef>
          </xdr:style>
        </xdr:cxnSp>
      </xdr:grpSp>
    </xdr:grpSp>
    <xdr:clientData/>
  </xdr:twoCellAnchor>
  <xdr:twoCellAnchor>
    <xdr:from>
      <xdr:col>5</xdr:col>
      <xdr:colOff>1530</xdr:colOff>
      <xdr:row>53</xdr:row>
      <xdr:rowOff>161429</xdr:rowOff>
    </xdr:from>
    <xdr:to>
      <xdr:col>6</xdr:col>
      <xdr:colOff>317473</xdr:colOff>
      <xdr:row>56</xdr:row>
      <xdr:rowOff>136684</xdr:rowOff>
    </xdr:to>
    <xdr:grpSp>
      <xdr:nvGrpSpPr>
        <xdr:cNvPr id="2067" name="Grupa 2066">
          <a:extLst>
            <a:ext uri="{FF2B5EF4-FFF2-40B4-BE49-F238E27FC236}">
              <a16:creationId xmlns:a16="http://schemas.microsoft.com/office/drawing/2014/main" id="{00000000-0008-0000-0500-000013080000}"/>
            </a:ext>
          </a:extLst>
        </xdr:cNvPr>
        <xdr:cNvGrpSpPr>
          <a:grpSpLocks noChangeAspect="1"/>
        </xdr:cNvGrpSpPr>
      </xdr:nvGrpSpPr>
      <xdr:grpSpPr>
        <a:xfrm>
          <a:off x="2097030" y="9912452"/>
          <a:ext cx="947282" cy="507422"/>
          <a:chOff x="323272" y="8994250"/>
          <a:chExt cx="3876011" cy="2224628"/>
        </a:xfrm>
      </xdr:grpSpPr>
      <xdr:sp macro="" textlink="">
        <xdr:nvSpPr>
          <xdr:cNvPr id="60" name="Prostokąt 59">
            <a:extLst>
              <a:ext uri="{FF2B5EF4-FFF2-40B4-BE49-F238E27FC236}">
                <a16:creationId xmlns:a16="http://schemas.microsoft.com/office/drawing/2014/main" id="{00000000-0008-0000-0500-00003C000000}"/>
              </a:ext>
            </a:extLst>
          </xdr:cNvPr>
          <xdr:cNvSpPr/>
        </xdr:nvSpPr>
        <xdr:spPr>
          <a:xfrm>
            <a:off x="1294655" y="9106397"/>
            <a:ext cx="896426" cy="1834929"/>
          </a:xfrm>
          <a:prstGeom prst="rect">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2048" name="Łącznik prosty 2047">
            <a:extLst>
              <a:ext uri="{FF2B5EF4-FFF2-40B4-BE49-F238E27FC236}">
                <a16:creationId xmlns:a16="http://schemas.microsoft.com/office/drawing/2014/main" id="{00000000-0008-0000-0500-000000080000}"/>
              </a:ext>
            </a:extLst>
          </xdr:cNvPr>
          <xdr:cNvCxnSpPr>
            <a:stCxn id="60" idx="0"/>
            <a:endCxn id="60" idx="2"/>
          </xdr:cNvCxnSpPr>
        </xdr:nvCxnSpPr>
        <xdr:spPr>
          <a:xfrm>
            <a:off x="1746678" y="9110207"/>
            <a:ext cx="0" cy="1831119"/>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95" name="Łącznik prosty 194">
            <a:extLst>
              <a:ext uri="{FF2B5EF4-FFF2-40B4-BE49-F238E27FC236}">
                <a16:creationId xmlns:a16="http://schemas.microsoft.com/office/drawing/2014/main" id="{00000000-0008-0000-0500-0000C3000000}"/>
              </a:ext>
            </a:extLst>
          </xdr:cNvPr>
          <xdr:cNvCxnSpPr>
            <a:stCxn id="60" idx="1"/>
            <a:endCxn id="60" idx="3"/>
          </xdr:cNvCxnSpPr>
        </xdr:nvCxnSpPr>
        <xdr:spPr>
          <a:xfrm>
            <a:off x="1292750" y="10020052"/>
            <a:ext cx="894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198" name="Prostokąt 197">
            <a:extLst>
              <a:ext uri="{FF2B5EF4-FFF2-40B4-BE49-F238E27FC236}">
                <a16:creationId xmlns:a16="http://schemas.microsoft.com/office/drawing/2014/main" id="{00000000-0008-0000-0500-0000C6000000}"/>
              </a:ext>
            </a:extLst>
          </xdr:cNvPr>
          <xdr:cNvSpPr/>
        </xdr:nvSpPr>
        <xdr:spPr>
          <a:xfrm>
            <a:off x="2226779" y="9106397"/>
            <a:ext cx="894521" cy="1834929"/>
          </a:xfrm>
          <a:prstGeom prst="rect">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199" name="Łącznik prosty 198">
            <a:extLst>
              <a:ext uri="{FF2B5EF4-FFF2-40B4-BE49-F238E27FC236}">
                <a16:creationId xmlns:a16="http://schemas.microsoft.com/office/drawing/2014/main" id="{00000000-0008-0000-0500-0000C7000000}"/>
              </a:ext>
            </a:extLst>
          </xdr:cNvPr>
          <xdr:cNvCxnSpPr>
            <a:stCxn id="198" idx="0"/>
            <a:endCxn id="198" idx="2"/>
          </xdr:cNvCxnSpPr>
        </xdr:nvCxnSpPr>
        <xdr:spPr>
          <a:xfrm>
            <a:off x="2684517" y="9110207"/>
            <a:ext cx="0" cy="1831119"/>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00" name="Łącznik prosty 199">
            <a:extLst>
              <a:ext uri="{FF2B5EF4-FFF2-40B4-BE49-F238E27FC236}">
                <a16:creationId xmlns:a16="http://schemas.microsoft.com/office/drawing/2014/main" id="{00000000-0008-0000-0500-0000C8000000}"/>
              </a:ext>
            </a:extLst>
          </xdr:cNvPr>
          <xdr:cNvCxnSpPr>
            <a:stCxn id="198" idx="1"/>
            <a:endCxn id="198" idx="3"/>
          </xdr:cNvCxnSpPr>
        </xdr:nvCxnSpPr>
        <xdr:spPr>
          <a:xfrm>
            <a:off x="2232494" y="10020052"/>
            <a:ext cx="892616"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203" name="Prostokąt 202">
            <a:extLst>
              <a:ext uri="{FF2B5EF4-FFF2-40B4-BE49-F238E27FC236}">
                <a16:creationId xmlns:a16="http://schemas.microsoft.com/office/drawing/2014/main" id="{00000000-0008-0000-0500-0000CB000000}"/>
              </a:ext>
            </a:extLst>
          </xdr:cNvPr>
          <xdr:cNvSpPr/>
        </xdr:nvSpPr>
        <xdr:spPr>
          <a:xfrm>
            <a:off x="1155093" y="8994250"/>
            <a:ext cx="2099972" cy="207322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04" name="Prostokąt 203">
            <a:extLst>
              <a:ext uri="{FF2B5EF4-FFF2-40B4-BE49-F238E27FC236}">
                <a16:creationId xmlns:a16="http://schemas.microsoft.com/office/drawing/2014/main" id="{00000000-0008-0000-0500-0000CC000000}"/>
              </a:ext>
            </a:extLst>
          </xdr:cNvPr>
          <xdr:cNvSpPr/>
        </xdr:nvSpPr>
        <xdr:spPr>
          <a:xfrm flipV="1">
            <a:off x="360625" y="11075089"/>
            <a:ext cx="3838658" cy="122997"/>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2061" name="Grafika 2060" descr="Kawa kontur">
            <a:extLst>
              <a:ext uri="{FF2B5EF4-FFF2-40B4-BE49-F238E27FC236}">
                <a16:creationId xmlns:a16="http://schemas.microsoft.com/office/drawing/2014/main" id="{00000000-0008-0000-0500-00000D08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 uri="{96DAC541-7B7A-43D3-8B79-37D633B846F1}">
                <asvg:svgBlip xmlns:asvg="http://schemas.microsoft.com/office/drawing/2016/SVG/main" r:embed="rId8"/>
              </a:ext>
            </a:extLst>
          </a:blip>
          <a:stretch>
            <a:fillRect/>
          </a:stretch>
        </xdr:blipFill>
        <xdr:spPr>
          <a:xfrm>
            <a:off x="3355122" y="10395338"/>
            <a:ext cx="707010" cy="729449"/>
          </a:xfrm>
          <a:prstGeom prst="rect">
            <a:avLst/>
          </a:prstGeom>
        </xdr:spPr>
      </xdr:pic>
      <xdr:pic>
        <xdr:nvPicPr>
          <xdr:cNvPr id="2066" name="Grafika 2065" descr="Książki na półce kontur">
            <a:extLst>
              <a:ext uri="{FF2B5EF4-FFF2-40B4-BE49-F238E27FC236}">
                <a16:creationId xmlns:a16="http://schemas.microsoft.com/office/drawing/2014/main" id="{00000000-0008-0000-0500-00001208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 uri="{96DAC541-7B7A-43D3-8B79-37D633B846F1}">
                <asvg:svgBlip xmlns:asvg="http://schemas.microsoft.com/office/drawing/2016/SVG/main" r:embed="rId10"/>
              </a:ext>
            </a:extLst>
          </a:blip>
          <a:stretch>
            <a:fillRect/>
          </a:stretch>
        </xdr:blipFill>
        <xdr:spPr>
          <a:xfrm>
            <a:off x="323272" y="10308288"/>
            <a:ext cx="901065" cy="910590"/>
          </a:xfrm>
          <a:prstGeom prst="rect">
            <a:avLst/>
          </a:prstGeom>
        </xdr:spPr>
      </xdr:pic>
    </xdr:grpSp>
    <xdr:clientData/>
  </xdr:twoCellAnchor>
  <xdr:twoCellAnchor>
    <xdr:from>
      <xdr:col>16</xdr:col>
      <xdr:colOff>20410</xdr:colOff>
      <xdr:row>53</xdr:row>
      <xdr:rowOff>172314</xdr:rowOff>
    </xdr:from>
    <xdr:to>
      <xdr:col>18</xdr:col>
      <xdr:colOff>58768</xdr:colOff>
      <xdr:row>56</xdr:row>
      <xdr:rowOff>149474</xdr:rowOff>
    </xdr:to>
    <xdr:grpSp>
      <xdr:nvGrpSpPr>
        <xdr:cNvPr id="274" name="Grupa 273">
          <a:extLst>
            <a:ext uri="{FF2B5EF4-FFF2-40B4-BE49-F238E27FC236}">
              <a16:creationId xmlns:a16="http://schemas.microsoft.com/office/drawing/2014/main" id="{00000000-0008-0000-0500-000012010000}"/>
            </a:ext>
          </a:extLst>
        </xdr:cNvPr>
        <xdr:cNvGrpSpPr>
          <a:grpSpLocks noChangeAspect="1"/>
        </xdr:cNvGrpSpPr>
      </xdr:nvGrpSpPr>
      <xdr:grpSpPr>
        <a:xfrm>
          <a:off x="7703835" y="9917622"/>
          <a:ext cx="934829" cy="518852"/>
          <a:chOff x="323272" y="8994250"/>
          <a:chExt cx="3876011" cy="2224628"/>
        </a:xfrm>
      </xdr:grpSpPr>
      <xdr:sp macro="" textlink="">
        <xdr:nvSpPr>
          <xdr:cNvPr id="275" name="Prostokąt 274">
            <a:extLst>
              <a:ext uri="{FF2B5EF4-FFF2-40B4-BE49-F238E27FC236}">
                <a16:creationId xmlns:a16="http://schemas.microsoft.com/office/drawing/2014/main" id="{00000000-0008-0000-0500-000013010000}"/>
              </a:ext>
            </a:extLst>
          </xdr:cNvPr>
          <xdr:cNvSpPr/>
        </xdr:nvSpPr>
        <xdr:spPr>
          <a:xfrm>
            <a:off x="1294655" y="9106397"/>
            <a:ext cx="896426" cy="1834929"/>
          </a:xfrm>
          <a:prstGeom prst="rect">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276" name="Łącznik prosty 275">
            <a:extLst>
              <a:ext uri="{FF2B5EF4-FFF2-40B4-BE49-F238E27FC236}">
                <a16:creationId xmlns:a16="http://schemas.microsoft.com/office/drawing/2014/main" id="{00000000-0008-0000-0500-000014010000}"/>
              </a:ext>
            </a:extLst>
          </xdr:cNvPr>
          <xdr:cNvCxnSpPr>
            <a:stCxn id="275" idx="0"/>
            <a:endCxn id="275" idx="2"/>
          </xdr:cNvCxnSpPr>
        </xdr:nvCxnSpPr>
        <xdr:spPr>
          <a:xfrm>
            <a:off x="1746678" y="9110207"/>
            <a:ext cx="0" cy="1831119"/>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77" name="Łącznik prosty 276">
            <a:extLst>
              <a:ext uri="{FF2B5EF4-FFF2-40B4-BE49-F238E27FC236}">
                <a16:creationId xmlns:a16="http://schemas.microsoft.com/office/drawing/2014/main" id="{00000000-0008-0000-0500-000015010000}"/>
              </a:ext>
            </a:extLst>
          </xdr:cNvPr>
          <xdr:cNvCxnSpPr>
            <a:stCxn id="275" idx="1"/>
            <a:endCxn id="275" idx="3"/>
          </xdr:cNvCxnSpPr>
        </xdr:nvCxnSpPr>
        <xdr:spPr>
          <a:xfrm>
            <a:off x="1292750" y="10020052"/>
            <a:ext cx="894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278" name="Prostokąt 277">
            <a:extLst>
              <a:ext uri="{FF2B5EF4-FFF2-40B4-BE49-F238E27FC236}">
                <a16:creationId xmlns:a16="http://schemas.microsoft.com/office/drawing/2014/main" id="{00000000-0008-0000-0500-000016010000}"/>
              </a:ext>
            </a:extLst>
          </xdr:cNvPr>
          <xdr:cNvSpPr/>
        </xdr:nvSpPr>
        <xdr:spPr>
          <a:xfrm>
            <a:off x="2226779" y="9106397"/>
            <a:ext cx="894521" cy="1834929"/>
          </a:xfrm>
          <a:prstGeom prst="rect">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279" name="Łącznik prosty 278">
            <a:extLst>
              <a:ext uri="{FF2B5EF4-FFF2-40B4-BE49-F238E27FC236}">
                <a16:creationId xmlns:a16="http://schemas.microsoft.com/office/drawing/2014/main" id="{00000000-0008-0000-0500-000017010000}"/>
              </a:ext>
            </a:extLst>
          </xdr:cNvPr>
          <xdr:cNvCxnSpPr>
            <a:stCxn id="278" idx="0"/>
            <a:endCxn id="278" idx="2"/>
          </xdr:cNvCxnSpPr>
        </xdr:nvCxnSpPr>
        <xdr:spPr>
          <a:xfrm>
            <a:off x="2684517" y="9110207"/>
            <a:ext cx="0" cy="1831119"/>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80" name="Łącznik prosty 279">
            <a:extLst>
              <a:ext uri="{FF2B5EF4-FFF2-40B4-BE49-F238E27FC236}">
                <a16:creationId xmlns:a16="http://schemas.microsoft.com/office/drawing/2014/main" id="{00000000-0008-0000-0500-000018010000}"/>
              </a:ext>
            </a:extLst>
          </xdr:cNvPr>
          <xdr:cNvCxnSpPr>
            <a:stCxn id="278" idx="1"/>
            <a:endCxn id="278" idx="3"/>
          </xdr:cNvCxnSpPr>
        </xdr:nvCxnSpPr>
        <xdr:spPr>
          <a:xfrm>
            <a:off x="2232494" y="10020052"/>
            <a:ext cx="892616"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281" name="Prostokąt 280">
            <a:extLst>
              <a:ext uri="{FF2B5EF4-FFF2-40B4-BE49-F238E27FC236}">
                <a16:creationId xmlns:a16="http://schemas.microsoft.com/office/drawing/2014/main" id="{00000000-0008-0000-0500-000019010000}"/>
              </a:ext>
            </a:extLst>
          </xdr:cNvPr>
          <xdr:cNvSpPr/>
        </xdr:nvSpPr>
        <xdr:spPr>
          <a:xfrm>
            <a:off x="1155093" y="8994250"/>
            <a:ext cx="2099972" cy="207322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82" name="Prostokąt 281">
            <a:extLst>
              <a:ext uri="{FF2B5EF4-FFF2-40B4-BE49-F238E27FC236}">
                <a16:creationId xmlns:a16="http://schemas.microsoft.com/office/drawing/2014/main" id="{00000000-0008-0000-0500-00001A010000}"/>
              </a:ext>
            </a:extLst>
          </xdr:cNvPr>
          <xdr:cNvSpPr/>
        </xdr:nvSpPr>
        <xdr:spPr>
          <a:xfrm flipV="1">
            <a:off x="360625" y="11075089"/>
            <a:ext cx="3838658" cy="122997"/>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283" name="Grafika 282" descr="Kawa kontur">
            <a:extLst>
              <a:ext uri="{FF2B5EF4-FFF2-40B4-BE49-F238E27FC236}">
                <a16:creationId xmlns:a16="http://schemas.microsoft.com/office/drawing/2014/main" id="{00000000-0008-0000-0500-00001B01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 uri="{96DAC541-7B7A-43D3-8B79-37D633B846F1}">
                <asvg:svgBlip xmlns:asvg="http://schemas.microsoft.com/office/drawing/2016/SVG/main" r:embed="rId8"/>
              </a:ext>
            </a:extLst>
          </a:blip>
          <a:stretch>
            <a:fillRect/>
          </a:stretch>
        </xdr:blipFill>
        <xdr:spPr>
          <a:xfrm>
            <a:off x="3355122" y="10395338"/>
            <a:ext cx="707010" cy="729449"/>
          </a:xfrm>
          <a:prstGeom prst="rect">
            <a:avLst/>
          </a:prstGeom>
        </xdr:spPr>
      </xdr:pic>
      <xdr:pic>
        <xdr:nvPicPr>
          <xdr:cNvPr id="284" name="Grafika 283" descr="Książki na półce kontur">
            <a:extLst>
              <a:ext uri="{FF2B5EF4-FFF2-40B4-BE49-F238E27FC236}">
                <a16:creationId xmlns:a16="http://schemas.microsoft.com/office/drawing/2014/main" id="{00000000-0008-0000-0500-00001C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 uri="{96DAC541-7B7A-43D3-8B79-37D633B846F1}">
                <asvg:svgBlip xmlns:asvg="http://schemas.microsoft.com/office/drawing/2016/SVG/main" r:embed="rId10"/>
              </a:ext>
            </a:extLst>
          </a:blip>
          <a:stretch>
            <a:fillRect/>
          </a:stretch>
        </xdr:blipFill>
        <xdr:spPr>
          <a:xfrm>
            <a:off x="323272" y="10308288"/>
            <a:ext cx="901065" cy="910590"/>
          </a:xfrm>
          <a:prstGeom prst="rect">
            <a:avLst/>
          </a:prstGeom>
        </xdr:spPr>
      </xdr:pic>
    </xdr:grpSp>
    <xdr:clientData/>
  </xdr:twoCellAnchor>
  <xdr:twoCellAnchor>
    <xdr:from>
      <xdr:col>12</xdr:col>
      <xdr:colOff>320314</xdr:colOff>
      <xdr:row>39</xdr:row>
      <xdr:rowOff>111438</xdr:rowOff>
    </xdr:from>
    <xdr:to>
      <xdr:col>14</xdr:col>
      <xdr:colOff>472969</xdr:colOff>
      <xdr:row>43</xdr:row>
      <xdr:rowOff>105633</xdr:rowOff>
    </xdr:to>
    <xdr:grpSp>
      <xdr:nvGrpSpPr>
        <xdr:cNvPr id="292" name="Grupa 291">
          <a:extLst>
            <a:ext uri="{FF2B5EF4-FFF2-40B4-BE49-F238E27FC236}">
              <a16:creationId xmlns:a16="http://schemas.microsoft.com/office/drawing/2014/main" id="{00000000-0008-0000-0500-000024010000}"/>
            </a:ext>
          </a:extLst>
        </xdr:cNvPr>
        <xdr:cNvGrpSpPr>
          <a:grpSpLocks/>
        </xdr:cNvGrpSpPr>
      </xdr:nvGrpSpPr>
      <xdr:grpSpPr>
        <a:xfrm>
          <a:off x="6341683" y="7350438"/>
          <a:ext cx="1015508" cy="709466"/>
          <a:chOff x="4348977" y="9940356"/>
          <a:chExt cx="3121218" cy="2158143"/>
        </a:xfrm>
      </xdr:grpSpPr>
      <xdr:grpSp>
        <xdr:nvGrpSpPr>
          <xdr:cNvPr id="293" name="Grupa 292">
            <a:extLst>
              <a:ext uri="{FF2B5EF4-FFF2-40B4-BE49-F238E27FC236}">
                <a16:creationId xmlns:a16="http://schemas.microsoft.com/office/drawing/2014/main" id="{00000000-0008-0000-0500-000025010000}"/>
              </a:ext>
            </a:extLst>
          </xdr:cNvPr>
          <xdr:cNvGrpSpPr>
            <a:grpSpLocks noChangeAspect="1"/>
          </xdr:cNvGrpSpPr>
        </xdr:nvGrpSpPr>
        <xdr:grpSpPr>
          <a:xfrm>
            <a:off x="4350882" y="9936546"/>
            <a:ext cx="3115503" cy="2158143"/>
            <a:chOff x="4257897" y="8674138"/>
            <a:chExt cx="3124472" cy="2115730"/>
          </a:xfrm>
        </xdr:grpSpPr>
        <xdr:sp macro="" textlink="">
          <xdr:nvSpPr>
            <xdr:cNvPr id="296" name="Dowolny kształt: kształt 295">
              <a:extLst>
                <a:ext uri="{FF2B5EF4-FFF2-40B4-BE49-F238E27FC236}">
                  <a16:creationId xmlns:a16="http://schemas.microsoft.com/office/drawing/2014/main" id="{00000000-0008-0000-0500-000028010000}"/>
                </a:ext>
              </a:extLst>
            </xdr:cNvPr>
            <xdr:cNvSpPr/>
          </xdr:nvSpPr>
          <xdr:spPr>
            <a:xfrm>
              <a:off x="4953000" y="9401175"/>
              <a:ext cx="1720215" cy="1295400"/>
            </a:xfrm>
            <a:custGeom>
              <a:avLst/>
              <a:gdLst>
                <a:gd name="connsiteX0" fmla="*/ 828675 w 1724025"/>
                <a:gd name="connsiteY0" fmla="*/ 0 h 1295400"/>
                <a:gd name="connsiteX1" fmla="*/ 1724025 w 1724025"/>
                <a:gd name="connsiteY1" fmla="*/ 409575 h 1295400"/>
                <a:gd name="connsiteX2" fmla="*/ 1076325 w 1724025"/>
                <a:gd name="connsiteY2" fmla="*/ 714375 h 1295400"/>
                <a:gd name="connsiteX3" fmla="*/ 1076325 w 1724025"/>
                <a:gd name="connsiteY3" fmla="*/ 1219200 h 1295400"/>
                <a:gd name="connsiteX4" fmla="*/ 914400 w 1724025"/>
                <a:gd name="connsiteY4" fmla="*/ 1295400 h 1295400"/>
                <a:gd name="connsiteX5" fmla="*/ 714375 w 1724025"/>
                <a:gd name="connsiteY5" fmla="*/ 1219200 h 1295400"/>
                <a:gd name="connsiteX6" fmla="*/ 723900 w 1724025"/>
                <a:gd name="connsiteY6" fmla="*/ 733425 h 1295400"/>
                <a:gd name="connsiteX7" fmla="*/ 0 w 1724025"/>
                <a:gd name="connsiteY7" fmla="*/ 390525 h 1295400"/>
                <a:gd name="connsiteX8" fmla="*/ 828675 w 1724025"/>
                <a:gd name="connsiteY8" fmla="*/ 0 h 12954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1724025" h="1295400">
                  <a:moveTo>
                    <a:pt x="828675" y="0"/>
                  </a:moveTo>
                  <a:lnTo>
                    <a:pt x="1724025" y="409575"/>
                  </a:lnTo>
                  <a:lnTo>
                    <a:pt x="1076325" y="714375"/>
                  </a:lnTo>
                  <a:lnTo>
                    <a:pt x="1076325" y="1219200"/>
                  </a:lnTo>
                  <a:lnTo>
                    <a:pt x="914400" y="1295400"/>
                  </a:lnTo>
                  <a:lnTo>
                    <a:pt x="714375" y="1219200"/>
                  </a:lnTo>
                  <a:lnTo>
                    <a:pt x="723900" y="733425"/>
                  </a:lnTo>
                  <a:lnTo>
                    <a:pt x="0" y="390525"/>
                  </a:lnTo>
                  <a:lnTo>
                    <a:pt x="828675" y="0"/>
                  </a:lnTo>
                  <a:close/>
                </a:path>
              </a:pathLst>
            </a:custGeom>
            <a:solidFill>
              <a:schemeClr val="bg1">
                <a:lumMod val="95000"/>
              </a:schemeClr>
            </a:solidFill>
            <a:ln w="6350">
              <a:solidFill>
                <a:schemeClr val="bg1">
                  <a:lumMod val="8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nvGrpSpPr>
            <xdr:cNvPr id="297" name="Grupa 296">
              <a:extLst>
                <a:ext uri="{FF2B5EF4-FFF2-40B4-BE49-F238E27FC236}">
                  <a16:creationId xmlns:a16="http://schemas.microsoft.com/office/drawing/2014/main" id="{00000000-0008-0000-0500-000029010000}"/>
                </a:ext>
              </a:extLst>
            </xdr:cNvPr>
            <xdr:cNvGrpSpPr/>
          </xdr:nvGrpSpPr>
          <xdr:grpSpPr>
            <a:xfrm>
              <a:off x="4257897" y="8674138"/>
              <a:ext cx="3124472" cy="2115730"/>
              <a:chOff x="3670368" y="7366583"/>
              <a:chExt cx="3042579" cy="2220784"/>
            </a:xfrm>
          </xdr:grpSpPr>
          <xdr:grpSp>
            <xdr:nvGrpSpPr>
              <xdr:cNvPr id="299" name="Grupa 298">
                <a:extLst>
                  <a:ext uri="{FF2B5EF4-FFF2-40B4-BE49-F238E27FC236}">
                    <a16:creationId xmlns:a16="http://schemas.microsoft.com/office/drawing/2014/main" id="{00000000-0008-0000-0500-00002B010000}"/>
                  </a:ext>
                </a:extLst>
              </xdr:cNvPr>
              <xdr:cNvGrpSpPr/>
            </xdr:nvGrpSpPr>
            <xdr:grpSpPr>
              <a:xfrm>
                <a:off x="3670368" y="7366583"/>
                <a:ext cx="3042579" cy="2220784"/>
                <a:chOff x="6496695" y="2979033"/>
                <a:chExt cx="2690840" cy="2215330"/>
              </a:xfrm>
            </xdr:grpSpPr>
            <xdr:sp macro="" textlink="">
              <xdr:nvSpPr>
                <xdr:cNvPr id="302" name="Dowolny kształt: kształt 301">
                  <a:extLst>
                    <a:ext uri="{FF2B5EF4-FFF2-40B4-BE49-F238E27FC236}">
                      <a16:creationId xmlns:a16="http://schemas.microsoft.com/office/drawing/2014/main" id="{00000000-0008-0000-0500-00002E010000}"/>
                    </a:ext>
                  </a:extLst>
                </xdr:cNvPr>
                <xdr:cNvSpPr/>
              </xdr:nvSpPr>
              <xdr:spPr>
                <a:xfrm>
                  <a:off x="7967624" y="2979033"/>
                  <a:ext cx="1167674" cy="1342472"/>
                </a:xfrm>
                <a:custGeom>
                  <a:avLst/>
                  <a:gdLst>
                    <a:gd name="connsiteX0" fmla="*/ 0 w 1170878"/>
                    <a:gd name="connsiteY0" fmla="*/ 669073 h 1347439"/>
                    <a:gd name="connsiteX1" fmla="*/ 0 w 1170878"/>
                    <a:gd name="connsiteY1" fmla="*/ 0 h 1347439"/>
                    <a:gd name="connsiteX2" fmla="*/ 1170878 w 1170878"/>
                    <a:gd name="connsiteY2" fmla="*/ 664427 h 1347439"/>
                    <a:gd name="connsiteX3" fmla="*/ 1170878 w 1170878"/>
                    <a:gd name="connsiteY3" fmla="*/ 1347439 h 1347439"/>
                    <a:gd name="connsiteX4" fmla="*/ 0 w 1170878"/>
                    <a:gd name="connsiteY4" fmla="*/ 669073 h 1347439"/>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170878" h="1347439">
                      <a:moveTo>
                        <a:pt x="0" y="669073"/>
                      </a:moveTo>
                      <a:lnTo>
                        <a:pt x="0" y="0"/>
                      </a:lnTo>
                      <a:lnTo>
                        <a:pt x="1170878" y="664427"/>
                      </a:lnTo>
                      <a:lnTo>
                        <a:pt x="1170878" y="1347439"/>
                      </a:lnTo>
                      <a:lnTo>
                        <a:pt x="0" y="669073"/>
                      </a:lnTo>
                      <a:close/>
                    </a:path>
                  </a:pathLst>
                </a:custGeom>
                <a:solidFill>
                  <a:schemeClr val="bg1">
                    <a:lumMod val="85000"/>
                  </a:schemeClr>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b="1"/>
                </a:p>
              </xdr:txBody>
            </xdr:sp>
            <xdr:sp macro="" textlink="">
              <xdr:nvSpPr>
                <xdr:cNvPr id="303" name="Dowolny kształt: kształt 302">
                  <a:extLst>
                    <a:ext uri="{FF2B5EF4-FFF2-40B4-BE49-F238E27FC236}">
                      <a16:creationId xmlns:a16="http://schemas.microsoft.com/office/drawing/2014/main" id="{00000000-0008-0000-0500-00002F010000}"/>
                    </a:ext>
                  </a:extLst>
                </xdr:cNvPr>
                <xdr:cNvSpPr/>
              </xdr:nvSpPr>
              <xdr:spPr>
                <a:xfrm>
                  <a:off x="6496695" y="2990506"/>
                  <a:ext cx="1168154" cy="1342472"/>
                </a:xfrm>
                <a:custGeom>
                  <a:avLst/>
                  <a:gdLst>
                    <a:gd name="connsiteX0" fmla="*/ 0 w 1170878"/>
                    <a:gd name="connsiteY0" fmla="*/ 1347439 h 1347439"/>
                    <a:gd name="connsiteX1" fmla="*/ 0 w 1170878"/>
                    <a:gd name="connsiteY1" fmla="*/ 673719 h 1347439"/>
                    <a:gd name="connsiteX2" fmla="*/ 1170878 w 1170878"/>
                    <a:gd name="connsiteY2" fmla="*/ 0 h 1347439"/>
                    <a:gd name="connsiteX3" fmla="*/ 1170878 w 1170878"/>
                    <a:gd name="connsiteY3" fmla="*/ 678366 h 1347439"/>
                    <a:gd name="connsiteX4" fmla="*/ 0 w 1170878"/>
                    <a:gd name="connsiteY4" fmla="*/ 1347439 h 1347439"/>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170878" h="1347439">
                      <a:moveTo>
                        <a:pt x="0" y="1347439"/>
                      </a:moveTo>
                      <a:lnTo>
                        <a:pt x="0" y="673719"/>
                      </a:lnTo>
                      <a:lnTo>
                        <a:pt x="1170878" y="0"/>
                      </a:lnTo>
                      <a:lnTo>
                        <a:pt x="1170878" y="678366"/>
                      </a:lnTo>
                      <a:lnTo>
                        <a:pt x="0" y="1347439"/>
                      </a:lnTo>
                      <a:close/>
                    </a:path>
                  </a:pathLst>
                </a:custGeom>
                <a:solidFill>
                  <a:schemeClr val="bg1">
                    <a:lumMod val="95000"/>
                    <a:alpha val="20000"/>
                  </a:schemeClr>
                </a:solidFill>
                <a:ln w="19050">
                  <a:solidFill>
                    <a:schemeClr val="bg1">
                      <a:lumMod val="85000"/>
                    </a:schemeClr>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b="1"/>
                </a:p>
              </xdr:txBody>
            </xdr:sp>
            <xdr:sp macro="" textlink="">
              <xdr:nvSpPr>
                <xdr:cNvPr id="304" name="Dowolny kształt: kształt 303">
                  <a:extLst>
                    <a:ext uri="{FF2B5EF4-FFF2-40B4-BE49-F238E27FC236}">
                      <a16:creationId xmlns:a16="http://schemas.microsoft.com/office/drawing/2014/main" id="{00000000-0008-0000-0500-000030010000}"/>
                    </a:ext>
                  </a:extLst>
                </xdr:cNvPr>
                <xdr:cNvSpPr/>
              </xdr:nvSpPr>
              <xdr:spPr>
                <a:xfrm>
                  <a:off x="6550914" y="3843078"/>
                  <a:ext cx="1163508" cy="1351285"/>
                </a:xfrm>
                <a:custGeom>
                  <a:avLst/>
                  <a:gdLst>
                    <a:gd name="connsiteX0" fmla="*/ 1166232 w 1166232"/>
                    <a:gd name="connsiteY0" fmla="*/ 1356732 h 1356732"/>
                    <a:gd name="connsiteX1" fmla="*/ 1166232 w 1166232"/>
                    <a:gd name="connsiteY1" fmla="*/ 673719 h 1356732"/>
                    <a:gd name="connsiteX2" fmla="*/ 0 w 1166232"/>
                    <a:gd name="connsiteY2" fmla="*/ 0 h 1356732"/>
                    <a:gd name="connsiteX3" fmla="*/ 0 w 1166232"/>
                    <a:gd name="connsiteY3" fmla="*/ 678366 h 1356732"/>
                    <a:gd name="connsiteX4" fmla="*/ 1166232 w 1166232"/>
                    <a:gd name="connsiteY4" fmla="*/ 1356732 h 1356732"/>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166232" h="1356732">
                      <a:moveTo>
                        <a:pt x="1166232" y="1356732"/>
                      </a:moveTo>
                      <a:lnTo>
                        <a:pt x="1166232" y="673719"/>
                      </a:lnTo>
                      <a:lnTo>
                        <a:pt x="0" y="0"/>
                      </a:lnTo>
                      <a:lnTo>
                        <a:pt x="0" y="678366"/>
                      </a:lnTo>
                      <a:lnTo>
                        <a:pt x="1166232" y="1356732"/>
                      </a:lnTo>
                      <a:close/>
                    </a:path>
                  </a:pathLst>
                </a:custGeom>
                <a:solidFill>
                  <a:schemeClr val="accent1">
                    <a:alpha val="20000"/>
                  </a:schemeClr>
                </a:solidFill>
                <a:ln w="19050">
                  <a:solidFill>
                    <a:schemeClr val="bg1">
                      <a:lumMod val="85000"/>
                    </a:schemeClr>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b="1"/>
                </a:p>
              </xdr:txBody>
            </xdr:sp>
            <xdr:sp macro="" textlink="">
              <xdr:nvSpPr>
                <xdr:cNvPr id="305" name="Dowolny kształt: kształt 304">
                  <a:extLst>
                    <a:ext uri="{FF2B5EF4-FFF2-40B4-BE49-F238E27FC236}">
                      <a16:creationId xmlns:a16="http://schemas.microsoft.com/office/drawing/2014/main" id="{00000000-0008-0000-0500-000031010000}"/>
                    </a:ext>
                  </a:extLst>
                </xdr:cNvPr>
                <xdr:cNvSpPr/>
              </xdr:nvSpPr>
              <xdr:spPr>
                <a:xfrm>
                  <a:off x="8021277" y="3823165"/>
                  <a:ext cx="1166258" cy="1355931"/>
                </a:xfrm>
                <a:custGeom>
                  <a:avLst/>
                  <a:gdLst>
                    <a:gd name="connsiteX0" fmla="*/ 1166232 w 1166232"/>
                    <a:gd name="connsiteY0" fmla="*/ 687658 h 1361378"/>
                    <a:gd name="connsiteX1" fmla="*/ 1166232 w 1166232"/>
                    <a:gd name="connsiteY1" fmla="*/ 0 h 1361378"/>
                    <a:gd name="connsiteX2" fmla="*/ 0 w 1166232"/>
                    <a:gd name="connsiteY2" fmla="*/ 673719 h 1361378"/>
                    <a:gd name="connsiteX3" fmla="*/ 0 w 1166232"/>
                    <a:gd name="connsiteY3" fmla="*/ 1361378 h 1361378"/>
                    <a:gd name="connsiteX4" fmla="*/ 1166232 w 1166232"/>
                    <a:gd name="connsiteY4" fmla="*/ 687658 h 1361378"/>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166232" h="1361378">
                      <a:moveTo>
                        <a:pt x="1166232" y="687658"/>
                      </a:moveTo>
                      <a:lnTo>
                        <a:pt x="1166232" y="0"/>
                      </a:lnTo>
                      <a:lnTo>
                        <a:pt x="0" y="673719"/>
                      </a:lnTo>
                      <a:lnTo>
                        <a:pt x="0" y="1361378"/>
                      </a:lnTo>
                      <a:lnTo>
                        <a:pt x="1166232" y="687658"/>
                      </a:lnTo>
                      <a:close/>
                    </a:path>
                  </a:pathLst>
                </a:custGeom>
                <a:solidFill>
                  <a:schemeClr val="accent1">
                    <a:lumMod val="40000"/>
                    <a:lumOff val="60000"/>
                    <a:alpha val="20000"/>
                  </a:schemeClr>
                </a:solidFill>
                <a:ln w="19050">
                  <a:solidFill>
                    <a:schemeClr val="bg1">
                      <a:lumMod val="85000"/>
                    </a:schemeClr>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b="1"/>
                </a:p>
              </xdr:txBody>
            </xdr:sp>
            <xdr:cxnSp macro="">
              <xdr:nvCxnSpPr>
                <xdr:cNvPr id="306" name="Łącznik prosty 305">
                  <a:extLst>
                    <a:ext uri="{FF2B5EF4-FFF2-40B4-BE49-F238E27FC236}">
                      <a16:creationId xmlns:a16="http://schemas.microsoft.com/office/drawing/2014/main" id="{00000000-0008-0000-0500-000032010000}"/>
                    </a:ext>
                  </a:extLst>
                </xdr:cNvPr>
                <xdr:cNvCxnSpPr>
                  <a:stCxn id="305" idx="3"/>
                  <a:endCxn id="296" idx="4"/>
                </xdr:cNvCxnSpPr>
              </xdr:nvCxnSpPr>
              <xdr:spPr>
                <a:xfrm flipH="1" flipV="1">
                  <a:off x="7881082" y="5096680"/>
                  <a:ext cx="140195" cy="82416"/>
                </a:xfrm>
                <a:prstGeom prst="line">
                  <a:avLst/>
                </a:prstGeom>
                <a:ln>
                  <a:solidFill>
                    <a:schemeClr val="bg1">
                      <a:lumMod val="65000"/>
                    </a:schemeClr>
                  </a:solidFill>
                </a:ln>
              </xdr:spPr>
              <xdr:style>
                <a:lnRef idx="1">
                  <a:schemeClr val="dk1"/>
                </a:lnRef>
                <a:fillRef idx="0">
                  <a:schemeClr val="dk1"/>
                </a:fillRef>
                <a:effectRef idx="0">
                  <a:schemeClr val="dk1"/>
                </a:effectRef>
                <a:fontRef idx="minor">
                  <a:schemeClr val="tx1"/>
                </a:fontRef>
              </xdr:style>
            </xdr:cxnSp>
            <xdr:cxnSp macro="">
              <xdr:nvCxnSpPr>
                <xdr:cNvPr id="307" name="Łącznik prosty 306">
                  <a:extLst>
                    <a:ext uri="{FF2B5EF4-FFF2-40B4-BE49-F238E27FC236}">
                      <a16:creationId xmlns:a16="http://schemas.microsoft.com/office/drawing/2014/main" id="{00000000-0008-0000-0500-000033010000}"/>
                    </a:ext>
                  </a:extLst>
                </xdr:cNvPr>
                <xdr:cNvCxnSpPr>
                  <a:stCxn id="304" idx="0"/>
                  <a:endCxn id="296" idx="4"/>
                </xdr:cNvCxnSpPr>
              </xdr:nvCxnSpPr>
              <xdr:spPr>
                <a:xfrm flipV="1">
                  <a:off x="7714421" y="5096680"/>
                  <a:ext cx="166661" cy="97683"/>
                </a:xfrm>
                <a:prstGeom prst="line">
                  <a:avLst/>
                </a:prstGeom>
                <a:ln>
                  <a:solidFill>
                    <a:schemeClr val="bg1">
                      <a:lumMod val="65000"/>
                    </a:schemeClr>
                  </a:solidFill>
                </a:ln>
              </xdr:spPr>
              <xdr:style>
                <a:lnRef idx="1">
                  <a:schemeClr val="dk1"/>
                </a:lnRef>
                <a:fillRef idx="0">
                  <a:schemeClr val="dk1"/>
                </a:fillRef>
                <a:effectRef idx="0">
                  <a:schemeClr val="dk1"/>
                </a:effectRef>
                <a:fontRef idx="minor">
                  <a:schemeClr val="tx1"/>
                </a:fontRef>
              </xdr:style>
            </xdr:cxnSp>
            <xdr:cxnSp macro="">
              <xdr:nvCxnSpPr>
                <xdr:cNvPr id="308" name="Łącznik prosty 307">
                  <a:extLst>
                    <a:ext uri="{FF2B5EF4-FFF2-40B4-BE49-F238E27FC236}">
                      <a16:creationId xmlns:a16="http://schemas.microsoft.com/office/drawing/2014/main" id="{00000000-0008-0000-0500-000034010000}"/>
                    </a:ext>
                  </a:extLst>
                </xdr:cNvPr>
                <xdr:cNvCxnSpPr>
                  <a:stCxn id="296" idx="0"/>
                  <a:endCxn id="302" idx="0"/>
                </xdr:cNvCxnSpPr>
              </xdr:nvCxnSpPr>
              <xdr:spPr>
                <a:xfrm flipV="1">
                  <a:off x="7807418" y="3645640"/>
                  <a:ext cx="160206" cy="94657"/>
                </a:xfrm>
                <a:prstGeom prst="line">
                  <a:avLst/>
                </a:prstGeom>
                <a:ln>
                  <a:solidFill>
                    <a:schemeClr val="bg1">
                      <a:lumMod val="65000"/>
                    </a:schemeClr>
                  </a:solidFill>
                </a:ln>
              </xdr:spPr>
              <xdr:style>
                <a:lnRef idx="1">
                  <a:schemeClr val="dk1"/>
                </a:lnRef>
                <a:fillRef idx="0">
                  <a:schemeClr val="dk1"/>
                </a:fillRef>
                <a:effectRef idx="0">
                  <a:schemeClr val="dk1"/>
                </a:effectRef>
                <a:fontRef idx="minor">
                  <a:schemeClr val="tx1"/>
                </a:fontRef>
              </xdr:style>
            </xdr:cxnSp>
          </xdr:grpSp>
          <xdr:sp macro="" textlink="">
            <xdr:nvSpPr>
              <xdr:cNvPr id="300" name="Dowolny kształt: kształt 299">
                <a:extLst>
                  <a:ext uri="{FF2B5EF4-FFF2-40B4-BE49-F238E27FC236}">
                    <a16:creationId xmlns:a16="http://schemas.microsoft.com/office/drawing/2014/main" id="{00000000-0008-0000-0500-00002C010000}"/>
                  </a:ext>
                </a:extLst>
              </xdr:cNvPr>
              <xdr:cNvSpPr/>
            </xdr:nvSpPr>
            <xdr:spPr>
              <a:xfrm>
                <a:off x="5602843" y="7665271"/>
                <a:ext cx="327859" cy="486277"/>
              </a:xfrm>
              <a:custGeom>
                <a:avLst/>
                <a:gdLst>
                  <a:gd name="connsiteX0" fmla="*/ 0 w 656723"/>
                  <a:gd name="connsiteY0" fmla="*/ 0 h 1017671"/>
                  <a:gd name="connsiteX1" fmla="*/ 0 w 656723"/>
                  <a:gd name="connsiteY1" fmla="*/ 686803 h 1017671"/>
                  <a:gd name="connsiteX2" fmla="*/ 656723 w 656723"/>
                  <a:gd name="connsiteY2" fmla="*/ 1017671 h 1017671"/>
                  <a:gd name="connsiteX3" fmla="*/ 656723 w 656723"/>
                  <a:gd name="connsiteY3" fmla="*/ 340895 h 1017671"/>
                  <a:gd name="connsiteX4" fmla="*/ 0 w 656723"/>
                  <a:gd name="connsiteY4" fmla="*/ 0 h 1017671"/>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656723" h="1017671">
                    <a:moveTo>
                      <a:pt x="0" y="0"/>
                    </a:moveTo>
                    <a:lnTo>
                      <a:pt x="0" y="686803"/>
                    </a:lnTo>
                    <a:lnTo>
                      <a:pt x="656723" y="1017671"/>
                    </a:lnTo>
                    <a:lnTo>
                      <a:pt x="656723" y="340895"/>
                    </a:lnTo>
                    <a:lnTo>
                      <a:pt x="0" y="0"/>
                    </a:lnTo>
                    <a:close/>
                  </a:path>
                </a:pathLst>
              </a:custGeom>
              <a:solidFill>
                <a:schemeClr val="accent1">
                  <a:lumMod val="40000"/>
                  <a:lumOff val="60000"/>
                </a:schemeClr>
              </a:solidFill>
              <a:ln>
                <a:solidFill>
                  <a:schemeClr val="tx1"/>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xnSp macro="">
            <xdr:nvCxnSpPr>
              <xdr:cNvPr id="301" name="Łącznik prosty 300">
                <a:extLst>
                  <a:ext uri="{FF2B5EF4-FFF2-40B4-BE49-F238E27FC236}">
                    <a16:creationId xmlns:a16="http://schemas.microsoft.com/office/drawing/2014/main" id="{00000000-0008-0000-0500-00002D010000}"/>
                  </a:ext>
                </a:extLst>
              </xdr:cNvPr>
              <xdr:cNvCxnSpPr/>
            </xdr:nvCxnSpPr>
            <xdr:spPr>
              <a:xfrm flipV="1">
                <a:off x="5763262" y="7757701"/>
                <a:ext cx="0" cy="303609"/>
              </a:xfrm>
              <a:prstGeom prst="line">
                <a:avLst/>
              </a:prstGeom>
              <a:ln w="12700">
                <a:solidFill>
                  <a:schemeClr val="tx1"/>
                </a:solidFill>
                <a:prstDash val="sysDash"/>
              </a:ln>
            </xdr:spPr>
            <xdr:style>
              <a:lnRef idx="1">
                <a:schemeClr val="accent1"/>
              </a:lnRef>
              <a:fillRef idx="0">
                <a:schemeClr val="accent1"/>
              </a:fillRef>
              <a:effectRef idx="0">
                <a:schemeClr val="accent1"/>
              </a:effectRef>
              <a:fontRef idx="minor">
                <a:schemeClr val="tx1"/>
              </a:fontRef>
            </xdr:style>
          </xdr:cxnSp>
        </xdr:grpSp>
        <xdr:cxnSp macro="">
          <xdr:nvCxnSpPr>
            <xdr:cNvPr id="298" name="Łącznik prosty 297">
              <a:extLst>
                <a:ext uri="{FF2B5EF4-FFF2-40B4-BE49-F238E27FC236}">
                  <a16:creationId xmlns:a16="http://schemas.microsoft.com/office/drawing/2014/main" id="{00000000-0008-0000-0500-00002A010000}"/>
                </a:ext>
              </a:extLst>
            </xdr:cNvPr>
            <xdr:cNvCxnSpPr>
              <a:stCxn id="296" idx="0"/>
              <a:endCxn id="303" idx="3"/>
            </xdr:cNvCxnSpPr>
          </xdr:nvCxnSpPr>
          <xdr:spPr>
            <a:xfrm flipH="1" flipV="1">
              <a:off x="5614300" y="9330574"/>
              <a:ext cx="165544" cy="70601"/>
            </a:xfrm>
            <a:prstGeom prst="line">
              <a:avLst/>
            </a:prstGeom>
            <a:ln>
              <a:solidFill>
                <a:schemeClr val="bg1">
                  <a:lumMod val="65000"/>
                </a:schemeClr>
              </a:solidFill>
            </a:ln>
          </xdr:spPr>
          <xdr:style>
            <a:lnRef idx="1">
              <a:schemeClr val="dk1"/>
            </a:lnRef>
            <a:fillRef idx="0">
              <a:schemeClr val="dk1"/>
            </a:fillRef>
            <a:effectRef idx="0">
              <a:schemeClr val="dk1"/>
            </a:effectRef>
            <a:fontRef idx="minor">
              <a:schemeClr val="tx1"/>
            </a:fontRef>
          </xdr:style>
        </xdr:cxnSp>
      </xdr:grpSp>
      <xdr:sp macro="" textlink="">
        <xdr:nvSpPr>
          <xdr:cNvPr id="294" name="Dowolny kształt: kształt 293">
            <a:extLst>
              <a:ext uri="{FF2B5EF4-FFF2-40B4-BE49-F238E27FC236}">
                <a16:creationId xmlns:a16="http://schemas.microsoft.com/office/drawing/2014/main" id="{00000000-0008-0000-0500-000026010000}"/>
              </a:ext>
            </a:extLst>
          </xdr:cNvPr>
          <xdr:cNvSpPr/>
        </xdr:nvSpPr>
        <xdr:spPr>
          <a:xfrm>
            <a:off x="6322795" y="11291773"/>
            <a:ext cx="423378" cy="547686"/>
          </a:xfrm>
          <a:custGeom>
            <a:avLst/>
            <a:gdLst>
              <a:gd name="connsiteX0" fmla="*/ 0 w 767014"/>
              <a:gd name="connsiteY0" fmla="*/ 386013 h 1077828"/>
              <a:gd name="connsiteX1" fmla="*/ 0 w 767014"/>
              <a:gd name="connsiteY1" fmla="*/ 1077828 h 1077828"/>
              <a:gd name="connsiteX2" fmla="*/ 767014 w 767014"/>
              <a:gd name="connsiteY2" fmla="*/ 686802 h 1077828"/>
              <a:gd name="connsiteX3" fmla="*/ 767014 w 767014"/>
              <a:gd name="connsiteY3" fmla="*/ 0 h 1077828"/>
              <a:gd name="connsiteX4" fmla="*/ 0 w 767014"/>
              <a:gd name="connsiteY4" fmla="*/ 386013 h 1077828"/>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767014" h="1077828">
                <a:moveTo>
                  <a:pt x="0" y="386013"/>
                </a:moveTo>
                <a:lnTo>
                  <a:pt x="0" y="1077828"/>
                </a:lnTo>
                <a:lnTo>
                  <a:pt x="767014" y="686802"/>
                </a:lnTo>
                <a:lnTo>
                  <a:pt x="767014" y="0"/>
                </a:lnTo>
                <a:lnTo>
                  <a:pt x="0" y="386013"/>
                </a:lnTo>
                <a:close/>
              </a:path>
            </a:pathLst>
          </a:custGeom>
          <a:solidFill>
            <a:schemeClr val="accent1">
              <a:lumMod val="60000"/>
              <a:lumOff val="40000"/>
            </a:schemeClr>
          </a:solidFill>
          <a:ln>
            <a:solidFill>
              <a:schemeClr val="bg1">
                <a:lumMod val="85000"/>
              </a:schemeClr>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xnSp macro="">
        <xdr:nvCxnSpPr>
          <xdr:cNvPr id="295" name="Łącznik prosty 294">
            <a:extLst>
              <a:ext uri="{FF2B5EF4-FFF2-40B4-BE49-F238E27FC236}">
                <a16:creationId xmlns:a16="http://schemas.microsoft.com/office/drawing/2014/main" id="{00000000-0008-0000-0500-000027010000}"/>
              </a:ext>
            </a:extLst>
          </xdr:cNvPr>
          <xdr:cNvCxnSpPr/>
        </xdr:nvCxnSpPr>
        <xdr:spPr>
          <a:xfrm flipV="1">
            <a:off x="6555462" y="11374308"/>
            <a:ext cx="0" cy="353274"/>
          </a:xfrm>
          <a:prstGeom prst="line">
            <a:avLst/>
          </a:prstGeom>
          <a:ln w="12700">
            <a:solidFill>
              <a:schemeClr val="bg1">
                <a:lumMod val="85000"/>
              </a:schemeClr>
            </a:solidFill>
            <a:prstDash val="sysDash"/>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2</xdr:col>
      <xdr:colOff>21865</xdr:colOff>
      <xdr:row>39</xdr:row>
      <xdr:rowOff>103824</xdr:rowOff>
    </xdr:from>
    <xdr:to>
      <xdr:col>3</xdr:col>
      <xdr:colOff>457552</xdr:colOff>
      <xdr:row>43</xdr:row>
      <xdr:rowOff>104055</xdr:rowOff>
    </xdr:to>
    <xdr:grpSp>
      <xdr:nvGrpSpPr>
        <xdr:cNvPr id="309" name="Grupa 308">
          <a:extLst>
            <a:ext uri="{FF2B5EF4-FFF2-40B4-BE49-F238E27FC236}">
              <a16:creationId xmlns:a16="http://schemas.microsoft.com/office/drawing/2014/main" id="{00000000-0008-0000-0500-000035010000}"/>
            </a:ext>
          </a:extLst>
        </xdr:cNvPr>
        <xdr:cNvGrpSpPr>
          <a:grpSpLocks noChangeAspect="1"/>
        </xdr:cNvGrpSpPr>
      </xdr:nvGrpSpPr>
      <xdr:grpSpPr>
        <a:xfrm>
          <a:off x="701614" y="7340919"/>
          <a:ext cx="1022203" cy="717407"/>
          <a:chOff x="4348977" y="9940356"/>
          <a:chExt cx="3121218" cy="2158143"/>
        </a:xfrm>
      </xdr:grpSpPr>
      <xdr:grpSp>
        <xdr:nvGrpSpPr>
          <xdr:cNvPr id="310" name="Grupa 309">
            <a:extLst>
              <a:ext uri="{FF2B5EF4-FFF2-40B4-BE49-F238E27FC236}">
                <a16:creationId xmlns:a16="http://schemas.microsoft.com/office/drawing/2014/main" id="{00000000-0008-0000-0500-000036010000}"/>
              </a:ext>
            </a:extLst>
          </xdr:cNvPr>
          <xdr:cNvGrpSpPr>
            <a:grpSpLocks noChangeAspect="1"/>
          </xdr:cNvGrpSpPr>
        </xdr:nvGrpSpPr>
        <xdr:grpSpPr>
          <a:xfrm>
            <a:off x="4350882" y="9936546"/>
            <a:ext cx="3115503" cy="2158143"/>
            <a:chOff x="4257897" y="8674138"/>
            <a:chExt cx="3124472" cy="2115730"/>
          </a:xfrm>
        </xdr:grpSpPr>
        <xdr:sp macro="" textlink="">
          <xdr:nvSpPr>
            <xdr:cNvPr id="313" name="Dowolny kształt: kształt 312">
              <a:extLst>
                <a:ext uri="{FF2B5EF4-FFF2-40B4-BE49-F238E27FC236}">
                  <a16:creationId xmlns:a16="http://schemas.microsoft.com/office/drawing/2014/main" id="{00000000-0008-0000-0500-000039010000}"/>
                </a:ext>
              </a:extLst>
            </xdr:cNvPr>
            <xdr:cNvSpPr/>
          </xdr:nvSpPr>
          <xdr:spPr>
            <a:xfrm>
              <a:off x="4953000" y="9401175"/>
              <a:ext cx="1720215" cy="1295400"/>
            </a:xfrm>
            <a:custGeom>
              <a:avLst/>
              <a:gdLst>
                <a:gd name="connsiteX0" fmla="*/ 828675 w 1724025"/>
                <a:gd name="connsiteY0" fmla="*/ 0 h 1295400"/>
                <a:gd name="connsiteX1" fmla="*/ 1724025 w 1724025"/>
                <a:gd name="connsiteY1" fmla="*/ 409575 h 1295400"/>
                <a:gd name="connsiteX2" fmla="*/ 1076325 w 1724025"/>
                <a:gd name="connsiteY2" fmla="*/ 714375 h 1295400"/>
                <a:gd name="connsiteX3" fmla="*/ 1076325 w 1724025"/>
                <a:gd name="connsiteY3" fmla="*/ 1219200 h 1295400"/>
                <a:gd name="connsiteX4" fmla="*/ 914400 w 1724025"/>
                <a:gd name="connsiteY4" fmla="*/ 1295400 h 1295400"/>
                <a:gd name="connsiteX5" fmla="*/ 714375 w 1724025"/>
                <a:gd name="connsiteY5" fmla="*/ 1219200 h 1295400"/>
                <a:gd name="connsiteX6" fmla="*/ 723900 w 1724025"/>
                <a:gd name="connsiteY6" fmla="*/ 733425 h 1295400"/>
                <a:gd name="connsiteX7" fmla="*/ 0 w 1724025"/>
                <a:gd name="connsiteY7" fmla="*/ 390525 h 1295400"/>
                <a:gd name="connsiteX8" fmla="*/ 828675 w 1724025"/>
                <a:gd name="connsiteY8" fmla="*/ 0 h 12954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1724025" h="1295400">
                  <a:moveTo>
                    <a:pt x="828675" y="0"/>
                  </a:moveTo>
                  <a:lnTo>
                    <a:pt x="1724025" y="409575"/>
                  </a:lnTo>
                  <a:lnTo>
                    <a:pt x="1076325" y="714375"/>
                  </a:lnTo>
                  <a:lnTo>
                    <a:pt x="1076325" y="1219200"/>
                  </a:lnTo>
                  <a:lnTo>
                    <a:pt x="914400" y="1295400"/>
                  </a:lnTo>
                  <a:lnTo>
                    <a:pt x="714375" y="1219200"/>
                  </a:lnTo>
                  <a:lnTo>
                    <a:pt x="723900" y="733425"/>
                  </a:lnTo>
                  <a:lnTo>
                    <a:pt x="0" y="390525"/>
                  </a:lnTo>
                  <a:lnTo>
                    <a:pt x="828675" y="0"/>
                  </a:lnTo>
                  <a:close/>
                </a:path>
              </a:pathLst>
            </a:custGeom>
            <a:solidFill>
              <a:schemeClr val="bg1">
                <a:lumMod val="95000"/>
              </a:schemeClr>
            </a:solidFill>
            <a:ln w="6350">
              <a:solidFill>
                <a:schemeClr val="bg1">
                  <a:lumMod val="8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nvGrpSpPr>
            <xdr:cNvPr id="314" name="Grupa 313">
              <a:extLst>
                <a:ext uri="{FF2B5EF4-FFF2-40B4-BE49-F238E27FC236}">
                  <a16:creationId xmlns:a16="http://schemas.microsoft.com/office/drawing/2014/main" id="{00000000-0008-0000-0500-00003A010000}"/>
                </a:ext>
              </a:extLst>
            </xdr:cNvPr>
            <xdr:cNvGrpSpPr/>
          </xdr:nvGrpSpPr>
          <xdr:grpSpPr>
            <a:xfrm>
              <a:off x="4257897" y="8674138"/>
              <a:ext cx="3124472" cy="2115730"/>
              <a:chOff x="3670368" y="7366583"/>
              <a:chExt cx="3042579" cy="2220784"/>
            </a:xfrm>
          </xdr:grpSpPr>
          <xdr:grpSp>
            <xdr:nvGrpSpPr>
              <xdr:cNvPr id="316" name="Grupa 315">
                <a:extLst>
                  <a:ext uri="{FF2B5EF4-FFF2-40B4-BE49-F238E27FC236}">
                    <a16:creationId xmlns:a16="http://schemas.microsoft.com/office/drawing/2014/main" id="{00000000-0008-0000-0500-00003C010000}"/>
                  </a:ext>
                </a:extLst>
              </xdr:cNvPr>
              <xdr:cNvGrpSpPr/>
            </xdr:nvGrpSpPr>
            <xdr:grpSpPr>
              <a:xfrm>
                <a:off x="3670368" y="7366583"/>
                <a:ext cx="3042579" cy="2220784"/>
                <a:chOff x="6496695" y="2979033"/>
                <a:chExt cx="2690840" cy="2215330"/>
              </a:xfrm>
            </xdr:grpSpPr>
            <xdr:sp macro="" textlink="">
              <xdr:nvSpPr>
                <xdr:cNvPr id="319" name="Dowolny kształt: kształt 318">
                  <a:extLst>
                    <a:ext uri="{FF2B5EF4-FFF2-40B4-BE49-F238E27FC236}">
                      <a16:creationId xmlns:a16="http://schemas.microsoft.com/office/drawing/2014/main" id="{00000000-0008-0000-0500-00003F010000}"/>
                    </a:ext>
                  </a:extLst>
                </xdr:cNvPr>
                <xdr:cNvSpPr/>
              </xdr:nvSpPr>
              <xdr:spPr>
                <a:xfrm>
                  <a:off x="7967624" y="2979033"/>
                  <a:ext cx="1167674" cy="1342472"/>
                </a:xfrm>
                <a:custGeom>
                  <a:avLst/>
                  <a:gdLst>
                    <a:gd name="connsiteX0" fmla="*/ 0 w 1170878"/>
                    <a:gd name="connsiteY0" fmla="*/ 669073 h 1347439"/>
                    <a:gd name="connsiteX1" fmla="*/ 0 w 1170878"/>
                    <a:gd name="connsiteY1" fmla="*/ 0 h 1347439"/>
                    <a:gd name="connsiteX2" fmla="*/ 1170878 w 1170878"/>
                    <a:gd name="connsiteY2" fmla="*/ 664427 h 1347439"/>
                    <a:gd name="connsiteX3" fmla="*/ 1170878 w 1170878"/>
                    <a:gd name="connsiteY3" fmla="*/ 1347439 h 1347439"/>
                    <a:gd name="connsiteX4" fmla="*/ 0 w 1170878"/>
                    <a:gd name="connsiteY4" fmla="*/ 669073 h 1347439"/>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170878" h="1347439">
                      <a:moveTo>
                        <a:pt x="0" y="669073"/>
                      </a:moveTo>
                      <a:lnTo>
                        <a:pt x="0" y="0"/>
                      </a:lnTo>
                      <a:lnTo>
                        <a:pt x="1170878" y="664427"/>
                      </a:lnTo>
                      <a:lnTo>
                        <a:pt x="1170878" y="1347439"/>
                      </a:lnTo>
                      <a:lnTo>
                        <a:pt x="0" y="669073"/>
                      </a:lnTo>
                      <a:close/>
                    </a:path>
                  </a:pathLst>
                </a:custGeom>
                <a:solidFill>
                  <a:schemeClr val="bg1">
                    <a:lumMod val="95000"/>
                    <a:alpha val="20000"/>
                  </a:schemeClr>
                </a:solidFill>
                <a:ln w="19050">
                  <a:solidFill>
                    <a:schemeClr val="bg1">
                      <a:lumMod val="85000"/>
                    </a:schemeClr>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pl-PL" sz="1100" b="1">
                    <a:solidFill>
                      <a:schemeClr val="lt1"/>
                    </a:solidFill>
                    <a:latin typeface="+mn-lt"/>
                    <a:ea typeface="+mn-ea"/>
                    <a:cs typeface="+mn-cs"/>
                  </a:endParaRPr>
                </a:p>
              </xdr:txBody>
            </xdr:sp>
            <xdr:sp macro="" textlink="">
              <xdr:nvSpPr>
                <xdr:cNvPr id="320" name="Dowolny kształt: kształt 319">
                  <a:extLst>
                    <a:ext uri="{FF2B5EF4-FFF2-40B4-BE49-F238E27FC236}">
                      <a16:creationId xmlns:a16="http://schemas.microsoft.com/office/drawing/2014/main" id="{00000000-0008-0000-0500-000040010000}"/>
                    </a:ext>
                  </a:extLst>
                </xdr:cNvPr>
                <xdr:cNvSpPr/>
              </xdr:nvSpPr>
              <xdr:spPr>
                <a:xfrm>
                  <a:off x="6496695" y="2990506"/>
                  <a:ext cx="1168154" cy="1342472"/>
                </a:xfrm>
                <a:custGeom>
                  <a:avLst/>
                  <a:gdLst>
                    <a:gd name="connsiteX0" fmla="*/ 0 w 1170878"/>
                    <a:gd name="connsiteY0" fmla="*/ 1347439 h 1347439"/>
                    <a:gd name="connsiteX1" fmla="*/ 0 w 1170878"/>
                    <a:gd name="connsiteY1" fmla="*/ 673719 h 1347439"/>
                    <a:gd name="connsiteX2" fmla="*/ 1170878 w 1170878"/>
                    <a:gd name="connsiteY2" fmla="*/ 0 h 1347439"/>
                    <a:gd name="connsiteX3" fmla="*/ 1170878 w 1170878"/>
                    <a:gd name="connsiteY3" fmla="*/ 678366 h 1347439"/>
                    <a:gd name="connsiteX4" fmla="*/ 0 w 1170878"/>
                    <a:gd name="connsiteY4" fmla="*/ 1347439 h 1347439"/>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170878" h="1347439">
                      <a:moveTo>
                        <a:pt x="0" y="1347439"/>
                      </a:moveTo>
                      <a:lnTo>
                        <a:pt x="0" y="673719"/>
                      </a:lnTo>
                      <a:lnTo>
                        <a:pt x="1170878" y="0"/>
                      </a:lnTo>
                      <a:lnTo>
                        <a:pt x="1170878" y="678366"/>
                      </a:lnTo>
                      <a:lnTo>
                        <a:pt x="0" y="1347439"/>
                      </a:lnTo>
                      <a:close/>
                    </a:path>
                  </a:pathLst>
                </a:custGeom>
                <a:solidFill>
                  <a:schemeClr val="bg1">
                    <a:lumMod val="95000"/>
                  </a:schemeClr>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b="1"/>
                </a:p>
              </xdr:txBody>
            </xdr:sp>
            <xdr:sp macro="" textlink="">
              <xdr:nvSpPr>
                <xdr:cNvPr id="321" name="Dowolny kształt: kształt 320">
                  <a:extLst>
                    <a:ext uri="{FF2B5EF4-FFF2-40B4-BE49-F238E27FC236}">
                      <a16:creationId xmlns:a16="http://schemas.microsoft.com/office/drawing/2014/main" id="{00000000-0008-0000-0500-000041010000}"/>
                    </a:ext>
                  </a:extLst>
                </xdr:cNvPr>
                <xdr:cNvSpPr/>
              </xdr:nvSpPr>
              <xdr:spPr>
                <a:xfrm>
                  <a:off x="6550914" y="3843078"/>
                  <a:ext cx="1163508" cy="1351285"/>
                </a:xfrm>
                <a:custGeom>
                  <a:avLst/>
                  <a:gdLst>
                    <a:gd name="connsiteX0" fmla="*/ 1166232 w 1166232"/>
                    <a:gd name="connsiteY0" fmla="*/ 1356732 h 1356732"/>
                    <a:gd name="connsiteX1" fmla="*/ 1166232 w 1166232"/>
                    <a:gd name="connsiteY1" fmla="*/ 673719 h 1356732"/>
                    <a:gd name="connsiteX2" fmla="*/ 0 w 1166232"/>
                    <a:gd name="connsiteY2" fmla="*/ 0 h 1356732"/>
                    <a:gd name="connsiteX3" fmla="*/ 0 w 1166232"/>
                    <a:gd name="connsiteY3" fmla="*/ 678366 h 1356732"/>
                    <a:gd name="connsiteX4" fmla="*/ 1166232 w 1166232"/>
                    <a:gd name="connsiteY4" fmla="*/ 1356732 h 1356732"/>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166232" h="1356732">
                      <a:moveTo>
                        <a:pt x="1166232" y="1356732"/>
                      </a:moveTo>
                      <a:lnTo>
                        <a:pt x="1166232" y="673719"/>
                      </a:lnTo>
                      <a:lnTo>
                        <a:pt x="0" y="0"/>
                      </a:lnTo>
                      <a:lnTo>
                        <a:pt x="0" y="678366"/>
                      </a:lnTo>
                      <a:lnTo>
                        <a:pt x="1166232" y="1356732"/>
                      </a:lnTo>
                      <a:close/>
                    </a:path>
                  </a:pathLst>
                </a:custGeom>
                <a:solidFill>
                  <a:schemeClr val="accent1">
                    <a:alpha val="20000"/>
                  </a:schemeClr>
                </a:solidFill>
                <a:ln w="19050">
                  <a:solidFill>
                    <a:schemeClr val="bg1">
                      <a:lumMod val="85000"/>
                    </a:schemeClr>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b="1"/>
                </a:p>
              </xdr:txBody>
            </xdr:sp>
            <xdr:sp macro="" textlink="">
              <xdr:nvSpPr>
                <xdr:cNvPr id="322" name="Dowolny kształt: kształt 321">
                  <a:extLst>
                    <a:ext uri="{FF2B5EF4-FFF2-40B4-BE49-F238E27FC236}">
                      <a16:creationId xmlns:a16="http://schemas.microsoft.com/office/drawing/2014/main" id="{00000000-0008-0000-0500-000042010000}"/>
                    </a:ext>
                  </a:extLst>
                </xdr:cNvPr>
                <xdr:cNvSpPr/>
              </xdr:nvSpPr>
              <xdr:spPr>
                <a:xfrm>
                  <a:off x="8021277" y="3823165"/>
                  <a:ext cx="1166258" cy="1355931"/>
                </a:xfrm>
                <a:custGeom>
                  <a:avLst/>
                  <a:gdLst>
                    <a:gd name="connsiteX0" fmla="*/ 1166232 w 1166232"/>
                    <a:gd name="connsiteY0" fmla="*/ 687658 h 1361378"/>
                    <a:gd name="connsiteX1" fmla="*/ 1166232 w 1166232"/>
                    <a:gd name="connsiteY1" fmla="*/ 0 h 1361378"/>
                    <a:gd name="connsiteX2" fmla="*/ 0 w 1166232"/>
                    <a:gd name="connsiteY2" fmla="*/ 673719 h 1361378"/>
                    <a:gd name="connsiteX3" fmla="*/ 0 w 1166232"/>
                    <a:gd name="connsiteY3" fmla="*/ 1361378 h 1361378"/>
                    <a:gd name="connsiteX4" fmla="*/ 1166232 w 1166232"/>
                    <a:gd name="connsiteY4" fmla="*/ 687658 h 1361378"/>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166232" h="1361378">
                      <a:moveTo>
                        <a:pt x="1166232" y="687658"/>
                      </a:moveTo>
                      <a:lnTo>
                        <a:pt x="1166232" y="0"/>
                      </a:lnTo>
                      <a:lnTo>
                        <a:pt x="0" y="673719"/>
                      </a:lnTo>
                      <a:lnTo>
                        <a:pt x="0" y="1361378"/>
                      </a:lnTo>
                      <a:lnTo>
                        <a:pt x="1166232" y="687658"/>
                      </a:lnTo>
                      <a:close/>
                    </a:path>
                  </a:pathLst>
                </a:custGeom>
                <a:solidFill>
                  <a:schemeClr val="accent1">
                    <a:lumMod val="40000"/>
                    <a:lumOff val="60000"/>
                    <a:alpha val="20000"/>
                  </a:schemeClr>
                </a:solidFill>
                <a:ln w="19050">
                  <a:solidFill>
                    <a:schemeClr val="bg1">
                      <a:lumMod val="85000"/>
                    </a:schemeClr>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b="1"/>
                </a:p>
              </xdr:txBody>
            </xdr:sp>
            <xdr:cxnSp macro="">
              <xdr:nvCxnSpPr>
                <xdr:cNvPr id="323" name="Łącznik prosty 322">
                  <a:extLst>
                    <a:ext uri="{FF2B5EF4-FFF2-40B4-BE49-F238E27FC236}">
                      <a16:creationId xmlns:a16="http://schemas.microsoft.com/office/drawing/2014/main" id="{00000000-0008-0000-0500-000043010000}"/>
                    </a:ext>
                  </a:extLst>
                </xdr:cNvPr>
                <xdr:cNvCxnSpPr>
                  <a:stCxn id="322" idx="3"/>
                  <a:endCxn id="313" idx="4"/>
                </xdr:cNvCxnSpPr>
              </xdr:nvCxnSpPr>
              <xdr:spPr>
                <a:xfrm flipH="1" flipV="1">
                  <a:off x="7881082" y="5096680"/>
                  <a:ext cx="140195" cy="82416"/>
                </a:xfrm>
                <a:prstGeom prst="line">
                  <a:avLst/>
                </a:prstGeom>
                <a:ln>
                  <a:solidFill>
                    <a:schemeClr val="bg1">
                      <a:lumMod val="65000"/>
                    </a:schemeClr>
                  </a:solidFill>
                </a:ln>
              </xdr:spPr>
              <xdr:style>
                <a:lnRef idx="1">
                  <a:schemeClr val="dk1"/>
                </a:lnRef>
                <a:fillRef idx="0">
                  <a:schemeClr val="dk1"/>
                </a:fillRef>
                <a:effectRef idx="0">
                  <a:schemeClr val="dk1"/>
                </a:effectRef>
                <a:fontRef idx="minor">
                  <a:schemeClr val="tx1"/>
                </a:fontRef>
              </xdr:style>
            </xdr:cxnSp>
            <xdr:cxnSp macro="">
              <xdr:nvCxnSpPr>
                <xdr:cNvPr id="324" name="Łącznik prosty 323">
                  <a:extLst>
                    <a:ext uri="{FF2B5EF4-FFF2-40B4-BE49-F238E27FC236}">
                      <a16:creationId xmlns:a16="http://schemas.microsoft.com/office/drawing/2014/main" id="{00000000-0008-0000-0500-000044010000}"/>
                    </a:ext>
                  </a:extLst>
                </xdr:cNvPr>
                <xdr:cNvCxnSpPr>
                  <a:stCxn id="321" idx="0"/>
                  <a:endCxn id="313" idx="4"/>
                </xdr:cNvCxnSpPr>
              </xdr:nvCxnSpPr>
              <xdr:spPr>
                <a:xfrm flipV="1">
                  <a:off x="7714421" y="5096680"/>
                  <a:ext cx="166661" cy="97683"/>
                </a:xfrm>
                <a:prstGeom prst="line">
                  <a:avLst/>
                </a:prstGeom>
                <a:ln>
                  <a:solidFill>
                    <a:schemeClr val="bg1">
                      <a:lumMod val="65000"/>
                    </a:schemeClr>
                  </a:solidFill>
                </a:ln>
              </xdr:spPr>
              <xdr:style>
                <a:lnRef idx="1">
                  <a:schemeClr val="dk1"/>
                </a:lnRef>
                <a:fillRef idx="0">
                  <a:schemeClr val="dk1"/>
                </a:fillRef>
                <a:effectRef idx="0">
                  <a:schemeClr val="dk1"/>
                </a:effectRef>
                <a:fontRef idx="minor">
                  <a:schemeClr val="tx1"/>
                </a:fontRef>
              </xdr:style>
            </xdr:cxnSp>
            <xdr:cxnSp macro="">
              <xdr:nvCxnSpPr>
                <xdr:cNvPr id="325" name="Łącznik prosty 324">
                  <a:extLst>
                    <a:ext uri="{FF2B5EF4-FFF2-40B4-BE49-F238E27FC236}">
                      <a16:creationId xmlns:a16="http://schemas.microsoft.com/office/drawing/2014/main" id="{00000000-0008-0000-0500-000045010000}"/>
                    </a:ext>
                  </a:extLst>
                </xdr:cNvPr>
                <xdr:cNvCxnSpPr>
                  <a:stCxn id="313" idx="0"/>
                  <a:endCxn id="319" idx="0"/>
                </xdr:cNvCxnSpPr>
              </xdr:nvCxnSpPr>
              <xdr:spPr>
                <a:xfrm flipV="1">
                  <a:off x="7807418" y="3645640"/>
                  <a:ext cx="160206" cy="94657"/>
                </a:xfrm>
                <a:prstGeom prst="line">
                  <a:avLst/>
                </a:prstGeom>
                <a:ln>
                  <a:solidFill>
                    <a:schemeClr val="bg1">
                      <a:lumMod val="65000"/>
                    </a:schemeClr>
                  </a:solidFill>
                </a:ln>
              </xdr:spPr>
              <xdr:style>
                <a:lnRef idx="1">
                  <a:schemeClr val="dk1"/>
                </a:lnRef>
                <a:fillRef idx="0">
                  <a:schemeClr val="dk1"/>
                </a:fillRef>
                <a:effectRef idx="0">
                  <a:schemeClr val="dk1"/>
                </a:effectRef>
                <a:fontRef idx="minor">
                  <a:schemeClr val="tx1"/>
                </a:fontRef>
              </xdr:style>
            </xdr:cxnSp>
          </xdr:grpSp>
          <xdr:sp macro="" textlink="">
            <xdr:nvSpPr>
              <xdr:cNvPr id="317" name="Dowolny kształt: kształt 316">
                <a:extLst>
                  <a:ext uri="{FF2B5EF4-FFF2-40B4-BE49-F238E27FC236}">
                    <a16:creationId xmlns:a16="http://schemas.microsoft.com/office/drawing/2014/main" id="{00000000-0008-0000-0500-00003D010000}"/>
                  </a:ext>
                </a:extLst>
              </xdr:cNvPr>
              <xdr:cNvSpPr/>
            </xdr:nvSpPr>
            <xdr:spPr>
              <a:xfrm>
                <a:off x="5602843" y="7665271"/>
                <a:ext cx="327859" cy="486277"/>
              </a:xfrm>
              <a:custGeom>
                <a:avLst/>
                <a:gdLst>
                  <a:gd name="connsiteX0" fmla="*/ 0 w 656723"/>
                  <a:gd name="connsiteY0" fmla="*/ 0 h 1017671"/>
                  <a:gd name="connsiteX1" fmla="*/ 0 w 656723"/>
                  <a:gd name="connsiteY1" fmla="*/ 686803 h 1017671"/>
                  <a:gd name="connsiteX2" fmla="*/ 656723 w 656723"/>
                  <a:gd name="connsiteY2" fmla="*/ 1017671 h 1017671"/>
                  <a:gd name="connsiteX3" fmla="*/ 656723 w 656723"/>
                  <a:gd name="connsiteY3" fmla="*/ 340895 h 1017671"/>
                  <a:gd name="connsiteX4" fmla="*/ 0 w 656723"/>
                  <a:gd name="connsiteY4" fmla="*/ 0 h 1017671"/>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656723" h="1017671">
                    <a:moveTo>
                      <a:pt x="0" y="0"/>
                    </a:moveTo>
                    <a:lnTo>
                      <a:pt x="0" y="686803"/>
                    </a:lnTo>
                    <a:lnTo>
                      <a:pt x="656723" y="1017671"/>
                    </a:lnTo>
                    <a:lnTo>
                      <a:pt x="656723" y="340895"/>
                    </a:lnTo>
                    <a:lnTo>
                      <a:pt x="0" y="0"/>
                    </a:lnTo>
                    <a:close/>
                  </a:path>
                </a:pathLst>
              </a:custGeom>
              <a:solidFill>
                <a:schemeClr val="accent1">
                  <a:lumMod val="40000"/>
                  <a:lumOff val="60000"/>
                </a:schemeClr>
              </a:solidFill>
              <a:ln>
                <a:solidFill>
                  <a:schemeClr val="bg1">
                    <a:lumMod val="85000"/>
                  </a:schemeClr>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xnSp macro="">
            <xdr:nvCxnSpPr>
              <xdr:cNvPr id="318" name="Łącznik prosty 317">
                <a:extLst>
                  <a:ext uri="{FF2B5EF4-FFF2-40B4-BE49-F238E27FC236}">
                    <a16:creationId xmlns:a16="http://schemas.microsoft.com/office/drawing/2014/main" id="{00000000-0008-0000-0500-00003E010000}"/>
                  </a:ext>
                </a:extLst>
              </xdr:cNvPr>
              <xdr:cNvCxnSpPr/>
            </xdr:nvCxnSpPr>
            <xdr:spPr>
              <a:xfrm flipV="1">
                <a:off x="5763262" y="7757701"/>
                <a:ext cx="0" cy="303609"/>
              </a:xfrm>
              <a:prstGeom prst="line">
                <a:avLst/>
              </a:prstGeom>
              <a:ln w="12700">
                <a:solidFill>
                  <a:schemeClr val="bg1">
                    <a:lumMod val="85000"/>
                  </a:schemeClr>
                </a:solidFill>
                <a:prstDash val="sysDash"/>
              </a:ln>
            </xdr:spPr>
            <xdr:style>
              <a:lnRef idx="1">
                <a:schemeClr val="accent1"/>
              </a:lnRef>
              <a:fillRef idx="0">
                <a:schemeClr val="accent1"/>
              </a:fillRef>
              <a:effectRef idx="0">
                <a:schemeClr val="accent1"/>
              </a:effectRef>
              <a:fontRef idx="minor">
                <a:schemeClr val="tx1"/>
              </a:fontRef>
            </xdr:style>
          </xdr:cxnSp>
        </xdr:grpSp>
        <xdr:cxnSp macro="">
          <xdr:nvCxnSpPr>
            <xdr:cNvPr id="315" name="Łącznik prosty 314">
              <a:extLst>
                <a:ext uri="{FF2B5EF4-FFF2-40B4-BE49-F238E27FC236}">
                  <a16:creationId xmlns:a16="http://schemas.microsoft.com/office/drawing/2014/main" id="{00000000-0008-0000-0500-00003B010000}"/>
                </a:ext>
              </a:extLst>
            </xdr:cNvPr>
            <xdr:cNvCxnSpPr>
              <a:stCxn id="313" idx="0"/>
              <a:endCxn id="320" idx="3"/>
            </xdr:cNvCxnSpPr>
          </xdr:nvCxnSpPr>
          <xdr:spPr>
            <a:xfrm flipH="1" flipV="1">
              <a:off x="5614300" y="9330574"/>
              <a:ext cx="165544" cy="70601"/>
            </a:xfrm>
            <a:prstGeom prst="line">
              <a:avLst/>
            </a:prstGeom>
            <a:ln>
              <a:solidFill>
                <a:schemeClr val="bg1">
                  <a:lumMod val="65000"/>
                </a:schemeClr>
              </a:solidFill>
            </a:ln>
          </xdr:spPr>
          <xdr:style>
            <a:lnRef idx="1">
              <a:schemeClr val="dk1"/>
            </a:lnRef>
            <a:fillRef idx="0">
              <a:schemeClr val="dk1"/>
            </a:fillRef>
            <a:effectRef idx="0">
              <a:schemeClr val="dk1"/>
            </a:effectRef>
            <a:fontRef idx="minor">
              <a:schemeClr val="tx1"/>
            </a:fontRef>
          </xdr:style>
        </xdr:cxnSp>
      </xdr:grpSp>
      <xdr:sp macro="" textlink="">
        <xdr:nvSpPr>
          <xdr:cNvPr id="311" name="Dowolny kształt: kształt 310">
            <a:extLst>
              <a:ext uri="{FF2B5EF4-FFF2-40B4-BE49-F238E27FC236}">
                <a16:creationId xmlns:a16="http://schemas.microsoft.com/office/drawing/2014/main" id="{00000000-0008-0000-0500-000037010000}"/>
              </a:ext>
            </a:extLst>
          </xdr:cNvPr>
          <xdr:cNvSpPr/>
        </xdr:nvSpPr>
        <xdr:spPr>
          <a:xfrm>
            <a:off x="6322795" y="11291773"/>
            <a:ext cx="423378" cy="547686"/>
          </a:xfrm>
          <a:custGeom>
            <a:avLst/>
            <a:gdLst>
              <a:gd name="connsiteX0" fmla="*/ 0 w 767014"/>
              <a:gd name="connsiteY0" fmla="*/ 386013 h 1077828"/>
              <a:gd name="connsiteX1" fmla="*/ 0 w 767014"/>
              <a:gd name="connsiteY1" fmla="*/ 1077828 h 1077828"/>
              <a:gd name="connsiteX2" fmla="*/ 767014 w 767014"/>
              <a:gd name="connsiteY2" fmla="*/ 686802 h 1077828"/>
              <a:gd name="connsiteX3" fmla="*/ 767014 w 767014"/>
              <a:gd name="connsiteY3" fmla="*/ 0 h 1077828"/>
              <a:gd name="connsiteX4" fmla="*/ 0 w 767014"/>
              <a:gd name="connsiteY4" fmla="*/ 386013 h 1077828"/>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767014" h="1077828">
                <a:moveTo>
                  <a:pt x="0" y="386013"/>
                </a:moveTo>
                <a:lnTo>
                  <a:pt x="0" y="1077828"/>
                </a:lnTo>
                <a:lnTo>
                  <a:pt x="767014" y="686802"/>
                </a:lnTo>
                <a:lnTo>
                  <a:pt x="767014" y="0"/>
                </a:lnTo>
                <a:lnTo>
                  <a:pt x="0" y="386013"/>
                </a:lnTo>
                <a:close/>
              </a:path>
            </a:pathLst>
          </a:custGeom>
          <a:solidFill>
            <a:schemeClr val="accent1">
              <a:lumMod val="60000"/>
              <a:lumOff val="40000"/>
            </a:schemeClr>
          </a:solidFill>
          <a:ln>
            <a:solidFill>
              <a:schemeClr val="bg1">
                <a:lumMod val="85000"/>
              </a:schemeClr>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xnSp macro="">
        <xdr:nvCxnSpPr>
          <xdr:cNvPr id="312" name="Łącznik prosty 311">
            <a:extLst>
              <a:ext uri="{FF2B5EF4-FFF2-40B4-BE49-F238E27FC236}">
                <a16:creationId xmlns:a16="http://schemas.microsoft.com/office/drawing/2014/main" id="{00000000-0008-0000-0500-000038010000}"/>
              </a:ext>
            </a:extLst>
          </xdr:cNvPr>
          <xdr:cNvCxnSpPr/>
        </xdr:nvCxnSpPr>
        <xdr:spPr>
          <a:xfrm flipV="1">
            <a:off x="6555462" y="11374308"/>
            <a:ext cx="0" cy="353274"/>
          </a:xfrm>
          <a:prstGeom prst="line">
            <a:avLst/>
          </a:prstGeom>
          <a:ln w="12700">
            <a:solidFill>
              <a:schemeClr val="bg1">
                <a:lumMod val="85000"/>
              </a:schemeClr>
            </a:solidFill>
            <a:prstDash val="sysDash"/>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5</xdr:col>
      <xdr:colOff>1530</xdr:colOff>
      <xdr:row>77</xdr:row>
      <xdr:rowOff>163334</xdr:rowOff>
    </xdr:from>
    <xdr:to>
      <xdr:col>6</xdr:col>
      <xdr:colOff>321283</xdr:colOff>
      <xdr:row>80</xdr:row>
      <xdr:rowOff>132874</xdr:rowOff>
    </xdr:to>
    <xdr:grpSp>
      <xdr:nvGrpSpPr>
        <xdr:cNvPr id="335" name="Grupa 334">
          <a:extLst>
            <a:ext uri="{FF2B5EF4-FFF2-40B4-BE49-F238E27FC236}">
              <a16:creationId xmlns:a16="http://schemas.microsoft.com/office/drawing/2014/main" id="{00000000-0008-0000-0500-00004F010000}"/>
            </a:ext>
          </a:extLst>
        </xdr:cNvPr>
        <xdr:cNvGrpSpPr>
          <a:grpSpLocks noChangeAspect="1"/>
        </xdr:cNvGrpSpPr>
      </xdr:nvGrpSpPr>
      <xdr:grpSpPr>
        <a:xfrm>
          <a:off x="2097030" y="14239827"/>
          <a:ext cx="951092" cy="509328"/>
          <a:chOff x="323272" y="8994250"/>
          <a:chExt cx="3876011" cy="2224628"/>
        </a:xfrm>
      </xdr:grpSpPr>
      <xdr:sp macro="" textlink="">
        <xdr:nvSpPr>
          <xdr:cNvPr id="336" name="Prostokąt 335">
            <a:extLst>
              <a:ext uri="{FF2B5EF4-FFF2-40B4-BE49-F238E27FC236}">
                <a16:creationId xmlns:a16="http://schemas.microsoft.com/office/drawing/2014/main" id="{00000000-0008-0000-0500-000050010000}"/>
              </a:ext>
            </a:extLst>
          </xdr:cNvPr>
          <xdr:cNvSpPr/>
        </xdr:nvSpPr>
        <xdr:spPr>
          <a:xfrm>
            <a:off x="1294655" y="9106397"/>
            <a:ext cx="896426" cy="1834929"/>
          </a:xfrm>
          <a:prstGeom prst="rect">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337" name="Łącznik prosty 336">
            <a:extLst>
              <a:ext uri="{FF2B5EF4-FFF2-40B4-BE49-F238E27FC236}">
                <a16:creationId xmlns:a16="http://schemas.microsoft.com/office/drawing/2014/main" id="{00000000-0008-0000-0500-000051010000}"/>
              </a:ext>
            </a:extLst>
          </xdr:cNvPr>
          <xdr:cNvCxnSpPr>
            <a:stCxn id="336" idx="0"/>
            <a:endCxn id="336" idx="2"/>
          </xdr:cNvCxnSpPr>
        </xdr:nvCxnSpPr>
        <xdr:spPr>
          <a:xfrm>
            <a:off x="1746678" y="9110207"/>
            <a:ext cx="0" cy="1831119"/>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338" name="Łącznik prosty 337">
            <a:extLst>
              <a:ext uri="{FF2B5EF4-FFF2-40B4-BE49-F238E27FC236}">
                <a16:creationId xmlns:a16="http://schemas.microsoft.com/office/drawing/2014/main" id="{00000000-0008-0000-0500-000052010000}"/>
              </a:ext>
            </a:extLst>
          </xdr:cNvPr>
          <xdr:cNvCxnSpPr>
            <a:stCxn id="336" idx="1"/>
            <a:endCxn id="336" idx="3"/>
          </xdr:cNvCxnSpPr>
        </xdr:nvCxnSpPr>
        <xdr:spPr>
          <a:xfrm>
            <a:off x="1292750" y="10020052"/>
            <a:ext cx="894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339" name="Prostokąt 338">
            <a:extLst>
              <a:ext uri="{FF2B5EF4-FFF2-40B4-BE49-F238E27FC236}">
                <a16:creationId xmlns:a16="http://schemas.microsoft.com/office/drawing/2014/main" id="{00000000-0008-0000-0500-000053010000}"/>
              </a:ext>
            </a:extLst>
          </xdr:cNvPr>
          <xdr:cNvSpPr/>
        </xdr:nvSpPr>
        <xdr:spPr>
          <a:xfrm>
            <a:off x="2226779" y="9106397"/>
            <a:ext cx="894521" cy="1834929"/>
          </a:xfrm>
          <a:prstGeom prst="rect">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340" name="Łącznik prosty 339">
            <a:extLst>
              <a:ext uri="{FF2B5EF4-FFF2-40B4-BE49-F238E27FC236}">
                <a16:creationId xmlns:a16="http://schemas.microsoft.com/office/drawing/2014/main" id="{00000000-0008-0000-0500-000054010000}"/>
              </a:ext>
            </a:extLst>
          </xdr:cNvPr>
          <xdr:cNvCxnSpPr>
            <a:stCxn id="339" idx="0"/>
            <a:endCxn id="339" idx="2"/>
          </xdr:cNvCxnSpPr>
        </xdr:nvCxnSpPr>
        <xdr:spPr>
          <a:xfrm>
            <a:off x="2684517" y="9110207"/>
            <a:ext cx="0" cy="1831119"/>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341" name="Łącznik prosty 340">
            <a:extLst>
              <a:ext uri="{FF2B5EF4-FFF2-40B4-BE49-F238E27FC236}">
                <a16:creationId xmlns:a16="http://schemas.microsoft.com/office/drawing/2014/main" id="{00000000-0008-0000-0500-000055010000}"/>
              </a:ext>
            </a:extLst>
          </xdr:cNvPr>
          <xdr:cNvCxnSpPr>
            <a:stCxn id="339" idx="1"/>
            <a:endCxn id="339" idx="3"/>
          </xdr:cNvCxnSpPr>
        </xdr:nvCxnSpPr>
        <xdr:spPr>
          <a:xfrm>
            <a:off x="2232494" y="10020052"/>
            <a:ext cx="892616"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342" name="Prostokąt 341">
            <a:extLst>
              <a:ext uri="{FF2B5EF4-FFF2-40B4-BE49-F238E27FC236}">
                <a16:creationId xmlns:a16="http://schemas.microsoft.com/office/drawing/2014/main" id="{00000000-0008-0000-0500-000056010000}"/>
              </a:ext>
            </a:extLst>
          </xdr:cNvPr>
          <xdr:cNvSpPr/>
        </xdr:nvSpPr>
        <xdr:spPr>
          <a:xfrm>
            <a:off x="1155093" y="8994250"/>
            <a:ext cx="2099972" cy="207322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43" name="Prostokąt 342">
            <a:extLst>
              <a:ext uri="{FF2B5EF4-FFF2-40B4-BE49-F238E27FC236}">
                <a16:creationId xmlns:a16="http://schemas.microsoft.com/office/drawing/2014/main" id="{00000000-0008-0000-0500-000057010000}"/>
              </a:ext>
            </a:extLst>
          </xdr:cNvPr>
          <xdr:cNvSpPr/>
        </xdr:nvSpPr>
        <xdr:spPr>
          <a:xfrm flipV="1">
            <a:off x="360625" y="11075089"/>
            <a:ext cx="3838658" cy="122997"/>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344" name="Grafika 343" descr="Kawa kontur">
            <a:extLst>
              <a:ext uri="{FF2B5EF4-FFF2-40B4-BE49-F238E27FC236}">
                <a16:creationId xmlns:a16="http://schemas.microsoft.com/office/drawing/2014/main" id="{00000000-0008-0000-0500-00005801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 uri="{96DAC541-7B7A-43D3-8B79-37D633B846F1}">
                <asvg:svgBlip xmlns:asvg="http://schemas.microsoft.com/office/drawing/2016/SVG/main" r:embed="rId8"/>
              </a:ext>
            </a:extLst>
          </a:blip>
          <a:stretch>
            <a:fillRect/>
          </a:stretch>
        </xdr:blipFill>
        <xdr:spPr>
          <a:xfrm>
            <a:off x="3355122" y="10395338"/>
            <a:ext cx="707010" cy="729449"/>
          </a:xfrm>
          <a:prstGeom prst="rect">
            <a:avLst/>
          </a:prstGeom>
        </xdr:spPr>
      </xdr:pic>
      <xdr:pic>
        <xdr:nvPicPr>
          <xdr:cNvPr id="345" name="Grafika 344" descr="Książki na półce kontur">
            <a:extLst>
              <a:ext uri="{FF2B5EF4-FFF2-40B4-BE49-F238E27FC236}">
                <a16:creationId xmlns:a16="http://schemas.microsoft.com/office/drawing/2014/main" id="{00000000-0008-0000-0500-000059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 uri="{96DAC541-7B7A-43D3-8B79-37D633B846F1}">
                <asvg:svgBlip xmlns:asvg="http://schemas.microsoft.com/office/drawing/2016/SVG/main" r:embed="rId10"/>
              </a:ext>
            </a:extLst>
          </a:blip>
          <a:stretch>
            <a:fillRect/>
          </a:stretch>
        </xdr:blipFill>
        <xdr:spPr>
          <a:xfrm>
            <a:off x="323272" y="10308288"/>
            <a:ext cx="901065" cy="910590"/>
          </a:xfrm>
          <a:prstGeom prst="rect">
            <a:avLst/>
          </a:prstGeom>
        </xdr:spPr>
      </xdr:pic>
    </xdr:grpSp>
    <xdr:clientData/>
  </xdr:twoCellAnchor>
  <xdr:twoCellAnchor>
    <xdr:from>
      <xdr:col>16</xdr:col>
      <xdr:colOff>16600</xdr:colOff>
      <xdr:row>77</xdr:row>
      <xdr:rowOff>168504</xdr:rowOff>
    </xdr:from>
    <xdr:to>
      <xdr:col>18</xdr:col>
      <xdr:colOff>54958</xdr:colOff>
      <xdr:row>80</xdr:row>
      <xdr:rowOff>149474</xdr:rowOff>
    </xdr:to>
    <xdr:grpSp>
      <xdr:nvGrpSpPr>
        <xdr:cNvPr id="346" name="Grupa 345">
          <a:extLst>
            <a:ext uri="{FF2B5EF4-FFF2-40B4-BE49-F238E27FC236}">
              <a16:creationId xmlns:a16="http://schemas.microsoft.com/office/drawing/2014/main" id="{00000000-0008-0000-0500-00005A010000}"/>
            </a:ext>
          </a:extLst>
        </xdr:cNvPr>
        <xdr:cNvGrpSpPr>
          <a:grpSpLocks noChangeAspect="1"/>
        </xdr:cNvGrpSpPr>
      </xdr:nvGrpSpPr>
      <xdr:grpSpPr>
        <a:xfrm>
          <a:off x="7707645" y="14246902"/>
          <a:ext cx="934829" cy="515043"/>
          <a:chOff x="323272" y="8994250"/>
          <a:chExt cx="3876011" cy="2224628"/>
        </a:xfrm>
      </xdr:grpSpPr>
      <xdr:sp macro="" textlink="">
        <xdr:nvSpPr>
          <xdr:cNvPr id="347" name="Prostokąt 346">
            <a:extLst>
              <a:ext uri="{FF2B5EF4-FFF2-40B4-BE49-F238E27FC236}">
                <a16:creationId xmlns:a16="http://schemas.microsoft.com/office/drawing/2014/main" id="{00000000-0008-0000-0500-00005B010000}"/>
              </a:ext>
            </a:extLst>
          </xdr:cNvPr>
          <xdr:cNvSpPr/>
        </xdr:nvSpPr>
        <xdr:spPr>
          <a:xfrm>
            <a:off x="1294655" y="9106397"/>
            <a:ext cx="896426" cy="1834929"/>
          </a:xfrm>
          <a:prstGeom prst="rect">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348" name="Łącznik prosty 347">
            <a:extLst>
              <a:ext uri="{FF2B5EF4-FFF2-40B4-BE49-F238E27FC236}">
                <a16:creationId xmlns:a16="http://schemas.microsoft.com/office/drawing/2014/main" id="{00000000-0008-0000-0500-00005C010000}"/>
              </a:ext>
            </a:extLst>
          </xdr:cNvPr>
          <xdr:cNvCxnSpPr>
            <a:stCxn id="347" idx="0"/>
            <a:endCxn id="347" idx="2"/>
          </xdr:cNvCxnSpPr>
        </xdr:nvCxnSpPr>
        <xdr:spPr>
          <a:xfrm>
            <a:off x="1746678" y="9110207"/>
            <a:ext cx="0" cy="1831119"/>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349" name="Łącznik prosty 348">
            <a:extLst>
              <a:ext uri="{FF2B5EF4-FFF2-40B4-BE49-F238E27FC236}">
                <a16:creationId xmlns:a16="http://schemas.microsoft.com/office/drawing/2014/main" id="{00000000-0008-0000-0500-00005D010000}"/>
              </a:ext>
            </a:extLst>
          </xdr:cNvPr>
          <xdr:cNvCxnSpPr>
            <a:stCxn id="347" idx="1"/>
            <a:endCxn id="347" idx="3"/>
          </xdr:cNvCxnSpPr>
        </xdr:nvCxnSpPr>
        <xdr:spPr>
          <a:xfrm>
            <a:off x="1292750" y="10020052"/>
            <a:ext cx="894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350" name="Prostokąt 349">
            <a:extLst>
              <a:ext uri="{FF2B5EF4-FFF2-40B4-BE49-F238E27FC236}">
                <a16:creationId xmlns:a16="http://schemas.microsoft.com/office/drawing/2014/main" id="{00000000-0008-0000-0500-00005E010000}"/>
              </a:ext>
            </a:extLst>
          </xdr:cNvPr>
          <xdr:cNvSpPr/>
        </xdr:nvSpPr>
        <xdr:spPr>
          <a:xfrm>
            <a:off x="2226779" y="9106397"/>
            <a:ext cx="894521" cy="1834929"/>
          </a:xfrm>
          <a:prstGeom prst="rect">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351" name="Łącznik prosty 350">
            <a:extLst>
              <a:ext uri="{FF2B5EF4-FFF2-40B4-BE49-F238E27FC236}">
                <a16:creationId xmlns:a16="http://schemas.microsoft.com/office/drawing/2014/main" id="{00000000-0008-0000-0500-00005F010000}"/>
              </a:ext>
            </a:extLst>
          </xdr:cNvPr>
          <xdr:cNvCxnSpPr>
            <a:stCxn id="350" idx="0"/>
            <a:endCxn id="350" idx="2"/>
          </xdr:cNvCxnSpPr>
        </xdr:nvCxnSpPr>
        <xdr:spPr>
          <a:xfrm>
            <a:off x="2684517" y="9110207"/>
            <a:ext cx="0" cy="1831119"/>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352" name="Łącznik prosty 351">
            <a:extLst>
              <a:ext uri="{FF2B5EF4-FFF2-40B4-BE49-F238E27FC236}">
                <a16:creationId xmlns:a16="http://schemas.microsoft.com/office/drawing/2014/main" id="{00000000-0008-0000-0500-000060010000}"/>
              </a:ext>
            </a:extLst>
          </xdr:cNvPr>
          <xdr:cNvCxnSpPr>
            <a:stCxn id="350" idx="1"/>
            <a:endCxn id="350" idx="3"/>
          </xdr:cNvCxnSpPr>
        </xdr:nvCxnSpPr>
        <xdr:spPr>
          <a:xfrm>
            <a:off x="2232494" y="10020052"/>
            <a:ext cx="892616"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353" name="Prostokąt 352">
            <a:extLst>
              <a:ext uri="{FF2B5EF4-FFF2-40B4-BE49-F238E27FC236}">
                <a16:creationId xmlns:a16="http://schemas.microsoft.com/office/drawing/2014/main" id="{00000000-0008-0000-0500-000061010000}"/>
              </a:ext>
            </a:extLst>
          </xdr:cNvPr>
          <xdr:cNvSpPr/>
        </xdr:nvSpPr>
        <xdr:spPr>
          <a:xfrm>
            <a:off x="1155093" y="8994250"/>
            <a:ext cx="2099972" cy="207322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54" name="Prostokąt 353">
            <a:extLst>
              <a:ext uri="{FF2B5EF4-FFF2-40B4-BE49-F238E27FC236}">
                <a16:creationId xmlns:a16="http://schemas.microsoft.com/office/drawing/2014/main" id="{00000000-0008-0000-0500-000062010000}"/>
              </a:ext>
            </a:extLst>
          </xdr:cNvPr>
          <xdr:cNvSpPr/>
        </xdr:nvSpPr>
        <xdr:spPr>
          <a:xfrm flipV="1">
            <a:off x="360625" y="11075089"/>
            <a:ext cx="3838658" cy="122997"/>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355" name="Grafika 354" descr="Kawa kontur">
            <a:extLst>
              <a:ext uri="{FF2B5EF4-FFF2-40B4-BE49-F238E27FC236}">
                <a16:creationId xmlns:a16="http://schemas.microsoft.com/office/drawing/2014/main" id="{00000000-0008-0000-0500-00006301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 uri="{96DAC541-7B7A-43D3-8B79-37D633B846F1}">
                <asvg:svgBlip xmlns:asvg="http://schemas.microsoft.com/office/drawing/2016/SVG/main" r:embed="rId8"/>
              </a:ext>
            </a:extLst>
          </a:blip>
          <a:stretch>
            <a:fillRect/>
          </a:stretch>
        </xdr:blipFill>
        <xdr:spPr>
          <a:xfrm>
            <a:off x="3355122" y="10395338"/>
            <a:ext cx="707010" cy="729449"/>
          </a:xfrm>
          <a:prstGeom prst="rect">
            <a:avLst/>
          </a:prstGeom>
        </xdr:spPr>
      </xdr:pic>
      <xdr:pic>
        <xdr:nvPicPr>
          <xdr:cNvPr id="356" name="Grafika 355" descr="Książki na półce kontur">
            <a:extLst>
              <a:ext uri="{FF2B5EF4-FFF2-40B4-BE49-F238E27FC236}">
                <a16:creationId xmlns:a16="http://schemas.microsoft.com/office/drawing/2014/main" id="{00000000-0008-0000-0500-000064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 uri="{96DAC541-7B7A-43D3-8B79-37D633B846F1}">
                <asvg:svgBlip xmlns:asvg="http://schemas.microsoft.com/office/drawing/2016/SVG/main" r:embed="rId10"/>
              </a:ext>
            </a:extLst>
          </a:blip>
          <a:stretch>
            <a:fillRect/>
          </a:stretch>
        </xdr:blipFill>
        <xdr:spPr>
          <a:xfrm>
            <a:off x="323272" y="10308288"/>
            <a:ext cx="901065" cy="910590"/>
          </a:xfrm>
          <a:prstGeom prst="rect">
            <a:avLst/>
          </a:prstGeom>
        </xdr:spPr>
      </xdr:pic>
    </xdr:grpSp>
    <xdr:clientData/>
  </xdr:twoCellAnchor>
  <xdr:twoCellAnchor>
    <xdr:from>
      <xdr:col>12</xdr:col>
      <xdr:colOff>284121</xdr:colOff>
      <xdr:row>63</xdr:row>
      <xdr:rowOff>120968</xdr:rowOff>
    </xdr:from>
    <xdr:to>
      <xdr:col>14</xdr:col>
      <xdr:colOff>438129</xdr:colOff>
      <xdr:row>67</xdr:row>
      <xdr:rowOff>108099</xdr:rowOff>
    </xdr:to>
    <xdr:grpSp>
      <xdr:nvGrpSpPr>
        <xdr:cNvPr id="357" name="Grupa 356">
          <a:extLst>
            <a:ext uri="{FF2B5EF4-FFF2-40B4-BE49-F238E27FC236}">
              <a16:creationId xmlns:a16="http://schemas.microsoft.com/office/drawing/2014/main" id="{00000000-0008-0000-0500-000065010000}"/>
            </a:ext>
          </a:extLst>
        </xdr:cNvPr>
        <xdr:cNvGrpSpPr>
          <a:grpSpLocks noChangeAspect="1"/>
        </xdr:cNvGrpSpPr>
      </xdr:nvGrpSpPr>
      <xdr:grpSpPr>
        <a:xfrm>
          <a:off x="6305490" y="11664932"/>
          <a:ext cx="1016861" cy="700497"/>
          <a:chOff x="4348977" y="9940356"/>
          <a:chExt cx="3121218" cy="2158143"/>
        </a:xfrm>
      </xdr:grpSpPr>
      <xdr:grpSp>
        <xdr:nvGrpSpPr>
          <xdr:cNvPr id="358" name="Grupa 357">
            <a:extLst>
              <a:ext uri="{FF2B5EF4-FFF2-40B4-BE49-F238E27FC236}">
                <a16:creationId xmlns:a16="http://schemas.microsoft.com/office/drawing/2014/main" id="{00000000-0008-0000-0500-000066010000}"/>
              </a:ext>
            </a:extLst>
          </xdr:cNvPr>
          <xdr:cNvGrpSpPr>
            <a:grpSpLocks noChangeAspect="1"/>
          </xdr:cNvGrpSpPr>
        </xdr:nvGrpSpPr>
        <xdr:grpSpPr>
          <a:xfrm>
            <a:off x="4350882" y="9936546"/>
            <a:ext cx="3115503" cy="2158143"/>
            <a:chOff x="4257897" y="8674138"/>
            <a:chExt cx="3124472" cy="2115730"/>
          </a:xfrm>
        </xdr:grpSpPr>
        <xdr:sp macro="" textlink="">
          <xdr:nvSpPr>
            <xdr:cNvPr id="361" name="Dowolny kształt: kształt 360">
              <a:extLst>
                <a:ext uri="{FF2B5EF4-FFF2-40B4-BE49-F238E27FC236}">
                  <a16:creationId xmlns:a16="http://schemas.microsoft.com/office/drawing/2014/main" id="{00000000-0008-0000-0500-000069010000}"/>
                </a:ext>
              </a:extLst>
            </xdr:cNvPr>
            <xdr:cNvSpPr/>
          </xdr:nvSpPr>
          <xdr:spPr>
            <a:xfrm>
              <a:off x="4953000" y="9401175"/>
              <a:ext cx="1720215" cy="1295400"/>
            </a:xfrm>
            <a:custGeom>
              <a:avLst/>
              <a:gdLst>
                <a:gd name="connsiteX0" fmla="*/ 828675 w 1724025"/>
                <a:gd name="connsiteY0" fmla="*/ 0 h 1295400"/>
                <a:gd name="connsiteX1" fmla="*/ 1724025 w 1724025"/>
                <a:gd name="connsiteY1" fmla="*/ 409575 h 1295400"/>
                <a:gd name="connsiteX2" fmla="*/ 1076325 w 1724025"/>
                <a:gd name="connsiteY2" fmla="*/ 714375 h 1295400"/>
                <a:gd name="connsiteX3" fmla="*/ 1076325 w 1724025"/>
                <a:gd name="connsiteY3" fmla="*/ 1219200 h 1295400"/>
                <a:gd name="connsiteX4" fmla="*/ 914400 w 1724025"/>
                <a:gd name="connsiteY4" fmla="*/ 1295400 h 1295400"/>
                <a:gd name="connsiteX5" fmla="*/ 714375 w 1724025"/>
                <a:gd name="connsiteY5" fmla="*/ 1219200 h 1295400"/>
                <a:gd name="connsiteX6" fmla="*/ 723900 w 1724025"/>
                <a:gd name="connsiteY6" fmla="*/ 733425 h 1295400"/>
                <a:gd name="connsiteX7" fmla="*/ 0 w 1724025"/>
                <a:gd name="connsiteY7" fmla="*/ 390525 h 1295400"/>
                <a:gd name="connsiteX8" fmla="*/ 828675 w 1724025"/>
                <a:gd name="connsiteY8" fmla="*/ 0 h 12954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1724025" h="1295400">
                  <a:moveTo>
                    <a:pt x="828675" y="0"/>
                  </a:moveTo>
                  <a:lnTo>
                    <a:pt x="1724025" y="409575"/>
                  </a:lnTo>
                  <a:lnTo>
                    <a:pt x="1076325" y="714375"/>
                  </a:lnTo>
                  <a:lnTo>
                    <a:pt x="1076325" y="1219200"/>
                  </a:lnTo>
                  <a:lnTo>
                    <a:pt x="914400" y="1295400"/>
                  </a:lnTo>
                  <a:lnTo>
                    <a:pt x="714375" y="1219200"/>
                  </a:lnTo>
                  <a:lnTo>
                    <a:pt x="723900" y="733425"/>
                  </a:lnTo>
                  <a:lnTo>
                    <a:pt x="0" y="390525"/>
                  </a:lnTo>
                  <a:lnTo>
                    <a:pt x="828675" y="0"/>
                  </a:lnTo>
                  <a:close/>
                </a:path>
              </a:pathLst>
            </a:custGeom>
            <a:solidFill>
              <a:schemeClr val="bg1">
                <a:lumMod val="95000"/>
              </a:schemeClr>
            </a:solidFill>
            <a:ln w="6350">
              <a:solidFill>
                <a:schemeClr val="bg1">
                  <a:lumMod val="8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nvGrpSpPr>
            <xdr:cNvPr id="362" name="Grupa 361">
              <a:extLst>
                <a:ext uri="{FF2B5EF4-FFF2-40B4-BE49-F238E27FC236}">
                  <a16:creationId xmlns:a16="http://schemas.microsoft.com/office/drawing/2014/main" id="{00000000-0008-0000-0500-00006A010000}"/>
                </a:ext>
              </a:extLst>
            </xdr:cNvPr>
            <xdr:cNvGrpSpPr/>
          </xdr:nvGrpSpPr>
          <xdr:grpSpPr>
            <a:xfrm>
              <a:off x="4257897" y="8674138"/>
              <a:ext cx="3124472" cy="2115730"/>
              <a:chOff x="3670368" y="7366583"/>
              <a:chExt cx="3042579" cy="2220784"/>
            </a:xfrm>
          </xdr:grpSpPr>
          <xdr:grpSp>
            <xdr:nvGrpSpPr>
              <xdr:cNvPr id="364" name="Grupa 363">
                <a:extLst>
                  <a:ext uri="{FF2B5EF4-FFF2-40B4-BE49-F238E27FC236}">
                    <a16:creationId xmlns:a16="http://schemas.microsoft.com/office/drawing/2014/main" id="{00000000-0008-0000-0500-00006C010000}"/>
                  </a:ext>
                </a:extLst>
              </xdr:cNvPr>
              <xdr:cNvGrpSpPr/>
            </xdr:nvGrpSpPr>
            <xdr:grpSpPr>
              <a:xfrm>
                <a:off x="3670368" y="7366583"/>
                <a:ext cx="3042579" cy="2220784"/>
                <a:chOff x="6496695" y="2979033"/>
                <a:chExt cx="2690840" cy="2215330"/>
              </a:xfrm>
            </xdr:grpSpPr>
            <xdr:sp macro="" textlink="">
              <xdr:nvSpPr>
                <xdr:cNvPr id="367" name="Dowolny kształt: kształt 366">
                  <a:extLst>
                    <a:ext uri="{FF2B5EF4-FFF2-40B4-BE49-F238E27FC236}">
                      <a16:creationId xmlns:a16="http://schemas.microsoft.com/office/drawing/2014/main" id="{00000000-0008-0000-0500-00006F010000}"/>
                    </a:ext>
                  </a:extLst>
                </xdr:cNvPr>
                <xdr:cNvSpPr/>
              </xdr:nvSpPr>
              <xdr:spPr>
                <a:xfrm>
                  <a:off x="7967624" y="2979033"/>
                  <a:ext cx="1167674" cy="1342472"/>
                </a:xfrm>
                <a:custGeom>
                  <a:avLst/>
                  <a:gdLst>
                    <a:gd name="connsiteX0" fmla="*/ 0 w 1170878"/>
                    <a:gd name="connsiteY0" fmla="*/ 669073 h 1347439"/>
                    <a:gd name="connsiteX1" fmla="*/ 0 w 1170878"/>
                    <a:gd name="connsiteY1" fmla="*/ 0 h 1347439"/>
                    <a:gd name="connsiteX2" fmla="*/ 1170878 w 1170878"/>
                    <a:gd name="connsiteY2" fmla="*/ 664427 h 1347439"/>
                    <a:gd name="connsiteX3" fmla="*/ 1170878 w 1170878"/>
                    <a:gd name="connsiteY3" fmla="*/ 1347439 h 1347439"/>
                    <a:gd name="connsiteX4" fmla="*/ 0 w 1170878"/>
                    <a:gd name="connsiteY4" fmla="*/ 669073 h 1347439"/>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170878" h="1347439">
                      <a:moveTo>
                        <a:pt x="0" y="669073"/>
                      </a:moveTo>
                      <a:lnTo>
                        <a:pt x="0" y="0"/>
                      </a:lnTo>
                      <a:lnTo>
                        <a:pt x="1170878" y="664427"/>
                      </a:lnTo>
                      <a:lnTo>
                        <a:pt x="1170878" y="1347439"/>
                      </a:lnTo>
                      <a:lnTo>
                        <a:pt x="0" y="669073"/>
                      </a:lnTo>
                      <a:close/>
                    </a:path>
                  </a:pathLst>
                </a:custGeom>
                <a:solidFill>
                  <a:schemeClr val="bg1">
                    <a:lumMod val="95000"/>
                    <a:alpha val="20000"/>
                  </a:schemeClr>
                </a:solidFill>
                <a:ln w="19050">
                  <a:solidFill>
                    <a:schemeClr val="bg1">
                      <a:lumMod val="85000"/>
                    </a:schemeClr>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pl-PL" sz="1100" b="1">
                    <a:solidFill>
                      <a:schemeClr val="lt1"/>
                    </a:solidFill>
                    <a:latin typeface="+mn-lt"/>
                    <a:ea typeface="+mn-ea"/>
                    <a:cs typeface="+mn-cs"/>
                  </a:endParaRPr>
                </a:p>
              </xdr:txBody>
            </xdr:sp>
            <xdr:sp macro="" textlink="">
              <xdr:nvSpPr>
                <xdr:cNvPr id="368" name="Dowolny kształt: kształt 367">
                  <a:extLst>
                    <a:ext uri="{FF2B5EF4-FFF2-40B4-BE49-F238E27FC236}">
                      <a16:creationId xmlns:a16="http://schemas.microsoft.com/office/drawing/2014/main" id="{00000000-0008-0000-0500-000070010000}"/>
                    </a:ext>
                  </a:extLst>
                </xdr:cNvPr>
                <xdr:cNvSpPr/>
              </xdr:nvSpPr>
              <xdr:spPr>
                <a:xfrm>
                  <a:off x="6496695" y="2990506"/>
                  <a:ext cx="1168154" cy="1342472"/>
                </a:xfrm>
                <a:custGeom>
                  <a:avLst/>
                  <a:gdLst>
                    <a:gd name="connsiteX0" fmla="*/ 0 w 1170878"/>
                    <a:gd name="connsiteY0" fmla="*/ 1347439 h 1347439"/>
                    <a:gd name="connsiteX1" fmla="*/ 0 w 1170878"/>
                    <a:gd name="connsiteY1" fmla="*/ 673719 h 1347439"/>
                    <a:gd name="connsiteX2" fmla="*/ 1170878 w 1170878"/>
                    <a:gd name="connsiteY2" fmla="*/ 0 h 1347439"/>
                    <a:gd name="connsiteX3" fmla="*/ 1170878 w 1170878"/>
                    <a:gd name="connsiteY3" fmla="*/ 678366 h 1347439"/>
                    <a:gd name="connsiteX4" fmla="*/ 0 w 1170878"/>
                    <a:gd name="connsiteY4" fmla="*/ 1347439 h 1347439"/>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170878" h="1347439">
                      <a:moveTo>
                        <a:pt x="0" y="1347439"/>
                      </a:moveTo>
                      <a:lnTo>
                        <a:pt x="0" y="673719"/>
                      </a:lnTo>
                      <a:lnTo>
                        <a:pt x="1170878" y="0"/>
                      </a:lnTo>
                      <a:lnTo>
                        <a:pt x="1170878" y="678366"/>
                      </a:lnTo>
                      <a:lnTo>
                        <a:pt x="0" y="1347439"/>
                      </a:lnTo>
                      <a:close/>
                    </a:path>
                  </a:pathLst>
                </a:custGeom>
                <a:solidFill>
                  <a:schemeClr val="bg1">
                    <a:lumMod val="95000"/>
                    <a:alpha val="20000"/>
                  </a:schemeClr>
                </a:solidFill>
                <a:ln w="19050">
                  <a:solidFill>
                    <a:schemeClr val="bg1">
                      <a:lumMod val="85000"/>
                    </a:schemeClr>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b="1"/>
                </a:p>
              </xdr:txBody>
            </xdr:sp>
            <xdr:sp macro="" textlink="">
              <xdr:nvSpPr>
                <xdr:cNvPr id="369" name="Dowolny kształt: kształt 368">
                  <a:extLst>
                    <a:ext uri="{FF2B5EF4-FFF2-40B4-BE49-F238E27FC236}">
                      <a16:creationId xmlns:a16="http://schemas.microsoft.com/office/drawing/2014/main" id="{00000000-0008-0000-0500-000071010000}"/>
                    </a:ext>
                  </a:extLst>
                </xdr:cNvPr>
                <xdr:cNvSpPr/>
              </xdr:nvSpPr>
              <xdr:spPr>
                <a:xfrm>
                  <a:off x="6550914" y="3843078"/>
                  <a:ext cx="1163508" cy="1351285"/>
                </a:xfrm>
                <a:custGeom>
                  <a:avLst/>
                  <a:gdLst>
                    <a:gd name="connsiteX0" fmla="*/ 1166232 w 1166232"/>
                    <a:gd name="connsiteY0" fmla="*/ 1356732 h 1356732"/>
                    <a:gd name="connsiteX1" fmla="*/ 1166232 w 1166232"/>
                    <a:gd name="connsiteY1" fmla="*/ 673719 h 1356732"/>
                    <a:gd name="connsiteX2" fmla="*/ 0 w 1166232"/>
                    <a:gd name="connsiteY2" fmla="*/ 0 h 1356732"/>
                    <a:gd name="connsiteX3" fmla="*/ 0 w 1166232"/>
                    <a:gd name="connsiteY3" fmla="*/ 678366 h 1356732"/>
                    <a:gd name="connsiteX4" fmla="*/ 1166232 w 1166232"/>
                    <a:gd name="connsiteY4" fmla="*/ 1356732 h 1356732"/>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166232" h="1356732">
                      <a:moveTo>
                        <a:pt x="1166232" y="1356732"/>
                      </a:moveTo>
                      <a:lnTo>
                        <a:pt x="1166232" y="673719"/>
                      </a:lnTo>
                      <a:lnTo>
                        <a:pt x="0" y="0"/>
                      </a:lnTo>
                      <a:lnTo>
                        <a:pt x="0" y="678366"/>
                      </a:lnTo>
                      <a:lnTo>
                        <a:pt x="1166232" y="1356732"/>
                      </a:lnTo>
                      <a:close/>
                    </a:path>
                  </a:pathLst>
                </a:custGeom>
                <a:solidFill>
                  <a:schemeClr val="accent1">
                    <a:alpha val="20000"/>
                  </a:schemeClr>
                </a:solidFill>
                <a:ln w="19050">
                  <a:solidFill>
                    <a:schemeClr val="bg1">
                      <a:lumMod val="85000"/>
                    </a:schemeClr>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b="1"/>
                </a:p>
              </xdr:txBody>
            </xdr:sp>
            <xdr:sp macro="" textlink="">
              <xdr:nvSpPr>
                <xdr:cNvPr id="370" name="Dowolny kształt: kształt 369">
                  <a:extLst>
                    <a:ext uri="{FF2B5EF4-FFF2-40B4-BE49-F238E27FC236}">
                      <a16:creationId xmlns:a16="http://schemas.microsoft.com/office/drawing/2014/main" id="{00000000-0008-0000-0500-000072010000}"/>
                    </a:ext>
                  </a:extLst>
                </xdr:cNvPr>
                <xdr:cNvSpPr/>
              </xdr:nvSpPr>
              <xdr:spPr>
                <a:xfrm>
                  <a:off x="8021277" y="3823165"/>
                  <a:ext cx="1166258" cy="1355931"/>
                </a:xfrm>
                <a:custGeom>
                  <a:avLst/>
                  <a:gdLst>
                    <a:gd name="connsiteX0" fmla="*/ 1166232 w 1166232"/>
                    <a:gd name="connsiteY0" fmla="*/ 687658 h 1361378"/>
                    <a:gd name="connsiteX1" fmla="*/ 1166232 w 1166232"/>
                    <a:gd name="connsiteY1" fmla="*/ 0 h 1361378"/>
                    <a:gd name="connsiteX2" fmla="*/ 0 w 1166232"/>
                    <a:gd name="connsiteY2" fmla="*/ 673719 h 1361378"/>
                    <a:gd name="connsiteX3" fmla="*/ 0 w 1166232"/>
                    <a:gd name="connsiteY3" fmla="*/ 1361378 h 1361378"/>
                    <a:gd name="connsiteX4" fmla="*/ 1166232 w 1166232"/>
                    <a:gd name="connsiteY4" fmla="*/ 687658 h 1361378"/>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166232" h="1361378">
                      <a:moveTo>
                        <a:pt x="1166232" y="687658"/>
                      </a:moveTo>
                      <a:lnTo>
                        <a:pt x="1166232" y="0"/>
                      </a:lnTo>
                      <a:lnTo>
                        <a:pt x="0" y="673719"/>
                      </a:lnTo>
                      <a:lnTo>
                        <a:pt x="0" y="1361378"/>
                      </a:lnTo>
                      <a:lnTo>
                        <a:pt x="1166232" y="687658"/>
                      </a:lnTo>
                      <a:close/>
                    </a:path>
                  </a:pathLst>
                </a:custGeom>
                <a:solidFill>
                  <a:schemeClr val="bg1">
                    <a:lumMod val="85000"/>
                  </a:schemeClr>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pl-PL" sz="1100" b="1">
                    <a:solidFill>
                      <a:schemeClr val="lt1"/>
                    </a:solidFill>
                    <a:latin typeface="+mn-lt"/>
                    <a:ea typeface="+mn-ea"/>
                    <a:cs typeface="+mn-cs"/>
                  </a:endParaRPr>
                </a:p>
              </xdr:txBody>
            </xdr:sp>
            <xdr:cxnSp macro="">
              <xdr:nvCxnSpPr>
                <xdr:cNvPr id="371" name="Łącznik prosty 370">
                  <a:extLst>
                    <a:ext uri="{FF2B5EF4-FFF2-40B4-BE49-F238E27FC236}">
                      <a16:creationId xmlns:a16="http://schemas.microsoft.com/office/drawing/2014/main" id="{00000000-0008-0000-0500-000073010000}"/>
                    </a:ext>
                  </a:extLst>
                </xdr:cNvPr>
                <xdr:cNvCxnSpPr>
                  <a:stCxn id="370" idx="3"/>
                  <a:endCxn id="361" idx="4"/>
                </xdr:cNvCxnSpPr>
              </xdr:nvCxnSpPr>
              <xdr:spPr>
                <a:xfrm flipH="1" flipV="1">
                  <a:off x="7881082" y="5096680"/>
                  <a:ext cx="140195" cy="82416"/>
                </a:xfrm>
                <a:prstGeom prst="line">
                  <a:avLst/>
                </a:prstGeom>
                <a:ln>
                  <a:solidFill>
                    <a:schemeClr val="bg1">
                      <a:lumMod val="65000"/>
                    </a:schemeClr>
                  </a:solidFill>
                </a:ln>
              </xdr:spPr>
              <xdr:style>
                <a:lnRef idx="1">
                  <a:schemeClr val="dk1"/>
                </a:lnRef>
                <a:fillRef idx="0">
                  <a:schemeClr val="dk1"/>
                </a:fillRef>
                <a:effectRef idx="0">
                  <a:schemeClr val="dk1"/>
                </a:effectRef>
                <a:fontRef idx="minor">
                  <a:schemeClr val="tx1"/>
                </a:fontRef>
              </xdr:style>
            </xdr:cxnSp>
            <xdr:cxnSp macro="">
              <xdr:nvCxnSpPr>
                <xdr:cNvPr id="372" name="Łącznik prosty 371">
                  <a:extLst>
                    <a:ext uri="{FF2B5EF4-FFF2-40B4-BE49-F238E27FC236}">
                      <a16:creationId xmlns:a16="http://schemas.microsoft.com/office/drawing/2014/main" id="{00000000-0008-0000-0500-000074010000}"/>
                    </a:ext>
                  </a:extLst>
                </xdr:cNvPr>
                <xdr:cNvCxnSpPr>
                  <a:stCxn id="369" idx="0"/>
                  <a:endCxn id="361" idx="4"/>
                </xdr:cNvCxnSpPr>
              </xdr:nvCxnSpPr>
              <xdr:spPr>
                <a:xfrm flipV="1">
                  <a:off x="7714421" y="5096680"/>
                  <a:ext cx="166661" cy="97683"/>
                </a:xfrm>
                <a:prstGeom prst="line">
                  <a:avLst/>
                </a:prstGeom>
                <a:ln>
                  <a:solidFill>
                    <a:schemeClr val="bg1">
                      <a:lumMod val="65000"/>
                    </a:schemeClr>
                  </a:solidFill>
                </a:ln>
              </xdr:spPr>
              <xdr:style>
                <a:lnRef idx="1">
                  <a:schemeClr val="dk1"/>
                </a:lnRef>
                <a:fillRef idx="0">
                  <a:schemeClr val="dk1"/>
                </a:fillRef>
                <a:effectRef idx="0">
                  <a:schemeClr val="dk1"/>
                </a:effectRef>
                <a:fontRef idx="minor">
                  <a:schemeClr val="tx1"/>
                </a:fontRef>
              </xdr:style>
            </xdr:cxnSp>
            <xdr:cxnSp macro="">
              <xdr:nvCxnSpPr>
                <xdr:cNvPr id="373" name="Łącznik prosty 372">
                  <a:extLst>
                    <a:ext uri="{FF2B5EF4-FFF2-40B4-BE49-F238E27FC236}">
                      <a16:creationId xmlns:a16="http://schemas.microsoft.com/office/drawing/2014/main" id="{00000000-0008-0000-0500-000075010000}"/>
                    </a:ext>
                  </a:extLst>
                </xdr:cNvPr>
                <xdr:cNvCxnSpPr>
                  <a:stCxn id="361" idx="0"/>
                  <a:endCxn id="367" idx="0"/>
                </xdr:cNvCxnSpPr>
              </xdr:nvCxnSpPr>
              <xdr:spPr>
                <a:xfrm flipV="1">
                  <a:off x="7807418" y="3645640"/>
                  <a:ext cx="160206" cy="94657"/>
                </a:xfrm>
                <a:prstGeom prst="line">
                  <a:avLst/>
                </a:prstGeom>
                <a:ln>
                  <a:solidFill>
                    <a:schemeClr val="bg1">
                      <a:lumMod val="65000"/>
                    </a:schemeClr>
                  </a:solidFill>
                </a:ln>
              </xdr:spPr>
              <xdr:style>
                <a:lnRef idx="1">
                  <a:schemeClr val="dk1"/>
                </a:lnRef>
                <a:fillRef idx="0">
                  <a:schemeClr val="dk1"/>
                </a:fillRef>
                <a:effectRef idx="0">
                  <a:schemeClr val="dk1"/>
                </a:effectRef>
                <a:fontRef idx="minor">
                  <a:schemeClr val="tx1"/>
                </a:fontRef>
              </xdr:style>
            </xdr:cxnSp>
          </xdr:grpSp>
          <xdr:sp macro="" textlink="">
            <xdr:nvSpPr>
              <xdr:cNvPr id="365" name="Dowolny kształt: kształt 364">
                <a:extLst>
                  <a:ext uri="{FF2B5EF4-FFF2-40B4-BE49-F238E27FC236}">
                    <a16:creationId xmlns:a16="http://schemas.microsoft.com/office/drawing/2014/main" id="{00000000-0008-0000-0500-00006D010000}"/>
                  </a:ext>
                </a:extLst>
              </xdr:cNvPr>
              <xdr:cNvSpPr/>
            </xdr:nvSpPr>
            <xdr:spPr>
              <a:xfrm>
                <a:off x="5602843" y="7665271"/>
                <a:ext cx="327859" cy="486277"/>
              </a:xfrm>
              <a:custGeom>
                <a:avLst/>
                <a:gdLst>
                  <a:gd name="connsiteX0" fmla="*/ 0 w 656723"/>
                  <a:gd name="connsiteY0" fmla="*/ 0 h 1017671"/>
                  <a:gd name="connsiteX1" fmla="*/ 0 w 656723"/>
                  <a:gd name="connsiteY1" fmla="*/ 686803 h 1017671"/>
                  <a:gd name="connsiteX2" fmla="*/ 656723 w 656723"/>
                  <a:gd name="connsiteY2" fmla="*/ 1017671 h 1017671"/>
                  <a:gd name="connsiteX3" fmla="*/ 656723 w 656723"/>
                  <a:gd name="connsiteY3" fmla="*/ 340895 h 1017671"/>
                  <a:gd name="connsiteX4" fmla="*/ 0 w 656723"/>
                  <a:gd name="connsiteY4" fmla="*/ 0 h 1017671"/>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656723" h="1017671">
                    <a:moveTo>
                      <a:pt x="0" y="0"/>
                    </a:moveTo>
                    <a:lnTo>
                      <a:pt x="0" y="686803"/>
                    </a:lnTo>
                    <a:lnTo>
                      <a:pt x="656723" y="1017671"/>
                    </a:lnTo>
                    <a:lnTo>
                      <a:pt x="656723" y="340895"/>
                    </a:lnTo>
                    <a:lnTo>
                      <a:pt x="0" y="0"/>
                    </a:lnTo>
                    <a:close/>
                  </a:path>
                </a:pathLst>
              </a:custGeom>
              <a:solidFill>
                <a:schemeClr val="accent1">
                  <a:lumMod val="40000"/>
                  <a:lumOff val="60000"/>
                </a:schemeClr>
              </a:solidFill>
              <a:ln>
                <a:solidFill>
                  <a:schemeClr val="bg1">
                    <a:lumMod val="85000"/>
                  </a:schemeClr>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xnSp macro="">
            <xdr:nvCxnSpPr>
              <xdr:cNvPr id="366" name="Łącznik prosty 365">
                <a:extLst>
                  <a:ext uri="{FF2B5EF4-FFF2-40B4-BE49-F238E27FC236}">
                    <a16:creationId xmlns:a16="http://schemas.microsoft.com/office/drawing/2014/main" id="{00000000-0008-0000-0500-00006E010000}"/>
                  </a:ext>
                </a:extLst>
              </xdr:cNvPr>
              <xdr:cNvCxnSpPr/>
            </xdr:nvCxnSpPr>
            <xdr:spPr>
              <a:xfrm flipV="1">
                <a:off x="5763262" y="7757701"/>
                <a:ext cx="0" cy="303609"/>
              </a:xfrm>
              <a:prstGeom prst="line">
                <a:avLst/>
              </a:prstGeom>
              <a:ln w="12700">
                <a:solidFill>
                  <a:schemeClr val="bg1">
                    <a:lumMod val="85000"/>
                  </a:schemeClr>
                </a:solidFill>
                <a:prstDash val="sysDash"/>
              </a:ln>
            </xdr:spPr>
            <xdr:style>
              <a:lnRef idx="1">
                <a:schemeClr val="accent1"/>
              </a:lnRef>
              <a:fillRef idx="0">
                <a:schemeClr val="accent1"/>
              </a:fillRef>
              <a:effectRef idx="0">
                <a:schemeClr val="accent1"/>
              </a:effectRef>
              <a:fontRef idx="minor">
                <a:schemeClr val="tx1"/>
              </a:fontRef>
            </xdr:style>
          </xdr:cxnSp>
        </xdr:grpSp>
        <xdr:cxnSp macro="">
          <xdr:nvCxnSpPr>
            <xdr:cNvPr id="363" name="Łącznik prosty 362">
              <a:extLst>
                <a:ext uri="{FF2B5EF4-FFF2-40B4-BE49-F238E27FC236}">
                  <a16:creationId xmlns:a16="http://schemas.microsoft.com/office/drawing/2014/main" id="{00000000-0008-0000-0500-00006B010000}"/>
                </a:ext>
              </a:extLst>
            </xdr:cNvPr>
            <xdr:cNvCxnSpPr>
              <a:stCxn id="361" idx="0"/>
              <a:endCxn id="368" idx="3"/>
            </xdr:cNvCxnSpPr>
          </xdr:nvCxnSpPr>
          <xdr:spPr>
            <a:xfrm flipH="1" flipV="1">
              <a:off x="5614300" y="9330574"/>
              <a:ext cx="165544" cy="70601"/>
            </a:xfrm>
            <a:prstGeom prst="line">
              <a:avLst/>
            </a:prstGeom>
            <a:ln>
              <a:solidFill>
                <a:schemeClr val="bg1">
                  <a:lumMod val="65000"/>
                </a:schemeClr>
              </a:solidFill>
            </a:ln>
          </xdr:spPr>
          <xdr:style>
            <a:lnRef idx="1">
              <a:schemeClr val="dk1"/>
            </a:lnRef>
            <a:fillRef idx="0">
              <a:schemeClr val="dk1"/>
            </a:fillRef>
            <a:effectRef idx="0">
              <a:schemeClr val="dk1"/>
            </a:effectRef>
            <a:fontRef idx="minor">
              <a:schemeClr val="tx1"/>
            </a:fontRef>
          </xdr:style>
        </xdr:cxnSp>
      </xdr:grpSp>
      <xdr:sp macro="" textlink="">
        <xdr:nvSpPr>
          <xdr:cNvPr id="359" name="Dowolny kształt: kształt 358">
            <a:extLst>
              <a:ext uri="{FF2B5EF4-FFF2-40B4-BE49-F238E27FC236}">
                <a16:creationId xmlns:a16="http://schemas.microsoft.com/office/drawing/2014/main" id="{00000000-0008-0000-0500-000067010000}"/>
              </a:ext>
            </a:extLst>
          </xdr:cNvPr>
          <xdr:cNvSpPr/>
        </xdr:nvSpPr>
        <xdr:spPr>
          <a:xfrm>
            <a:off x="6322795" y="11291773"/>
            <a:ext cx="423378" cy="547686"/>
          </a:xfrm>
          <a:custGeom>
            <a:avLst/>
            <a:gdLst>
              <a:gd name="connsiteX0" fmla="*/ 0 w 767014"/>
              <a:gd name="connsiteY0" fmla="*/ 386013 h 1077828"/>
              <a:gd name="connsiteX1" fmla="*/ 0 w 767014"/>
              <a:gd name="connsiteY1" fmla="*/ 1077828 h 1077828"/>
              <a:gd name="connsiteX2" fmla="*/ 767014 w 767014"/>
              <a:gd name="connsiteY2" fmla="*/ 686802 h 1077828"/>
              <a:gd name="connsiteX3" fmla="*/ 767014 w 767014"/>
              <a:gd name="connsiteY3" fmla="*/ 0 h 1077828"/>
              <a:gd name="connsiteX4" fmla="*/ 0 w 767014"/>
              <a:gd name="connsiteY4" fmla="*/ 386013 h 1077828"/>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767014" h="1077828">
                <a:moveTo>
                  <a:pt x="0" y="386013"/>
                </a:moveTo>
                <a:lnTo>
                  <a:pt x="0" y="1077828"/>
                </a:lnTo>
                <a:lnTo>
                  <a:pt x="767014" y="686802"/>
                </a:lnTo>
                <a:lnTo>
                  <a:pt x="767014" y="0"/>
                </a:lnTo>
                <a:lnTo>
                  <a:pt x="0" y="386013"/>
                </a:lnTo>
                <a:close/>
              </a:path>
            </a:pathLst>
          </a:custGeom>
          <a:solidFill>
            <a:schemeClr val="accent1">
              <a:lumMod val="60000"/>
              <a:lumOff val="40000"/>
            </a:schemeClr>
          </a:solidFill>
          <a:ln>
            <a:solidFill>
              <a:schemeClr val="tx1"/>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xnSp macro="">
        <xdr:nvCxnSpPr>
          <xdr:cNvPr id="360" name="Łącznik prosty 359">
            <a:extLst>
              <a:ext uri="{FF2B5EF4-FFF2-40B4-BE49-F238E27FC236}">
                <a16:creationId xmlns:a16="http://schemas.microsoft.com/office/drawing/2014/main" id="{00000000-0008-0000-0500-000068010000}"/>
              </a:ext>
            </a:extLst>
          </xdr:cNvPr>
          <xdr:cNvCxnSpPr/>
        </xdr:nvCxnSpPr>
        <xdr:spPr>
          <a:xfrm flipV="1">
            <a:off x="6555462" y="11374308"/>
            <a:ext cx="0" cy="353274"/>
          </a:xfrm>
          <a:prstGeom prst="line">
            <a:avLst/>
          </a:prstGeom>
          <a:ln w="12700">
            <a:solidFill>
              <a:schemeClr val="tx1"/>
            </a:solidFill>
            <a:prstDash val="sysDash"/>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2</xdr:col>
      <xdr:colOff>12339</xdr:colOff>
      <xdr:row>63</xdr:row>
      <xdr:rowOff>107633</xdr:rowOff>
    </xdr:from>
    <xdr:to>
      <xdr:col>3</xdr:col>
      <xdr:colOff>457788</xdr:colOff>
      <xdr:row>67</xdr:row>
      <xdr:rowOff>106680</xdr:rowOff>
    </xdr:to>
    <xdr:grpSp>
      <xdr:nvGrpSpPr>
        <xdr:cNvPr id="374" name="Grupa 373">
          <a:extLst>
            <a:ext uri="{FF2B5EF4-FFF2-40B4-BE49-F238E27FC236}">
              <a16:creationId xmlns:a16="http://schemas.microsoft.com/office/drawing/2014/main" id="{00000000-0008-0000-0500-000076010000}"/>
            </a:ext>
          </a:extLst>
        </xdr:cNvPr>
        <xdr:cNvGrpSpPr>
          <a:grpSpLocks noChangeAspect="1"/>
        </xdr:cNvGrpSpPr>
      </xdr:nvGrpSpPr>
      <xdr:grpSpPr>
        <a:xfrm>
          <a:off x="699708" y="11647787"/>
          <a:ext cx="1024345" cy="716223"/>
          <a:chOff x="4348977" y="9940356"/>
          <a:chExt cx="3121218" cy="2158143"/>
        </a:xfrm>
      </xdr:grpSpPr>
      <xdr:grpSp>
        <xdr:nvGrpSpPr>
          <xdr:cNvPr id="375" name="Grupa 374">
            <a:extLst>
              <a:ext uri="{FF2B5EF4-FFF2-40B4-BE49-F238E27FC236}">
                <a16:creationId xmlns:a16="http://schemas.microsoft.com/office/drawing/2014/main" id="{00000000-0008-0000-0500-000077010000}"/>
              </a:ext>
            </a:extLst>
          </xdr:cNvPr>
          <xdr:cNvGrpSpPr>
            <a:grpSpLocks noChangeAspect="1"/>
          </xdr:cNvGrpSpPr>
        </xdr:nvGrpSpPr>
        <xdr:grpSpPr>
          <a:xfrm>
            <a:off x="4350882" y="9936546"/>
            <a:ext cx="3115503" cy="2158143"/>
            <a:chOff x="4257897" y="8674138"/>
            <a:chExt cx="3124472" cy="2115730"/>
          </a:xfrm>
        </xdr:grpSpPr>
        <xdr:sp macro="" textlink="">
          <xdr:nvSpPr>
            <xdr:cNvPr id="378" name="Dowolny kształt: kształt 377">
              <a:extLst>
                <a:ext uri="{FF2B5EF4-FFF2-40B4-BE49-F238E27FC236}">
                  <a16:creationId xmlns:a16="http://schemas.microsoft.com/office/drawing/2014/main" id="{00000000-0008-0000-0500-00007A010000}"/>
                </a:ext>
              </a:extLst>
            </xdr:cNvPr>
            <xdr:cNvSpPr/>
          </xdr:nvSpPr>
          <xdr:spPr>
            <a:xfrm>
              <a:off x="4953000" y="9401175"/>
              <a:ext cx="1720215" cy="1295400"/>
            </a:xfrm>
            <a:custGeom>
              <a:avLst/>
              <a:gdLst>
                <a:gd name="connsiteX0" fmla="*/ 828675 w 1724025"/>
                <a:gd name="connsiteY0" fmla="*/ 0 h 1295400"/>
                <a:gd name="connsiteX1" fmla="*/ 1724025 w 1724025"/>
                <a:gd name="connsiteY1" fmla="*/ 409575 h 1295400"/>
                <a:gd name="connsiteX2" fmla="*/ 1076325 w 1724025"/>
                <a:gd name="connsiteY2" fmla="*/ 714375 h 1295400"/>
                <a:gd name="connsiteX3" fmla="*/ 1076325 w 1724025"/>
                <a:gd name="connsiteY3" fmla="*/ 1219200 h 1295400"/>
                <a:gd name="connsiteX4" fmla="*/ 914400 w 1724025"/>
                <a:gd name="connsiteY4" fmla="*/ 1295400 h 1295400"/>
                <a:gd name="connsiteX5" fmla="*/ 714375 w 1724025"/>
                <a:gd name="connsiteY5" fmla="*/ 1219200 h 1295400"/>
                <a:gd name="connsiteX6" fmla="*/ 723900 w 1724025"/>
                <a:gd name="connsiteY6" fmla="*/ 733425 h 1295400"/>
                <a:gd name="connsiteX7" fmla="*/ 0 w 1724025"/>
                <a:gd name="connsiteY7" fmla="*/ 390525 h 1295400"/>
                <a:gd name="connsiteX8" fmla="*/ 828675 w 1724025"/>
                <a:gd name="connsiteY8" fmla="*/ 0 h 12954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1724025" h="1295400">
                  <a:moveTo>
                    <a:pt x="828675" y="0"/>
                  </a:moveTo>
                  <a:lnTo>
                    <a:pt x="1724025" y="409575"/>
                  </a:lnTo>
                  <a:lnTo>
                    <a:pt x="1076325" y="714375"/>
                  </a:lnTo>
                  <a:lnTo>
                    <a:pt x="1076325" y="1219200"/>
                  </a:lnTo>
                  <a:lnTo>
                    <a:pt x="914400" y="1295400"/>
                  </a:lnTo>
                  <a:lnTo>
                    <a:pt x="714375" y="1219200"/>
                  </a:lnTo>
                  <a:lnTo>
                    <a:pt x="723900" y="733425"/>
                  </a:lnTo>
                  <a:lnTo>
                    <a:pt x="0" y="390525"/>
                  </a:lnTo>
                  <a:lnTo>
                    <a:pt x="828675" y="0"/>
                  </a:lnTo>
                  <a:close/>
                </a:path>
              </a:pathLst>
            </a:custGeom>
            <a:solidFill>
              <a:schemeClr val="bg1">
                <a:lumMod val="95000"/>
              </a:schemeClr>
            </a:solidFill>
            <a:ln w="6350">
              <a:solidFill>
                <a:schemeClr val="bg1">
                  <a:lumMod val="8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nvGrpSpPr>
            <xdr:cNvPr id="379" name="Grupa 378">
              <a:extLst>
                <a:ext uri="{FF2B5EF4-FFF2-40B4-BE49-F238E27FC236}">
                  <a16:creationId xmlns:a16="http://schemas.microsoft.com/office/drawing/2014/main" id="{00000000-0008-0000-0500-00007B010000}"/>
                </a:ext>
              </a:extLst>
            </xdr:cNvPr>
            <xdr:cNvGrpSpPr/>
          </xdr:nvGrpSpPr>
          <xdr:grpSpPr>
            <a:xfrm>
              <a:off x="4257897" y="8674138"/>
              <a:ext cx="3124472" cy="2115730"/>
              <a:chOff x="3670368" y="7366583"/>
              <a:chExt cx="3042579" cy="2220784"/>
            </a:xfrm>
          </xdr:grpSpPr>
          <xdr:grpSp>
            <xdr:nvGrpSpPr>
              <xdr:cNvPr id="381" name="Grupa 380">
                <a:extLst>
                  <a:ext uri="{FF2B5EF4-FFF2-40B4-BE49-F238E27FC236}">
                    <a16:creationId xmlns:a16="http://schemas.microsoft.com/office/drawing/2014/main" id="{00000000-0008-0000-0500-00007D010000}"/>
                  </a:ext>
                </a:extLst>
              </xdr:cNvPr>
              <xdr:cNvGrpSpPr/>
            </xdr:nvGrpSpPr>
            <xdr:grpSpPr>
              <a:xfrm>
                <a:off x="3670368" y="7366583"/>
                <a:ext cx="3042579" cy="2220784"/>
                <a:chOff x="6496695" y="2979033"/>
                <a:chExt cx="2690840" cy="2215330"/>
              </a:xfrm>
            </xdr:grpSpPr>
            <xdr:sp macro="" textlink="">
              <xdr:nvSpPr>
                <xdr:cNvPr id="384" name="Dowolny kształt: kształt 383">
                  <a:extLst>
                    <a:ext uri="{FF2B5EF4-FFF2-40B4-BE49-F238E27FC236}">
                      <a16:creationId xmlns:a16="http://schemas.microsoft.com/office/drawing/2014/main" id="{00000000-0008-0000-0500-000080010000}"/>
                    </a:ext>
                  </a:extLst>
                </xdr:cNvPr>
                <xdr:cNvSpPr/>
              </xdr:nvSpPr>
              <xdr:spPr>
                <a:xfrm>
                  <a:off x="7967624" y="2979033"/>
                  <a:ext cx="1167674" cy="1342472"/>
                </a:xfrm>
                <a:custGeom>
                  <a:avLst/>
                  <a:gdLst>
                    <a:gd name="connsiteX0" fmla="*/ 0 w 1170878"/>
                    <a:gd name="connsiteY0" fmla="*/ 669073 h 1347439"/>
                    <a:gd name="connsiteX1" fmla="*/ 0 w 1170878"/>
                    <a:gd name="connsiteY1" fmla="*/ 0 h 1347439"/>
                    <a:gd name="connsiteX2" fmla="*/ 1170878 w 1170878"/>
                    <a:gd name="connsiteY2" fmla="*/ 664427 h 1347439"/>
                    <a:gd name="connsiteX3" fmla="*/ 1170878 w 1170878"/>
                    <a:gd name="connsiteY3" fmla="*/ 1347439 h 1347439"/>
                    <a:gd name="connsiteX4" fmla="*/ 0 w 1170878"/>
                    <a:gd name="connsiteY4" fmla="*/ 669073 h 1347439"/>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170878" h="1347439">
                      <a:moveTo>
                        <a:pt x="0" y="669073"/>
                      </a:moveTo>
                      <a:lnTo>
                        <a:pt x="0" y="0"/>
                      </a:lnTo>
                      <a:lnTo>
                        <a:pt x="1170878" y="664427"/>
                      </a:lnTo>
                      <a:lnTo>
                        <a:pt x="1170878" y="1347439"/>
                      </a:lnTo>
                      <a:lnTo>
                        <a:pt x="0" y="669073"/>
                      </a:lnTo>
                      <a:close/>
                    </a:path>
                  </a:pathLst>
                </a:custGeom>
                <a:solidFill>
                  <a:schemeClr val="bg1">
                    <a:lumMod val="95000"/>
                    <a:alpha val="20000"/>
                  </a:schemeClr>
                </a:solidFill>
                <a:ln w="19050">
                  <a:solidFill>
                    <a:schemeClr val="bg1">
                      <a:lumMod val="85000"/>
                    </a:schemeClr>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pl-PL" sz="1100" b="1">
                    <a:solidFill>
                      <a:schemeClr val="lt1"/>
                    </a:solidFill>
                    <a:latin typeface="+mn-lt"/>
                    <a:ea typeface="+mn-ea"/>
                    <a:cs typeface="+mn-cs"/>
                  </a:endParaRPr>
                </a:p>
              </xdr:txBody>
            </xdr:sp>
            <xdr:sp macro="" textlink="">
              <xdr:nvSpPr>
                <xdr:cNvPr id="385" name="Dowolny kształt: kształt 384">
                  <a:extLst>
                    <a:ext uri="{FF2B5EF4-FFF2-40B4-BE49-F238E27FC236}">
                      <a16:creationId xmlns:a16="http://schemas.microsoft.com/office/drawing/2014/main" id="{00000000-0008-0000-0500-000081010000}"/>
                    </a:ext>
                  </a:extLst>
                </xdr:cNvPr>
                <xdr:cNvSpPr/>
              </xdr:nvSpPr>
              <xdr:spPr>
                <a:xfrm>
                  <a:off x="6496695" y="2990506"/>
                  <a:ext cx="1168154" cy="1342472"/>
                </a:xfrm>
                <a:custGeom>
                  <a:avLst/>
                  <a:gdLst>
                    <a:gd name="connsiteX0" fmla="*/ 0 w 1170878"/>
                    <a:gd name="connsiteY0" fmla="*/ 1347439 h 1347439"/>
                    <a:gd name="connsiteX1" fmla="*/ 0 w 1170878"/>
                    <a:gd name="connsiteY1" fmla="*/ 673719 h 1347439"/>
                    <a:gd name="connsiteX2" fmla="*/ 1170878 w 1170878"/>
                    <a:gd name="connsiteY2" fmla="*/ 0 h 1347439"/>
                    <a:gd name="connsiteX3" fmla="*/ 1170878 w 1170878"/>
                    <a:gd name="connsiteY3" fmla="*/ 678366 h 1347439"/>
                    <a:gd name="connsiteX4" fmla="*/ 0 w 1170878"/>
                    <a:gd name="connsiteY4" fmla="*/ 1347439 h 1347439"/>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170878" h="1347439">
                      <a:moveTo>
                        <a:pt x="0" y="1347439"/>
                      </a:moveTo>
                      <a:lnTo>
                        <a:pt x="0" y="673719"/>
                      </a:lnTo>
                      <a:lnTo>
                        <a:pt x="1170878" y="0"/>
                      </a:lnTo>
                      <a:lnTo>
                        <a:pt x="1170878" y="678366"/>
                      </a:lnTo>
                      <a:lnTo>
                        <a:pt x="0" y="1347439"/>
                      </a:lnTo>
                      <a:close/>
                    </a:path>
                  </a:pathLst>
                </a:custGeom>
                <a:solidFill>
                  <a:schemeClr val="bg1">
                    <a:lumMod val="95000"/>
                    <a:alpha val="20000"/>
                  </a:schemeClr>
                </a:solidFill>
                <a:ln w="19050">
                  <a:solidFill>
                    <a:schemeClr val="bg1">
                      <a:lumMod val="85000"/>
                    </a:schemeClr>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pl-PL" sz="1100" b="1">
                    <a:solidFill>
                      <a:schemeClr val="lt1"/>
                    </a:solidFill>
                    <a:latin typeface="+mn-lt"/>
                    <a:ea typeface="+mn-ea"/>
                    <a:cs typeface="+mn-cs"/>
                  </a:endParaRPr>
                </a:p>
              </xdr:txBody>
            </xdr:sp>
            <xdr:sp macro="" textlink="">
              <xdr:nvSpPr>
                <xdr:cNvPr id="386" name="Dowolny kształt: kształt 385">
                  <a:extLst>
                    <a:ext uri="{FF2B5EF4-FFF2-40B4-BE49-F238E27FC236}">
                      <a16:creationId xmlns:a16="http://schemas.microsoft.com/office/drawing/2014/main" id="{00000000-0008-0000-0500-000082010000}"/>
                    </a:ext>
                  </a:extLst>
                </xdr:cNvPr>
                <xdr:cNvSpPr/>
              </xdr:nvSpPr>
              <xdr:spPr>
                <a:xfrm>
                  <a:off x="6550914" y="3843078"/>
                  <a:ext cx="1163508" cy="1351285"/>
                </a:xfrm>
                <a:custGeom>
                  <a:avLst/>
                  <a:gdLst>
                    <a:gd name="connsiteX0" fmla="*/ 1166232 w 1166232"/>
                    <a:gd name="connsiteY0" fmla="*/ 1356732 h 1356732"/>
                    <a:gd name="connsiteX1" fmla="*/ 1166232 w 1166232"/>
                    <a:gd name="connsiteY1" fmla="*/ 673719 h 1356732"/>
                    <a:gd name="connsiteX2" fmla="*/ 0 w 1166232"/>
                    <a:gd name="connsiteY2" fmla="*/ 0 h 1356732"/>
                    <a:gd name="connsiteX3" fmla="*/ 0 w 1166232"/>
                    <a:gd name="connsiteY3" fmla="*/ 678366 h 1356732"/>
                    <a:gd name="connsiteX4" fmla="*/ 1166232 w 1166232"/>
                    <a:gd name="connsiteY4" fmla="*/ 1356732 h 1356732"/>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166232" h="1356732">
                      <a:moveTo>
                        <a:pt x="1166232" y="1356732"/>
                      </a:moveTo>
                      <a:lnTo>
                        <a:pt x="1166232" y="673719"/>
                      </a:lnTo>
                      <a:lnTo>
                        <a:pt x="0" y="0"/>
                      </a:lnTo>
                      <a:lnTo>
                        <a:pt x="0" y="678366"/>
                      </a:lnTo>
                      <a:lnTo>
                        <a:pt x="1166232" y="1356732"/>
                      </a:lnTo>
                      <a:close/>
                    </a:path>
                  </a:pathLst>
                </a:custGeom>
                <a:solidFill>
                  <a:schemeClr val="bg1">
                    <a:lumMod val="95000"/>
                  </a:schemeClr>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pl-PL" sz="1100" b="1">
                    <a:solidFill>
                      <a:schemeClr val="lt1"/>
                    </a:solidFill>
                    <a:latin typeface="+mn-lt"/>
                    <a:ea typeface="+mn-ea"/>
                    <a:cs typeface="+mn-cs"/>
                  </a:endParaRPr>
                </a:p>
              </xdr:txBody>
            </xdr:sp>
            <xdr:sp macro="" textlink="">
              <xdr:nvSpPr>
                <xdr:cNvPr id="387" name="Dowolny kształt: kształt 386">
                  <a:extLst>
                    <a:ext uri="{FF2B5EF4-FFF2-40B4-BE49-F238E27FC236}">
                      <a16:creationId xmlns:a16="http://schemas.microsoft.com/office/drawing/2014/main" id="{00000000-0008-0000-0500-000083010000}"/>
                    </a:ext>
                  </a:extLst>
                </xdr:cNvPr>
                <xdr:cNvSpPr/>
              </xdr:nvSpPr>
              <xdr:spPr>
                <a:xfrm>
                  <a:off x="8021277" y="3823165"/>
                  <a:ext cx="1166258" cy="1355931"/>
                </a:xfrm>
                <a:custGeom>
                  <a:avLst/>
                  <a:gdLst>
                    <a:gd name="connsiteX0" fmla="*/ 1166232 w 1166232"/>
                    <a:gd name="connsiteY0" fmla="*/ 687658 h 1361378"/>
                    <a:gd name="connsiteX1" fmla="*/ 1166232 w 1166232"/>
                    <a:gd name="connsiteY1" fmla="*/ 0 h 1361378"/>
                    <a:gd name="connsiteX2" fmla="*/ 0 w 1166232"/>
                    <a:gd name="connsiteY2" fmla="*/ 673719 h 1361378"/>
                    <a:gd name="connsiteX3" fmla="*/ 0 w 1166232"/>
                    <a:gd name="connsiteY3" fmla="*/ 1361378 h 1361378"/>
                    <a:gd name="connsiteX4" fmla="*/ 1166232 w 1166232"/>
                    <a:gd name="connsiteY4" fmla="*/ 687658 h 1361378"/>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166232" h="1361378">
                      <a:moveTo>
                        <a:pt x="1166232" y="687658"/>
                      </a:moveTo>
                      <a:lnTo>
                        <a:pt x="1166232" y="0"/>
                      </a:lnTo>
                      <a:lnTo>
                        <a:pt x="0" y="673719"/>
                      </a:lnTo>
                      <a:lnTo>
                        <a:pt x="0" y="1361378"/>
                      </a:lnTo>
                      <a:lnTo>
                        <a:pt x="1166232" y="687658"/>
                      </a:lnTo>
                      <a:close/>
                    </a:path>
                  </a:pathLst>
                </a:custGeom>
                <a:solidFill>
                  <a:schemeClr val="accent1">
                    <a:lumMod val="40000"/>
                    <a:lumOff val="60000"/>
                    <a:alpha val="20000"/>
                  </a:schemeClr>
                </a:solidFill>
                <a:ln w="19050">
                  <a:solidFill>
                    <a:schemeClr val="bg1">
                      <a:lumMod val="85000"/>
                    </a:schemeClr>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b="1"/>
                </a:p>
              </xdr:txBody>
            </xdr:sp>
            <xdr:cxnSp macro="">
              <xdr:nvCxnSpPr>
                <xdr:cNvPr id="388" name="Łącznik prosty 387">
                  <a:extLst>
                    <a:ext uri="{FF2B5EF4-FFF2-40B4-BE49-F238E27FC236}">
                      <a16:creationId xmlns:a16="http://schemas.microsoft.com/office/drawing/2014/main" id="{00000000-0008-0000-0500-000084010000}"/>
                    </a:ext>
                  </a:extLst>
                </xdr:cNvPr>
                <xdr:cNvCxnSpPr>
                  <a:stCxn id="387" idx="3"/>
                  <a:endCxn id="378" idx="4"/>
                </xdr:cNvCxnSpPr>
              </xdr:nvCxnSpPr>
              <xdr:spPr>
                <a:xfrm flipH="1" flipV="1">
                  <a:off x="7881082" y="5096680"/>
                  <a:ext cx="140195" cy="82416"/>
                </a:xfrm>
                <a:prstGeom prst="line">
                  <a:avLst/>
                </a:prstGeom>
                <a:ln>
                  <a:solidFill>
                    <a:schemeClr val="bg1">
                      <a:lumMod val="65000"/>
                    </a:schemeClr>
                  </a:solidFill>
                </a:ln>
              </xdr:spPr>
              <xdr:style>
                <a:lnRef idx="1">
                  <a:schemeClr val="dk1"/>
                </a:lnRef>
                <a:fillRef idx="0">
                  <a:schemeClr val="dk1"/>
                </a:fillRef>
                <a:effectRef idx="0">
                  <a:schemeClr val="dk1"/>
                </a:effectRef>
                <a:fontRef idx="minor">
                  <a:schemeClr val="tx1"/>
                </a:fontRef>
              </xdr:style>
            </xdr:cxnSp>
            <xdr:cxnSp macro="">
              <xdr:nvCxnSpPr>
                <xdr:cNvPr id="389" name="Łącznik prosty 388">
                  <a:extLst>
                    <a:ext uri="{FF2B5EF4-FFF2-40B4-BE49-F238E27FC236}">
                      <a16:creationId xmlns:a16="http://schemas.microsoft.com/office/drawing/2014/main" id="{00000000-0008-0000-0500-000085010000}"/>
                    </a:ext>
                  </a:extLst>
                </xdr:cNvPr>
                <xdr:cNvCxnSpPr>
                  <a:stCxn id="386" idx="0"/>
                  <a:endCxn id="378" idx="4"/>
                </xdr:cNvCxnSpPr>
              </xdr:nvCxnSpPr>
              <xdr:spPr>
                <a:xfrm flipV="1">
                  <a:off x="7714421" y="5096680"/>
                  <a:ext cx="166661" cy="97683"/>
                </a:xfrm>
                <a:prstGeom prst="line">
                  <a:avLst/>
                </a:prstGeom>
                <a:ln>
                  <a:solidFill>
                    <a:schemeClr val="bg1">
                      <a:lumMod val="65000"/>
                    </a:schemeClr>
                  </a:solidFill>
                </a:ln>
              </xdr:spPr>
              <xdr:style>
                <a:lnRef idx="1">
                  <a:schemeClr val="dk1"/>
                </a:lnRef>
                <a:fillRef idx="0">
                  <a:schemeClr val="dk1"/>
                </a:fillRef>
                <a:effectRef idx="0">
                  <a:schemeClr val="dk1"/>
                </a:effectRef>
                <a:fontRef idx="minor">
                  <a:schemeClr val="tx1"/>
                </a:fontRef>
              </xdr:style>
            </xdr:cxnSp>
            <xdr:cxnSp macro="">
              <xdr:nvCxnSpPr>
                <xdr:cNvPr id="390" name="Łącznik prosty 389">
                  <a:extLst>
                    <a:ext uri="{FF2B5EF4-FFF2-40B4-BE49-F238E27FC236}">
                      <a16:creationId xmlns:a16="http://schemas.microsoft.com/office/drawing/2014/main" id="{00000000-0008-0000-0500-000086010000}"/>
                    </a:ext>
                  </a:extLst>
                </xdr:cNvPr>
                <xdr:cNvCxnSpPr>
                  <a:stCxn id="378" idx="0"/>
                  <a:endCxn id="384" idx="0"/>
                </xdr:cNvCxnSpPr>
              </xdr:nvCxnSpPr>
              <xdr:spPr>
                <a:xfrm flipV="1">
                  <a:off x="7807418" y="3645640"/>
                  <a:ext cx="160206" cy="94657"/>
                </a:xfrm>
                <a:prstGeom prst="line">
                  <a:avLst/>
                </a:prstGeom>
                <a:ln>
                  <a:solidFill>
                    <a:schemeClr val="bg1">
                      <a:lumMod val="65000"/>
                    </a:schemeClr>
                  </a:solidFill>
                </a:ln>
              </xdr:spPr>
              <xdr:style>
                <a:lnRef idx="1">
                  <a:schemeClr val="dk1"/>
                </a:lnRef>
                <a:fillRef idx="0">
                  <a:schemeClr val="dk1"/>
                </a:fillRef>
                <a:effectRef idx="0">
                  <a:schemeClr val="dk1"/>
                </a:effectRef>
                <a:fontRef idx="minor">
                  <a:schemeClr val="tx1"/>
                </a:fontRef>
              </xdr:style>
            </xdr:cxnSp>
          </xdr:grpSp>
          <xdr:sp macro="" textlink="">
            <xdr:nvSpPr>
              <xdr:cNvPr id="382" name="Dowolny kształt: kształt 381">
                <a:extLst>
                  <a:ext uri="{FF2B5EF4-FFF2-40B4-BE49-F238E27FC236}">
                    <a16:creationId xmlns:a16="http://schemas.microsoft.com/office/drawing/2014/main" id="{00000000-0008-0000-0500-00007E010000}"/>
                  </a:ext>
                </a:extLst>
              </xdr:cNvPr>
              <xdr:cNvSpPr/>
            </xdr:nvSpPr>
            <xdr:spPr>
              <a:xfrm>
                <a:off x="5602843" y="7665271"/>
                <a:ext cx="327859" cy="486277"/>
              </a:xfrm>
              <a:custGeom>
                <a:avLst/>
                <a:gdLst>
                  <a:gd name="connsiteX0" fmla="*/ 0 w 656723"/>
                  <a:gd name="connsiteY0" fmla="*/ 0 h 1017671"/>
                  <a:gd name="connsiteX1" fmla="*/ 0 w 656723"/>
                  <a:gd name="connsiteY1" fmla="*/ 686803 h 1017671"/>
                  <a:gd name="connsiteX2" fmla="*/ 656723 w 656723"/>
                  <a:gd name="connsiteY2" fmla="*/ 1017671 h 1017671"/>
                  <a:gd name="connsiteX3" fmla="*/ 656723 w 656723"/>
                  <a:gd name="connsiteY3" fmla="*/ 340895 h 1017671"/>
                  <a:gd name="connsiteX4" fmla="*/ 0 w 656723"/>
                  <a:gd name="connsiteY4" fmla="*/ 0 h 1017671"/>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656723" h="1017671">
                    <a:moveTo>
                      <a:pt x="0" y="0"/>
                    </a:moveTo>
                    <a:lnTo>
                      <a:pt x="0" y="686803"/>
                    </a:lnTo>
                    <a:lnTo>
                      <a:pt x="656723" y="1017671"/>
                    </a:lnTo>
                    <a:lnTo>
                      <a:pt x="656723" y="340895"/>
                    </a:lnTo>
                    <a:lnTo>
                      <a:pt x="0" y="0"/>
                    </a:lnTo>
                    <a:close/>
                  </a:path>
                </a:pathLst>
              </a:custGeom>
              <a:solidFill>
                <a:schemeClr val="accent1">
                  <a:lumMod val="40000"/>
                  <a:lumOff val="60000"/>
                </a:schemeClr>
              </a:solidFill>
              <a:ln>
                <a:solidFill>
                  <a:schemeClr val="bg1">
                    <a:lumMod val="85000"/>
                  </a:schemeClr>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xnSp macro="">
            <xdr:nvCxnSpPr>
              <xdr:cNvPr id="383" name="Łącznik prosty 382">
                <a:extLst>
                  <a:ext uri="{FF2B5EF4-FFF2-40B4-BE49-F238E27FC236}">
                    <a16:creationId xmlns:a16="http://schemas.microsoft.com/office/drawing/2014/main" id="{00000000-0008-0000-0500-00007F010000}"/>
                  </a:ext>
                </a:extLst>
              </xdr:cNvPr>
              <xdr:cNvCxnSpPr/>
            </xdr:nvCxnSpPr>
            <xdr:spPr>
              <a:xfrm flipV="1">
                <a:off x="5763262" y="7757701"/>
                <a:ext cx="0" cy="303609"/>
              </a:xfrm>
              <a:prstGeom prst="line">
                <a:avLst/>
              </a:prstGeom>
              <a:ln w="12700">
                <a:solidFill>
                  <a:schemeClr val="bg1">
                    <a:lumMod val="85000"/>
                  </a:schemeClr>
                </a:solidFill>
                <a:prstDash val="sysDash"/>
              </a:ln>
            </xdr:spPr>
            <xdr:style>
              <a:lnRef idx="1">
                <a:schemeClr val="accent1"/>
              </a:lnRef>
              <a:fillRef idx="0">
                <a:schemeClr val="accent1"/>
              </a:fillRef>
              <a:effectRef idx="0">
                <a:schemeClr val="accent1"/>
              </a:effectRef>
              <a:fontRef idx="minor">
                <a:schemeClr val="tx1"/>
              </a:fontRef>
            </xdr:style>
          </xdr:cxnSp>
        </xdr:grpSp>
        <xdr:cxnSp macro="">
          <xdr:nvCxnSpPr>
            <xdr:cNvPr id="380" name="Łącznik prosty 379">
              <a:extLst>
                <a:ext uri="{FF2B5EF4-FFF2-40B4-BE49-F238E27FC236}">
                  <a16:creationId xmlns:a16="http://schemas.microsoft.com/office/drawing/2014/main" id="{00000000-0008-0000-0500-00007C010000}"/>
                </a:ext>
              </a:extLst>
            </xdr:cNvPr>
            <xdr:cNvCxnSpPr>
              <a:stCxn id="378" idx="0"/>
              <a:endCxn id="385" idx="3"/>
            </xdr:cNvCxnSpPr>
          </xdr:nvCxnSpPr>
          <xdr:spPr>
            <a:xfrm flipH="1" flipV="1">
              <a:off x="5614300" y="9330574"/>
              <a:ext cx="165544" cy="70601"/>
            </a:xfrm>
            <a:prstGeom prst="line">
              <a:avLst/>
            </a:prstGeom>
            <a:ln>
              <a:solidFill>
                <a:schemeClr val="bg1">
                  <a:lumMod val="65000"/>
                </a:schemeClr>
              </a:solidFill>
            </a:ln>
          </xdr:spPr>
          <xdr:style>
            <a:lnRef idx="1">
              <a:schemeClr val="dk1"/>
            </a:lnRef>
            <a:fillRef idx="0">
              <a:schemeClr val="dk1"/>
            </a:fillRef>
            <a:effectRef idx="0">
              <a:schemeClr val="dk1"/>
            </a:effectRef>
            <a:fontRef idx="minor">
              <a:schemeClr val="tx1"/>
            </a:fontRef>
          </xdr:style>
        </xdr:cxnSp>
      </xdr:grpSp>
      <xdr:sp macro="" textlink="">
        <xdr:nvSpPr>
          <xdr:cNvPr id="376" name="Dowolny kształt: kształt 375">
            <a:extLst>
              <a:ext uri="{FF2B5EF4-FFF2-40B4-BE49-F238E27FC236}">
                <a16:creationId xmlns:a16="http://schemas.microsoft.com/office/drawing/2014/main" id="{00000000-0008-0000-0500-000078010000}"/>
              </a:ext>
            </a:extLst>
          </xdr:cNvPr>
          <xdr:cNvSpPr/>
        </xdr:nvSpPr>
        <xdr:spPr>
          <a:xfrm>
            <a:off x="6322795" y="11291773"/>
            <a:ext cx="423378" cy="547686"/>
          </a:xfrm>
          <a:custGeom>
            <a:avLst/>
            <a:gdLst>
              <a:gd name="connsiteX0" fmla="*/ 0 w 767014"/>
              <a:gd name="connsiteY0" fmla="*/ 386013 h 1077828"/>
              <a:gd name="connsiteX1" fmla="*/ 0 w 767014"/>
              <a:gd name="connsiteY1" fmla="*/ 1077828 h 1077828"/>
              <a:gd name="connsiteX2" fmla="*/ 767014 w 767014"/>
              <a:gd name="connsiteY2" fmla="*/ 686802 h 1077828"/>
              <a:gd name="connsiteX3" fmla="*/ 767014 w 767014"/>
              <a:gd name="connsiteY3" fmla="*/ 0 h 1077828"/>
              <a:gd name="connsiteX4" fmla="*/ 0 w 767014"/>
              <a:gd name="connsiteY4" fmla="*/ 386013 h 1077828"/>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767014" h="1077828">
                <a:moveTo>
                  <a:pt x="0" y="386013"/>
                </a:moveTo>
                <a:lnTo>
                  <a:pt x="0" y="1077828"/>
                </a:lnTo>
                <a:lnTo>
                  <a:pt x="767014" y="686802"/>
                </a:lnTo>
                <a:lnTo>
                  <a:pt x="767014" y="0"/>
                </a:lnTo>
                <a:lnTo>
                  <a:pt x="0" y="386013"/>
                </a:lnTo>
                <a:close/>
              </a:path>
            </a:pathLst>
          </a:custGeom>
          <a:solidFill>
            <a:schemeClr val="accent1">
              <a:lumMod val="60000"/>
              <a:lumOff val="40000"/>
            </a:schemeClr>
          </a:solidFill>
          <a:ln>
            <a:solidFill>
              <a:schemeClr val="bg1">
                <a:lumMod val="85000"/>
              </a:schemeClr>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xnSp macro="">
        <xdr:nvCxnSpPr>
          <xdr:cNvPr id="377" name="Łącznik prosty 376">
            <a:extLst>
              <a:ext uri="{FF2B5EF4-FFF2-40B4-BE49-F238E27FC236}">
                <a16:creationId xmlns:a16="http://schemas.microsoft.com/office/drawing/2014/main" id="{00000000-0008-0000-0500-000079010000}"/>
              </a:ext>
            </a:extLst>
          </xdr:cNvPr>
          <xdr:cNvCxnSpPr/>
        </xdr:nvCxnSpPr>
        <xdr:spPr>
          <a:xfrm flipV="1">
            <a:off x="6555462" y="11374308"/>
            <a:ext cx="0" cy="353274"/>
          </a:xfrm>
          <a:prstGeom prst="line">
            <a:avLst/>
          </a:prstGeom>
          <a:ln w="12700">
            <a:solidFill>
              <a:schemeClr val="bg1">
                <a:lumMod val="85000"/>
              </a:schemeClr>
            </a:solidFill>
            <a:prstDash val="sysDash"/>
          </a:ln>
        </xdr:spPr>
        <xdr:style>
          <a:lnRef idx="1">
            <a:schemeClr val="accent1"/>
          </a:lnRef>
          <a:fillRef idx="0">
            <a:schemeClr val="accent1"/>
          </a:fillRef>
          <a:effectRef idx="0">
            <a:schemeClr val="accent1"/>
          </a:effectRef>
          <a:fontRef idx="minor">
            <a:schemeClr val="tx1"/>
          </a:fontRef>
        </xdr:style>
      </xdr:cxnSp>
    </xdr:grpSp>
    <xdr:clientData/>
  </xdr:twoCellAnchor>
  <xdr:twoCellAnchor editAs="oneCell">
    <xdr:from>
      <xdr:col>2</xdr:col>
      <xdr:colOff>240774</xdr:colOff>
      <xdr:row>86</xdr:row>
      <xdr:rowOff>27013</xdr:rowOff>
    </xdr:from>
    <xdr:to>
      <xdr:col>3</xdr:col>
      <xdr:colOff>1255</xdr:colOff>
      <xdr:row>88</xdr:row>
      <xdr:rowOff>17850</xdr:rowOff>
    </xdr:to>
    <xdr:pic>
      <xdr:nvPicPr>
        <xdr:cNvPr id="211" name="Grafika 210" descr="Termometr z wypełnieniem pełnym">
          <a:extLst>
            <a:ext uri="{FF2B5EF4-FFF2-40B4-BE49-F238E27FC236}">
              <a16:creationId xmlns:a16="http://schemas.microsoft.com/office/drawing/2014/main" id="{00000000-0008-0000-0500-0000D3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 uri="{96DAC541-7B7A-43D3-8B79-37D633B846F1}">
              <asvg:svgBlip xmlns:asvg="http://schemas.microsoft.com/office/drawing/2016/SVG/main" r:embed="rId12"/>
            </a:ext>
          </a:extLst>
        </a:blip>
        <a:stretch>
          <a:fillRect/>
        </a:stretch>
      </xdr:blipFill>
      <xdr:spPr>
        <a:xfrm>
          <a:off x="923786" y="16205574"/>
          <a:ext cx="337464" cy="359602"/>
        </a:xfrm>
        <a:prstGeom prst="rect">
          <a:avLst/>
        </a:prstGeom>
      </xdr:spPr>
    </xdr:pic>
    <xdr:clientData/>
  </xdr:twoCellAnchor>
  <xdr:twoCellAnchor editAs="oneCell">
    <xdr:from>
      <xdr:col>2</xdr:col>
      <xdr:colOff>83402</xdr:colOff>
      <xdr:row>86</xdr:row>
      <xdr:rowOff>23419</xdr:rowOff>
    </xdr:from>
    <xdr:to>
      <xdr:col>2</xdr:col>
      <xdr:colOff>285998</xdr:colOff>
      <xdr:row>88</xdr:row>
      <xdr:rowOff>22593</xdr:rowOff>
    </xdr:to>
    <xdr:pic>
      <xdr:nvPicPr>
        <xdr:cNvPr id="216" name="Grafika 215" descr="Słońce z wypełnieniem pełnym">
          <a:extLst>
            <a:ext uri="{FF2B5EF4-FFF2-40B4-BE49-F238E27FC236}">
              <a16:creationId xmlns:a16="http://schemas.microsoft.com/office/drawing/2014/main" id="{00000000-0008-0000-0500-0000D8000000}"/>
            </a:ext>
          </a:extLst>
        </xdr:cNvPr>
        <xdr:cNvPicPr>
          <a:picLocks/>
        </xdr:cNvPicPr>
      </xdr:nvPicPr>
      <xdr:blipFill rotWithShape="1">
        <a:blip xmlns:r="http://schemas.openxmlformats.org/officeDocument/2006/relationships" r:embed="rId13" cstate="print">
          <a:extLst>
            <a:ext uri="{28A0092B-C50C-407E-A947-70E740481C1C}">
              <a14:useLocalDpi xmlns:a14="http://schemas.microsoft.com/office/drawing/2010/main" val="0"/>
            </a:ext>
            <a:ext uri="{96DAC541-7B7A-43D3-8B79-37D633B846F1}">
              <asvg:svgBlip xmlns:asvg="http://schemas.microsoft.com/office/drawing/2016/SVG/main" r:embed="rId14"/>
            </a:ext>
          </a:extLst>
        </a:blip>
        <a:srcRect l="46542"/>
        <a:stretch/>
      </xdr:blipFill>
      <xdr:spPr>
        <a:xfrm rot="10800000">
          <a:off x="766414" y="16201980"/>
          <a:ext cx="187356" cy="354604"/>
        </a:xfrm>
        <a:prstGeom prst="rect">
          <a:avLst/>
        </a:prstGeom>
      </xdr:spPr>
    </xdr:pic>
    <xdr:clientData/>
  </xdr:twoCellAnchor>
  <xdr:twoCellAnchor>
    <xdr:from>
      <xdr:col>16</xdr:col>
      <xdr:colOff>18579</xdr:colOff>
      <xdr:row>102</xdr:row>
      <xdr:rowOff>137159</xdr:rowOff>
    </xdr:from>
    <xdr:to>
      <xdr:col>23</xdr:col>
      <xdr:colOff>278467</xdr:colOff>
      <xdr:row>115</xdr:row>
      <xdr:rowOff>56016</xdr:rowOff>
    </xdr:to>
    <xdr:grpSp>
      <xdr:nvGrpSpPr>
        <xdr:cNvPr id="330" name="Grupa 329">
          <a:extLst>
            <a:ext uri="{FF2B5EF4-FFF2-40B4-BE49-F238E27FC236}">
              <a16:creationId xmlns:a16="http://schemas.microsoft.com/office/drawing/2014/main" id="{00000000-0008-0000-0500-00004A010000}"/>
            </a:ext>
          </a:extLst>
        </xdr:cNvPr>
        <xdr:cNvGrpSpPr/>
      </xdr:nvGrpSpPr>
      <xdr:grpSpPr>
        <a:xfrm>
          <a:off x="7709624" y="18802349"/>
          <a:ext cx="2545888" cy="2302124"/>
          <a:chOff x="9079229" y="18621375"/>
          <a:chExt cx="2177468" cy="1918288"/>
        </a:xfrm>
      </xdr:grpSpPr>
      <xdr:grpSp>
        <xdr:nvGrpSpPr>
          <xdr:cNvPr id="427" name="Grupa 426">
            <a:extLst>
              <a:ext uri="{FF2B5EF4-FFF2-40B4-BE49-F238E27FC236}">
                <a16:creationId xmlns:a16="http://schemas.microsoft.com/office/drawing/2014/main" id="{00000000-0008-0000-0500-0000AB010000}"/>
              </a:ext>
            </a:extLst>
          </xdr:cNvPr>
          <xdr:cNvGrpSpPr>
            <a:grpSpLocks noChangeAspect="1"/>
          </xdr:cNvGrpSpPr>
        </xdr:nvGrpSpPr>
        <xdr:grpSpPr>
          <a:xfrm>
            <a:off x="9079229" y="18960465"/>
            <a:ext cx="2177468" cy="1579198"/>
            <a:chOff x="544926" y="3922680"/>
            <a:chExt cx="1930931" cy="1200668"/>
          </a:xfrm>
        </xdr:grpSpPr>
        <xdr:cxnSp macro="">
          <xdr:nvCxnSpPr>
            <xdr:cNvPr id="428" name="Łącznik prosty 427">
              <a:extLst>
                <a:ext uri="{FF2B5EF4-FFF2-40B4-BE49-F238E27FC236}">
                  <a16:creationId xmlns:a16="http://schemas.microsoft.com/office/drawing/2014/main" id="{00000000-0008-0000-0500-0000AC010000}"/>
                </a:ext>
              </a:extLst>
            </xdr:cNvPr>
            <xdr:cNvCxnSpPr/>
          </xdr:nvCxnSpPr>
          <xdr:spPr>
            <a:xfrm flipH="1" flipV="1">
              <a:off x="2130592" y="4597066"/>
              <a:ext cx="345265" cy="155117"/>
            </a:xfrm>
            <a:prstGeom prst="line">
              <a:avLst/>
            </a:prstGeom>
            <a:ln w="3175"/>
          </xdr:spPr>
          <xdr:style>
            <a:lnRef idx="1">
              <a:schemeClr val="dk1"/>
            </a:lnRef>
            <a:fillRef idx="0">
              <a:schemeClr val="dk1"/>
            </a:fillRef>
            <a:effectRef idx="0">
              <a:schemeClr val="dk1"/>
            </a:effectRef>
            <a:fontRef idx="minor">
              <a:schemeClr val="tx1"/>
            </a:fontRef>
          </xdr:style>
        </xdr:cxnSp>
        <xdr:grpSp>
          <xdr:nvGrpSpPr>
            <xdr:cNvPr id="429" name="Grupa 428">
              <a:extLst>
                <a:ext uri="{FF2B5EF4-FFF2-40B4-BE49-F238E27FC236}">
                  <a16:creationId xmlns:a16="http://schemas.microsoft.com/office/drawing/2014/main" id="{00000000-0008-0000-0500-0000AD010000}"/>
                </a:ext>
              </a:extLst>
            </xdr:cNvPr>
            <xdr:cNvGrpSpPr>
              <a:grpSpLocks noChangeAspect="1"/>
            </xdr:cNvGrpSpPr>
          </xdr:nvGrpSpPr>
          <xdr:grpSpPr>
            <a:xfrm>
              <a:off x="544926" y="3922680"/>
              <a:ext cx="1904493" cy="1200668"/>
              <a:chOff x="6448642" y="3073956"/>
              <a:chExt cx="2825060" cy="2197628"/>
            </a:xfrm>
          </xdr:grpSpPr>
          <xdr:sp macro="" textlink="">
            <xdr:nvSpPr>
              <xdr:cNvPr id="430" name="Dowolny kształt: kształt 429">
                <a:extLst>
                  <a:ext uri="{FF2B5EF4-FFF2-40B4-BE49-F238E27FC236}">
                    <a16:creationId xmlns:a16="http://schemas.microsoft.com/office/drawing/2014/main" id="{00000000-0008-0000-0500-0000AE010000}"/>
                  </a:ext>
                </a:extLst>
              </xdr:cNvPr>
              <xdr:cNvSpPr/>
            </xdr:nvSpPr>
            <xdr:spPr>
              <a:xfrm>
                <a:off x="7845107" y="3078602"/>
                <a:ext cx="1167674" cy="1342472"/>
              </a:xfrm>
              <a:custGeom>
                <a:avLst/>
                <a:gdLst>
                  <a:gd name="connsiteX0" fmla="*/ 0 w 1170878"/>
                  <a:gd name="connsiteY0" fmla="*/ 669073 h 1347439"/>
                  <a:gd name="connsiteX1" fmla="*/ 0 w 1170878"/>
                  <a:gd name="connsiteY1" fmla="*/ 0 h 1347439"/>
                  <a:gd name="connsiteX2" fmla="*/ 1170878 w 1170878"/>
                  <a:gd name="connsiteY2" fmla="*/ 664427 h 1347439"/>
                  <a:gd name="connsiteX3" fmla="*/ 1170878 w 1170878"/>
                  <a:gd name="connsiteY3" fmla="*/ 1347439 h 1347439"/>
                  <a:gd name="connsiteX4" fmla="*/ 0 w 1170878"/>
                  <a:gd name="connsiteY4" fmla="*/ 669073 h 1347439"/>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170878" h="1347439">
                    <a:moveTo>
                      <a:pt x="0" y="669073"/>
                    </a:moveTo>
                    <a:lnTo>
                      <a:pt x="0" y="0"/>
                    </a:lnTo>
                    <a:lnTo>
                      <a:pt x="1170878" y="664427"/>
                    </a:lnTo>
                    <a:lnTo>
                      <a:pt x="1170878" y="1347439"/>
                    </a:lnTo>
                    <a:lnTo>
                      <a:pt x="0" y="669073"/>
                    </a:lnTo>
                    <a:close/>
                  </a:path>
                </a:pathLst>
              </a:custGeom>
              <a:solidFill>
                <a:schemeClr val="bg1">
                  <a:lumMod val="9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b="1"/>
              </a:p>
            </xdr:txBody>
          </xdr:sp>
          <xdr:sp macro="" textlink="">
            <xdr:nvSpPr>
              <xdr:cNvPr id="431" name="Dowolny kształt: kształt 430">
                <a:extLst>
                  <a:ext uri="{FF2B5EF4-FFF2-40B4-BE49-F238E27FC236}">
                    <a16:creationId xmlns:a16="http://schemas.microsoft.com/office/drawing/2014/main" id="{00000000-0008-0000-0500-0000AF010000}"/>
                  </a:ext>
                </a:extLst>
              </xdr:cNvPr>
              <xdr:cNvSpPr/>
            </xdr:nvSpPr>
            <xdr:spPr>
              <a:xfrm>
                <a:off x="6681599" y="3073956"/>
                <a:ext cx="1168154" cy="1342472"/>
              </a:xfrm>
              <a:custGeom>
                <a:avLst/>
                <a:gdLst>
                  <a:gd name="connsiteX0" fmla="*/ 0 w 1170878"/>
                  <a:gd name="connsiteY0" fmla="*/ 1347439 h 1347439"/>
                  <a:gd name="connsiteX1" fmla="*/ 0 w 1170878"/>
                  <a:gd name="connsiteY1" fmla="*/ 673719 h 1347439"/>
                  <a:gd name="connsiteX2" fmla="*/ 1170878 w 1170878"/>
                  <a:gd name="connsiteY2" fmla="*/ 0 h 1347439"/>
                  <a:gd name="connsiteX3" fmla="*/ 1170878 w 1170878"/>
                  <a:gd name="connsiteY3" fmla="*/ 678366 h 1347439"/>
                  <a:gd name="connsiteX4" fmla="*/ 0 w 1170878"/>
                  <a:gd name="connsiteY4" fmla="*/ 1347439 h 1347439"/>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170878" h="1347439">
                    <a:moveTo>
                      <a:pt x="0" y="1347439"/>
                    </a:moveTo>
                    <a:lnTo>
                      <a:pt x="0" y="673719"/>
                    </a:lnTo>
                    <a:lnTo>
                      <a:pt x="1170878" y="0"/>
                    </a:lnTo>
                    <a:lnTo>
                      <a:pt x="1170878" y="678366"/>
                    </a:lnTo>
                    <a:lnTo>
                      <a:pt x="0" y="1347439"/>
                    </a:lnTo>
                    <a:close/>
                  </a:path>
                </a:pathLst>
              </a:custGeom>
              <a:solidFill>
                <a:schemeClr val="bg1">
                  <a:lumMod val="9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b="1"/>
              </a:p>
            </xdr:txBody>
          </xdr:sp>
          <xdr:sp macro="" textlink="">
            <xdr:nvSpPr>
              <xdr:cNvPr id="432" name="Dowolny kształt: kształt 431">
                <a:extLst>
                  <a:ext uri="{FF2B5EF4-FFF2-40B4-BE49-F238E27FC236}">
                    <a16:creationId xmlns:a16="http://schemas.microsoft.com/office/drawing/2014/main" id="{00000000-0008-0000-0500-0000B0010000}"/>
                  </a:ext>
                </a:extLst>
              </xdr:cNvPr>
              <xdr:cNvSpPr/>
            </xdr:nvSpPr>
            <xdr:spPr>
              <a:xfrm>
                <a:off x="6681599" y="3743509"/>
                <a:ext cx="1163508" cy="1351285"/>
              </a:xfrm>
              <a:custGeom>
                <a:avLst/>
                <a:gdLst>
                  <a:gd name="connsiteX0" fmla="*/ 1166232 w 1166232"/>
                  <a:gd name="connsiteY0" fmla="*/ 1356732 h 1356732"/>
                  <a:gd name="connsiteX1" fmla="*/ 1166232 w 1166232"/>
                  <a:gd name="connsiteY1" fmla="*/ 673719 h 1356732"/>
                  <a:gd name="connsiteX2" fmla="*/ 0 w 1166232"/>
                  <a:gd name="connsiteY2" fmla="*/ 0 h 1356732"/>
                  <a:gd name="connsiteX3" fmla="*/ 0 w 1166232"/>
                  <a:gd name="connsiteY3" fmla="*/ 678366 h 1356732"/>
                  <a:gd name="connsiteX4" fmla="*/ 1166232 w 1166232"/>
                  <a:gd name="connsiteY4" fmla="*/ 1356732 h 1356732"/>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166232" h="1356732">
                    <a:moveTo>
                      <a:pt x="1166232" y="1356732"/>
                    </a:moveTo>
                    <a:lnTo>
                      <a:pt x="1166232" y="673719"/>
                    </a:lnTo>
                    <a:lnTo>
                      <a:pt x="0" y="0"/>
                    </a:lnTo>
                    <a:lnTo>
                      <a:pt x="0" y="678366"/>
                    </a:lnTo>
                    <a:lnTo>
                      <a:pt x="1166232" y="1356732"/>
                    </a:lnTo>
                    <a:close/>
                  </a:path>
                </a:pathLst>
              </a:custGeom>
              <a:solidFill>
                <a:schemeClr val="bg1">
                  <a:lumMod val="9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b="1"/>
              </a:p>
            </xdr:txBody>
          </xdr:sp>
          <xdr:sp macro="" textlink="">
            <xdr:nvSpPr>
              <xdr:cNvPr id="433" name="Dowolny kształt: kształt 432">
                <a:extLst>
                  <a:ext uri="{FF2B5EF4-FFF2-40B4-BE49-F238E27FC236}">
                    <a16:creationId xmlns:a16="http://schemas.microsoft.com/office/drawing/2014/main" id="{00000000-0008-0000-0500-0000B1010000}"/>
                  </a:ext>
                </a:extLst>
              </xdr:cNvPr>
              <xdr:cNvSpPr/>
            </xdr:nvSpPr>
            <xdr:spPr>
              <a:xfrm>
                <a:off x="7849753" y="3743509"/>
                <a:ext cx="1166258" cy="1355931"/>
              </a:xfrm>
              <a:custGeom>
                <a:avLst/>
                <a:gdLst>
                  <a:gd name="connsiteX0" fmla="*/ 1166232 w 1166232"/>
                  <a:gd name="connsiteY0" fmla="*/ 687658 h 1361378"/>
                  <a:gd name="connsiteX1" fmla="*/ 1166232 w 1166232"/>
                  <a:gd name="connsiteY1" fmla="*/ 0 h 1361378"/>
                  <a:gd name="connsiteX2" fmla="*/ 0 w 1166232"/>
                  <a:gd name="connsiteY2" fmla="*/ 673719 h 1361378"/>
                  <a:gd name="connsiteX3" fmla="*/ 0 w 1166232"/>
                  <a:gd name="connsiteY3" fmla="*/ 1361378 h 1361378"/>
                  <a:gd name="connsiteX4" fmla="*/ 1166232 w 1166232"/>
                  <a:gd name="connsiteY4" fmla="*/ 687658 h 1361378"/>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166232" h="1361378">
                    <a:moveTo>
                      <a:pt x="1166232" y="687658"/>
                    </a:moveTo>
                    <a:lnTo>
                      <a:pt x="1166232" y="0"/>
                    </a:lnTo>
                    <a:lnTo>
                      <a:pt x="0" y="673719"/>
                    </a:lnTo>
                    <a:lnTo>
                      <a:pt x="0" y="1361378"/>
                    </a:lnTo>
                    <a:lnTo>
                      <a:pt x="1166232" y="687658"/>
                    </a:lnTo>
                    <a:close/>
                  </a:path>
                </a:pathLst>
              </a:custGeom>
              <a:solidFill>
                <a:schemeClr val="bg1">
                  <a:lumMod val="9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b="1"/>
              </a:p>
            </xdr:txBody>
          </xdr:sp>
          <xdr:cxnSp macro="">
            <xdr:nvCxnSpPr>
              <xdr:cNvPr id="434" name="Łącznik prosty 433">
                <a:extLst>
                  <a:ext uri="{FF2B5EF4-FFF2-40B4-BE49-F238E27FC236}">
                    <a16:creationId xmlns:a16="http://schemas.microsoft.com/office/drawing/2014/main" id="{00000000-0008-0000-0500-0000B2010000}"/>
                  </a:ext>
                </a:extLst>
              </xdr:cNvPr>
              <xdr:cNvCxnSpPr/>
            </xdr:nvCxnSpPr>
            <xdr:spPr>
              <a:xfrm flipH="1" flipV="1">
                <a:off x="7860193" y="5102157"/>
                <a:ext cx="299263" cy="169427"/>
              </a:xfrm>
              <a:prstGeom prst="line">
                <a:avLst/>
              </a:prstGeom>
              <a:ln w="3175"/>
            </xdr:spPr>
            <xdr:style>
              <a:lnRef idx="1">
                <a:schemeClr val="dk1"/>
              </a:lnRef>
              <a:fillRef idx="0">
                <a:schemeClr val="dk1"/>
              </a:fillRef>
              <a:effectRef idx="0">
                <a:schemeClr val="dk1"/>
              </a:effectRef>
              <a:fontRef idx="minor">
                <a:schemeClr val="tx1"/>
              </a:fontRef>
            </xdr:style>
          </xdr:cxnSp>
          <xdr:cxnSp macro="">
            <xdr:nvCxnSpPr>
              <xdr:cNvPr id="435" name="Łącznik prosty 434">
                <a:extLst>
                  <a:ext uri="{FF2B5EF4-FFF2-40B4-BE49-F238E27FC236}">
                    <a16:creationId xmlns:a16="http://schemas.microsoft.com/office/drawing/2014/main" id="{00000000-0008-0000-0500-0000B3010000}"/>
                  </a:ext>
                </a:extLst>
              </xdr:cNvPr>
              <xdr:cNvCxnSpPr/>
            </xdr:nvCxnSpPr>
            <xdr:spPr>
              <a:xfrm flipH="1" flipV="1">
                <a:off x="6480495" y="4544755"/>
                <a:ext cx="1163426" cy="686269"/>
              </a:xfrm>
              <a:prstGeom prst="line">
                <a:avLst/>
              </a:prstGeom>
              <a:ln w="6350" cap="flat" cmpd="sng" algn="ctr">
                <a:solidFill>
                  <a:schemeClr val="dk1"/>
                </a:solidFill>
                <a:prstDash val="solid"/>
                <a:round/>
                <a:headEnd type="triangle" w="sm" len="med"/>
                <a:tailEnd type="triangle" w="sm" len="med"/>
              </a:ln>
            </xdr:spPr>
            <xdr:style>
              <a:lnRef idx="0">
                <a:scrgbClr r="0" g="0" b="0"/>
              </a:lnRef>
              <a:fillRef idx="0">
                <a:scrgbClr r="0" g="0" b="0"/>
              </a:fillRef>
              <a:effectRef idx="0">
                <a:scrgbClr r="0" g="0" b="0"/>
              </a:effectRef>
              <a:fontRef idx="minor">
                <a:schemeClr val="tx1"/>
              </a:fontRef>
            </xdr:style>
          </xdr:cxnSp>
          <xdr:cxnSp macro="">
            <xdr:nvCxnSpPr>
              <xdr:cNvPr id="436" name="Łącznik prosty 435">
                <a:extLst>
                  <a:ext uri="{FF2B5EF4-FFF2-40B4-BE49-F238E27FC236}">
                    <a16:creationId xmlns:a16="http://schemas.microsoft.com/office/drawing/2014/main" id="{00000000-0008-0000-0500-0000B4010000}"/>
                  </a:ext>
                </a:extLst>
              </xdr:cNvPr>
              <xdr:cNvCxnSpPr/>
            </xdr:nvCxnSpPr>
            <xdr:spPr>
              <a:xfrm flipV="1">
                <a:off x="8121199" y="4577171"/>
                <a:ext cx="1152503" cy="672830"/>
              </a:xfrm>
              <a:prstGeom prst="line">
                <a:avLst/>
              </a:prstGeom>
              <a:ln w="6350" cap="flat" cmpd="sng" algn="ctr">
                <a:solidFill>
                  <a:schemeClr val="dk1"/>
                </a:solidFill>
                <a:prstDash val="solid"/>
                <a:round/>
                <a:headEnd type="triangle" w="sm" len="med"/>
                <a:tailEnd type="triangle" w="sm" len="med"/>
              </a:ln>
            </xdr:spPr>
            <xdr:style>
              <a:lnRef idx="0">
                <a:scrgbClr r="0" g="0" b="0"/>
              </a:lnRef>
              <a:fillRef idx="0">
                <a:scrgbClr r="0" g="0" b="0"/>
              </a:fillRef>
              <a:effectRef idx="0">
                <a:scrgbClr r="0" g="0" b="0"/>
              </a:effectRef>
              <a:fontRef idx="minor">
                <a:schemeClr val="tx1"/>
              </a:fontRef>
            </xdr:style>
          </xdr:cxnSp>
          <xdr:cxnSp macro="">
            <xdr:nvCxnSpPr>
              <xdr:cNvPr id="438" name="Łącznik prosty 437">
                <a:extLst>
                  <a:ext uri="{FF2B5EF4-FFF2-40B4-BE49-F238E27FC236}">
                    <a16:creationId xmlns:a16="http://schemas.microsoft.com/office/drawing/2014/main" id="{00000000-0008-0000-0500-0000B6010000}"/>
                  </a:ext>
                </a:extLst>
              </xdr:cNvPr>
              <xdr:cNvCxnSpPr>
                <a:endCxn id="433" idx="3"/>
              </xdr:cNvCxnSpPr>
            </xdr:nvCxnSpPr>
            <xdr:spPr>
              <a:xfrm flipV="1">
                <a:off x="7596605" y="5099441"/>
                <a:ext cx="253148" cy="162622"/>
              </a:xfrm>
              <a:prstGeom prst="line">
                <a:avLst/>
              </a:prstGeom>
              <a:ln w="3175"/>
            </xdr:spPr>
            <xdr:style>
              <a:lnRef idx="1">
                <a:schemeClr val="dk1"/>
              </a:lnRef>
              <a:fillRef idx="0">
                <a:schemeClr val="dk1"/>
              </a:fillRef>
              <a:effectRef idx="0">
                <a:schemeClr val="dk1"/>
              </a:effectRef>
              <a:fontRef idx="minor">
                <a:schemeClr val="tx1"/>
              </a:fontRef>
            </xdr:style>
          </xdr:cxnSp>
          <xdr:cxnSp macro="">
            <xdr:nvCxnSpPr>
              <xdr:cNvPr id="439" name="Łącznik prosty 438">
                <a:extLst>
                  <a:ext uri="{FF2B5EF4-FFF2-40B4-BE49-F238E27FC236}">
                    <a16:creationId xmlns:a16="http://schemas.microsoft.com/office/drawing/2014/main" id="{00000000-0008-0000-0500-0000B7010000}"/>
                  </a:ext>
                </a:extLst>
              </xdr:cNvPr>
              <xdr:cNvCxnSpPr/>
            </xdr:nvCxnSpPr>
            <xdr:spPr>
              <a:xfrm flipV="1">
                <a:off x="6448642" y="4422034"/>
                <a:ext cx="234420" cy="133315"/>
              </a:xfrm>
              <a:prstGeom prst="line">
                <a:avLst/>
              </a:prstGeom>
              <a:ln w="3175"/>
            </xdr:spPr>
            <xdr:style>
              <a:lnRef idx="1">
                <a:schemeClr val="dk1"/>
              </a:lnRef>
              <a:fillRef idx="0">
                <a:schemeClr val="dk1"/>
              </a:fillRef>
              <a:effectRef idx="0">
                <a:schemeClr val="dk1"/>
              </a:effectRef>
              <a:fontRef idx="minor">
                <a:schemeClr val="tx1"/>
              </a:fontRef>
            </xdr:style>
          </xdr:cxnSp>
        </xdr:grpSp>
      </xdr:grpSp>
      <xdr:sp macro="" textlink="">
        <xdr:nvSpPr>
          <xdr:cNvPr id="442" name="Dowolny kształt: kształt 441">
            <a:extLst>
              <a:ext uri="{FF2B5EF4-FFF2-40B4-BE49-F238E27FC236}">
                <a16:creationId xmlns:a16="http://schemas.microsoft.com/office/drawing/2014/main" id="{00000000-0008-0000-0500-0000BA010000}"/>
              </a:ext>
            </a:extLst>
          </xdr:cNvPr>
          <xdr:cNvSpPr/>
        </xdr:nvSpPr>
        <xdr:spPr>
          <a:xfrm>
            <a:off x="9220199" y="18621375"/>
            <a:ext cx="1520782" cy="1353594"/>
          </a:xfrm>
          <a:custGeom>
            <a:avLst/>
            <a:gdLst>
              <a:gd name="connsiteX0" fmla="*/ 0 w 2247900"/>
              <a:gd name="connsiteY0" fmla="*/ 1066800 h 1685925"/>
              <a:gd name="connsiteX1" fmla="*/ 866775 w 2247900"/>
              <a:gd name="connsiteY1" fmla="*/ 0 h 1685925"/>
              <a:gd name="connsiteX2" fmla="*/ 2247900 w 2247900"/>
              <a:gd name="connsiteY2" fmla="*/ 657225 h 1685925"/>
              <a:gd name="connsiteX3" fmla="*/ 1352550 w 2247900"/>
              <a:gd name="connsiteY3" fmla="*/ 1685925 h 1685925"/>
              <a:gd name="connsiteX4" fmla="*/ 0 w 2247900"/>
              <a:gd name="connsiteY4" fmla="*/ 1066800 h 1685925"/>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2247900" h="1685925">
                <a:moveTo>
                  <a:pt x="0" y="1066800"/>
                </a:moveTo>
                <a:lnTo>
                  <a:pt x="866775" y="0"/>
                </a:lnTo>
                <a:lnTo>
                  <a:pt x="2247900" y="657225"/>
                </a:lnTo>
                <a:lnTo>
                  <a:pt x="1352550" y="1685925"/>
                </a:lnTo>
                <a:lnTo>
                  <a:pt x="0" y="1066800"/>
                </a:lnTo>
                <a:close/>
              </a:path>
            </a:pathLst>
          </a:custGeom>
          <a:solidFill>
            <a:schemeClr val="bg1">
              <a:lumMod val="65000"/>
            </a:schemeClr>
          </a:solidFill>
          <a:ln w="158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sp macro="" textlink="">
        <xdr:nvSpPr>
          <xdr:cNvPr id="443" name="Dowolny kształt: kształt 442">
            <a:extLst>
              <a:ext uri="{FF2B5EF4-FFF2-40B4-BE49-F238E27FC236}">
                <a16:creationId xmlns:a16="http://schemas.microsoft.com/office/drawing/2014/main" id="{00000000-0008-0000-0500-0000BB010000}"/>
              </a:ext>
            </a:extLst>
          </xdr:cNvPr>
          <xdr:cNvSpPr/>
        </xdr:nvSpPr>
        <xdr:spPr>
          <a:xfrm>
            <a:off x="10661211" y="19144729"/>
            <a:ext cx="395409" cy="316751"/>
          </a:xfrm>
          <a:custGeom>
            <a:avLst/>
            <a:gdLst>
              <a:gd name="connsiteX0" fmla="*/ 587829 w 587829"/>
              <a:gd name="connsiteY0" fmla="*/ 397329 h 397329"/>
              <a:gd name="connsiteX1" fmla="*/ 0 w 587829"/>
              <a:gd name="connsiteY1" fmla="*/ 141515 h 397329"/>
              <a:gd name="connsiteX2" fmla="*/ 125186 w 587829"/>
              <a:gd name="connsiteY2" fmla="*/ 0 h 397329"/>
              <a:gd name="connsiteX3" fmla="*/ 587829 w 587829"/>
              <a:gd name="connsiteY3" fmla="*/ 397329 h 397329"/>
            </a:gdLst>
            <a:ahLst/>
            <a:cxnLst>
              <a:cxn ang="0">
                <a:pos x="connsiteX0" y="connsiteY0"/>
              </a:cxn>
              <a:cxn ang="0">
                <a:pos x="connsiteX1" y="connsiteY1"/>
              </a:cxn>
              <a:cxn ang="0">
                <a:pos x="connsiteX2" y="connsiteY2"/>
              </a:cxn>
              <a:cxn ang="0">
                <a:pos x="connsiteX3" y="connsiteY3"/>
              </a:cxn>
            </a:cxnLst>
            <a:rect l="l" t="t" r="r" b="b"/>
            <a:pathLst>
              <a:path w="587829" h="397329">
                <a:moveTo>
                  <a:pt x="587829" y="397329"/>
                </a:moveTo>
                <a:lnTo>
                  <a:pt x="0" y="141515"/>
                </a:lnTo>
                <a:lnTo>
                  <a:pt x="125186" y="0"/>
                </a:lnTo>
                <a:lnTo>
                  <a:pt x="587829" y="397329"/>
                </a:lnTo>
                <a:close/>
              </a:path>
            </a:pathLst>
          </a:custGeom>
          <a:solidFill>
            <a:schemeClr val="bg1">
              <a:lumMod val="50000"/>
            </a:schemeClr>
          </a:solidFill>
          <a:ln w="158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grpSp>
    <xdr:clientData/>
  </xdr:twoCellAnchor>
  <xdr:twoCellAnchor>
    <xdr:from>
      <xdr:col>2</xdr:col>
      <xdr:colOff>113684</xdr:colOff>
      <xdr:row>101</xdr:row>
      <xdr:rowOff>106682</xdr:rowOff>
    </xdr:from>
    <xdr:to>
      <xdr:col>3</xdr:col>
      <xdr:colOff>440088</xdr:colOff>
      <xdr:row>106</xdr:row>
      <xdr:rowOff>76200</xdr:rowOff>
    </xdr:to>
    <xdr:grpSp>
      <xdr:nvGrpSpPr>
        <xdr:cNvPr id="447" name="Grupa 446">
          <a:extLst>
            <a:ext uri="{FF2B5EF4-FFF2-40B4-BE49-F238E27FC236}">
              <a16:creationId xmlns:a16="http://schemas.microsoft.com/office/drawing/2014/main" id="{00000000-0008-0000-0500-0000BF010000}"/>
            </a:ext>
          </a:extLst>
        </xdr:cNvPr>
        <xdr:cNvGrpSpPr>
          <a:grpSpLocks noChangeAspect="1"/>
        </xdr:cNvGrpSpPr>
      </xdr:nvGrpSpPr>
      <xdr:grpSpPr>
        <a:xfrm>
          <a:off x="797243" y="18594483"/>
          <a:ext cx="905300" cy="867893"/>
          <a:chOff x="9220199" y="18621375"/>
          <a:chExt cx="1836421" cy="1794587"/>
        </a:xfrm>
      </xdr:grpSpPr>
      <xdr:grpSp>
        <xdr:nvGrpSpPr>
          <xdr:cNvPr id="454" name="Grupa 453">
            <a:extLst>
              <a:ext uri="{FF2B5EF4-FFF2-40B4-BE49-F238E27FC236}">
                <a16:creationId xmlns:a16="http://schemas.microsoft.com/office/drawing/2014/main" id="{00000000-0008-0000-0500-0000C6010000}"/>
              </a:ext>
            </a:extLst>
          </xdr:cNvPr>
          <xdr:cNvGrpSpPr>
            <a:grpSpLocks noChangeAspect="1"/>
          </xdr:cNvGrpSpPr>
        </xdr:nvGrpSpPr>
        <xdr:grpSpPr>
          <a:xfrm>
            <a:off x="9256327" y="18960465"/>
            <a:ext cx="1774656" cy="1455497"/>
            <a:chOff x="6681599" y="3073956"/>
            <a:chExt cx="2334412" cy="2025484"/>
          </a:xfrm>
        </xdr:grpSpPr>
        <xdr:sp macro="" textlink="">
          <xdr:nvSpPr>
            <xdr:cNvPr id="455" name="Dowolny kształt: kształt 454">
              <a:extLst>
                <a:ext uri="{FF2B5EF4-FFF2-40B4-BE49-F238E27FC236}">
                  <a16:creationId xmlns:a16="http://schemas.microsoft.com/office/drawing/2014/main" id="{00000000-0008-0000-0500-0000C7010000}"/>
                </a:ext>
              </a:extLst>
            </xdr:cNvPr>
            <xdr:cNvSpPr/>
          </xdr:nvSpPr>
          <xdr:spPr>
            <a:xfrm>
              <a:off x="7845107" y="3078602"/>
              <a:ext cx="1167674" cy="1342472"/>
            </a:xfrm>
            <a:custGeom>
              <a:avLst/>
              <a:gdLst>
                <a:gd name="connsiteX0" fmla="*/ 0 w 1170878"/>
                <a:gd name="connsiteY0" fmla="*/ 669073 h 1347439"/>
                <a:gd name="connsiteX1" fmla="*/ 0 w 1170878"/>
                <a:gd name="connsiteY1" fmla="*/ 0 h 1347439"/>
                <a:gd name="connsiteX2" fmla="*/ 1170878 w 1170878"/>
                <a:gd name="connsiteY2" fmla="*/ 664427 h 1347439"/>
                <a:gd name="connsiteX3" fmla="*/ 1170878 w 1170878"/>
                <a:gd name="connsiteY3" fmla="*/ 1347439 h 1347439"/>
                <a:gd name="connsiteX4" fmla="*/ 0 w 1170878"/>
                <a:gd name="connsiteY4" fmla="*/ 669073 h 1347439"/>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170878" h="1347439">
                  <a:moveTo>
                    <a:pt x="0" y="669073"/>
                  </a:moveTo>
                  <a:lnTo>
                    <a:pt x="0" y="0"/>
                  </a:lnTo>
                  <a:lnTo>
                    <a:pt x="1170878" y="664427"/>
                  </a:lnTo>
                  <a:lnTo>
                    <a:pt x="1170878" y="1347439"/>
                  </a:lnTo>
                  <a:lnTo>
                    <a:pt x="0" y="669073"/>
                  </a:lnTo>
                  <a:close/>
                </a:path>
              </a:pathLst>
            </a:custGeom>
            <a:solidFill>
              <a:schemeClr val="bg1">
                <a:lumMod val="95000"/>
              </a:schemeClr>
            </a:solidFill>
            <a:ln>
              <a:solidFill>
                <a:schemeClr val="bg1">
                  <a:lumMod val="75000"/>
                </a:schemeClr>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b="1"/>
            </a:p>
          </xdr:txBody>
        </xdr:sp>
        <xdr:sp macro="" textlink="">
          <xdr:nvSpPr>
            <xdr:cNvPr id="456" name="Dowolny kształt: kształt 455">
              <a:extLst>
                <a:ext uri="{FF2B5EF4-FFF2-40B4-BE49-F238E27FC236}">
                  <a16:creationId xmlns:a16="http://schemas.microsoft.com/office/drawing/2014/main" id="{00000000-0008-0000-0500-0000C8010000}"/>
                </a:ext>
              </a:extLst>
            </xdr:cNvPr>
            <xdr:cNvSpPr/>
          </xdr:nvSpPr>
          <xdr:spPr>
            <a:xfrm>
              <a:off x="6681599" y="3073956"/>
              <a:ext cx="1168154" cy="1342472"/>
            </a:xfrm>
            <a:custGeom>
              <a:avLst/>
              <a:gdLst>
                <a:gd name="connsiteX0" fmla="*/ 0 w 1170878"/>
                <a:gd name="connsiteY0" fmla="*/ 1347439 h 1347439"/>
                <a:gd name="connsiteX1" fmla="*/ 0 w 1170878"/>
                <a:gd name="connsiteY1" fmla="*/ 673719 h 1347439"/>
                <a:gd name="connsiteX2" fmla="*/ 1170878 w 1170878"/>
                <a:gd name="connsiteY2" fmla="*/ 0 h 1347439"/>
                <a:gd name="connsiteX3" fmla="*/ 1170878 w 1170878"/>
                <a:gd name="connsiteY3" fmla="*/ 678366 h 1347439"/>
                <a:gd name="connsiteX4" fmla="*/ 0 w 1170878"/>
                <a:gd name="connsiteY4" fmla="*/ 1347439 h 1347439"/>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170878" h="1347439">
                  <a:moveTo>
                    <a:pt x="0" y="1347439"/>
                  </a:moveTo>
                  <a:lnTo>
                    <a:pt x="0" y="673719"/>
                  </a:lnTo>
                  <a:lnTo>
                    <a:pt x="1170878" y="0"/>
                  </a:lnTo>
                  <a:lnTo>
                    <a:pt x="1170878" y="678366"/>
                  </a:lnTo>
                  <a:lnTo>
                    <a:pt x="0" y="1347439"/>
                  </a:lnTo>
                  <a:close/>
                </a:path>
              </a:pathLst>
            </a:custGeom>
            <a:solidFill>
              <a:schemeClr val="bg1">
                <a:lumMod val="9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b="1"/>
            </a:p>
          </xdr:txBody>
        </xdr:sp>
        <xdr:sp macro="" textlink="">
          <xdr:nvSpPr>
            <xdr:cNvPr id="457" name="Dowolny kształt: kształt 456">
              <a:extLst>
                <a:ext uri="{FF2B5EF4-FFF2-40B4-BE49-F238E27FC236}">
                  <a16:creationId xmlns:a16="http://schemas.microsoft.com/office/drawing/2014/main" id="{00000000-0008-0000-0500-0000C9010000}"/>
                </a:ext>
              </a:extLst>
            </xdr:cNvPr>
            <xdr:cNvSpPr/>
          </xdr:nvSpPr>
          <xdr:spPr>
            <a:xfrm>
              <a:off x="6681599" y="3743509"/>
              <a:ext cx="1163508" cy="1351285"/>
            </a:xfrm>
            <a:custGeom>
              <a:avLst/>
              <a:gdLst>
                <a:gd name="connsiteX0" fmla="*/ 1166232 w 1166232"/>
                <a:gd name="connsiteY0" fmla="*/ 1356732 h 1356732"/>
                <a:gd name="connsiteX1" fmla="*/ 1166232 w 1166232"/>
                <a:gd name="connsiteY1" fmla="*/ 673719 h 1356732"/>
                <a:gd name="connsiteX2" fmla="*/ 0 w 1166232"/>
                <a:gd name="connsiteY2" fmla="*/ 0 h 1356732"/>
                <a:gd name="connsiteX3" fmla="*/ 0 w 1166232"/>
                <a:gd name="connsiteY3" fmla="*/ 678366 h 1356732"/>
                <a:gd name="connsiteX4" fmla="*/ 1166232 w 1166232"/>
                <a:gd name="connsiteY4" fmla="*/ 1356732 h 1356732"/>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166232" h="1356732">
                  <a:moveTo>
                    <a:pt x="1166232" y="1356732"/>
                  </a:moveTo>
                  <a:lnTo>
                    <a:pt x="1166232" y="673719"/>
                  </a:lnTo>
                  <a:lnTo>
                    <a:pt x="0" y="0"/>
                  </a:lnTo>
                  <a:lnTo>
                    <a:pt x="0" y="678366"/>
                  </a:lnTo>
                  <a:lnTo>
                    <a:pt x="1166232" y="1356732"/>
                  </a:lnTo>
                  <a:close/>
                </a:path>
              </a:pathLst>
            </a:custGeom>
            <a:solidFill>
              <a:schemeClr val="bg1">
                <a:lumMod val="95000"/>
              </a:schemeClr>
            </a:solidFill>
            <a:ln>
              <a:solidFill>
                <a:schemeClr val="bg1">
                  <a:lumMod val="75000"/>
                </a:schemeClr>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b="1"/>
            </a:p>
          </xdr:txBody>
        </xdr:sp>
        <xdr:sp macro="" textlink="">
          <xdr:nvSpPr>
            <xdr:cNvPr id="458" name="Dowolny kształt: kształt 457">
              <a:extLst>
                <a:ext uri="{FF2B5EF4-FFF2-40B4-BE49-F238E27FC236}">
                  <a16:creationId xmlns:a16="http://schemas.microsoft.com/office/drawing/2014/main" id="{00000000-0008-0000-0500-0000CA010000}"/>
                </a:ext>
              </a:extLst>
            </xdr:cNvPr>
            <xdr:cNvSpPr/>
          </xdr:nvSpPr>
          <xdr:spPr>
            <a:xfrm>
              <a:off x="7849753" y="3743509"/>
              <a:ext cx="1166258" cy="1355931"/>
            </a:xfrm>
            <a:custGeom>
              <a:avLst/>
              <a:gdLst>
                <a:gd name="connsiteX0" fmla="*/ 1166232 w 1166232"/>
                <a:gd name="connsiteY0" fmla="*/ 687658 h 1361378"/>
                <a:gd name="connsiteX1" fmla="*/ 1166232 w 1166232"/>
                <a:gd name="connsiteY1" fmla="*/ 0 h 1361378"/>
                <a:gd name="connsiteX2" fmla="*/ 0 w 1166232"/>
                <a:gd name="connsiteY2" fmla="*/ 673719 h 1361378"/>
                <a:gd name="connsiteX3" fmla="*/ 0 w 1166232"/>
                <a:gd name="connsiteY3" fmla="*/ 1361378 h 1361378"/>
                <a:gd name="connsiteX4" fmla="*/ 1166232 w 1166232"/>
                <a:gd name="connsiteY4" fmla="*/ 687658 h 1361378"/>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166232" h="1361378">
                  <a:moveTo>
                    <a:pt x="1166232" y="687658"/>
                  </a:moveTo>
                  <a:lnTo>
                    <a:pt x="1166232" y="0"/>
                  </a:lnTo>
                  <a:lnTo>
                    <a:pt x="0" y="673719"/>
                  </a:lnTo>
                  <a:lnTo>
                    <a:pt x="0" y="1361378"/>
                  </a:lnTo>
                  <a:lnTo>
                    <a:pt x="1166232" y="687658"/>
                  </a:lnTo>
                  <a:close/>
                </a:path>
              </a:pathLst>
            </a:custGeom>
            <a:solidFill>
              <a:schemeClr val="bg1">
                <a:lumMod val="95000"/>
              </a:schemeClr>
            </a:solidFill>
            <a:ln>
              <a:solidFill>
                <a:schemeClr val="bg1">
                  <a:lumMod val="75000"/>
                </a:schemeClr>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b="1"/>
            </a:p>
          </xdr:txBody>
        </xdr:sp>
      </xdr:grpSp>
      <xdr:sp macro="" textlink="">
        <xdr:nvSpPr>
          <xdr:cNvPr id="449" name="Dowolny kształt: kształt 448">
            <a:extLst>
              <a:ext uri="{FF2B5EF4-FFF2-40B4-BE49-F238E27FC236}">
                <a16:creationId xmlns:a16="http://schemas.microsoft.com/office/drawing/2014/main" id="{00000000-0008-0000-0500-0000C1010000}"/>
              </a:ext>
            </a:extLst>
          </xdr:cNvPr>
          <xdr:cNvSpPr/>
        </xdr:nvSpPr>
        <xdr:spPr>
          <a:xfrm>
            <a:off x="9220199" y="18621375"/>
            <a:ext cx="1520782" cy="1353594"/>
          </a:xfrm>
          <a:custGeom>
            <a:avLst/>
            <a:gdLst>
              <a:gd name="connsiteX0" fmla="*/ 0 w 2247900"/>
              <a:gd name="connsiteY0" fmla="*/ 1066800 h 1685925"/>
              <a:gd name="connsiteX1" fmla="*/ 866775 w 2247900"/>
              <a:gd name="connsiteY1" fmla="*/ 0 h 1685925"/>
              <a:gd name="connsiteX2" fmla="*/ 2247900 w 2247900"/>
              <a:gd name="connsiteY2" fmla="*/ 657225 h 1685925"/>
              <a:gd name="connsiteX3" fmla="*/ 1352550 w 2247900"/>
              <a:gd name="connsiteY3" fmla="*/ 1685925 h 1685925"/>
              <a:gd name="connsiteX4" fmla="*/ 0 w 2247900"/>
              <a:gd name="connsiteY4" fmla="*/ 1066800 h 1685925"/>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2247900" h="1685925">
                <a:moveTo>
                  <a:pt x="0" y="1066800"/>
                </a:moveTo>
                <a:lnTo>
                  <a:pt x="866775" y="0"/>
                </a:lnTo>
                <a:lnTo>
                  <a:pt x="2247900" y="657225"/>
                </a:lnTo>
                <a:lnTo>
                  <a:pt x="1352550" y="1685925"/>
                </a:lnTo>
                <a:lnTo>
                  <a:pt x="0" y="1066800"/>
                </a:lnTo>
                <a:close/>
              </a:path>
            </a:pathLst>
          </a:custGeom>
          <a:solidFill>
            <a:schemeClr val="bg1">
              <a:lumMod val="65000"/>
            </a:schemeClr>
          </a:solidFill>
          <a:ln w="158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sp macro="" textlink="">
        <xdr:nvSpPr>
          <xdr:cNvPr id="450" name="Dowolny kształt: kształt 449">
            <a:extLst>
              <a:ext uri="{FF2B5EF4-FFF2-40B4-BE49-F238E27FC236}">
                <a16:creationId xmlns:a16="http://schemas.microsoft.com/office/drawing/2014/main" id="{00000000-0008-0000-0500-0000C2010000}"/>
              </a:ext>
            </a:extLst>
          </xdr:cNvPr>
          <xdr:cNvSpPr/>
        </xdr:nvSpPr>
        <xdr:spPr>
          <a:xfrm>
            <a:off x="10661211" y="19144729"/>
            <a:ext cx="395409" cy="316751"/>
          </a:xfrm>
          <a:custGeom>
            <a:avLst/>
            <a:gdLst>
              <a:gd name="connsiteX0" fmla="*/ 587829 w 587829"/>
              <a:gd name="connsiteY0" fmla="*/ 397329 h 397329"/>
              <a:gd name="connsiteX1" fmla="*/ 0 w 587829"/>
              <a:gd name="connsiteY1" fmla="*/ 141515 h 397329"/>
              <a:gd name="connsiteX2" fmla="*/ 125186 w 587829"/>
              <a:gd name="connsiteY2" fmla="*/ 0 h 397329"/>
              <a:gd name="connsiteX3" fmla="*/ 587829 w 587829"/>
              <a:gd name="connsiteY3" fmla="*/ 397329 h 397329"/>
            </a:gdLst>
            <a:ahLst/>
            <a:cxnLst>
              <a:cxn ang="0">
                <a:pos x="connsiteX0" y="connsiteY0"/>
              </a:cxn>
              <a:cxn ang="0">
                <a:pos x="connsiteX1" y="connsiteY1"/>
              </a:cxn>
              <a:cxn ang="0">
                <a:pos x="connsiteX2" y="connsiteY2"/>
              </a:cxn>
              <a:cxn ang="0">
                <a:pos x="connsiteX3" y="connsiteY3"/>
              </a:cxn>
            </a:cxnLst>
            <a:rect l="l" t="t" r="r" b="b"/>
            <a:pathLst>
              <a:path w="587829" h="397329">
                <a:moveTo>
                  <a:pt x="587829" y="397329"/>
                </a:moveTo>
                <a:lnTo>
                  <a:pt x="0" y="141515"/>
                </a:lnTo>
                <a:lnTo>
                  <a:pt x="125186" y="0"/>
                </a:lnTo>
                <a:lnTo>
                  <a:pt x="587829" y="397329"/>
                </a:lnTo>
                <a:close/>
              </a:path>
            </a:pathLst>
          </a:custGeom>
          <a:solidFill>
            <a:schemeClr val="bg1">
              <a:lumMod val="50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grpSp>
    <xdr:clientData/>
  </xdr:twoCellAnchor>
  <xdr:twoCellAnchor>
    <xdr:from>
      <xdr:col>4</xdr:col>
      <xdr:colOff>83106</xdr:colOff>
      <xdr:row>111</xdr:row>
      <xdr:rowOff>145018</xdr:rowOff>
    </xdr:from>
    <xdr:to>
      <xdr:col>6</xdr:col>
      <xdr:colOff>97394</xdr:colOff>
      <xdr:row>113</xdr:row>
      <xdr:rowOff>73580</xdr:rowOff>
    </xdr:to>
    <xdr:sp macro="" textlink="">
      <xdr:nvSpPr>
        <xdr:cNvPr id="392" name="Dowolny kształt: kształt 391">
          <a:extLst>
            <a:ext uri="{FF2B5EF4-FFF2-40B4-BE49-F238E27FC236}">
              <a16:creationId xmlns:a16="http://schemas.microsoft.com/office/drawing/2014/main" id="{00000000-0008-0000-0500-000088010000}"/>
            </a:ext>
          </a:extLst>
        </xdr:cNvPr>
        <xdr:cNvSpPr/>
      </xdr:nvSpPr>
      <xdr:spPr>
        <a:xfrm>
          <a:off x="1978581" y="20376118"/>
          <a:ext cx="842963" cy="309562"/>
        </a:xfrm>
        <a:custGeom>
          <a:avLst/>
          <a:gdLst>
            <a:gd name="connsiteX0" fmla="*/ 0 w 1095375"/>
            <a:gd name="connsiteY0" fmla="*/ 333375 h 434578"/>
            <a:gd name="connsiteX1" fmla="*/ 583406 w 1095375"/>
            <a:gd name="connsiteY1" fmla="*/ 434578 h 434578"/>
            <a:gd name="connsiteX2" fmla="*/ 1095375 w 1095375"/>
            <a:gd name="connsiteY2" fmla="*/ 77391 h 434578"/>
            <a:gd name="connsiteX3" fmla="*/ 571500 w 1095375"/>
            <a:gd name="connsiteY3" fmla="*/ 0 h 434578"/>
            <a:gd name="connsiteX4" fmla="*/ 0 w 1095375"/>
            <a:gd name="connsiteY4" fmla="*/ 333375 h 434578"/>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095375" h="434578">
              <a:moveTo>
                <a:pt x="0" y="333375"/>
              </a:moveTo>
              <a:lnTo>
                <a:pt x="583406" y="434578"/>
              </a:lnTo>
              <a:lnTo>
                <a:pt x="1095375" y="77391"/>
              </a:lnTo>
              <a:lnTo>
                <a:pt x="571500" y="0"/>
              </a:lnTo>
              <a:lnTo>
                <a:pt x="0" y="333375"/>
              </a:lnTo>
              <a:close/>
            </a:path>
          </a:pathLst>
        </a:custGeom>
        <a:solidFill>
          <a:schemeClr val="accent1">
            <a:alpha val="47000"/>
          </a:schemeClr>
        </a:solidFill>
        <a:ln w="9525">
          <a:solidFill>
            <a:schemeClr val="tx1">
              <a:lumMod val="75000"/>
              <a:lumOff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32147</xdr:colOff>
      <xdr:row>110</xdr:row>
      <xdr:rowOff>122634</xdr:rowOff>
    </xdr:from>
    <xdr:to>
      <xdr:col>5</xdr:col>
      <xdr:colOff>613172</xdr:colOff>
      <xdr:row>114</xdr:row>
      <xdr:rowOff>83105</xdr:rowOff>
    </xdr:to>
    <xdr:sp macro="" textlink="">
      <xdr:nvSpPr>
        <xdr:cNvPr id="393" name="Dowolny kształt: kształt 392">
          <a:extLst>
            <a:ext uri="{FF2B5EF4-FFF2-40B4-BE49-F238E27FC236}">
              <a16:creationId xmlns:a16="http://schemas.microsoft.com/office/drawing/2014/main" id="{00000000-0008-0000-0500-000089010000}"/>
            </a:ext>
          </a:extLst>
        </xdr:cNvPr>
        <xdr:cNvSpPr/>
      </xdr:nvSpPr>
      <xdr:spPr>
        <a:xfrm>
          <a:off x="2127647" y="20172759"/>
          <a:ext cx="581025" cy="712946"/>
        </a:xfrm>
        <a:custGeom>
          <a:avLst/>
          <a:gdLst>
            <a:gd name="connsiteX0" fmla="*/ 0 w 851297"/>
            <a:gd name="connsiteY0" fmla="*/ 797719 h 934641"/>
            <a:gd name="connsiteX1" fmla="*/ 595313 w 851297"/>
            <a:gd name="connsiteY1" fmla="*/ 934641 h 934641"/>
            <a:gd name="connsiteX2" fmla="*/ 851297 w 851297"/>
            <a:gd name="connsiteY2" fmla="*/ 47625 h 934641"/>
            <a:gd name="connsiteX3" fmla="*/ 291703 w 851297"/>
            <a:gd name="connsiteY3" fmla="*/ 0 h 934641"/>
            <a:gd name="connsiteX4" fmla="*/ 0 w 851297"/>
            <a:gd name="connsiteY4" fmla="*/ 797719 h 934641"/>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851297" h="934641">
              <a:moveTo>
                <a:pt x="0" y="797719"/>
              </a:moveTo>
              <a:lnTo>
                <a:pt x="595313" y="934641"/>
              </a:lnTo>
              <a:lnTo>
                <a:pt x="851297" y="47625"/>
              </a:lnTo>
              <a:lnTo>
                <a:pt x="291703" y="0"/>
              </a:lnTo>
              <a:lnTo>
                <a:pt x="0" y="797719"/>
              </a:lnTo>
              <a:close/>
            </a:path>
          </a:pathLst>
        </a:custGeom>
        <a:noFill/>
        <a:ln w="22225" cmpd="dbl">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oneCellAnchor>
    <xdr:from>
      <xdr:col>2</xdr:col>
      <xdr:colOff>240774</xdr:colOff>
      <xdr:row>123</xdr:row>
      <xdr:rowOff>27013</xdr:rowOff>
    </xdr:from>
    <xdr:ext cx="337696" cy="353422"/>
    <xdr:pic>
      <xdr:nvPicPr>
        <xdr:cNvPr id="475" name="Grafika 474" descr="Termometr z wypełnieniem pełnym">
          <a:extLst>
            <a:ext uri="{FF2B5EF4-FFF2-40B4-BE49-F238E27FC236}">
              <a16:creationId xmlns:a16="http://schemas.microsoft.com/office/drawing/2014/main" id="{00000000-0008-0000-0500-0000DB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 uri="{96DAC541-7B7A-43D3-8B79-37D633B846F1}">
              <asvg:svgBlip xmlns:asvg="http://schemas.microsoft.com/office/drawing/2016/SVG/main" r:embed="rId15"/>
            </a:ext>
          </a:extLst>
        </a:blip>
        <a:stretch>
          <a:fillRect/>
        </a:stretch>
      </xdr:blipFill>
      <xdr:spPr>
        <a:xfrm>
          <a:off x="930384" y="15646108"/>
          <a:ext cx="337696" cy="353422"/>
        </a:xfrm>
        <a:prstGeom prst="rect">
          <a:avLst/>
        </a:prstGeom>
      </xdr:spPr>
    </xdr:pic>
    <xdr:clientData/>
  </xdr:oneCellAnchor>
  <xdr:oneCellAnchor>
    <xdr:from>
      <xdr:col>2</xdr:col>
      <xdr:colOff>83402</xdr:colOff>
      <xdr:row>123</xdr:row>
      <xdr:rowOff>23419</xdr:rowOff>
    </xdr:from>
    <xdr:ext cx="200691" cy="357949"/>
    <xdr:pic>
      <xdr:nvPicPr>
        <xdr:cNvPr id="476" name="Grafika 475" descr="Słońce z wypełnieniem pełnym">
          <a:extLst>
            <a:ext uri="{FF2B5EF4-FFF2-40B4-BE49-F238E27FC236}">
              <a16:creationId xmlns:a16="http://schemas.microsoft.com/office/drawing/2014/main" id="{00000000-0008-0000-0500-0000DC010000}"/>
            </a:ext>
          </a:extLst>
        </xdr:cNvPr>
        <xdr:cNvPicPr>
          <a:picLocks/>
        </xdr:cNvPicPr>
      </xdr:nvPicPr>
      <xdr:blipFill rotWithShape="1">
        <a:blip xmlns:r="http://schemas.openxmlformats.org/officeDocument/2006/relationships" r:embed="rId13" cstate="print">
          <a:extLst>
            <a:ext uri="{28A0092B-C50C-407E-A947-70E740481C1C}">
              <a14:useLocalDpi xmlns:a14="http://schemas.microsoft.com/office/drawing/2010/main" val="0"/>
            </a:ext>
            <a:ext uri="{96DAC541-7B7A-43D3-8B79-37D633B846F1}">
              <asvg:svgBlip xmlns:asvg="http://schemas.microsoft.com/office/drawing/2016/SVG/main" r:embed="rId16"/>
            </a:ext>
          </a:extLst>
        </a:blip>
        <a:srcRect l="46542"/>
        <a:stretch/>
      </xdr:blipFill>
      <xdr:spPr>
        <a:xfrm rot="10800000">
          <a:off x="771107" y="15640609"/>
          <a:ext cx="200691" cy="357949"/>
        </a:xfrm>
        <a:prstGeom prst="rect">
          <a:avLst/>
        </a:prstGeom>
      </xdr:spPr>
    </xdr:pic>
    <xdr:clientData/>
  </xdr:oneCellAnchor>
  <xdr:twoCellAnchor>
    <xdr:from>
      <xdr:col>18</xdr:col>
      <xdr:colOff>102870</xdr:colOff>
      <xdr:row>107</xdr:row>
      <xdr:rowOff>92868</xdr:rowOff>
    </xdr:from>
    <xdr:to>
      <xdr:col>19</xdr:col>
      <xdr:colOff>206454</xdr:colOff>
      <xdr:row>109</xdr:row>
      <xdr:rowOff>170496</xdr:rowOff>
    </xdr:to>
    <xdr:sp macro="" textlink="">
      <xdr:nvSpPr>
        <xdr:cNvPr id="394" name="Dowolny kształt: kształt 393">
          <a:extLst>
            <a:ext uri="{FF2B5EF4-FFF2-40B4-BE49-F238E27FC236}">
              <a16:creationId xmlns:a16="http://schemas.microsoft.com/office/drawing/2014/main" id="{00000000-0008-0000-0500-00008A010000}"/>
            </a:ext>
          </a:extLst>
        </xdr:cNvPr>
        <xdr:cNvSpPr/>
      </xdr:nvSpPr>
      <xdr:spPr>
        <a:xfrm rot="240640">
          <a:off x="8663464" y="19577446"/>
          <a:ext cx="436959" cy="434816"/>
        </a:xfrm>
        <a:custGeom>
          <a:avLst/>
          <a:gdLst>
            <a:gd name="connsiteX0" fmla="*/ 0 w 434578"/>
            <a:gd name="connsiteY0" fmla="*/ 339328 h 440531"/>
            <a:gd name="connsiteX1" fmla="*/ 196453 w 434578"/>
            <a:gd name="connsiteY1" fmla="*/ 440531 h 440531"/>
            <a:gd name="connsiteX2" fmla="*/ 434578 w 434578"/>
            <a:gd name="connsiteY2" fmla="*/ 89297 h 440531"/>
            <a:gd name="connsiteX3" fmla="*/ 244078 w 434578"/>
            <a:gd name="connsiteY3" fmla="*/ 0 h 440531"/>
            <a:gd name="connsiteX4" fmla="*/ 0 w 434578"/>
            <a:gd name="connsiteY4" fmla="*/ 339328 h 440531"/>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434578" h="440531">
              <a:moveTo>
                <a:pt x="0" y="339328"/>
              </a:moveTo>
              <a:lnTo>
                <a:pt x="196453" y="440531"/>
              </a:lnTo>
              <a:lnTo>
                <a:pt x="434578" y="89297"/>
              </a:lnTo>
              <a:lnTo>
                <a:pt x="244078" y="0"/>
              </a:lnTo>
              <a:lnTo>
                <a:pt x="0" y="339328"/>
              </a:lnTo>
              <a:close/>
            </a:path>
          </a:pathLst>
        </a:custGeom>
        <a:solidFill>
          <a:schemeClr val="bg1"/>
        </a:solidFill>
        <a:ln w="22225" cmpd="dbl">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US" sz="1100">
            <a:solidFill>
              <a:schemeClr val="lt1"/>
            </a:solidFill>
            <a:latin typeface="+mn-lt"/>
            <a:ea typeface="+mn-ea"/>
            <a:cs typeface="+mn-cs"/>
          </a:endParaRPr>
        </a:p>
      </xdr:txBody>
    </xdr:sp>
    <xdr:clientData/>
  </xdr:twoCellAnchor>
  <xdr:twoCellAnchor>
    <xdr:from>
      <xdr:col>18</xdr:col>
      <xdr:colOff>85181</xdr:colOff>
      <xdr:row>108</xdr:row>
      <xdr:rowOff>9525</xdr:rowOff>
    </xdr:from>
    <xdr:to>
      <xdr:col>19</xdr:col>
      <xdr:colOff>257720</xdr:colOff>
      <xdr:row>109</xdr:row>
      <xdr:rowOff>74091</xdr:rowOff>
    </xdr:to>
    <xdr:sp macro="" textlink="">
      <xdr:nvSpPr>
        <xdr:cNvPr id="400" name="Dowolny kształt: kształt 399">
          <a:extLst>
            <a:ext uri="{FF2B5EF4-FFF2-40B4-BE49-F238E27FC236}">
              <a16:creationId xmlns:a16="http://schemas.microsoft.com/office/drawing/2014/main" id="{00000000-0008-0000-0500-000090010000}"/>
            </a:ext>
          </a:extLst>
        </xdr:cNvPr>
        <xdr:cNvSpPr/>
      </xdr:nvSpPr>
      <xdr:spPr>
        <a:xfrm rot="240640">
          <a:off x="8645775" y="19672697"/>
          <a:ext cx="505914" cy="243160"/>
        </a:xfrm>
        <a:custGeom>
          <a:avLst/>
          <a:gdLst>
            <a:gd name="connsiteX0" fmla="*/ 174171 w 500743"/>
            <a:gd name="connsiteY0" fmla="*/ 239486 h 239486"/>
            <a:gd name="connsiteX1" fmla="*/ 500743 w 500743"/>
            <a:gd name="connsiteY1" fmla="*/ 76200 h 239486"/>
            <a:gd name="connsiteX2" fmla="*/ 310243 w 500743"/>
            <a:gd name="connsiteY2" fmla="*/ 0 h 239486"/>
            <a:gd name="connsiteX3" fmla="*/ 0 w 500743"/>
            <a:gd name="connsiteY3" fmla="*/ 157843 h 239486"/>
            <a:gd name="connsiteX4" fmla="*/ 174171 w 500743"/>
            <a:gd name="connsiteY4" fmla="*/ 239486 h 239486"/>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500743" h="239486">
              <a:moveTo>
                <a:pt x="174171" y="239486"/>
              </a:moveTo>
              <a:lnTo>
                <a:pt x="500743" y="76200"/>
              </a:lnTo>
              <a:lnTo>
                <a:pt x="310243" y="0"/>
              </a:lnTo>
              <a:lnTo>
                <a:pt x="0" y="157843"/>
              </a:lnTo>
              <a:lnTo>
                <a:pt x="174171" y="239486"/>
              </a:lnTo>
              <a:close/>
            </a:path>
          </a:pathLst>
        </a:custGeom>
        <a:solidFill>
          <a:schemeClr val="accent1">
            <a:alpha val="47000"/>
          </a:schemeClr>
        </a:solidFill>
        <a:ln w="9525">
          <a:solidFill>
            <a:schemeClr val="tx1">
              <a:lumMod val="75000"/>
              <a:lumOff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US" sz="1100">
            <a:solidFill>
              <a:schemeClr val="lt1"/>
            </a:solidFill>
            <a:latin typeface="+mn-lt"/>
            <a:ea typeface="+mn-ea"/>
            <a:cs typeface="+mn-cs"/>
          </a:endParaRPr>
        </a:p>
      </xdr:txBody>
    </xdr:sp>
    <xdr:clientData/>
  </xdr:twoCellAnchor>
  <xdr:oneCellAnchor>
    <xdr:from>
      <xdr:col>2</xdr:col>
      <xdr:colOff>240774</xdr:colOff>
      <xdr:row>146</xdr:row>
      <xdr:rowOff>27013</xdr:rowOff>
    </xdr:from>
    <xdr:ext cx="337696" cy="353422"/>
    <xdr:pic>
      <xdr:nvPicPr>
        <xdr:cNvPr id="483" name="Grafika 482" descr="Termometr z wypełnieniem pełnym">
          <a:extLst>
            <a:ext uri="{FF2B5EF4-FFF2-40B4-BE49-F238E27FC236}">
              <a16:creationId xmlns:a16="http://schemas.microsoft.com/office/drawing/2014/main" id="{00000000-0008-0000-0500-0000E3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 uri="{96DAC541-7B7A-43D3-8B79-37D633B846F1}">
              <asvg:svgBlip xmlns:asvg="http://schemas.microsoft.com/office/drawing/2016/SVG/main" r:embed="rId15"/>
            </a:ext>
          </a:extLst>
        </a:blip>
        <a:stretch>
          <a:fillRect/>
        </a:stretch>
      </xdr:blipFill>
      <xdr:spPr>
        <a:xfrm>
          <a:off x="928652" y="22079813"/>
          <a:ext cx="337696" cy="353422"/>
        </a:xfrm>
        <a:prstGeom prst="rect">
          <a:avLst/>
        </a:prstGeom>
      </xdr:spPr>
    </xdr:pic>
    <xdr:clientData/>
  </xdr:oneCellAnchor>
  <xdr:oneCellAnchor>
    <xdr:from>
      <xdr:col>2</xdr:col>
      <xdr:colOff>83402</xdr:colOff>
      <xdr:row>146</xdr:row>
      <xdr:rowOff>23419</xdr:rowOff>
    </xdr:from>
    <xdr:ext cx="200691" cy="357949"/>
    <xdr:pic>
      <xdr:nvPicPr>
        <xdr:cNvPr id="484" name="Grafika 483" descr="Słońce z wypełnieniem pełnym">
          <a:extLst>
            <a:ext uri="{FF2B5EF4-FFF2-40B4-BE49-F238E27FC236}">
              <a16:creationId xmlns:a16="http://schemas.microsoft.com/office/drawing/2014/main" id="{00000000-0008-0000-0500-0000E4010000}"/>
            </a:ext>
          </a:extLst>
        </xdr:cNvPr>
        <xdr:cNvPicPr>
          <a:picLocks/>
        </xdr:cNvPicPr>
      </xdr:nvPicPr>
      <xdr:blipFill rotWithShape="1">
        <a:blip xmlns:r="http://schemas.openxmlformats.org/officeDocument/2006/relationships" r:embed="rId13" cstate="print">
          <a:extLst>
            <a:ext uri="{28A0092B-C50C-407E-A947-70E740481C1C}">
              <a14:useLocalDpi xmlns:a14="http://schemas.microsoft.com/office/drawing/2010/main" val="0"/>
            </a:ext>
            <a:ext uri="{96DAC541-7B7A-43D3-8B79-37D633B846F1}">
              <asvg:svgBlip xmlns:asvg="http://schemas.microsoft.com/office/drawing/2016/SVG/main" r:embed="rId16"/>
            </a:ext>
          </a:extLst>
        </a:blip>
        <a:srcRect l="46542"/>
        <a:stretch/>
      </xdr:blipFill>
      <xdr:spPr>
        <a:xfrm rot="10800000">
          <a:off x="769375" y="22074314"/>
          <a:ext cx="200691" cy="357949"/>
        </a:xfrm>
        <a:prstGeom prst="rect">
          <a:avLst/>
        </a:prstGeom>
      </xdr:spPr>
    </xdr:pic>
    <xdr:clientData/>
  </xdr:oneCellAnchor>
  <xdr:oneCellAnchor>
    <xdr:from>
      <xdr:col>2</xdr:col>
      <xdr:colOff>240774</xdr:colOff>
      <xdr:row>164</xdr:row>
      <xdr:rowOff>27013</xdr:rowOff>
    </xdr:from>
    <xdr:ext cx="337696" cy="353422"/>
    <xdr:pic>
      <xdr:nvPicPr>
        <xdr:cNvPr id="487" name="Grafika 486" descr="Termometr z wypełnieniem pełnym">
          <a:extLst>
            <a:ext uri="{FF2B5EF4-FFF2-40B4-BE49-F238E27FC236}">
              <a16:creationId xmlns:a16="http://schemas.microsoft.com/office/drawing/2014/main" id="{00000000-0008-0000-0500-0000E7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 uri="{96DAC541-7B7A-43D3-8B79-37D633B846F1}">
              <asvg:svgBlip xmlns:asvg="http://schemas.microsoft.com/office/drawing/2016/SVG/main" r:embed="rId15"/>
            </a:ext>
          </a:extLst>
        </a:blip>
        <a:stretch>
          <a:fillRect/>
        </a:stretch>
      </xdr:blipFill>
      <xdr:spPr>
        <a:xfrm>
          <a:off x="932041" y="27506804"/>
          <a:ext cx="337696" cy="353422"/>
        </a:xfrm>
        <a:prstGeom prst="rect">
          <a:avLst/>
        </a:prstGeom>
      </xdr:spPr>
    </xdr:pic>
    <xdr:clientData/>
  </xdr:oneCellAnchor>
  <xdr:twoCellAnchor editAs="oneCell">
    <xdr:from>
      <xdr:col>2</xdr:col>
      <xdr:colOff>24847</xdr:colOff>
      <xdr:row>163</xdr:row>
      <xdr:rowOff>157370</xdr:rowOff>
    </xdr:from>
    <xdr:to>
      <xdr:col>2</xdr:col>
      <xdr:colOff>289346</xdr:colOff>
      <xdr:row>166</xdr:row>
      <xdr:rowOff>55925</xdr:rowOff>
    </xdr:to>
    <xdr:pic>
      <xdr:nvPicPr>
        <xdr:cNvPr id="492" name="Grafika 491" descr="Płatek śniegu kontur">
          <a:extLst>
            <a:ext uri="{FF2B5EF4-FFF2-40B4-BE49-F238E27FC236}">
              <a16:creationId xmlns:a16="http://schemas.microsoft.com/office/drawing/2014/main" id="{00000000-0008-0000-0500-0000EC010000}"/>
            </a:ext>
          </a:extLst>
        </xdr:cNvPr>
        <xdr:cNvPicPr>
          <a:picLocks noChangeAspect="1"/>
        </xdr:cNvPicPr>
      </xdr:nvPicPr>
      <xdr:blipFill rotWithShape="1">
        <a:blip xmlns:r="http://schemas.openxmlformats.org/officeDocument/2006/relationships" r:embed="rId17">
          <a:extLst>
            <a:ext uri="{28A0092B-C50C-407E-A947-70E740481C1C}">
              <a14:useLocalDpi xmlns:a14="http://schemas.microsoft.com/office/drawing/2010/main" val="0"/>
            </a:ext>
            <a:ext uri="{96DAC541-7B7A-43D3-8B79-37D633B846F1}">
              <asvg:svgBlip xmlns:asvg="http://schemas.microsoft.com/office/drawing/2016/SVG/main" r:embed="rId18"/>
            </a:ext>
          </a:extLst>
        </a:blip>
        <a:srcRect r="48622"/>
        <a:stretch/>
      </xdr:blipFill>
      <xdr:spPr>
        <a:xfrm>
          <a:off x="712304" y="31126044"/>
          <a:ext cx="249894" cy="479580"/>
        </a:xfrm>
        <a:prstGeom prst="rect">
          <a:avLst/>
        </a:prstGeom>
      </xdr:spPr>
    </xdr:pic>
    <xdr:clientData/>
  </xdr:twoCellAnchor>
  <xdr:twoCellAnchor>
    <xdr:from>
      <xdr:col>1</xdr:col>
      <xdr:colOff>607695</xdr:colOff>
      <xdr:row>178</xdr:row>
      <xdr:rowOff>1905</xdr:rowOff>
    </xdr:from>
    <xdr:to>
      <xdr:col>5</xdr:col>
      <xdr:colOff>253365</xdr:colOff>
      <xdr:row>185</xdr:row>
      <xdr:rowOff>91759</xdr:rowOff>
    </xdr:to>
    <xdr:grpSp>
      <xdr:nvGrpSpPr>
        <xdr:cNvPr id="423" name="Grupa 422">
          <a:extLst>
            <a:ext uri="{FF2B5EF4-FFF2-40B4-BE49-F238E27FC236}">
              <a16:creationId xmlns:a16="http://schemas.microsoft.com/office/drawing/2014/main" id="{00000000-0008-0000-0500-0000A7010000}"/>
            </a:ext>
          </a:extLst>
        </xdr:cNvPr>
        <xdr:cNvGrpSpPr>
          <a:grpSpLocks noChangeAspect="1"/>
        </xdr:cNvGrpSpPr>
      </xdr:nvGrpSpPr>
      <xdr:grpSpPr>
        <a:xfrm>
          <a:off x="686136" y="32969611"/>
          <a:ext cx="1658919" cy="1427164"/>
          <a:chOff x="3017520" y="33196530"/>
          <a:chExt cx="1664970" cy="1423354"/>
        </a:xfrm>
      </xdr:grpSpPr>
      <xdr:pic>
        <xdr:nvPicPr>
          <xdr:cNvPr id="327" name="Grafika 326" descr="Kanapa kontur">
            <a:extLst>
              <a:ext uri="{FF2B5EF4-FFF2-40B4-BE49-F238E27FC236}">
                <a16:creationId xmlns:a16="http://schemas.microsoft.com/office/drawing/2014/main" id="{00000000-0008-0000-0500-00004701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 uri="{96DAC541-7B7A-43D3-8B79-37D633B846F1}">
                <asvg:svgBlip xmlns:asvg="http://schemas.microsoft.com/office/drawing/2016/SVG/main" r:embed="rId20"/>
              </a:ext>
            </a:extLst>
          </a:blip>
          <a:stretch>
            <a:fillRect/>
          </a:stretch>
        </xdr:blipFill>
        <xdr:spPr>
          <a:xfrm>
            <a:off x="3371700" y="33945045"/>
            <a:ext cx="674520" cy="674839"/>
          </a:xfrm>
          <a:prstGeom prst="rect">
            <a:avLst/>
          </a:prstGeom>
        </xdr:spPr>
      </xdr:pic>
      <xdr:pic>
        <xdr:nvPicPr>
          <xdr:cNvPr id="404" name="Grafika 403" descr="Lampa kontur">
            <a:extLst>
              <a:ext uri="{FF2B5EF4-FFF2-40B4-BE49-F238E27FC236}">
                <a16:creationId xmlns:a16="http://schemas.microsoft.com/office/drawing/2014/main" id="{00000000-0008-0000-0500-000094010000}"/>
              </a:ext>
            </a:extLst>
          </xdr:cNvPr>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 uri="{96DAC541-7B7A-43D3-8B79-37D633B846F1}">
                <asvg:svgBlip xmlns:asvg="http://schemas.microsoft.com/office/drawing/2016/SVG/main" r:embed="rId22"/>
              </a:ext>
            </a:extLst>
          </a:blip>
          <a:stretch>
            <a:fillRect/>
          </a:stretch>
        </xdr:blipFill>
        <xdr:spPr>
          <a:xfrm>
            <a:off x="3882391" y="33670875"/>
            <a:ext cx="610190" cy="596265"/>
          </a:xfrm>
          <a:prstGeom prst="rect">
            <a:avLst/>
          </a:prstGeom>
        </xdr:spPr>
      </xdr:pic>
      <xdr:cxnSp macro="">
        <xdr:nvCxnSpPr>
          <xdr:cNvPr id="412" name="Łącznik prosty 411">
            <a:extLst>
              <a:ext uri="{FF2B5EF4-FFF2-40B4-BE49-F238E27FC236}">
                <a16:creationId xmlns:a16="http://schemas.microsoft.com/office/drawing/2014/main" id="{00000000-0008-0000-0500-00009C010000}"/>
              </a:ext>
            </a:extLst>
          </xdr:cNvPr>
          <xdr:cNvCxnSpPr/>
        </xdr:nvCxnSpPr>
        <xdr:spPr>
          <a:xfrm flipH="1">
            <a:off x="3017520" y="34004250"/>
            <a:ext cx="864872" cy="17348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501" name="Łącznik prosty 500">
            <a:extLst>
              <a:ext uri="{FF2B5EF4-FFF2-40B4-BE49-F238E27FC236}">
                <a16:creationId xmlns:a16="http://schemas.microsoft.com/office/drawing/2014/main" id="{00000000-0008-0000-0500-0000F5010000}"/>
              </a:ext>
            </a:extLst>
          </xdr:cNvPr>
          <xdr:cNvCxnSpPr/>
        </xdr:nvCxnSpPr>
        <xdr:spPr>
          <a:xfrm>
            <a:off x="3884295" y="34000440"/>
            <a:ext cx="798195" cy="196893"/>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505" name="Łącznik prosty 504">
            <a:extLst>
              <a:ext uri="{FF2B5EF4-FFF2-40B4-BE49-F238E27FC236}">
                <a16:creationId xmlns:a16="http://schemas.microsoft.com/office/drawing/2014/main" id="{00000000-0008-0000-0500-0000F9010000}"/>
              </a:ext>
            </a:extLst>
          </xdr:cNvPr>
          <xdr:cNvCxnSpPr/>
        </xdr:nvCxnSpPr>
        <xdr:spPr>
          <a:xfrm flipH="1">
            <a:off x="3886201" y="33326070"/>
            <a:ext cx="0" cy="68389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510" name="Łącznik prosty 509">
            <a:extLst>
              <a:ext uri="{FF2B5EF4-FFF2-40B4-BE49-F238E27FC236}">
                <a16:creationId xmlns:a16="http://schemas.microsoft.com/office/drawing/2014/main" id="{00000000-0008-0000-0500-0000FE010000}"/>
              </a:ext>
            </a:extLst>
          </xdr:cNvPr>
          <xdr:cNvCxnSpPr/>
        </xdr:nvCxnSpPr>
        <xdr:spPr>
          <a:xfrm flipH="1" flipV="1">
            <a:off x="3044190" y="33211770"/>
            <a:ext cx="842013" cy="10668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511" name="Łącznik prosty 510">
            <a:extLst>
              <a:ext uri="{FF2B5EF4-FFF2-40B4-BE49-F238E27FC236}">
                <a16:creationId xmlns:a16="http://schemas.microsoft.com/office/drawing/2014/main" id="{00000000-0008-0000-0500-0000FF010000}"/>
              </a:ext>
            </a:extLst>
          </xdr:cNvPr>
          <xdr:cNvCxnSpPr/>
        </xdr:nvCxnSpPr>
        <xdr:spPr>
          <a:xfrm flipV="1">
            <a:off x="3882390" y="33196530"/>
            <a:ext cx="800100" cy="12192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oneCellAnchor>
    <xdr:from>
      <xdr:col>2</xdr:col>
      <xdr:colOff>248394</xdr:colOff>
      <xdr:row>174</xdr:row>
      <xdr:rowOff>27013</xdr:rowOff>
    </xdr:from>
    <xdr:ext cx="337696" cy="353422"/>
    <xdr:pic>
      <xdr:nvPicPr>
        <xdr:cNvPr id="516" name="Grafika 515" descr="Termometr z wypełnieniem pełnym">
          <a:extLst>
            <a:ext uri="{FF2B5EF4-FFF2-40B4-BE49-F238E27FC236}">
              <a16:creationId xmlns:a16="http://schemas.microsoft.com/office/drawing/2014/main" id="{00000000-0008-0000-0500-00000402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 uri="{96DAC541-7B7A-43D3-8B79-37D633B846F1}">
              <asvg:svgBlip xmlns:asvg="http://schemas.microsoft.com/office/drawing/2016/SVG/main" r:embed="rId15"/>
            </a:ext>
          </a:extLst>
        </a:blip>
        <a:stretch>
          <a:fillRect/>
        </a:stretch>
      </xdr:blipFill>
      <xdr:spPr>
        <a:xfrm>
          <a:off x="934194" y="33021613"/>
          <a:ext cx="337696" cy="353422"/>
        </a:xfrm>
        <a:prstGeom prst="rect">
          <a:avLst/>
        </a:prstGeom>
      </xdr:spPr>
    </xdr:pic>
    <xdr:clientData/>
  </xdr:oneCellAnchor>
  <xdr:oneCellAnchor>
    <xdr:from>
      <xdr:col>2</xdr:col>
      <xdr:colOff>17227</xdr:colOff>
      <xdr:row>174</xdr:row>
      <xdr:rowOff>0</xdr:rowOff>
    </xdr:from>
    <xdr:ext cx="265134" cy="471960"/>
    <xdr:pic>
      <xdr:nvPicPr>
        <xdr:cNvPr id="517" name="Grafika 516" descr="Płatek śniegu kontur">
          <a:extLst>
            <a:ext uri="{FF2B5EF4-FFF2-40B4-BE49-F238E27FC236}">
              <a16:creationId xmlns:a16="http://schemas.microsoft.com/office/drawing/2014/main" id="{00000000-0008-0000-0500-000005020000}"/>
            </a:ext>
          </a:extLst>
        </xdr:cNvPr>
        <xdr:cNvPicPr>
          <a:picLocks noChangeAspect="1"/>
        </xdr:cNvPicPr>
      </xdr:nvPicPr>
      <xdr:blipFill rotWithShape="1">
        <a:blip xmlns:r="http://schemas.openxmlformats.org/officeDocument/2006/relationships" r:embed="rId17">
          <a:extLst>
            <a:ext uri="{28A0092B-C50C-407E-A947-70E740481C1C}">
              <a14:useLocalDpi xmlns:a14="http://schemas.microsoft.com/office/drawing/2010/main" val="0"/>
            </a:ext>
            <a:ext uri="{96DAC541-7B7A-43D3-8B79-37D633B846F1}">
              <asvg:svgBlip xmlns:asvg="http://schemas.microsoft.com/office/drawing/2016/SVG/main" r:embed="rId18"/>
            </a:ext>
          </a:extLst>
        </a:blip>
        <a:srcRect r="48622"/>
        <a:stretch/>
      </xdr:blipFill>
      <xdr:spPr>
        <a:xfrm>
          <a:off x="703027" y="32982425"/>
          <a:ext cx="265134" cy="471960"/>
        </a:xfrm>
        <a:prstGeom prst="rect">
          <a:avLst/>
        </a:prstGeom>
      </xdr:spPr>
    </xdr:pic>
    <xdr:clientData/>
  </xdr:oneCellAnchor>
  <xdr:twoCellAnchor>
    <xdr:from>
      <xdr:col>2</xdr:col>
      <xdr:colOff>76200</xdr:colOff>
      <xdr:row>179</xdr:row>
      <xdr:rowOff>66675</xdr:rowOff>
    </xdr:from>
    <xdr:to>
      <xdr:col>3</xdr:col>
      <xdr:colOff>55245</xdr:colOff>
      <xdr:row>182</xdr:row>
      <xdr:rowOff>1905</xdr:rowOff>
    </xdr:to>
    <xdr:grpSp>
      <xdr:nvGrpSpPr>
        <xdr:cNvPr id="524" name="Grupa 523">
          <a:extLst>
            <a:ext uri="{FF2B5EF4-FFF2-40B4-BE49-F238E27FC236}">
              <a16:creationId xmlns:a16="http://schemas.microsoft.com/office/drawing/2014/main" id="{00000000-0008-0000-0500-00000C020000}"/>
            </a:ext>
          </a:extLst>
        </xdr:cNvPr>
        <xdr:cNvGrpSpPr/>
      </xdr:nvGrpSpPr>
      <xdr:grpSpPr>
        <a:xfrm>
          <a:off x="759759" y="33222976"/>
          <a:ext cx="565561" cy="508635"/>
          <a:chOff x="8511540" y="33160334"/>
          <a:chExt cx="733425" cy="649606"/>
        </a:xfrm>
      </xdr:grpSpPr>
      <xdr:sp macro="" textlink="">
        <xdr:nvSpPr>
          <xdr:cNvPr id="525" name="Prostokąt: zaokrąglone rogi 524">
            <a:extLst>
              <a:ext uri="{FF2B5EF4-FFF2-40B4-BE49-F238E27FC236}">
                <a16:creationId xmlns:a16="http://schemas.microsoft.com/office/drawing/2014/main" id="{00000000-0008-0000-0500-00000D020000}"/>
              </a:ext>
            </a:extLst>
          </xdr:cNvPr>
          <xdr:cNvSpPr/>
        </xdr:nvSpPr>
        <xdr:spPr>
          <a:xfrm>
            <a:off x="8511540" y="33160334"/>
            <a:ext cx="733425" cy="226695"/>
          </a:xfrm>
          <a:prstGeom prst="roundRect">
            <a:avLst/>
          </a:prstGeom>
          <a:solidFill>
            <a:schemeClr val="accent1">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526" name="Grafika 525" descr="Wietrznie kontur">
            <a:extLst>
              <a:ext uri="{FF2B5EF4-FFF2-40B4-BE49-F238E27FC236}">
                <a16:creationId xmlns:a16="http://schemas.microsoft.com/office/drawing/2014/main" id="{00000000-0008-0000-0500-00000E020000}"/>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 uri="{96DAC541-7B7A-43D3-8B79-37D633B846F1}">
                <asvg:svgBlip xmlns:asvg="http://schemas.microsoft.com/office/drawing/2016/SVG/main" r:embed="rId24"/>
              </a:ext>
            </a:extLst>
          </a:blip>
          <a:stretch>
            <a:fillRect/>
          </a:stretch>
        </xdr:blipFill>
        <xdr:spPr>
          <a:xfrm rot="5400000">
            <a:off x="8681086" y="33406080"/>
            <a:ext cx="412432" cy="395287"/>
          </a:xfrm>
          <a:prstGeom prst="rect">
            <a:avLst/>
          </a:prstGeom>
        </xdr:spPr>
      </xdr:pic>
      <xdr:pic>
        <xdr:nvPicPr>
          <xdr:cNvPr id="527" name="Grafika 526" descr="Śnieg kontur">
            <a:extLst>
              <a:ext uri="{FF2B5EF4-FFF2-40B4-BE49-F238E27FC236}">
                <a16:creationId xmlns:a16="http://schemas.microsoft.com/office/drawing/2014/main" id="{00000000-0008-0000-0500-00000F020000}"/>
              </a:ext>
            </a:extLst>
          </xdr:cNvPr>
          <xdr:cNvPicPr>
            <a:picLocks noChangeAspect="1"/>
          </xdr:cNvPicPr>
        </xdr:nvPicPr>
        <xdr:blipFill rotWithShape="1">
          <a:blip xmlns:r="http://schemas.openxmlformats.org/officeDocument/2006/relationships" r:embed="rId25" cstate="print">
            <a:extLst>
              <a:ext uri="{28A0092B-C50C-407E-A947-70E740481C1C}">
                <a14:useLocalDpi xmlns:a14="http://schemas.microsoft.com/office/drawing/2010/main" val="0"/>
              </a:ext>
              <a:ext uri="{96DAC541-7B7A-43D3-8B79-37D633B846F1}">
                <asvg:svgBlip xmlns:asvg="http://schemas.microsoft.com/office/drawing/2016/SVG/main" r:embed="rId26"/>
              </a:ext>
            </a:extLst>
          </a:blip>
          <a:srcRect t="57292"/>
          <a:stretch/>
        </xdr:blipFill>
        <xdr:spPr>
          <a:xfrm>
            <a:off x="8656320" y="33211769"/>
            <a:ext cx="459105" cy="199829"/>
          </a:xfrm>
          <a:prstGeom prst="rect">
            <a:avLst/>
          </a:prstGeom>
        </xdr:spPr>
      </xdr:pic>
    </xdr:grpSp>
    <xdr:clientData/>
  </xdr:twoCellAnchor>
  <xdr:twoCellAnchor editAs="oneCell">
    <xdr:from>
      <xdr:col>19</xdr:col>
      <xdr:colOff>128868</xdr:colOff>
      <xdr:row>179</xdr:row>
      <xdr:rowOff>164166</xdr:rowOff>
    </xdr:from>
    <xdr:to>
      <xdr:col>21</xdr:col>
      <xdr:colOff>130773</xdr:colOff>
      <xdr:row>182</xdr:row>
      <xdr:rowOff>74631</xdr:rowOff>
    </xdr:to>
    <xdr:pic>
      <xdr:nvPicPr>
        <xdr:cNvPr id="534" name="Obraz 533" descr="EWPE Smart – Aplikacje w Google Play">
          <a:extLst>
            <a:ext uri="{FF2B5EF4-FFF2-40B4-BE49-F238E27FC236}">
              <a16:creationId xmlns:a16="http://schemas.microsoft.com/office/drawing/2014/main" id="{00000000-0008-0000-0500-000016020000}"/>
            </a:ext>
          </a:extLst>
        </xdr:cNvPr>
        <xdr:cNvPicPr>
          <a:picLocks noChangeAspect="1" noChangeArrowheads="1"/>
        </xdr:cNvPicPr>
      </xdr:nvPicPr>
      <xdr:blipFill>
        <a:blip xmlns:r="http://schemas.openxmlformats.org/officeDocument/2006/relationships" r:embed="rId27" cstate="print">
          <a:extLst>
            <a:ext uri="{28A0092B-C50C-407E-A947-70E740481C1C}">
              <a14:useLocalDpi xmlns:a14="http://schemas.microsoft.com/office/drawing/2010/main" val="0"/>
            </a:ext>
          </a:extLst>
        </a:blip>
        <a:srcRect/>
        <a:stretch>
          <a:fillRect/>
        </a:stretch>
      </xdr:blipFill>
      <xdr:spPr bwMode="auto">
        <a:xfrm>
          <a:off x="9048750" y="33568901"/>
          <a:ext cx="478043" cy="4819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2</xdr:col>
      <xdr:colOff>336178</xdr:colOff>
      <xdr:row>215</xdr:row>
      <xdr:rowOff>313767</xdr:rowOff>
    </xdr:from>
    <xdr:to>
      <xdr:col>3</xdr:col>
      <xdr:colOff>582707</xdr:colOff>
      <xdr:row>215</xdr:row>
      <xdr:rowOff>582706</xdr:rowOff>
    </xdr:to>
    <xdr:sp macro="" textlink="">
      <xdr:nvSpPr>
        <xdr:cNvPr id="2" name="pole tekstowe 1">
          <a:extLst>
            <a:ext uri="{FF2B5EF4-FFF2-40B4-BE49-F238E27FC236}">
              <a16:creationId xmlns:a16="http://schemas.microsoft.com/office/drawing/2014/main" id="{00000000-0008-0000-0600-000002000000}"/>
            </a:ext>
          </a:extLst>
        </xdr:cNvPr>
        <xdr:cNvSpPr txBox="1"/>
      </xdr:nvSpPr>
      <xdr:spPr>
        <a:xfrm>
          <a:off x="1021978" y="40730247"/>
          <a:ext cx="825649" cy="223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pl-PL" sz="1000" i="0">
              <a:solidFill>
                <a:schemeClr val="bg1">
                  <a:lumMod val="85000"/>
                </a:schemeClr>
              </a:solidFill>
            </a:rPr>
            <a:t>Akademia</a:t>
          </a:r>
        </a:p>
      </xdr:txBody>
    </xdr:sp>
    <xdr:clientData/>
  </xdr:twoCellAnchor>
  <xdr:twoCellAnchor editAs="oneCell">
    <xdr:from>
      <xdr:col>2</xdr:col>
      <xdr:colOff>0</xdr:colOff>
      <xdr:row>2</xdr:row>
      <xdr:rowOff>89647</xdr:rowOff>
    </xdr:from>
    <xdr:to>
      <xdr:col>5</xdr:col>
      <xdr:colOff>59086</xdr:colOff>
      <xdr:row>4</xdr:row>
      <xdr:rowOff>34365</xdr:rowOff>
    </xdr:to>
    <xdr:pic>
      <xdr:nvPicPr>
        <xdr:cNvPr id="8" name="Obraz 7" descr="Znalezione obrazy dla zapytania logo viessmann">
          <a:extLst>
            <a:ext uri="{FF2B5EF4-FFF2-40B4-BE49-F238E27FC236}">
              <a16:creationId xmlns:a16="http://schemas.microsoft.com/office/drawing/2014/main" id="{00000000-0008-0000-0600-000008000000}"/>
            </a:ext>
          </a:extLst>
        </xdr:cNvPr>
        <xdr:cNvPicPr>
          <a:picLocks noChangeAspect="1" noChangeArrowheads="1"/>
        </xdr:cNvPicPr>
      </xdr:nvPicPr>
      <xdr:blipFill>
        <a:blip xmlns:r="http://schemas.openxmlformats.org/officeDocument/2006/relationships" r:embed="rId1" cstate="screen">
          <a:extLst>
            <a:ext uri="{28A0092B-C50C-407E-A947-70E740481C1C}">
              <a14:useLocalDpi xmlns:a14="http://schemas.microsoft.com/office/drawing/2010/main"/>
            </a:ext>
          </a:extLst>
        </a:blip>
        <a:srcRect/>
        <a:stretch>
          <a:fillRect/>
        </a:stretch>
      </xdr:blipFill>
      <xdr:spPr bwMode="auto">
        <a:xfrm>
          <a:off x="685800" y="562087"/>
          <a:ext cx="1440211" cy="3104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3933</xdr:colOff>
      <xdr:row>2</xdr:row>
      <xdr:rowOff>16707</xdr:rowOff>
    </xdr:from>
    <xdr:to>
      <xdr:col>14</xdr:col>
      <xdr:colOff>95668</xdr:colOff>
      <xdr:row>3</xdr:row>
      <xdr:rowOff>169293</xdr:rowOff>
    </xdr:to>
    <xdr:pic>
      <xdr:nvPicPr>
        <xdr:cNvPr id="9" name="Grafika 8" descr="Kalendarz dzienny kontur">
          <a:extLst>
            <a:ext uri="{FF2B5EF4-FFF2-40B4-BE49-F238E27FC236}">
              <a16:creationId xmlns:a16="http://schemas.microsoft.com/office/drawing/2014/main" id="{00000000-0008-0000-06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6656193" y="489147"/>
          <a:ext cx="289855" cy="335466"/>
        </a:xfrm>
        <a:prstGeom prst="rect">
          <a:avLst/>
        </a:prstGeom>
      </xdr:spPr>
    </xdr:pic>
    <xdr:clientData/>
  </xdr:twoCellAnchor>
  <xdr:twoCellAnchor>
    <xdr:from>
      <xdr:col>2</xdr:col>
      <xdr:colOff>165321</xdr:colOff>
      <xdr:row>22</xdr:row>
      <xdr:rowOff>177214</xdr:rowOff>
    </xdr:from>
    <xdr:to>
      <xdr:col>6</xdr:col>
      <xdr:colOff>240624</xdr:colOff>
      <xdr:row>31</xdr:row>
      <xdr:rowOff>74296</xdr:rowOff>
    </xdr:to>
    <xdr:grpSp>
      <xdr:nvGrpSpPr>
        <xdr:cNvPr id="10" name="Grupa 9">
          <a:extLst>
            <a:ext uri="{FF2B5EF4-FFF2-40B4-BE49-F238E27FC236}">
              <a16:creationId xmlns:a16="http://schemas.microsoft.com/office/drawing/2014/main" id="{00000000-0008-0000-0600-00000A000000}"/>
            </a:ext>
          </a:extLst>
        </xdr:cNvPr>
        <xdr:cNvGrpSpPr>
          <a:grpSpLocks noChangeAspect="1"/>
        </xdr:cNvGrpSpPr>
      </xdr:nvGrpSpPr>
      <xdr:grpSpPr>
        <a:xfrm>
          <a:off x="852690" y="4274757"/>
          <a:ext cx="2114773" cy="1514539"/>
          <a:chOff x="544927" y="3922680"/>
          <a:chExt cx="1930930" cy="1200668"/>
        </a:xfrm>
      </xdr:grpSpPr>
      <xdr:cxnSp macro="">
        <xdr:nvCxnSpPr>
          <xdr:cNvPr id="11" name="Łącznik prosty 10">
            <a:extLst>
              <a:ext uri="{FF2B5EF4-FFF2-40B4-BE49-F238E27FC236}">
                <a16:creationId xmlns:a16="http://schemas.microsoft.com/office/drawing/2014/main" id="{00000000-0008-0000-0600-00000B000000}"/>
              </a:ext>
            </a:extLst>
          </xdr:cNvPr>
          <xdr:cNvCxnSpPr/>
        </xdr:nvCxnSpPr>
        <xdr:spPr>
          <a:xfrm flipH="1" flipV="1">
            <a:off x="2130592" y="4597066"/>
            <a:ext cx="345265" cy="155117"/>
          </a:xfrm>
          <a:prstGeom prst="line">
            <a:avLst/>
          </a:prstGeom>
          <a:ln w="3175"/>
        </xdr:spPr>
        <xdr:style>
          <a:lnRef idx="1">
            <a:schemeClr val="dk1"/>
          </a:lnRef>
          <a:fillRef idx="0">
            <a:schemeClr val="dk1"/>
          </a:fillRef>
          <a:effectRef idx="0">
            <a:schemeClr val="dk1"/>
          </a:effectRef>
          <a:fontRef idx="minor">
            <a:schemeClr val="tx1"/>
          </a:fontRef>
        </xdr:style>
      </xdr:cxnSp>
      <xdr:grpSp>
        <xdr:nvGrpSpPr>
          <xdr:cNvPr id="12" name="Grupa 11">
            <a:extLst>
              <a:ext uri="{FF2B5EF4-FFF2-40B4-BE49-F238E27FC236}">
                <a16:creationId xmlns:a16="http://schemas.microsoft.com/office/drawing/2014/main" id="{00000000-0008-0000-0600-00000C000000}"/>
              </a:ext>
            </a:extLst>
          </xdr:cNvPr>
          <xdr:cNvGrpSpPr>
            <a:grpSpLocks noChangeAspect="1"/>
          </xdr:cNvGrpSpPr>
        </xdr:nvGrpSpPr>
        <xdr:grpSpPr>
          <a:xfrm>
            <a:off x="544927" y="3922680"/>
            <a:ext cx="1924258" cy="1200668"/>
            <a:chOff x="6448642" y="3073956"/>
            <a:chExt cx="2854378" cy="2197628"/>
          </a:xfrm>
        </xdr:grpSpPr>
        <xdr:sp macro="" textlink="">
          <xdr:nvSpPr>
            <xdr:cNvPr id="13" name="Dowolny kształt: kształt 12">
              <a:extLst>
                <a:ext uri="{FF2B5EF4-FFF2-40B4-BE49-F238E27FC236}">
                  <a16:creationId xmlns:a16="http://schemas.microsoft.com/office/drawing/2014/main" id="{00000000-0008-0000-0600-00000D000000}"/>
                </a:ext>
              </a:extLst>
            </xdr:cNvPr>
            <xdr:cNvSpPr/>
          </xdr:nvSpPr>
          <xdr:spPr>
            <a:xfrm>
              <a:off x="7845107" y="3078602"/>
              <a:ext cx="1167674" cy="1342472"/>
            </a:xfrm>
            <a:custGeom>
              <a:avLst/>
              <a:gdLst>
                <a:gd name="connsiteX0" fmla="*/ 0 w 1170878"/>
                <a:gd name="connsiteY0" fmla="*/ 669073 h 1347439"/>
                <a:gd name="connsiteX1" fmla="*/ 0 w 1170878"/>
                <a:gd name="connsiteY1" fmla="*/ 0 h 1347439"/>
                <a:gd name="connsiteX2" fmla="*/ 1170878 w 1170878"/>
                <a:gd name="connsiteY2" fmla="*/ 664427 h 1347439"/>
                <a:gd name="connsiteX3" fmla="*/ 1170878 w 1170878"/>
                <a:gd name="connsiteY3" fmla="*/ 1347439 h 1347439"/>
                <a:gd name="connsiteX4" fmla="*/ 0 w 1170878"/>
                <a:gd name="connsiteY4" fmla="*/ 669073 h 1347439"/>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170878" h="1347439">
                  <a:moveTo>
                    <a:pt x="0" y="669073"/>
                  </a:moveTo>
                  <a:lnTo>
                    <a:pt x="0" y="0"/>
                  </a:lnTo>
                  <a:lnTo>
                    <a:pt x="1170878" y="664427"/>
                  </a:lnTo>
                  <a:lnTo>
                    <a:pt x="1170878" y="1347439"/>
                  </a:lnTo>
                  <a:lnTo>
                    <a:pt x="0" y="669073"/>
                  </a:lnTo>
                  <a:close/>
                </a:path>
              </a:pathLst>
            </a:custGeom>
            <a:solidFill>
              <a:schemeClr val="bg1">
                <a:lumMod val="8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b="1"/>
            </a:p>
          </xdr:txBody>
        </xdr:sp>
        <xdr:sp macro="" textlink="">
          <xdr:nvSpPr>
            <xdr:cNvPr id="14" name="Dowolny kształt: kształt 13">
              <a:extLst>
                <a:ext uri="{FF2B5EF4-FFF2-40B4-BE49-F238E27FC236}">
                  <a16:creationId xmlns:a16="http://schemas.microsoft.com/office/drawing/2014/main" id="{00000000-0008-0000-0600-00000E000000}"/>
                </a:ext>
              </a:extLst>
            </xdr:cNvPr>
            <xdr:cNvSpPr/>
          </xdr:nvSpPr>
          <xdr:spPr>
            <a:xfrm>
              <a:off x="6681599" y="3073956"/>
              <a:ext cx="1168154" cy="1342472"/>
            </a:xfrm>
            <a:custGeom>
              <a:avLst/>
              <a:gdLst>
                <a:gd name="connsiteX0" fmla="*/ 0 w 1170878"/>
                <a:gd name="connsiteY0" fmla="*/ 1347439 h 1347439"/>
                <a:gd name="connsiteX1" fmla="*/ 0 w 1170878"/>
                <a:gd name="connsiteY1" fmla="*/ 673719 h 1347439"/>
                <a:gd name="connsiteX2" fmla="*/ 1170878 w 1170878"/>
                <a:gd name="connsiteY2" fmla="*/ 0 h 1347439"/>
                <a:gd name="connsiteX3" fmla="*/ 1170878 w 1170878"/>
                <a:gd name="connsiteY3" fmla="*/ 678366 h 1347439"/>
                <a:gd name="connsiteX4" fmla="*/ 0 w 1170878"/>
                <a:gd name="connsiteY4" fmla="*/ 1347439 h 1347439"/>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170878" h="1347439">
                  <a:moveTo>
                    <a:pt x="0" y="1347439"/>
                  </a:moveTo>
                  <a:lnTo>
                    <a:pt x="0" y="673719"/>
                  </a:lnTo>
                  <a:lnTo>
                    <a:pt x="1170878" y="0"/>
                  </a:lnTo>
                  <a:lnTo>
                    <a:pt x="1170878" y="678366"/>
                  </a:lnTo>
                  <a:lnTo>
                    <a:pt x="0" y="1347439"/>
                  </a:lnTo>
                  <a:close/>
                </a:path>
              </a:pathLst>
            </a:custGeom>
            <a:solidFill>
              <a:schemeClr val="bg1">
                <a:lumMod val="9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b="1"/>
            </a:p>
          </xdr:txBody>
        </xdr:sp>
        <xdr:sp macro="" textlink="">
          <xdr:nvSpPr>
            <xdr:cNvPr id="15" name="Dowolny kształt: kształt 14">
              <a:extLst>
                <a:ext uri="{FF2B5EF4-FFF2-40B4-BE49-F238E27FC236}">
                  <a16:creationId xmlns:a16="http://schemas.microsoft.com/office/drawing/2014/main" id="{00000000-0008-0000-0600-00000F000000}"/>
                </a:ext>
              </a:extLst>
            </xdr:cNvPr>
            <xdr:cNvSpPr/>
          </xdr:nvSpPr>
          <xdr:spPr>
            <a:xfrm>
              <a:off x="6681599" y="3743509"/>
              <a:ext cx="1163508" cy="1351285"/>
            </a:xfrm>
            <a:custGeom>
              <a:avLst/>
              <a:gdLst>
                <a:gd name="connsiteX0" fmla="*/ 1166232 w 1166232"/>
                <a:gd name="connsiteY0" fmla="*/ 1356732 h 1356732"/>
                <a:gd name="connsiteX1" fmla="*/ 1166232 w 1166232"/>
                <a:gd name="connsiteY1" fmla="*/ 673719 h 1356732"/>
                <a:gd name="connsiteX2" fmla="*/ 0 w 1166232"/>
                <a:gd name="connsiteY2" fmla="*/ 0 h 1356732"/>
                <a:gd name="connsiteX3" fmla="*/ 0 w 1166232"/>
                <a:gd name="connsiteY3" fmla="*/ 678366 h 1356732"/>
                <a:gd name="connsiteX4" fmla="*/ 1166232 w 1166232"/>
                <a:gd name="connsiteY4" fmla="*/ 1356732 h 1356732"/>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166232" h="1356732">
                  <a:moveTo>
                    <a:pt x="1166232" y="1356732"/>
                  </a:moveTo>
                  <a:lnTo>
                    <a:pt x="1166232" y="673719"/>
                  </a:lnTo>
                  <a:lnTo>
                    <a:pt x="0" y="0"/>
                  </a:lnTo>
                  <a:lnTo>
                    <a:pt x="0" y="678366"/>
                  </a:lnTo>
                  <a:lnTo>
                    <a:pt x="1166232" y="1356732"/>
                  </a:lnTo>
                  <a:close/>
                </a:path>
              </a:pathLst>
            </a:custGeom>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b="1"/>
            </a:p>
          </xdr:txBody>
        </xdr:sp>
        <xdr:sp macro="" textlink="">
          <xdr:nvSpPr>
            <xdr:cNvPr id="16" name="Dowolny kształt: kształt 15">
              <a:extLst>
                <a:ext uri="{FF2B5EF4-FFF2-40B4-BE49-F238E27FC236}">
                  <a16:creationId xmlns:a16="http://schemas.microsoft.com/office/drawing/2014/main" id="{00000000-0008-0000-0600-000010000000}"/>
                </a:ext>
              </a:extLst>
            </xdr:cNvPr>
            <xdr:cNvSpPr/>
          </xdr:nvSpPr>
          <xdr:spPr>
            <a:xfrm>
              <a:off x="7849753" y="3743509"/>
              <a:ext cx="1166258" cy="1355931"/>
            </a:xfrm>
            <a:custGeom>
              <a:avLst/>
              <a:gdLst>
                <a:gd name="connsiteX0" fmla="*/ 1166232 w 1166232"/>
                <a:gd name="connsiteY0" fmla="*/ 687658 h 1361378"/>
                <a:gd name="connsiteX1" fmla="*/ 1166232 w 1166232"/>
                <a:gd name="connsiteY1" fmla="*/ 0 h 1361378"/>
                <a:gd name="connsiteX2" fmla="*/ 0 w 1166232"/>
                <a:gd name="connsiteY2" fmla="*/ 673719 h 1361378"/>
                <a:gd name="connsiteX3" fmla="*/ 0 w 1166232"/>
                <a:gd name="connsiteY3" fmla="*/ 1361378 h 1361378"/>
                <a:gd name="connsiteX4" fmla="*/ 1166232 w 1166232"/>
                <a:gd name="connsiteY4" fmla="*/ 687658 h 1361378"/>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166232" h="1361378">
                  <a:moveTo>
                    <a:pt x="1166232" y="687658"/>
                  </a:moveTo>
                  <a:lnTo>
                    <a:pt x="1166232" y="0"/>
                  </a:lnTo>
                  <a:lnTo>
                    <a:pt x="0" y="673719"/>
                  </a:lnTo>
                  <a:lnTo>
                    <a:pt x="0" y="1361378"/>
                  </a:lnTo>
                  <a:lnTo>
                    <a:pt x="1166232" y="687658"/>
                  </a:lnTo>
                  <a:close/>
                </a:path>
              </a:pathLst>
            </a:custGeom>
            <a:solidFill>
              <a:schemeClr val="accent1">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b="1"/>
            </a:p>
          </xdr:txBody>
        </xdr:sp>
        <xdr:cxnSp macro="">
          <xdr:nvCxnSpPr>
            <xdr:cNvPr id="17" name="Łącznik prosty 16">
              <a:extLst>
                <a:ext uri="{FF2B5EF4-FFF2-40B4-BE49-F238E27FC236}">
                  <a16:creationId xmlns:a16="http://schemas.microsoft.com/office/drawing/2014/main" id="{00000000-0008-0000-0600-000011000000}"/>
                </a:ext>
              </a:extLst>
            </xdr:cNvPr>
            <xdr:cNvCxnSpPr/>
          </xdr:nvCxnSpPr>
          <xdr:spPr>
            <a:xfrm flipH="1" flipV="1">
              <a:off x="7860193" y="5102157"/>
              <a:ext cx="299263" cy="169427"/>
            </a:xfrm>
            <a:prstGeom prst="line">
              <a:avLst/>
            </a:prstGeom>
            <a:ln w="3175"/>
          </xdr:spPr>
          <xdr:style>
            <a:lnRef idx="1">
              <a:schemeClr val="dk1"/>
            </a:lnRef>
            <a:fillRef idx="0">
              <a:schemeClr val="dk1"/>
            </a:fillRef>
            <a:effectRef idx="0">
              <a:schemeClr val="dk1"/>
            </a:effectRef>
            <a:fontRef idx="minor">
              <a:schemeClr val="tx1"/>
            </a:fontRef>
          </xdr:style>
        </xdr:cxnSp>
        <xdr:cxnSp macro="">
          <xdr:nvCxnSpPr>
            <xdr:cNvPr id="18" name="Łącznik prosty 17">
              <a:extLst>
                <a:ext uri="{FF2B5EF4-FFF2-40B4-BE49-F238E27FC236}">
                  <a16:creationId xmlns:a16="http://schemas.microsoft.com/office/drawing/2014/main" id="{00000000-0008-0000-0600-000012000000}"/>
                </a:ext>
              </a:extLst>
            </xdr:cNvPr>
            <xdr:cNvCxnSpPr/>
          </xdr:nvCxnSpPr>
          <xdr:spPr>
            <a:xfrm flipH="1" flipV="1">
              <a:off x="6480495" y="4544755"/>
              <a:ext cx="1163426" cy="686269"/>
            </a:xfrm>
            <a:prstGeom prst="line">
              <a:avLst/>
            </a:prstGeom>
            <a:ln w="6350" cap="flat" cmpd="sng" algn="ctr">
              <a:solidFill>
                <a:schemeClr val="dk1"/>
              </a:solidFill>
              <a:prstDash val="solid"/>
              <a:round/>
              <a:headEnd type="triangle" w="sm" len="med"/>
              <a:tailEnd type="triangle" w="sm" len="med"/>
            </a:ln>
          </xdr:spPr>
          <xdr:style>
            <a:lnRef idx="0">
              <a:scrgbClr r="0" g="0" b="0"/>
            </a:lnRef>
            <a:fillRef idx="0">
              <a:scrgbClr r="0" g="0" b="0"/>
            </a:fillRef>
            <a:effectRef idx="0">
              <a:scrgbClr r="0" g="0" b="0"/>
            </a:effectRef>
            <a:fontRef idx="minor">
              <a:schemeClr val="tx1"/>
            </a:fontRef>
          </xdr:style>
        </xdr:cxnSp>
        <xdr:cxnSp macro="">
          <xdr:nvCxnSpPr>
            <xdr:cNvPr id="19" name="Łącznik prosty 18">
              <a:extLst>
                <a:ext uri="{FF2B5EF4-FFF2-40B4-BE49-F238E27FC236}">
                  <a16:creationId xmlns:a16="http://schemas.microsoft.com/office/drawing/2014/main" id="{00000000-0008-0000-0600-000013000000}"/>
                </a:ext>
              </a:extLst>
            </xdr:cNvPr>
            <xdr:cNvCxnSpPr/>
          </xdr:nvCxnSpPr>
          <xdr:spPr>
            <a:xfrm flipV="1">
              <a:off x="8121199" y="4577171"/>
              <a:ext cx="1152503" cy="672830"/>
            </a:xfrm>
            <a:prstGeom prst="line">
              <a:avLst/>
            </a:prstGeom>
            <a:ln w="6350" cap="flat" cmpd="sng" algn="ctr">
              <a:solidFill>
                <a:schemeClr val="dk1"/>
              </a:solidFill>
              <a:prstDash val="solid"/>
              <a:round/>
              <a:headEnd type="triangle" w="sm" len="med"/>
              <a:tailEnd type="triangle" w="sm" len="med"/>
            </a:ln>
          </xdr:spPr>
          <xdr:style>
            <a:lnRef idx="0">
              <a:scrgbClr r="0" g="0" b="0"/>
            </a:lnRef>
            <a:fillRef idx="0">
              <a:scrgbClr r="0" g="0" b="0"/>
            </a:fillRef>
            <a:effectRef idx="0">
              <a:scrgbClr r="0" g="0" b="0"/>
            </a:effectRef>
            <a:fontRef idx="minor">
              <a:schemeClr val="tx1"/>
            </a:fontRef>
          </xdr:style>
        </xdr:cxnSp>
        <xdr:cxnSp macro="">
          <xdr:nvCxnSpPr>
            <xdr:cNvPr id="20" name="Łącznik prosty 19">
              <a:extLst>
                <a:ext uri="{FF2B5EF4-FFF2-40B4-BE49-F238E27FC236}">
                  <a16:creationId xmlns:a16="http://schemas.microsoft.com/office/drawing/2014/main" id="{00000000-0008-0000-0600-000014000000}"/>
                </a:ext>
              </a:extLst>
            </xdr:cNvPr>
            <xdr:cNvCxnSpPr/>
          </xdr:nvCxnSpPr>
          <xdr:spPr>
            <a:xfrm flipH="1" flipV="1">
              <a:off x="9224009" y="3630990"/>
              <a:ext cx="0" cy="677860"/>
            </a:xfrm>
            <a:prstGeom prst="line">
              <a:avLst/>
            </a:prstGeom>
            <a:ln w="6350" cap="flat" cmpd="sng" algn="ctr">
              <a:solidFill>
                <a:schemeClr val="dk1"/>
              </a:solidFill>
              <a:prstDash val="solid"/>
              <a:round/>
              <a:headEnd type="triangle" w="sm" len="med"/>
              <a:tailEnd type="triangle" w="sm" len="med"/>
            </a:ln>
          </xdr:spPr>
          <xdr:style>
            <a:lnRef idx="0">
              <a:scrgbClr r="0" g="0" b="0"/>
            </a:lnRef>
            <a:fillRef idx="0">
              <a:scrgbClr r="0" g="0" b="0"/>
            </a:fillRef>
            <a:effectRef idx="0">
              <a:scrgbClr r="0" g="0" b="0"/>
            </a:effectRef>
            <a:fontRef idx="minor">
              <a:schemeClr val="tx1"/>
            </a:fontRef>
          </xdr:style>
        </xdr:cxnSp>
        <xdr:cxnSp macro="">
          <xdr:nvCxnSpPr>
            <xdr:cNvPr id="21" name="Łącznik prosty 20">
              <a:extLst>
                <a:ext uri="{FF2B5EF4-FFF2-40B4-BE49-F238E27FC236}">
                  <a16:creationId xmlns:a16="http://schemas.microsoft.com/office/drawing/2014/main" id="{00000000-0008-0000-0600-000015000000}"/>
                </a:ext>
              </a:extLst>
            </xdr:cNvPr>
            <xdr:cNvCxnSpPr>
              <a:endCxn id="16" idx="3"/>
            </xdr:cNvCxnSpPr>
          </xdr:nvCxnSpPr>
          <xdr:spPr>
            <a:xfrm flipV="1">
              <a:off x="7596605" y="5099441"/>
              <a:ext cx="253148" cy="162622"/>
            </a:xfrm>
            <a:prstGeom prst="line">
              <a:avLst/>
            </a:prstGeom>
            <a:ln w="3175"/>
          </xdr:spPr>
          <xdr:style>
            <a:lnRef idx="1">
              <a:schemeClr val="dk1"/>
            </a:lnRef>
            <a:fillRef idx="0">
              <a:schemeClr val="dk1"/>
            </a:fillRef>
            <a:effectRef idx="0">
              <a:schemeClr val="dk1"/>
            </a:effectRef>
            <a:fontRef idx="minor">
              <a:schemeClr val="tx1"/>
            </a:fontRef>
          </xdr:style>
        </xdr:cxnSp>
        <xdr:cxnSp macro="">
          <xdr:nvCxnSpPr>
            <xdr:cNvPr id="22" name="Łącznik prosty 21">
              <a:extLst>
                <a:ext uri="{FF2B5EF4-FFF2-40B4-BE49-F238E27FC236}">
                  <a16:creationId xmlns:a16="http://schemas.microsoft.com/office/drawing/2014/main" id="{00000000-0008-0000-0600-000016000000}"/>
                </a:ext>
              </a:extLst>
            </xdr:cNvPr>
            <xdr:cNvCxnSpPr/>
          </xdr:nvCxnSpPr>
          <xdr:spPr>
            <a:xfrm flipV="1">
              <a:off x="6448642" y="4422034"/>
              <a:ext cx="234420" cy="133315"/>
            </a:xfrm>
            <a:prstGeom prst="line">
              <a:avLst/>
            </a:prstGeom>
            <a:ln w="3175"/>
          </xdr:spPr>
          <xdr:style>
            <a:lnRef idx="1">
              <a:schemeClr val="dk1"/>
            </a:lnRef>
            <a:fillRef idx="0">
              <a:schemeClr val="dk1"/>
            </a:fillRef>
            <a:effectRef idx="0">
              <a:schemeClr val="dk1"/>
            </a:effectRef>
            <a:fontRef idx="minor">
              <a:schemeClr val="tx1"/>
            </a:fontRef>
          </xdr:style>
        </xdr:cxnSp>
        <xdr:cxnSp macro="">
          <xdr:nvCxnSpPr>
            <xdr:cNvPr id="23" name="Łącznik prosty 22">
              <a:extLst>
                <a:ext uri="{FF2B5EF4-FFF2-40B4-BE49-F238E27FC236}">
                  <a16:creationId xmlns:a16="http://schemas.microsoft.com/office/drawing/2014/main" id="{00000000-0008-0000-0600-000017000000}"/>
                </a:ext>
              </a:extLst>
            </xdr:cNvPr>
            <xdr:cNvCxnSpPr/>
          </xdr:nvCxnSpPr>
          <xdr:spPr>
            <a:xfrm flipV="1">
              <a:off x="9005129" y="3586867"/>
              <a:ext cx="277419" cy="158358"/>
            </a:xfrm>
            <a:prstGeom prst="line">
              <a:avLst/>
            </a:prstGeom>
            <a:ln w="3175"/>
          </xdr:spPr>
          <xdr:style>
            <a:lnRef idx="1">
              <a:schemeClr val="dk1"/>
            </a:lnRef>
            <a:fillRef idx="0">
              <a:schemeClr val="dk1"/>
            </a:fillRef>
            <a:effectRef idx="0">
              <a:schemeClr val="dk1"/>
            </a:effectRef>
            <a:fontRef idx="minor">
              <a:schemeClr val="tx1"/>
            </a:fontRef>
          </xdr:style>
        </xdr:cxnSp>
        <xdr:cxnSp macro="">
          <xdr:nvCxnSpPr>
            <xdr:cNvPr id="24" name="Łącznik prosty 23">
              <a:extLst>
                <a:ext uri="{FF2B5EF4-FFF2-40B4-BE49-F238E27FC236}">
                  <a16:creationId xmlns:a16="http://schemas.microsoft.com/office/drawing/2014/main" id="{00000000-0008-0000-0600-000018000000}"/>
                </a:ext>
              </a:extLst>
            </xdr:cNvPr>
            <xdr:cNvCxnSpPr/>
          </xdr:nvCxnSpPr>
          <xdr:spPr>
            <a:xfrm flipV="1">
              <a:off x="9019720" y="4261523"/>
              <a:ext cx="283300" cy="162439"/>
            </a:xfrm>
            <a:prstGeom prst="line">
              <a:avLst/>
            </a:prstGeom>
            <a:ln w="3175"/>
          </xdr:spPr>
          <xdr:style>
            <a:lnRef idx="1">
              <a:schemeClr val="dk1"/>
            </a:lnRef>
            <a:fillRef idx="0">
              <a:schemeClr val="dk1"/>
            </a:fillRef>
            <a:effectRef idx="0">
              <a:schemeClr val="dk1"/>
            </a:effectRef>
            <a:fontRef idx="minor">
              <a:schemeClr val="tx1"/>
            </a:fontRef>
          </xdr:style>
        </xdr:cxnSp>
      </xdr:grpSp>
    </xdr:grpSp>
    <xdr:clientData/>
  </xdr:twoCellAnchor>
  <xdr:twoCellAnchor>
    <xdr:from>
      <xdr:col>5</xdr:col>
      <xdr:colOff>1530</xdr:colOff>
      <xdr:row>53</xdr:row>
      <xdr:rowOff>161429</xdr:rowOff>
    </xdr:from>
    <xdr:to>
      <xdr:col>6</xdr:col>
      <xdr:colOff>317473</xdr:colOff>
      <xdr:row>56</xdr:row>
      <xdr:rowOff>136684</xdr:rowOff>
    </xdr:to>
    <xdr:grpSp>
      <xdr:nvGrpSpPr>
        <xdr:cNvPr id="25" name="Grupa 24">
          <a:extLst>
            <a:ext uri="{FF2B5EF4-FFF2-40B4-BE49-F238E27FC236}">
              <a16:creationId xmlns:a16="http://schemas.microsoft.com/office/drawing/2014/main" id="{00000000-0008-0000-0600-000019000000}"/>
            </a:ext>
          </a:extLst>
        </xdr:cNvPr>
        <xdr:cNvGrpSpPr>
          <a:grpSpLocks noChangeAspect="1"/>
        </xdr:cNvGrpSpPr>
      </xdr:nvGrpSpPr>
      <xdr:grpSpPr>
        <a:xfrm>
          <a:off x="2097030" y="9912452"/>
          <a:ext cx="947282" cy="507422"/>
          <a:chOff x="323272" y="8994250"/>
          <a:chExt cx="3876011" cy="2224628"/>
        </a:xfrm>
      </xdr:grpSpPr>
      <xdr:sp macro="" textlink="">
        <xdr:nvSpPr>
          <xdr:cNvPr id="26" name="Prostokąt 25">
            <a:extLst>
              <a:ext uri="{FF2B5EF4-FFF2-40B4-BE49-F238E27FC236}">
                <a16:creationId xmlns:a16="http://schemas.microsoft.com/office/drawing/2014/main" id="{00000000-0008-0000-0600-00001A000000}"/>
              </a:ext>
            </a:extLst>
          </xdr:cNvPr>
          <xdr:cNvSpPr/>
        </xdr:nvSpPr>
        <xdr:spPr>
          <a:xfrm>
            <a:off x="1294655" y="9106397"/>
            <a:ext cx="896426" cy="1834929"/>
          </a:xfrm>
          <a:prstGeom prst="rect">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27" name="Łącznik prosty 26">
            <a:extLst>
              <a:ext uri="{FF2B5EF4-FFF2-40B4-BE49-F238E27FC236}">
                <a16:creationId xmlns:a16="http://schemas.microsoft.com/office/drawing/2014/main" id="{00000000-0008-0000-0600-00001B000000}"/>
              </a:ext>
            </a:extLst>
          </xdr:cNvPr>
          <xdr:cNvCxnSpPr>
            <a:stCxn id="26" idx="0"/>
            <a:endCxn id="26" idx="2"/>
          </xdr:cNvCxnSpPr>
        </xdr:nvCxnSpPr>
        <xdr:spPr>
          <a:xfrm>
            <a:off x="1746678" y="9110207"/>
            <a:ext cx="0" cy="1831119"/>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8" name="Łącznik prosty 27">
            <a:extLst>
              <a:ext uri="{FF2B5EF4-FFF2-40B4-BE49-F238E27FC236}">
                <a16:creationId xmlns:a16="http://schemas.microsoft.com/office/drawing/2014/main" id="{00000000-0008-0000-0600-00001C000000}"/>
              </a:ext>
            </a:extLst>
          </xdr:cNvPr>
          <xdr:cNvCxnSpPr>
            <a:stCxn id="26" idx="1"/>
            <a:endCxn id="26" idx="3"/>
          </xdr:cNvCxnSpPr>
        </xdr:nvCxnSpPr>
        <xdr:spPr>
          <a:xfrm>
            <a:off x="1292750" y="10020052"/>
            <a:ext cx="894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29" name="Prostokąt 28">
            <a:extLst>
              <a:ext uri="{FF2B5EF4-FFF2-40B4-BE49-F238E27FC236}">
                <a16:creationId xmlns:a16="http://schemas.microsoft.com/office/drawing/2014/main" id="{00000000-0008-0000-0600-00001D000000}"/>
              </a:ext>
            </a:extLst>
          </xdr:cNvPr>
          <xdr:cNvSpPr/>
        </xdr:nvSpPr>
        <xdr:spPr>
          <a:xfrm>
            <a:off x="2226779" y="9106397"/>
            <a:ext cx="894521" cy="1834929"/>
          </a:xfrm>
          <a:prstGeom prst="rect">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30" name="Łącznik prosty 29">
            <a:extLst>
              <a:ext uri="{FF2B5EF4-FFF2-40B4-BE49-F238E27FC236}">
                <a16:creationId xmlns:a16="http://schemas.microsoft.com/office/drawing/2014/main" id="{00000000-0008-0000-0600-00001E000000}"/>
              </a:ext>
            </a:extLst>
          </xdr:cNvPr>
          <xdr:cNvCxnSpPr>
            <a:stCxn id="29" idx="0"/>
            <a:endCxn id="29" idx="2"/>
          </xdr:cNvCxnSpPr>
        </xdr:nvCxnSpPr>
        <xdr:spPr>
          <a:xfrm>
            <a:off x="2684517" y="9110207"/>
            <a:ext cx="0" cy="1831119"/>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31" name="Łącznik prosty 30">
            <a:extLst>
              <a:ext uri="{FF2B5EF4-FFF2-40B4-BE49-F238E27FC236}">
                <a16:creationId xmlns:a16="http://schemas.microsoft.com/office/drawing/2014/main" id="{00000000-0008-0000-0600-00001F000000}"/>
              </a:ext>
            </a:extLst>
          </xdr:cNvPr>
          <xdr:cNvCxnSpPr>
            <a:stCxn id="29" idx="1"/>
            <a:endCxn id="29" idx="3"/>
          </xdr:cNvCxnSpPr>
        </xdr:nvCxnSpPr>
        <xdr:spPr>
          <a:xfrm>
            <a:off x="2232494" y="10020052"/>
            <a:ext cx="892616"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32" name="Prostokąt 31">
            <a:extLst>
              <a:ext uri="{FF2B5EF4-FFF2-40B4-BE49-F238E27FC236}">
                <a16:creationId xmlns:a16="http://schemas.microsoft.com/office/drawing/2014/main" id="{00000000-0008-0000-0600-000020000000}"/>
              </a:ext>
            </a:extLst>
          </xdr:cNvPr>
          <xdr:cNvSpPr/>
        </xdr:nvSpPr>
        <xdr:spPr>
          <a:xfrm>
            <a:off x="1155093" y="8994250"/>
            <a:ext cx="2099972" cy="207322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3" name="Prostokąt 32">
            <a:extLst>
              <a:ext uri="{FF2B5EF4-FFF2-40B4-BE49-F238E27FC236}">
                <a16:creationId xmlns:a16="http://schemas.microsoft.com/office/drawing/2014/main" id="{00000000-0008-0000-0600-000021000000}"/>
              </a:ext>
            </a:extLst>
          </xdr:cNvPr>
          <xdr:cNvSpPr/>
        </xdr:nvSpPr>
        <xdr:spPr>
          <a:xfrm flipV="1">
            <a:off x="360625" y="11075089"/>
            <a:ext cx="3838658" cy="122997"/>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34" name="Grafika 33" descr="Kawa kontur">
            <a:extLst>
              <a:ext uri="{FF2B5EF4-FFF2-40B4-BE49-F238E27FC236}">
                <a16:creationId xmlns:a16="http://schemas.microsoft.com/office/drawing/2014/main" id="{00000000-0008-0000-0600-000022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tretch>
            <a:fillRect/>
          </a:stretch>
        </xdr:blipFill>
        <xdr:spPr>
          <a:xfrm>
            <a:off x="3355122" y="10395338"/>
            <a:ext cx="707010" cy="729449"/>
          </a:xfrm>
          <a:prstGeom prst="rect">
            <a:avLst/>
          </a:prstGeom>
        </xdr:spPr>
      </xdr:pic>
      <xdr:pic>
        <xdr:nvPicPr>
          <xdr:cNvPr id="35" name="Grafika 34" descr="Książki na półce kontur">
            <a:extLst>
              <a:ext uri="{FF2B5EF4-FFF2-40B4-BE49-F238E27FC236}">
                <a16:creationId xmlns:a16="http://schemas.microsoft.com/office/drawing/2014/main" id="{00000000-0008-0000-0600-000023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 uri="{96DAC541-7B7A-43D3-8B79-37D633B846F1}">
                <asvg:svgBlip xmlns:asvg="http://schemas.microsoft.com/office/drawing/2016/SVG/main" r:embed="rId7"/>
              </a:ext>
            </a:extLst>
          </a:blip>
          <a:stretch>
            <a:fillRect/>
          </a:stretch>
        </xdr:blipFill>
        <xdr:spPr>
          <a:xfrm>
            <a:off x="323272" y="10308288"/>
            <a:ext cx="901065" cy="910590"/>
          </a:xfrm>
          <a:prstGeom prst="rect">
            <a:avLst/>
          </a:prstGeom>
        </xdr:spPr>
      </xdr:pic>
    </xdr:grpSp>
    <xdr:clientData/>
  </xdr:twoCellAnchor>
  <xdr:twoCellAnchor>
    <xdr:from>
      <xdr:col>16</xdr:col>
      <xdr:colOff>20410</xdr:colOff>
      <xdr:row>53</xdr:row>
      <xdr:rowOff>172314</xdr:rowOff>
    </xdr:from>
    <xdr:to>
      <xdr:col>18</xdr:col>
      <xdr:colOff>58768</xdr:colOff>
      <xdr:row>56</xdr:row>
      <xdr:rowOff>149474</xdr:rowOff>
    </xdr:to>
    <xdr:grpSp>
      <xdr:nvGrpSpPr>
        <xdr:cNvPr id="36" name="Grupa 35">
          <a:extLst>
            <a:ext uri="{FF2B5EF4-FFF2-40B4-BE49-F238E27FC236}">
              <a16:creationId xmlns:a16="http://schemas.microsoft.com/office/drawing/2014/main" id="{00000000-0008-0000-0600-000024000000}"/>
            </a:ext>
          </a:extLst>
        </xdr:cNvPr>
        <xdr:cNvGrpSpPr>
          <a:grpSpLocks noChangeAspect="1"/>
        </xdr:cNvGrpSpPr>
      </xdr:nvGrpSpPr>
      <xdr:grpSpPr>
        <a:xfrm>
          <a:off x="7703835" y="9917622"/>
          <a:ext cx="934829" cy="518852"/>
          <a:chOff x="323272" y="8994250"/>
          <a:chExt cx="3876011" cy="2224628"/>
        </a:xfrm>
      </xdr:grpSpPr>
      <xdr:sp macro="" textlink="">
        <xdr:nvSpPr>
          <xdr:cNvPr id="37" name="Prostokąt 36">
            <a:extLst>
              <a:ext uri="{FF2B5EF4-FFF2-40B4-BE49-F238E27FC236}">
                <a16:creationId xmlns:a16="http://schemas.microsoft.com/office/drawing/2014/main" id="{00000000-0008-0000-0600-000025000000}"/>
              </a:ext>
            </a:extLst>
          </xdr:cNvPr>
          <xdr:cNvSpPr/>
        </xdr:nvSpPr>
        <xdr:spPr>
          <a:xfrm>
            <a:off x="1294655" y="9106397"/>
            <a:ext cx="896426" cy="1834929"/>
          </a:xfrm>
          <a:prstGeom prst="rect">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38" name="Łącznik prosty 37">
            <a:extLst>
              <a:ext uri="{FF2B5EF4-FFF2-40B4-BE49-F238E27FC236}">
                <a16:creationId xmlns:a16="http://schemas.microsoft.com/office/drawing/2014/main" id="{00000000-0008-0000-0600-000026000000}"/>
              </a:ext>
            </a:extLst>
          </xdr:cNvPr>
          <xdr:cNvCxnSpPr>
            <a:stCxn id="37" idx="0"/>
            <a:endCxn id="37" idx="2"/>
          </xdr:cNvCxnSpPr>
        </xdr:nvCxnSpPr>
        <xdr:spPr>
          <a:xfrm>
            <a:off x="1746678" y="9110207"/>
            <a:ext cx="0" cy="1831119"/>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39" name="Łącznik prosty 38">
            <a:extLst>
              <a:ext uri="{FF2B5EF4-FFF2-40B4-BE49-F238E27FC236}">
                <a16:creationId xmlns:a16="http://schemas.microsoft.com/office/drawing/2014/main" id="{00000000-0008-0000-0600-000027000000}"/>
              </a:ext>
            </a:extLst>
          </xdr:cNvPr>
          <xdr:cNvCxnSpPr>
            <a:stCxn id="37" idx="1"/>
            <a:endCxn id="37" idx="3"/>
          </xdr:cNvCxnSpPr>
        </xdr:nvCxnSpPr>
        <xdr:spPr>
          <a:xfrm>
            <a:off x="1292750" y="10020052"/>
            <a:ext cx="894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40" name="Prostokąt 39">
            <a:extLst>
              <a:ext uri="{FF2B5EF4-FFF2-40B4-BE49-F238E27FC236}">
                <a16:creationId xmlns:a16="http://schemas.microsoft.com/office/drawing/2014/main" id="{00000000-0008-0000-0600-000028000000}"/>
              </a:ext>
            </a:extLst>
          </xdr:cNvPr>
          <xdr:cNvSpPr/>
        </xdr:nvSpPr>
        <xdr:spPr>
          <a:xfrm>
            <a:off x="2226779" y="9106397"/>
            <a:ext cx="894521" cy="1834929"/>
          </a:xfrm>
          <a:prstGeom prst="rect">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41" name="Łącznik prosty 40">
            <a:extLst>
              <a:ext uri="{FF2B5EF4-FFF2-40B4-BE49-F238E27FC236}">
                <a16:creationId xmlns:a16="http://schemas.microsoft.com/office/drawing/2014/main" id="{00000000-0008-0000-0600-000029000000}"/>
              </a:ext>
            </a:extLst>
          </xdr:cNvPr>
          <xdr:cNvCxnSpPr>
            <a:stCxn id="40" idx="0"/>
            <a:endCxn id="40" idx="2"/>
          </xdr:cNvCxnSpPr>
        </xdr:nvCxnSpPr>
        <xdr:spPr>
          <a:xfrm>
            <a:off x="2684517" y="9110207"/>
            <a:ext cx="0" cy="1831119"/>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42" name="Łącznik prosty 41">
            <a:extLst>
              <a:ext uri="{FF2B5EF4-FFF2-40B4-BE49-F238E27FC236}">
                <a16:creationId xmlns:a16="http://schemas.microsoft.com/office/drawing/2014/main" id="{00000000-0008-0000-0600-00002A000000}"/>
              </a:ext>
            </a:extLst>
          </xdr:cNvPr>
          <xdr:cNvCxnSpPr>
            <a:stCxn id="40" idx="1"/>
            <a:endCxn id="40" idx="3"/>
          </xdr:cNvCxnSpPr>
        </xdr:nvCxnSpPr>
        <xdr:spPr>
          <a:xfrm>
            <a:off x="2232494" y="10020052"/>
            <a:ext cx="892616"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43" name="Prostokąt 42">
            <a:extLst>
              <a:ext uri="{FF2B5EF4-FFF2-40B4-BE49-F238E27FC236}">
                <a16:creationId xmlns:a16="http://schemas.microsoft.com/office/drawing/2014/main" id="{00000000-0008-0000-0600-00002B000000}"/>
              </a:ext>
            </a:extLst>
          </xdr:cNvPr>
          <xdr:cNvSpPr/>
        </xdr:nvSpPr>
        <xdr:spPr>
          <a:xfrm>
            <a:off x="1155093" y="8994250"/>
            <a:ext cx="2099972" cy="207322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4" name="Prostokąt 43">
            <a:extLst>
              <a:ext uri="{FF2B5EF4-FFF2-40B4-BE49-F238E27FC236}">
                <a16:creationId xmlns:a16="http://schemas.microsoft.com/office/drawing/2014/main" id="{00000000-0008-0000-0600-00002C000000}"/>
              </a:ext>
            </a:extLst>
          </xdr:cNvPr>
          <xdr:cNvSpPr/>
        </xdr:nvSpPr>
        <xdr:spPr>
          <a:xfrm flipV="1">
            <a:off x="360625" y="11075089"/>
            <a:ext cx="3838658" cy="122997"/>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45" name="Grafika 44" descr="Kawa kontur">
            <a:extLst>
              <a:ext uri="{FF2B5EF4-FFF2-40B4-BE49-F238E27FC236}">
                <a16:creationId xmlns:a16="http://schemas.microsoft.com/office/drawing/2014/main" id="{00000000-0008-0000-0600-00002D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tretch>
            <a:fillRect/>
          </a:stretch>
        </xdr:blipFill>
        <xdr:spPr>
          <a:xfrm>
            <a:off x="3355122" y="10395338"/>
            <a:ext cx="707010" cy="729449"/>
          </a:xfrm>
          <a:prstGeom prst="rect">
            <a:avLst/>
          </a:prstGeom>
        </xdr:spPr>
      </xdr:pic>
      <xdr:pic>
        <xdr:nvPicPr>
          <xdr:cNvPr id="46" name="Grafika 45" descr="Książki na półce kontur">
            <a:extLst>
              <a:ext uri="{FF2B5EF4-FFF2-40B4-BE49-F238E27FC236}">
                <a16:creationId xmlns:a16="http://schemas.microsoft.com/office/drawing/2014/main" id="{00000000-0008-0000-0600-00002E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 uri="{96DAC541-7B7A-43D3-8B79-37D633B846F1}">
                <asvg:svgBlip xmlns:asvg="http://schemas.microsoft.com/office/drawing/2016/SVG/main" r:embed="rId7"/>
              </a:ext>
            </a:extLst>
          </a:blip>
          <a:stretch>
            <a:fillRect/>
          </a:stretch>
        </xdr:blipFill>
        <xdr:spPr>
          <a:xfrm>
            <a:off x="323272" y="10308288"/>
            <a:ext cx="901065" cy="910590"/>
          </a:xfrm>
          <a:prstGeom prst="rect">
            <a:avLst/>
          </a:prstGeom>
        </xdr:spPr>
      </xdr:pic>
    </xdr:grpSp>
    <xdr:clientData/>
  </xdr:twoCellAnchor>
  <xdr:twoCellAnchor>
    <xdr:from>
      <xdr:col>12</xdr:col>
      <xdr:colOff>320314</xdr:colOff>
      <xdr:row>39</xdr:row>
      <xdr:rowOff>111438</xdr:rowOff>
    </xdr:from>
    <xdr:to>
      <xdr:col>14</xdr:col>
      <xdr:colOff>472969</xdr:colOff>
      <xdr:row>43</xdr:row>
      <xdr:rowOff>105633</xdr:rowOff>
    </xdr:to>
    <xdr:grpSp>
      <xdr:nvGrpSpPr>
        <xdr:cNvPr id="47" name="Grupa 46">
          <a:extLst>
            <a:ext uri="{FF2B5EF4-FFF2-40B4-BE49-F238E27FC236}">
              <a16:creationId xmlns:a16="http://schemas.microsoft.com/office/drawing/2014/main" id="{00000000-0008-0000-0600-00002F000000}"/>
            </a:ext>
          </a:extLst>
        </xdr:cNvPr>
        <xdr:cNvGrpSpPr>
          <a:grpSpLocks/>
        </xdr:cNvGrpSpPr>
      </xdr:nvGrpSpPr>
      <xdr:grpSpPr>
        <a:xfrm>
          <a:off x="6341683" y="7350438"/>
          <a:ext cx="1015508" cy="709466"/>
          <a:chOff x="4348977" y="9940356"/>
          <a:chExt cx="3121218" cy="2158143"/>
        </a:xfrm>
      </xdr:grpSpPr>
      <xdr:grpSp>
        <xdr:nvGrpSpPr>
          <xdr:cNvPr id="48" name="Grupa 47">
            <a:extLst>
              <a:ext uri="{FF2B5EF4-FFF2-40B4-BE49-F238E27FC236}">
                <a16:creationId xmlns:a16="http://schemas.microsoft.com/office/drawing/2014/main" id="{00000000-0008-0000-0600-000030000000}"/>
              </a:ext>
            </a:extLst>
          </xdr:cNvPr>
          <xdr:cNvGrpSpPr>
            <a:grpSpLocks noChangeAspect="1"/>
          </xdr:cNvGrpSpPr>
        </xdr:nvGrpSpPr>
        <xdr:grpSpPr>
          <a:xfrm>
            <a:off x="4350882" y="9936546"/>
            <a:ext cx="3115503" cy="2158143"/>
            <a:chOff x="4257897" y="8674138"/>
            <a:chExt cx="3124472" cy="2115730"/>
          </a:xfrm>
        </xdr:grpSpPr>
        <xdr:sp macro="" textlink="">
          <xdr:nvSpPr>
            <xdr:cNvPr id="51" name="Dowolny kształt: kształt 50">
              <a:extLst>
                <a:ext uri="{FF2B5EF4-FFF2-40B4-BE49-F238E27FC236}">
                  <a16:creationId xmlns:a16="http://schemas.microsoft.com/office/drawing/2014/main" id="{00000000-0008-0000-0600-000033000000}"/>
                </a:ext>
              </a:extLst>
            </xdr:cNvPr>
            <xdr:cNvSpPr/>
          </xdr:nvSpPr>
          <xdr:spPr>
            <a:xfrm>
              <a:off x="4953000" y="9401175"/>
              <a:ext cx="1720215" cy="1295400"/>
            </a:xfrm>
            <a:custGeom>
              <a:avLst/>
              <a:gdLst>
                <a:gd name="connsiteX0" fmla="*/ 828675 w 1724025"/>
                <a:gd name="connsiteY0" fmla="*/ 0 h 1295400"/>
                <a:gd name="connsiteX1" fmla="*/ 1724025 w 1724025"/>
                <a:gd name="connsiteY1" fmla="*/ 409575 h 1295400"/>
                <a:gd name="connsiteX2" fmla="*/ 1076325 w 1724025"/>
                <a:gd name="connsiteY2" fmla="*/ 714375 h 1295400"/>
                <a:gd name="connsiteX3" fmla="*/ 1076325 w 1724025"/>
                <a:gd name="connsiteY3" fmla="*/ 1219200 h 1295400"/>
                <a:gd name="connsiteX4" fmla="*/ 914400 w 1724025"/>
                <a:gd name="connsiteY4" fmla="*/ 1295400 h 1295400"/>
                <a:gd name="connsiteX5" fmla="*/ 714375 w 1724025"/>
                <a:gd name="connsiteY5" fmla="*/ 1219200 h 1295400"/>
                <a:gd name="connsiteX6" fmla="*/ 723900 w 1724025"/>
                <a:gd name="connsiteY6" fmla="*/ 733425 h 1295400"/>
                <a:gd name="connsiteX7" fmla="*/ 0 w 1724025"/>
                <a:gd name="connsiteY7" fmla="*/ 390525 h 1295400"/>
                <a:gd name="connsiteX8" fmla="*/ 828675 w 1724025"/>
                <a:gd name="connsiteY8" fmla="*/ 0 h 12954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1724025" h="1295400">
                  <a:moveTo>
                    <a:pt x="828675" y="0"/>
                  </a:moveTo>
                  <a:lnTo>
                    <a:pt x="1724025" y="409575"/>
                  </a:lnTo>
                  <a:lnTo>
                    <a:pt x="1076325" y="714375"/>
                  </a:lnTo>
                  <a:lnTo>
                    <a:pt x="1076325" y="1219200"/>
                  </a:lnTo>
                  <a:lnTo>
                    <a:pt x="914400" y="1295400"/>
                  </a:lnTo>
                  <a:lnTo>
                    <a:pt x="714375" y="1219200"/>
                  </a:lnTo>
                  <a:lnTo>
                    <a:pt x="723900" y="733425"/>
                  </a:lnTo>
                  <a:lnTo>
                    <a:pt x="0" y="390525"/>
                  </a:lnTo>
                  <a:lnTo>
                    <a:pt x="828675" y="0"/>
                  </a:lnTo>
                  <a:close/>
                </a:path>
              </a:pathLst>
            </a:custGeom>
            <a:solidFill>
              <a:schemeClr val="bg1">
                <a:lumMod val="95000"/>
              </a:schemeClr>
            </a:solidFill>
            <a:ln w="6350">
              <a:solidFill>
                <a:schemeClr val="bg1">
                  <a:lumMod val="8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nvGrpSpPr>
            <xdr:cNvPr id="52" name="Grupa 51">
              <a:extLst>
                <a:ext uri="{FF2B5EF4-FFF2-40B4-BE49-F238E27FC236}">
                  <a16:creationId xmlns:a16="http://schemas.microsoft.com/office/drawing/2014/main" id="{00000000-0008-0000-0600-000034000000}"/>
                </a:ext>
              </a:extLst>
            </xdr:cNvPr>
            <xdr:cNvGrpSpPr/>
          </xdr:nvGrpSpPr>
          <xdr:grpSpPr>
            <a:xfrm>
              <a:off x="4257897" y="8674138"/>
              <a:ext cx="3124472" cy="2115730"/>
              <a:chOff x="3670368" y="7366583"/>
              <a:chExt cx="3042579" cy="2220784"/>
            </a:xfrm>
          </xdr:grpSpPr>
          <xdr:grpSp>
            <xdr:nvGrpSpPr>
              <xdr:cNvPr id="54" name="Grupa 53">
                <a:extLst>
                  <a:ext uri="{FF2B5EF4-FFF2-40B4-BE49-F238E27FC236}">
                    <a16:creationId xmlns:a16="http://schemas.microsoft.com/office/drawing/2014/main" id="{00000000-0008-0000-0600-000036000000}"/>
                  </a:ext>
                </a:extLst>
              </xdr:cNvPr>
              <xdr:cNvGrpSpPr/>
            </xdr:nvGrpSpPr>
            <xdr:grpSpPr>
              <a:xfrm>
                <a:off x="3670368" y="7366583"/>
                <a:ext cx="3042579" cy="2220784"/>
                <a:chOff x="6496695" y="2979033"/>
                <a:chExt cx="2690840" cy="2215330"/>
              </a:xfrm>
            </xdr:grpSpPr>
            <xdr:sp macro="" textlink="">
              <xdr:nvSpPr>
                <xdr:cNvPr id="57" name="Dowolny kształt: kształt 56">
                  <a:extLst>
                    <a:ext uri="{FF2B5EF4-FFF2-40B4-BE49-F238E27FC236}">
                      <a16:creationId xmlns:a16="http://schemas.microsoft.com/office/drawing/2014/main" id="{00000000-0008-0000-0600-000039000000}"/>
                    </a:ext>
                  </a:extLst>
                </xdr:cNvPr>
                <xdr:cNvSpPr/>
              </xdr:nvSpPr>
              <xdr:spPr>
                <a:xfrm>
                  <a:off x="7967624" y="2979033"/>
                  <a:ext cx="1167674" cy="1342472"/>
                </a:xfrm>
                <a:custGeom>
                  <a:avLst/>
                  <a:gdLst>
                    <a:gd name="connsiteX0" fmla="*/ 0 w 1170878"/>
                    <a:gd name="connsiteY0" fmla="*/ 669073 h 1347439"/>
                    <a:gd name="connsiteX1" fmla="*/ 0 w 1170878"/>
                    <a:gd name="connsiteY1" fmla="*/ 0 h 1347439"/>
                    <a:gd name="connsiteX2" fmla="*/ 1170878 w 1170878"/>
                    <a:gd name="connsiteY2" fmla="*/ 664427 h 1347439"/>
                    <a:gd name="connsiteX3" fmla="*/ 1170878 w 1170878"/>
                    <a:gd name="connsiteY3" fmla="*/ 1347439 h 1347439"/>
                    <a:gd name="connsiteX4" fmla="*/ 0 w 1170878"/>
                    <a:gd name="connsiteY4" fmla="*/ 669073 h 1347439"/>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170878" h="1347439">
                      <a:moveTo>
                        <a:pt x="0" y="669073"/>
                      </a:moveTo>
                      <a:lnTo>
                        <a:pt x="0" y="0"/>
                      </a:lnTo>
                      <a:lnTo>
                        <a:pt x="1170878" y="664427"/>
                      </a:lnTo>
                      <a:lnTo>
                        <a:pt x="1170878" y="1347439"/>
                      </a:lnTo>
                      <a:lnTo>
                        <a:pt x="0" y="669073"/>
                      </a:lnTo>
                      <a:close/>
                    </a:path>
                  </a:pathLst>
                </a:custGeom>
                <a:solidFill>
                  <a:schemeClr val="bg1">
                    <a:lumMod val="85000"/>
                  </a:schemeClr>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b="1"/>
                </a:p>
              </xdr:txBody>
            </xdr:sp>
            <xdr:sp macro="" textlink="">
              <xdr:nvSpPr>
                <xdr:cNvPr id="58" name="Dowolny kształt: kształt 57">
                  <a:extLst>
                    <a:ext uri="{FF2B5EF4-FFF2-40B4-BE49-F238E27FC236}">
                      <a16:creationId xmlns:a16="http://schemas.microsoft.com/office/drawing/2014/main" id="{00000000-0008-0000-0600-00003A000000}"/>
                    </a:ext>
                  </a:extLst>
                </xdr:cNvPr>
                <xdr:cNvSpPr/>
              </xdr:nvSpPr>
              <xdr:spPr>
                <a:xfrm>
                  <a:off x="6496695" y="2990506"/>
                  <a:ext cx="1168154" cy="1342472"/>
                </a:xfrm>
                <a:custGeom>
                  <a:avLst/>
                  <a:gdLst>
                    <a:gd name="connsiteX0" fmla="*/ 0 w 1170878"/>
                    <a:gd name="connsiteY0" fmla="*/ 1347439 h 1347439"/>
                    <a:gd name="connsiteX1" fmla="*/ 0 w 1170878"/>
                    <a:gd name="connsiteY1" fmla="*/ 673719 h 1347439"/>
                    <a:gd name="connsiteX2" fmla="*/ 1170878 w 1170878"/>
                    <a:gd name="connsiteY2" fmla="*/ 0 h 1347439"/>
                    <a:gd name="connsiteX3" fmla="*/ 1170878 w 1170878"/>
                    <a:gd name="connsiteY3" fmla="*/ 678366 h 1347439"/>
                    <a:gd name="connsiteX4" fmla="*/ 0 w 1170878"/>
                    <a:gd name="connsiteY4" fmla="*/ 1347439 h 1347439"/>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170878" h="1347439">
                      <a:moveTo>
                        <a:pt x="0" y="1347439"/>
                      </a:moveTo>
                      <a:lnTo>
                        <a:pt x="0" y="673719"/>
                      </a:lnTo>
                      <a:lnTo>
                        <a:pt x="1170878" y="0"/>
                      </a:lnTo>
                      <a:lnTo>
                        <a:pt x="1170878" y="678366"/>
                      </a:lnTo>
                      <a:lnTo>
                        <a:pt x="0" y="1347439"/>
                      </a:lnTo>
                      <a:close/>
                    </a:path>
                  </a:pathLst>
                </a:custGeom>
                <a:solidFill>
                  <a:schemeClr val="bg1">
                    <a:lumMod val="95000"/>
                    <a:alpha val="20000"/>
                  </a:schemeClr>
                </a:solidFill>
                <a:ln w="19050">
                  <a:solidFill>
                    <a:schemeClr val="bg1">
                      <a:lumMod val="85000"/>
                    </a:schemeClr>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b="1"/>
                </a:p>
              </xdr:txBody>
            </xdr:sp>
            <xdr:sp macro="" textlink="">
              <xdr:nvSpPr>
                <xdr:cNvPr id="59" name="Dowolny kształt: kształt 58">
                  <a:extLst>
                    <a:ext uri="{FF2B5EF4-FFF2-40B4-BE49-F238E27FC236}">
                      <a16:creationId xmlns:a16="http://schemas.microsoft.com/office/drawing/2014/main" id="{00000000-0008-0000-0600-00003B000000}"/>
                    </a:ext>
                  </a:extLst>
                </xdr:cNvPr>
                <xdr:cNvSpPr/>
              </xdr:nvSpPr>
              <xdr:spPr>
                <a:xfrm>
                  <a:off x="6550914" y="3843078"/>
                  <a:ext cx="1163508" cy="1351285"/>
                </a:xfrm>
                <a:custGeom>
                  <a:avLst/>
                  <a:gdLst>
                    <a:gd name="connsiteX0" fmla="*/ 1166232 w 1166232"/>
                    <a:gd name="connsiteY0" fmla="*/ 1356732 h 1356732"/>
                    <a:gd name="connsiteX1" fmla="*/ 1166232 w 1166232"/>
                    <a:gd name="connsiteY1" fmla="*/ 673719 h 1356732"/>
                    <a:gd name="connsiteX2" fmla="*/ 0 w 1166232"/>
                    <a:gd name="connsiteY2" fmla="*/ 0 h 1356732"/>
                    <a:gd name="connsiteX3" fmla="*/ 0 w 1166232"/>
                    <a:gd name="connsiteY3" fmla="*/ 678366 h 1356732"/>
                    <a:gd name="connsiteX4" fmla="*/ 1166232 w 1166232"/>
                    <a:gd name="connsiteY4" fmla="*/ 1356732 h 1356732"/>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166232" h="1356732">
                      <a:moveTo>
                        <a:pt x="1166232" y="1356732"/>
                      </a:moveTo>
                      <a:lnTo>
                        <a:pt x="1166232" y="673719"/>
                      </a:lnTo>
                      <a:lnTo>
                        <a:pt x="0" y="0"/>
                      </a:lnTo>
                      <a:lnTo>
                        <a:pt x="0" y="678366"/>
                      </a:lnTo>
                      <a:lnTo>
                        <a:pt x="1166232" y="1356732"/>
                      </a:lnTo>
                      <a:close/>
                    </a:path>
                  </a:pathLst>
                </a:custGeom>
                <a:solidFill>
                  <a:schemeClr val="accent1">
                    <a:alpha val="20000"/>
                  </a:schemeClr>
                </a:solidFill>
                <a:ln w="19050">
                  <a:solidFill>
                    <a:schemeClr val="bg1">
                      <a:lumMod val="85000"/>
                    </a:schemeClr>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b="1"/>
                </a:p>
              </xdr:txBody>
            </xdr:sp>
            <xdr:sp macro="" textlink="">
              <xdr:nvSpPr>
                <xdr:cNvPr id="60" name="Dowolny kształt: kształt 59">
                  <a:extLst>
                    <a:ext uri="{FF2B5EF4-FFF2-40B4-BE49-F238E27FC236}">
                      <a16:creationId xmlns:a16="http://schemas.microsoft.com/office/drawing/2014/main" id="{00000000-0008-0000-0600-00003C000000}"/>
                    </a:ext>
                  </a:extLst>
                </xdr:cNvPr>
                <xdr:cNvSpPr/>
              </xdr:nvSpPr>
              <xdr:spPr>
                <a:xfrm>
                  <a:off x="8021277" y="3823165"/>
                  <a:ext cx="1166258" cy="1355931"/>
                </a:xfrm>
                <a:custGeom>
                  <a:avLst/>
                  <a:gdLst>
                    <a:gd name="connsiteX0" fmla="*/ 1166232 w 1166232"/>
                    <a:gd name="connsiteY0" fmla="*/ 687658 h 1361378"/>
                    <a:gd name="connsiteX1" fmla="*/ 1166232 w 1166232"/>
                    <a:gd name="connsiteY1" fmla="*/ 0 h 1361378"/>
                    <a:gd name="connsiteX2" fmla="*/ 0 w 1166232"/>
                    <a:gd name="connsiteY2" fmla="*/ 673719 h 1361378"/>
                    <a:gd name="connsiteX3" fmla="*/ 0 w 1166232"/>
                    <a:gd name="connsiteY3" fmla="*/ 1361378 h 1361378"/>
                    <a:gd name="connsiteX4" fmla="*/ 1166232 w 1166232"/>
                    <a:gd name="connsiteY4" fmla="*/ 687658 h 1361378"/>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166232" h="1361378">
                      <a:moveTo>
                        <a:pt x="1166232" y="687658"/>
                      </a:moveTo>
                      <a:lnTo>
                        <a:pt x="1166232" y="0"/>
                      </a:lnTo>
                      <a:lnTo>
                        <a:pt x="0" y="673719"/>
                      </a:lnTo>
                      <a:lnTo>
                        <a:pt x="0" y="1361378"/>
                      </a:lnTo>
                      <a:lnTo>
                        <a:pt x="1166232" y="687658"/>
                      </a:lnTo>
                      <a:close/>
                    </a:path>
                  </a:pathLst>
                </a:custGeom>
                <a:solidFill>
                  <a:schemeClr val="accent1">
                    <a:lumMod val="40000"/>
                    <a:lumOff val="60000"/>
                    <a:alpha val="20000"/>
                  </a:schemeClr>
                </a:solidFill>
                <a:ln w="19050">
                  <a:solidFill>
                    <a:schemeClr val="bg1">
                      <a:lumMod val="85000"/>
                    </a:schemeClr>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b="1"/>
                </a:p>
              </xdr:txBody>
            </xdr:sp>
            <xdr:cxnSp macro="">
              <xdr:nvCxnSpPr>
                <xdr:cNvPr id="61" name="Łącznik prosty 60">
                  <a:extLst>
                    <a:ext uri="{FF2B5EF4-FFF2-40B4-BE49-F238E27FC236}">
                      <a16:creationId xmlns:a16="http://schemas.microsoft.com/office/drawing/2014/main" id="{00000000-0008-0000-0600-00003D000000}"/>
                    </a:ext>
                  </a:extLst>
                </xdr:cNvPr>
                <xdr:cNvCxnSpPr>
                  <a:stCxn id="60" idx="3"/>
                  <a:endCxn id="51" idx="4"/>
                </xdr:cNvCxnSpPr>
              </xdr:nvCxnSpPr>
              <xdr:spPr>
                <a:xfrm flipH="1" flipV="1">
                  <a:off x="7881082" y="5096680"/>
                  <a:ext cx="140195" cy="82416"/>
                </a:xfrm>
                <a:prstGeom prst="line">
                  <a:avLst/>
                </a:prstGeom>
                <a:ln>
                  <a:solidFill>
                    <a:schemeClr val="bg1">
                      <a:lumMod val="65000"/>
                    </a:schemeClr>
                  </a:solidFill>
                </a:ln>
              </xdr:spPr>
              <xdr:style>
                <a:lnRef idx="1">
                  <a:schemeClr val="dk1"/>
                </a:lnRef>
                <a:fillRef idx="0">
                  <a:schemeClr val="dk1"/>
                </a:fillRef>
                <a:effectRef idx="0">
                  <a:schemeClr val="dk1"/>
                </a:effectRef>
                <a:fontRef idx="minor">
                  <a:schemeClr val="tx1"/>
                </a:fontRef>
              </xdr:style>
            </xdr:cxnSp>
            <xdr:cxnSp macro="">
              <xdr:nvCxnSpPr>
                <xdr:cNvPr id="62" name="Łącznik prosty 61">
                  <a:extLst>
                    <a:ext uri="{FF2B5EF4-FFF2-40B4-BE49-F238E27FC236}">
                      <a16:creationId xmlns:a16="http://schemas.microsoft.com/office/drawing/2014/main" id="{00000000-0008-0000-0600-00003E000000}"/>
                    </a:ext>
                  </a:extLst>
                </xdr:cNvPr>
                <xdr:cNvCxnSpPr>
                  <a:stCxn id="59" idx="0"/>
                  <a:endCxn id="51" idx="4"/>
                </xdr:cNvCxnSpPr>
              </xdr:nvCxnSpPr>
              <xdr:spPr>
                <a:xfrm flipV="1">
                  <a:off x="7714421" y="5096680"/>
                  <a:ext cx="166661" cy="97683"/>
                </a:xfrm>
                <a:prstGeom prst="line">
                  <a:avLst/>
                </a:prstGeom>
                <a:ln>
                  <a:solidFill>
                    <a:schemeClr val="bg1">
                      <a:lumMod val="65000"/>
                    </a:schemeClr>
                  </a:solidFill>
                </a:ln>
              </xdr:spPr>
              <xdr:style>
                <a:lnRef idx="1">
                  <a:schemeClr val="dk1"/>
                </a:lnRef>
                <a:fillRef idx="0">
                  <a:schemeClr val="dk1"/>
                </a:fillRef>
                <a:effectRef idx="0">
                  <a:schemeClr val="dk1"/>
                </a:effectRef>
                <a:fontRef idx="minor">
                  <a:schemeClr val="tx1"/>
                </a:fontRef>
              </xdr:style>
            </xdr:cxnSp>
            <xdr:cxnSp macro="">
              <xdr:nvCxnSpPr>
                <xdr:cNvPr id="63" name="Łącznik prosty 62">
                  <a:extLst>
                    <a:ext uri="{FF2B5EF4-FFF2-40B4-BE49-F238E27FC236}">
                      <a16:creationId xmlns:a16="http://schemas.microsoft.com/office/drawing/2014/main" id="{00000000-0008-0000-0600-00003F000000}"/>
                    </a:ext>
                  </a:extLst>
                </xdr:cNvPr>
                <xdr:cNvCxnSpPr>
                  <a:stCxn id="51" idx="0"/>
                  <a:endCxn id="57" idx="0"/>
                </xdr:cNvCxnSpPr>
              </xdr:nvCxnSpPr>
              <xdr:spPr>
                <a:xfrm flipV="1">
                  <a:off x="7807418" y="3645640"/>
                  <a:ext cx="160206" cy="94657"/>
                </a:xfrm>
                <a:prstGeom prst="line">
                  <a:avLst/>
                </a:prstGeom>
                <a:ln>
                  <a:solidFill>
                    <a:schemeClr val="bg1">
                      <a:lumMod val="65000"/>
                    </a:schemeClr>
                  </a:solidFill>
                </a:ln>
              </xdr:spPr>
              <xdr:style>
                <a:lnRef idx="1">
                  <a:schemeClr val="dk1"/>
                </a:lnRef>
                <a:fillRef idx="0">
                  <a:schemeClr val="dk1"/>
                </a:fillRef>
                <a:effectRef idx="0">
                  <a:schemeClr val="dk1"/>
                </a:effectRef>
                <a:fontRef idx="minor">
                  <a:schemeClr val="tx1"/>
                </a:fontRef>
              </xdr:style>
            </xdr:cxnSp>
          </xdr:grpSp>
          <xdr:sp macro="" textlink="">
            <xdr:nvSpPr>
              <xdr:cNvPr id="55" name="Dowolny kształt: kształt 54">
                <a:extLst>
                  <a:ext uri="{FF2B5EF4-FFF2-40B4-BE49-F238E27FC236}">
                    <a16:creationId xmlns:a16="http://schemas.microsoft.com/office/drawing/2014/main" id="{00000000-0008-0000-0600-000037000000}"/>
                  </a:ext>
                </a:extLst>
              </xdr:cNvPr>
              <xdr:cNvSpPr/>
            </xdr:nvSpPr>
            <xdr:spPr>
              <a:xfrm>
                <a:off x="5602843" y="7665271"/>
                <a:ext cx="327859" cy="486277"/>
              </a:xfrm>
              <a:custGeom>
                <a:avLst/>
                <a:gdLst>
                  <a:gd name="connsiteX0" fmla="*/ 0 w 656723"/>
                  <a:gd name="connsiteY0" fmla="*/ 0 h 1017671"/>
                  <a:gd name="connsiteX1" fmla="*/ 0 w 656723"/>
                  <a:gd name="connsiteY1" fmla="*/ 686803 h 1017671"/>
                  <a:gd name="connsiteX2" fmla="*/ 656723 w 656723"/>
                  <a:gd name="connsiteY2" fmla="*/ 1017671 h 1017671"/>
                  <a:gd name="connsiteX3" fmla="*/ 656723 w 656723"/>
                  <a:gd name="connsiteY3" fmla="*/ 340895 h 1017671"/>
                  <a:gd name="connsiteX4" fmla="*/ 0 w 656723"/>
                  <a:gd name="connsiteY4" fmla="*/ 0 h 1017671"/>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656723" h="1017671">
                    <a:moveTo>
                      <a:pt x="0" y="0"/>
                    </a:moveTo>
                    <a:lnTo>
                      <a:pt x="0" y="686803"/>
                    </a:lnTo>
                    <a:lnTo>
                      <a:pt x="656723" y="1017671"/>
                    </a:lnTo>
                    <a:lnTo>
                      <a:pt x="656723" y="340895"/>
                    </a:lnTo>
                    <a:lnTo>
                      <a:pt x="0" y="0"/>
                    </a:lnTo>
                    <a:close/>
                  </a:path>
                </a:pathLst>
              </a:custGeom>
              <a:solidFill>
                <a:schemeClr val="accent1">
                  <a:lumMod val="40000"/>
                  <a:lumOff val="60000"/>
                </a:schemeClr>
              </a:solidFill>
              <a:ln>
                <a:solidFill>
                  <a:schemeClr val="tx1"/>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xnSp macro="">
            <xdr:nvCxnSpPr>
              <xdr:cNvPr id="56" name="Łącznik prosty 55">
                <a:extLst>
                  <a:ext uri="{FF2B5EF4-FFF2-40B4-BE49-F238E27FC236}">
                    <a16:creationId xmlns:a16="http://schemas.microsoft.com/office/drawing/2014/main" id="{00000000-0008-0000-0600-000038000000}"/>
                  </a:ext>
                </a:extLst>
              </xdr:cNvPr>
              <xdr:cNvCxnSpPr/>
            </xdr:nvCxnSpPr>
            <xdr:spPr>
              <a:xfrm flipV="1">
                <a:off x="5763262" y="7757701"/>
                <a:ext cx="0" cy="303609"/>
              </a:xfrm>
              <a:prstGeom prst="line">
                <a:avLst/>
              </a:prstGeom>
              <a:ln w="12700">
                <a:solidFill>
                  <a:schemeClr val="tx1"/>
                </a:solidFill>
                <a:prstDash val="sysDash"/>
              </a:ln>
            </xdr:spPr>
            <xdr:style>
              <a:lnRef idx="1">
                <a:schemeClr val="accent1"/>
              </a:lnRef>
              <a:fillRef idx="0">
                <a:schemeClr val="accent1"/>
              </a:fillRef>
              <a:effectRef idx="0">
                <a:schemeClr val="accent1"/>
              </a:effectRef>
              <a:fontRef idx="minor">
                <a:schemeClr val="tx1"/>
              </a:fontRef>
            </xdr:style>
          </xdr:cxnSp>
        </xdr:grpSp>
        <xdr:cxnSp macro="">
          <xdr:nvCxnSpPr>
            <xdr:cNvPr id="53" name="Łącznik prosty 52">
              <a:extLst>
                <a:ext uri="{FF2B5EF4-FFF2-40B4-BE49-F238E27FC236}">
                  <a16:creationId xmlns:a16="http://schemas.microsoft.com/office/drawing/2014/main" id="{00000000-0008-0000-0600-000035000000}"/>
                </a:ext>
              </a:extLst>
            </xdr:cNvPr>
            <xdr:cNvCxnSpPr>
              <a:stCxn id="51" idx="0"/>
              <a:endCxn id="58" idx="3"/>
            </xdr:cNvCxnSpPr>
          </xdr:nvCxnSpPr>
          <xdr:spPr>
            <a:xfrm flipH="1" flipV="1">
              <a:off x="5614300" y="9330574"/>
              <a:ext cx="165544" cy="70601"/>
            </a:xfrm>
            <a:prstGeom prst="line">
              <a:avLst/>
            </a:prstGeom>
            <a:ln>
              <a:solidFill>
                <a:schemeClr val="bg1">
                  <a:lumMod val="65000"/>
                </a:schemeClr>
              </a:solidFill>
            </a:ln>
          </xdr:spPr>
          <xdr:style>
            <a:lnRef idx="1">
              <a:schemeClr val="dk1"/>
            </a:lnRef>
            <a:fillRef idx="0">
              <a:schemeClr val="dk1"/>
            </a:fillRef>
            <a:effectRef idx="0">
              <a:schemeClr val="dk1"/>
            </a:effectRef>
            <a:fontRef idx="minor">
              <a:schemeClr val="tx1"/>
            </a:fontRef>
          </xdr:style>
        </xdr:cxnSp>
      </xdr:grpSp>
      <xdr:sp macro="" textlink="">
        <xdr:nvSpPr>
          <xdr:cNvPr id="49" name="Dowolny kształt: kształt 48">
            <a:extLst>
              <a:ext uri="{FF2B5EF4-FFF2-40B4-BE49-F238E27FC236}">
                <a16:creationId xmlns:a16="http://schemas.microsoft.com/office/drawing/2014/main" id="{00000000-0008-0000-0600-000031000000}"/>
              </a:ext>
            </a:extLst>
          </xdr:cNvPr>
          <xdr:cNvSpPr/>
        </xdr:nvSpPr>
        <xdr:spPr>
          <a:xfrm>
            <a:off x="6322795" y="11291773"/>
            <a:ext cx="423378" cy="547686"/>
          </a:xfrm>
          <a:custGeom>
            <a:avLst/>
            <a:gdLst>
              <a:gd name="connsiteX0" fmla="*/ 0 w 767014"/>
              <a:gd name="connsiteY0" fmla="*/ 386013 h 1077828"/>
              <a:gd name="connsiteX1" fmla="*/ 0 w 767014"/>
              <a:gd name="connsiteY1" fmla="*/ 1077828 h 1077828"/>
              <a:gd name="connsiteX2" fmla="*/ 767014 w 767014"/>
              <a:gd name="connsiteY2" fmla="*/ 686802 h 1077828"/>
              <a:gd name="connsiteX3" fmla="*/ 767014 w 767014"/>
              <a:gd name="connsiteY3" fmla="*/ 0 h 1077828"/>
              <a:gd name="connsiteX4" fmla="*/ 0 w 767014"/>
              <a:gd name="connsiteY4" fmla="*/ 386013 h 1077828"/>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767014" h="1077828">
                <a:moveTo>
                  <a:pt x="0" y="386013"/>
                </a:moveTo>
                <a:lnTo>
                  <a:pt x="0" y="1077828"/>
                </a:lnTo>
                <a:lnTo>
                  <a:pt x="767014" y="686802"/>
                </a:lnTo>
                <a:lnTo>
                  <a:pt x="767014" y="0"/>
                </a:lnTo>
                <a:lnTo>
                  <a:pt x="0" y="386013"/>
                </a:lnTo>
                <a:close/>
              </a:path>
            </a:pathLst>
          </a:custGeom>
          <a:solidFill>
            <a:schemeClr val="accent1">
              <a:lumMod val="60000"/>
              <a:lumOff val="40000"/>
            </a:schemeClr>
          </a:solidFill>
          <a:ln>
            <a:solidFill>
              <a:schemeClr val="bg1">
                <a:lumMod val="85000"/>
              </a:schemeClr>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xnSp macro="">
        <xdr:nvCxnSpPr>
          <xdr:cNvPr id="50" name="Łącznik prosty 49">
            <a:extLst>
              <a:ext uri="{FF2B5EF4-FFF2-40B4-BE49-F238E27FC236}">
                <a16:creationId xmlns:a16="http://schemas.microsoft.com/office/drawing/2014/main" id="{00000000-0008-0000-0600-000032000000}"/>
              </a:ext>
            </a:extLst>
          </xdr:cNvPr>
          <xdr:cNvCxnSpPr/>
        </xdr:nvCxnSpPr>
        <xdr:spPr>
          <a:xfrm flipV="1">
            <a:off x="6555462" y="11374308"/>
            <a:ext cx="0" cy="353274"/>
          </a:xfrm>
          <a:prstGeom prst="line">
            <a:avLst/>
          </a:prstGeom>
          <a:ln w="12700">
            <a:solidFill>
              <a:schemeClr val="bg1">
                <a:lumMod val="85000"/>
              </a:schemeClr>
            </a:solidFill>
            <a:prstDash val="sysDash"/>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2</xdr:col>
      <xdr:colOff>21865</xdr:colOff>
      <xdr:row>39</xdr:row>
      <xdr:rowOff>103824</xdr:rowOff>
    </xdr:from>
    <xdr:to>
      <xdr:col>3</xdr:col>
      <xdr:colOff>457552</xdr:colOff>
      <xdr:row>43</xdr:row>
      <xdr:rowOff>104055</xdr:rowOff>
    </xdr:to>
    <xdr:grpSp>
      <xdr:nvGrpSpPr>
        <xdr:cNvPr id="64" name="Grupa 63">
          <a:extLst>
            <a:ext uri="{FF2B5EF4-FFF2-40B4-BE49-F238E27FC236}">
              <a16:creationId xmlns:a16="http://schemas.microsoft.com/office/drawing/2014/main" id="{00000000-0008-0000-0600-000040000000}"/>
            </a:ext>
          </a:extLst>
        </xdr:cNvPr>
        <xdr:cNvGrpSpPr>
          <a:grpSpLocks noChangeAspect="1"/>
        </xdr:cNvGrpSpPr>
      </xdr:nvGrpSpPr>
      <xdr:grpSpPr>
        <a:xfrm>
          <a:off x="701614" y="7340919"/>
          <a:ext cx="1022203" cy="717407"/>
          <a:chOff x="4348977" y="9940356"/>
          <a:chExt cx="3121218" cy="2158143"/>
        </a:xfrm>
      </xdr:grpSpPr>
      <xdr:grpSp>
        <xdr:nvGrpSpPr>
          <xdr:cNvPr id="65" name="Grupa 64">
            <a:extLst>
              <a:ext uri="{FF2B5EF4-FFF2-40B4-BE49-F238E27FC236}">
                <a16:creationId xmlns:a16="http://schemas.microsoft.com/office/drawing/2014/main" id="{00000000-0008-0000-0600-000041000000}"/>
              </a:ext>
            </a:extLst>
          </xdr:cNvPr>
          <xdr:cNvGrpSpPr>
            <a:grpSpLocks noChangeAspect="1"/>
          </xdr:cNvGrpSpPr>
        </xdr:nvGrpSpPr>
        <xdr:grpSpPr>
          <a:xfrm>
            <a:off x="4350882" y="9936546"/>
            <a:ext cx="3115503" cy="2158143"/>
            <a:chOff x="4257897" y="8674138"/>
            <a:chExt cx="3124472" cy="2115730"/>
          </a:xfrm>
        </xdr:grpSpPr>
        <xdr:sp macro="" textlink="">
          <xdr:nvSpPr>
            <xdr:cNvPr id="68" name="Dowolny kształt: kształt 67">
              <a:extLst>
                <a:ext uri="{FF2B5EF4-FFF2-40B4-BE49-F238E27FC236}">
                  <a16:creationId xmlns:a16="http://schemas.microsoft.com/office/drawing/2014/main" id="{00000000-0008-0000-0600-000044000000}"/>
                </a:ext>
              </a:extLst>
            </xdr:cNvPr>
            <xdr:cNvSpPr/>
          </xdr:nvSpPr>
          <xdr:spPr>
            <a:xfrm>
              <a:off x="4953000" y="9401175"/>
              <a:ext cx="1720215" cy="1295400"/>
            </a:xfrm>
            <a:custGeom>
              <a:avLst/>
              <a:gdLst>
                <a:gd name="connsiteX0" fmla="*/ 828675 w 1724025"/>
                <a:gd name="connsiteY0" fmla="*/ 0 h 1295400"/>
                <a:gd name="connsiteX1" fmla="*/ 1724025 w 1724025"/>
                <a:gd name="connsiteY1" fmla="*/ 409575 h 1295400"/>
                <a:gd name="connsiteX2" fmla="*/ 1076325 w 1724025"/>
                <a:gd name="connsiteY2" fmla="*/ 714375 h 1295400"/>
                <a:gd name="connsiteX3" fmla="*/ 1076325 w 1724025"/>
                <a:gd name="connsiteY3" fmla="*/ 1219200 h 1295400"/>
                <a:gd name="connsiteX4" fmla="*/ 914400 w 1724025"/>
                <a:gd name="connsiteY4" fmla="*/ 1295400 h 1295400"/>
                <a:gd name="connsiteX5" fmla="*/ 714375 w 1724025"/>
                <a:gd name="connsiteY5" fmla="*/ 1219200 h 1295400"/>
                <a:gd name="connsiteX6" fmla="*/ 723900 w 1724025"/>
                <a:gd name="connsiteY6" fmla="*/ 733425 h 1295400"/>
                <a:gd name="connsiteX7" fmla="*/ 0 w 1724025"/>
                <a:gd name="connsiteY7" fmla="*/ 390525 h 1295400"/>
                <a:gd name="connsiteX8" fmla="*/ 828675 w 1724025"/>
                <a:gd name="connsiteY8" fmla="*/ 0 h 12954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1724025" h="1295400">
                  <a:moveTo>
                    <a:pt x="828675" y="0"/>
                  </a:moveTo>
                  <a:lnTo>
                    <a:pt x="1724025" y="409575"/>
                  </a:lnTo>
                  <a:lnTo>
                    <a:pt x="1076325" y="714375"/>
                  </a:lnTo>
                  <a:lnTo>
                    <a:pt x="1076325" y="1219200"/>
                  </a:lnTo>
                  <a:lnTo>
                    <a:pt x="914400" y="1295400"/>
                  </a:lnTo>
                  <a:lnTo>
                    <a:pt x="714375" y="1219200"/>
                  </a:lnTo>
                  <a:lnTo>
                    <a:pt x="723900" y="733425"/>
                  </a:lnTo>
                  <a:lnTo>
                    <a:pt x="0" y="390525"/>
                  </a:lnTo>
                  <a:lnTo>
                    <a:pt x="828675" y="0"/>
                  </a:lnTo>
                  <a:close/>
                </a:path>
              </a:pathLst>
            </a:custGeom>
            <a:solidFill>
              <a:schemeClr val="bg1">
                <a:lumMod val="95000"/>
              </a:schemeClr>
            </a:solidFill>
            <a:ln w="6350">
              <a:solidFill>
                <a:schemeClr val="bg1">
                  <a:lumMod val="8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nvGrpSpPr>
            <xdr:cNvPr id="69" name="Grupa 68">
              <a:extLst>
                <a:ext uri="{FF2B5EF4-FFF2-40B4-BE49-F238E27FC236}">
                  <a16:creationId xmlns:a16="http://schemas.microsoft.com/office/drawing/2014/main" id="{00000000-0008-0000-0600-000045000000}"/>
                </a:ext>
              </a:extLst>
            </xdr:cNvPr>
            <xdr:cNvGrpSpPr/>
          </xdr:nvGrpSpPr>
          <xdr:grpSpPr>
            <a:xfrm>
              <a:off x="4257897" y="8674138"/>
              <a:ext cx="3124472" cy="2115730"/>
              <a:chOff x="3670368" y="7366583"/>
              <a:chExt cx="3042579" cy="2220784"/>
            </a:xfrm>
          </xdr:grpSpPr>
          <xdr:grpSp>
            <xdr:nvGrpSpPr>
              <xdr:cNvPr id="71" name="Grupa 70">
                <a:extLst>
                  <a:ext uri="{FF2B5EF4-FFF2-40B4-BE49-F238E27FC236}">
                    <a16:creationId xmlns:a16="http://schemas.microsoft.com/office/drawing/2014/main" id="{00000000-0008-0000-0600-000047000000}"/>
                  </a:ext>
                </a:extLst>
              </xdr:cNvPr>
              <xdr:cNvGrpSpPr/>
            </xdr:nvGrpSpPr>
            <xdr:grpSpPr>
              <a:xfrm>
                <a:off x="3670368" y="7366583"/>
                <a:ext cx="3042579" cy="2220784"/>
                <a:chOff x="6496695" y="2979033"/>
                <a:chExt cx="2690840" cy="2215330"/>
              </a:xfrm>
            </xdr:grpSpPr>
            <xdr:sp macro="" textlink="">
              <xdr:nvSpPr>
                <xdr:cNvPr id="74" name="Dowolny kształt: kształt 73">
                  <a:extLst>
                    <a:ext uri="{FF2B5EF4-FFF2-40B4-BE49-F238E27FC236}">
                      <a16:creationId xmlns:a16="http://schemas.microsoft.com/office/drawing/2014/main" id="{00000000-0008-0000-0600-00004A000000}"/>
                    </a:ext>
                  </a:extLst>
                </xdr:cNvPr>
                <xdr:cNvSpPr/>
              </xdr:nvSpPr>
              <xdr:spPr>
                <a:xfrm>
                  <a:off x="7967624" y="2979033"/>
                  <a:ext cx="1167674" cy="1342472"/>
                </a:xfrm>
                <a:custGeom>
                  <a:avLst/>
                  <a:gdLst>
                    <a:gd name="connsiteX0" fmla="*/ 0 w 1170878"/>
                    <a:gd name="connsiteY0" fmla="*/ 669073 h 1347439"/>
                    <a:gd name="connsiteX1" fmla="*/ 0 w 1170878"/>
                    <a:gd name="connsiteY1" fmla="*/ 0 h 1347439"/>
                    <a:gd name="connsiteX2" fmla="*/ 1170878 w 1170878"/>
                    <a:gd name="connsiteY2" fmla="*/ 664427 h 1347439"/>
                    <a:gd name="connsiteX3" fmla="*/ 1170878 w 1170878"/>
                    <a:gd name="connsiteY3" fmla="*/ 1347439 h 1347439"/>
                    <a:gd name="connsiteX4" fmla="*/ 0 w 1170878"/>
                    <a:gd name="connsiteY4" fmla="*/ 669073 h 1347439"/>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170878" h="1347439">
                      <a:moveTo>
                        <a:pt x="0" y="669073"/>
                      </a:moveTo>
                      <a:lnTo>
                        <a:pt x="0" y="0"/>
                      </a:lnTo>
                      <a:lnTo>
                        <a:pt x="1170878" y="664427"/>
                      </a:lnTo>
                      <a:lnTo>
                        <a:pt x="1170878" y="1347439"/>
                      </a:lnTo>
                      <a:lnTo>
                        <a:pt x="0" y="669073"/>
                      </a:lnTo>
                      <a:close/>
                    </a:path>
                  </a:pathLst>
                </a:custGeom>
                <a:solidFill>
                  <a:schemeClr val="bg1">
                    <a:lumMod val="95000"/>
                    <a:alpha val="20000"/>
                  </a:schemeClr>
                </a:solidFill>
                <a:ln w="19050">
                  <a:solidFill>
                    <a:schemeClr val="bg1">
                      <a:lumMod val="85000"/>
                    </a:schemeClr>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pl-PL" sz="1100" b="1">
                    <a:solidFill>
                      <a:schemeClr val="lt1"/>
                    </a:solidFill>
                    <a:latin typeface="+mn-lt"/>
                    <a:ea typeface="+mn-ea"/>
                    <a:cs typeface="+mn-cs"/>
                  </a:endParaRPr>
                </a:p>
              </xdr:txBody>
            </xdr:sp>
            <xdr:sp macro="" textlink="">
              <xdr:nvSpPr>
                <xdr:cNvPr id="75" name="Dowolny kształt: kształt 74">
                  <a:extLst>
                    <a:ext uri="{FF2B5EF4-FFF2-40B4-BE49-F238E27FC236}">
                      <a16:creationId xmlns:a16="http://schemas.microsoft.com/office/drawing/2014/main" id="{00000000-0008-0000-0600-00004B000000}"/>
                    </a:ext>
                  </a:extLst>
                </xdr:cNvPr>
                <xdr:cNvSpPr/>
              </xdr:nvSpPr>
              <xdr:spPr>
                <a:xfrm>
                  <a:off x="6496695" y="2990506"/>
                  <a:ext cx="1168154" cy="1342472"/>
                </a:xfrm>
                <a:custGeom>
                  <a:avLst/>
                  <a:gdLst>
                    <a:gd name="connsiteX0" fmla="*/ 0 w 1170878"/>
                    <a:gd name="connsiteY0" fmla="*/ 1347439 h 1347439"/>
                    <a:gd name="connsiteX1" fmla="*/ 0 w 1170878"/>
                    <a:gd name="connsiteY1" fmla="*/ 673719 h 1347439"/>
                    <a:gd name="connsiteX2" fmla="*/ 1170878 w 1170878"/>
                    <a:gd name="connsiteY2" fmla="*/ 0 h 1347439"/>
                    <a:gd name="connsiteX3" fmla="*/ 1170878 w 1170878"/>
                    <a:gd name="connsiteY3" fmla="*/ 678366 h 1347439"/>
                    <a:gd name="connsiteX4" fmla="*/ 0 w 1170878"/>
                    <a:gd name="connsiteY4" fmla="*/ 1347439 h 1347439"/>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170878" h="1347439">
                      <a:moveTo>
                        <a:pt x="0" y="1347439"/>
                      </a:moveTo>
                      <a:lnTo>
                        <a:pt x="0" y="673719"/>
                      </a:lnTo>
                      <a:lnTo>
                        <a:pt x="1170878" y="0"/>
                      </a:lnTo>
                      <a:lnTo>
                        <a:pt x="1170878" y="678366"/>
                      </a:lnTo>
                      <a:lnTo>
                        <a:pt x="0" y="1347439"/>
                      </a:lnTo>
                      <a:close/>
                    </a:path>
                  </a:pathLst>
                </a:custGeom>
                <a:solidFill>
                  <a:schemeClr val="bg1">
                    <a:lumMod val="95000"/>
                  </a:schemeClr>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b="1"/>
                </a:p>
              </xdr:txBody>
            </xdr:sp>
            <xdr:sp macro="" textlink="">
              <xdr:nvSpPr>
                <xdr:cNvPr id="76" name="Dowolny kształt: kształt 75">
                  <a:extLst>
                    <a:ext uri="{FF2B5EF4-FFF2-40B4-BE49-F238E27FC236}">
                      <a16:creationId xmlns:a16="http://schemas.microsoft.com/office/drawing/2014/main" id="{00000000-0008-0000-0600-00004C000000}"/>
                    </a:ext>
                  </a:extLst>
                </xdr:cNvPr>
                <xdr:cNvSpPr/>
              </xdr:nvSpPr>
              <xdr:spPr>
                <a:xfrm>
                  <a:off x="6550914" y="3843078"/>
                  <a:ext cx="1163508" cy="1351285"/>
                </a:xfrm>
                <a:custGeom>
                  <a:avLst/>
                  <a:gdLst>
                    <a:gd name="connsiteX0" fmla="*/ 1166232 w 1166232"/>
                    <a:gd name="connsiteY0" fmla="*/ 1356732 h 1356732"/>
                    <a:gd name="connsiteX1" fmla="*/ 1166232 w 1166232"/>
                    <a:gd name="connsiteY1" fmla="*/ 673719 h 1356732"/>
                    <a:gd name="connsiteX2" fmla="*/ 0 w 1166232"/>
                    <a:gd name="connsiteY2" fmla="*/ 0 h 1356732"/>
                    <a:gd name="connsiteX3" fmla="*/ 0 w 1166232"/>
                    <a:gd name="connsiteY3" fmla="*/ 678366 h 1356732"/>
                    <a:gd name="connsiteX4" fmla="*/ 1166232 w 1166232"/>
                    <a:gd name="connsiteY4" fmla="*/ 1356732 h 1356732"/>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166232" h="1356732">
                      <a:moveTo>
                        <a:pt x="1166232" y="1356732"/>
                      </a:moveTo>
                      <a:lnTo>
                        <a:pt x="1166232" y="673719"/>
                      </a:lnTo>
                      <a:lnTo>
                        <a:pt x="0" y="0"/>
                      </a:lnTo>
                      <a:lnTo>
                        <a:pt x="0" y="678366"/>
                      </a:lnTo>
                      <a:lnTo>
                        <a:pt x="1166232" y="1356732"/>
                      </a:lnTo>
                      <a:close/>
                    </a:path>
                  </a:pathLst>
                </a:custGeom>
                <a:solidFill>
                  <a:schemeClr val="accent1">
                    <a:alpha val="20000"/>
                  </a:schemeClr>
                </a:solidFill>
                <a:ln w="19050">
                  <a:solidFill>
                    <a:schemeClr val="bg1">
                      <a:lumMod val="85000"/>
                    </a:schemeClr>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b="1"/>
                </a:p>
              </xdr:txBody>
            </xdr:sp>
            <xdr:sp macro="" textlink="">
              <xdr:nvSpPr>
                <xdr:cNvPr id="77" name="Dowolny kształt: kształt 76">
                  <a:extLst>
                    <a:ext uri="{FF2B5EF4-FFF2-40B4-BE49-F238E27FC236}">
                      <a16:creationId xmlns:a16="http://schemas.microsoft.com/office/drawing/2014/main" id="{00000000-0008-0000-0600-00004D000000}"/>
                    </a:ext>
                  </a:extLst>
                </xdr:cNvPr>
                <xdr:cNvSpPr/>
              </xdr:nvSpPr>
              <xdr:spPr>
                <a:xfrm>
                  <a:off x="8021277" y="3823165"/>
                  <a:ext cx="1166258" cy="1355931"/>
                </a:xfrm>
                <a:custGeom>
                  <a:avLst/>
                  <a:gdLst>
                    <a:gd name="connsiteX0" fmla="*/ 1166232 w 1166232"/>
                    <a:gd name="connsiteY0" fmla="*/ 687658 h 1361378"/>
                    <a:gd name="connsiteX1" fmla="*/ 1166232 w 1166232"/>
                    <a:gd name="connsiteY1" fmla="*/ 0 h 1361378"/>
                    <a:gd name="connsiteX2" fmla="*/ 0 w 1166232"/>
                    <a:gd name="connsiteY2" fmla="*/ 673719 h 1361378"/>
                    <a:gd name="connsiteX3" fmla="*/ 0 w 1166232"/>
                    <a:gd name="connsiteY3" fmla="*/ 1361378 h 1361378"/>
                    <a:gd name="connsiteX4" fmla="*/ 1166232 w 1166232"/>
                    <a:gd name="connsiteY4" fmla="*/ 687658 h 1361378"/>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166232" h="1361378">
                      <a:moveTo>
                        <a:pt x="1166232" y="687658"/>
                      </a:moveTo>
                      <a:lnTo>
                        <a:pt x="1166232" y="0"/>
                      </a:lnTo>
                      <a:lnTo>
                        <a:pt x="0" y="673719"/>
                      </a:lnTo>
                      <a:lnTo>
                        <a:pt x="0" y="1361378"/>
                      </a:lnTo>
                      <a:lnTo>
                        <a:pt x="1166232" y="687658"/>
                      </a:lnTo>
                      <a:close/>
                    </a:path>
                  </a:pathLst>
                </a:custGeom>
                <a:solidFill>
                  <a:schemeClr val="accent1">
                    <a:lumMod val="40000"/>
                    <a:lumOff val="60000"/>
                    <a:alpha val="20000"/>
                  </a:schemeClr>
                </a:solidFill>
                <a:ln w="19050">
                  <a:solidFill>
                    <a:schemeClr val="bg1">
                      <a:lumMod val="85000"/>
                    </a:schemeClr>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b="1"/>
                </a:p>
              </xdr:txBody>
            </xdr:sp>
            <xdr:cxnSp macro="">
              <xdr:nvCxnSpPr>
                <xdr:cNvPr id="78" name="Łącznik prosty 77">
                  <a:extLst>
                    <a:ext uri="{FF2B5EF4-FFF2-40B4-BE49-F238E27FC236}">
                      <a16:creationId xmlns:a16="http://schemas.microsoft.com/office/drawing/2014/main" id="{00000000-0008-0000-0600-00004E000000}"/>
                    </a:ext>
                  </a:extLst>
                </xdr:cNvPr>
                <xdr:cNvCxnSpPr>
                  <a:stCxn id="77" idx="3"/>
                  <a:endCxn id="68" idx="4"/>
                </xdr:cNvCxnSpPr>
              </xdr:nvCxnSpPr>
              <xdr:spPr>
                <a:xfrm flipH="1" flipV="1">
                  <a:off x="7881082" y="5096680"/>
                  <a:ext cx="140195" cy="82416"/>
                </a:xfrm>
                <a:prstGeom prst="line">
                  <a:avLst/>
                </a:prstGeom>
                <a:ln>
                  <a:solidFill>
                    <a:schemeClr val="bg1">
                      <a:lumMod val="65000"/>
                    </a:schemeClr>
                  </a:solidFill>
                </a:ln>
              </xdr:spPr>
              <xdr:style>
                <a:lnRef idx="1">
                  <a:schemeClr val="dk1"/>
                </a:lnRef>
                <a:fillRef idx="0">
                  <a:schemeClr val="dk1"/>
                </a:fillRef>
                <a:effectRef idx="0">
                  <a:schemeClr val="dk1"/>
                </a:effectRef>
                <a:fontRef idx="minor">
                  <a:schemeClr val="tx1"/>
                </a:fontRef>
              </xdr:style>
            </xdr:cxnSp>
            <xdr:cxnSp macro="">
              <xdr:nvCxnSpPr>
                <xdr:cNvPr id="79" name="Łącznik prosty 78">
                  <a:extLst>
                    <a:ext uri="{FF2B5EF4-FFF2-40B4-BE49-F238E27FC236}">
                      <a16:creationId xmlns:a16="http://schemas.microsoft.com/office/drawing/2014/main" id="{00000000-0008-0000-0600-00004F000000}"/>
                    </a:ext>
                  </a:extLst>
                </xdr:cNvPr>
                <xdr:cNvCxnSpPr>
                  <a:stCxn id="76" idx="0"/>
                  <a:endCxn id="68" idx="4"/>
                </xdr:cNvCxnSpPr>
              </xdr:nvCxnSpPr>
              <xdr:spPr>
                <a:xfrm flipV="1">
                  <a:off x="7714421" y="5096680"/>
                  <a:ext cx="166661" cy="97683"/>
                </a:xfrm>
                <a:prstGeom prst="line">
                  <a:avLst/>
                </a:prstGeom>
                <a:ln>
                  <a:solidFill>
                    <a:schemeClr val="bg1">
                      <a:lumMod val="65000"/>
                    </a:schemeClr>
                  </a:solidFill>
                </a:ln>
              </xdr:spPr>
              <xdr:style>
                <a:lnRef idx="1">
                  <a:schemeClr val="dk1"/>
                </a:lnRef>
                <a:fillRef idx="0">
                  <a:schemeClr val="dk1"/>
                </a:fillRef>
                <a:effectRef idx="0">
                  <a:schemeClr val="dk1"/>
                </a:effectRef>
                <a:fontRef idx="minor">
                  <a:schemeClr val="tx1"/>
                </a:fontRef>
              </xdr:style>
            </xdr:cxnSp>
            <xdr:cxnSp macro="">
              <xdr:nvCxnSpPr>
                <xdr:cNvPr id="80" name="Łącznik prosty 79">
                  <a:extLst>
                    <a:ext uri="{FF2B5EF4-FFF2-40B4-BE49-F238E27FC236}">
                      <a16:creationId xmlns:a16="http://schemas.microsoft.com/office/drawing/2014/main" id="{00000000-0008-0000-0600-000050000000}"/>
                    </a:ext>
                  </a:extLst>
                </xdr:cNvPr>
                <xdr:cNvCxnSpPr>
                  <a:stCxn id="68" idx="0"/>
                  <a:endCxn id="74" idx="0"/>
                </xdr:cNvCxnSpPr>
              </xdr:nvCxnSpPr>
              <xdr:spPr>
                <a:xfrm flipV="1">
                  <a:off x="7807418" y="3645640"/>
                  <a:ext cx="160206" cy="94657"/>
                </a:xfrm>
                <a:prstGeom prst="line">
                  <a:avLst/>
                </a:prstGeom>
                <a:ln>
                  <a:solidFill>
                    <a:schemeClr val="bg1">
                      <a:lumMod val="65000"/>
                    </a:schemeClr>
                  </a:solidFill>
                </a:ln>
              </xdr:spPr>
              <xdr:style>
                <a:lnRef idx="1">
                  <a:schemeClr val="dk1"/>
                </a:lnRef>
                <a:fillRef idx="0">
                  <a:schemeClr val="dk1"/>
                </a:fillRef>
                <a:effectRef idx="0">
                  <a:schemeClr val="dk1"/>
                </a:effectRef>
                <a:fontRef idx="minor">
                  <a:schemeClr val="tx1"/>
                </a:fontRef>
              </xdr:style>
            </xdr:cxnSp>
          </xdr:grpSp>
          <xdr:sp macro="" textlink="">
            <xdr:nvSpPr>
              <xdr:cNvPr id="72" name="Dowolny kształt: kształt 71">
                <a:extLst>
                  <a:ext uri="{FF2B5EF4-FFF2-40B4-BE49-F238E27FC236}">
                    <a16:creationId xmlns:a16="http://schemas.microsoft.com/office/drawing/2014/main" id="{00000000-0008-0000-0600-000048000000}"/>
                  </a:ext>
                </a:extLst>
              </xdr:cNvPr>
              <xdr:cNvSpPr/>
            </xdr:nvSpPr>
            <xdr:spPr>
              <a:xfrm>
                <a:off x="5602843" y="7665271"/>
                <a:ext cx="327859" cy="486277"/>
              </a:xfrm>
              <a:custGeom>
                <a:avLst/>
                <a:gdLst>
                  <a:gd name="connsiteX0" fmla="*/ 0 w 656723"/>
                  <a:gd name="connsiteY0" fmla="*/ 0 h 1017671"/>
                  <a:gd name="connsiteX1" fmla="*/ 0 w 656723"/>
                  <a:gd name="connsiteY1" fmla="*/ 686803 h 1017671"/>
                  <a:gd name="connsiteX2" fmla="*/ 656723 w 656723"/>
                  <a:gd name="connsiteY2" fmla="*/ 1017671 h 1017671"/>
                  <a:gd name="connsiteX3" fmla="*/ 656723 w 656723"/>
                  <a:gd name="connsiteY3" fmla="*/ 340895 h 1017671"/>
                  <a:gd name="connsiteX4" fmla="*/ 0 w 656723"/>
                  <a:gd name="connsiteY4" fmla="*/ 0 h 1017671"/>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656723" h="1017671">
                    <a:moveTo>
                      <a:pt x="0" y="0"/>
                    </a:moveTo>
                    <a:lnTo>
                      <a:pt x="0" y="686803"/>
                    </a:lnTo>
                    <a:lnTo>
                      <a:pt x="656723" y="1017671"/>
                    </a:lnTo>
                    <a:lnTo>
                      <a:pt x="656723" y="340895"/>
                    </a:lnTo>
                    <a:lnTo>
                      <a:pt x="0" y="0"/>
                    </a:lnTo>
                    <a:close/>
                  </a:path>
                </a:pathLst>
              </a:custGeom>
              <a:solidFill>
                <a:schemeClr val="accent1">
                  <a:lumMod val="40000"/>
                  <a:lumOff val="60000"/>
                </a:schemeClr>
              </a:solidFill>
              <a:ln>
                <a:solidFill>
                  <a:schemeClr val="bg1">
                    <a:lumMod val="85000"/>
                  </a:schemeClr>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xnSp macro="">
            <xdr:nvCxnSpPr>
              <xdr:cNvPr id="73" name="Łącznik prosty 72">
                <a:extLst>
                  <a:ext uri="{FF2B5EF4-FFF2-40B4-BE49-F238E27FC236}">
                    <a16:creationId xmlns:a16="http://schemas.microsoft.com/office/drawing/2014/main" id="{00000000-0008-0000-0600-000049000000}"/>
                  </a:ext>
                </a:extLst>
              </xdr:cNvPr>
              <xdr:cNvCxnSpPr/>
            </xdr:nvCxnSpPr>
            <xdr:spPr>
              <a:xfrm flipV="1">
                <a:off x="5763262" y="7757701"/>
                <a:ext cx="0" cy="303609"/>
              </a:xfrm>
              <a:prstGeom prst="line">
                <a:avLst/>
              </a:prstGeom>
              <a:ln w="12700">
                <a:solidFill>
                  <a:schemeClr val="bg1">
                    <a:lumMod val="85000"/>
                  </a:schemeClr>
                </a:solidFill>
                <a:prstDash val="sysDash"/>
              </a:ln>
            </xdr:spPr>
            <xdr:style>
              <a:lnRef idx="1">
                <a:schemeClr val="accent1"/>
              </a:lnRef>
              <a:fillRef idx="0">
                <a:schemeClr val="accent1"/>
              </a:fillRef>
              <a:effectRef idx="0">
                <a:schemeClr val="accent1"/>
              </a:effectRef>
              <a:fontRef idx="minor">
                <a:schemeClr val="tx1"/>
              </a:fontRef>
            </xdr:style>
          </xdr:cxnSp>
        </xdr:grpSp>
        <xdr:cxnSp macro="">
          <xdr:nvCxnSpPr>
            <xdr:cNvPr id="70" name="Łącznik prosty 69">
              <a:extLst>
                <a:ext uri="{FF2B5EF4-FFF2-40B4-BE49-F238E27FC236}">
                  <a16:creationId xmlns:a16="http://schemas.microsoft.com/office/drawing/2014/main" id="{00000000-0008-0000-0600-000046000000}"/>
                </a:ext>
              </a:extLst>
            </xdr:cNvPr>
            <xdr:cNvCxnSpPr>
              <a:stCxn id="68" idx="0"/>
              <a:endCxn id="75" idx="3"/>
            </xdr:cNvCxnSpPr>
          </xdr:nvCxnSpPr>
          <xdr:spPr>
            <a:xfrm flipH="1" flipV="1">
              <a:off x="5614300" y="9330574"/>
              <a:ext cx="165544" cy="70601"/>
            </a:xfrm>
            <a:prstGeom prst="line">
              <a:avLst/>
            </a:prstGeom>
            <a:ln>
              <a:solidFill>
                <a:schemeClr val="bg1">
                  <a:lumMod val="65000"/>
                </a:schemeClr>
              </a:solidFill>
            </a:ln>
          </xdr:spPr>
          <xdr:style>
            <a:lnRef idx="1">
              <a:schemeClr val="dk1"/>
            </a:lnRef>
            <a:fillRef idx="0">
              <a:schemeClr val="dk1"/>
            </a:fillRef>
            <a:effectRef idx="0">
              <a:schemeClr val="dk1"/>
            </a:effectRef>
            <a:fontRef idx="minor">
              <a:schemeClr val="tx1"/>
            </a:fontRef>
          </xdr:style>
        </xdr:cxnSp>
      </xdr:grpSp>
      <xdr:sp macro="" textlink="">
        <xdr:nvSpPr>
          <xdr:cNvPr id="66" name="Dowolny kształt: kształt 65">
            <a:extLst>
              <a:ext uri="{FF2B5EF4-FFF2-40B4-BE49-F238E27FC236}">
                <a16:creationId xmlns:a16="http://schemas.microsoft.com/office/drawing/2014/main" id="{00000000-0008-0000-0600-000042000000}"/>
              </a:ext>
            </a:extLst>
          </xdr:cNvPr>
          <xdr:cNvSpPr/>
        </xdr:nvSpPr>
        <xdr:spPr>
          <a:xfrm>
            <a:off x="6322795" y="11291773"/>
            <a:ext cx="423378" cy="547686"/>
          </a:xfrm>
          <a:custGeom>
            <a:avLst/>
            <a:gdLst>
              <a:gd name="connsiteX0" fmla="*/ 0 w 767014"/>
              <a:gd name="connsiteY0" fmla="*/ 386013 h 1077828"/>
              <a:gd name="connsiteX1" fmla="*/ 0 w 767014"/>
              <a:gd name="connsiteY1" fmla="*/ 1077828 h 1077828"/>
              <a:gd name="connsiteX2" fmla="*/ 767014 w 767014"/>
              <a:gd name="connsiteY2" fmla="*/ 686802 h 1077828"/>
              <a:gd name="connsiteX3" fmla="*/ 767014 w 767014"/>
              <a:gd name="connsiteY3" fmla="*/ 0 h 1077828"/>
              <a:gd name="connsiteX4" fmla="*/ 0 w 767014"/>
              <a:gd name="connsiteY4" fmla="*/ 386013 h 1077828"/>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767014" h="1077828">
                <a:moveTo>
                  <a:pt x="0" y="386013"/>
                </a:moveTo>
                <a:lnTo>
                  <a:pt x="0" y="1077828"/>
                </a:lnTo>
                <a:lnTo>
                  <a:pt x="767014" y="686802"/>
                </a:lnTo>
                <a:lnTo>
                  <a:pt x="767014" y="0"/>
                </a:lnTo>
                <a:lnTo>
                  <a:pt x="0" y="386013"/>
                </a:lnTo>
                <a:close/>
              </a:path>
            </a:pathLst>
          </a:custGeom>
          <a:solidFill>
            <a:schemeClr val="accent1">
              <a:lumMod val="60000"/>
              <a:lumOff val="40000"/>
            </a:schemeClr>
          </a:solidFill>
          <a:ln>
            <a:solidFill>
              <a:schemeClr val="bg1">
                <a:lumMod val="85000"/>
              </a:schemeClr>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xnSp macro="">
        <xdr:nvCxnSpPr>
          <xdr:cNvPr id="67" name="Łącznik prosty 66">
            <a:extLst>
              <a:ext uri="{FF2B5EF4-FFF2-40B4-BE49-F238E27FC236}">
                <a16:creationId xmlns:a16="http://schemas.microsoft.com/office/drawing/2014/main" id="{00000000-0008-0000-0600-000043000000}"/>
              </a:ext>
            </a:extLst>
          </xdr:cNvPr>
          <xdr:cNvCxnSpPr/>
        </xdr:nvCxnSpPr>
        <xdr:spPr>
          <a:xfrm flipV="1">
            <a:off x="6555462" y="11374308"/>
            <a:ext cx="0" cy="353274"/>
          </a:xfrm>
          <a:prstGeom prst="line">
            <a:avLst/>
          </a:prstGeom>
          <a:ln w="12700">
            <a:solidFill>
              <a:schemeClr val="bg1">
                <a:lumMod val="85000"/>
              </a:schemeClr>
            </a:solidFill>
            <a:prstDash val="sysDash"/>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5</xdr:col>
      <xdr:colOff>1530</xdr:colOff>
      <xdr:row>77</xdr:row>
      <xdr:rowOff>163334</xdr:rowOff>
    </xdr:from>
    <xdr:to>
      <xdr:col>6</xdr:col>
      <xdr:colOff>321283</xdr:colOff>
      <xdr:row>80</xdr:row>
      <xdr:rowOff>132874</xdr:rowOff>
    </xdr:to>
    <xdr:grpSp>
      <xdr:nvGrpSpPr>
        <xdr:cNvPr id="81" name="Grupa 80">
          <a:extLst>
            <a:ext uri="{FF2B5EF4-FFF2-40B4-BE49-F238E27FC236}">
              <a16:creationId xmlns:a16="http://schemas.microsoft.com/office/drawing/2014/main" id="{00000000-0008-0000-0600-000051000000}"/>
            </a:ext>
          </a:extLst>
        </xdr:cNvPr>
        <xdr:cNvGrpSpPr>
          <a:grpSpLocks noChangeAspect="1"/>
        </xdr:cNvGrpSpPr>
      </xdr:nvGrpSpPr>
      <xdr:grpSpPr>
        <a:xfrm>
          <a:off x="2097030" y="14239827"/>
          <a:ext cx="951092" cy="509328"/>
          <a:chOff x="323272" y="8994250"/>
          <a:chExt cx="3876011" cy="2224628"/>
        </a:xfrm>
      </xdr:grpSpPr>
      <xdr:sp macro="" textlink="">
        <xdr:nvSpPr>
          <xdr:cNvPr id="82" name="Prostokąt 81">
            <a:extLst>
              <a:ext uri="{FF2B5EF4-FFF2-40B4-BE49-F238E27FC236}">
                <a16:creationId xmlns:a16="http://schemas.microsoft.com/office/drawing/2014/main" id="{00000000-0008-0000-0600-000052000000}"/>
              </a:ext>
            </a:extLst>
          </xdr:cNvPr>
          <xdr:cNvSpPr/>
        </xdr:nvSpPr>
        <xdr:spPr>
          <a:xfrm>
            <a:off x="1294655" y="9106397"/>
            <a:ext cx="896426" cy="1834929"/>
          </a:xfrm>
          <a:prstGeom prst="rect">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83" name="Łącznik prosty 82">
            <a:extLst>
              <a:ext uri="{FF2B5EF4-FFF2-40B4-BE49-F238E27FC236}">
                <a16:creationId xmlns:a16="http://schemas.microsoft.com/office/drawing/2014/main" id="{00000000-0008-0000-0600-000053000000}"/>
              </a:ext>
            </a:extLst>
          </xdr:cNvPr>
          <xdr:cNvCxnSpPr>
            <a:stCxn id="82" idx="0"/>
            <a:endCxn id="82" idx="2"/>
          </xdr:cNvCxnSpPr>
        </xdr:nvCxnSpPr>
        <xdr:spPr>
          <a:xfrm>
            <a:off x="1746678" y="9110207"/>
            <a:ext cx="0" cy="1831119"/>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84" name="Łącznik prosty 83">
            <a:extLst>
              <a:ext uri="{FF2B5EF4-FFF2-40B4-BE49-F238E27FC236}">
                <a16:creationId xmlns:a16="http://schemas.microsoft.com/office/drawing/2014/main" id="{00000000-0008-0000-0600-000054000000}"/>
              </a:ext>
            </a:extLst>
          </xdr:cNvPr>
          <xdr:cNvCxnSpPr>
            <a:stCxn id="82" idx="1"/>
            <a:endCxn id="82" idx="3"/>
          </xdr:cNvCxnSpPr>
        </xdr:nvCxnSpPr>
        <xdr:spPr>
          <a:xfrm>
            <a:off x="1292750" y="10020052"/>
            <a:ext cx="894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85" name="Prostokąt 84">
            <a:extLst>
              <a:ext uri="{FF2B5EF4-FFF2-40B4-BE49-F238E27FC236}">
                <a16:creationId xmlns:a16="http://schemas.microsoft.com/office/drawing/2014/main" id="{00000000-0008-0000-0600-000055000000}"/>
              </a:ext>
            </a:extLst>
          </xdr:cNvPr>
          <xdr:cNvSpPr/>
        </xdr:nvSpPr>
        <xdr:spPr>
          <a:xfrm>
            <a:off x="2226779" y="9106397"/>
            <a:ext cx="894521" cy="1834929"/>
          </a:xfrm>
          <a:prstGeom prst="rect">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86" name="Łącznik prosty 85">
            <a:extLst>
              <a:ext uri="{FF2B5EF4-FFF2-40B4-BE49-F238E27FC236}">
                <a16:creationId xmlns:a16="http://schemas.microsoft.com/office/drawing/2014/main" id="{00000000-0008-0000-0600-000056000000}"/>
              </a:ext>
            </a:extLst>
          </xdr:cNvPr>
          <xdr:cNvCxnSpPr>
            <a:stCxn id="85" idx="0"/>
            <a:endCxn id="85" idx="2"/>
          </xdr:cNvCxnSpPr>
        </xdr:nvCxnSpPr>
        <xdr:spPr>
          <a:xfrm>
            <a:off x="2684517" y="9110207"/>
            <a:ext cx="0" cy="1831119"/>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87" name="Łącznik prosty 86">
            <a:extLst>
              <a:ext uri="{FF2B5EF4-FFF2-40B4-BE49-F238E27FC236}">
                <a16:creationId xmlns:a16="http://schemas.microsoft.com/office/drawing/2014/main" id="{00000000-0008-0000-0600-000057000000}"/>
              </a:ext>
            </a:extLst>
          </xdr:cNvPr>
          <xdr:cNvCxnSpPr>
            <a:stCxn id="85" idx="1"/>
            <a:endCxn id="85" idx="3"/>
          </xdr:cNvCxnSpPr>
        </xdr:nvCxnSpPr>
        <xdr:spPr>
          <a:xfrm>
            <a:off x="2232494" y="10020052"/>
            <a:ext cx="892616"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88" name="Prostokąt 87">
            <a:extLst>
              <a:ext uri="{FF2B5EF4-FFF2-40B4-BE49-F238E27FC236}">
                <a16:creationId xmlns:a16="http://schemas.microsoft.com/office/drawing/2014/main" id="{00000000-0008-0000-0600-000058000000}"/>
              </a:ext>
            </a:extLst>
          </xdr:cNvPr>
          <xdr:cNvSpPr/>
        </xdr:nvSpPr>
        <xdr:spPr>
          <a:xfrm>
            <a:off x="1155093" y="8994250"/>
            <a:ext cx="2099972" cy="207322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89" name="Prostokąt 88">
            <a:extLst>
              <a:ext uri="{FF2B5EF4-FFF2-40B4-BE49-F238E27FC236}">
                <a16:creationId xmlns:a16="http://schemas.microsoft.com/office/drawing/2014/main" id="{00000000-0008-0000-0600-000059000000}"/>
              </a:ext>
            </a:extLst>
          </xdr:cNvPr>
          <xdr:cNvSpPr/>
        </xdr:nvSpPr>
        <xdr:spPr>
          <a:xfrm flipV="1">
            <a:off x="360625" y="11075089"/>
            <a:ext cx="3838658" cy="122997"/>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90" name="Grafika 89" descr="Kawa kontur">
            <a:extLst>
              <a:ext uri="{FF2B5EF4-FFF2-40B4-BE49-F238E27FC236}">
                <a16:creationId xmlns:a16="http://schemas.microsoft.com/office/drawing/2014/main" id="{00000000-0008-0000-0600-00005A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tretch>
            <a:fillRect/>
          </a:stretch>
        </xdr:blipFill>
        <xdr:spPr>
          <a:xfrm>
            <a:off x="3355122" y="10395338"/>
            <a:ext cx="707010" cy="729449"/>
          </a:xfrm>
          <a:prstGeom prst="rect">
            <a:avLst/>
          </a:prstGeom>
        </xdr:spPr>
      </xdr:pic>
      <xdr:pic>
        <xdr:nvPicPr>
          <xdr:cNvPr id="91" name="Grafika 90" descr="Książki na półce kontur">
            <a:extLst>
              <a:ext uri="{FF2B5EF4-FFF2-40B4-BE49-F238E27FC236}">
                <a16:creationId xmlns:a16="http://schemas.microsoft.com/office/drawing/2014/main" id="{00000000-0008-0000-0600-00005B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 uri="{96DAC541-7B7A-43D3-8B79-37D633B846F1}">
                <asvg:svgBlip xmlns:asvg="http://schemas.microsoft.com/office/drawing/2016/SVG/main" r:embed="rId7"/>
              </a:ext>
            </a:extLst>
          </a:blip>
          <a:stretch>
            <a:fillRect/>
          </a:stretch>
        </xdr:blipFill>
        <xdr:spPr>
          <a:xfrm>
            <a:off x="323272" y="10308288"/>
            <a:ext cx="901065" cy="910590"/>
          </a:xfrm>
          <a:prstGeom prst="rect">
            <a:avLst/>
          </a:prstGeom>
        </xdr:spPr>
      </xdr:pic>
    </xdr:grpSp>
    <xdr:clientData/>
  </xdr:twoCellAnchor>
  <xdr:twoCellAnchor>
    <xdr:from>
      <xdr:col>16</xdr:col>
      <xdr:colOff>16600</xdr:colOff>
      <xdr:row>77</xdr:row>
      <xdr:rowOff>168504</xdr:rowOff>
    </xdr:from>
    <xdr:to>
      <xdr:col>18</xdr:col>
      <xdr:colOff>54958</xdr:colOff>
      <xdr:row>80</xdr:row>
      <xdr:rowOff>149474</xdr:rowOff>
    </xdr:to>
    <xdr:grpSp>
      <xdr:nvGrpSpPr>
        <xdr:cNvPr id="92" name="Grupa 91">
          <a:extLst>
            <a:ext uri="{FF2B5EF4-FFF2-40B4-BE49-F238E27FC236}">
              <a16:creationId xmlns:a16="http://schemas.microsoft.com/office/drawing/2014/main" id="{00000000-0008-0000-0600-00005C000000}"/>
            </a:ext>
          </a:extLst>
        </xdr:cNvPr>
        <xdr:cNvGrpSpPr>
          <a:grpSpLocks noChangeAspect="1"/>
        </xdr:cNvGrpSpPr>
      </xdr:nvGrpSpPr>
      <xdr:grpSpPr>
        <a:xfrm>
          <a:off x="7707645" y="14246902"/>
          <a:ext cx="934829" cy="515043"/>
          <a:chOff x="323272" y="8994250"/>
          <a:chExt cx="3876011" cy="2224628"/>
        </a:xfrm>
      </xdr:grpSpPr>
      <xdr:sp macro="" textlink="">
        <xdr:nvSpPr>
          <xdr:cNvPr id="93" name="Prostokąt 92">
            <a:extLst>
              <a:ext uri="{FF2B5EF4-FFF2-40B4-BE49-F238E27FC236}">
                <a16:creationId xmlns:a16="http://schemas.microsoft.com/office/drawing/2014/main" id="{00000000-0008-0000-0600-00005D000000}"/>
              </a:ext>
            </a:extLst>
          </xdr:cNvPr>
          <xdr:cNvSpPr/>
        </xdr:nvSpPr>
        <xdr:spPr>
          <a:xfrm>
            <a:off x="1294655" y="9106397"/>
            <a:ext cx="896426" cy="1834929"/>
          </a:xfrm>
          <a:prstGeom prst="rect">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94" name="Łącznik prosty 93">
            <a:extLst>
              <a:ext uri="{FF2B5EF4-FFF2-40B4-BE49-F238E27FC236}">
                <a16:creationId xmlns:a16="http://schemas.microsoft.com/office/drawing/2014/main" id="{00000000-0008-0000-0600-00005E000000}"/>
              </a:ext>
            </a:extLst>
          </xdr:cNvPr>
          <xdr:cNvCxnSpPr>
            <a:stCxn id="93" idx="0"/>
            <a:endCxn id="93" idx="2"/>
          </xdr:cNvCxnSpPr>
        </xdr:nvCxnSpPr>
        <xdr:spPr>
          <a:xfrm>
            <a:off x="1746678" y="9110207"/>
            <a:ext cx="0" cy="1831119"/>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95" name="Łącznik prosty 94">
            <a:extLst>
              <a:ext uri="{FF2B5EF4-FFF2-40B4-BE49-F238E27FC236}">
                <a16:creationId xmlns:a16="http://schemas.microsoft.com/office/drawing/2014/main" id="{00000000-0008-0000-0600-00005F000000}"/>
              </a:ext>
            </a:extLst>
          </xdr:cNvPr>
          <xdr:cNvCxnSpPr>
            <a:stCxn id="93" idx="1"/>
            <a:endCxn id="93" idx="3"/>
          </xdr:cNvCxnSpPr>
        </xdr:nvCxnSpPr>
        <xdr:spPr>
          <a:xfrm>
            <a:off x="1292750" y="10020052"/>
            <a:ext cx="894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96" name="Prostokąt 95">
            <a:extLst>
              <a:ext uri="{FF2B5EF4-FFF2-40B4-BE49-F238E27FC236}">
                <a16:creationId xmlns:a16="http://schemas.microsoft.com/office/drawing/2014/main" id="{00000000-0008-0000-0600-000060000000}"/>
              </a:ext>
            </a:extLst>
          </xdr:cNvPr>
          <xdr:cNvSpPr/>
        </xdr:nvSpPr>
        <xdr:spPr>
          <a:xfrm>
            <a:off x="2226779" y="9106397"/>
            <a:ext cx="894521" cy="1834929"/>
          </a:xfrm>
          <a:prstGeom prst="rect">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97" name="Łącznik prosty 96">
            <a:extLst>
              <a:ext uri="{FF2B5EF4-FFF2-40B4-BE49-F238E27FC236}">
                <a16:creationId xmlns:a16="http://schemas.microsoft.com/office/drawing/2014/main" id="{00000000-0008-0000-0600-000061000000}"/>
              </a:ext>
            </a:extLst>
          </xdr:cNvPr>
          <xdr:cNvCxnSpPr>
            <a:stCxn id="96" idx="0"/>
            <a:endCxn id="96" idx="2"/>
          </xdr:cNvCxnSpPr>
        </xdr:nvCxnSpPr>
        <xdr:spPr>
          <a:xfrm>
            <a:off x="2684517" y="9110207"/>
            <a:ext cx="0" cy="1831119"/>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98" name="Łącznik prosty 97">
            <a:extLst>
              <a:ext uri="{FF2B5EF4-FFF2-40B4-BE49-F238E27FC236}">
                <a16:creationId xmlns:a16="http://schemas.microsoft.com/office/drawing/2014/main" id="{00000000-0008-0000-0600-000062000000}"/>
              </a:ext>
            </a:extLst>
          </xdr:cNvPr>
          <xdr:cNvCxnSpPr>
            <a:stCxn id="96" idx="1"/>
            <a:endCxn id="96" idx="3"/>
          </xdr:cNvCxnSpPr>
        </xdr:nvCxnSpPr>
        <xdr:spPr>
          <a:xfrm>
            <a:off x="2232494" y="10020052"/>
            <a:ext cx="892616"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99" name="Prostokąt 98">
            <a:extLst>
              <a:ext uri="{FF2B5EF4-FFF2-40B4-BE49-F238E27FC236}">
                <a16:creationId xmlns:a16="http://schemas.microsoft.com/office/drawing/2014/main" id="{00000000-0008-0000-0600-000063000000}"/>
              </a:ext>
            </a:extLst>
          </xdr:cNvPr>
          <xdr:cNvSpPr/>
        </xdr:nvSpPr>
        <xdr:spPr>
          <a:xfrm>
            <a:off x="1155093" y="8994250"/>
            <a:ext cx="2099972" cy="207322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00" name="Prostokąt 99">
            <a:extLst>
              <a:ext uri="{FF2B5EF4-FFF2-40B4-BE49-F238E27FC236}">
                <a16:creationId xmlns:a16="http://schemas.microsoft.com/office/drawing/2014/main" id="{00000000-0008-0000-0600-000064000000}"/>
              </a:ext>
            </a:extLst>
          </xdr:cNvPr>
          <xdr:cNvSpPr/>
        </xdr:nvSpPr>
        <xdr:spPr>
          <a:xfrm flipV="1">
            <a:off x="360625" y="11075089"/>
            <a:ext cx="3838658" cy="122997"/>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101" name="Grafika 100" descr="Kawa kontur">
            <a:extLst>
              <a:ext uri="{FF2B5EF4-FFF2-40B4-BE49-F238E27FC236}">
                <a16:creationId xmlns:a16="http://schemas.microsoft.com/office/drawing/2014/main" id="{00000000-0008-0000-0600-000065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tretch>
            <a:fillRect/>
          </a:stretch>
        </xdr:blipFill>
        <xdr:spPr>
          <a:xfrm>
            <a:off x="3355122" y="10395338"/>
            <a:ext cx="707010" cy="729449"/>
          </a:xfrm>
          <a:prstGeom prst="rect">
            <a:avLst/>
          </a:prstGeom>
        </xdr:spPr>
      </xdr:pic>
      <xdr:pic>
        <xdr:nvPicPr>
          <xdr:cNvPr id="102" name="Grafika 101" descr="Książki na półce kontur">
            <a:extLst>
              <a:ext uri="{FF2B5EF4-FFF2-40B4-BE49-F238E27FC236}">
                <a16:creationId xmlns:a16="http://schemas.microsoft.com/office/drawing/2014/main" id="{00000000-0008-0000-0600-000066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 uri="{96DAC541-7B7A-43D3-8B79-37D633B846F1}">
                <asvg:svgBlip xmlns:asvg="http://schemas.microsoft.com/office/drawing/2016/SVG/main" r:embed="rId7"/>
              </a:ext>
            </a:extLst>
          </a:blip>
          <a:stretch>
            <a:fillRect/>
          </a:stretch>
        </xdr:blipFill>
        <xdr:spPr>
          <a:xfrm>
            <a:off x="323272" y="10308288"/>
            <a:ext cx="901065" cy="910590"/>
          </a:xfrm>
          <a:prstGeom prst="rect">
            <a:avLst/>
          </a:prstGeom>
        </xdr:spPr>
      </xdr:pic>
    </xdr:grpSp>
    <xdr:clientData/>
  </xdr:twoCellAnchor>
  <xdr:twoCellAnchor>
    <xdr:from>
      <xdr:col>12</xdr:col>
      <xdr:colOff>284121</xdr:colOff>
      <xdr:row>63</xdr:row>
      <xdr:rowOff>120968</xdr:rowOff>
    </xdr:from>
    <xdr:to>
      <xdr:col>14</xdr:col>
      <xdr:colOff>438129</xdr:colOff>
      <xdr:row>67</xdr:row>
      <xdr:rowOff>108099</xdr:rowOff>
    </xdr:to>
    <xdr:grpSp>
      <xdr:nvGrpSpPr>
        <xdr:cNvPr id="103" name="Grupa 102">
          <a:extLst>
            <a:ext uri="{FF2B5EF4-FFF2-40B4-BE49-F238E27FC236}">
              <a16:creationId xmlns:a16="http://schemas.microsoft.com/office/drawing/2014/main" id="{00000000-0008-0000-0600-000067000000}"/>
            </a:ext>
          </a:extLst>
        </xdr:cNvPr>
        <xdr:cNvGrpSpPr>
          <a:grpSpLocks noChangeAspect="1"/>
        </xdr:cNvGrpSpPr>
      </xdr:nvGrpSpPr>
      <xdr:grpSpPr>
        <a:xfrm>
          <a:off x="6305490" y="11664932"/>
          <a:ext cx="1016861" cy="700497"/>
          <a:chOff x="4348977" y="9940356"/>
          <a:chExt cx="3121218" cy="2158143"/>
        </a:xfrm>
      </xdr:grpSpPr>
      <xdr:grpSp>
        <xdr:nvGrpSpPr>
          <xdr:cNvPr id="104" name="Grupa 103">
            <a:extLst>
              <a:ext uri="{FF2B5EF4-FFF2-40B4-BE49-F238E27FC236}">
                <a16:creationId xmlns:a16="http://schemas.microsoft.com/office/drawing/2014/main" id="{00000000-0008-0000-0600-000068000000}"/>
              </a:ext>
            </a:extLst>
          </xdr:cNvPr>
          <xdr:cNvGrpSpPr>
            <a:grpSpLocks noChangeAspect="1"/>
          </xdr:cNvGrpSpPr>
        </xdr:nvGrpSpPr>
        <xdr:grpSpPr>
          <a:xfrm>
            <a:off x="4350882" y="9936546"/>
            <a:ext cx="3115503" cy="2158143"/>
            <a:chOff x="4257897" y="8674138"/>
            <a:chExt cx="3124472" cy="2115730"/>
          </a:xfrm>
        </xdr:grpSpPr>
        <xdr:sp macro="" textlink="">
          <xdr:nvSpPr>
            <xdr:cNvPr id="107" name="Dowolny kształt: kształt 106">
              <a:extLst>
                <a:ext uri="{FF2B5EF4-FFF2-40B4-BE49-F238E27FC236}">
                  <a16:creationId xmlns:a16="http://schemas.microsoft.com/office/drawing/2014/main" id="{00000000-0008-0000-0600-00006B000000}"/>
                </a:ext>
              </a:extLst>
            </xdr:cNvPr>
            <xdr:cNvSpPr/>
          </xdr:nvSpPr>
          <xdr:spPr>
            <a:xfrm>
              <a:off x="4953000" y="9401175"/>
              <a:ext cx="1720215" cy="1295400"/>
            </a:xfrm>
            <a:custGeom>
              <a:avLst/>
              <a:gdLst>
                <a:gd name="connsiteX0" fmla="*/ 828675 w 1724025"/>
                <a:gd name="connsiteY0" fmla="*/ 0 h 1295400"/>
                <a:gd name="connsiteX1" fmla="*/ 1724025 w 1724025"/>
                <a:gd name="connsiteY1" fmla="*/ 409575 h 1295400"/>
                <a:gd name="connsiteX2" fmla="*/ 1076325 w 1724025"/>
                <a:gd name="connsiteY2" fmla="*/ 714375 h 1295400"/>
                <a:gd name="connsiteX3" fmla="*/ 1076325 w 1724025"/>
                <a:gd name="connsiteY3" fmla="*/ 1219200 h 1295400"/>
                <a:gd name="connsiteX4" fmla="*/ 914400 w 1724025"/>
                <a:gd name="connsiteY4" fmla="*/ 1295400 h 1295400"/>
                <a:gd name="connsiteX5" fmla="*/ 714375 w 1724025"/>
                <a:gd name="connsiteY5" fmla="*/ 1219200 h 1295400"/>
                <a:gd name="connsiteX6" fmla="*/ 723900 w 1724025"/>
                <a:gd name="connsiteY6" fmla="*/ 733425 h 1295400"/>
                <a:gd name="connsiteX7" fmla="*/ 0 w 1724025"/>
                <a:gd name="connsiteY7" fmla="*/ 390525 h 1295400"/>
                <a:gd name="connsiteX8" fmla="*/ 828675 w 1724025"/>
                <a:gd name="connsiteY8" fmla="*/ 0 h 12954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1724025" h="1295400">
                  <a:moveTo>
                    <a:pt x="828675" y="0"/>
                  </a:moveTo>
                  <a:lnTo>
                    <a:pt x="1724025" y="409575"/>
                  </a:lnTo>
                  <a:lnTo>
                    <a:pt x="1076325" y="714375"/>
                  </a:lnTo>
                  <a:lnTo>
                    <a:pt x="1076325" y="1219200"/>
                  </a:lnTo>
                  <a:lnTo>
                    <a:pt x="914400" y="1295400"/>
                  </a:lnTo>
                  <a:lnTo>
                    <a:pt x="714375" y="1219200"/>
                  </a:lnTo>
                  <a:lnTo>
                    <a:pt x="723900" y="733425"/>
                  </a:lnTo>
                  <a:lnTo>
                    <a:pt x="0" y="390525"/>
                  </a:lnTo>
                  <a:lnTo>
                    <a:pt x="828675" y="0"/>
                  </a:lnTo>
                  <a:close/>
                </a:path>
              </a:pathLst>
            </a:custGeom>
            <a:solidFill>
              <a:schemeClr val="bg1">
                <a:lumMod val="95000"/>
              </a:schemeClr>
            </a:solidFill>
            <a:ln w="6350">
              <a:solidFill>
                <a:schemeClr val="bg1">
                  <a:lumMod val="8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nvGrpSpPr>
            <xdr:cNvPr id="108" name="Grupa 107">
              <a:extLst>
                <a:ext uri="{FF2B5EF4-FFF2-40B4-BE49-F238E27FC236}">
                  <a16:creationId xmlns:a16="http://schemas.microsoft.com/office/drawing/2014/main" id="{00000000-0008-0000-0600-00006C000000}"/>
                </a:ext>
              </a:extLst>
            </xdr:cNvPr>
            <xdr:cNvGrpSpPr/>
          </xdr:nvGrpSpPr>
          <xdr:grpSpPr>
            <a:xfrm>
              <a:off x="4257897" y="8674138"/>
              <a:ext cx="3124472" cy="2115730"/>
              <a:chOff x="3670368" y="7366583"/>
              <a:chExt cx="3042579" cy="2220784"/>
            </a:xfrm>
          </xdr:grpSpPr>
          <xdr:grpSp>
            <xdr:nvGrpSpPr>
              <xdr:cNvPr id="110" name="Grupa 109">
                <a:extLst>
                  <a:ext uri="{FF2B5EF4-FFF2-40B4-BE49-F238E27FC236}">
                    <a16:creationId xmlns:a16="http://schemas.microsoft.com/office/drawing/2014/main" id="{00000000-0008-0000-0600-00006E000000}"/>
                  </a:ext>
                </a:extLst>
              </xdr:cNvPr>
              <xdr:cNvGrpSpPr/>
            </xdr:nvGrpSpPr>
            <xdr:grpSpPr>
              <a:xfrm>
                <a:off x="3670368" y="7366583"/>
                <a:ext cx="3042579" cy="2220784"/>
                <a:chOff x="6496695" y="2979033"/>
                <a:chExt cx="2690840" cy="2215330"/>
              </a:xfrm>
            </xdr:grpSpPr>
            <xdr:sp macro="" textlink="">
              <xdr:nvSpPr>
                <xdr:cNvPr id="113" name="Dowolny kształt: kształt 112">
                  <a:extLst>
                    <a:ext uri="{FF2B5EF4-FFF2-40B4-BE49-F238E27FC236}">
                      <a16:creationId xmlns:a16="http://schemas.microsoft.com/office/drawing/2014/main" id="{00000000-0008-0000-0600-000071000000}"/>
                    </a:ext>
                  </a:extLst>
                </xdr:cNvPr>
                <xdr:cNvSpPr/>
              </xdr:nvSpPr>
              <xdr:spPr>
                <a:xfrm>
                  <a:off x="7967624" y="2979033"/>
                  <a:ext cx="1167674" cy="1342472"/>
                </a:xfrm>
                <a:custGeom>
                  <a:avLst/>
                  <a:gdLst>
                    <a:gd name="connsiteX0" fmla="*/ 0 w 1170878"/>
                    <a:gd name="connsiteY0" fmla="*/ 669073 h 1347439"/>
                    <a:gd name="connsiteX1" fmla="*/ 0 w 1170878"/>
                    <a:gd name="connsiteY1" fmla="*/ 0 h 1347439"/>
                    <a:gd name="connsiteX2" fmla="*/ 1170878 w 1170878"/>
                    <a:gd name="connsiteY2" fmla="*/ 664427 h 1347439"/>
                    <a:gd name="connsiteX3" fmla="*/ 1170878 w 1170878"/>
                    <a:gd name="connsiteY3" fmla="*/ 1347439 h 1347439"/>
                    <a:gd name="connsiteX4" fmla="*/ 0 w 1170878"/>
                    <a:gd name="connsiteY4" fmla="*/ 669073 h 1347439"/>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170878" h="1347439">
                      <a:moveTo>
                        <a:pt x="0" y="669073"/>
                      </a:moveTo>
                      <a:lnTo>
                        <a:pt x="0" y="0"/>
                      </a:lnTo>
                      <a:lnTo>
                        <a:pt x="1170878" y="664427"/>
                      </a:lnTo>
                      <a:lnTo>
                        <a:pt x="1170878" y="1347439"/>
                      </a:lnTo>
                      <a:lnTo>
                        <a:pt x="0" y="669073"/>
                      </a:lnTo>
                      <a:close/>
                    </a:path>
                  </a:pathLst>
                </a:custGeom>
                <a:solidFill>
                  <a:schemeClr val="bg1">
                    <a:lumMod val="95000"/>
                    <a:alpha val="20000"/>
                  </a:schemeClr>
                </a:solidFill>
                <a:ln w="19050">
                  <a:solidFill>
                    <a:schemeClr val="bg1">
                      <a:lumMod val="85000"/>
                    </a:schemeClr>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pl-PL" sz="1100" b="1">
                    <a:solidFill>
                      <a:schemeClr val="lt1"/>
                    </a:solidFill>
                    <a:latin typeface="+mn-lt"/>
                    <a:ea typeface="+mn-ea"/>
                    <a:cs typeface="+mn-cs"/>
                  </a:endParaRPr>
                </a:p>
              </xdr:txBody>
            </xdr:sp>
            <xdr:sp macro="" textlink="">
              <xdr:nvSpPr>
                <xdr:cNvPr id="114" name="Dowolny kształt: kształt 113">
                  <a:extLst>
                    <a:ext uri="{FF2B5EF4-FFF2-40B4-BE49-F238E27FC236}">
                      <a16:creationId xmlns:a16="http://schemas.microsoft.com/office/drawing/2014/main" id="{00000000-0008-0000-0600-000072000000}"/>
                    </a:ext>
                  </a:extLst>
                </xdr:cNvPr>
                <xdr:cNvSpPr/>
              </xdr:nvSpPr>
              <xdr:spPr>
                <a:xfrm>
                  <a:off x="6496695" y="2990506"/>
                  <a:ext cx="1168154" cy="1342472"/>
                </a:xfrm>
                <a:custGeom>
                  <a:avLst/>
                  <a:gdLst>
                    <a:gd name="connsiteX0" fmla="*/ 0 w 1170878"/>
                    <a:gd name="connsiteY0" fmla="*/ 1347439 h 1347439"/>
                    <a:gd name="connsiteX1" fmla="*/ 0 w 1170878"/>
                    <a:gd name="connsiteY1" fmla="*/ 673719 h 1347439"/>
                    <a:gd name="connsiteX2" fmla="*/ 1170878 w 1170878"/>
                    <a:gd name="connsiteY2" fmla="*/ 0 h 1347439"/>
                    <a:gd name="connsiteX3" fmla="*/ 1170878 w 1170878"/>
                    <a:gd name="connsiteY3" fmla="*/ 678366 h 1347439"/>
                    <a:gd name="connsiteX4" fmla="*/ 0 w 1170878"/>
                    <a:gd name="connsiteY4" fmla="*/ 1347439 h 1347439"/>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170878" h="1347439">
                      <a:moveTo>
                        <a:pt x="0" y="1347439"/>
                      </a:moveTo>
                      <a:lnTo>
                        <a:pt x="0" y="673719"/>
                      </a:lnTo>
                      <a:lnTo>
                        <a:pt x="1170878" y="0"/>
                      </a:lnTo>
                      <a:lnTo>
                        <a:pt x="1170878" y="678366"/>
                      </a:lnTo>
                      <a:lnTo>
                        <a:pt x="0" y="1347439"/>
                      </a:lnTo>
                      <a:close/>
                    </a:path>
                  </a:pathLst>
                </a:custGeom>
                <a:solidFill>
                  <a:schemeClr val="bg1">
                    <a:lumMod val="95000"/>
                    <a:alpha val="20000"/>
                  </a:schemeClr>
                </a:solidFill>
                <a:ln w="19050">
                  <a:solidFill>
                    <a:schemeClr val="bg1">
                      <a:lumMod val="85000"/>
                    </a:schemeClr>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b="1"/>
                </a:p>
              </xdr:txBody>
            </xdr:sp>
            <xdr:sp macro="" textlink="">
              <xdr:nvSpPr>
                <xdr:cNvPr id="115" name="Dowolny kształt: kształt 114">
                  <a:extLst>
                    <a:ext uri="{FF2B5EF4-FFF2-40B4-BE49-F238E27FC236}">
                      <a16:creationId xmlns:a16="http://schemas.microsoft.com/office/drawing/2014/main" id="{00000000-0008-0000-0600-000073000000}"/>
                    </a:ext>
                  </a:extLst>
                </xdr:cNvPr>
                <xdr:cNvSpPr/>
              </xdr:nvSpPr>
              <xdr:spPr>
                <a:xfrm>
                  <a:off x="6550914" y="3843078"/>
                  <a:ext cx="1163508" cy="1351285"/>
                </a:xfrm>
                <a:custGeom>
                  <a:avLst/>
                  <a:gdLst>
                    <a:gd name="connsiteX0" fmla="*/ 1166232 w 1166232"/>
                    <a:gd name="connsiteY0" fmla="*/ 1356732 h 1356732"/>
                    <a:gd name="connsiteX1" fmla="*/ 1166232 w 1166232"/>
                    <a:gd name="connsiteY1" fmla="*/ 673719 h 1356732"/>
                    <a:gd name="connsiteX2" fmla="*/ 0 w 1166232"/>
                    <a:gd name="connsiteY2" fmla="*/ 0 h 1356732"/>
                    <a:gd name="connsiteX3" fmla="*/ 0 w 1166232"/>
                    <a:gd name="connsiteY3" fmla="*/ 678366 h 1356732"/>
                    <a:gd name="connsiteX4" fmla="*/ 1166232 w 1166232"/>
                    <a:gd name="connsiteY4" fmla="*/ 1356732 h 1356732"/>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166232" h="1356732">
                      <a:moveTo>
                        <a:pt x="1166232" y="1356732"/>
                      </a:moveTo>
                      <a:lnTo>
                        <a:pt x="1166232" y="673719"/>
                      </a:lnTo>
                      <a:lnTo>
                        <a:pt x="0" y="0"/>
                      </a:lnTo>
                      <a:lnTo>
                        <a:pt x="0" y="678366"/>
                      </a:lnTo>
                      <a:lnTo>
                        <a:pt x="1166232" y="1356732"/>
                      </a:lnTo>
                      <a:close/>
                    </a:path>
                  </a:pathLst>
                </a:custGeom>
                <a:solidFill>
                  <a:schemeClr val="accent1">
                    <a:alpha val="20000"/>
                  </a:schemeClr>
                </a:solidFill>
                <a:ln w="19050">
                  <a:solidFill>
                    <a:schemeClr val="bg1">
                      <a:lumMod val="85000"/>
                    </a:schemeClr>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b="1"/>
                </a:p>
              </xdr:txBody>
            </xdr:sp>
            <xdr:sp macro="" textlink="">
              <xdr:nvSpPr>
                <xdr:cNvPr id="116" name="Dowolny kształt: kształt 115">
                  <a:extLst>
                    <a:ext uri="{FF2B5EF4-FFF2-40B4-BE49-F238E27FC236}">
                      <a16:creationId xmlns:a16="http://schemas.microsoft.com/office/drawing/2014/main" id="{00000000-0008-0000-0600-000074000000}"/>
                    </a:ext>
                  </a:extLst>
                </xdr:cNvPr>
                <xdr:cNvSpPr/>
              </xdr:nvSpPr>
              <xdr:spPr>
                <a:xfrm>
                  <a:off x="8021277" y="3823165"/>
                  <a:ext cx="1166258" cy="1355931"/>
                </a:xfrm>
                <a:custGeom>
                  <a:avLst/>
                  <a:gdLst>
                    <a:gd name="connsiteX0" fmla="*/ 1166232 w 1166232"/>
                    <a:gd name="connsiteY0" fmla="*/ 687658 h 1361378"/>
                    <a:gd name="connsiteX1" fmla="*/ 1166232 w 1166232"/>
                    <a:gd name="connsiteY1" fmla="*/ 0 h 1361378"/>
                    <a:gd name="connsiteX2" fmla="*/ 0 w 1166232"/>
                    <a:gd name="connsiteY2" fmla="*/ 673719 h 1361378"/>
                    <a:gd name="connsiteX3" fmla="*/ 0 w 1166232"/>
                    <a:gd name="connsiteY3" fmla="*/ 1361378 h 1361378"/>
                    <a:gd name="connsiteX4" fmla="*/ 1166232 w 1166232"/>
                    <a:gd name="connsiteY4" fmla="*/ 687658 h 1361378"/>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166232" h="1361378">
                      <a:moveTo>
                        <a:pt x="1166232" y="687658"/>
                      </a:moveTo>
                      <a:lnTo>
                        <a:pt x="1166232" y="0"/>
                      </a:lnTo>
                      <a:lnTo>
                        <a:pt x="0" y="673719"/>
                      </a:lnTo>
                      <a:lnTo>
                        <a:pt x="0" y="1361378"/>
                      </a:lnTo>
                      <a:lnTo>
                        <a:pt x="1166232" y="687658"/>
                      </a:lnTo>
                      <a:close/>
                    </a:path>
                  </a:pathLst>
                </a:custGeom>
                <a:solidFill>
                  <a:schemeClr val="bg1">
                    <a:lumMod val="85000"/>
                  </a:schemeClr>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pl-PL" sz="1100" b="1">
                    <a:solidFill>
                      <a:schemeClr val="lt1"/>
                    </a:solidFill>
                    <a:latin typeface="+mn-lt"/>
                    <a:ea typeface="+mn-ea"/>
                    <a:cs typeface="+mn-cs"/>
                  </a:endParaRPr>
                </a:p>
              </xdr:txBody>
            </xdr:sp>
            <xdr:cxnSp macro="">
              <xdr:nvCxnSpPr>
                <xdr:cNvPr id="117" name="Łącznik prosty 116">
                  <a:extLst>
                    <a:ext uri="{FF2B5EF4-FFF2-40B4-BE49-F238E27FC236}">
                      <a16:creationId xmlns:a16="http://schemas.microsoft.com/office/drawing/2014/main" id="{00000000-0008-0000-0600-000075000000}"/>
                    </a:ext>
                  </a:extLst>
                </xdr:cNvPr>
                <xdr:cNvCxnSpPr>
                  <a:stCxn id="116" idx="3"/>
                  <a:endCxn id="107" idx="4"/>
                </xdr:cNvCxnSpPr>
              </xdr:nvCxnSpPr>
              <xdr:spPr>
                <a:xfrm flipH="1" flipV="1">
                  <a:off x="7881082" y="5096680"/>
                  <a:ext cx="140195" cy="82416"/>
                </a:xfrm>
                <a:prstGeom prst="line">
                  <a:avLst/>
                </a:prstGeom>
                <a:ln>
                  <a:solidFill>
                    <a:schemeClr val="bg1">
                      <a:lumMod val="65000"/>
                    </a:schemeClr>
                  </a:solidFill>
                </a:ln>
              </xdr:spPr>
              <xdr:style>
                <a:lnRef idx="1">
                  <a:schemeClr val="dk1"/>
                </a:lnRef>
                <a:fillRef idx="0">
                  <a:schemeClr val="dk1"/>
                </a:fillRef>
                <a:effectRef idx="0">
                  <a:schemeClr val="dk1"/>
                </a:effectRef>
                <a:fontRef idx="minor">
                  <a:schemeClr val="tx1"/>
                </a:fontRef>
              </xdr:style>
            </xdr:cxnSp>
            <xdr:cxnSp macro="">
              <xdr:nvCxnSpPr>
                <xdr:cNvPr id="118" name="Łącznik prosty 117">
                  <a:extLst>
                    <a:ext uri="{FF2B5EF4-FFF2-40B4-BE49-F238E27FC236}">
                      <a16:creationId xmlns:a16="http://schemas.microsoft.com/office/drawing/2014/main" id="{00000000-0008-0000-0600-000076000000}"/>
                    </a:ext>
                  </a:extLst>
                </xdr:cNvPr>
                <xdr:cNvCxnSpPr>
                  <a:stCxn id="115" idx="0"/>
                  <a:endCxn id="107" idx="4"/>
                </xdr:cNvCxnSpPr>
              </xdr:nvCxnSpPr>
              <xdr:spPr>
                <a:xfrm flipV="1">
                  <a:off x="7714421" y="5096680"/>
                  <a:ext cx="166661" cy="97683"/>
                </a:xfrm>
                <a:prstGeom prst="line">
                  <a:avLst/>
                </a:prstGeom>
                <a:ln>
                  <a:solidFill>
                    <a:schemeClr val="bg1">
                      <a:lumMod val="65000"/>
                    </a:schemeClr>
                  </a:solidFill>
                </a:ln>
              </xdr:spPr>
              <xdr:style>
                <a:lnRef idx="1">
                  <a:schemeClr val="dk1"/>
                </a:lnRef>
                <a:fillRef idx="0">
                  <a:schemeClr val="dk1"/>
                </a:fillRef>
                <a:effectRef idx="0">
                  <a:schemeClr val="dk1"/>
                </a:effectRef>
                <a:fontRef idx="minor">
                  <a:schemeClr val="tx1"/>
                </a:fontRef>
              </xdr:style>
            </xdr:cxnSp>
            <xdr:cxnSp macro="">
              <xdr:nvCxnSpPr>
                <xdr:cNvPr id="119" name="Łącznik prosty 118">
                  <a:extLst>
                    <a:ext uri="{FF2B5EF4-FFF2-40B4-BE49-F238E27FC236}">
                      <a16:creationId xmlns:a16="http://schemas.microsoft.com/office/drawing/2014/main" id="{00000000-0008-0000-0600-000077000000}"/>
                    </a:ext>
                  </a:extLst>
                </xdr:cNvPr>
                <xdr:cNvCxnSpPr>
                  <a:stCxn id="107" idx="0"/>
                  <a:endCxn id="113" idx="0"/>
                </xdr:cNvCxnSpPr>
              </xdr:nvCxnSpPr>
              <xdr:spPr>
                <a:xfrm flipV="1">
                  <a:off x="7807418" y="3645640"/>
                  <a:ext cx="160206" cy="94657"/>
                </a:xfrm>
                <a:prstGeom prst="line">
                  <a:avLst/>
                </a:prstGeom>
                <a:ln>
                  <a:solidFill>
                    <a:schemeClr val="bg1">
                      <a:lumMod val="65000"/>
                    </a:schemeClr>
                  </a:solidFill>
                </a:ln>
              </xdr:spPr>
              <xdr:style>
                <a:lnRef idx="1">
                  <a:schemeClr val="dk1"/>
                </a:lnRef>
                <a:fillRef idx="0">
                  <a:schemeClr val="dk1"/>
                </a:fillRef>
                <a:effectRef idx="0">
                  <a:schemeClr val="dk1"/>
                </a:effectRef>
                <a:fontRef idx="minor">
                  <a:schemeClr val="tx1"/>
                </a:fontRef>
              </xdr:style>
            </xdr:cxnSp>
          </xdr:grpSp>
          <xdr:sp macro="" textlink="">
            <xdr:nvSpPr>
              <xdr:cNvPr id="111" name="Dowolny kształt: kształt 110">
                <a:extLst>
                  <a:ext uri="{FF2B5EF4-FFF2-40B4-BE49-F238E27FC236}">
                    <a16:creationId xmlns:a16="http://schemas.microsoft.com/office/drawing/2014/main" id="{00000000-0008-0000-0600-00006F000000}"/>
                  </a:ext>
                </a:extLst>
              </xdr:cNvPr>
              <xdr:cNvSpPr/>
            </xdr:nvSpPr>
            <xdr:spPr>
              <a:xfrm>
                <a:off x="5602843" y="7665271"/>
                <a:ext cx="327859" cy="486277"/>
              </a:xfrm>
              <a:custGeom>
                <a:avLst/>
                <a:gdLst>
                  <a:gd name="connsiteX0" fmla="*/ 0 w 656723"/>
                  <a:gd name="connsiteY0" fmla="*/ 0 h 1017671"/>
                  <a:gd name="connsiteX1" fmla="*/ 0 w 656723"/>
                  <a:gd name="connsiteY1" fmla="*/ 686803 h 1017671"/>
                  <a:gd name="connsiteX2" fmla="*/ 656723 w 656723"/>
                  <a:gd name="connsiteY2" fmla="*/ 1017671 h 1017671"/>
                  <a:gd name="connsiteX3" fmla="*/ 656723 w 656723"/>
                  <a:gd name="connsiteY3" fmla="*/ 340895 h 1017671"/>
                  <a:gd name="connsiteX4" fmla="*/ 0 w 656723"/>
                  <a:gd name="connsiteY4" fmla="*/ 0 h 1017671"/>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656723" h="1017671">
                    <a:moveTo>
                      <a:pt x="0" y="0"/>
                    </a:moveTo>
                    <a:lnTo>
                      <a:pt x="0" y="686803"/>
                    </a:lnTo>
                    <a:lnTo>
                      <a:pt x="656723" y="1017671"/>
                    </a:lnTo>
                    <a:lnTo>
                      <a:pt x="656723" y="340895"/>
                    </a:lnTo>
                    <a:lnTo>
                      <a:pt x="0" y="0"/>
                    </a:lnTo>
                    <a:close/>
                  </a:path>
                </a:pathLst>
              </a:custGeom>
              <a:solidFill>
                <a:schemeClr val="accent1">
                  <a:lumMod val="40000"/>
                  <a:lumOff val="60000"/>
                </a:schemeClr>
              </a:solidFill>
              <a:ln>
                <a:solidFill>
                  <a:schemeClr val="bg1">
                    <a:lumMod val="85000"/>
                  </a:schemeClr>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xnSp macro="">
            <xdr:nvCxnSpPr>
              <xdr:cNvPr id="112" name="Łącznik prosty 111">
                <a:extLst>
                  <a:ext uri="{FF2B5EF4-FFF2-40B4-BE49-F238E27FC236}">
                    <a16:creationId xmlns:a16="http://schemas.microsoft.com/office/drawing/2014/main" id="{00000000-0008-0000-0600-000070000000}"/>
                  </a:ext>
                </a:extLst>
              </xdr:cNvPr>
              <xdr:cNvCxnSpPr/>
            </xdr:nvCxnSpPr>
            <xdr:spPr>
              <a:xfrm flipV="1">
                <a:off x="5763262" y="7757701"/>
                <a:ext cx="0" cy="303609"/>
              </a:xfrm>
              <a:prstGeom prst="line">
                <a:avLst/>
              </a:prstGeom>
              <a:ln w="12700">
                <a:solidFill>
                  <a:schemeClr val="bg1">
                    <a:lumMod val="85000"/>
                  </a:schemeClr>
                </a:solidFill>
                <a:prstDash val="sysDash"/>
              </a:ln>
            </xdr:spPr>
            <xdr:style>
              <a:lnRef idx="1">
                <a:schemeClr val="accent1"/>
              </a:lnRef>
              <a:fillRef idx="0">
                <a:schemeClr val="accent1"/>
              </a:fillRef>
              <a:effectRef idx="0">
                <a:schemeClr val="accent1"/>
              </a:effectRef>
              <a:fontRef idx="minor">
                <a:schemeClr val="tx1"/>
              </a:fontRef>
            </xdr:style>
          </xdr:cxnSp>
        </xdr:grpSp>
        <xdr:cxnSp macro="">
          <xdr:nvCxnSpPr>
            <xdr:cNvPr id="109" name="Łącznik prosty 108">
              <a:extLst>
                <a:ext uri="{FF2B5EF4-FFF2-40B4-BE49-F238E27FC236}">
                  <a16:creationId xmlns:a16="http://schemas.microsoft.com/office/drawing/2014/main" id="{00000000-0008-0000-0600-00006D000000}"/>
                </a:ext>
              </a:extLst>
            </xdr:cNvPr>
            <xdr:cNvCxnSpPr>
              <a:stCxn id="107" idx="0"/>
              <a:endCxn id="114" idx="3"/>
            </xdr:cNvCxnSpPr>
          </xdr:nvCxnSpPr>
          <xdr:spPr>
            <a:xfrm flipH="1" flipV="1">
              <a:off x="5614300" y="9330574"/>
              <a:ext cx="165544" cy="70601"/>
            </a:xfrm>
            <a:prstGeom prst="line">
              <a:avLst/>
            </a:prstGeom>
            <a:ln>
              <a:solidFill>
                <a:schemeClr val="bg1">
                  <a:lumMod val="65000"/>
                </a:schemeClr>
              </a:solidFill>
            </a:ln>
          </xdr:spPr>
          <xdr:style>
            <a:lnRef idx="1">
              <a:schemeClr val="dk1"/>
            </a:lnRef>
            <a:fillRef idx="0">
              <a:schemeClr val="dk1"/>
            </a:fillRef>
            <a:effectRef idx="0">
              <a:schemeClr val="dk1"/>
            </a:effectRef>
            <a:fontRef idx="minor">
              <a:schemeClr val="tx1"/>
            </a:fontRef>
          </xdr:style>
        </xdr:cxnSp>
      </xdr:grpSp>
      <xdr:sp macro="" textlink="">
        <xdr:nvSpPr>
          <xdr:cNvPr id="105" name="Dowolny kształt: kształt 104">
            <a:extLst>
              <a:ext uri="{FF2B5EF4-FFF2-40B4-BE49-F238E27FC236}">
                <a16:creationId xmlns:a16="http://schemas.microsoft.com/office/drawing/2014/main" id="{00000000-0008-0000-0600-000069000000}"/>
              </a:ext>
            </a:extLst>
          </xdr:cNvPr>
          <xdr:cNvSpPr/>
        </xdr:nvSpPr>
        <xdr:spPr>
          <a:xfrm>
            <a:off x="6322795" y="11291773"/>
            <a:ext cx="423378" cy="547686"/>
          </a:xfrm>
          <a:custGeom>
            <a:avLst/>
            <a:gdLst>
              <a:gd name="connsiteX0" fmla="*/ 0 w 767014"/>
              <a:gd name="connsiteY0" fmla="*/ 386013 h 1077828"/>
              <a:gd name="connsiteX1" fmla="*/ 0 w 767014"/>
              <a:gd name="connsiteY1" fmla="*/ 1077828 h 1077828"/>
              <a:gd name="connsiteX2" fmla="*/ 767014 w 767014"/>
              <a:gd name="connsiteY2" fmla="*/ 686802 h 1077828"/>
              <a:gd name="connsiteX3" fmla="*/ 767014 w 767014"/>
              <a:gd name="connsiteY3" fmla="*/ 0 h 1077828"/>
              <a:gd name="connsiteX4" fmla="*/ 0 w 767014"/>
              <a:gd name="connsiteY4" fmla="*/ 386013 h 1077828"/>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767014" h="1077828">
                <a:moveTo>
                  <a:pt x="0" y="386013"/>
                </a:moveTo>
                <a:lnTo>
                  <a:pt x="0" y="1077828"/>
                </a:lnTo>
                <a:lnTo>
                  <a:pt x="767014" y="686802"/>
                </a:lnTo>
                <a:lnTo>
                  <a:pt x="767014" y="0"/>
                </a:lnTo>
                <a:lnTo>
                  <a:pt x="0" y="386013"/>
                </a:lnTo>
                <a:close/>
              </a:path>
            </a:pathLst>
          </a:custGeom>
          <a:solidFill>
            <a:schemeClr val="accent1">
              <a:lumMod val="60000"/>
              <a:lumOff val="40000"/>
            </a:schemeClr>
          </a:solidFill>
          <a:ln>
            <a:solidFill>
              <a:schemeClr val="tx1"/>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xnSp macro="">
        <xdr:nvCxnSpPr>
          <xdr:cNvPr id="106" name="Łącznik prosty 105">
            <a:extLst>
              <a:ext uri="{FF2B5EF4-FFF2-40B4-BE49-F238E27FC236}">
                <a16:creationId xmlns:a16="http://schemas.microsoft.com/office/drawing/2014/main" id="{00000000-0008-0000-0600-00006A000000}"/>
              </a:ext>
            </a:extLst>
          </xdr:cNvPr>
          <xdr:cNvCxnSpPr/>
        </xdr:nvCxnSpPr>
        <xdr:spPr>
          <a:xfrm flipV="1">
            <a:off x="6555462" y="11374308"/>
            <a:ext cx="0" cy="353274"/>
          </a:xfrm>
          <a:prstGeom prst="line">
            <a:avLst/>
          </a:prstGeom>
          <a:ln w="12700">
            <a:solidFill>
              <a:schemeClr val="tx1"/>
            </a:solidFill>
            <a:prstDash val="sysDash"/>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2</xdr:col>
      <xdr:colOff>12339</xdr:colOff>
      <xdr:row>63</xdr:row>
      <xdr:rowOff>107633</xdr:rowOff>
    </xdr:from>
    <xdr:to>
      <xdr:col>3</xdr:col>
      <xdr:colOff>457788</xdr:colOff>
      <xdr:row>67</xdr:row>
      <xdr:rowOff>106680</xdr:rowOff>
    </xdr:to>
    <xdr:grpSp>
      <xdr:nvGrpSpPr>
        <xdr:cNvPr id="120" name="Grupa 119">
          <a:extLst>
            <a:ext uri="{FF2B5EF4-FFF2-40B4-BE49-F238E27FC236}">
              <a16:creationId xmlns:a16="http://schemas.microsoft.com/office/drawing/2014/main" id="{00000000-0008-0000-0600-000078000000}"/>
            </a:ext>
          </a:extLst>
        </xdr:cNvPr>
        <xdr:cNvGrpSpPr>
          <a:grpSpLocks noChangeAspect="1"/>
        </xdr:cNvGrpSpPr>
      </xdr:nvGrpSpPr>
      <xdr:grpSpPr>
        <a:xfrm>
          <a:off x="699708" y="11647787"/>
          <a:ext cx="1024345" cy="716223"/>
          <a:chOff x="4348977" y="9940356"/>
          <a:chExt cx="3121218" cy="2158143"/>
        </a:xfrm>
      </xdr:grpSpPr>
      <xdr:grpSp>
        <xdr:nvGrpSpPr>
          <xdr:cNvPr id="121" name="Grupa 120">
            <a:extLst>
              <a:ext uri="{FF2B5EF4-FFF2-40B4-BE49-F238E27FC236}">
                <a16:creationId xmlns:a16="http://schemas.microsoft.com/office/drawing/2014/main" id="{00000000-0008-0000-0600-000079000000}"/>
              </a:ext>
            </a:extLst>
          </xdr:cNvPr>
          <xdr:cNvGrpSpPr>
            <a:grpSpLocks noChangeAspect="1"/>
          </xdr:cNvGrpSpPr>
        </xdr:nvGrpSpPr>
        <xdr:grpSpPr>
          <a:xfrm>
            <a:off x="4350882" y="9936546"/>
            <a:ext cx="3115503" cy="2158143"/>
            <a:chOff x="4257897" y="8674138"/>
            <a:chExt cx="3124472" cy="2115730"/>
          </a:xfrm>
        </xdr:grpSpPr>
        <xdr:sp macro="" textlink="">
          <xdr:nvSpPr>
            <xdr:cNvPr id="124" name="Dowolny kształt: kształt 123">
              <a:extLst>
                <a:ext uri="{FF2B5EF4-FFF2-40B4-BE49-F238E27FC236}">
                  <a16:creationId xmlns:a16="http://schemas.microsoft.com/office/drawing/2014/main" id="{00000000-0008-0000-0600-00007C000000}"/>
                </a:ext>
              </a:extLst>
            </xdr:cNvPr>
            <xdr:cNvSpPr/>
          </xdr:nvSpPr>
          <xdr:spPr>
            <a:xfrm>
              <a:off x="4953000" y="9401175"/>
              <a:ext cx="1720215" cy="1295400"/>
            </a:xfrm>
            <a:custGeom>
              <a:avLst/>
              <a:gdLst>
                <a:gd name="connsiteX0" fmla="*/ 828675 w 1724025"/>
                <a:gd name="connsiteY0" fmla="*/ 0 h 1295400"/>
                <a:gd name="connsiteX1" fmla="*/ 1724025 w 1724025"/>
                <a:gd name="connsiteY1" fmla="*/ 409575 h 1295400"/>
                <a:gd name="connsiteX2" fmla="*/ 1076325 w 1724025"/>
                <a:gd name="connsiteY2" fmla="*/ 714375 h 1295400"/>
                <a:gd name="connsiteX3" fmla="*/ 1076325 w 1724025"/>
                <a:gd name="connsiteY3" fmla="*/ 1219200 h 1295400"/>
                <a:gd name="connsiteX4" fmla="*/ 914400 w 1724025"/>
                <a:gd name="connsiteY4" fmla="*/ 1295400 h 1295400"/>
                <a:gd name="connsiteX5" fmla="*/ 714375 w 1724025"/>
                <a:gd name="connsiteY5" fmla="*/ 1219200 h 1295400"/>
                <a:gd name="connsiteX6" fmla="*/ 723900 w 1724025"/>
                <a:gd name="connsiteY6" fmla="*/ 733425 h 1295400"/>
                <a:gd name="connsiteX7" fmla="*/ 0 w 1724025"/>
                <a:gd name="connsiteY7" fmla="*/ 390525 h 1295400"/>
                <a:gd name="connsiteX8" fmla="*/ 828675 w 1724025"/>
                <a:gd name="connsiteY8" fmla="*/ 0 h 12954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1724025" h="1295400">
                  <a:moveTo>
                    <a:pt x="828675" y="0"/>
                  </a:moveTo>
                  <a:lnTo>
                    <a:pt x="1724025" y="409575"/>
                  </a:lnTo>
                  <a:lnTo>
                    <a:pt x="1076325" y="714375"/>
                  </a:lnTo>
                  <a:lnTo>
                    <a:pt x="1076325" y="1219200"/>
                  </a:lnTo>
                  <a:lnTo>
                    <a:pt x="914400" y="1295400"/>
                  </a:lnTo>
                  <a:lnTo>
                    <a:pt x="714375" y="1219200"/>
                  </a:lnTo>
                  <a:lnTo>
                    <a:pt x="723900" y="733425"/>
                  </a:lnTo>
                  <a:lnTo>
                    <a:pt x="0" y="390525"/>
                  </a:lnTo>
                  <a:lnTo>
                    <a:pt x="828675" y="0"/>
                  </a:lnTo>
                  <a:close/>
                </a:path>
              </a:pathLst>
            </a:custGeom>
            <a:solidFill>
              <a:schemeClr val="bg1">
                <a:lumMod val="95000"/>
              </a:schemeClr>
            </a:solidFill>
            <a:ln w="6350">
              <a:solidFill>
                <a:schemeClr val="bg1">
                  <a:lumMod val="8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nvGrpSpPr>
            <xdr:cNvPr id="125" name="Grupa 124">
              <a:extLst>
                <a:ext uri="{FF2B5EF4-FFF2-40B4-BE49-F238E27FC236}">
                  <a16:creationId xmlns:a16="http://schemas.microsoft.com/office/drawing/2014/main" id="{00000000-0008-0000-0600-00007D000000}"/>
                </a:ext>
              </a:extLst>
            </xdr:cNvPr>
            <xdr:cNvGrpSpPr/>
          </xdr:nvGrpSpPr>
          <xdr:grpSpPr>
            <a:xfrm>
              <a:off x="4257897" y="8674138"/>
              <a:ext cx="3124472" cy="2115730"/>
              <a:chOff x="3670368" y="7366583"/>
              <a:chExt cx="3042579" cy="2220784"/>
            </a:xfrm>
          </xdr:grpSpPr>
          <xdr:grpSp>
            <xdr:nvGrpSpPr>
              <xdr:cNvPr id="127" name="Grupa 126">
                <a:extLst>
                  <a:ext uri="{FF2B5EF4-FFF2-40B4-BE49-F238E27FC236}">
                    <a16:creationId xmlns:a16="http://schemas.microsoft.com/office/drawing/2014/main" id="{00000000-0008-0000-0600-00007F000000}"/>
                  </a:ext>
                </a:extLst>
              </xdr:cNvPr>
              <xdr:cNvGrpSpPr/>
            </xdr:nvGrpSpPr>
            <xdr:grpSpPr>
              <a:xfrm>
                <a:off x="3670368" y="7366583"/>
                <a:ext cx="3042579" cy="2220784"/>
                <a:chOff x="6496695" y="2979033"/>
                <a:chExt cx="2690840" cy="2215330"/>
              </a:xfrm>
            </xdr:grpSpPr>
            <xdr:sp macro="" textlink="">
              <xdr:nvSpPr>
                <xdr:cNvPr id="130" name="Dowolny kształt: kształt 129">
                  <a:extLst>
                    <a:ext uri="{FF2B5EF4-FFF2-40B4-BE49-F238E27FC236}">
                      <a16:creationId xmlns:a16="http://schemas.microsoft.com/office/drawing/2014/main" id="{00000000-0008-0000-0600-000082000000}"/>
                    </a:ext>
                  </a:extLst>
                </xdr:cNvPr>
                <xdr:cNvSpPr/>
              </xdr:nvSpPr>
              <xdr:spPr>
                <a:xfrm>
                  <a:off x="7967624" y="2979033"/>
                  <a:ext cx="1167674" cy="1342472"/>
                </a:xfrm>
                <a:custGeom>
                  <a:avLst/>
                  <a:gdLst>
                    <a:gd name="connsiteX0" fmla="*/ 0 w 1170878"/>
                    <a:gd name="connsiteY0" fmla="*/ 669073 h 1347439"/>
                    <a:gd name="connsiteX1" fmla="*/ 0 w 1170878"/>
                    <a:gd name="connsiteY1" fmla="*/ 0 h 1347439"/>
                    <a:gd name="connsiteX2" fmla="*/ 1170878 w 1170878"/>
                    <a:gd name="connsiteY2" fmla="*/ 664427 h 1347439"/>
                    <a:gd name="connsiteX3" fmla="*/ 1170878 w 1170878"/>
                    <a:gd name="connsiteY3" fmla="*/ 1347439 h 1347439"/>
                    <a:gd name="connsiteX4" fmla="*/ 0 w 1170878"/>
                    <a:gd name="connsiteY4" fmla="*/ 669073 h 1347439"/>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170878" h="1347439">
                      <a:moveTo>
                        <a:pt x="0" y="669073"/>
                      </a:moveTo>
                      <a:lnTo>
                        <a:pt x="0" y="0"/>
                      </a:lnTo>
                      <a:lnTo>
                        <a:pt x="1170878" y="664427"/>
                      </a:lnTo>
                      <a:lnTo>
                        <a:pt x="1170878" y="1347439"/>
                      </a:lnTo>
                      <a:lnTo>
                        <a:pt x="0" y="669073"/>
                      </a:lnTo>
                      <a:close/>
                    </a:path>
                  </a:pathLst>
                </a:custGeom>
                <a:solidFill>
                  <a:schemeClr val="bg1">
                    <a:lumMod val="95000"/>
                    <a:alpha val="20000"/>
                  </a:schemeClr>
                </a:solidFill>
                <a:ln w="19050">
                  <a:solidFill>
                    <a:schemeClr val="bg1">
                      <a:lumMod val="85000"/>
                    </a:schemeClr>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pl-PL" sz="1100" b="1">
                    <a:solidFill>
                      <a:schemeClr val="lt1"/>
                    </a:solidFill>
                    <a:latin typeface="+mn-lt"/>
                    <a:ea typeface="+mn-ea"/>
                    <a:cs typeface="+mn-cs"/>
                  </a:endParaRPr>
                </a:p>
              </xdr:txBody>
            </xdr:sp>
            <xdr:sp macro="" textlink="">
              <xdr:nvSpPr>
                <xdr:cNvPr id="131" name="Dowolny kształt: kształt 130">
                  <a:extLst>
                    <a:ext uri="{FF2B5EF4-FFF2-40B4-BE49-F238E27FC236}">
                      <a16:creationId xmlns:a16="http://schemas.microsoft.com/office/drawing/2014/main" id="{00000000-0008-0000-0600-000083000000}"/>
                    </a:ext>
                  </a:extLst>
                </xdr:cNvPr>
                <xdr:cNvSpPr/>
              </xdr:nvSpPr>
              <xdr:spPr>
                <a:xfrm>
                  <a:off x="6496695" y="2990506"/>
                  <a:ext cx="1168154" cy="1342472"/>
                </a:xfrm>
                <a:custGeom>
                  <a:avLst/>
                  <a:gdLst>
                    <a:gd name="connsiteX0" fmla="*/ 0 w 1170878"/>
                    <a:gd name="connsiteY0" fmla="*/ 1347439 h 1347439"/>
                    <a:gd name="connsiteX1" fmla="*/ 0 w 1170878"/>
                    <a:gd name="connsiteY1" fmla="*/ 673719 h 1347439"/>
                    <a:gd name="connsiteX2" fmla="*/ 1170878 w 1170878"/>
                    <a:gd name="connsiteY2" fmla="*/ 0 h 1347439"/>
                    <a:gd name="connsiteX3" fmla="*/ 1170878 w 1170878"/>
                    <a:gd name="connsiteY3" fmla="*/ 678366 h 1347439"/>
                    <a:gd name="connsiteX4" fmla="*/ 0 w 1170878"/>
                    <a:gd name="connsiteY4" fmla="*/ 1347439 h 1347439"/>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170878" h="1347439">
                      <a:moveTo>
                        <a:pt x="0" y="1347439"/>
                      </a:moveTo>
                      <a:lnTo>
                        <a:pt x="0" y="673719"/>
                      </a:lnTo>
                      <a:lnTo>
                        <a:pt x="1170878" y="0"/>
                      </a:lnTo>
                      <a:lnTo>
                        <a:pt x="1170878" y="678366"/>
                      </a:lnTo>
                      <a:lnTo>
                        <a:pt x="0" y="1347439"/>
                      </a:lnTo>
                      <a:close/>
                    </a:path>
                  </a:pathLst>
                </a:custGeom>
                <a:solidFill>
                  <a:schemeClr val="bg1">
                    <a:lumMod val="95000"/>
                    <a:alpha val="20000"/>
                  </a:schemeClr>
                </a:solidFill>
                <a:ln w="19050">
                  <a:solidFill>
                    <a:schemeClr val="bg1">
                      <a:lumMod val="85000"/>
                    </a:schemeClr>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pl-PL" sz="1100" b="1">
                    <a:solidFill>
                      <a:schemeClr val="lt1"/>
                    </a:solidFill>
                    <a:latin typeface="+mn-lt"/>
                    <a:ea typeface="+mn-ea"/>
                    <a:cs typeface="+mn-cs"/>
                  </a:endParaRPr>
                </a:p>
              </xdr:txBody>
            </xdr:sp>
            <xdr:sp macro="" textlink="">
              <xdr:nvSpPr>
                <xdr:cNvPr id="132" name="Dowolny kształt: kształt 131">
                  <a:extLst>
                    <a:ext uri="{FF2B5EF4-FFF2-40B4-BE49-F238E27FC236}">
                      <a16:creationId xmlns:a16="http://schemas.microsoft.com/office/drawing/2014/main" id="{00000000-0008-0000-0600-000084000000}"/>
                    </a:ext>
                  </a:extLst>
                </xdr:cNvPr>
                <xdr:cNvSpPr/>
              </xdr:nvSpPr>
              <xdr:spPr>
                <a:xfrm>
                  <a:off x="6550914" y="3843078"/>
                  <a:ext cx="1163508" cy="1351285"/>
                </a:xfrm>
                <a:custGeom>
                  <a:avLst/>
                  <a:gdLst>
                    <a:gd name="connsiteX0" fmla="*/ 1166232 w 1166232"/>
                    <a:gd name="connsiteY0" fmla="*/ 1356732 h 1356732"/>
                    <a:gd name="connsiteX1" fmla="*/ 1166232 w 1166232"/>
                    <a:gd name="connsiteY1" fmla="*/ 673719 h 1356732"/>
                    <a:gd name="connsiteX2" fmla="*/ 0 w 1166232"/>
                    <a:gd name="connsiteY2" fmla="*/ 0 h 1356732"/>
                    <a:gd name="connsiteX3" fmla="*/ 0 w 1166232"/>
                    <a:gd name="connsiteY3" fmla="*/ 678366 h 1356732"/>
                    <a:gd name="connsiteX4" fmla="*/ 1166232 w 1166232"/>
                    <a:gd name="connsiteY4" fmla="*/ 1356732 h 1356732"/>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166232" h="1356732">
                      <a:moveTo>
                        <a:pt x="1166232" y="1356732"/>
                      </a:moveTo>
                      <a:lnTo>
                        <a:pt x="1166232" y="673719"/>
                      </a:lnTo>
                      <a:lnTo>
                        <a:pt x="0" y="0"/>
                      </a:lnTo>
                      <a:lnTo>
                        <a:pt x="0" y="678366"/>
                      </a:lnTo>
                      <a:lnTo>
                        <a:pt x="1166232" y="1356732"/>
                      </a:lnTo>
                      <a:close/>
                    </a:path>
                  </a:pathLst>
                </a:custGeom>
                <a:solidFill>
                  <a:schemeClr val="bg1">
                    <a:lumMod val="95000"/>
                  </a:schemeClr>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pl-PL" sz="1100" b="1">
                    <a:solidFill>
                      <a:schemeClr val="lt1"/>
                    </a:solidFill>
                    <a:latin typeface="+mn-lt"/>
                    <a:ea typeface="+mn-ea"/>
                    <a:cs typeface="+mn-cs"/>
                  </a:endParaRPr>
                </a:p>
              </xdr:txBody>
            </xdr:sp>
            <xdr:sp macro="" textlink="">
              <xdr:nvSpPr>
                <xdr:cNvPr id="133" name="Dowolny kształt: kształt 132">
                  <a:extLst>
                    <a:ext uri="{FF2B5EF4-FFF2-40B4-BE49-F238E27FC236}">
                      <a16:creationId xmlns:a16="http://schemas.microsoft.com/office/drawing/2014/main" id="{00000000-0008-0000-0600-000085000000}"/>
                    </a:ext>
                  </a:extLst>
                </xdr:cNvPr>
                <xdr:cNvSpPr/>
              </xdr:nvSpPr>
              <xdr:spPr>
                <a:xfrm>
                  <a:off x="8021277" y="3823165"/>
                  <a:ext cx="1166258" cy="1355931"/>
                </a:xfrm>
                <a:custGeom>
                  <a:avLst/>
                  <a:gdLst>
                    <a:gd name="connsiteX0" fmla="*/ 1166232 w 1166232"/>
                    <a:gd name="connsiteY0" fmla="*/ 687658 h 1361378"/>
                    <a:gd name="connsiteX1" fmla="*/ 1166232 w 1166232"/>
                    <a:gd name="connsiteY1" fmla="*/ 0 h 1361378"/>
                    <a:gd name="connsiteX2" fmla="*/ 0 w 1166232"/>
                    <a:gd name="connsiteY2" fmla="*/ 673719 h 1361378"/>
                    <a:gd name="connsiteX3" fmla="*/ 0 w 1166232"/>
                    <a:gd name="connsiteY3" fmla="*/ 1361378 h 1361378"/>
                    <a:gd name="connsiteX4" fmla="*/ 1166232 w 1166232"/>
                    <a:gd name="connsiteY4" fmla="*/ 687658 h 1361378"/>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166232" h="1361378">
                      <a:moveTo>
                        <a:pt x="1166232" y="687658"/>
                      </a:moveTo>
                      <a:lnTo>
                        <a:pt x="1166232" y="0"/>
                      </a:lnTo>
                      <a:lnTo>
                        <a:pt x="0" y="673719"/>
                      </a:lnTo>
                      <a:lnTo>
                        <a:pt x="0" y="1361378"/>
                      </a:lnTo>
                      <a:lnTo>
                        <a:pt x="1166232" y="687658"/>
                      </a:lnTo>
                      <a:close/>
                    </a:path>
                  </a:pathLst>
                </a:custGeom>
                <a:solidFill>
                  <a:schemeClr val="accent1">
                    <a:lumMod val="40000"/>
                    <a:lumOff val="60000"/>
                    <a:alpha val="20000"/>
                  </a:schemeClr>
                </a:solidFill>
                <a:ln w="19050">
                  <a:solidFill>
                    <a:schemeClr val="bg1">
                      <a:lumMod val="85000"/>
                    </a:schemeClr>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b="1"/>
                </a:p>
              </xdr:txBody>
            </xdr:sp>
            <xdr:cxnSp macro="">
              <xdr:nvCxnSpPr>
                <xdr:cNvPr id="134" name="Łącznik prosty 133">
                  <a:extLst>
                    <a:ext uri="{FF2B5EF4-FFF2-40B4-BE49-F238E27FC236}">
                      <a16:creationId xmlns:a16="http://schemas.microsoft.com/office/drawing/2014/main" id="{00000000-0008-0000-0600-000086000000}"/>
                    </a:ext>
                  </a:extLst>
                </xdr:cNvPr>
                <xdr:cNvCxnSpPr>
                  <a:stCxn id="133" idx="3"/>
                  <a:endCxn id="124" idx="4"/>
                </xdr:cNvCxnSpPr>
              </xdr:nvCxnSpPr>
              <xdr:spPr>
                <a:xfrm flipH="1" flipV="1">
                  <a:off x="7881082" y="5096680"/>
                  <a:ext cx="140195" cy="82416"/>
                </a:xfrm>
                <a:prstGeom prst="line">
                  <a:avLst/>
                </a:prstGeom>
                <a:ln>
                  <a:solidFill>
                    <a:schemeClr val="bg1">
                      <a:lumMod val="65000"/>
                    </a:schemeClr>
                  </a:solidFill>
                </a:ln>
              </xdr:spPr>
              <xdr:style>
                <a:lnRef idx="1">
                  <a:schemeClr val="dk1"/>
                </a:lnRef>
                <a:fillRef idx="0">
                  <a:schemeClr val="dk1"/>
                </a:fillRef>
                <a:effectRef idx="0">
                  <a:schemeClr val="dk1"/>
                </a:effectRef>
                <a:fontRef idx="minor">
                  <a:schemeClr val="tx1"/>
                </a:fontRef>
              </xdr:style>
            </xdr:cxnSp>
            <xdr:cxnSp macro="">
              <xdr:nvCxnSpPr>
                <xdr:cNvPr id="135" name="Łącznik prosty 134">
                  <a:extLst>
                    <a:ext uri="{FF2B5EF4-FFF2-40B4-BE49-F238E27FC236}">
                      <a16:creationId xmlns:a16="http://schemas.microsoft.com/office/drawing/2014/main" id="{00000000-0008-0000-0600-000087000000}"/>
                    </a:ext>
                  </a:extLst>
                </xdr:cNvPr>
                <xdr:cNvCxnSpPr>
                  <a:stCxn id="132" idx="0"/>
                  <a:endCxn id="124" idx="4"/>
                </xdr:cNvCxnSpPr>
              </xdr:nvCxnSpPr>
              <xdr:spPr>
                <a:xfrm flipV="1">
                  <a:off x="7714421" y="5096680"/>
                  <a:ext cx="166661" cy="97683"/>
                </a:xfrm>
                <a:prstGeom prst="line">
                  <a:avLst/>
                </a:prstGeom>
                <a:ln>
                  <a:solidFill>
                    <a:schemeClr val="bg1">
                      <a:lumMod val="65000"/>
                    </a:schemeClr>
                  </a:solidFill>
                </a:ln>
              </xdr:spPr>
              <xdr:style>
                <a:lnRef idx="1">
                  <a:schemeClr val="dk1"/>
                </a:lnRef>
                <a:fillRef idx="0">
                  <a:schemeClr val="dk1"/>
                </a:fillRef>
                <a:effectRef idx="0">
                  <a:schemeClr val="dk1"/>
                </a:effectRef>
                <a:fontRef idx="minor">
                  <a:schemeClr val="tx1"/>
                </a:fontRef>
              </xdr:style>
            </xdr:cxnSp>
            <xdr:cxnSp macro="">
              <xdr:nvCxnSpPr>
                <xdr:cNvPr id="136" name="Łącznik prosty 135">
                  <a:extLst>
                    <a:ext uri="{FF2B5EF4-FFF2-40B4-BE49-F238E27FC236}">
                      <a16:creationId xmlns:a16="http://schemas.microsoft.com/office/drawing/2014/main" id="{00000000-0008-0000-0600-000088000000}"/>
                    </a:ext>
                  </a:extLst>
                </xdr:cNvPr>
                <xdr:cNvCxnSpPr>
                  <a:stCxn id="124" idx="0"/>
                  <a:endCxn id="130" idx="0"/>
                </xdr:cNvCxnSpPr>
              </xdr:nvCxnSpPr>
              <xdr:spPr>
                <a:xfrm flipV="1">
                  <a:off x="7807418" y="3645640"/>
                  <a:ext cx="160206" cy="94657"/>
                </a:xfrm>
                <a:prstGeom prst="line">
                  <a:avLst/>
                </a:prstGeom>
                <a:ln>
                  <a:solidFill>
                    <a:schemeClr val="bg1">
                      <a:lumMod val="65000"/>
                    </a:schemeClr>
                  </a:solidFill>
                </a:ln>
              </xdr:spPr>
              <xdr:style>
                <a:lnRef idx="1">
                  <a:schemeClr val="dk1"/>
                </a:lnRef>
                <a:fillRef idx="0">
                  <a:schemeClr val="dk1"/>
                </a:fillRef>
                <a:effectRef idx="0">
                  <a:schemeClr val="dk1"/>
                </a:effectRef>
                <a:fontRef idx="minor">
                  <a:schemeClr val="tx1"/>
                </a:fontRef>
              </xdr:style>
            </xdr:cxnSp>
          </xdr:grpSp>
          <xdr:sp macro="" textlink="">
            <xdr:nvSpPr>
              <xdr:cNvPr id="128" name="Dowolny kształt: kształt 127">
                <a:extLst>
                  <a:ext uri="{FF2B5EF4-FFF2-40B4-BE49-F238E27FC236}">
                    <a16:creationId xmlns:a16="http://schemas.microsoft.com/office/drawing/2014/main" id="{00000000-0008-0000-0600-000080000000}"/>
                  </a:ext>
                </a:extLst>
              </xdr:cNvPr>
              <xdr:cNvSpPr/>
            </xdr:nvSpPr>
            <xdr:spPr>
              <a:xfrm>
                <a:off x="5602843" y="7665271"/>
                <a:ext cx="327859" cy="486277"/>
              </a:xfrm>
              <a:custGeom>
                <a:avLst/>
                <a:gdLst>
                  <a:gd name="connsiteX0" fmla="*/ 0 w 656723"/>
                  <a:gd name="connsiteY0" fmla="*/ 0 h 1017671"/>
                  <a:gd name="connsiteX1" fmla="*/ 0 w 656723"/>
                  <a:gd name="connsiteY1" fmla="*/ 686803 h 1017671"/>
                  <a:gd name="connsiteX2" fmla="*/ 656723 w 656723"/>
                  <a:gd name="connsiteY2" fmla="*/ 1017671 h 1017671"/>
                  <a:gd name="connsiteX3" fmla="*/ 656723 w 656723"/>
                  <a:gd name="connsiteY3" fmla="*/ 340895 h 1017671"/>
                  <a:gd name="connsiteX4" fmla="*/ 0 w 656723"/>
                  <a:gd name="connsiteY4" fmla="*/ 0 h 1017671"/>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656723" h="1017671">
                    <a:moveTo>
                      <a:pt x="0" y="0"/>
                    </a:moveTo>
                    <a:lnTo>
                      <a:pt x="0" y="686803"/>
                    </a:lnTo>
                    <a:lnTo>
                      <a:pt x="656723" y="1017671"/>
                    </a:lnTo>
                    <a:lnTo>
                      <a:pt x="656723" y="340895"/>
                    </a:lnTo>
                    <a:lnTo>
                      <a:pt x="0" y="0"/>
                    </a:lnTo>
                    <a:close/>
                  </a:path>
                </a:pathLst>
              </a:custGeom>
              <a:solidFill>
                <a:schemeClr val="accent1">
                  <a:lumMod val="40000"/>
                  <a:lumOff val="60000"/>
                </a:schemeClr>
              </a:solidFill>
              <a:ln>
                <a:solidFill>
                  <a:schemeClr val="bg1">
                    <a:lumMod val="85000"/>
                  </a:schemeClr>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xnSp macro="">
            <xdr:nvCxnSpPr>
              <xdr:cNvPr id="129" name="Łącznik prosty 128">
                <a:extLst>
                  <a:ext uri="{FF2B5EF4-FFF2-40B4-BE49-F238E27FC236}">
                    <a16:creationId xmlns:a16="http://schemas.microsoft.com/office/drawing/2014/main" id="{00000000-0008-0000-0600-000081000000}"/>
                  </a:ext>
                </a:extLst>
              </xdr:cNvPr>
              <xdr:cNvCxnSpPr/>
            </xdr:nvCxnSpPr>
            <xdr:spPr>
              <a:xfrm flipV="1">
                <a:off x="5763262" y="7757701"/>
                <a:ext cx="0" cy="303609"/>
              </a:xfrm>
              <a:prstGeom prst="line">
                <a:avLst/>
              </a:prstGeom>
              <a:ln w="12700">
                <a:solidFill>
                  <a:schemeClr val="bg1">
                    <a:lumMod val="85000"/>
                  </a:schemeClr>
                </a:solidFill>
                <a:prstDash val="sysDash"/>
              </a:ln>
            </xdr:spPr>
            <xdr:style>
              <a:lnRef idx="1">
                <a:schemeClr val="accent1"/>
              </a:lnRef>
              <a:fillRef idx="0">
                <a:schemeClr val="accent1"/>
              </a:fillRef>
              <a:effectRef idx="0">
                <a:schemeClr val="accent1"/>
              </a:effectRef>
              <a:fontRef idx="minor">
                <a:schemeClr val="tx1"/>
              </a:fontRef>
            </xdr:style>
          </xdr:cxnSp>
        </xdr:grpSp>
        <xdr:cxnSp macro="">
          <xdr:nvCxnSpPr>
            <xdr:cNvPr id="126" name="Łącznik prosty 125">
              <a:extLst>
                <a:ext uri="{FF2B5EF4-FFF2-40B4-BE49-F238E27FC236}">
                  <a16:creationId xmlns:a16="http://schemas.microsoft.com/office/drawing/2014/main" id="{00000000-0008-0000-0600-00007E000000}"/>
                </a:ext>
              </a:extLst>
            </xdr:cNvPr>
            <xdr:cNvCxnSpPr>
              <a:stCxn id="124" idx="0"/>
              <a:endCxn id="131" idx="3"/>
            </xdr:cNvCxnSpPr>
          </xdr:nvCxnSpPr>
          <xdr:spPr>
            <a:xfrm flipH="1" flipV="1">
              <a:off x="5614300" y="9330574"/>
              <a:ext cx="165544" cy="70601"/>
            </a:xfrm>
            <a:prstGeom prst="line">
              <a:avLst/>
            </a:prstGeom>
            <a:ln>
              <a:solidFill>
                <a:schemeClr val="bg1">
                  <a:lumMod val="65000"/>
                </a:schemeClr>
              </a:solidFill>
            </a:ln>
          </xdr:spPr>
          <xdr:style>
            <a:lnRef idx="1">
              <a:schemeClr val="dk1"/>
            </a:lnRef>
            <a:fillRef idx="0">
              <a:schemeClr val="dk1"/>
            </a:fillRef>
            <a:effectRef idx="0">
              <a:schemeClr val="dk1"/>
            </a:effectRef>
            <a:fontRef idx="minor">
              <a:schemeClr val="tx1"/>
            </a:fontRef>
          </xdr:style>
        </xdr:cxnSp>
      </xdr:grpSp>
      <xdr:sp macro="" textlink="">
        <xdr:nvSpPr>
          <xdr:cNvPr id="122" name="Dowolny kształt: kształt 121">
            <a:extLst>
              <a:ext uri="{FF2B5EF4-FFF2-40B4-BE49-F238E27FC236}">
                <a16:creationId xmlns:a16="http://schemas.microsoft.com/office/drawing/2014/main" id="{00000000-0008-0000-0600-00007A000000}"/>
              </a:ext>
            </a:extLst>
          </xdr:cNvPr>
          <xdr:cNvSpPr/>
        </xdr:nvSpPr>
        <xdr:spPr>
          <a:xfrm>
            <a:off x="6322795" y="11291773"/>
            <a:ext cx="423378" cy="547686"/>
          </a:xfrm>
          <a:custGeom>
            <a:avLst/>
            <a:gdLst>
              <a:gd name="connsiteX0" fmla="*/ 0 w 767014"/>
              <a:gd name="connsiteY0" fmla="*/ 386013 h 1077828"/>
              <a:gd name="connsiteX1" fmla="*/ 0 w 767014"/>
              <a:gd name="connsiteY1" fmla="*/ 1077828 h 1077828"/>
              <a:gd name="connsiteX2" fmla="*/ 767014 w 767014"/>
              <a:gd name="connsiteY2" fmla="*/ 686802 h 1077828"/>
              <a:gd name="connsiteX3" fmla="*/ 767014 w 767014"/>
              <a:gd name="connsiteY3" fmla="*/ 0 h 1077828"/>
              <a:gd name="connsiteX4" fmla="*/ 0 w 767014"/>
              <a:gd name="connsiteY4" fmla="*/ 386013 h 1077828"/>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767014" h="1077828">
                <a:moveTo>
                  <a:pt x="0" y="386013"/>
                </a:moveTo>
                <a:lnTo>
                  <a:pt x="0" y="1077828"/>
                </a:lnTo>
                <a:lnTo>
                  <a:pt x="767014" y="686802"/>
                </a:lnTo>
                <a:lnTo>
                  <a:pt x="767014" y="0"/>
                </a:lnTo>
                <a:lnTo>
                  <a:pt x="0" y="386013"/>
                </a:lnTo>
                <a:close/>
              </a:path>
            </a:pathLst>
          </a:custGeom>
          <a:solidFill>
            <a:schemeClr val="accent1">
              <a:lumMod val="60000"/>
              <a:lumOff val="40000"/>
            </a:schemeClr>
          </a:solidFill>
          <a:ln>
            <a:solidFill>
              <a:schemeClr val="bg1">
                <a:lumMod val="85000"/>
              </a:schemeClr>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xnSp macro="">
        <xdr:nvCxnSpPr>
          <xdr:cNvPr id="123" name="Łącznik prosty 122">
            <a:extLst>
              <a:ext uri="{FF2B5EF4-FFF2-40B4-BE49-F238E27FC236}">
                <a16:creationId xmlns:a16="http://schemas.microsoft.com/office/drawing/2014/main" id="{00000000-0008-0000-0600-00007B000000}"/>
              </a:ext>
            </a:extLst>
          </xdr:cNvPr>
          <xdr:cNvCxnSpPr/>
        </xdr:nvCxnSpPr>
        <xdr:spPr>
          <a:xfrm flipV="1">
            <a:off x="6555462" y="11374308"/>
            <a:ext cx="0" cy="353274"/>
          </a:xfrm>
          <a:prstGeom prst="line">
            <a:avLst/>
          </a:prstGeom>
          <a:ln w="12700">
            <a:solidFill>
              <a:schemeClr val="bg1">
                <a:lumMod val="85000"/>
              </a:schemeClr>
            </a:solidFill>
            <a:prstDash val="sysDash"/>
          </a:ln>
        </xdr:spPr>
        <xdr:style>
          <a:lnRef idx="1">
            <a:schemeClr val="accent1"/>
          </a:lnRef>
          <a:fillRef idx="0">
            <a:schemeClr val="accent1"/>
          </a:fillRef>
          <a:effectRef idx="0">
            <a:schemeClr val="accent1"/>
          </a:effectRef>
          <a:fontRef idx="minor">
            <a:schemeClr val="tx1"/>
          </a:fontRef>
        </xdr:style>
      </xdr:cxnSp>
    </xdr:grpSp>
    <xdr:clientData/>
  </xdr:twoCellAnchor>
  <xdr:twoCellAnchor editAs="oneCell">
    <xdr:from>
      <xdr:col>2</xdr:col>
      <xdr:colOff>240774</xdr:colOff>
      <xdr:row>86</xdr:row>
      <xdr:rowOff>27013</xdr:rowOff>
    </xdr:from>
    <xdr:to>
      <xdr:col>3</xdr:col>
      <xdr:colOff>1255</xdr:colOff>
      <xdr:row>88</xdr:row>
      <xdr:rowOff>20390</xdr:rowOff>
    </xdr:to>
    <xdr:pic>
      <xdr:nvPicPr>
        <xdr:cNvPr id="137" name="Grafika 136" descr="Termometr z wypełnieniem pełnym">
          <a:extLst>
            <a:ext uri="{FF2B5EF4-FFF2-40B4-BE49-F238E27FC236}">
              <a16:creationId xmlns:a16="http://schemas.microsoft.com/office/drawing/2014/main" id="{00000000-0008-0000-0600-000089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 uri="{96DAC541-7B7A-43D3-8B79-37D633B846F1}">
              <asvg:svgBlip xmlns:asvg="http://schemas.microsoft.com/office/drawing/2016/SVG/main" r:embed="rId9"/>
            </a:ext>
          </a:extLst>
        </a:blip>
        <a:stretch>
          <a:fillRect/>
        </a:stretch>
      </xdr:blipFill>
      <xdr:spPr>
        <a:xfrm>
          <a:off x="926574" y="16013773"/>
          <a:ext cx="339601" cy="359137"/>
        </a:xfrm>
        <a:prstGeom prst="rect">
          <a:avLst/>
        </a:prstGeom>
      </xdr:spPr>
    </xdr:pic>
    <xdr:clientData/>
  </xdr:twoCellAnchor>
  <xdr:twoCellAnchor editAs="oneCell">
    <xdr:from>
      <xdr:col>2</xdr:col>
      <xdr:colOff>83402</xdr:colOff>
      <xdr:row>86</xdr:row>
      <xdr:rowOff>23419</xdr:rowOff>
    </xdr:from>
    <xdr:to>
      <xdr:col>2</xdr:col>
      <xdr:colOff>282188</xdr:colOff>
      <xdr:row>88</xdr:row>
      <xdr:rowOff>19418</xdr:rowOff>
    </xdr:to>
    <xdr:pic>
      <xdr:nvPicPr>
        <xdr:cNvPr id="138" name="Grafika 137" descr="Słońce z wypełnieniem pełnym">
          <a:extLst>
            <a:ext uri="{FF2B5EF4-FFF2-40B4-BE49-F238E27FC236}">
              <a16:creationId xmlns:a16="http://schemas.microsoft.com/office/drawing/2014/main" id="{00000000-0008-0000-0600-00008A000000}"/>
            </a:ext>
          </a:extLst>
        </xdr:cNvPr>
        <xdr:cNvPicPr>
          <a:picLocks/>
        </xdr:cNvPicPr>
      </xdr:nvPicPr>
      <xdr:blipFill rotWithShape="1">
        <a:blip xmlns:r="http://schemas.openxmlformats.org/officeDocument/2006/relationships" r:embed="rId10" cstate="print">
          <a:extLst>
            <a:ext uri="{28A0092B-C50C-407E-A947-70E740481C1C}">
              <a14:useLocalDpi xmlns:a14="http://schemas.microsoft.com/office/drawing/2010/main" val="0"/>
            </a:ext>
            <a:ext uri="{96DAC541-7B7A-43D3-8B79-37D633B846F1}">
              <asvg:svgBlip xmlns:asvg="http://schemas.microsoft.com/office/drawing/2016/SVG/main" r:embed="rId11"/>
            </a:ext>
          </a:extLst>
        </a:blip>
        <a:srcRect l="46542"/>
        <a:stretch/>
      </xdr:blipFill>
      <xdr:spPr>
        <a:xfrm rot="10800000">
          <a:off x="769202" y="16010179"/>
          <a:ext cx="198786" cy="361759"/>
        </a:xfrm>
        <a:prstGeom prst="rect">
          <a:avLst/>
        </a:prstGeom>
      </xdr:spPr>
    </xdr:pic>
    <xdr:clientData/>
  </xdr:twoCellAnchor>
  <xdr:twoCellAnchor>
    <xdr:from>
      <xdr:col>16</xdr:col>
      <xdr:colOff>18579</xdr:colOff>
      <xdr:row>102</xdr:row>
      <xdr:rowOff>137159</xdr:rowOff>
    </xdr:from>
    <xdr:to>
      <xdr:col>23</xdr:col>
      <xdr:colOff>278467</xdr:colOff>
      <xdr:row>115</xdr:row>
      <xdr:rowOff>56016</xdr:rowOff>
    </xdr:to>
    <xdr:grpSp>
      <xdr:nvGrpSpPr>
        <xdr:cNvPr id="139" name="Grupa 138">
          <a:extLst>
            <a:ext uri="{FF2B5EF4-FFF2-40B4-BE49-F238E27FC236}">
              <a16:creationId xmlns:a16="http://schemas.microsoft.com/office/drawing/2014/main" id="{00000000-0008-0000-0600-00008B000000}"/>
            </a:ext>
          </a:extLst>
        </xdr:cNvPr>
        <xdr:cNvGrpSpPr/>
      </xdr:nvGrpSpPr>
      <xdr:grpSpPr>
        <a:xfrm>
          <a:off x="7709624" y="18802349"/>
          <a:ext cx="2545888" cy="2302124"/>
          <a:chOff x="9079229" y="18621375"/>
          <a:chExt cx="2177468" cy="1918288"/>
        </a:xfrm>
      </xdr:grpSpPr>
      <xdr:grpSp>
        <xdr:nvGrpSpPr>
          <xdr:cNvPr id="140" name="Grupa 139">
            <a:extLst>
              <a:ext uri="{FF2B5EF4-FFF2-40B4-BE49-F238E27FC236}">
                <a16:creationId xmlns:a16="http://schemas.microsoft.com/office/drawing/2014/main" id="{00000000-0008-0000-0600-00008C000000}"/>
              </a:ext>
            </a:extLst>
          </xdr:cNvPr>
          <xdr:cNvGrpSpPr>
            <a:grpSpLocks noChangeAspect="1"/>
          </xdr:cNvGrpSpPr>
        </xdr:nvGrpSpPr>
        <xdr:grpSpPr>
          <a:xfrm>
            <a:off x="9079229" y="18960465"/>
            <a:ext cx="2177468" cy="1579198"/>
            <a:chOff x="544926" y="3922680"/>
            <a:chExt cx="1930931" cy="1200668"/>
          </a:xfrm>
        </xdr:grpSpPr>
        <xdr:cxnSp macro="">
          <xdr:nvCxnSpPr>
            <xdr:cNvPr id="143" name="Łącznik prosty 142">
              <a:extLst>
                <a:ext uri="{FF2B5EF4-FFF2-40B4-BE49-F238E27FC236}">
                  <a16:creationId xmlns:a16="http://schemas.microsoft.com/office/drawing/2014/main" id="{00000000-0008-0000-0600-00008F000000}"/>
                </a:ext>
              </a:extLst>
            </xdr:cNvPr>
            <xdr:cNvCxnSpPr/>
          </xdr:nvCxnSpPr>
          <xdr:spPr>
            <a:xfrm flipH="1" flipV="1">
              <a:off x="2130592" y="4597066"/>
              <a:ext cx="345265" cy="155117"/>
            </a:xfrm>
            <a:prstGeom prst="line">
              <a:avLst/>
            </a:prstGeom>
            <a:ln w="3175"/>
          </xdr:spPr>
          <xdr:style>
            <a:lnRef idx="1">
              <a:schemeClr val="dk1"/>
            </a:lnRef>
            <a:fillRef idx="0">
              <a:schemeClr val="dk1"/>
            </a:fillRef>
            <a:effectRef idx="0">
              <a:schemeClr val="dk1"/>
            </a:effectRef>
            <a:fontRef idx="minor">
              <a:schemeClr val="tx1"/>
            </a:fontRef>
          </xdr:style>
        </xdr:cxnSp>
        <xdr:grpSp>
          <xdr:nvGrpSpPr>
            <xdr:cNvPr id="144" name="Grupa 143">
              <a:extLst>
                <a:ext uri="{FF2B5EF4-FFF2-40B4-BE49-F238E27FC236}">
                  <a16:creationId xmlns:a16="http://schemas.microsoft.com/office/drawing/2014/main" id="{00000000-0008-0000-0600-000090000000}"/>
                </a:ext>
              </a:extLst>
            </xdr:cNvPr>
            <xdr:cNvGrpSpPr>
              <a:grpSpLocks noChangeAspect="1"/>
            </xdr:cNvGrpSpPr>
          </xdr:nvGrpSpPr>
          <xdr:grpSpPr>
            <a:xfrm>
              <a:off x="544926" y="3922680"/>
              <a:ext cx="1904493" cy="1200668"/>
              <a:chOff x="6448642" y="3073956"/>
              <a:chExt cx="2825060" cy="2197628"/>
            </a:xfrm>
          </xdr:grpSpPr>
          <xdr:sp macro="" textlink="">
            <xdr:nvSpPr>
              <xdr:cNvPr id="145" name="Dowolny kształt: kształt 144">
                <a:extLst>
                  <a:ext uri="{FF2B5EF4-FFF2-40B4-BE49-F238E27FC236}">
                    <a16:creationId xmlns:a16="http://schemas.microsoft.com/office/drawing/2014/main" id="{00000000-0008-0000-0600-000091000000}"/>
                  </a:ext>
                </a:extLst>
              </xdr:cNvPr>
              <xdr:cNvSpPr/>
            </xdr:nvSpPr>
            <xdr:spPr>
              <a:xfrm>
                <a:off x="7845107" y="3078602"/>
                <a:ext cx="1167674" cy="1342472"/>
              </a:xfrm>
              <a:custGeom>
                <a:avLst/>
                <a:gdLst>
                  <a:gd name="connsiteX0" fmla="*/ 0 w 1170878"/>
                  <a:gd name="connsiteY0" fmla="*/ 669073 h 1347439"/>
                  <a:gd name="connsiteX1" fmla="*/ 0 w 1170878"/>
                  <a:gd name="connsiteY1" fmla="*/ 0 h 1347439"/>
                  <a:gd name="connsiteX2" fmla="*/ 1170878 w 1170878"/>
                  <a:gd name="connsiteY2" fmla="*/ 664427 h 1347439"/>
                  <a:gd name="connsiteX3" fmla="*/ 1170878 w 1170878"/>
                  <a:gd name="connsiteY3" fmla="*/ 1347439 h 1347439"/>
                  <a:gd name="connsiteX4" fmla="*/ 0 w 1170878"/>
                  <a:gd name="connsiteY4" fmla="*/ 669073 h 1347439"/>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170878" h="1347439">
                    <a:moveTo>
                      <a:pt x="0" y="669073"/>
                    </a:moveTo>
                    <a:lnTo>
                      <a:pt x="0" y="0"/>
                    </a:lnTo>
                    <a:lnTo>
                      <a:pt x="1170878" y="664427"/>
                    </a:lnTo>
                    <a:lnTo>
                      <a:pt x="1170878" y="1347439"/>
                    </a:lnTo>
                    <a:lnTo>
                      <a:pt x="0" y="669073"/>
                    </a:lnTo>
                    <a:close/>
                  </a:path>
                </a:pathLst>
              </a:custGeom>
              <a:solidFill>
                <a:schemeClr val="bg1">
                  <a:lumMod val="9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b="1"/>
              </a:p>
            </xdr:txBody>
          </xdr:sp>
          <xdr:sp macro="" textlink="">
            <xdr:nvSpPr>
              <xdr:cNvPr id="146" name="Dowolny kształt: kształt 145">
                <a:extLst>
                  <a:ext uri="{FF2B5EF4-FFF2-40B4-BE49-F238E27FC236}">
                    <a16:creationId xmlns:a16="http://schemas.microsoft.com/office/drawing/2014/main" id="{00000000-0008-0000-0600-000092000000}"/>
                  </a:ext>
                </a:extLst>
              </xdr:cNvPr>
              <xdr:cNvSpPr/>
            </xdr:nvSpPr>
            <xdr:spPr>
              <a:xfrm>
                <a:off x="6681599" y="3073956"/>
                <a:ext cx="1168154" cy="1342472"/>
              </a:xfrm>
              <a:custGeom>
                <a:avLst/>
                <a:gdLst>
                  <a:gd name="connsiteX0" fmla="*/ 0 w 1170878"/>
                  <a:gd name="connsiteY0" fmla="*/ 1347439 h 1347439"/>
                  <a:gd name="connsiteX1" fmla="*/ 0 w 1170878"/>
                  <a:gd name="connsiteY1" fmla="*/ 673719 h 1347439"/>
                  <a:gd name="connsiteX2" fmla="*/ 1170878 w 1170878"/>
                  <a:gd name="connsiteY2" fmla="*/ 0 h 1347439"/>
                  <a:gd name="connsiteX3" fmla="*/ 1170878 w 1170878"/>
                  <a:gd name="connsiteY3" fmla="*/ 678366 h 1347439"/>
                  <a:gd name="connsiteX4" fmla="*/ 0 w 1170878"/>
                  <a:gd name="connsiteY4" fmla="*/ 1347439 h 1347439"/>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170878" h="1347439">
                    <a:moveTo>
                      <a:pt x="0" y="1347439"/>
                    </a:moveTo>
                    <a:lnTo>
                      <a:pt x="0" y="673719"/>
                    </a:lnTo>
                    <a:lnTo>
                      <a:pt x="1170878" y="0"/>
                    </a:lnTo>
                    <a:lnTo>
                      <a:pt x="1170878" y="678366"/>
                    </a:lnTo>
                    <a:lnTo>
                      <a:pt x="0" y="1347439"/>
                    </a:lnTo>
                    <a:close/>
                  </a:path>
                </a:pathLst>
              </a:custGeom>
              <a:solidFill>
                <a:schemeClr val="bg1">
                  <a:lumMod val="9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b="1"/>
              </a:p>
            </xdr:txBody>
          </xdr:sp>
          <xdr:sp macro="" textlink="">
            <xdr:nvSpPr>
              <xdr:cNvPr id="147" name="Dowolny kształt: kształt 146">
                <a:extLst>
                  <a:ext uri="{FF2B5EF4-FFF2-40B4-BE49-F238E27FC236}">
                    <a16:creationId xmlns:a16="http://schemas.microsoft.com/office/drawing/2014/main" id="{00000000-0008-0000-0600-000093000000}"/>
                  </a:ext>
                </a:extLst>
              </xdr:cNvPr>
              <xdr:cNvSpPr/>
            </xdr:nvSpPr>
            <xdr:spPr>
              <a:xfrm>
                <a:off x="6681599" y="3743509"/>
                <a:ext cx="1163508" cy="1351285"/>
              </a:xfrm>
              <a:custGeom>
                <a:avLst/>
                <a:gdLst>
                  <a:gd name="connsiteX0" fmla="*/ 1166232 w 1166232"/>
                  <a:gd name="connsiteY0" fmla="*/ 1356732 h 1356732"/>
                  <a:gd name="connsiteX1" fmla="*/ 1166232 w 1166232"/>
                  <a:gd name="connsiteY1" fmla="*/ 673719 h 1356732"/>
                  <a:gd name="connsiteX2" fmla="*/ 0 w 1166232"/>
                  <a:gd name="connsiteY2" fmla="*/ 0 h 1356732"/>
                  <a:gd name="connsiteX3" fmla="*/ 0 w 1166232"/>
                  <a:gd name="connsiteY3" fmla="*/ 678366 h 1356732"/>
                  <a:gd name="connsiteX4" fmla="*/ 1166232 w 1166232"/>
                  <a:gd name="connsiteY4" fmla="*/ 1356732 h 1356732"/>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166232" h="1356732">
                    <a:moveTo>
                      <a:pt x="1166232" y="1356732"/>
                    </a:moveTo>
                    <a:lnTo>
                      <a:pt x="1166232" y="673719"/>
                    </a:lnTo>
                    <a:lnTo>
                      <a:pt x="0" y="0"/>
                    </a:lnTo>
                    <a:lnTo>
                      <a:pt x="0" y="678366"/>
                    </a:lnTo>
                    <a:lnTo>
                      <a:pt x="1166232" y="1356732"/>
                    </a:lnTo>
                    <a:close/>
                  </a:path>
                </a:pathLst>
              </a:custGeom>
              <a:solidFill>
                <a:schemeClr val="bg1">
                  <a:lumMod val="9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b="1"/>
              </a:p>
            </xdr:txBody>
          </xdr:sp>
          <xdr:sp macro="" textlink="">
            <xdr:nvSpPr>
              <xdr:cNvPr id="148" name="Dowolny kształt: kształt 147">
                <a:extLst>
                  <a:ext uri="{FF2B5EF4-FFF2-40B4-BE49-F238E27FC236}">
                    <a16:creationId xmlns:a16="http://schemas.microsoft.com/office/drawing/2014/main" id="{00000000-0008-0000-0600-000094000000}"/>
                  </a:ext>
                </a:extLst>
              </xdr:cNvPr>
              <xdr:cNvSpPr/>
            </xdr:nvSpPr>
            <xdr:spPr>
              <a:xfrm>
                <a:off x="7849753" y="3743509"/>
                <a:ext cx="1166258" cy="1355931"/>
              </a:xfrm>
              <a:custGeom>
                <a:avLst/>
                <a:gdLst>
                  <a:gd name="connsiteX0" fmla="*/ 1166232 w 1166232"/>
                  <a:gd name="connsiteY0" fmla="*/ 687658 h 1361378"/>
                  <a:gd name="connsiteX1" fmla="*/ 1166232 w 1166232"/>
                  <a:gd name="connsiteY1" fmla="*/ 0 h 1361378"/>
                  <a:gd name="connsiteX2" fmla="*/ 0 w 1166232"/>
                  <a:gd name="connsiteY2" fmla="*/ 673719 h 1361378"/>
                  <a:gd name="connsiteX3" fmla="*/ 0 w 1166232"/>
                  <a:gd name="connsiteY3" fmla="*/ 1361378 h 1361378"/>
                  <a:gd name="connsiteX4" fmla="*/ 1166232 w 1166232"/>
                  <a:gd name="connsiteY4" fmla="*/ 687658 h 1361378"/>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166232" h="1361378">
                    <a:moveTo>
                      <a:pt x="1166232" y="687658"/>
                    </a:moveTo>
                    <a:lnTo>
                      <a:pt x="1166232" y="0"/>
                    </a:lnTo>
                    <a:lnTo>
                      <a:pt x="0" y="673719"/>
                    </a:lnTo>
                    <a:lnTo>
                      <a:pt x="0" y="1361378"/>
                    </a:lnTo>
                    <a:lnTo>
                      <a:pt x="1166232" y="687658"/>
                    </a:lnTo>
                    <a:close/>
                  </a:path>
                </a:pathLst>
              </a:custGeom>
              <a:solidFill>
                <a:schemeClr val="bg1">
                  <a:lumMod val="9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b="1"/>
              </a:p>
            </xdr:txBody>
          </xdr:sp>
          <xdr:cxnSp macro="">
            <xdr:nvCxnSpPr>
              <xdr:cNvPr id="149" name="Łącznik prosty 148">
                <a:extLst>
                  <a:ext uri="{FF2B5EF4-FFF2-40B4-BE49-F238E27FC236}">
                    <a16:creationId xmlns:a16="http://schemas.microsoft.com/office/drawing/2014/main" id="{00000000-0008-0000-0600-000095000000}"/>
                  </a:ext>
                </a:extLst>
              </xdr:cNvPr>
              <xdr:cNvCxnSpPr/>
            </xdr:nvCxnSpPr>
            <xdr:spPr>
              <a:xfrm flipH="1" flipV="1">
                <a:off x="7860193" y="5102157"/>
                <a:ext cx="299263" cy="169427"/>
              </a:xfrm>
              <a:prstGeom prst="line">
                <a:avLst/>
              </a:prstGeom>
              <a:ln w="3175"/>
            </xdr:spPr>
            <xdr:style>
              <a:lnRef idx="1">
                <a:schemeClr val="dk1"/>
              </a:lnRef>
              <a:fillRef idx="0">
                <a:schemeClr val="dk1"/>
              </a:fillRef>
              <a:effectRef idx="0">
                <a:schemeClr val="dk1"/>
              </a:effectRef>
              <a:fontRef idx="minor">
                <a:schemeClr val="tx1"/>
              </a:fontRef>
            </xdr:style>
          </xdr:cxnSp>
          <xdr:cxnSp macro="">
            <xdr:nvCxnSpPr>
              <xdr:cNvPr id="150" name="Łącznik prosty 149">
                <a:extLst>
                  <a:ext uri="{FF2B5EF4-FFF2-40B4-BE49-F238E27FC236}">
                    <a16:creationId xmlns:a16="http://schemas.microsoft.com/office/drawing/2014/main" id="{00000000-0008-0000-0600-000096000000}"/>
                  </a:ext>
                </a:extLst>
              </xdr:cNvPr>
              <xdr:cNvCxnSpPr/>
            </xdr:nvCxnSpPr>
            <xdr:spPr>
              <a:xfrm flipH="1" flipV="1">
                <a:off x="6480495" y="4544755"/>
                <a:ext cx="1163426" cy="686269"/>
              </a:xfrm>
              <a:prstGeom prst="line">
                <a:avLst/>
              </a:prstGeom>
              <a:ln w="6350" cap="flat" cmpd="sng" algn="ctr">
                <a:solidFill>
                  <a:schemeClr val="dk1"/>
                </a:solidFill>
                <a:prstDash val="solid"/>
                <a:round/>
                <a:headEnd type="triangle" w="sm" len="med"/>
                <a:tailEnd type="triangle" w="sm" len="med"/>
              </a:ln>
            </xdr:spPr>
            <xdr:style>
              <a:lnRef idx="0">
                <a:scrgbClr r="0" g="0" b="0"/>
              </a:lnRef>
              <a:fillRef idx="0">
                <a:scrgbClr r="0" g="0" b="0"/>
              </a:fillRef>
              <a:effectRef idx="0">
                <a:scrgbClr r="0" g="0" b="0"/>
              </a:effectRef>
              <a:fontRef idx="minor">
                <a:schemeClr val="tx1"/>
              </a:fontRef>
            </xdr:style>
          </xdr:cxnSp>
          <xdr:cxnSp macro="">
            <xdr:nvCxnSpPr>
              <xdr:cNvPr id="151" name="Łącznik prosty 150">
                <a:extLst>
                  <a:ext uri="{FF2B5EF4-FFF2-40B4-BE49-F238E27FC236}">
                    <a16:creationId xmlns:a16="http://schemas.microsoft.com/office/drawing/2014/main" id="{00000000-0008-0000-0600-000097000000}"/>
                  </a:ext>
                </a:extLst>
              </xdr:cNvPr>
              <xdr:cNvCxnSpPr/>
            </xdr:nvCxnSpPr>
            <xdr:spPr>
              <a:xfrm flipV="1">
                <a:off x="8121199" y="4577171"/>
                <a:ext cx="1152503" cy="672830"/>
              </a:xfrm>
              <a:prstGeom prst="line">
                <a:avLst/>
              </a:prstGeom>
              <a:ln w="6350" cap="flat" cmpd="sng" algn="ctr">
                <a:solidFill>
                  <a:schemeClr val="dk1"/>
                </a:solidFill>
                <a:prstDash val="solid"/>
                <a:round/>
                <a:headEnd type="triangle" w="sm" len="med"/>
                <a:tailEnd type="triangle" w="sm" len="med"/>
              </a:ln>
            </xdr:spPr>
            <xdr:style>
              <a:lnRef idx="0">
                <a:scrgbClr r="0" g="0" b="0"/>
              </a:lnRef>
              <a:fillRef idx="0">
                <a:scrgbClr r="0" g="0" b="0"/>
              </a:fillRef>
              <a:effectRef idx="0">
                <a:scrgbClr r="0" g="0" b="0"/>
              </a:effectRef>
              <a:fontRef idx="minor">
                <a:schemeClr val="tx1"/>
              </a:fontRef>
            </xdr:style>
          </xdr:cxnSp>
          <xdr:cxnSp macro="">
            <xdr:nvCxnSpPr>
              <xdr:cNvPr id="152" name="Łącznik prosty 151">
                <a:extLst>
                  <a:ext uri="{FF2B5EF4-FFF2-40B4-BE49-F238E27FC236}">
                    <a16:creationId xmlns:a16="http://schemas.microsoft.com/office/drawing/2014/main" id="{00000000-0008-0000-0600-000098000000}"/>
                  </a:ext>
                </a:extLst>
              </xdr:cNvPr>
              <xdr:cNvCxnSpPr>
                <a:endCxn id="148" idx="3"/>
              </xdr:cNvCxnSpPr>
            </xdr:nvCxnSpPr>
            <xdr:spPr>
              <a:xfrm flipV="1">
                <a:off x="7596605" y="5099441"/>
                <a:ext cx="253148" cy="162622"/>
              </a:xfrm>
              <a:prstGeom prst="line">
                <a:avLst/>
              </a:prstGeom>
              <a:ln w="3175"/>
            </xdr:spPr>
            <xdr:style>
              <a:lnRef idx="1">
                <a:schemeClr val="dk1"/>
              </a:lnRef>
              <a:fillRef idx="0">
                <a:schemeClr val="dk1"/>
              </a:fillRef>
              <a:effectRef idx="0">
                <a:schemeClr val="dk1"/>
              </a:effectRef>
              <a:fontRef idx="minor">
                <a:schemeClr val="tx1"/>
              </a:fontRef>
            </xdr:style>
          </xdr:cxnSp>
          <xdr:cxnSp macro="">
            <xdr:nvCxnSpPr>
              <xdr:cNvPr id="153" name="Łącznik prosty 152">
                <a:extLst>
                  <a:ext uri="{FF2B5EF4-FFF2-40B4-BE49-F238E27FC236}">
                    <a16:creationId xmlns:a16="http://schemas.microsoft.com/office/drawing/2014/main" id="{00000000-0008-0000-0600-000099000000}"/>
                  </a:ext>
                </a:extLst>
              </xdr:cNvPr>
              <xdr:cNvCxnSpPr/>
            </xdr:nvCxnSpPr>
            <xdr:spPr>
              <a:xfrm flipV="1">
                <a:off x="6448642" y="4422034"/>
                <a:ext cx="234420" cy="133315"/>
              </a:xfrm>
              <a:prstGeom prst="line">
                <a:avLst/>
              </a:prstGeom>
              <a:ln w="3175"/>
            </xdr:spPr>
            <xdr:style>
              <a:lnRef idx="1">
                <a:schemeClr val="dk1"/>
              </a:lnRef>
              <a:fillRef idx="0">
                <a:schemeClr val="dk1"/>
              </a:fillRef>
              <a:effectRef idx="0">
                <a:schemeClr val="dk1"/>
              </a:effectRef>
              <a:fontRef idx="minor">
                <a:schemeClr val="tx1"/>
              </a:fontRef>
            </xdr:style>
          </xdr:cxnSp>
        </xdr:grpSp>
      </xdr:grpSp>
      <xdr:sp macro="" textlink="">
        <xdr:nvSpPr>
          <xdr:cNvPr id="141" name="Dowolny kształt: kształt 140">
            <a:extLst>
              <a:ext uri="{FF2B5EF4-FFF2-40B4-BE49-F238E27FC236}">
                <a16:creationId xmlns:a16="http://schemas.microsoft.com/office/drawing/2014/main" id="{00000000-0008-0000-0600-00008D000000}"/>
              </a:ext>
            </a:extLst>
          </xdr:cNvPr>
          <xdr:cNvSpPr/>
        </xdr:nvSpPr>
        <xdr:spPr>
          <a:xfrm>
            <a:off x="9220199" y="18621375"/>
            <a:ext cx="1520782" cy="1353594"/>
          </a:xfrm>
          <a:custGeom>
            <a:avLst/>
            <a:gdLst>
              <a:gd name="connsiteX0" fmla="*/ 0 w 2247900"/>
              <a:gd name="connsiteY0" fmla="*/ 1066800 h 1685925"/>
              <a:gd name="connsiteX1" fmla="*/ 866775 w 2247900"/>
              <a:gd name="connsiteY1" fmla="*/ 0 h 1685925"/>
              <a:gd name="connsiteX2" fmla="*/ 2247900 w 2247900"/>
              <a:gd name="connsiteY2" fmla="*/ 657225 h 1685925"/>
              <a:gd name="connsiteX3" fmla="*/ 1352550 w 2247900"/>
              <a:gd name="connsiteY3" fmla="*/ 1685925 h 1685925"/>
              <a:gd name="connsiteX4" fmla="*/ 0 w 2247900"/>
              <a:gd name="connsiteY4" fmla="*/ 1066800 h 1685925"/>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2247900" h="1685925">
                <a:moveTo>
                  <a:pt x="0" y="1066800"/>
                </a:moveTo>
                <a:lnTo>
                  <a:pt x="866775" y="0"/>
                </a:lnTo>
                <a:lnTo>
                  <a:pt x="2247900" y="657225"/>
                </a:lnTo>
                <a:lnTo>
                  <a:pt x="1352550" y="1685925"/>
                </a:lnTo>
                <a:lnTo>
                  <a:pt x="0" y="1066800"/>
                </a:lnTo>
                <a:close/>
              </a:path>
            </a:pathLst>
          </a:custGeom>
          <a:solidFill>
            <a:schemeClr val="bg1">
              <a:lumMod val="65000"/>
            </a:schemeClr>
          </a:solidFill>
          <a:ln w="158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sp macro="" textlink="">
        <xdr:nvSpPr>
          <xdr:cNvPr id="142" name="Dowolny kształt: kształt 141">
            <a:extLst>
              <a:ext uri="{FF2B5EF4-FFF2-40B4-BE49-F238E27FC236}">
                <a16:creationId xmlns:a16="http://schemas.microsoft.com/office/drawing/2014/main" id="{00000000-0008-0000-0600-00008E000000}"/>
              </a:ext>
            </a:extLst>
          </xdr:cNvPr>
          <xdr:cNvSpPr/>
        </xdr:nvSpPr>
        <xdr:spPr>
          <a:xfrm>
            <a:off x="10661211" y="19144729"/>
            <a:ext cx="395409" cy="316751"/>
          </a:xfrm>
          <a:custGeom>
            <a:avLst/>
            <a:gdLst>
              <a:gd name="connsiteX0" fmla="*/ 587829 w 587829"/>
              <a:gd name="connsiteY0" fmla="*/ 397329 h 397329"/>
              <a:gd name="connsiteX1" fmla="*/ 0 w 587829"/>
              <a:gd name="connsiteY1" fmla="*/ 141515 h 397329"/>
              <a:gd name="connsiteX2" fmla="*/ 125186 w 587829"/>
              <a:gd name="connsiteY2" fmla="*/ 0 h 397329"/>
              <a:gd name="connsiteX3" fmla="*/ 587829 w 587829"/>
              <a:gd name="connsiteY3" fmla="*/ 397329 h 397329"/>
            </a:gdLst>
            <a:ahLst/>
            <a:cxnLst>
              <a:cxn ang="0">
                <a:pos x="connsiteX0" y="connsiteY0"/>
              </a:cxn>
              <a:cxn ang="0">
                <a:pos x="connsiteX1" y="connsiteY1"/>
              </a:cxn>
              <a:cxn ang="0">
                <a:pos x="connsiteX2" y="connsiteY2"/>
              </a:cxn>
              <a:cxn ang="0">
                <a:pos x="connsiteX3" y="connsiteY3"/>
              </a:cxn>
            </a:cxnLst>
            <a:rect l="l" t="t" r="r" b="b"/>
            <a:pathLst>
              <a:path w="587829" h="397329">
                <a:moveTo>
                  <a:pt x="587829" y="397329"/>
                </a:moveTo>
                <a:lnTo>
                  <a:pt x="0" y="141515"/>
                </a:lnTo>
                <a:lnTo>
                  <a:pt x="125186" y="0"/>
                </a:lnTo>
                <a:lnTo>
                  <a:pt x="587829" y="397329"/>
                </a:lnTo>
                <a:close/>
              </a:path>
            </a:pathLst>
          </a:custGeom>
          <a:solidFill>
            <a:schemeClr val="bg1">
              <a:lumMod val="50000"/>
            </a:schemeClr>
          </a:solidFill>
          <a:ln w="158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grpSp>
    <xdr:clientData/>
  </xdr:twoCellAnchor>
  <xdr:twoCellAnchor>
    <xdr:from>
      <xdr:col>2</xdr:col>
      <xdr:colOff>113684</xdr:colOff>
      <xdr:row>101</xdr:row>
      <xdr:rowOff>106682</xdr:rowOff>
    </xdr:from>
    <xdr:to>
      <xdr:col>3</xdr:col>
      <xdr:colOff>440088</xdr:colOff>
      <xdr:row>106</xdr:row>
      <xdr:rowOff>76200</xdr:rowOff>
    </xdr:to>
    <xdr:grpSp>
      <xdr:nvGrpSpPr>
        <xdr:cNvPr id="154" name="Grupa 153">
          <a:extLst>
            <a:ext uri="{FF2B5EF4-FFF2-40B4-BE49-F238E27FC236}">
              <a16:creationId xmlns:a16="http://schemas.microsoft.com/office/drawing/2014/main" id="{00000000-0008-0000-0600-00009A000000}"/>
            </a:ext>
          </a:extLst>
        </xdr:cNvPr>
        <xdr:cNvGrpSpPr>
          <a:grpSpLocks noChangeAspect="1"/>
        </xdr:cNvGrpSpPr>
      </xdr:nvGrpSpPr>
      <xdr:grpSpPr>
        <a:xfrm>
          <a:off x="797243" y="18594483"/>
          <a:ext cx="905300" cy="867893"/>
          <a:chOff x="9220199" y="18621375"/>
          <a:chExt cx="1836421" cy="1794587"/>
        </a:xfrm>
      </xdr:grpSpPr>
      <xdr:grpSp>
        <xdr:nvGrpSpPr>
          <xdr:cNvPr id="155" name="Grupa 154">
            <a:extLst>
              <a:ext uri="{FF2B5EF4-FFF2-40B4-BE49-F238E27FC236}">
                <a16:creationId xmlns:a16="http://schemas.microsoft.com/office/drawing/2014/main" id="{00000000-0008-0000-0600-00009B000000}"/>
              </a:ext>
            </a:extLst>
          </xdr:cNvPr>
          <xdr:cNvGrpSpPr>
            <a:grpSpLocks noChangeAspect="1"/>
          </xdr:cNvGrpSpPr>
        </xdr:nvGrpSpPr>
        <xdr:grpSpPr>
          <a:xfrm>
            <a:off x="9256327" y="18960465"/>
            <a:ext cx="1774656" cy="1455497"/>
            <a:chOff x="6681599" y="3073956"/>
            <a:chExt cx="2334412" cy="2025484"/>
          </a:xfrm>
        </xdr:grpSpPr>
        <xdr:sp macro="" textlink="">
          <xdr:nvSpPr>
            <xdr:cNvPr id="158" name="Dowolny kształt: kształt 157">
              <a:extLst>
                <a:ext uri="{FF2B5EF4-FFF2-40B4-BE49-F238E27FC236}">
                  <a16:creationId xmlns:a16="http://schemas.microsoft.com/office/drawing/2014/main" id="{00000000-0008-0000-0600-00009E000000}"/>
                </a:ext>
              </a:extLst>
            </xdr:cNvPr>
            <xdr:cNvSpPr/>
          </xdr:nvSpPr>
          <xdr:spPr>
            <a:xfrm>
              <a:off x="7845107" y="3078602"/>
              <a:ext cx="1167674" cy="1342472"/>
            </a:xfrm>
            <a:custGeom>
              <a:avLst/>
              <a:gdLst>
                <a:gd name="connsiteX0" fmla="*/ 0 w 1170878"/>
                <a:gd name="connsiteY0" fmla="*/ 669073 h 1347439"/>
                <a:gd name="connsiteX1" fmla="*/ 0 w 1170878"/>
                <a:gd name="connsiteY1" fmla="*/ 0 h 1347439"/>
                <a:gd name="connsiteX2" fmla="*/ 1170878 w 1170878"/>
                <a:gd name="connsiteY2" fmla="*/ 664427 h 1347439"/>
                <a:gd name="connsiteX3" fmla="*/ 1170878 w 1170878"/>
                <a:gd name="connsiteY3" fmla="*/ 1347439 h 1347439"/>
                <a:gd name="connsiteX4" fmla="*/ 0 w 1170878"/>
                <a:gd name="connsiteY4" fmla="*/ 669073 h 1347439"/>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170878" h="1347439">
                  <a:moveTo>
                    <a:pt x="0" y="669073"/>
                  </a:moveTo>
                  <a:lnTo>
                    <a:pt x="0" y="0"/>
                  </a:lnTo>
                  <a:lnTo>
                    <a:pt x="1170878" y="664427"/>
                  </a:lnTo>
                  <a:lnTo>
                    <a:pt x="1170878" y="1347439"/>
                  </a:lnTo>
                  <a:lnTo>
                    <a:pt x="0" y="669073"/>
                  </a:lnTo>
                  <a:close/>
                </a:path>
              </a:pathLst>
            </a:custGeom>
            <a:solidFill>
              <a:schemeClr val="bg1">
                <a:lumMod val="95000"/>
              </a:schemeClr>
            </a:solidFill>
            <a:ln>
              <a:solidFill>
                <a:schemeClr val="bg1">
                  <a:lumMod val="75000"/>
                </a:schemeClr>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b="1"/>
            </a:p>
          </xdr:txBody>
        </xdr:sp>
        <xdr:sp macro="" textlink="">
          <xdr:nvSpPr>
            <xdr:cNvPr id="159" name="Dowolny kształt: kształt 158">
              <a:extLst>
                <a:ext uri="{FF2B5EF4-FFF2-40B4-BE49-F238E27FC236}">
                  <a16:creationId xmlns:a16="http://schemas.microsoft.com/office/drawing/2014/main" id="{00000000-0008-0000-0600-00009F000000}"/>
                </a:ext>
              </a:extLst>
            </xdr:cNvPr>
            <xdr:cNvSpPr/>
          </xdr:nvSpPr>
          <xdr:spPr>
            <a:xfrm>
              <a:off x="6681599" y="3073956"/>
              <a:ext cx="1168154" cy="1342472"/>
            </a:xfrm>
            <a:custGeom>
              <a:avLst/>
              <a:gdLst>
                <a:gd name="connsiteX0" fmla="*/ 0 w 1170878"/>
                <a:gd name="connsiteY0" fmla="*/ 1347439 h 1347439"/>
                <a:gd name="connsiteX1" fmla="*/ 0 w 1170878"/>
                <a:gd name="connsiteY1" fmla="*/ 673719 h 1347439"/>
                <a:gd name="connsiteX2" fmla="*/ 1170878 w 1170878"/>
                <a:gd name="connsiteY2" fmla="*/ 0 h 1347439"/>
                <a:gd name="connsiteX3" fmla="*/ 1170878 w 1170878"/>
                <a:gd name="connsiteY3" fmla="*/ 678366 h 1347439"/>
                <a:gd name="connsiteX4" fmla="*/ 0 w 1170878"/>
                <a:gd name="connsiteY4" fmla="*/ 1347439 h 1347439"/>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170878" h="1347439">
                  <a:moveTo>
                    <a:pt x="0" y="1347439"/>
                  </a:moveTo>
                  <a:lnTo>
                    <a:pt x="0" y="673719"/>
                  </a:lnTo>
                  <a:lnTo>
                    <a:pt x="1170878" y="0"/>
                  </a:lnTo>
                  <a:lnTo>
                    <a:pt x="1170878" y="678366"/>
                  </a:lnTo>
                  <a:lnTo>
                    <a:pt x="0" y="1347439"/>
                  </a:lnTo>
                  <a:close/>
                </a:path>
              </a:pathLst>
            </a:custGeom>
            <a:solidFill>
              <a:schemeClr val="bg1">
                <a:lumMod val="9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b="1"/>
            </a:p>
          </xdr:txBody>
        </xdr:sp>
        <xdr:sp macro="" textlink="">
          <xdr:nvSpPr>
            <xdr:cNvPr id="160" name="Dowolny kształt: kształt 159">
              <a:extLst>
                <a:ext uri="{FF2B5EF4-FFF2-40B4-BE49-F238E27FC236}">
                  <a16:creationId xmlns:a16="http://schemas.microsoft.com/office/drawing/2014/main" id="{00000000-0008-0000-0600-0000A0000000}"/>
                </a:ext>
              </a:extLst>
            </xdr:cNvPr>
            <xdr:cNvSpPr/>
          </xdr:nvSpPr>
          <xdr:spPr>
            <a:xfrm>
              <a:off x="6681599" y="3743509"/>
              <a:ext cx="1163508" cy="1351285"/>
            </a:xfrm>
            <a:custGeom>
              <a:avLst/>
              <a:gdLst>
                <a:gd name="connsiteX0" fmla="*/ 1166232 w 1166232"/>
                <a:gd name="connsiteY0" fmla="*/ 1356732 h 1356732"/>
                <a:gd name="connsiteX1" fmla="*/ 1166232 w 1166232"/>
                <a:gd name="connsiteY1" fmla="*/ 673719 h 1356732"/>
                <a:gd name="connsiteX2" fmla="*/ 0 w 1166232"/>
                <a:gd name="connsiteY2" fmla="*/ 0 h 1356732"/>
                <a:gd name="connsiteX3" fmla="*/ 0 w 1166232"/>
                <a:gd name="connsiteY3" fmla="*/ 678366 h 1356732"/>
                <a:gd name="connsiteX4" fmla="*/ 1166232 w 1166232"/>
                <a:gd name="connsiteY4" fmla="*/ 1356732 h 1356732"/>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166232" h="1356732">
                  <a:moveTo>
                    <a:pt x="1166232" y="1356732"/>
                  </a:moveTo>
                  <a:lnTo>
                    <a:pt x="1166232" y="673719"/>
                  </a:lnTo>
                  <a:lnTo>
                    <a:pt x="0" y="0"/>
                  </a:lnTo>
                  <a:lnTo>
                    <a:pt x="0" y="678366"/>
                  </a:lnTo>
                  <a:lnTo>
                    <a:pt x="1166232" y="1356732"/>
                  </a:lnTo>
                  <a:close/>
                </a:path>
              </a:pathLst>
            </a:custGeom>
            <a:solidFill>
              <a:schemeClr val="bg1">
                <a:lumMod val="95000"/>
              </a:schemeClr>
            </a:solidFill>
            <a:ln>
              <a:solidFill>
                <a:schemeClr val="bg1">
                  <a:lumMod val="75000"/>
                </a:schemeClr>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b="1"/>
            </a:p>
          </xdr:txBody>
        </xdr:sp>
        <xdr:sp macro="" textlink="">
          <xdr:nvSpPr>
            <xdr:cNvPr id="161" name="Dowolny kształt: kształt 160">
              <a:extLst>
                <a:ext uri="{FF2B5EF4-FFF2-40B4-BE49-F238E27FC236}">
                  <a16:creationId xmlns:a16="http://schemas.microsoft.com/office/drawing/2014/main" id="{00000000-0008-0000-0600-0000A1000000}"/>
                </a:ext>
              </a:extLst>
            </xdr:cNvPr>
            <xdr:cNvSpPr/>
          </xdr:nvSpPr>
          <xdr:spPr>
            <a:xfrm>
              <a:off x="7849753" y="3743509"/>
              <a:ext cx="1166258" cy="1355931"/>
            </a:xfrm>
            <a:custGeom>
              <a:avLst/>
              <a:gdLst>
                <a:gd name="connsiteX0" fmla="*/ 1166232 w 1166232"/>
                <a:gd name="connsiteY0" fmla="*/ 687658 h 1361378"/>
                <a:gd name="connsiteX1" fmla="*/ 1166232 w 1166232"/>
                <a:gd name="connsiteY1" fmla="*/ 0 h 1361378"/>
                <a:gd name="connsiteX2" fmla="*/ 0 w 1166232"/>
                <a:gd name="connsiteY2" fmla="*/ 673719 h 1361378"/>
                <a:gd name="connsiteX3" fmla="*/ 0 w 1166232"/>
                <a:gd name="connsiteY3" fmla="*/ 1361378 h 1361378"/>
                <a:gd name="connsiteX4" fmla="*/ 1166232 w 1166232"/>
                <a:gd name="connsiteY4" fmla="*/ 687658 h 1361378"/>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166232" h="1361378">
                  <a:moveTo>
                    <a:pt x="1166232" y="687658"/>
                  </a:moveTo>
                  <a:lnTo>
                    <a:pt x="1166232" y="0"/>
                  </a:lnTo>
                  <a:lnTo>
                    <a:pt x="0" y="673719"/>
                  </a:lnTo>
                  <a:lnTo>
                    <a:pt x="0" y="1361378"/>
                  </a:lnTo>
                  <a:lnTo>
                    <a:pt x="1166232" y="687658"/>
                  </a:lnTo>
                  <a:close/>
                </a:path>
              </a:pathLst>
            </a:custGeom>
            <a:solidFill>
              <a:schemeClr val="bg1">
                <a:lumMod val="95000"/>
              </a:schemeClr>
            </a:solidFill>
            <a:ln>
              <a:solidFill>
                <a:schemeClr val="bg1">
                  <a:lumMod val="75000"/>
                </a:schemeClr>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b="1"/>
            </a:p>
          </xdr:txBody>
        </xdr:sp>
      </xdr:grpSp>
      <xdr:sp macro="" textlink="">
        <xdr:nvSpPr>
          <xdr:cNvPr id="156" name="Dowolny kształt: kształt 155">
            <a:extLst>
              <a:ext uri="{FF2B5EF4-FFF2-40B4-BE49-F238E27FC236}">
                <a16:creationId xmlns:a16="http://schemas.microsoft.com/office/drawing/2014/main" id="{00000000-0008-0000-0600-00009C000000}"/>
              </a:ext>
            </a:extLst>
          </xdr:cNvPr>
          <xdr:cNvSpPr/>
        </xdr:nvSpPr>
        <xdr:spPr>
          <a:xfrm>
            <a:off x="9220199" y="18621375"/>
            <a:ext cx="1520782" cy="1353594"/>
          </a:xfrm>
          <a:custGeom>
            <a:avLst/>
            <a:gdLst>
              <a:gd name="connsiteX0" fmla="*/ 0 w 2247900"/>
              <a:gd name="connsiteY0" fmla="*/ 1066800 h 1685925"/>
              <a:gd name="connsiteX1" fmla="*/ 866775 w 2247900"/>
              <a:gd name="connsiteY1" fmla="*/ 0 h 1685925"/>
              <a:gd name="connsiteX2" fmla="*/ 2247900 w 2247900"/>
              <a:gd name="connsiteY2" fmla="*/ 657225 h 1685925"/>
              <a:gd name="connsiteX3" fmla="*/ 1352550 w 2247900"/>
              <a:gd name="connsiteY3" fmla="*/ 1685925 h 1685925"/>
              <a:gd name="connsiteX4" fmla="*/ 0 w 2247900"/>
              <a:gd name="connsiteY4" fmla="*/ 1066800 h 1685925"/>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2247900" h="1685925">
                <a:moveTo>
                  <a:pt x="0" y="1066800"/>
                </a:moveTo>
                <a:lnTo>
                  <a:pt x="866775" y="0"/>
                </a:lnTo>
                <a:lnTo>
                  <a:pt x="2247900" y="657225"/>
                </a:lnTo>
                <a:lnTo>
                  <a:pt x="1352550" y="1685925"/>
                </a:lnTo>
                <a:lnTo>
                  <a:pt x="0" y="1066800"/>
                </a:lnTo>
                <a:close/>
              </a:path>
            </a:pathLst>
          </a:custGeom>
          <a:solidFill>
            <a:schemeClr val="bg1">
              <a:lumMod val="65000"/>
            </a:schemeClr>
          </a:solidFill>
          <a:ln w="158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sp macro="" textlink="">
        <xdr:nvSpPr>
          <xdr:cNvPr id="157" name="Dowolny kształt: kształt 156">
            <a:extLst>
              <a:ext uri="{FF2B5EF4-FFF2-40B4-BE49-F238E27FC236}">
                <a16:creationId xmlns:a16="http://schemas.microsoft.com/office/drawing/2014/main" id="{00000000-0008-0000-0600-00009D000000}"/>
              </a:ext>
            </a:extLst>
          </xdr:cNvPr>
          <xdr:cNvSpPr/>
        </xdr:nvSpPr>
        <xdr:spPr>
          <a:xfrm>
            <a:off x="10661211" y="19144729"/>
            <a:ext cx="395409" cy="316751"/>
          </a:xfrm>
          <a:custGeom>
            <a:avLst/>
            <a:gdLst>
              <a:gd name="connsiteX0" fmla="*/ 587829 w 587829"/>
              <a:gd name="connsiteY0" fmla="*/ 397329 h 397329"/>
              <a:gd name="connsiteX1" fmla="*/ 0 w 587829"/>
              <a:gd name="connsiteY1" fmla="*/ 141515 h 397329"/>
              <a:gd name="connsiteX2" fmla="*/ 125186 w 587829"/>
              <a:gd name="connsiteY2" fmla="*/ 0 h 397329"/>
              <a:gd name="connsiteX3" fmla="*/ 587829 w 587829"/>
              <a:gd name="connsiteY3" fmla="*/ 397329 h 397329"/>
            </a:gdLst>
            <a:ahLst/>
            <a:cxnLst>
              <a:cxn ang="0">
                <a:pos x="connsiteX0" y="connsiteY0"/>
              </a:cxn>
              <a:cxn ang="0">
                <a:pos x="connsiteX1" y="connsiteY1"/>
              </a:cxn>
              <a:cxn ang="0">
                <a:pos x="connsiteX2" y="connsiteY2"/>
              </a:cxn>
              <a:cxn ang="0">
                <a:pos x="connsiteX3" y="connsiteY3"/>
              </a:cxn>
            </a:cxnLst>
            <a:rect l="l" t="t" r="r" b="b"/>
            <a:pathLst>
              <a:path w="587829" h="397329">
                <a:moveTo>
                  <a:pt x="587829" y="397329"/>
                </a:moveTo>
                <a:lnTo>
                  <a:pt x="0" y="141515"/>
                </a:lnTo>
                <a:lnTo>
                  <a:pt x="125186" y="0"/>
                </a:lnTo>
                <a:lnTo>
                  <a:pt x="587829" y="397329"/>
                </a:lnTo>
                <a:close/>
              </a:path>
            </a:pathLst>
          </a:custGeom>
          <a:solidFill>
            <a:schemeClr val="bg1">
              <a:lumMod val="50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grpSp>
    <xdr:clientData/>
  </xdr:twoCellAnchor>
  <xdr:twoCellAnchor>
    <xdr:from>
      <xdr:col>4</xdr:col>
      <xdr:colOff>83106</xdr:colOff>
      <xdr:row>111</xdr:row>
      <xdr:rowOff>145018</xdr:rowOff>
    </xdr:from>
    <xdr:to>
      <xdr:col>6</xdr:col>
      <xdr:colOff>97394</xdr:colOff>
      <xdr:row>113</xdr:row>
      <xdr:rowOff>73580</xdr:rowOff>
    </xdr:to>
    <xdr:sp macro="" textlink="">
      <xdr:nvSpPr>
        <xdr:cNvPr id="162" name="Dowolny kształt: kształt 161">
          <a:extLst>
            <a:ext uri="{FF2B5EF4-FFF2-40B4-BE49-F238E27FC236}">
              <a16:creationId xmlns:a16="http://schemas.microsoft.com/office/drawing/2014/main" id="{00000000-0008-0000-0600-0000A2000000}"/>
            </a:ext>
          </a:extLst>
        </xdr:cNvPr>
        <xdr:cNvSpPr/>
      </xdr:nvSpPr>
      <xdr:spPr>
        <a:xfrm>
          <a:off x="1972866" y="20970478"/>
          <a:ext cx="837248" cy="309562"/>
        </a:xfrm>
        <a:custGeom>
          <a:avLst/>
          <a:gdLst>
            <a:gd name="connsiteX0" fmla="*/ 0 w 1095375"/>
            <a:gd name="connsiteY0" fmla="*/ 333375 h 434578"/>
            <a:gd name="connsiteX1" fmla="*/ 583406 w 1095375"/>
            <a:gd name="connsiteY1" fmla="*/ 434578 h 434578"/>
            <a:gd name="connsiteX2" fmla="*/ 1095375 w 1095375"/>
            <a:gd name="connsiteY2" fmla="*/ 77391 h 434578"/>
            <a:gd name="connsiteX3" fmla="*/ 571500 w 1095375"/>
            <a:gd name="connsiteY3" fmla="*/ 0 h 434578"/>
            <a:gd name="connsiteX4" fmla="*/ 0 w 1095375"/>
            <a:gd name="connsiteY4" fmla="*/ 333375 h 434578"/>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095375" h="434578">
              <a:moveTo>
                <a:pt x="0" y="333375"/>
              </a:moveTo>
              <a:lnTo>
                <a:pt x="583406" y="434578"/>
              </a:lnTo>
              <a:lnTo>
                <a:pt x="1095375" y="77391"/>
              </a:lnTo>
              <a:lnTo>
                <a:pt x="571500" y="0"/>
              </a:lnTo>
              <a:lnTo>
                <a:pt x="0" y="333375"/>
              </a:lnTo>
              <a:close/>
            </a:path>
          </a:pathLst>
        </a:custGeom>
        <a:solidFill>
          <a:schemeClr val="accent1">
            <a:alpha val="47000"/>
          </a:schemeClr>
        </a:solidFill>
        <a:ln w="9525">
          <a:solidFill>
            <a:schemeClr val="tx1">
              <a:lumMod val="75000"/>
              <a:lumOff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32147</xdr:colOff>
      <xdr:row>110</xdr:row>
      <xdr:rowOff>122634</xdr:rowOff>
    </xdr:from>
    <xdr:to>
      <xdr:col>5</xdr:col>
      <xdr:colOff>613172</xdr:colOff>
      <xdr:row>114</xdr:row>
      <xdr:rowOff>83105</xdr:rowOff>
    </xdr:to>
    <xdr:sp macro="" textlink="">
      <xdr:nvSpPr>
        <xdr:cNvPr id="163" name="Dowolny kształt: kształt 162">
          <a:extLst>
            <a:ext uri="{FF2B5EF4-FFF2-40B4-BE49-F238E27FC236}">
              <a16:creationId xmlns:a16="http://schemas.microsoft.com/office/drawing/2014/main" id="{00000000-0008-0000-0600-0000A3000000}"/>
            </a:ext>
          </a:extLst>
        </xdr:cNvPr>
        <xdr:cNvSpPr/>
      </xdr:nvSpPr>
      <xdr:spPr>
        <a:xfrm>
          <a:off x="2120027" y="20765214"/>
          <a:ext cx="581025" cy="714851"/>
        </a:xfrm>
        <a:custGeom>
          <a:avLst/>
          <a:gdLst>
            <a:gd name="connsiteX0" fmla="*/ 0 w 851297"/>
            <a:gd name="connsiteY0" fmla="*/ 797719 h 934641"/>
            <a:gd name="connsiteX1" fmla="*/ 595313 w 851297"/>
            <a:gd name="connsiteY1" fmla="*/ 934641 h 934641"/>
            <a:gd name="connsiteX2" fmla="*/ 851297 w 851297"/>
            <a:gd name="connsiteY2" fmla="*/ 47625 h 934641"/>
            <a:gd name="connsiteX3" fmla="*/ 291703 w 851297"/>
            <a:gd name="connsiteY3" fmla="*/ 0 h 934641"/>
            <a:gd name="connsiteX4" fmla="*/ 0 w 851297"/>
            <a:gd name="connsiteY4" fmla="*/ 797719 h 934641"/>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851297" h="934641">
              <a:moveTo>
                <a:pt x="0" y="797719"/>
              </a:moveTo>
              <a:lnTo>
                <a:pt x="595313" y="934641"/>
              </a:lnTo>
              <a:lnTo>
                <a:pt x="851297" y="47625"/>
              </a:lnTo>
              <a:lnTo>
                <a:pt x="291703" y="0"/>
              </a:lnTo>
              <a:lnTo>
                <a:pt x="0" y="797719"/>
              </a:lnTo>
              <a:close/>
            </a:path>
          </a:pathLst>
        </a:custGeom>
        <a:noFill/>
        <a:ln w="22225" cmpd="dbl">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oneCellAnchor>
    <xdr:from>
      <xdr:col>2</xdr:col>
      <xdr:colOff>240774</xdr:colOff>
      <xdr:row>124</xdr:row>
      <xdr:rowOff>27013</xdr:rowOff>
    </xdr:from>
    <xdr:ext cx="337696" cy="353422"/>
    <xdr:pic>
      <xdr:nvPicPr>
        <xdr:cNvPr id="164" name="Grafika 163" descr="Termometr z wypełnieniem pełnym">
          <a:extLst>
            <a:ext uri="{FF2B5EF4-FFF2-40B4-BE49-F238E27FC236}">
              <a16:creationId xmlns:a16="http://schemas.microsoft.com/office/drawing/2014/main" id="{00000000-0008-0000-0600-0000A4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 uri="{96DAC541-7B7A-43D3-8B79-37D633B846F1}">
              <asvg:svgBlip xmlns:asvg="http://schemas.microsoft.com/office/drawing/2016/SVG/main" r:embed="rId9"/>
            </a:ext>
          </a:extLst>
        </a:blip>
        <a:stretch>
          <a:fillRect/>
        </a:stretch>
      </xdr:blipFill>
      <xdr:spPr>
        <a:xfrm>
          <a:off x="926574" y="23328973"/>
          <a:ext cx="337696" cy="353422"/>
        </a:xfrm>
        <a:prstGeom prst="rect">
          <a:avLst/>
        </a:prstGeom>
      </xdr:spPr>
    </xdr:pic>
    <xdr:clientData/>
  </xdr:oneCellAnchor>
  <xdr:oneCellAnchor>
    <xdr:from>
      <xdr:col>2</xdr:col>
      <xdr:colOff>83402</xdr:colOff>
      <xdr:row>124</xdr:row>
      <xdr:rowOff>23419</xdr:rowOff>
    </xdr:from>
    <xdr:ext cx="200691" cy="357949"/>
    <xdr:pic>
      <xdr:nvPicPr>
        <xdr:cNvPr id="165" name="Grafika 164" descr="Słońce z wypełnieniem pełnym">
          <a:extLst>
            <a:ext uri="{FF2B5EF4-FFF2-40B4-BE49-F238E27FC236}">
              <a16:creationId xmlns:a16="http://schemas.microsoft.com/office/drawing/2014/main" id="{00000000-0008-0000-0600-0000A5000000}"/>
            </a:ext>
          </a:extLst>
        </xdr:cNvPr>
        <xdr:cNvPicPr>
          <a:picLocks/>
        </xdr:cNvPicPr>
      </xdr:nvPicPr>
      <xdr:blipFill rotWithShape="1">
        <a:blip xmlns:r="http://schemas.openxmlformats.org/officeDocument/2006/relationships" r:embed="rId10" cstate="print">
          <a:extLst>
            <a:ext uri="{28A0092B-C50C-407E-A947-70E740481C1C}">
              <a14:useLocalDpi xmlns:a14="http://schemas.microsoft.com/office/drawing/2010/main" val="0"/>
            </a:ext>
            <a:ext uri="{96DAC541-7B7A-43D3-8B79-37D633B846F1}">
              <asvg:svgBlip xmlns:asvg="http://schemas.microsoft.com/office/drawing/2016/SVG/main" r:embed="rId11"/>
            </a:ext>
          </a:extLst>
        </a:blip>
        <a:srcRect l="46542"/>
        <a:stretch/>
      </xdr:blipFill>
      <xdr:spPr>
        <a:xfrm rot="10800000">
          <a:off x="769202" y="23325379"/>
          <a:ext cx="200691" cy="357949"/>
        </a:xfrm>
        <a:prstGeom prst="rect">
          <a:avLst/>
        </a:prstGeom>
      </xdr:spPr>
    </xdr:pic>
    <xdr:clientData/>
  </xdr:oneCellAnchor>
  <xdr:twoCellAnchor>
    <xdr:from>
      <xdr:col>18</xdr:col>
      <xdr:colOff>102870</xdr:colOff>
      <xdr:row>107</xdr:row>
      <xdr:rowOff>92868</xdr:rowOff>
    </xdr:from>
    <xdr:to>
      <xdr:col>19</xdr:col>
      <xdr:colOff>206454</xdr:colOff>
      <xdr:row>109</xdr:row>
      <xdr:rowOff>170496</xdr:rowOff>
    </xdr:to>
    <xdr:sp macro="" textlink="">
      <xdr:nvSpPr>
        <xdr:cNvPr id="166" name="Dowolny kształt: kształt 165">
          <a:extLst>
            <a:ext uri="{FF2B5EF4-FFF2-40B4-BE49-F238E27FC236}">
              <a16:creationId xmlns:a16="http://schemas.microsoft.com/office/drawing/2014/main" id="{00000000-0008-0000-0600-0000A6000000}"/>
            </a:ext>
          </a:extLst>
        </xdr:cNvPr>
        <xdr:cNvSpPr/>
      </xdr:nvSpPr>
      <xdr:spPr>
        <a:xfrm rot="240640">
          <a:off x="8644890" y="20186808"/>
          <a:ext cx="438864" cy="443388"/>
        </a:xfrm>
        <a:custGeom>
          <a:avLst/>
          <a:gdLst>
            <a:gd name="connsiteX0" fmla="*/ 0 w 434578"/>
            <a:gd name="connsiteY0" fmla="*/ 339328 h 440531"/>
            <a:gd name="connsiteX1" fmla="*/ 196453 w 434578"/>
            <a:gd name="connsiteY1" fmla="*/ 440531 h 440531"/>
            <a:gd name="connsiteX2" fmla="*/ 434578 w 434578"/>
            <a:gd name="connsiteY2" fmla="*/ 89297 h 440531"/>
            <a:gd name="connsiteX3" fmla="*/ 244078 w 434578"/>
            <a:gd name="connsiteY3" fmla="*/ 0 h 440531"/>
            <a:gd name="connsiteX4" fmla="*/ 0 w 434578"/>
            <a:gd name="connsiteY4" fmla="*/ 339328 h 440531"/>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434578" h="440531">
              <a:moveTo>
                <a:pt x="0" y="339328"/>
              </a:moveTo>
              <a:lnTo>
                <a:pt x="196453" y="440531"/>
              </a:lnTo>
              <a:lnTo>
                <a:pt x="434578" y="89297"/>
              </a:lnTo>
              <a:lnTo>
                <a:pt x="244078" y="0"/>
              </a:lnTo>
              <a:lnTo>
                <a:pt x="0" y="339328"/>
              </a:lnTo>
              <a:close/>
            </a:path>
          </a:pathLst>
        </a:custGeom>
        <a:solidFill>
          <a:schemeClr val="bg1"/>
        </a:solidFill>
        <a:ln w="22225" cmpd="dbl">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US" sz="1100">
            <a:solidFill>
              <a:schemeClr val="lt1"/>
            </a:solidFill>
            <a:latin typeface="+mn-lt"/>
            <a:ea typeface="+mn-ea"/>
            <a:cs typeface="+mn-cs"/>
          </a:endParaRPr>
        </a:p>
      </xdr:txBody>
    </xdr:sp>
    <xdr:clientData/>
  </xdr:twoCellAnchor>
  <xdr:twoCellAnchor>
    <xdr:from>
      <xdr:col>18</xdr:col>
      <xdr:colOff>85181</xdr:colOff>
      <xdr:row>108</xdr:row>
      <xdr:rowOff>9525</xdr:rowOff>
    </xdr:from>
    <xdr:to>
      <xdr:col>19</xdr:col>
      <xdr:colOff>257720</xdr:colOff>
      <xdr:row>109</xdr:row>
      <xdr:rowOff>74091</xdr:rowOff>
    </xdr:to>
    <xdr:sp macro="" textlink="">
      <xdr:nvSpPr>
        <xdr:cNvPr id="167" name="Dowolny kształt: kształt 166">
          <a:extLst>
            <a:ext uri="{FF2B5EF4-FFF2-40B4-BE49-F238E27FC236}">
              <a16:creationId xmlns:a16="http://schemas.microsoft.com/office/drawing/2014/main" id="{00000000-0008-0000-0600-0000A7000000}"/>
            </a:ext>
          </a:extLst>
        </xdr:cNvPr>
        <xdr:cNvSpPr/>
      </xdr:nvSpPr>
      <xdr:spPr>
        <a:xfrm rot="240640">
          <a:off x="8627201" y="20286345"/>
          <a:ext cx="507819" cy="247446"/>
        </a:xfrm>
        <a:custGeom>
          <a:avLst/>
          <a:gdLst>
            <a:gd name="connsiteX0" fmla="*/ 174171 w 500743"/>
            <a:gd name="connsiteY0" fmla="*/ 239486 h 239486"/>
            <a:gd name="connsiteX1" fmla="*/ 500743 w 500743"/>
            <a:gd name="connsiteY1" fmla="*/ 76200 h 239486"/>
            <a:gd name="connsiteX2" fmla="*/ 310243 w 500743"/>
            <a:gd name="connsiteY2" fmla="*/ 0 h 239486"/>
            <a:gd name="connsiteX3" fmla="*/ 0 w 500743"/>
            <a:gd name="connsiteY3" fmla="*/ 157843 h 239486"/>
            <a:gd name="connsiteX4" fmla="*/ 174171 w 500743"/>
            <a:gd name="connsiteY4" fmla="*/ 239486 h 239486"/>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500743" h="239486">
              <a:moveTo>
                <a:pt x="174171" y="239486"/>
              </a:moveTo>
              <a:lnTo>
                <a:pt x="500743" y="76200"/>
              </a:lnTo>
              <a:lnTo>
                <a:pt x="310243" y="0"/>
              </a:lnTo>
              <a:lnTo>
                <a:pt x="0" y="157843"/>
              </a:lnTo>
              <a:lnTo>
                <a:pt x="174171" y="239486"/>
              </a:lnTo>
              <a:close/>
            </a:path>
          </a:pathLst>
        </a:custGeom>
        <a:solidFill>
          <a:schemeClr val="accent1">
            <a:alpha val="47000"/>
          </a:schemeClr>
        </a:solidFill>
        <a:ln w="9525">
          <a:solidFill>
            <a:schemeClr val="tx1">
              <a:lumMod val="75000"/>
              <a:lumOff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US" sz="1100">
            <a:solidFill>
              <a:schemeClr val="lt1"/>
            </a:solidFill>
            <a:latin typeface="+mn-lt"/>
            <a:ea typeface="+mn-ea"/>
            <a:cs typeface="+mn-cs"/>
          </a:endParaRPr>
        </a:p>
      </xdr:txBody>
    </xdr:sp>
    <xdr:clientData/>
  </xdr:twoCellAnchor>
  <xdr:oneCellAnchor>
    <xdr:from>
      <xdr:col>2</xdr:col>
      <xdr:colOff>240774</xdr:colOff>
      <xdr:row>147</xdr:row>
      <xdr:rowOff>27013</xdr:rowOff>
    </xdr:from>
    <xdr:ext cx="337696" cy="353422"/>
    <xdr:pic>
      <xdr:nvPicPr>
        <xdr:cNvPr id="168" name="Grafika 167" descr="Termometr z wypełnieniem pełnym">
          <a:extLst>
            <a:ext uri="{FF2B5EF4-FFF2-40B4-BE49-F238E27FC236}">
              <a16:creationId xmlns:a16="http://schemas.microsoft.com/office/drawing/2014/main" id="{00000000-0008-0000-0600-0000A8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 uri="{96DAC541-7B7A-43D3-8B79-37D633B846F1}">
              <asvg:svgBlip xmlns:asvg="http://schemas.microsoft.com/office/drawing/2016/SVG/main" r:embed="rId9"/>
            </a:ext>
          </a:extLst>
        </a:blip>
        <a:stretch>
          <a:fillRect/>
        </a:stretch>
      </xdr:blipFill>
      <xdr:spPr>
        <a:xfrm>
          <a:off x="926574" y="27771433"/>
          <a:ext cx="337696" cy="353422"/>
        </a:xfrm>
        <a:prstGeom prst="rect">
          <a:avLst/>
        </a:prstGeom>
      </xdr:spPr>
    </xdr:pic>
    <xdr:clientData/>
  </xdr:oneCellAnchor>
  <xdr:oneCellAnchor>
    <xdr:from>
      <xdr:col>2</xdr:col>
      <xdr:colOff>83402</xdr:colOff>
      <xdr:row>147</xdr:row>
      <xdr:rowOff>23419</xdr:rowOff>
    </xdr:from>
    <xdr:ext cx="200691" cy="357949"/>
    <xdr:pic>
      <xdr:nvPicPr>
        <xdr:cNvPr id="169" name="Grafika 168" descr="Słońce z wypełnieniem pełnym">
          <a:extLst>
            <a:ext uri="{FF2B5EF4-FFF2-40B4-BE49-F238E27FC236}">
              <a16:creationId xmlns:a16="http://schemas.microsoft.com/office/drawing/2014/main" id="{00000000-0008-0000-0600-0000A9000000}"/>
            </a:ext>
          </a:extLst>
        </xdr:cNvPr>
        <xdr:cNvPicPr>
          <a:picLocks/>
        </xdr:cNvPicPr>
      </xdr:nvPicPr>
      <xdr:blipFill rotWithShape="1">
        <a:blip xmlns:r="http://schemas.openxmlformats.org/officeDocument/2006/relationships" r:embed="rId10" cstate="print">
          <a:extLst>
            <a:ext uri="{28A0092B-C50C-407E-A947-70E740481C1C}">
              <a14:useLocalDpi xmlns:a14="http://schemas.microsoft.com/office/drawing/2010/main" val="0"/>
            </a:ext>
            <a:ext uri="{96DAC541-7B7A-43D3-8B79-37D633B846F1}">
              <asvg:svgBlip xmlns:asvg="http://schemas.microsoft.com/office/drawing/2016/SVG/main" r:embed="rId11"/>
            </a:ext>
          </a:extLst>
        </a:blip>
        <a:srcRect l="46542"/>
        <a:stretch/>
      </xdr:blipFill>
      <xdr:spPr>
        <a:xfrm rot="10800000">
          <a:off x="769202" y="27767839"/>
          <a:ext cx="200691" cy="357949"/>
        </a:xfrm>
        <a:prstGeom prst="rect">
          <a:avLst/>
        </a:prstGeom>
      </xdr:spPr>
    </xdr:pic>
    <xdr:clientData/>
  </xdr:oneCellAnchor>
  <xdr:oneCellAnchor>
    <xdr:from>
      <xdr:col>2</xdr:col>
      <xdr:colOff>240774</xdr:colOff>
      <xdr:row>165</xdr:row>
      <xdr:rowOff>27013</xdr:rowOff>
    </xdr:from>
    <xdr:ext cx="337696" cy="353422"/>
    <xdr:pic>
      <xdr:nvPicPr>
        <xdr:cNvPr id="170" name="Grafika 169" descr="Termometr z wypełnieniem pełnym">
          <a:extLst>
            <a:ext uri="{FF2B5EF4-FFF2-40B4-BE49-F238E27FC236}">
              <a16:creationId xmlns:a16="http://schemas.microsoft.com/office/drawing/2014/main" id="{00000000-0008-0000-0600-0000AA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 uri="{96DAC541-7B7A-43D3-8B79-37D633B846F1}">
              <asvg:svgBlip xmlns:asvg="http://schemas.microsoft.com/office/drawing/2016/SVG/main" r:embed="rId9"/>
            </a:ext>
          </a:extLst>
        </a:blip>
        <a:stretch>
          <a:fillRect/>
        </a:stretch>
      </xdr:blipFill>
      <xdr:spPr>
        <a:xfrm>
          <a:off x="926574" y="31261393"/>
          <a:ext cx="337696" cy="353422"/>
        </a:xfrm>
        <a:prstGeom prst="rect">
          <a:avLst/>
        </a:prstGeom>
      </xdr:spPr>
    </xdr:pic>
    <xdr:clientData/>
  </xdr:oneCellAnchor>
  <xdr:twoCellAnchor editAs="oneCell">
    <xdr:from>
      <xdr:col>2</xdr:col>
      <xdr:colOff>24847</xdr:colOff>
      <xdr:row>164</xdr:row>
      <xdr:rowOff>157370</xdr:rowOff>
    </xdr:from>
    <xdr:to>
      <xdr:col>2</xdr:col>
      <xdr:colOff>286171</xdr:colOff>
      <xdr:row>167</xdr:row>
      <xdr:rowOff>92120</xdr:rowOff>
    </xdr:to>
    <xdr:pic>
      <xdr:nvPicPr>
        <xdr:cNvPr id="171" name="Grafika 170" descr="Płatek śniegu kontur">
          <a:extLst>
            <a:ext uri="{FF2B5EF4-FFF2-40B4-BE49-F238E27FC236}">
              <a16:creationId xmlns:a16="http://schemas.microsoft.com/office/drawing/2014/main" id="{00000000-0008-0000-0600-0000AB000000}"/>
            </a:ext>
          </a:extLst>
        </xdr:cNvPr>
        <xdr:cNvPicPr>
          <a:picLocks noChangeAspect="1"/>
        </xdr:cNvPicPr>
      </xdr:nvPicPr>
      <xdr:blipFill rotWithShape="1">
        <a:blip xmlns:r="http://schemas.openxmlformats.org/officeDocument/2006/relationships" r:embed="rId12">
          <a:extLst>
            <a:ext uri="{28A0092B-C50C-407E-A947-70E740481C1C}">
              <a14:useLocalDpi xmlns:a14="http://schemas.microsoft.com/office/drawing/2010/main" val="0"/>
            </a:ext>
            <a:ext uri="{96DAC541-7B7A-43D3-8B79-37D633B846F1}">
              <asvg:svgBlip xmlns:asvg="http://schemas.microsoft.com/office/drawing/2016/SVG/main" r:embed="rId13"/>
            </a:ext>
          </a:extLst>
        </a:blip>
        <a:srcRect r="48622"/>
        <a:stretch/>
      </xdr:blipFill>
      <xdr:spPr>
        <a:xfrm>
          <a:off x="710647" y="31201250"/>
          <a:ext cx="261324" cy="473865"/>
        </a:xfrm>
        <a:prstGeom prst="rect">
          <a:avLst/>
        </a:prstGeom>
      </xdr:spPr>
    </xdr:pic>
    <xdr:clientData/>
  </xdr:twoCellAnchor>
  <xdr:twoCellAnchor>
    <xdr:from>
      <xdr:col>1</xdr:col>
      <xdr:colOff>607695</xdr:colOff>
      <xdr:row>179</xdr:row>
      <xdr:rowOff>1905</xdr:rowOff>
    </xdr:from>
    <xdr:to>
      <xdr:col>5</xdr:col>
      <xdr:colOff>253365</xdr:colOff>
      <xdr:row>186</xdr:row>
      <xdr:rowOff>91759</xdr:rowOff>
    </xdr:to>
    <xdr:grpSp>
      <xdr:nvGrpSpPr>
        <xdr:cNvPr id="172" name="Grupa 171">
          <a:extLst>
            <a:ext uri="{FF2B5EF4-FFF2-40B4-BE49-F238E27FC236}">
              <a16:creationId xmlns:a16="http://schemas.microsoft.com/office/drawing/2014/main" id="{00000000-0008-0000-0600-0000AC000000}"/>
            </a:ext>
          </a:extLst>
        </xdr:cNvPr>
        <xdr:cNvGrpSpPr>
          <a:grpSpLocks noChangeAspect="1"/>
        </xdr:cNvGrpSpPr>
      </xdr:nvGrpSpPr>
      <xdr:grpSpPr>
        <a:xfrm>
          <a:off x="686136" y="33171317"/>
          <a:ext cx="1658919" cy="1427164"/>
          <a:chOff x="3017520" y="33196530"/>
          <a:chExt cx="1664970" cy="1423354"/>
        </a:xfrm>
      </xdr:grpSpPr>
      <xdr:pic>
        <xdr:nvPicPr>
          <xdr:cNvPr id="173" name="Grafika 172" descr="Kanapa kontur">
            <a:extLst>
              <a:ext uri="{FF2B5EF4-FFF2-40B4-BE49-F238E27FC236}">
                <a16:creationId xmlns:a16="http://schemas.microsoft.com/office/drawing/2014/main" id="{00000000-0008-0000-0600-0000AD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 uri="{96DAC541-7B7A-43D3-8B79-37D633B846F1}">
                <asvg:svgBlip xmlns:asvg="http://schemas.microsoft.com/office/drawing/2016/SVG/main" r:embed="rId15"/>
              </a:ext>
            </a:extLst>
          </a:blip>
          <a:stretch>
            <a:fillRect/>
          </a:stretch>
        </xdr:blipFill>
        <xdr:spPr>
          <a:xfrm>
            <a:off x="3371700" y="33945045"/>
            <a:ext cx="674520" cy="674839"/>
          </a:xfrm>
          <a:prstGeom prst="rect">
            <a:avLst/>
          </a:prstGeom>
        </xdr:spPr>
      </xdr:pic>
      <xdr:pic>
        <xdr:nvPicPr>
          <xdr:cNvPr id="174" name="Grafika 173" descr="Lampa kontur">
            <a:extLst>
              <a:ext uri="{FF2B5EF4-FFF2-40B4-BE49-F238E27FC236}">
                <a16:creationId xmlns:a16="http://schemas.microsoft.com/office/drawing/2014/main" id="{00000000-0008-0000-0600-0000AE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 uri="{96DAC541-7B7A-43D3-8B79-37D633B846F1}">
                <asvg:svgBlip xmlns:asvg="http://schemas.microsoft.com/office/drawing/2016/SVG/main" r:embed="rId17"/>
              </a:ext>
            </a:extLst>
          </a:blip>
          <a:stretch>
            <a:fillRect/>
          </a:stretch>
        </xdr:blipFill>
        <xdr:spPr>
          <a:xfrm>
            <a:off x="3882391" y="33670875"/>
            <a:ext cx="610190" cy="596265"/>
          </a:xfrm>
          <a:prstGeom prst="rect">
            <a:avLst/>
          </a:prstGeom>
        </xdr:spPr>
      </xdr:pic>
      <xdr:cxnSp macro="">
        <xdr:nvCxnSpPr>
          <xdr:cNvPr id="175" name="Łącznik prosty 174">
            <a:extLst>
              <a:ext uri="{FF2B5EF4-FFF2-40B4-BE49-F238E27FC236}">
                <a16:creationId xmlns:a16="http://schemas.microsoft.com/office/drawing/2014/main" id="{00000000-0008-0000-0600-0000AF000000}"/>
              </a:ext>
            </a:extLst>
          </xdr:cNvPr>
          <xdr:cNvCxnSpPr/>
        </xdr:nvCxnSpPr>
        <xdr:spPr>
          <a:xfrm flipH="1">
            <a:off x="3017520" y="34004250"/>
            <a:ext cx="864872" cy="17348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76" name="Łącznik prosty 175">
            <a:extLst>
              <a:ext uri="{FF2B5EF4-FFF2-40B4-BE49-F238E27FC236}">
                <a16:creationId xmlns:a16="http://schemas.microsoft.com/office/drawing/2014/main" id="{00000000-0008-0000-0600-0000B0000000}"/>
              </a:ext>
            </a:extLst>
          </xdr:cNvPr>
          <xdr:cNvCxnSpPr/>
        </xdr:nvCxnSpPr>
        <xdr:spPr>
          <a:xfrm>
            <a:off x="3884295" y="34000440"/>
            <a:ext cx="798195" cy="196893"/>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77" name="Łącznik prosty 176">
            <a:extLst>
              <a:ext uri="{FF2B5EF4-FFF2-40B4-BE49-F238E27FC236}">
                <a16:creationId xmlns:a16="http://schemas.microsoft.com/office/drawing/2014/main" id="{00000000-0008-0000-0600-0000B1000000}"/>
              </a:ext>
            </a:extLst>
          </xdr:cNvPr>
          <xdr:cNvCxnSpPr/>
        </xdr:nvCxnSpPr>
        <xdr:spPr>
          <a:xfrm flipH="1">
            <a:off x="3886201" y="33326070"/>
            <a:ext cx="0" cy="68389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78" name="Łącznik prosty 177">
            <a:extLst>
              <a:ext uri="{FF2B5EF4-FFF2-40B4-BE49-F238E27FC236}">
                <a16:creationId xmlns:a16="http://schemas.microsoft.com/office/drawing/2014/main" id="{00000000-0008-0000-0600-0000B2000000}"/>
              </a:ext>
            </a:extLst>
          </xdr:cNvPr>
          <xdr:cNvCxnSpPr/>
        </xdr:nvCxnSpPr>
        <xdr:spPr>
          <a:xfrm flipH="1" flipV="1">
            <a:off x="3044190" y="33211770"/>
            <a:ext cx="842013" cy="10668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79" name="Łącznik prosty 178">
            <a:extLst>
              <a:ext uri="{FF2B5EF4-FFF2-40B4-BE49-F238E27FC236}">
                <a16:creationId xmlns:a16="http://schemas.microsoft.com/office/drawing/2014/main" id="{00000000-0008-0000-0600-0000B3000000}"/>
              </a:ext>
            </a:extLst>
          </xdr:cNvPr>
          <xdr:cNvCxnSpPr/>
        </xdr:nvCxnSpPr>
        <xdr:spPr>
          <a:xfrm flipV="1">
            <a:off x="3882390" y="33196530"/>
            <a:ext cx="800100" cy="12192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oneCellAnchor>
    <xdr:from>
      <xdr:col>2</xdr:col>
      <xdr:colOff>248394</xdr:colOff>
      <xdr:row>175</xdr:row>
      <xdr:rowOff>27013</xdr:rowOff>
    </xdr:from>
    <xdr:ext cx="337696" cy="353422"/>
    <xdr:pic>
      <xdr:nvPicPr>
        <xdr:cNvPr id="180" name="Grafika 179" descr="Termometr z wypełnieniem pełnym">
          <a:extLst>
            <a:ext uri="{FF2B5EF4-FFF2-40B4-BE49-F238E27FC236}">
              <a16:creationId xmlns:a16="http://schemas.microsoft.com/office/drawing/2014/main" id="{00000000-0008-0000-0600-0000B4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 uri="{96DAC541-7B7A-43D3-8B79-37D633B846F1}">
              <asvg:svgBlip xmlns:asvg="http://schemas.microsoft.com/office/drawing/2016/SVG/main" r:embed="rId9"/>
            </a:ext>
          </a:extLst>
        </a:blip>
        <a:stretch>
          <a:fillRect/>
        </a:stretch>
      </xdr:blipFill>
      <xdr:spPr>
        <a:xfrm>
          <a:off x="934194" y="33227353"/>
          <a:ext cx="337696" cy="353422"/>
        </a:xfrm>
        <a:prstGeom prst="rect">
          <a:avLst/>
        </a:prstGeom>
      </xdr:spPr>
    </xdr:pic>
    <xdr:clientData/>
  </xdr:oneCellAnchor>
  <xdr:oneCellAnchor>
    <xdr:from>
      <xdr:col>2</xdr:col>
      <xdr:colOff>17227</xdr:colOff>
      <xdr:row>175</xdr:row>
      <xdr:rowOff>0</xdr:rowOff>
    </xdr:from>
    <xdr:ext cx="265134" cy="471960"/>
    <xdr:pic>
      <xdr:nvPicPr>
        <xdr:cNvPr id="181" name="Grafika 180" descr="Płatek śniegu kontur">
          <a:extLst>
            <a:ext uri="{FF2B5EF4-FFF2-40B4-BE49-F238E27FC236}">
              <a16:creationId xmlns:a16="http://schemas.microsoft.com/office/drawing/2014/main" id="{00000000-0008-0000-0600-0000B5000000}"/>
            </a:ext>
          </a:extLst>
        </xdr:cNvPr>
        <xdr:cNvPicPr>
          <a:picLocks noChangeAspect="1"/>
        </xdr:cNvPicPr>
      </xdr:nvPicPr>
      <xdr:blipFill rotWithShape="1">
        <a:blip xmlns:r="http://schemas.openxmlformats.org/officeDocument/2006/relationships" r:embed="rId12">
          <a:extLst>
            <a:ext uri="{28A0092B-C50C-407E-A947-70E740481C1C}">
              <a14:useLocalDpi xmlns:a14="http://schemas.microsoft.com/office/drawing/2010/main" val="0"/>
            </a:ext>
            <a:ext uri="{96DAC541-7B7A-43D3-8B79-37D633B846F1}">
              <asvg:svgBlip xmlns:asvg="http://schemas.microsoft.com/office/drawing/2016/SVG/main" r:embed="rId13"/>
            </a:ext>
          </a:extLst>
        </a:blip>
        <a:srcRect r="48622"/>
        <a:stretch/>
      </xdr:blipFill>
      <xdr:spPr>
        <a:xfrm>
          <a:off x="703027" y="33200340"/>
          <a:ext cx="265134" cy="471960"/>
        </a:xfrm>
        <a:prstGeom prst="rect">
          <a:avLst/>
        </a:prstGeom>
      </xdr:spPr>
    </xdr:pic>
    <xdr:clientData/>
  </xdr:oneCellAnchor>
  <xdr:twoCellAnchor>
    <xdr:from>
      <xdr:col>2</xdr:col>
      <xdr:colOff>76200</xdr:colOff>
      <xdr:row>180</xdr:row>
      <xdr:rowOff>66675</xdr:rowOff>
    </xdr:from>
    <xdr:to>
      <xdr:col>3</xdr:col>
      <xdr:colOff>55245</xdr:colOff>
      <xdr:row>183</xdr:row>
      <xdr:rowOff>1905</xdr:rowOff>
    </xdr:to>
    <xdr:grpSp>
      <xdr:nvGrpSpPr>
        <xdr:cNvPr id="182" name="Grupa 181">
          <a:extLst>
            <a:ext uri="{FF2B5EF4-FFF2-40B4-BE49-F238E27FC236}">
              <a16:creationId xmlns:a16="http://schemas.microsoft.com/office/drawing/2014/main" id="{00000000-0008-0000-0600-0000B6000000}"/>
            </a:ext>
          </a:extLst>
        </xdr:cNvPr>
        <xdr:cNvGrpSpPr/>
      </xdr:nvGrpSpPr>
      <xdr:grpSpPr>
        <a:xfrm>
          <a:off x="759759" y="33424682"/>
          <a:ext cx="565561" cy="508635"/>
          <a:chOff x="8511540" y="33160334"/>
          <a:chExt cx="733425" cy="649606"/>
        </a:xfrm>
      </xdr:grpSpPr>
      <xdr:sp macro="" textlink="">
        <xdr:nvSpPr>
          <xdr:cNvPr id="183" name="Prostokąt: zaokrąglone rogi 182">
            <a:extLst>
              <a:ext uri="{FF2B5EF4-FFF2-40B4-BE49-F238E27FC236}">
                <a16:creationId xmlns:a16="http://schemas.microsoft.com/office/drawing/2014/main" id="{00000000-0008-0000-0600-0000B7000000}"/>
              </a:ext>
            </a:extLst>
          </xdr:cNvPr>
          <xdr:cNvSpPr/>
        </xdr:nvSpPr>
        <xdr:spPr>
          <a:xfrm>
            <a:off x="8511540" y="33160334"/>
            <a:ext cx="733425" cy="226695"/>
          </a:xfrm>
          <a:prstGeom prst="roundRect">
            <a:avLst/>
          </a:prstGeom>
          <a:solidFill>
            <a:schemeClr val="accent1">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184" name="Grafika 183" descr="Wietrznie kontur">
            <a:extLst>
              <a:ext uri="{FF2B5EF4-FFF2-40B4-BE49-F238E27FC236}">
                <a16:creationId xmlns:a16="http://schemas.microsoft.com/office/drawing/2014/main" id="{00000000-0008-0000-0600-0000B8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 uri="{96DAC541-7B7A-43D3-8B79-37D633B846F1}">
                <asvg:svgBlip xmlns:asvg="http://schemas.microsoft.com/office/drawing/2016/SVG/main" r:embed="rId19"/>
              </a:ext>
            </a:extLst>
          </a:blip>
          <a:stretch>
            <a:fillRect/>
          </a:stretch>
        </xdr:blipFill>
        <xdr:spPr>
          <a:xfrm rot="5400000">
            <a:off x="8681086" y="33406080"/>
            <a:ext cx="412432" cy="395287"/>
          </a:xfrm>
          <a:prstGeom prst="rect">
            <a:avLst/>
          </a:prstGeom>
        </xdr:spPr>
      </xdr:pic>
      <xdr:pic>
        <xdr:nvPicPr>
          <xdr:cNvPr id="185" name="Grafika 184" descr="Śnieg kontur">
            <a:extLst>
              <a:ext uri="{FF2B5EF4-FFF2-40B4-BE49-F238E27FC236}">
                <a16:creationId xmlns:a16="http://schemas.microsoft.com/office/drawing/2014/main" id="{00000000-0008-0000-0600-0000B9000000}"/>
              </a:ext>
            </a:extLst>
          </xdr:cNvPr>
          <xdr:cNvPicPr>
            <a:picLocks noChangeAspect="1"/>
          </xdr:cNvPicPr>
        </xdr:nvPicPr>
        <xdr:blipFill rotWithShape="1">
          <a:blip xmlns:r="http://schemas.openxmlformats.org/officeDocument/2006/relationships" r:embed="rId20" cstate="print">
            <a:extLst>
              <a:ext uri="{28A0092B-C50C-407E-A947-70E740481C1C}">
                <a14:useLocalDpi xmlns:a14="http://schemas.microsoft.com/office/drawing/2010/main" val="0"/>
              </a:ext>
              <a:ext uri="{96DAC541-7B7A-43D3-8B79-37D633B846F1}">
                <asvg:svgBlip xmlns:asvg="http://schemas.microsoft.com/office/drawing/2016/SVG/main" r:embed="rId21"/>
              </a:ext>
            </a:extLst>
          </a:blip>
          <a:srcRect t="57292"/>
          <a:stretch/>
        </xdr:blipFill>
        <xdr:spPr>
          <a:xfrm>
            <a:off x="8656320" y="33211769"/>
            <a:ext cx="459105" cy="199829"/>
          </a:xfrm>
          <a:prstGeom prst="rect">
            <a:avLst/>
          </a:prstGeom>
        </xdr:spPr>
      </xdr:pic>
    </xdr:grpSp>
    <xdr:clientData/>
  </xdr:twoCellAnchor>
  <xdr:twoCellAnchor>
    <xdr:from>
      <xdr:col>22</xdr:col>
      <xdr:colOff>130549</xdr:colOff>
      <xdr:row>176</xdr:row>
      <xdr:rowOff>89647</xdr:rowOff>
    </xdr:from>
    <xdr:to>
      <xdr:col>26</xdr:col>
      <xdr:colOff>245826</xdr:colOff>
      <xdr:row>184</xdr:row>
      <xdr:rowOff>107456</xdr:rowOff>
    </xdr:to>
    <xdr:grpSp>
      <xdr:nvGrpSpPr>
        <xdr:cNvPr id="192" name="Grupa 191">
          <a:extLst>
            <a:ext uri="{FF2B5EF4-FFF2-40B4-BE49-F238E27FC236}">
              <a16:creationId xmlns:a16="http://schemas.microsoft.com/office/drawing/2014/main" id="{00000000-0008-0000-0600-0000C0000000}"/>
            </a:ext>
          </a:extLst>
        </xdr:cNvPr>
        <xdr:cNvGrpSpPr>
          <a:grpSpLocks noChangeAspect="1"/>
        </xdr:cNvGrpSpPr>
      </xdr:nvGrpSpPr>
      <xdr:grpSpPr>
        <a:xfrm>
          <a:off x="9827447" y="32691369"/>
          <a:ext cx="1672895" cy="1536094"/>
          <a:chOff x="5324475" y="20008524"/>
          <a:chExt cx="1590675" cy="1626305"/>
        </a:xfrm>
      </xdr:grpSpPr>
      <xdr:pic>
        <xdr:nvPicPr>
          <xdr:cNvPr id="193" name="Obraz 192">
            <a:extLst>
              <a:ext uri="{FF2B5EF4-FFF2-40B4-BE49-F238E27FC236}">
                <a16:creationId xmlns:a16="http://schemas.microsoft.com/office/drawing/2014/main" id="{00000000-0008-0000-0600-0000C1000000}"/>
              </a:ext>
            </a:extLst>
          </xdr:cNvPr>
          <xdr:cNvPicPr>
            <a:picLocks noChangeAspect="1"/>
          </xdr:cNvPicPr>
        </xdr:nvPicPr>
        <xdr:blipFill rotWithShape="1">
          <a:blip xmlns:r="http://schemas.openxmlformats.org/officeDocument/2006/relationships" r:embed="rId22"/>
          <a:srcRect r="4023"/>
          <a:stretch/>
        </xdr:blipFill>
        <xdr:spPr>
          <a:xfrm>
            <a:off x="5324475" y="20008524"/>
            <a:ext cx="1590675" cy="700330"/>
          </a:xfrm>
          <a:prstGeom prst="rect">
            <a:avLst/>
          </a:prstGeom>
        </xdr:spPr>
      </xdr:pic>
      <xdr:pic>
        <xdr:nvPicPr>
          <xdr:cNvPr id="194" name="Obraz 193">
            <a:extLst>
              <a:ext uri="{FF2B5EF4-FFF2-40B4-BE49-F238E27FC236}">
                <a16:creationId xmlns:a16="http://schemas.microsoft.com/office/drawing/2014/main" id="{00000000-0008-0000-0600-0000C2000000}"/>
              </a:ext>
            </a:extLst>
          </xdr:cNvPr>
          <xdr:cNvPicPr>
            <a:picLocks noChangeAspect="1"/>
          </xdr:cNvPicPr>
        </xdr:nvPicPr>
        <xdr:blipFill>
          <a:blip xmlns:r="http://schemas.openxmlformats.org/officeDocument/2006/relationships" r:embed="rId23"/>
          <a:stretch>
            <a:fillRect/>
          </a:stretch>
        </xdr:blipFill>
        <xdr:spPr>
          <a:xfrm>
            <a:off x="6069818" y="20850225"/>
            <a:ext cx="816757" cy="784604"/>
          </a:xfrm>
          <a:prstGeom prst="rect">
            <a:avLst/>
          </a:prstGeom>
        </xdr:spPr>
      </xdr:pic>
    </xdr:grpSp>
    <xdr:clientData/>
  </xdr:twoCellAnchor>
  <xdr:twoCellAnchor editAs="oneCell">
    <xdr:from>
      <xdr:col>22</xdr:col>
      <xdr:colOff>125141</xdr:colOff>
      <xdr:row>180</xdr:row>
      <xdr:rowOff>72400</xdr:rowOff>
    </xdr:from>
    <xdr:to>
      <xdr:col>23</xdr:col>
      <xdr:colOff>285763</xdr:colOff>
      <xdr:row>185</xdr:row>
      <xdr:rowOff>76279</xdr:rowOff>
    </xdr:to>
    <xdr:pic>
      <xdr:nvPicPr>
        <xdr:cNvPr id="195" name="Obraz 194">
          <a:extLst>
            <a:ext uri="{FF2B5EF4-FFF2-40B4-BE49-F238E27FC236}">
              <a16:creationId xmlns:a16="http://schemas.microsoft.com/office/drawing/2014/main" id="{00000000-0008-0000-0600-0000C3000000}"/>
            </a:ext>
          </a:extLst>
        </xdr:cNvPr>
        <xdr:cNvPicPr>
          <a:picLocks noChangeAspect="1"/>
        </xdr:cNvPicPr>
      </xdr:nvPicPr>
      <xdr:blipFill rotWithShape="1">
        <a:blip xmlns:r="http://schemas.openxmlformats.org/officeDocument/2006/relationships" r:embed="rId24"/>
        <a:srcRect t="58534" r="81954"/>
        <a:stretch/>
      </xdr:blipFill>
      <xdr:spPr>
        <a:xfrm rot="20505864">
          <a:off x="9818229" y="33432312"/>
          <a:ext cx="436959" cy="956379"/>
        </a:xfrm>
        <a:prstGeom prst="rect">
          <a:avLst/>
        </a:prstGeom>
      </xdr:spPr>
    </xdr:pic>
    <xdr:clientData/>
  </xdr:twoCellAnchor>
  <xdr:twoCellAnchor editAs="oneCell">
    <xdr:from>
      <xdr:col>19</xdr:col>
      <xdr:colOff>201706</xdr:colOff>
      <xdr:row>181</xdr:row>
      <xdr:rowOff>10491</xdr:rowOff>
    </xdr:from>
    <xdr:to>
      <xdr:col>21</xdr:col>
      <xdr:colOff>207421</xdr:colOff>
      <xdr:row>183</xdr:row>
      <xdr:rowOff>111456</xdr:rowOff>
    </xdr:to>
    <xdr:pic>
      <xdr:nvPicPr>
        <xdr:cNvPr id="196" name="Obraz 195" descr="EWPE Smart – Aplikacje w Google Play">
          <a:extLst>
            <a:ext uri="{FF2B5EF4-FFF2-40B4-BE49-F238E27FC236}">
              <a16:creationId xmlns:a16="http://schemas.microsoft.com/office/drawing/2014/main" id="{00000000-0008-0000-0600-0000C4000000}"/>
            </a:ext>
          </a:extLst>
        </xdr:cNvPr>
        <xdr:cNvPicPr>
          <a:picLocks noChangeAspect="1" noChangeArrowheads="1"/>
        </xdr:cNvPicPr>
      </xdr:nvPicPr>
      <xdr:blipFill>
        <a:blip xmlns:r="http://schemas.openxmlformats.org/officeDocument/2006/relationships" r:embed="rId25" cstate="print">
          <a:extLst>
            <a:ext uri="{28A0092B-C50C-407E-A947-70E740481C1C}">
              <a14:useLocalDpi xmlns:a14="http://schemas.microsoft.com/office/drawing/2010/main" val="0"/>
            </a:ext>
          </a:extLst>
        </a:blip>
        <a:srcRect/>
        <a:stretch>
          <a:fillRect/>
        </a:stretch>
      </xdr:blipFill>
      <xdr:spPr bwMode="auto">
        <a:xfrm>
          <a:off x="9121588" y="33560903"/>
          <a:ext cx="479948" cy="4819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2</xdr:col>
      <xdr:colOff>336178</xdr:colOff>
      <xdr:row>215</xdr:row>
      <xdr:rowOff>313767</xdr:rowOff>
    </xdr:from>
    <xdr:to>
      <xdr:col>3</xdr:col>
      <xdr:colOff>582707</xdr:colOff>
      <xdr:row>215</xdr:row>
      <xdr:rowOff>582706</xdr:rowOff>
    </xdr:to>
    <xdr:sp macro="" textlink="">
      <xdr:nvSpPr>
        <xdr:cNvPr id="2" name="pole tekstowe 1">
          <a:extLst>
            <a:ext uri="{FF2B5EF4-FFF2-40B4-BE49-F238E27FC236}">
              <a16:creationId xmlns:a16="http://schemas.microsoft.com/office/drawing/2014/main" id="{00000000-0008-0000-0700-000002000000}"/>
            </a:ext>
          </a:extLst>
        </xdr:cNvPr>
        <xdr:cNvSpPr txBox="1"/>
      </xdr:nvSpPr>
      <xdr:spPr>
        <a:xfrm>
          <a:off x="1021978" y="40730247"/>
          <a:ext cx="825649" cy="223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pl-PL" sz="1000" i="0">
              <a:solidFill>
                <a:schemeClr val="bg1">
                  <a:lumMod val="85000"/>
                </a:schemeClr>
              </a:solidFill>
            </a:rPr>
            <a:t>Akademia</a:t>
          </a:r>
        </a:p>
      </xdr:txBody>
    </xdr:sp>
    <xdr:clientData/>
  </xdr:twoCellAnchor>
  <xdr:twoCellAnchor editAs="oneCell">
    <xdr:from>
      <xdr:col>2</xdr:col>
      <xdr:colOff>0</xdr:colOff>
      <xdr:row>2</xdr:row>
      <xdr:rowOff>89647</xdr:rowOff>
    </xdr:from>
    <xdr:to>
      <xdr:col>5</xdr:col>
      <xdr:colOff>95281</xdr:colOff>
      <xdr:row>4</xdr:row>
      <xdr:rowOff>34365</xdr:rowOff>
    </xdr:to>
    <xdr:pic>
      <xdr:nvPicPr>
        <xdr:cNvPr id="8" name="Obraz 7" descr="Znalezione obrazy dla zapytania logo viessmann">
          <a:extLst>
            <a:ext uri="{FF2B5EF4-FFF2-40B4-BE49-F238E27FC236}">
              <a16:creationId xmlns:a16="http://schemas.microsoft.com/office/drawing/2014/main" id="{00000000-0008-0000-0700-000008000000}"/>
            </a:ext>
          </a:extLst>
        </xdr:cNvPr>
        <xdr:cNvPicPr>
          <a:picLocks noChangeAspect="1" noChangeArrowheads="1"/>
        </xdr:cNvPicPr>
      </xdr:nvPicPr>
      <xdr:blipFill>
        <a:blip xmlns:r="http://schemas.openxmlformats.org/officeDocument/2006/relationships" r:embed="rId1" cstate="screen">
          <a:extLst>
            <a:ext uri="{28A0092B-C50C-407E-A947-70E740481C1C}">
              <a14:useLocalDpi xmlns:a14="http://schemas.microsoft.com/office/drawing/2010/main"/>
            </a:ext>
          </a:extLst>
        </a:blip>
        <a:srcRect/>
        <a:stretch>
          <a:fillRect/>
        </a:stretch>
      </xdr:blipFill>
      <xdr:spPr bwMode="auto">
        <a:xfrm>
          <a:off x="685800" y="562087"/>
          <a:ext cx="1470691" cy="3104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3933</xdr:colOff>
      <xdr:row>2</xdr:row>
      <xdr:rowOff>16707</xdr:rowOff>
    </xdr:from>
    <xdr:to>
      <xdr:col>14</xdr:col>
      <xdr:colOff>91858</xdr:colOff>
      <xdr:row>3</xdr:row>
      <xdr:rowOff>173103</xdr:rowOff>
    </xdr:to>
    <xdr:pic>
      <xdr:nvPicPr>
        <xdr:cNvPr id="9" name="Grafika 8" descr="Kalendarz dzienny kontur">
          <a:extLst>
            <a:ext uri="{FF2B5EF4-FFF2-40B4-BE49-F238E27FC236}">
              <a16:creationId xmlns:a16="http://schemas.microsoft.com/office/drawing/2014/main" id="{00000000-0008-0000-07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6656193" y="489147"/>
          <a:ext cx="289855" cy="335466"/>
        </a:xfrm>
        <a:prstGeom prst="rect">
          <a:avLst/>
        </a:prstGeom>
      </xdr:spPr>
    </xdr:pic>
    <xdr:clientData/>
  </xdr:twoCellAnchor>
  <xdr:twoCellAnchor>
    <xdr:from>
      <xdr:col>2</xdr:col>
      <xdr:colOff>165321</xdr:colOff>
      <xdr:row>22</xdr:row>
      <xdr:rowOff>177214</xdr:rowOff>
    </xdr:from>
    <xdr:to>
      <xdr:col>6</xdr:col>
      <xdr:colOff>240624</xdr:colOff>
      <xdr:row>31</xdr:row>
      <xdr:rowOff>74296</xdr:rowOff>
    </xdr:to>
    <xdr:grpSp>
      <xdr:nvGrpSpPr>
        <xdr:cNvPr id="10" name="Grupa 9">
          <a:extLst>
            <a:ext uri="{FF2B5EF4-FFF2-40B4-BE49-F238E27FC236}">
              <a16:creationId xmlns:a16="http://schemas.microsoft.com/office/drawing/2014/main" id="{00000000-0008-0000-0700-00000A000000}"/>
            </a:ext>
          </a:extLst>
        </xdr:cNvPr>
        <xdr:cNvGrpSpPr>
          <a:grpSpLocks noChangeAspect="1"/>
        </xdr:cNvGrpSpPr>
      </xdr:nvGrpSpPr>
      <xdr:grpSpPr>
        <a:xfrm>
          <a:off x="852690" y="4274757"/>
          <a:ext cx="2114773" cy="1514539"/>
          <a:chOff x="544927" y="3922680"/>
          <a:chExt cx="1930930" cy="1200668"/>
        </a:xfrm>
      </xdr:grpSpPr>
      <xdr:cxnSp macro="">
        <xdr:nvCxnSpPr>
          <xdr:cNvPr id="11" name="Łącznik prosty 10">
            <a:extLst>
              <a:ext uri="{FF2B5EF4-FFF2-40B4-BE49-F238E27FC236}">
                <a16:creationId xmlns:a16="http://schemas.microsoft.com/office/drawing/2014/main" id="{00000000-0008-0000-0700-00000B000000}"/>
              </a:ext>
            </a:extLst>
          </xdr:cNvPr>
          <xdr:cNvCxnSpPr/>
        </xdr:nvCxnSpPr>
        <xdr:spPr>
          <a:xfrm flipH="1" flipV="1">
            <a:off x="2130592" y="4597066"/>
            <a:ext cx="345265" cy="155117"/>
          </a:xfrm>
          <a:prstGeom prst="line">
            <a:avLst/>
          </a:prstGeom>
          <a:ln w="3175"/>
        </xdr:spPr>
        <xdr:style>
          <a:lnRef idx="1">
            <a:schemeClr val="dk1"/>
          </a:lnRef>
          <a:fillRef idx="0">
            <a:schemeClr val="dk1"/>
          </a:fillRef>
          <a:effectRef idx="0">
            <a:schemeClr val="dk1"/>
          </a:effectRef>
          <a:fontRef idx="minor">
            <a:schemeClr val="tx1"/>
          </a:fontRef>
        </xdr:style>
      </xdr:cxnSp>
      <xdr:grpSp>
        <xdr:nvGrpSpPr>
          <xdr:cNvPr id="12" name="Grupa 11">
            <a:extLst>
              <a:ext uri="{FF2B5EF4-FFF2-40B4-BE49-F238E27FC236}">
                <a16:creationId xmlns:a16="http://schemas.microsoft.com/office/drawing/2014/main" id="{00000000-0008-0000-0700-00000C000000}"/>
              </a:ext>
            </a:extLst>
          </xdr:cNvPr>
          <xdr:cNvGrpSpPr>
            <a:grpSpLocks noChangeAspect="1"/>
          </xdr:cNvGrpSpPr>
        </xdr:nvGrpSpPr>
        <xdr:grpSpPr>
          <a:xfrm>
            <a:off x="544927" y="3922680"/>
            <a:ext cx="1924258" cy="1200668"/>
            <a:chOff x="6448642" y="3073956"/>
            <a:chExt cx="2854378" cy="2197628"/>
          </a:xfrm>
        </xdr:grpSpPr>
        <xdr:sp macro="" textlink="">
          <xdr:nvSpPr>
            <xdr:cNvPr id="13" name="Dowolny kształt: kształt 12">
              <a:extLst>
                <a:ext uri="{FF2B5EF4-FFF2-40B4-BE49-F238E27FC236}">
                  <a16:creationId xmlns:a16="http://schemas.microsoft.com/office/drawing/2014/main" id="{00000000-0008-0000-0700-00000D000000}"/>
                </a:ext>
              </a:extLst>
            </xdr:cNvPr>
            <xdr:cNvSpPr/>
          </xdr:nvSpPr>
          <xdr:spPr>
            <a:xfrm>
              <a:off x="7845107" y="3078602"/>
              <a:ext cx="1167674" cy="1342472"/>
            </a:xfrm>
            <a:custGeom>
              <a:avLst/>
              <a:gdLst>
                <a:gd name="connsiteX0" fmla="*/ 0 w 1170878"/>
                <a:gd name="connsiteY0" fmla="*/ 669073 h 1347439"/>
                <a:gd name="connsiteX1" fmla="*/ 0 w 1170878"/>
                <a:gd name="connsiteY1" fmla="*/ 0 h 1347439"/>
                <a:gd name="connsiteX2" fmla="*/ 1170878 w 1170878"/>
                <a:gd name="connsiteY2" fmla="*/ 664427 h 1347439"/>
                <a:gd name="connsiteX3" fmla="*/ 1170878 w 1170878"/>
                <a:gd name="connsiteY3" fmla="*/ 1347439 h 1347439"/>
                <a:gd name="connsiteX4" fmla="*/ 0 w 1170878"/>
                <a:gd name="connsiteY4" fmla="*/ 669073 h 1347439"/>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170878" h="1347439">
                  <a:moveTo>
                    <a:pt x="0" y="669073"/>
                  </a:moveTo>
                  <a:lnTo>
                    <a:pt x="0" y="0"/>
                  </a:lnTo>
                  <a:lnTo>
                    <a:pt x="1170878" y="664427"/>
                  </a:lnTo>
                  <a:lnTo>
                    <a:pt x="1170878" y="1347439"/>
                  </a:lnTo>
                  <a:lnTo>
                    <a:pt x="0" y="669073"/>
                  </a:lnTo>
                  <a:close/>
                </a:path>
              </a:pathLst>
            </a:custGeom>
            <a:solidFill>
              <a:schemeClr val="bg1">
                <a:lumMod val="8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b="1"/>
            </a:p>
          </xdr:txBody>
        </xdr:sp>
        <xdr:sp macro="" textlink="">
          <xdr:nvSpPr>
            <xdr:cNvPr id="14" name="Dowolny kształt: kształt 13">
              <a:extLst>
                <a:ext uri="{FF2B5EF4-FFF2-40B4-BE49-F238E27FC236}">
                  <a16:creationId xmlns:a16="http://schemas.microsoft.com/office/drawing/2014/main" id="{00000000-0008-0000-0700-00000E000000}"/>
                </a:ext>
              </a:extLst>
            </xdr:cNvPr>
            <xdr:cNvSpPr/>
          </xdr:nvSpPr>
          <xdr:spPr>
            <a:xfrm>
              <a:off x="6681599" y="3073956"/>
              <a:ext cx="1168154" cy="1342472"/>
            </a:xfrm>
            <a:custGeom>
              <a:avLst/>
              <a:gdLst>
                <a:gd name="connsiteX0" fmla="*/ 0 w 1170878"/>
                <a:gd name="connsiteY0" fmla="*/ 1347439 h 1347439"/>
                <a:gd name="connsiteX1" fmla="*/ 0 w 1170878"/>
                <a:gd name="connsiteY1" fmla="*/ 673719 h 1347439"/>
                <a:gd name="connsiteX2" fmla="*/ 1170878 w 1170878"/>
                <a:gd name="connsiteY2" fmla="*/ 0 h 1347439"/>
                <a:gd name="connsiteX3" fmla="*/ 1170878 w 1170878"/>
                <a:gd name="connsiteY3" fmla="*/ 678366 h 1347439"/>
                <a:gd name="connsiteX4" fmla="*/ 0 w 1170878"/>
                <a:gd name="connsiteY4" fmla="*/ 1347439 h 1347439"/>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170878" h="1347439">
                  <a:moveTo>
                    <a:pt x="0" y="1347439"/>
                  </a:moveTo>
                  <a:lnTo>
                    <a:pt x="0" y="673719"/>
                  </a:lnTo>
                  <a:lnTo>
                    <a:pt x="1170878" y="0"/>
                  </a:lnTo>
                  <a:lnTo>
                    <a:pt x="1170878" y="678366"/>
                  </a:lnTo>
                  <a:lnTo>
                    <a:pt x="0" y="1347439"/>
                  </a:lnTo>
                  <a:close/>
                </a:path>
              </a:pathLst>
            </a:custGeom>
            <a:solidFill>
              <a:schemeClr val="bg1">
                <a:lumMod val="9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b="1"/>
            </a:p>
          </xdr:txBody>
        </xdr:sp>
        <xdr:sp macro="" textlink="">
          <xdr:nvSpPr>
            <xdr:cNvPr id="15" name="Dowolny kształt: kształt 14">
              <a:extLst>
                <a:ext uri="{FF2B5EF4-FFF2-40B4-BE49-F238E27FC236}">
                  <a16:creationId xmlns:a16="http://schemas.microsoft.com/office/drawing/2014/main" id="{00000000-0008-0000-0700-00000F000000}"/>
                </a:ext>
              </a:extLst>
            </xdr:cNvPr>
            <xdr:cNvSpPr/>
          </xdr:nvSpPr>
          <xdr:spPr>
            <a:xfrm>
              <a:off x="6681599" y="3743509"/>
              <a:ext cx="1163508" cy="1351285"/>
            </a:xfrm>
            <a:custGeom>
              <a:avLst/>
              <a:gdLst>
                <a:gd name="connsiteX0" fmla="*/ 1166232 w 1166232"/>
                <a:gd name="connsiteY0" fmla="*/ 1356732 h 1356732"/>
                <a:gd name="connsiteX1" fmla="*/ 1166232 w 1166232"/>
                <a:gd name="connsiteY1" fmla="*/ 673719 h 1356732"/>
                <a:gd name="connsiteX2" fmla="*/ 0 w 1166232"/>
                <a:gd name="connsiteY2" fmla="*/ 0 h 1356732"/>
                <a:gd name="connsiteX3" fmla="*/ 0 w 1166232"/>
                <a:gd name="connsiteY3" fmla="*/ 678366 h 1356732"/>
                <a:gd name="connsiteX4" fmla="*/ 1166232 w 1166232"/>
                <a:gd name="connsiteY4" fmla="*/ 1356732 h 1356732"/>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166232" h="1356732">
                  <a:moveTo>
                    <a:pt x="1166232" y="1356732"/>
                  </a:moveTo>
                  <a:lnTo>
                    <a:pt x="1166232" y="673719"/>
                  </a:lnTo>
                  <a:lnTo>
                    <a:pt x="0" y="0"/>
                  </a:lnTo>
                  <a:lnTo>
                    <a:pt x="0" y="678366"/>
                  </a:lnTo>
                  <a:lnTo>
                    <a:pt x="1166232" y="1356732"/>
                  </a:lnTo>
                  <a:close/>
                </a:path>
              </a:pathLst>
            </a:custGeom>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b="1"/>
            </a:p>
          </xdr:txBody>
        </xdr:sp>
        <xdr:sp macro="" textlink="">
          <xdr:nvSpPr>
            <xdr:cNvPr id="16" name="Dowolny kształt: kształt 15">
              <a:extLst>
                <a:ext uri="{FF2B5EF4-FFF2-40B4-BE49-F238E27FC236}">
                  <a16:creationId xmlns:a16="http://schemas.microsoft.com/office/drawing/2014/main" id="{00000000-0008-0000-0700-000010000000}"/>
                </a:ext>
              </a:extLst>
            </xdr:cNvPr>
            <xdr:cNvSpPr/>
          </xdr:nvSpPr>
          <xdr:spPr>
            <a:xfrm>
              <a:off x="7849753" y="3743509"/>
              <a:ext cx="1166258" cy="1355931"/>
            </a:xfrm>
            <a:custGeom>
              <a:avLst/>
              <a:gdLst>
                <a:gd name="connsiteX0" fmla="*/ 1166232 w 1166232"/>
                <a:gd name="connsiteY0" fmla="*/ 687658 h 1361378"/>
                <a:gd name="connsiteX1" fmla="*/ 1166232 w 1166232"/>
                <a:gd name="connsiteY1" fmla="*/ 0 h 1361378"/>
                <a:gd name="connsiteX2" fmla="*/ 0 w 1166232"/>
                <a:gd name="connsiteY2" fmla="*/ 673719 h 1361378"/>
                <a:gd name="connsiteX3" fmla="*/ 0 w 1166232"/>
                <a:gd name="connsiteY3" fmla="*/ 1361378 h 1361378"/>
                <a:gd name="connsiteX4" fmla="*/ 1166232 w 1166232"/>
                <a:gd name="connsiteY4" fmla="*/ 687658 h 1361378"/>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166232" h="1361378">
                  <a:moveTo>
                    <a:pt x="1166232" y="687658"/>
                  </a:moveTo>
                  <a:lnTo>
                    <a:pt x="1166232" y="0"/>
                  </a:lnTo>
                  <a:lnTo>
                    <a:pt x="0" y="673719"/>
                  </a:lnTo>
                  <a:lnTo>
                    <a:pt x="0" y="1361378"/>
                  </a:lnTo>
                  <a:lnTo>
                    <a:pt x="1166232" y="687658"/>
                  </a:lnTo>
                  <a:close/>
                </a:path>
              </a:pathLst>
            </a:custGeom>
            <a:solidFill>
              <a:schemeClr val="accent1">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b="1"/>
            </a:p>
          </xdr:txBody>
        </xdr:sp>
        <xdr:cxnSp macro="">
          <xdr:nvCxnSpPr>
            <xdr:cNvPr id="17" name="Łącznik prosty 16">
              <a:extLst>
                <a:ext uri="{FF2B5EF4-FFF2-40B4-BE49-F238E27FC236}">
                  <a16:creationId xmlns:a16="http://schemas.microsoft.com/office/drawing/2014/main" id="{00000000-0008-0000-0700-000011000000}"/>
                </a:ext>
              </a:extLst>
            </xdr:cNvPr>
            <xdr:cNvCxnSpPr/>
          </xdr:nvCxnSpPr>
          <xdr:spPr>
            <a:xfrm flipH="1" flipV="1">
              <a:off x="7860193" y="5102157"/>
              <a:ext cx="299263" cy="169427"/>
            </a:xfrm>
            <a:prstGeom prst="line">
              <a:avLst/>
            </a:prstGeom>
            <a:ln w="3175"/>
          </xdr:spPr>
          <xdr:style>
            <a:lnRef idx="1">
              <a:schemeClr val="dk1"/>
            </a:lnRef>
            <a:fillRef idx="0">
              <a:schemeClr val="dk1"/>
            </a:fillRef>
            <a:effectRef idx="0">
              <a:schemeClr val="dk1"/>
            </a:effectRef>
            <a:fontRef idx="minor">
              <a:schemeClr val="tx1"/>
            </a:fontRef>
          </xdr:style>
        </xdr:cxnSp>
        <xdr:cxnSp macro="">
          <xdr:nvCxnSpPr>
            <xdr:cNvPr id="18" name="Łącznik prosty 17">
              <a:extLst>
                <a:ext uri="{FF2B5EF4-FFF2-40B4-BE49-F238E27FC236}">
                  <a16:creationId xmlns:a16="http://schemas.microsoft.com/office/drawing/2014/main" id="{00000000-0008-0000-0700-000012000000}"/>
                </a:ext>
              </a:extLst>
            </xdr:cNvPr>
            <xdr:cNvCxnSpPr/>
          </xdr:nvCxnSpPr>
          <xdr:spPr>
            <a:xfrm flipH="1" flipV="1">
              <a:off x="6480495" y="4544755"/>
              <a:ext cx="1163426" cy="686269"/>
            </a:xfrm>
            <a:prstGeom prst="line">
              <a:avLst/>
            </a:prstGeom>
            <a:ln w="6350" cap="flat" cmpd="sng" algn="ctr">
              <a:solidFill>
                <a:schemeClr val="dk1"/>
              </a:solidFill>
              <a:prstDash val="solid"/>
              <a:round/>
              <a:headEnd type="triangle" w="sm" len="med"/>
              <a:tailEnd type="triangle" w="sm" len="med"/>
            </a:ln>
          </xdr:spPr>
          <xdr:style>
            <a:lnRef idx="0">
              <a:scrgbClr r="0" g="0" b="0"/>
            </a:lnRef>
            <a:fillRef idx="0">
              <a:scrgbClr r="0" g="0" b="0"/>
            </a:fillRef>
            <a:effectRef idx="0">
              <a:scrgbClr r="0" g="0" b="0"/>
            </a:effectRef>
            <a:fontRef idx="minor">
              <a:schemeClr val="tx1"/>
            </a:fontRef>
          </xdr:style>
        </xdr:cxnSp>
        <xdr:cxnSp macro="">
          <xdr:nvCxnSpPr>
            <xdr:cNvPr id="19" name="Łącznik prosty 18">
              <a:extLst>
                <a:ext uri="{FF2B5EF4-FFF2-40B4-BE49-F238E27FC236}">
                  <a16:creationId xmlns:a16="http://schemas.microsoft.com/office/drawing/2014/main" id="{00000000-0008-0000-0700-000013000000}"/>
                </a:ext>
              </a:extLst>
            </xdr:cNvPr>
            <xdr:cNvCxnSpPr/>
          </xdr:nvCxnSpPr>
          <xdr:spPr>
            <a:xfrm flipV="1">
              <a:off x="8121199" y="4577171"/>
              <a:ext cx="1152503" cy="672830"/>
            </a:xfrm>
            <a:prstGeom prst="line">
              <a:avLst/>
            </a:prstGeom>
            <a:ln w="6350" cap="flat" cmpd="sng" algn="ctr">
              <a:solidFill>
                <a:schemeClr val="dk1"/>
              </a:solidFill>
              <a:prstDash val="solid"/>
              <a:round/>
              <a:headEnd type="triangle" w="sm" len="med"/>
              <a:tailEnd type="triangle" w="sm" len="med"/>
            </a:ln>
          </xdr:spPr>
          <xdr:style>
            <a:lnRef idx="0">
              <a:scrgbClr r="0" g="0" b="0"/>
            </a:lnRef>
            <a:fillRef idx="0">
              <a:scrgbClr r="0" g="0" b="0"/>
            </a:fillRef>
            <a:effectRef idx="0">
              <a:scrgbClr r="0" g="0" b="0"/>
            </a:effectRef>
            <a:fontRef idx="minor">
              <a:schemeClr val="tx1"/>
            </a:fontRef>
          </xdr:style>
        </xdr:cxnSp>
        <xdr:cxnSp macro="">
          <xdr:nvCxnSpPr>
            <xdr:cNvPr id="20" name="Łącznik prosty 19">
              <a:extLst>
                <a:ext uri="{FF2B5EF4-FFF2-40B4-BE49-F238E27FC236}">
                  <a16:creationId xmlns:a16="http://schemas.microsoft.com/office/drawing/2014/main" id="{00000000-0008-0000-0700-000014000000}"/>
                </a:ext>
              </a:extLst>
            </xdr:cNvPr>
            <xdr:cNvCxnSpPr/>
          </xdr:nvCxnSpPr>
          <xdr:spPr>
            <a:xfrm flipH="1" flipV="1">
              <a:off x="9224009" y="3630990"/>
              <a:ext cx="0" cy="677860"/>
            </a:xfrm>
            <a:prstGeom prst="line">
              <a:avLst/>
            </a:prstGeom>
            <a:ln w="6350" cap="flat" cmpd="sng" algn="ctr">
              <a:solidFill>
                <a:schemeClr val="dk1"/>
              </a:solidFill>
              <a:prstDash val="solid"/>
              <a:round/>
              <a:headEnd type="triangle" w="sm" len="med"/>
              <a:tailEnd type="triangle" w="sm" len="med"/>
            </a:ln>
          </xdr:spPr>
          <xdr:style>
            <a:lnRef idx="0">
              <a:scrgbClr r="0" g="0" b="0"/>
            </a:lnRef>
            <a:fillRef idx="0">
              <a:scrgbClr r="0" g="0" b="0"/>
            </a:fillRef>
            <a:effectRef idx="0">
              <a:scrgbClr r="0" g="0" b="0"/>
            </a:effectRef>
            <a:fontRef idx="minor">
              <a:schemeClr val="tx1"/>
            </a:fontRef>
          </xdr:style>
        </xdr:cxnSp>
        <xdr:cxnSp macro="">
          <xdr:nvCxnSpPr>
            <xdr:cNvPr id="21" name="Łącznik prosty 20">
              <a:extLst>
                <a:ext uri="{FF2B5EF4-FFF2-40B4-BE49-F238E27FC236}">
                  <a16:creationId xmlns:a16="http://schemas.microsoft.com/office/drawing/2014/main" id="{00000000-0008-0000-0700-000015000000}"/>
                </a:ext>
              </a:extLst>
            </xdr:cNvPr>
            <xdr:cNvCxnSpPr>
              <a:endCxn id="16" idx="3"/>
            </xdr:cNvCxnSpPr>
          </xdr:nvCxnSpPr>
          <xdr:spPr>
            <a:xfrm flipV="1">
              <a:off x="7596605" y="5099441"/>
              <a:ext cx="253148" cy="162622"/>
            </a:xfrm>
            <a:prstGeom prst="line">
              <a:avLst/>
            </a:prstGeom>
            <a:ln w="3175"/>
          </xdr:spPr>
          <xdr:style>
            <a:lnRef idx="1">
              <a:schemeClr val="dk1"/>
            </a:lnRef>
            <a:fillRef idx="0">
              <a:schemeClr val="dk1"/>
            </a:fillRef>
            <a:effectRef idx="0">
              <a:schemeClr val="dk1"/>
            </a:effectRef>
            <a:fontRef idx="minor">
              <a:schemeClr val="tx1"/>
            </a:fontRef>
          </xdr:style>
        </xdr:cxnSp>
        <xdr:cxnSp macro="">
          <xdr:nvCxnSpPr>
            <xdr:cNvPr id="22" name="Łącznik prosty 21">
              <a:extLst>
                <a:ext uri="{FF2B5EF4-FFF2-40B4-BE49-F238E27FC236}">
                  <a16:creationId xmlns:a16="http://schemas.microsoft.com/office/drawing/2014/main" id="{00000000-0008-0000-0700-000016000000}"/>
                </a:ext>
              </a:extLst>
            </xdr:cNvPr>
            <xdr:cNvCxnSpPr/>
          </xdr:nvCxnSpPr>
          <xdr:spPr>
            <a:xfrm flipV="1">
              <a:off x="6448642" y="4422034"/>
              <a:ext cx="234420" cy="133315"/>
            </a:xfrm>
            <a:prstGeom prst="line">
              <a:avLst/>
            </a:prstGeom>
            <a:ln w="3175"/>
          </xdr:spPr>
          <xdr:style>
            <a:lnRef idx="1">
              <a:schemeClr val="dk1"/>
            </a:lnRef>
            <a:fillRef idx="0">
              <a:schemeClr val="dk1"/>
            </a:fillRef>
            <a:effectRef idx="0">
              <a:schemeClr val="dk1"/>
            </a:effectRef>
            <a:fontRef idx="minor">
              <a:schemeClr val="tx1"/>
            </a:fontRef>
          </xdr:style>
        </xdr:cxnSp>
        <xdr:cxnSp macro="">
          <xdr:nvCxnSpPr>
            <xdr:cNvPr id="23" name="Łącznik prosty 22">
              <a:extLst>
                <a:ext uri="{FF2B5EF4-FFF2-40B4-BE49-F238E27FC236}">
                  <a16:creationId xmlns:a16="http://schemas.microsoft.com/office/drawing/2014/main" id="{00000000-0008-0000-0700-000017000000}"/>
                </a:ext>
              </a:extLst>
            </xdr:cNvPr>
            <xdr:cNvCxnSpPr/>
          </xdr:nvCxnSpPr>
          <xdr:spPr>
            <a:xfrm flipV="1">
              <a:off x="9005129" y="3586867"/>
              <a:ext cx="277419" cy="158358"/>
            </a:xfrm>
            <a:prstGeom prst="line">
              <a:avLst/>
            </a:prstGeom>
            <a:ln w="3175"/>
          </xdr:spPr>
          <xdr:style>
            <a:lnRef idx="1">
              <a:schemeClr val="dk1"/>
            </a:lnRef>
            <a:fillRef idx="0">
              <a:schemeClr val="dk1"/>
            </a:fillRef>
            <a:effectRef idx="0">
              <a:schemeClr val="dk1"/>
            </a:effectRef>
            <a:fontRef idx="minor">
              <a:schemeClr val="tx1"/>
            </a:fontRef>
          </xdr:style>
        </xdr:cxnSp>
        <xdr:cxnSp macro="">
          <xdr:nvCxnSpPr>
            <xdr:cNvPr id="24" name="Łącznik prosty 23">
              <a:extLst>
                <a:ext uri="{FF2B5EF4-FFF2-40B4-BE49-F238E27FC236}">
                  <a16:creationId xmlns:a16="http://schemas.microsoft.com/office/drawing/2014/main" id="{00000000-0008-0000-0700-000018000000}"/>
                </a:ext>
              </a:extLst>
            </xdr:cNvPr>
            <xdr:cNvCxnSpPr/>
          </xdr:nvCxnSpPr>
          <xdr:spPr>
            <a:xfrm flipV="1">
              <a:off x="9019720" y="4261523"/>
              <a:ext cx="283300" cy="162439"/>
            </a:xfrm>
            <a:prstGeom prst="line">
              <a:avLst/>
            </a:prstGeom>
            <a:ln w="3175"/>
          </xdr:spPr>
          <xdr:style>
            <a:lnRef idx="1">
              <a:schemeClr val="dk1"/>
            </a:lnRef>
            <a:fillRef idx="0">
              <a:schemeClr val="dk1"/>
            </a:fillRef>
            <a:effectRef idx="0">
              <a:schemeClr val="dk1"/>
            </a:effectRef>
            <a:fontRef idx="minor">
              <a:schemeClr val="tx1"/>
            </a:fontRef>
          </xdr:style>
        </xdr:cxnSp>
      </xdr:grpSp>
    </xdr:grpSp>
    <xdr:clientData/>
  </xdr:twoCellAnchor>
  <xdr:twoCellAnchor>
    <xdr:from>
      <xdr:col>5</xdr:col>
      <xdr:colOff>1530</xdr:colOff>
      <xdr:row>53</xdr:row>
      <xdr:rowOff>161429</xdr:rowOff>
    </xdr:from>
    <xdr:to>
      <xdr:col>6</xdr:col>
      <xdr:colOff>317473</xdr:colOff>
      <xdr:row>56</xdr:row>
      <xdr:rowOff>136684</xdr:rowOff>
    </xdr:to>
    <xdr:grpSp>
      <xdr:nvGrpSpPr>
        <xdr:cNvPr id="25" name="Grupa 24">
          <a:extLst>
            <a:ext uri="{FF2B5EF4-FFF2-40B4-BE49-F238E27FC236}">
              <a16:creationId xmlns:a16="http://schemas.microsoft.com/office/drawing/2014/main" id="{00000000-0008-0000-0700-000019000000}"/>
            </a:ext>
          </a:extLst>
        </xdr:cNvPr>
        <xdr:cNvGrpSpPr>
          <a:grpSpLocks noChangeAspect="1"/>
        </xdr:cNvGrpSpPr>
      </xdr:nvGrpSpPr>
      <xdr:grpSpPr>
        <a:xfrm>
          <a:off x="2097030" y="9912452"/>
          <a:ext cx="947282" cy="507422"/>
          <a:chOff x="323272" y="8994250"/>
          <a:chExt cx="3876011" cy="2224628"/>
        </a:xfrm>
      </xdr:grpSpPr>
      <xdr:sp macro="" textlink="">
        <xdr:nvSpPr>
          <xdr:cNvPr id="26" name="Prostokąt 25">
            <a:extLst>
              <a:ext uri="{FF2B5EF4-FFF2-40B4-BE49-F238E27FC236}">
                <a16:creationId xmlns:a16="http://schemas.microsoft.com/office/drawing/2014/main" id="{00000000-0008-0000-0700-00001A000000}"/>
              </a:ext>
            </a:extLst>
          </xdr:cNvPr>
          <xdr:cNvSpPr/>
        </xdr:nvSpPr>
        <xdr:spPr>
          <a:xfrm>
            <a:off x="1294655" y="9106397"/>
            <a:ext cx="896426" cy="1834929"/>
          </a:xfrm>
          <a:prstGeom prst="rect">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27" name="Łącznik prosty 26">
            <a:extLst>
              <a:ext uri="{FF2B5EF4-FFF2-40B4-BE49-F238E27FC236}">
                <a16:creationId xmlns:a16="http://schemas.microsoft.com/office/drawing/2014/main" id="{00000000-0008-0000-0700-00001B000000}"/>
              </a:ext>
            </a:extLst>
          </xdr:cNvPr>
          <xdr:cNvCxnSpPr>
            <a:stCxn id="26" idx="0"/>
            <a:endCxn id="26" idx="2"/>
          </xdr:cNvCxnSpPr>
        </xdr:nvCxnSpPr>
        <xdr:spPr>
          <a:xfrm>
            <a:off x="1746678" y="9110207"/>
            <a:ext cx="0" cy="1831119"/>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8" name="Łącznik prosty 27">
            <a:extLst>
              <a:ext uri="{FF2B5EF4-FFF2-40B4-BE49-F238E27FC236}">
                <a16:creationId xmlns:a16="http://schemas.microsoft.com/office/drawing/2014/main" id="{00000000-0008-0000-0700-00001C000000}"/>
              </a:ext>
            </a:extLst>
          </xdr:cNvPr>
          <xdr:cNvCxnSpPr>
            <a:stCxn id="26" idx="1"/>
            <a:endCxn id="26" idx="3"/>
          </xdr:cNvCxnSpPr>
        </xdr:nvCxnSpPr>
        <xdr:spPr>
          <a:xfrm>
            <a:off x="1292750" y="10020052"/>
            <a:ext cx="894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29" name="Prostokąt 28">
            <a:extLst>
              <a:ext uri="{FF2B5EF4-FFF2-40B4-BE49-F238E27FC236}">
                <a16:creationId xmlns:a16="http://schemas.microsoft.com/office/drawing/2014/main" id="{00000000-0008-0000-0700-00001D000000}"/>
              </a:ext>
            </a:extLst>
          </xdr:cNvPr>
          <xdr:cNvSpPr/>
        </xdr:nvSpPr>
        <xdr:spPr>
          <a:xfrm>
            <a:off x="2226779" y="9106397"/>
            <a:ext cx="894521" cy="1834929"/>
          </a:xfrm>
          <a:prstGeom prst="rect">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30" name="Łącznik prosty 29">
            <a:extLst>
              <a:ext uri="{FF2B5EF4-FFF2-40B4-BE49-F238E27FC236}">
                <a16:creationId xmlns:a16="http://schemas.microsoft.com/office/drawing/2014/main" id="{00000000-0008-0000-0700-00001E000000}"/>
              </a:ext>
            </a:extLst>
          </xdr:cNvPr>
          <xdr:cNvCxnSpPr>
            <a:stCxn id="29" idx="0"/>
            <a:endCxn id="29" idx="2"/>
          </xdr:cNvCxnSpPr>
        </xdr:nvCxnSpPr>
        <xdr:spPr>
          <a:xfrm>
            <a:off x="2684517" y="9110207"/>
            <a:ext cx="0" cy="1831119"/>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31" name="Łącznik prosty 30">
            <a:extLst>
              <a:ext uri="{FF2B5EF4-FFF2-40B4-BE49-F238E27FC236}">
                <a16:creationId xmlns:a16="http://schemas.microsoft.com/office/drawing/2014/main" id="{00000000-0008-0000-0700-00001F000000}"/>
              </a:ext>
            </a:extLst>
          </xdr:cNvPr>
          <xdr:cNvCxnSpPr>
            <a:stCxn id="29" idx="1"/>
            <a:endCxn id="29" idx="3"/>
          </xdr:cNvCxnSpPr>
        </xdr:nvCxnSpPr>
        <xdr:spPr>
          <a:xfrm>
            <a:off x="2232494" y="10020052"/>
            <a:ext cx="892616"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32" name="Prostokąt 31">
            <a:extLst>
              <a:ext uri="{FF2B5EF4-FFF2-40B4-BE49-F238E27FC236}">
                <a16:creationId xmlns:a16="http://schemas.microsoft.com/office/drawing/2014/main" id="{00000000-0008-0000-0700-000020000000}"/>
              </a:ext>
            </a:extLst>
          </xdr:cNvPr>
          <xdr:cNvSpPr/>
        </xdr:nvSpPr>
        <xdr:spPr>
          <a:xfrm>
            <a:off x="1155093" y="8994250"/>
            <a:ext cx="2099972" cy="207322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3" name="Prostokąt 32">
            <a:extLst>
              <a:ext uri="{FF2B5EF4-FFF2-40B4-BE49-F238E27FC236}">
                <a16:creationId xmlns:a16="http://schemas.microsoft.com/office/drawing/2014/main" id="{00000000-0008-0000-0700-000021000000}"/>
              </a:ext>
            </a:extLst>
          </xdr:cNvPr>
          <xdr:cNvSpPr/>
        </xdr:nvSpPr>
        <xdr:spPr>
          <a:xfrm flipV="1">
            <a:off x="360625" y="11075089"/>
            <a:ext cx="3838658" cy="122997"/>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34" name="Grafika 33" descr="Kawa kontur">
            <a:extLst>
              <a:ext uri="{FF2B5EF4-FFF2-40B4-BE49-F238E27FC236}">
                <a16:creationId xmlns:a16="http://schemas.microsoft.com/office/drawing/2014/main" id="{00000000-0008-0000-0700-000022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tretch>
            <a:fillRect/>
          </a:stretch>
        </xdr:blipFill>
        <xdr:spPr>
          <a:xfrm>
            <a:off x="3355122" y="10395338"/>
            <a:ext cx="707010" cy="729449"/>
          </a:xfrm>
          <a:prstGeom prst="rect">
            <a:avLst/>
          </a:prstGeom>
        </xdr:spPr>
      </xdr:pic>
      <xdr:pic>
        <xdr:nvPicPr>
          <xdr:cNvPr id="35" name="Grafika 34" descr="Książki na półce kontur">
            <a:extLst>
              <a:ext uri="{FF2B5EF4-FFF2-40B4-BE49-F238E27FC236}">
                <a16:creationId xmlns:a16="http://schemas.microsoft.com/office/drawing/2014/main" id="{00000000-0008-0000-0700-000023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 uri="{96DAC541-7B7A-43D3-8B79-37D633B846F1}">
                <asvg:svgBlip xmlns:asvg="http://schemas.microsoft.com/office/drawing/2016/SVG/main" r:embed="rId7"/>
              </a:ext>
            </a:extLst>
          </a:blip>
          <a:stretch>
            <a:fillRect/>
          </a:stretch>
        </xdr:blipFill>
        <xdr:spPr>
          <a:xfrm>
            <a:off x="323272" y="10308288"/>
            <a:ext cx="901065" cy="910590"/>
          </a:xfrm>
          <a:prstGeom prst="rect">
            <a:avLst/>
          </a:prstGeom>
        </xdr:spPr>
      </xdr:pic>
    </xdr:grpSp>
    <xdr:clientData/>
  </xdr:twoCellAnchor>
  <xdr:twoCellAnchor>
    <xdr:from>
      <xdr:col>16</xdr:col>
      <xdr:colOff>20410</xdr:colOff>
      <xdr:row>53</xdr:row>
      <xdr:rowOff>172314</xdr:rowOff>
    </xdr:from>
    <xdr:to>
      <xdr:col>18</xdr:col>
      <xdr:colOff>58768</xdr:colOff>
      <xdr:row>56</xdr:row>
      <xdr:rowOff>149474</xdr:rowOff>
    </xdr:to>
    <xdr:grpSp>
      <xdr:nvGrpSpPr>
        <xdr:cNvPr id="36" name="Grupa 35">
          <a:extLst>
            <a:ext uri="{FF2B5EF4-FFF2-40B4-BE49-F238E27FC236}">
              <a16:creationId xmlns:a16="http://schemas.microsoft.com/office/drawing/2014/main" id="{00000000-0008-0000-0700-000024000000}"/>
            </a:ext>
          </a:extLst>
        </xdr:cNvPr>
        <xdr:cNvGrpSpPr>
          <a:grpSpLocks noChangeAspect="1"/>
        </xdr:cNvGrpSpPr>
      </xdr:nvGrpSpPr>
      <xdr:grpSpPr>
        <a:xfrm>
          <a:off x="7703835" y="9917622"/>
          <a:ext cx="934829" cy="518852"/>
          <a:chOff x="323272" y="8994250"/>
          <a:chExt cx="3876011" cy="2224628"/>
        </a:xfrm>
      </xdr:grpSpPr>
      <xdr:sp macro="" textlink="">
        <xdr:nvSpPr>
          <xdr:cNvPr id="37" name="Prostokąt 36">
            <a:extLst>
              <a:ext uri="{FF2B5EF4-FFF2-40B4-BE49-F238E27FC236}">
                <a16:creationId xmlns:a16="http://schemas.microsoft.com/office/drawing/2014/main" id="{00000000-0008-0000-0700-000025000000}"/>
              </a:ext>
            </a:extLst>
          </xdr:cNvPr>
          <xdr:cNvSpPr/>
        </xdr:nvSpPr>
        <xdr:spPr>
          <a:xfrm>
            <a:off x="1294655" y="9106397"/>
            <a:ext cx="896426" cy="1834929"/>
          </a:xfrm>
          <a:prstGeom prst="rect">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38" name="Łącznik prosty 37">
            <a:extLst>
              <a:ext uri="{FF2B5EF4-FFF2-40B4-BE49-F238E27FC236}">
                <a16:creationId xmlns:a16="http://schemas.microsoft.com/office/drawing/2014/main" id="{00000000-0008-0000-0700-000026000000}"/>
              </a:ext>
            </a:extLst>
          </xdr:cNvPr>
          <xdr:cNvCxnSpPr>
            <a:stCxn id="37" idx="0"/>
            <a:endCxn id="37" idx="2"/>
          </xdr:cNvCxnSpPr>
        </xdr:nvCxnSpPr>
        <xdr:spPr>
          <a:xfrm>
            <a:off x="1746678" y="9110207"/>
            <a:ext cx="0" cy="1831119"/>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39" name="Łącznik prosty 38">
            <a:extLst>
              <a:ext uri="{FF2B5EF4-FFF2-40B4-BE49-F238E27FC236}">
                <a16:creationId xmlns:a16="http://schemas.microsoft.com/office/drawing/2014/main" id="{00000000-0008-0000-0700-000027000000}"/>
              </a:ext>
            </a:extLst>
          </xdr:cNvPr>
          <xdr:cNvCxnSpPr>
            <a:stCxn id="37" idx="1"/>
            <a:endCxn id="37" idx="3"/>
          </xdr:cNvCxnSpPr>
        </xdr:nvCxnSpPr>
        <xdr:spPr>
          <a:xfrm>
            <a:off x="1292750" y="10020052"/>
            <a:ext cx="894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40" name="Prostokąt 39">
            <a:extLst>
              <a:ext uri="{FF2B5EF4-FFF2-40B4-BE49-F238E27FC236}">
                <a16:creationId xmlns:a16="http://schemas.microsoft.com/office/drawing/2014/main" id="{00000000-0008-0000-0700-000028000000}"/>
              </a:ext>
            </a:extLst>
          </xdr:cNvPr>
          <xdr:cNvSpPr/>
        </xdr:nvSpPr>
        <xdr:spPr>
          <a:xfrm>
            <a:off x="2226779" y="9106397"/>
            <a:ext cx="894521" cy="1834929"/>
          </a:xfrm>
          <a:prstGeom prst="rect">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41" name="Łącznik prosty 40">
            <a:extLst>
              <a:ext uri="{FF2B5EF4-FFF2-40B4-BE49-F238E27FC236}">
                <a16:creationId xmlns:a16="http://schemas.microsoft.com/office/drawing/2014/main" id="{00000000-0008-0000-0700-000029000000}"/>
              </a:ext>
            </a:extLst>
          </xdr:cNvPr>
          <xdr:cNvCxnSpPr>
            <a:stCxn id="40" idx="0"/>
            <a:endCxn id="40" idx="2"/>
          </xdr:cNvCxnSpPr>
        </xdr:nvCxnSpPr>
        <xdr:spPr>
          <a:xfrm>
            <a:off x="2684517" y="9110207"/>
            <a:ext cx="0" cy="1831119"/>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42" name="Łącznik prosty 41">
            <a:extLst>
              <a:ext uri="{FF2B5EF4-FFF2-40B4-BE49-F238E27FC236}">
                <a16:creationId xmlns:a16="http://schemas.microsoft.com/office/drawing/2014/main" id="{00000000-0008-0000-0700-00002A000000}"/>
              </a:ext>
            </a:extLst>
          </xdr:cNvPr>
          <xdr:cNvCxnSpPr>
            <a:stCxn id="40" idx="1"/>
            <a:endCxn id="40" idx="3"/>
          </xdr:cNvCxnSpPr>
        </xdr:nvCxnSpPr>
        <xdr:spPr>
          <a:xfrm>
            <a:off x="2232494" y="10020052"/>
            <a:ext cx="892616"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43" name="Prostokąt 42">
            <a:extLst>
              <a:ext uri="{FF2B5EF4-FFF2-40B4-BE49-F238E27FC236}">
                <a16:creationId xmlns:a16="http://schemas.microsoft.com/office/drawing/2014/main" id="{00000000-0008-0000-0700-00002B000000}"/>
              </a:ext>
            </a:extLst>
          </xdr:cNvPr>
          <xdr:cNvSpPr/>
        </xdr:nvSpPr>
        <xdr:spPr>
          <a:xfrm>
            <a:off x="1155093" y="8994250"/>
            <a:ext cx="2099972" cy="207322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4" name="Prostokąt 43">
            <a:extLst>
              <a:ext uri="{FF2B5EF4-FFF2-40B4-BE49-F238E27FC236}">
                <a16:creationId xmlns:a16="http://schemas.microsoft.com/office/drawing/2014/main" id="{00000000-0008-0000-0700-00002C000000}"/>
              </a:ext>
            </a:extLst>
          </xdr:cNvPr>
          <xdr:cNvSpPr/>
        </xdr:nvSpPr>
        <xdr:spPr>
          <a:xfrm flipV="1">
            <a:off x="360625" y="11075089"/>
            <a:ext cx="3838658" cy="122997"/>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45" name="Grafika 44" descr="Kawa kontur">
            <a:extLst>
              <a:ext uri="{FF2B5EF4-FFF2-40B4-BE49-F238E27FC236}">
                <a16:creationId xmlns:a16="http://schemas.microsoft.com/office/drawing/2014/main" id="{00000000-0008-0000-0700-00002D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tretch>
            <a:fillRect/>
          </a:stretch>
        </xdr:blipFill>
        <xdr:spPr>
          <a:xfrm>
            <a:off x="3355122" y="10395338"/>
            <a:ext cx="707010" cy="729449"/>
          </a:xfrm>
          <a:prstGeom prst="rect">
            <a:avLst/>
          </a:prstGeom>
        </xdr:spPr>
      </xdr:pic>
      <xdr:pic>
        <xdr:nvPicPr>
          <xdr:cNvPr id="46" name="Grafika 45" descr="Książki na półce kontur">
            <a:extLst>
              <a:ext uri="{FF2B5EF4-FFF2-40B4-BE49-F238E27FC236}">
                <a16:creationId xmlns:a16="http://schemas.microsoft.com/office/drawing/2014/main" id="{00000000-0008-0000-0700-00002E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 uri="{96DAC541-7B7A-43D3-8B79-37D633B846F1}">
                <asvg:svgBlip xmlns:asvg="http://schemas.microsoft.com/office/drawing/2016/SVG/main" r:embed="rId7"/>
              </a:ext>
            </a:extLst>
          </a:blip>
          <a:stretch>
            <a:fillRect/>
          </a:stretch>
        </xdr:blipFill>
        <xdr:spPr>
          <a:xfrm>
            <a:off x="323272" y="10308288"/>
            <a:ext cx="901065" cy="910590"/>
          </a:xfrm>
          <a:prstGeom prst="rect">
            <a:avLst/>
          </a:prstGeom>
        </xdr:spPr>
      </xdr:pic>
    </xdr:grpSp>
    <xdr:clientData/>
  </xdr:twoCellAnchor>
  <xdr:twoCellAnchor>
    <xdr:from>
      <xdr:col>12</xdr:col>
      <xdr:colOff>320314</xdr:colOff>
      <xdr:row>39</xdr:row>
      <xdr:rowOff>111438</xdr:rowOff>
    </xdr:from>
    <xdr:to>
      <xdr:col>14</xdr:col>
      <xdr:colOff>472969</xdr:colOff>
      <xdr:row>43</xdr:row>
      <xdr:rowOff>105633</xdr:rowOff>
    </xdr:to>
    <xdr:grpSp>
      <xdr:nvGrpSpPr>
        <xdr:cNvPr id="47" name="Grupa 46">
          <a:extLst>
            <a:ext uri="{FF2B5EF4-FFF2-40B4-BE49-F238E27FC236}">
              <a16:creationId xmlns:a16="http://schemas.microsoft.com/office/drawing/2014/main" id="{00000000-0008-0000-0700-00002F000000}"/>
            </a:ext>
          </a:extLst>
        </xdr:cNvPr>
        <xdr:cNvGrpSpPr>
          <a:grpSpLocks/>
        </xdr:cNvGrpSpPr>
      </xdr:nvGrpSpPr>
      <xdr:grpSpPr>
        <a:xfrm>
          <a:off x="6341683" y="7350438"/>
          <a:ext cx="1015508" cy="709466"/>
          <a:chOff x="4348977" y="9940356"/>
          <a:chExt cx="3121218" cy="2158143"/>
        </a:xfrm>
      </xdr:grpSpPr>
      <xdr:grpSp>
        <xdr:nvGrpSpPr>
          <xdr:cNvPr id="48" name="Grupa 47">
            <a:extLst>
              <a:ext uri="{FF2B5EF4-FFF2-40B4-BE49-F238E27FC236}">
                <a16:creationId xmlns:a16="http://schemas.microsoft.com/office/drawing/2014/main" id="{00000000-0008-0000-0700-000030000000}"/>
              </a:ext>
            </a:extLst>
          </xdr:cNvPr>
          <xdr:cNvGrpSpPr>
            <a:grpSpLocks noChangeAspect="1"/>
          </xdr:cNvGrpSpPr>
        </xdr:nvGrpSpPr>
        <xdr:grpSpPr>
          <a:xfrm>
            <a:off x="4350882" y="9936546"/>
            <a:ext cx="3115503" cy="2158143"/>
            <a:chOff x="4257897" y="8674138"/>
            <a:chExt cx="3124472" cy="2115730"/>
          </a:xfrm>
        </xdr:grpSpPr>
        <xdr:sp macro="" textlink="">
          <xdr:nvSpPr>
            <xdr:cNvPr id="51" name="Dowolny kształt: kształt 50">
              <a:extLst>
                <a:ext uri="{FF2B5EF4-FFF2-40B4-BE49-F238E27FC236}">
                  <a16:creationId xmlns:a16="http://schemas.microsoft.com/office/drawing/2014/main" id="{00000000-0008-0000-0700-000033000000}"/>
                </a:ext>
              </a:extLst>
            </xdr:cNvPr>
            <xdr:cNvSpPr/>
          </xdr:nvSpPr>
          <xdr:spPr>
            <a:xfrm>
              <a:off x="4953000" y="9401175"/>
              <a:ext cx="1720215" cy="1295400"/>
            </a:xfrm>
            <a:custGeom>
              <a:avLst/>
              <a:gdLst>
                <a:gd name="connsiteX0" fmla="*/ 828675 w 1724025"/>
                <a:gd name="connsiteY0" fmla="*/ 0 h 1295400"/>
                <a:gd name="connsiteX1" fmla="*/ 1724025 w 1724025"/>
                <a:gd name="connsiteY1" fmla="*/ 409575 h 1295400"/>
                <a:gd name="connsiteX2" fmla="*/ 1076325 w 1724025"/>
                <a:gd name="connsiteY2" fmla="*/ 714375 h 1295400"/>
                <a:gd name="connsiteX3" fmla="*/ 1076325 w 1724025"/>
                <a:gd name="connsiteY3" fmla="*/ 1219200 h 1295400"/>
                <a:gd name="connsiteX4" fmla="*/ 914400 w 1724025"/>
                <a:gd name="connsiteY4" fmla="*/ 1295400 h 1295400"/>
                <a:gd name="connsiteX5" fmla="*/ 714375 w 1724025"/>
                <a:gd name="connsiteY5" fmla="*/ 1219200 h 1295400"/>
                <a:gd name="connsiteX6" fmla="*/ 723900 w 1724025"/>
                <a:gd name="connsiteY6" fmla="*/ 733425 h 1295400"/>
                <a:gd name="connsiteX7" fmla="*/ 0 w 1724025"/>
                <a:gd name="connsiteY7" fmla="*/ 390525 h 1295400"/>
                <a:gd name="connsiteX8" fmla="*/ 828675 w 1724025"/>
                <a:gd name="connsiteY8" fmla="*/ 0 h 12954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1724025" h="1295400">
                  <a:moveTo>
                    <a:pt x="828675" y="0"/>
                  </a:moveTo>
                  <a:lnTo>
                    <a:pt x="1724025" y="409575"/>
                  </a:lnTo>
                  <a:lnTo>
                    <a:pt x="1076325" y="714375"/>
                  </a:lnTo>
                  <a:lnTo>
                    <a:pt x="1076325" y="1219200"/>
                  </a:lnTo>
                  <a:lnTo>
                    <a:pt x="914400" y="1295400"/>
                  </a:lnTo>
                  <a:lnTo>
                    <a:pt x="714375" y="1219200"/>
                  </a:lnTo>
                  <a:lnTo>
                    <a:pt x="723900" y="733425"/>
                  </a:lnTo>
                  <a:lnTo>
                    <a:pt x="0" y="390525"/>
                  </a:lnTo>
                  <a:lnTo>
                    <a:pt x="828675" y="0"/>
                  </a:lnTo>
                  <a:close/>
                </a:path>
              </a:pathLst>
            </a:custGeom>
            <a:solidFill>
              <a:schemeClr val="bg1">
                <a:lumMod val="95000"/>
              </a:schemeClr>
            </a:solidFill>
            <a:ln w="6350">
              <a:solidFill>
                <a:schemeClr val="bg1">
                  <a:lumMod val="8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nvGrpSpPr>
            <xdr:cNvPr id="52" name="Grupa 51">
              <a:extLst>
                <a:ext uri="{FF2B5EF4-FFF2-40B4-BE49-F238E27FC236}">
                  <a16:creationId xmlns:a16="http://schemas.microsoft.com/office/drawing/2014/main" id="{00000000-0008-0000-0700-000034000000}"/>
                </a:ext>
              </a:extLst>
            </xdr:cNvPr>
            <xdr:cNvGrpSpPr/>
          </xdr:nvGrpSpPr>
          <xdr:grpSpPr>
            <a:xfrm>
              <a:off x="4257897" y="8674138"/>
              <a:ext cx="3124472" cy="2115730"/>
              <a:chOff x="3670368" y="7366583"/>
              <a:chExt cx="3042579" cy="2220784"/>
            </a:xfrm>
          </xdr:grpSpPr>
          <xdr:grpSp>
            <xdr:nvGrpSpPr>
              <xdr:cNvPr id="54" name="Grupa 53">
                <a:extLst>
                  <a:ext uri="{FF2B5EF4-FFF2-40B4-BE49-F238E27FC236}">
                    <a16:creationId xmlns:a16="http://schemas.microsoft.com/office/drawing/2014/main" id="{00000000-0008-0000-0700-000036000000}"/>
                  </a:ext>
                </a:extLst>
              </xdr:cNvPr>
              <xdr:cNvGrpSpPr/>
            </xdr:nvGrpSpPr>
            <xdr:grpSpPr>
              <a:xfrm>
                <a:off x="3670368" y="7366583"/>
                <a:ext cx="3042579" cy="2220784"/>
                <a:chOff x="6496695" y="2979033"/>
                <a:chExt cx="2690840" cy="2215330"/>
              </a:xfrm>
            </xdr:grpSpPr>
            <xdr:sp macro="" textlink="">
              <xdr:nvSpPr>
                <xdr:cNvPr id="57" name="Dowolny kształt: kształt 56">
                  <a:extLst>
                    <a:ext uri="{FF2B5EF4-FFF2-40B4-BE49-F238E27FC236}">
                      <a16:creationId xmlns:a16="http://schemas.microsoft.com/office/drawing/2014/main" id="{00000000-0008-0000-0700-000039000000}"/>
                    </a:ext>
                  </a:extLst>
                </xdr:cNvPr>
                <xdr:cNvSpPr/>
              </xdr:nvSpPr>
              <xdr:spPr>
                <a:xfrm>
                  <a:off x="7967624" y="2979033"/>
                  <a:ext cx="1167674" cy="1342472"/>
                </a:xfrm>
                <a:custGeom>
                  <a:avLst/>
                  <a:gdLst>
                    <a:gd name="connsiteX0" fmla="*/ 0 w 1170878"/>
                    <a:gd name="connsiteY0" fmla="*/ 669073 h 1347439"/>
                    <a:gd name="connsiteX1" fmla="*/ 0 w 1170878"/>
                    <a:gd name="connsiteY1" fmla="*/ 0 h 1347439"/>
                    <a:gd name="connsiteX2" fmla="*/ 1170878 w 1170878"/>
                    <a:gd name="connsiteY2" fmla="*/ 664427 h 1347439"/>
                    <a:gd name="connsiteX3" fmla="*/ 1170878 w 1170878"/>
                    <a:gd name="connsiteY3" fmla="*/ 1347439 h 1347439"/>
                    <a:gd name="connsiteX4" fmla="*/ 0 w 1170878"/>
                    <a:gd name="connsiteY4" fmla="*/ 669073 h 1347439"/>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170878" h="1347439">
                      <a:moveTo>
                        <a:pt x="0" y="669073"/>
                      </a:moveTo>
                      <a:lnTo>
                        <a:pt x="0" y="0"/>
                      </a:lnTo>
                      <a:lnTo>
                        <a:pt x="1170878" y="664427"/>
                      </a:lnTo>
                      <a:lnTo>
                        <a:pt x="1170878" y="1347439"/>
                      </a:lnTo>
                      <a:lnTo>
                        <a:pt x="0" y="669073"/>
                      </a:lnTo>
                      <a:close/>
                    </a:path>
                  </a:pathLst>
                </a:custGeom>
                <a:solidFill>
                  <a:schemeClr val="bg1">
                    <a:lumMod val="85000"/>
                  </a:schemeClr>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b="1"/>
                </a:p>
              </xdr:txBody>
            </xdr:sp>
            <xdr:sp macro="" textlink="">
              <xdr:nvSpPr>
                <xdr:cNvPr id="58" name="Dowolny kształt: kształt 57">
                  <a:extLst>
                    <a:ext uri="{FF2B5EF4-FFF2-40B4-BE49-F238E27FC236}">
                      <a16:creationId xmlns:a16="http://schemas.microsoft.com/office/drawing/2014/main" id="{00000000-0008-0000-0700-00003A000000}"/>
                    </a:ext>
                  </a:extLst>
                </xdr:cNvPr>
                <xdr:cNvSpPr/>
              </xdr:nvSpPr>
              <xdr:spPr>
                <a:xfrm>
                  <a:off x="6496695" y="2990506"/>
                  <a:ext cx="1168154" cy="1342472"/>
                </a:xfrm>
                <a:custGeom>
                  <a:avLst/>
                  <a:gdLst>
                    <a:gd name="connsiteX0" fmla="*/ 0 w 1170878"/>
                    <a:gd name="connsiteY0" fmla="*/ 1347439 h 1347439"/>
                    <a:gd name="connsiteX1" fmla="*/ 0 w 1170878"/>
                    <a:gd name="connsiteY1" fmla="*/ 673719 h 1347439"/>
                    <a:gd name="connsiteX2" fmla="*/ 1170878 w 1170878"/>
                    <a:gd name="connsiteY2" fmla="*/ 0 h 1347439"/>
                    <a:gd name="connsiteX3" fmla="*/ 1170878 w 1170878"/>
                    <a:gd name="connsiteY3" fmla="*/ 678366 h 1347439"/>
                    <a:gd name="connsiteX4" fmla="*/ 0 w 1170878"/>
                    <a:gd name="connsiteY4" fmla="*/ 1347439 h 1347439"/>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170878" h="1347439">
                      <a:moveTo>
                        <a:pt x="0" y="1347439"/>
                      </a:moveTo>
                      <a:lnTo>
                        <a:pt x="0" y="673719"/>
                      </a:lnTo>
                      <a:lnTo>
                        <a:pt x="1170878" y="0"/>
                      </a:lnTo>
                      <a:lnTo>
                        <a:pt x="1170878" y="678366"/>
                      </a:lnTo>
                      <a:lnTo>
                        <a:pt x="0" y="1347439"/>
                      </a:lnTo>
                      <a:close/>
                    </a:path>
                  </a:pathLst>
                </a:custGeom>
                <a:solidFill>
                  <a:schemeClr val="bg1">
                    <a:lumMod val="95000"/>
                    <a:alpha val="20000"/>
                  </a:schemeClr>
                </a:solidFill>
                <a:ln w="19050">
                  <a:solidFill>
                    <a:schemeClr val="bg1">
                      <a:lumMod val="85000"/>
                    </a:schemeClr>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b="1"/>
                </a:p>
              </xdr:txBody>
            </xdr:sp>
            <xdr:sp macro="" textlink="">
              <xdr:nvSpPr>
                <xdr:cNvPr id="59" name="Dowolny kształt: kształt 58">
                  <a:extLst>
                    <a:ext uri="{FF2B5EF4-FFF2-40B4-BE49-F238E27FC236}">
                      <a16:creationId xmlns:a16="http://schemas.microsoft.com/office/drawing/2014/main" id="{00000000-0008-0000-0700-00003B000000}"/>
                    </a:ext>
                  </a:extLst>
                </xdr:cNvPr>
                <xdr:cNvSpPr/>
              </xdr:nvSpPr>
              <xdr:spPr>
                <a:xfrm>
                  <a:off x="6550914" y="3843078"/>
                  <a:ext cx="1163508" cy="1351285"/>
                </a:xfrm>
                <a:custGeom>
                  <a:avLst/>
                  <a:gdLst>
                    <a:gd name="connsiteX0" fmla="*/ 1166232 w 1166232"/>
                    <a:gd name="connsiteY0" fmla="*/ 1356732 h 1356732"/>
                    <a:gd name="connsiteX1" fmla="*/ 1166232 w 1166232"/>
                    <a:gd name="connsiteY1" fmla="*/ 673719 h 1356732"/>
                    <a:gd name="connsiteX2" fmla="*/ 0 w 1166232"/>
                    <a:gd name="connsiteY2" fmla="*/ 0 h 1356732"/>
                    <a:gd name="connsiteX3" fmla="*/ 0 w 1166232"/>
                    <a:gd name="connsiteY3" fmla="*/ 678366 h 1356732"/>
                    <a:gd name="connsiteX4" fmla="*/ 1166232 w 1166232"/>
                    <a:gd name="connsiteY4" fmla="*/ 1356732 h 1356732"/>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166232" h="1356732">
                      <a:moveTo>
                        <a:pt x="1166232" y="1356732"/>
                      </a:moveTo>
                      <a:lnTo>
                        <a:pt x="1166232" y="673719"/>
                      </a:lnTo>
                      <a:lnTo>
                        <a:pt x="0" y="0"/>
                      </a:lnTo>
                      <a:lnTo>
                        <a:pt x="0" y="678366"/>
                      </a:lnTo>
                      <a:lnTo>
                        <a:pt x="1166232" y="1356732"/>
                      </a:lnTo>
                      <a:close/>
                    </a:path>
                  </a:pathLst>
                </a:custGeom>
                <a:solidFill>
                  <a:schemeClr val="accent1">
                    <a:alpha val="20000"/>
                  </a:schemeClr>
                </a:solidFill>
                <a:ln w="19050">
                  <a:solidFill>
                    <a:schemeClr val="bg1">
                      <a:lumMod val="85000"/>
                    </a:schemeClr>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b="1"/>
                </a:p>
              </xdr:txBody>
            </xdr:sp>
            <xdr:sp macro="" textlink="">
              <xdr:nvSpPr>
                <xdr:cNvPr id="60" name="Dowolny kształt: kształt 59">
                  <a:extLst>
                    <a:ext uri="{FF2B5EF4-FFF2-40B4-BE49-F238E27FC236}">
                      <a16:creationId xmlns:a16="http://schemas.microsoft.com/office/drawing/2014/main" id="{00000000-0008-0000-0700-00003C000000}"/>
                    </a:ext>
                  </a:extLst>
                </xdr:cNvPr>
                <xdr:cNvSpPr/>
              </xdr:nvSpPr>
              <xdr:spPr>
                <a:xfrm>
                  <a:off x="8021277" y="3823165"/>
                  <a:ext cx="1166258" cy="1355931"/>
                </a:xfrm>
                <a:custGeom>
                  <a:avLst/>
                  <a:gdLst>
                    <a:gd name="connsiteX0" fmla="*/ 1166232 w 1166232"/>
                    <a:gd name="connsiteY0" fmla="*/ 687658 h 1361378"/>
                    <a:gd name="connsiteX1" fmla="*/ 1166232 w 1166232"/>
                    <a:gd name="connsiteY1" fmla="*/ 0 h 1361378"/>
                    <a:gd name="connsiteX2" fmla="*/ 0 w 1166232"/>
                    <a:gd name="connsiteY2" fmla="*/ 673719 h 1361378"/>
                    <a:gd name="connsiteX3" fmla="*/ 0 w 1166232"/>
                    <a:gd name="connsiteY3" fmla="*/ 1361378 h 1361378"/>
                    <a:gd name="connsiteX4" fmla="*/ 1166232 w 1166232"/>
                    <a:gd name="connsiteY4" fmla="*/ 687658 h 1361378"/>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166232" h="1361378">
                      <a:moveTo>
                        <a:pt x="1166232" y="687658"/>
                      </a:moveTo>
                      <a:lnTo>
                        <a:pt x="1166232" y="0"/>
                      </a:lnTo>
                      <a:lnTo>
                        <a:pt x="0" y="673719"/>
                      </a:lnTo>
                      <a:lnTo>
                        <a:pt x="0" y="1361378"/>
                      </a:lnTo>
                      <a:lnTo>
                        <a:pt x="1166232" y="687658"/>
                      </a:lnTo>
                      <a:close/>
                    </a:path>
                  </a:pathLst>
                </a:custGeom>
                <a:solidFill>
                  <a:schemeClr val="accent1">
                    <a:lumMod val="40000"/>
                    <a:lumOff val="60000"/>
                    <a:alpha val="20000"/>
                  </a:schemeClr>
                </a:solidFill>
                <a:ln w="19050">
                  <a:solidFill>
                    <a:schemeClr val="bg1">
                      <a:lumMod val="85000"/>
                    </a:schemeClr>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b="1"/>
                </a:p>
              </xdr:txBody>
            </xdr:sp>
            <xdr:cxnSp macro="">
              <xdr:nvCxnSpPr>
                <xdr:cNvPr id="61" name="Łącznik prosty 60">
                  <a:extLst>
                    <a:ext uri="{FF2B5EF4-FFF2-40B4-BE49-F238E27FC236}">
                      <a16:creationId xmlns:a16="http://schemas.microsoft.com/office/drawing/2014/main" id="{00000000-0008-0000-0700-00003D000000}"/>
                    </a:ext>
                  </a:extLst>
                </xdr:cNvPr>
                <xdr:cNvCxnSpPr>
                  <a:stCxn id="60" idx="3"/>
                  <a:endCxn id="51" idx="4"/>
                </xdr:cNvCxnSpPr>
              </xdr:nvCxnSpPr>
              <xdr:spPr>
                <a:xfrm flipH="1" flipV="1">
                  <a:off x="7881082" y="5096680"/>
                  <a:ext cx="140195" cy="82416"/>
                </a:xfrm>
                <a:prstGeom prst="line">
                  <a:avLst/>
                </a:prstGeom>
                <a:ln>
                  <a:solidFill>
                    <a:schemeClr val="bg1">
                      <a:lumMod val="65000"/>
                    </a:schemeClr>
                  </a:solidFill>
                </a:ln>
              </xdr:spPr>
              <xdr:style>
                <a:lnRef idx="1">
                  <a:schemeClr val="dk1"/>
                </a:lnRef>
                <a:fillRef idx="0">
                  <a:schemeClr val="dk1"/>
                </a:fillRef>
                <a:effectRef idx="0">
                  <a:schemeClr val="dk1"/>
                </a:effectRef>
                <a:fontRef idx="minor">
                  <a:schemeClr val="tx1"/>
                </a:fontRef>
              </xdr:style>
            </xdr:cxnSp>
            <xdr:cxnSp macro="">
              <xdr:nvCxnSpPr>
                <xdr:cNvPr id="62" name="Łącznik prosty 61">
                  <a:extLst>
                    <a:ext uri="{FF2B5EF4-FFF2-40B4-BE49-F238E27FC236}">
                      <a16:creationId xmlns:a16="http://schemas.microsoft.com/office/drawing/2014/main" id="{00000000-0008-0000-0700-00003E000000}"/>
                    </a:ext>
                  </a:extLst>
                </xdr:cNvPr>
                <xdr:cNvCxnSpPr>
                  <a:stCxn id="59" idx="0"/>
                  <a:endCxn id="51" idx="4"/>
                </xdr:cNvCxnSpPr>
              </xdr:nvCxnSpPr>
              <xdr:spPr>
                <a:xfrm flipV="1">
                  <a:off x="7714421" y="5096680"/>
                  <a:ext cx="166661" cy="97683"/>
                </a:xfrm>
                <a:prstGeom prst="line">
                  <a:avLst/>
                </a:prstGeom>
                <a:ln>
                  <a:solidFill>
                    <a:schemeClr val="bg1">
                      <a:lumMod val="65000"/>
                    </a:schemeClr>
                  </a:solidFill>
                </a:ln>
              </xdr:spPr>
              <xdr:style>
                <a:lnRef idx="1">
                  <a:schemeClr val="dk1"/>
                </a:lnRef>
                <a:fillRef idx="0">
                  <a:schemeClr val="dk1"/>
                </a:fillRef>
                <a:effectRef idx="0">
                  <a:schemeClr val="dk1"/>
                </a:effectRef>
                <a:fontRef idx="minor">
                  <a:schemeClr val="tx1"/>
                </a:fontRef>
              </xdr:style>
            </xdr:cxnSp>
            <xdr:cxnSp macro="">
              <xdr:nvCxnSpPr>
                <xdr:cNvPr id="63" name="Łącznik prosty 62">
                  <a:extLst>
                    <a:ext uri="{FF2B5EF4-FFF2-40B4-BE49-F238E27FC236}">
                      <a16:creationId xmlns:a16="http://schemas.microsoft.com/office/drawing/2014/main" id="{00000000-0008-0000-0700-00003F000000}"/>
                    </a:ext>
                  </a:extLst>
                </xdr:cNvPr>
                <xdr:cNvCxnSpPr>
                  <a:stCxn id="51" idx="0"/>
                  <a:endCxn id="57" idx="0"/>
                </xdr:cNvCxnSpPr>
              </xdr:nvCxnSpPr>
              <xdr:spPr>
                <a:xfrm flipV="1">
                  <a:off x="7807418" y="3645640"/>
                  <a:ext cx="160206" cy="94657"/>
                </a:xfrm>
                <a:prstGeom prst="line">
                  <a:avLst/>
                </a:prstGeom>
                <a:ln>
                  <a:solidFill>
                    <a:schemeClr val="bg1">
                      <a:lumMod val="65000"/>
                    </a:schemeClr>
                  </a:solidFill>
                </a:ln>
              </xdr:spPr>
              <xdr:style>
                <a:lnRef idx="1">
                  <a:schemeClr val="dk1"/>
                </a:lnRef>
                <a:fillRef idx="0">
                  <a:schemeClr val="dk1"/>
                </a:fillRef>
                <a:effectRef idx="0">
                  <a:schemeClr val="dk1"/>
                </a:effectRef>
                <a:fontRef idx="minor">
                  <a:schemeClr val="tx1"/>
                </a:fontRef>
              </xdr:style>
            </xdr:cxnSp>
          </xdr:grpSp>
          <xdr:sp macro="" textlink="">
            <xdr:nvSpPr>
              <xdr:cNvPr id="55" name="Dowolny kształt: kształt 54">
                <a:extLst>
                  <a:ext uri="{FF2B5EF4-FFF2-40B4-BE49-F238E27FC236}">
                    <a16:creationId xmlns:a16="http://schemas.microsoft.com/office/drawing/2014/main" id="{00000000-0008-0000-0700-000037000000}"/>
                  </a:ext>
                </a:extLst>
              </xdr:cNvPr>
              <xdr:cNvSpPr/>
            </xdr:nvSpPr>
            <xdr:spPr>
              <a:xfrm>
                <a:off x="5602843" y="7665271"/>
                <a:ext cx="327859" cy="486277"/>
              </a:xfrm>
              <a:custGeom>
                <a:avLst/>
                <a:gdLst>
                  <a:gd name="connsiteX0" fmla="*/ 0 w 656723"/>
                  <a:gd name="connsiteY0" fmla="*/ 0 h 1017671"/>
                  <a:gd name="connsiteX1" fmla="*/ 0 w 656723"/>
                  <a:gd name="connsiteY1" fmla="*/ 686803 h 1017671"/>
                  <a:gd name="connsiteX2" fmla="*/ 656723 w 656723"/>
                  <a:gd name="connsiteY2" fmla="*/ 1017671 h 1017671"/>
                  <a:gd name="connsiteX3" fmla="*/ 656723 w 656723"/>
                  <a:gd name="connsiteY3" fmla="*/ 340895 h 1017671"/>
                  <a:gd name="connsiteX4" fmla="*/ 0 w 656723"/>
                  <a:gd name="connsiteY4" fmla="*/ 0 h 1017671"/>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656723" h="1017671">
                    <a:moveTo>
                      <a:pt x="0" y="0"/>
                    </a:moveTo>
                    <a:lnTo>
                      <a:pt x="0" y="686803"/>
                    </a:lnTo>
                    <a:lnTo>
                      <a:pt x="656723" y="1017671"/>
                    </a:lnTo>
                    <a:lnTo>
                      <a:pt x="656723" y="340895"/>
                    </a:lnTo>
                    <a:lnTo>
                      <a:pt x="0" y="0"/>
                    </a:lnTo>
                    <a:close/>
                  </a:path>
                </a:pathLst>
              </a:custGeom>
              <a:solidFill>
                <a:schemeClr val="accent1">
                  <a:lumMod val="40000"/>
                  <a:lumOff val="60000"/>
                </a:schemeClr>
              </a:solidFill>
              <a:ln>
                <a:solidFill>
                  <a:schemeClr val="tx1"/>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xnSp macro="">
            <xdr:nvCxnSpPr>
              <xdr:cNvPr id="56" name="Łącznik prosty 55">
                <a:extLst>
                  <a:ext uri="{FF2B5EF4-FFF2-40B4-BE49-F238E27FC236}">
                    <a16:creationId xmlns:a16="http://schemas.microsoft.com/office/drawing/2014/main" id="{00000000-0008-0000-0700-000038000000}"/>
                  </a:ext>
                </a:extLst>
              </xdr:cNvPr>
              <xdr:cNvCxnSpPr/>
            </xdr:nvCxnSpPr>
            <xdr:spPr>
              <a:xfrm flipV="1">
                <a:off x="5763262" y="7757701"/>
                <a:ext cx="0" cy="303609"/>
              </a:xfrm>
              <a:prstGeom prst="line">
                <a:avLst/>
              </a:prstGeom>
              <a:ln w="12700">
                <a:solidFill>
                  <a:schemeClr val="tx1"/>
                </a:solidFill>
                <a:prstDash val="sysDash"/>
              </a:ln>
            </xdr:spPr>
            <xdr:style>
              <a:lnRef idx="1">
                <a:schemeClr val="accent1"/>
              </a:lnRef>
              <a:fillRef idx="0">
                <a:schemeClr val="accent1"/>
              </a:fillRef>
              <a:effectRef idx="0">
                <a:schemeClr val="accent1"/>
              </a:effectRef>
              <a:fontRef idx="minor">
                <a:schemeClr val="tx1"/>
              </a:fontRef>
            </xdr:style>
          </xdr:cxnSp>
        </xdr:grpSp>
        <xdr:cxnSp macro="">
          <xdr:nvCxnSpPr>
            <xdr:cNvPr id="53" name="Łącznik prosty 52">
              <a:extLst>
                <a:ext uri="{FF2B5EF4-FFF2-40B4-BE49-F238E27FC236}">
                  <a16:creationId xmlns:a16="http://schemas.microsoft.com/office/drawing/2014/main" id="{00000000-0008-0000-0700-000035000000}"/>
                </a:ext>
              </a:extLst>
            </xdr:cNvPr>
            <xdr:cNvCxnSpPr>
              <a:stCxn id="51" idx="0"/>
              <a:endCxn id="58" idx="3"/>
            </xdr:cNvCxnSpPr>
          </xdr:nvCxnSpPr>
          <xdr:spPr>
            <a:xfrm flipH="1" flipV="1">
              <a:off x="5614300" y="9330574"/>
              <a:ext cx="165544" cy="70601"/>
            </a:xfrm>
            <a:prstGeom prst="line">
              <a:avLst/>
            </a:prstGeom>
            <a:ln>
              <a:solidFill>
                <a:schemeClr val="bg1">
                  <a:lumMod val="65000"/>
                </a:schemeClr>
              </a:solidFill>
            </a:ln>
          </xdr:spPr>
          <xdr:style>
            <a:lnRef idx="1">
              <a:schemeClr val="dk1"/>
            </a:lnRef>
            <a:fillRef idx="0">
              <a:schemeClr val="dk1"/>
            </a:fillRef>
            <a:effectRef idx="0">
              <a:schemeClr val="dk1"/>
            </a:effectRef>
            <a:fontRef idx="minor">
              <a:schemeClr val="tx1"/>
            </a:fontRef>
          </xdr:style>
        </xdr:cxnSp>
      </xdr:grpSp>
      <xdr:sp macro="" textlink="">
        <xdr:nvSpPr>
          <xdr:cNvPr id="49" name="Dowolny kształt: kształt 48">
            <a:extLst>
              <a:ext uri="{FF2B5EF4-FFF2-40B4-BE49-F238E27FC236}">
                <a16:creationId xmlns:a16="http://schemas.microsoft.com/office/drawing/2014/main" id="{00000000-0008-0000-0700-000031000000}"/>
              </a:ext>
            </a:extLst>
          </xdr:cNvPr>
          <xdr:cNvSpPr/>
        </xdr:nvSpPr>
        <xdr:spPr>
          <a:xfrm>
            <a:off x="6322795" y="11291773"/>
            <a:ext cx="423378" cy="547686"/>
          </a:xfrm>
          <a:custGeom>
            <a:avLst/>
            <a:gdLst>
              <a:gd name="connsiteX0" fmla="*/ 0 w 767014"/>
              <a:gd name="connsiteY0" fmla="*/ 386013 h 1077828"/>
              <a:gd name="connsiteX1" fmla="*/ 0 w 767014"/>
              <a:gd name="connsiteY1" fmla="*/ 1077828 h 1077828"/>
              <a:gd name="connsiteX2" fmla="*/ 767014 w 767014"/>
              <a:gd name="connsiteY2" fmla="*/ 686802 h 1077828"/>
              <a:gd name="connsiteX3" fmla="*/ 767014 w 767014"/>
              <a:gd name="connsiteY3" fmla="*/ 0 h 1077828"/>
              <a:gd name="connsiteX4" fmla="*/ 0 w 767014"/>
              <a:gd name="connsiteY4" fmla="*/ 386013 h 1077828"/>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767014" h="1077828">
                <a:moveTo>
                  <a:pt x="0" y="386013"/>
                </a:moveTo>
                <a:lnTo>
                  <a:pt x="0" y="1077828"/>
                </a:lnTo>
                <a:lnTo>
                  <a:pt x="767014" y="686802"/>
                </a:lnTo>
                <a:lnTo>
                  <a:pt x="767014" y="0"/>
                </a:lnTo>
                <a:lnTo>
                  <a:pt x="0" y="386013"/>
                </a:lnTo>
                <a:close/>
              </a:path>
            </a:pathLst>
          </a:custGeom>
          <a:solidFill>
            <a:schemeClr val="accent1">
              <a:lumMod val="60000"/>
              <a:lumOff val="40000"/>
            </a:schemeClr>
          </a:solidFill>
          <a:ln>
            <a:solidFill>
              <a:schemeClr val="bg1">
                <a:lumMod val="85000"/>
              </a:schemeClr>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xnSp macro="">
        <xdr:nvCxnSpPr>
          <xdr:cNvPr id="50" name="Łącznik prosty 49">
            <a:extLst>
              <a:ext uri="{FF2B5EF4-FFF2-40B4-BE49-F238E27FC236}">
                <a16:creationId xmlns:a16="http://schemas.microsoft.com/office/drawing/2014/main" id="{00000000-0008-0000-0700-000032000000}"/>
              </a:ext>
            </a:extLst>
          </xdr:cNvPr>
          <xdr:cNvCxnSpPr/>
        </xdr:nvCxnSpPr>
        <xdr:spPr>
          <a:xfrm flipV="1">
            <a:off x="6555462" y="11374308"/>
            <a:ext cx="0" cy="353274"/>
          </a:xfrm>
          <a:prstGeom prst="line">
            <a:avLst/>
          </a:prstGeom>
          <a:ln w="12700">
            <a:solidFill>
              <a:schemeClr val="bg1">
                <a:lumMod val="85000"/>
              </a:schemeClr>
            </a:solidFill>
            <a:prstDash val="sysDash"/>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2</xdr:col>
      <xdr:colOff>21865</xdr:colOff>
      <xdr:row>39</xdr:row>
      <xdr:rowOff>103824</xdr:rowOff>
    </xdr:from>
    <xdr:to>
      <xdr:col>3</xdr:col>
      <xdr:colOff>457552</xdr:colOff>
      <xdr:row>43</xdr:row>
      <xdr:rowOff>104055</xdr:rowOff>
    </xdr:to>
    <xdr:grpSp>
      <xdr:nvGrpSpPr>
        <xdr:cNvPr id="64" name="Grupa 63">
          <a:extLst>
            <a:ext uri="{FF2B5EF4-FFF2-40B4-BE49-F238E27FC236}">
              <a16:creationId xmlns:a16="http://schemas.microsoft.com/office/drawing/2014/main" id="{00000000-0008-0000-0700-000040000000}"/>
            </a:ext>
          </a:extLst>
        </xdr:cNvPr>
        <xdr:cNvGrpSpPr>
          <a:grpSpLocks noChangeAspect="1"/>
        </xdr:cNvGrpSpPr>
      </xdr:nvGrpSpPr>
      <xdr:grpSpPr>
        <a:xfrm>
          <a:off x="701614" y="7340919"/>
          <a:ext cx="1022203" cy="717407"/>
          <a:chOff x="4348977" y="9940356"/>
          <a:chExt cx="3121218" cy="2158143"/>
        </a:xfrm>
      </xdr:grpSpPr>
      <xdr:grpSp>
        <xdr:nvGrpSpPr>
          <xdr:cNvPr id="65" name="Grupa 64">
            <a:extLst>
              <a:ext uri="{FF2B5EF4-FFF2-40B4-BE49-F238E27FC236}">
                <a16:creationId xmlns:a16="http://schemas.microsoft.com/office/drawing/2014/main" id="{00000000-0008-0000-0700-000041000000}"/>
              </a:ext>
            </a:extLst>
          </xdr:cNvPr>
          <xdr:cNvGrpSpPr>
            <a:grpSpLocks noChangeAspect="1"/>
          </xdr:cNvGrpSpPr>
        </xdr:nvGrpSpPr>
        <xdr:grpSpPr>
          <a:xfrm>
            <a:off x="4350882" y="9936546"/>
            <a:ext cx="3115503" cy="2158143"/>
            <a:chOff x="4257897" y="8674138"/>
            <a:chExt cx="3124472" cy="2115730"/>
          </a:xfrm>
        </xdr:grpSpPr>
        <xdr:sp macro="" textlink="">
          <xdr:nvSpPr>
            <xdr:cNvPr id="68" name="Dowolny kształt: kształt 67">
              <a:extLst>
                <a:ext uri="{FF2B5EF4-FFF2-40B4-BE49-F238E27FC236}">
                  <a16:creationId xmlns:a16="http://schemas.microsoft.com/office/drawing/2014/main" id="{00000000-0008-0000-0700-000044000000}"/>
                </a:ext>
              </a:extLst>
            </xdr:cNvPr>
            <xdr:cNvSpPr/>
          </xdr:nvSpPr>
          <xdr:spPr>
            <a:xfrm>
              <a:off x="4953000" y="9401175"/>
              <a:ext cx="1720215" cy="1295400"/>
            </a:xfrm>
            <a:custGeom>
              <a:avLst/>
              <a:gdLst>
                <a:gd name="connsiteX0" fmla="*/ 828675 w 1724025"/>
                <a:gd name="connsiteY0" fmla="*/ 0 h 1295400"/>
                <a:gd name="connsiteX1" fmla="*/ 1724025 w 1724025"/>
                <a:gd name="connsiteY1" fmla="*/ 409575 h 1295400"/>
                <a:gd name="connsiteX2" fmla="*/ 1076325 w 1724025"/>
                <a:gd name="connsiteY2" fmla="*/ 714375 h 1295400"/>
                <a:gd name="connsiteX3" fmla="*/ 1076325 w 1724025"/>
                <a:gd name="connsiteY3" fmla="*/ 1219200 h 1295400"/>
                <a:gd name="connsiteX4" fmla="*/ 914400 w 1724025"/>
                <a:gd name="connsiteY4" fmla="*/ 1295400 h 1295400"/>
                <a:gd name="connsiteX5" fmla="*/ 714375 w 1724025"/>
                <a:gd name="connsiteY5" fmla="*/ 1219200 h 1295400"/>
                <a:gd name="connsiteX6" fmla="*/ 723900 w 1724025"/>
                <a:gd name="connsiteY6" fmla="*/ 733425 h 1295400"/>
                <a:gd name="connsiteX7" fmla="*/ 0 w 1724025"/>
                <a:gd name="connsiteY7" fmla="*/ 390525 h 1295400"/>
                <a:gd name="connsiteX8" fmla="*/ 828675 w 1724025"/>
                <a:gd name="connsiteY8" fmla="*/ 0 h 12954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1724025" h="1295400">
                  <a:moveTo>
                    <a:pt x="828675" y="0"/>
                  </a:moveTo>
                  <a:lnTo>
                    <a:pt x="1724025" y="409575"/>
                  </a:lnTo>
                  <a:lnTo>
                    <a:pt x="1076325" y="714375"/>
                  </a:lnTo>
                  <a:lnTo>
                    <a:pt x="1076325" y="1219200"/>
                  </a:lnTo>
                  <a:lnTo>
                    <a:pt x="914400" y="1295400"/>
                  </a:lnTo>
                  <a:lnTo>
                    <a:pt x="714375" y="1219200"/>
                  </a:lnTo>
                  <a:lnTo>
                    <a:pt x="723900" y="733425"/>
                  </a:lnTo>
                  <a:lnTo>
                    <a:pt x="0" y="390525"/>
                  </a:lnTo>
                  <a:lnTo>
                    <a:pt x="828675" y="0"/>
                  </a:lnTo>
                  <a:close/>
                </a:path>
              </a:pathLst>
            </a:custGeom>
            <a:solidFill>
              <a:schemeClr val="bg1">
                <a:lumMod val="95000"/>
              </a:schemeClr>
            </a:solidFill>
            <a:ln w="6350">
              <a:solidFill>
                <a:schemeClr val="bg1">
                  <a:lumMod val="8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nvGrpSpPr>
            <xdr:cNvPr id="69" name="Grupa 68">
              <a:extLst>
                <a:ext uri="{FF2B5EF4-FFF2-40B4-BE49-F238E27FC236}">
                  <a16:creationId xmlns:a16="http://schemas.microsoft.com/office/drawing/2014/main" id="{00000000-0008-0000-0700-000045000000}"/>
                </a:ext>
              </a:extLst>
            </xdr:cNvPr>
            <xdr:cNvGrpSpPr/>
          </xdr:nvGrpSpPr>
          <xdr:grpSpPr>
            <a:xfrm>
              <a:off x="4257897" y="8674138"/>
              <a:ext cx="3124472" cy="2115730"/>
              <a:chOff x="3670368" y="7366583"/>
              <a:chExt cx="3042579" cy="2220784"/>
            </a:xfrm>
          </xdr:grpSpPr>
          <xdr:grpSp>
            <xdr:nvGrpSpPr>
              <xdr:cNvPr id="71" name="Grupa 70">
                <a:extLst>
                  <a:ext uri="{FF2B5EF4-FFF2-40B4-BE49-F238E27FC236}">
                    <a16:creationId xmlns:a16="http://schemas.microsoft.com/office/drawing/2014/main" id="{00000000-0008-0000-0700-000047000000}"/>
                  </a:ext>
                </a:extLst>
              </xdr:cNvPr>
              <xdr:cNvGrpSpPr/>
            </xdr:nvGrpSpPr>
            <xdr:grpSpPr>
              <a:xfrm>
                <a:off x="3670368" y="7366583"/>
                <a:ext cx="3042579" cy="2220784"/>
                <a:chOff x="6496695" y="2979033"/>
                <a:chExt cx="2690840" cy="2215330"/>
              </a:xfrm>
            </xdr:grpSpPr>
            <xdr:sp macro="" textlink="">
              <xdr:nvSpPr>
                <xdr:cNvPr id="74" name="Dowolny kształt: kształt 73">
                  <a:extLst>
                    <a:ext uri="{FF2B5EF4-FFF2-40B4-BE49-F238E27FC236}">
                      <a16:creationId xmlns:a16="http://schemas.microsoft.com/office/drawing/2014/main" id="{00000000-0008-0000-0700-00004A000000}"/>
                    </a:ext>
                  </a:extLst>
                </xdr:cNvPr>
                <xdr:cNvSpPr/>
              </xdr:nvSpPr>
              <xdr:spPr>
                <a:xfrm>
                  <a:off x="7967624" y="2979033"/>
                  <a:ext cx="1167674" cy="1342472"/>
                </a:xfrm>
                <a:custGeom>
                  <a:avLst/>
                  <a:gdLst>
                    <a:gd name="connsiteX0" fmla="*/ 0 w 1170878"/>
                    <a:gd name="connsiteY0" fmla="*/ 669073 h 1347439"/>
                    <a:gd name="connsiteX1" fmla="*/ 0 w 1170878"/>
                    <a:gd name="connsiteY1" fmla="*/ 0 h 1347439"/>
                    <a:gd name="connsiteX2" fmla="*/ 1170878 w 1170878"/>
                    <a:gd name="connsiteY2" fmla="*/ 664427 h 1347439"/>
                    <a:gd name="connsiteX3" fmla="*/ 1170878 w 1170878"/>
                    <a:gd name="connsiteY3" fmla="*/ 1347439 h 1347439"/>
                    <a:gd name="connsiteX4" fmla="*/ 0 w 1170878"/>
                    <a:gd name="connsiteY4" fmla="*/ 669073 h 1347439"/>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170878" h="1347439">
                      <a:moveTo>
                        <a:pt x="0" y="669073"/>
                      </a:moveTo>
                      <a:lnTo>
                        <a:pt x="0" y="0"/>
                      </a:lnTo>
                      <a:lnTo>
                        <a:pt x="1170878" y="664427"/>
                      </a:lnTo>
                      <a:lnTo>
                        <a:pt x="1170878" y="1347439"/>
                      </a:lnTo>
                      <a:lnTo>
                        <a:pt x="0" y="669073"/>
                      </a:lnTo>
                      <a:close/>
                    </a:path>
                  </a:pathLst>
                </a:custGeom>
                <a:solidFill>
                  <a:schemeClr val="bg1">
                    <a:lumMod val="95000"/>
                    <a:alpha val="20000"/>
                  </a:schemeClr>
                </a:solidFill>
                <a:ln w="19050">
                  <a:solidFill>
                    <a:schemeClr val="bg1">
                      <a:lumMod val="85000"/>
                    </a:schemeClr>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pl-PL" sz="1100" b="1">
                    <a:solidFill>
                      <a:schemeClr val="lt1"/>
                    </a:solidFill>
                    <a:latin typeface="+mn-lt"/>
                    <a:ea typeface="+mn-ea"/>
                    <a:cs typeface="+mn-cs"/>
                  </a:endParaRPr>
                </a:p>
              </xdr:txBody>
            </xdr:sp>
            <xdr:sp macro="" textlink="">
              <xdr:nvSpPr>
                <xdr:cNvPr id="75" name="Dowolny kształt: kształt 74">
                  <a:extLst>
                    <a:ext uri="{FF2B5EF4-FFF2-40B4-BE49-F238E27FC236}">
                      <a16:creationId xmlns:a16="http://schemas.microsoft.com/office/drawing/2014/main" id="{00000000-0008-0000-0700-00004B000000}"/>
                    </a:ext>
                  </a:extLst>
                </xdr:cNvPr>
                <xdr:cNvSpPr/>
              </xdr:nvSpPr>
              <xdr:spPr>
                <a:xfrm>
                  <a:off x="6496695" y="2990506"/>
                  <a:ext cx="1168154" cy="1342472"/>
                </a:xfrm>
                <a:custGeom>
                  <a:avLst/>
                  <a:gdLst>
                    <a:gd name="connsiteX0" fmla="*/ 0 w 1170878"/>
                    <a:gd name="connsiteY0" fmla="*/ 1347439 h 1347439"/>
                    <a:gd name="connsiteX1" fmla="*/ 0 w 1170878"/>
                    <a:gd name="connsiteY1" fmla="*/ 673719 h 1347439"/>
                    <a:gd name="connsiteX2" fmla="*/ 1170878 w 1170878"/>
                    <a:gd name="connsiteY2" fmla="*/ 0 h 1347439"/>
                    <a:gd name="connsiteX3" fmla="*/ 1170878 w 1170878"/>
                    <a:gd name="connsiteY3" fmla="*/ 678366 h 1347439"/>
                    <a:gd name="connsiteX4" fmla="*/ 0 w 1170878"/>
                    <a:gd name="connsiteY4" fmla="*/ 1347439 h 1347439"/>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170878" h="1347439">
                      <a:moveTo>
                        <a:pt x="0" y="1347439"/>
                      </a:moveTo>
                      <a:lnTo>
                        <a:pt x="0" y="673719"/>
                      </a:lnTo>
                      <a:lnTo>
                        <a:pt x="1170878" y="0"/>
                      </a:lnTo>
                      <a:lnTo>
                        <a:pt x="1170878" y="678366"/>
                      </a:lnTo>
                      <a:lnTo>
                        <a:pt x="0" y="1347439"/>
                      </a:lnTo>
                      <a:close/>
                    </a:path>
                  </a:pathLst>
                </a:custGeom>
                <a:solidFill>
                  <a:schemeClr val="bg1">
                    <a:lumMod val="95000"/>
                  </a:schemeClr>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b="1"/>
                </a:p>
              </xdr:txBody>
            </xdr:sp>
            <xdr:sp macro="" textlink="">
              <xdr:nvSpPr>
                <xdr:cNvPr id="76" name="Dowolny kształt: kształt 75">
                  <a:extLst>
                    <a:ext uri="{FF2B5EF4-FFF2-40B4-BE49-F238E27FC236}">
                      <a16:creationId xmlns:a16="http://schemas.microsoft.com/office/drawing/2014/main" id="{00000000-0008-0000-0700-00004C000000}"/>
                    </a:ext>
                  </a:extLst>
                </xdr:cNvPr>
                <xdr:cNvSpPr/>
              </xdr:nvSpPr>
              <xdr:spPr>
                <a:xfrm>
                  <a:off x="6550914" y="3843078"/>
                  <a:ext cx="1163508" cy="1351285"/>
                </a:xfrm>
                <a:custGeom>
                  <a:avLst/>
                  <a:gdLst>
                    <a:gd name="connsiteX0" fmla="*/ 1166232 w 1166232"/>
                    <a:gd name="connsiteY0" fmla="*/ 1356732 h 1356732"/>
                    <a:gd name="connsiteX1" fmla="*/ 1166232 w 1166232"/>
                    <a:gd name="connsiteY1" fmla="*/ 673719 h 1356732"/>
                    <a:gd name="connsiteX2" fmla="*/ 0 w 1166232"/>
                    <a:gd name="connsiteY2" fmla="*/ 0 h 1356732"/>
                    <a:gd name="connsiteX3" fmla="*/ 0 w 1166232"/>
                    <a:gd name="connsiteY3" fmla="*/ 678366 h 1356732"/>
                    <a:gd name="connsiteX4" fmla="*/ 1166232 w 1166232"/>
                    <a:gd name="connsiteY4" fmla="*/ 1356732 h 1356732"/>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166232" h="1356732">
                      <a:moveTo>
                        <a:pt x="1166232" y="1356732"/>
                      </a:moveTo>
                      <a:lnTo>
                        <a:pt x="1166232" y="673719"/>
                      </a:lnTo>
                      <a:lnTo>
                        <a:pt x="0" y="0"/>
                      </a:lnTo>
                      <a:lnTo>
                        <a:pt x="0" y="678366"/>
                      </a:lnTo>
                      <a:lnTo>
                        <a:pt x="1166232" y="1356732"/>
                      </a:lnTo>
                      <a:close/>
                    </a:path>
                  </a:pathLst>
                </a:custGeom>
                <a:solidFill>
                  <a:schemeClr val="accent1">
                    <a:alpha val="20000"/>
                  </a:schemeClr>
                </a:solidFill>
                <a:ln w="19050">
                  <a:solidFill>
                    <a:schemeClr val="bg1">
                      <a:lumMod val="85000"/>
                    </a:schemeClr>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b="1"/>
                </a:p>
              </xdr:txBody>
            </xdr:sp>
            <xdr:sp macro="" textlink="">
              <xdr:nvSpPr>
                <xdr:cNvPr id="77" name="Dowolny kształt: kształt 76">
                  <a:extLst>
                    <a:ext uri="{FF2B5EF4-FFF2-40B4-BE49-F238E27FC236}">
                      <a16:creationId xmlns:a16="http://schemas.microsoft.com/office/drawing/2014/main" id="{00000000-0008-0000-0700-00004D000000}"/>
                    </a:ext>
                  </a:extLst>
                </xdr:cNvPr>
                <xdr:cNvSpPr/>
              </xdr:nvSpPr>
              <xdr:spPr>
                <a:xfrm>
                  <a:off x="8021277" y="3823165"/>
                  <a:ext cx="1166258" cy="1355931"/>
                </a:xfrm>
                <a:custGeom>
                  <a:avLst/>
                  <a:gdLst>
                    <a:gd name="connsiteX0" fmla="*/ 1166232 w 1166232"/>
                    <a:gd name="connsiteY0" fmla="*/ 687658 h 1361378"/>
                    <a:gd name="connsiteX1" fmla="*/ 1166232 w 1166232"/>
                    <a:gd name="connsiteY1" fmla="*/ 0 h 1361378"/>
                    <a:gd name="connsiteX2" fmla="*/ 0 w 1166232"/>
                    <a:gd name="connsiteY2" fmla="*/ 673719 h 1361378"/>
                    <a:gd name="connsiteX3" fmla="*/ 0 w 1166232"/>
                    <a:gd name="connsiteY3" fmla="*/ 1361378 h 1361378"/>
                    <a:gd name="connsiteX4" fmla="*/ 1166232 w 1166232"/>
                    <a:gd name="connsiteY4" fmla="*/ 687658 h 1361378"/>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166232" h="1361378">
                      <a:moveTo>
                        <a:pt x="1166232" y="687658"/>
                      </a:moveTo>
                      <a:lnTo>
                        <a:pt x="1166232" y="0"/>
                      </a:lnTo>
                      <a:lnTo>
                        <a:pt x="0" y="673719"/>
                      </a:lnTo>
                      <a:lnTo>
                        <a:pt x="0" y="1361378"/>
                      </a:lnTo>
                      <a:lnTo>
                        <a:pt x="1166232" y="687658"/>
                      </a:lnTo>
                      <a:close/>
                    </a:path>
                  </a:pathLst>
                </a:custGeom>
                <a:solidFill>
                  <a:schemeClr val="accent1">
                    <a:lumMod val="40000"/>
                    <a:lumOff val="60000"/>
                    <a:alpha val="20000"/>
                  </a:schemeClr>
                </a:solidFill>
                <a:ln w="19050">
                  <a:solidFill>
                    <a:schemeClr val="bg1">
                      <a:lumMod val="85000"/>
                    </a:schemeClr>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b="1"/>
                </a:p>
              </xdr:txBody>
            </xdr:sp>
            <xdr:cxnSp macro="">
              <xdr:nvCxnSpPr>
                <xdr:cNvPr id="78" name="Łącznik prosty 77">
                  <a:extLst>
                    <a:ext uri="{FF2B5EF4-FFF2-40B4-BE49-F238E27FC236}">
                      <a16:creationId xmlns:a16="http://schemas.microsoft.com/office/drawing/2014/main" id="{00000000-0008-0000-0700-00004E000000}"/>
                    </a:ext>
                  </a:extLst>
                </xdr:cNvPr>
                <xdr:cNvCxnSpPr>
                  <a:stCxn id="77" idx="3"/>
                  <a:endCxn id="68" idx="4"/>
                </xdr:cNvCxnSpPr>
              </xdr:nvCxnSpPr>
              <xdr:spPr>
                <a:xfrm flipH="1" flipV="1">
                  <a:off x="7881082" y="5096680"/>
                  <a:ext cx="140195" cy="82416"/>
                </a:xfrm>
                <a:prstGeom prst="line">
                  <a:avLst/>
                </a:prstGeom>
                <a:ln>
                  <a:solidFill>
                    <a:schemeClr val="bg1">
                      <a:lumMod val="65000"/>
                    </a:schemeClr>
                  </a:solidFill>
                </a:ln>
              </xdr:spPr>
              <xdr:style>
                <a:lnRef idx="1">
                  <a:schemeClr val="dk1"/>
                </a:lnRef>
                <a:fillRef idx="0">
                  <a:schemeClr val="dk1"/>
                </a:fillRef>
                <a:effectRef idx="0">
                  <a:schemeClr val="dk1"/>
                </a:effectRef>
                <a:fontRef idx="minor">
                  <a:schemeClr val="tx1"/>
                </a:fontRef>
              </xdr:style>
            </xdr:cxnSp>
            <xdr:cxnSp macro="">
              <xdr:nvCxnSpPr>
                <xdr:cNvPr id="79" name="Łącznik prosty 78">
                  <a:extLst>
                    <a:ext uri="{FF2B5EF4-FFF2-40B4-BE49-F238E27FC236}">
                      <a16:creationId xmlns:a16="http://schemas.microsoft.com/office/drawing/2014/main" id="{00000000-0008-0000-0700-00004F000000}"/>
                    </a:ext>
                  </a:extLst>
                </xdr:cNvPr>
                <xdr:cNvCxnSpPr>
                  <a:stCxn id="76" idx="0"/>
                  <a:endCxn id="68" idx="4"/>
                </xdr:cNvCxnSpPr>
              </xdr:nvCxnSpPr>
              <xdr:spPr>
                <a:xfrm flipV="1">
                  <a:off x="7714421" y="5096680"/>
                  <a:ext cx="166661" cy="97683"/>
                </a:xfrm>
                <a:prstGeom prst="line">
                  <a:avLst/>
                </a:prstGeom>
                <a:ln>
                  <a:solidFill>
                    <a:schemeClr val="bg1">
                      <a:lumMod val="65000"/>
                    </a:schemeClr>
                  </a:solidFill>
                </a:ln>
              </xdr:spPr>
              <xdr:style>
                <a:lnRef idx="1">
                  <a:schemeClr val="dk1"/>
                </a:lnRef>
                <a:fillRef idx="0">
                  <a:schemeClr val="dk1"/>
                </a:fillRef>
                <a:effectRef idx="0">
                  <a:schemeClr val="dk1"/>
                </a:effectRef>
                <a:fontRef idx="minor">
                  <a:schemeClr val="tx1"/>
                </a:fontRef>
              </xdr:style>
            </xdr:cxnSp>
            <xdr:cxnSp macro="">
              <xdr:nvCxnSpPr>
                <xdr:cNvPr id="80" name="Łącznik prosty 79">
                  <a:extLst>
                    <a:ext uri="{FF2B5EF4-FFF2-40B4-BE49-F238E27FC236}">
                      <a16:creationId xmlns:a16="http://schemas.microsoft.com/office/drawing/2014/main" id="{00000000-0008-0000-0700-000050000000}"/>
                    </a:ext>
                  </a:extLst>
                </xdr:cNvPr>
                <xdr:cNvCxnSpPr>
                  <a:stCxn id="68" idx="0"/>
                  <a:endCxn id="74" idx="0"/>
                </xdr:cNvCxnSpPr>
              </xdr:nvCxnSpPr>
              <xdr:spPr>
                <a:xfrm flipV="1">
                  <a:off x="7807418" y="3645640"/>
                  <a:ext cx="160206" cy="94657"/>
                </a:xfrm>
                <a:prstGeom prst="line">
                  <a:avLst/>
                </a:prstGeom>
                <a:ln>
                  <a:solidFill>
                    <a:schemeClr val="bg1">
                      <a:lumMod val="65000"/>
                    </a:schemeClr>
                  </a:solidFill>
                </a:ln>
              </xdr:spPr>
              <xdr:style>
                <a:lnRef idx="1">
                  <a:schemeClr val="dk1"/>
                </a:lnRef>
                <a:fillRef idx="0">
                  <a:schemeClr val="dk1"/>
                </a:fillRef>
                <a:effectRef idx="0">
                  <a:schemeClr val="dk1"/>
                </a:effectRef>
                <a:fontRef idx="minor">
                  <a:schemeClr val="tx1"/>
                </a:fontRef>
              </xdr:style>
            </xdr:cxnSp>
          </xdr:grpSp>
          <xdr:sp macro="" textlink="">
            <xdr:nvSpPr>
              <xdr:cNvPr id="72" name="Dowolny kształt: kształt 71">
                <a:extLst>
                  <a:ext uri="{FF2B5EF4-FFF2-40B4-BE49-F238E27FC236}">
                    <a16:creationId xmlns:a16="http://schemas.microsoft.com/office/drawing/2014/main" id="{00000000-0008-0000-0700-000048000000}"/>
                  </a:ext>
                </a:extLst>
              </xdr:cNvPr>
              <xdr:cNvSpPr/>
            </xdr:nvSpPr>
            <xdr:spPr>
              <a:xfrm>
                <a:off x="5602843" y="7665271"/>
                <a:ext cx="327859" cy="486277"/>
              </a:xfrm>
              <a:custGeom>
                <a:avLst/>
                <a:gdLst>
                  <a:gd name="connsiteX0" fmla="*/ 0 w 656723"/>
                  <a:gd name="connsiteY0" fmla="*/ 0 h 1017671"/>
                  <a:gd name="connsiteX1" fmla="*/ 0 w 656723"/>
                  <a:gd name="connsiteY1" fmla="*/ 686803 h 1017671"/>
                  <a:gd name="connsiteX2" fmla="*/ 656723 w 656723"/>
                  <a:gd name="connsiteY2" fmla="*/ 1017671 h 1017671"/>
                  <a:gd name="connsiteX3" fmla="*/ 656723 w 656723"/>
                  <a:gd name="connsiteY3" fmla="*/ 340895 h 1017671"/>
                  <a:gd name="connsiteX4" fmla="*/ 0 w 656723"/>
                  <a:gd name="connsiteY4" fmla="*/ 0 h 1017671"/>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656723" h="1017671">
                    <a:moveTo>
                      <a:pt x="0" y="0"/>
                    </a:moveTo>
                    <a:lnTo>
                      <a:pt x="0" y="686803"/>
                    </a:lnTo>
                    <a:lnTo>
                      <a:pt x="656723" y="1017671"/>
                    </a:lnTo>
                    <a:lnTo>
                      <a:pt x="656723" y="340895"/>
                    </a:lnTo>
                    <a:lnTo>
                      <a:pt x="0" y="0"/>
                    </a:lnTo>
                    <a:close/>
                  </a:path>
                </a:pathLst>
              </a:custGeom>
              <a:solidFill>
                <a:schemeClr val="accent1">
                  <a:lumMod val="40000"/>
                  <a:lumOff val="60000"/>
                </a:schemeClr>
              </a:solidFill>
              <a:ln>
                <a:solidFill>
                  <a:schemeClr val="bg1">
                    <a:lumMod val="85000"/>
                  </a:schemeClr>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xnSp macro="">
            <xdr:nvCxnSpPr>
              <xdr:cNvPr id="73" name="Łącznik prosty 72">
                <a:extLst>
                  <a:ext uri="{FF2B5EF4-FFF2-40B4-BE49-F238E27FC236}">
                    <a16:creationId xmlns:a16="http://schemas.microsoft.com/office/drawing/2014/main" id="{00000000-0008-0000-0700-000049000000}"/>
                  </a:ext>
                </a:extLst>
              </xdr:cNvPr>
              <xdr:cNvCxnSpPr/>
            </xdr:nvCxnSpPr>
            <xdr:spPr>
              <a:xfrm flipV="1">
                <a:off x="5763262" y="7757701"/>
                <a:ext cx="0" cy="303609"/>
              </a:xfrm>
              <a:prstGeom prst="line">
                <a:avLst/>
              </a:prstGeom>
              <a:ln w="12700">
                <a:solidFill>
                  <a:schemeClr val="bg1">
                    <a:lumMod val="85000"/>
                  </a:schemeClr>
                </a:solidFill>
                <a:prstDash val="sysDash"/>
              </a:ln>
            </xdr:spPr>
            <xdr:style>
              <a:lnRef idx="1">
                <a:schemeClr val="accent1"/>
              </a:lnRef>
              <a:fillRef idx="0">
                <a:schemeClr val="accent1"/>
              </a:fillRef>
              <a:effectRef idx="0">
                <a:schemeClr val="accent1"/>
              </a:effectRef>
              <a:fontRef idx="minor">
                <a:schemeClr val="tx1"/>
              </a:fontRef>
            </xdr:style>
          </xdr:cxnSp>
        </xdr:grpSp>
        <xdr:cxnSp macro="">
          <xdr:nvCxnSpPr>
            <xdr:cNvPr id="70" name="Łącznik prosty 69">
              <a:extLst>
                <a:ext uri="{FF2B5EF4-FFF2-40B4-BE49-F238E27FC236}">
                  <a16:creationId xmlns:a16="http://schemas.microsoft.com/office/drawing/2014/main" id="{00000000-0008-0000-0700-000046000000}"/>
                </a:ext>
              </a:extLst>
            </xdr:cNvPr>
            <xdr:cNvCxnSpPr>
              <a:stCxn id="68" idx="0"/>
              <a:endCxn id="75" idx="3"/>
            </xdr:cNvCxnSpPr>
          </xdr:nvCxnSpPr>
          <xdr:spPr>
            <a:xfrm flipH="1" flipV="1">
              <a:off x="5614300" y="9330574"/>
              <a:ext cx="165544" cy="70601"/>
            </a:xfrm>
            <a:prstGeom prst="line">
              <a:avLst/>
            </a:prstGeom>
            <a:ln>
              <a:solidFill>
                <a:schemeClr val="bg1">
                  <a:lumMod val="65000"/>
                </a:schemeClr>
              </a:solidFill>
            </a:ln>
          </xdr:spPr>
          <xdr:style>
            <a:lnRef idx="1">
              <a:schemeClr val="dk1"/>
            </a:lnRef>
            <a:fillRef idx="0">
              <a:schemeClr val="dk1"/>
            </a:fillRef>
            <a:effectRef idx="0">
              <a:schemeClr val="dk1"/>
            </a:effectRef>
            <a:fontRef idx="minor">
              <a:schemeClr val="tx1"/>
            </a:fontRef>
          </xdr:style>
        </xdr:cxnSp>
      </xdr:grpSp>
      <xdr:sp macro="" textlink="">
        <xdr:nvSpPr>
          <xdr:cNvPr id="66" name="Dowolny kształt: kształt 65">
            <a:extLst>
              <a:ext uri="{FF2B5EF4-FFF2-40B4-BE49-F238E27FC236}">
                <a16:creationId xmlns:a16="http://schemas.microsoft.com/office/drawing/2014/main" id="{00000000-0008-0000-0700-000042000000}"/>
              </a:ext>
            </a:extLst>
          </xdr:cNvPr>
          <xdr:cNvSpPr/>
        </xdr:nvSpPr>
        <xdr:spPr>
          <a:xfrm>
            <a:off x="6322795" y="11291773"/>
            <a:ext cx="423378" cy="547686"/>
          </a:xfrm>
          <a:custGeom>
            <a:avLst/>
            <a:gdLst>
              <a:gd name="connsiteX0" fmla="*/ 0 w 767014"/>
              <a:gd name="connsiteY0" fmla="*/ 386013 h 1077828"/>
              <a:gd name="connsiteX1" fmla="*/ 0 w 767014"/>
              <a:gd name="connsiteY1" fmla="*/ 1077828 h 1077828"/>
              <a:gd name="connsiteX2" fmla="*/ 767014 w 767014"/>
              <a:gd name="connsiteY2" fmla="*/ 686802 h 1077828"/>
              <a:gd name="connsiteX3" fmla="*/ 767014 w 767014"/>
              <a:gd name="connsiteY3" fmla="*/ 0 h 1077828"/>
              <a:gd name="connsiteX4" fmla="*/ 0 w 767014"/>
              <a:gd name="connsiteY4" fmla="*/ 386013 h 1077828"/>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767014" h="1077828">
                <a:moveTo>
                  <a:pt x="0" y="386013"/>
                </a:moveTo>
                <a:lnTo>
                  <a:pt x="0" y="1077828"/>
                </a:lnTo>
                <a:lnTo>
                  <a:pt x="767014" y="686802"/>
                </a:lnTo>
                <a:lnTo>
                  <a:pt x="767014" y="0"/>
                </a:lnTo>
                <a:lnTo>
                  <a:pt x="0" y="386013"/>
                </a:lnTo>
                <a:close/>
              </a:path>
            </a:pathLst>
          </a:custGeom>
          <a:solidFill>
            <a:schemeClr val="accent1">
              <a:lumMod val="60000"/>
              <a:lumOff val="40000"/>
            </a:schemeClr>
          </a:solidFill>
          <a:ln>
            <a:solidFill>
              <a:schemeClr val="bg1">
                <a:lumMod val="85000"/>
              </a:schemeClr>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xnSp macro="">
        <xdr:nvCxnSpPr>
          <xdr:cNvPr id="67" name="Łącznik prosty 66">
            <a:extLst>
              <a:ext uri="{FF2B5EF4-FFF2-40B4-BE49-F238E27FC236}">
                <a16:creationId xmlns:a16="http://schemas.microsoft.com/office/drawing/2014/main" id="{00000000-0008-0000-0700-000043000000}"/>
              </a:ext>
            </a:extLst>
          </xdr:cNvPr>
          <xdr:cNvCxnSpPr/>
        </xdr:nvCxnSpPr>
        <xdr:spPr>
          <a:xfrm flipV="1">
            <a:off x="6555462" y="11374308"/>
            <a:ext cx="0" cy="353274"/>
          </a:xfrm>
          <a:prstGeom prst="line">
            <a:avLst/>
          </a:prstGeom>
          <a:ln w="12700">
            <a:solidFill>
              <a:schemeClr val="bg1">
                <a:lumMod val="85000"/>
              </a:schemeClr>
            </a:solidFill>
            <a:prstDash val="sysDash"/>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5</xdr:col>
      <xdr:colOff>1530</xdr:colOff>
      <xdr:row>77</xdr:row>
      <xdr:rowOff>163334</xdr:rowOff>
    </xdr:from>
    <xdr:to>
      <xdr:col>6</xdr:col>
      <xdr:colOff>321283</xdr:colOff>
      <xdr:row>80</xdr:row>
      <xdr:rowOff>132874</xdr:rowOff>
    </xdr:to>
    <xdr:grpSp>
      <xdr:nvGrpSpPr>
        <xdr:cNvPr id="81" name="Grupa 80">
          <a:extLst>
            <a:ext uri="{FF2B5EF4-FFF2-40B4-BE49-F238E27FC236}">
              <a16:creationId xmlns:a16="http://schemas.microsoft.com/office/drawing/2014/main" id="{00000000-0008-0000-0700-000051000000}"/>
            </a:ext>
          </a:extLst>
        </xdr:cNvPr>
        <xdr:cNvGrpSpPr>
          <a:grpSpLocks noChangeAspect="1"/>
        </xdr:cNvGrpSpPr>
      </xdr:nvGrpSpPr>
      <xdr:grpSpPr>
        <a:xfrm>
          <a:off x="2097030" y="14239827"/>
          <a:ext cx="951092" cy="509328"/>
          <a:chOff x="323272" y="8994250"/>
          <a:chExt cx="3876011" cy="2224628"/>
        </a:xfrm>
      </xdr:grpSpPr>
      <xdr:sp macro="" textlink="">
        <xdr:nvSpPr>
          <xdr:cNvPr id="82" name="Prostokąt 81">
            <a:extLst>
              <a:ext uri="{FF2B5EF4-FFF2-40B4-BE49-F238E27FC236}">
                <a16:creationId xmlns:a16="http://schemas.microsoft.com/office/drawing/2014/main" id="{00000000-0008-0000-0700-000052000000}"/>
              </a:ext>
            </a:extLst>
          </xdr:cNvPr>
          <xdr:cNvSpPr/>
        </xdr:nvSpPr>
        <xdr:spPr>
          <a:xfrm>
            <a:off x="1294655" y="9106397"/>
            <a:ext cx="896426" cy="1834929"/>
          </a:xfrm>
          <a:prstGeom prst="rect">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83" name="Łącznik prosty 82">
            <a:extLst>
              <a:ext uri="{FF2B5EF4-FFF2-40B4-BE49-F238E27FC236}">
                <a16:creationId xmlns:a16="http://schemas.microsoft.com/office/drawing/2014/main" id="{00000000-0008-0000-0700-000053000000}"/>
              </a:ext>
            </a:extLst>
          </xdr:cNvPr>
          <xdr:cNvCxnSpPr>
            <a:stCxn id="82" idx="0"/>
            <a:endCxn id="82" idx="2"/>
          </xdr:cNvCxnSpPr>
        </xdr:nvCxnSpPr>
        <xdr:spPr>
          <a:xfrm>
            <a:off x="1746678" y="9110207"/>
            <a:ext cx="0" cy="1831119"/>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84" name="Łącznik prosty 83">
            <a:extLst>
              <a:ext uri="{FF2B5EF4-FFF2-40B4-BE49-F238E27FC236}">
                <a16:creationId xmlns:a16="http://schemas.microsoft.com/office/drawing/2014/main" id="{00000000-0008-0000-0700-000054000000}"/>
              </a:ext>
            </a:extLst>
          </xdr:cNvPr>
          <xdr:cNvCxnSpPr>
            <a:stCxn id="82" idx="1"/>
            <a:endCxn id="82" idx="3"/>
          </xdr:cNvCxnSpPr>
        </xdr:nvCxnSpPr>
        <xdr:spPr>
          <a:xfrm>
            <a:off x="1292750" y="10020052"/>
            <a:ext cx="894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85" name="Prostokąt 84">
            <a:extLst>
              <a:ext uri="{FF2B5EF4-FFF2-40B4-BE49-F238E27FC236}">
                <a16:creationId xmlns:a16="http://schemas.microsoft.com/office/drawing/2014/main" id="{00000000-0008-0000-0700-000055000000}"/>
              </a:ext>
            </a:extLst>
          </xdr:cNvPr>
          <xdr:cNvSpPr/>
        </xdr:nvSpPr>
        <xdr:spPr>
          <a:xfrm>
            <a:off x="2226779" y="9106397"/>
            <a:ext cx="894521" cy="1834929"/>
          </a:xfrm>
          <a:prstGeom prst="rect">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86" name="Łącznik prosty 85">
            <a:extLst>
              <a:ext uri="{FF2B5EF4-FFF2-40B4-BE49-F238E27FC236}">
                <a16:creationId xmlns:a16="http://schemas.microsoft.com/office/drawing/2014/main" id="{00000000-0008-0000-0700-000056000000}"/>
              </a:ext>
            </a:extLst>
          </xdr:cNvPr>
          <xdr:cNvCxnSpPr>
            <a:stCxn id="85" idx="0"/>
            <a:endCxn id="85" idx="2"/>
          </xdr:cNvCxnSpPr>
        </xdr:nvCxnSpPr>
        <xdr:spPr>
          <a:xfrm>
            <a:off x="2684517" y="9110207"/>
            <a:ext cx="0" cy="1831119"/>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87" name="Łącznik prosty 86">
            <a:extLst>
              <a:ext uri="{FF2B5EF4-FFF2-40B4-BE49-F238E27FC236}">
                <a16:creationId xmlns:a16="http://schemas.microsoft.com/office/drawing/2014/main" id="{00000000-0008-0000-0700-000057000000}"/>
              </a:ext>
            </a:extLst>
          </xdr:cNvPr>
          <xdr:cNvCxnSpPr>
            <a:stCxn id="85" idx="1"/>
            <a:endCxn id="85" idx="3"/>
          </xdr:cNvCxnSpPr>
        </xdr:nvCxnSpPr>
        <xdr:spPr>
          <a:xfrm>
            <a:off x="2232494" y="10020052"/>
            <a:ext cx="892616"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88" name="Prostokąt 87">
            <a:extLst>
              <a:ext uri="{FF2B5EF4-FFF2-40B4-BE49-F238E27FC236}">
                <a16:creationId xmlns:a16="http://schemas.microsoft.com/office/drawing/2014/main" id="{00000000-0008-0000-0700-000058000000}"/>
              </a:ext>
            </a:extLst>
          </xdr:cNvPr>
          <xdr:cNvSpPr/>
        </xdr:nvSpPr>
        <xdr:spPr>
          <a:xfrm>
            <a:off x="1155093" y="8994250"/>
            <a:ext cx="2099972" cy="207322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89" name="Prostokąt 88">
            <a:extLst>
              <a:ext uri="{FF2B5EF4-FFF2-40B4-BE49-F238E27FC236}">
                <a16:creationId xmlns:a16="http://schemas.microsoft.com/office/drawing/2014/main" id="{00000000-0008-0000-0700-000059000000}"/>
              </a:ext>
            </a:extLst>
          </xdr:cNvPr>
          <xdr:cNvSpPr/>
        </xdr:nvSpPr>
        <xdr:spPr>
          <a:xfrm flipV="1">
            <a:off x="360625" y="11075089"/>
            <a:ext cx="3838658" cy="122997"/>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90" name="Grafika 89" descr="Kawa kontur">
            <a:extLst>
              <a:ext uri="{FF2B5EF4-FFF2-40B4-BE49-F238E27FC236}">
                <a16:creationId xmlns:a16="http://schemas.microsoft.com/office/drawing/2014/main" id="{00000000-0008-0000-0700-00005A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tretch>
            <a:fillRect/>
          </a:stretch>
        </xdr:blipFill>
        <xdr:spPr>
          <a:xfrm>
            <a:off x="3355122" y="10395338"/>
            <a:ext cx="707010" cy="729449"/>
          </a:xfrm>
          <a:prstGeom prst="rect">
            <a:avLst/>
          </a:prstGeom>
        </xdr:spPr>
      </xdr:pic>
      <xdr:pic>
        <xdr:nvPicPr>
          <xdr:cNvPr id="91" name="Grafika 90" descr="Książki na półce kontur">
            <a:extLst>
              <a:ext uri="{FF2B5EF4-FFF2-40B4-BE49-F238E27FC236}">
                <a16:creationId xmlns:a16="http://schemas.microsoft.com/office/drawing/2014/main" id="{00000000-0008-0000-0700-00005B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 uri="{96DAC541-7B7A-43D3-8B79-37D633B846F1}">
                <asvg:svgBlip xmlns:asvg="http://schemas.microsoft.com/office/drawing/2016/SVG/main" r:embed="rId7"/>
              </a:ext>
            </a:extLst>
          </a:blip>
          <a:stretch>
            <a:fillRect/>
          </a:stretch>
        </xdr:blipFill>
        <xdr:spPr>
          <a:xfrm>
            <a:off x="323272" y="10308288"/>
            <a:ext cx="901065" cy="910590"/>
          </a:xfrm>
          <a:prstGeom prst="rect">
            <a:avLst/>
          </a:prstGeom>
        </xdr:spPr>
      </xdr:pic>
    </xdr:grpSp>
    <xdr:clientData/>
  </xdr:twoCellAnchor>
  <xdr:twoCellAnchor>
    <xdr:from>
      <xdr:col>16</xdr:col>
      <xdr:colOff>16600</xdr:colOff>
      <xdr:row>77</xdr:row>
      <xdr:rowOff>168504</xdr:rowOff>
    </xdr:from>
    <xdr:to>
      <xdr:col>18</xdr:col>
      <xdr:colOff>54958</xdr:colOff>
      <xdr:row>80</xdr:row>
      <xdr:rowOff>149474</xdr:rowOff>
    </xdr:to>
    <xdr:grpSp>
      <xdr:nvGrpSpPr>
        <xdr:cNvPr id="92" name="Grupa 91">
          <a:extLst>
            <a:ext uri="{FF2B5EF4-FFF2-40B4-BE49-F238E27FC236}">
              <a16:creationId xmlns:a16="http://schemas.microsoft.com/office/drawing/2014/main" id="{00000000-0008-0000-0700-00005C000000}"/>
            </a:ext>
          </a:extLst>
        </xdr:cNvPr>
        <xdr:cNvGrpSpPr>
          <a:grpSpLocks noChangeAspect="1"/>
        </xdr:cNvGrpSpPr>
      </xdr:nvGrpSpPr>
      <xdr:grpSpPr>
        <a:xfrm>
          <a:off x="7707645" y="14246902"/>
          <a:ext cx="934829" cy="515043"/>
          <a:chOff x="323272" y="8994250"/>
          <a:chExt cx="3876011" cy="2224628"/>
        </a:xfrm>
      </xdr:grpSpPr>
      <xdr:sp macro="" textlink="">
        <xdr:nvSpPr>
          <xdr:cNvPr id="93" name="Prostokąt 92">
            <a:extLst>
              <a:ext uri="{FF2B5EF4-FFF2-40B4-BE49-F238E27FC236}">
                <a16:creationId xmlns:a16="http://schemas.microsoft.com/office/drawing/2014/main" id="{00000000-0008-0000-0700-00005D000000}"/>
              </a:ext>
            </a:extLst>
          </xdr:cNvPr>
          <xdr:cNvSpPr/>
        </xdr:nvSpPr>
        <xdr:spPr>
          <a:xfrm>
            <a:off x="1294655" y="9106397"/>
            <a:ext cx="896426" cy="1834929"/>
          </a:xfrm>
          <a:prstGeom prst="rect">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94" name="Łącznik prosty 93">
            <a:extLst>
              <a:ext uri="{FF2B5EF4-FFF2-40B4-BE49-F238E27FC236}">
                <a16:creationId xmlns:a16="http://schemas.microsoft.com/office/drawing/2014/main" id="{00000000-0008-0000-0700-00005E000000}"/>
              </a:ext>
            </a:extLst>
          </xdr:cNvPr>
          <xdr:cNvCxnSpPr>
            <a:stCxn id="93" idx="0"/>
            <a:endCxn id="93" idx="2"/>
          </xdr:cNvCxnSpPr>
        </xdr:nvCxnSpPr>
        <xdr:spPr>
          <a:xfrm>
            <a:off x="1746678" y="9110207"/>
            <a:ext cx="0" cy="1831119"/>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95" name="Łącznik prosty 94">
            <a:extLst>
              <a:ext uri="{FF2B5EF4-FFF2-40B4-BE49-F238E27FC236}">
                <a16:creationId xmlns:a16="http://schemas.microsoft.com/office/drawing/2014/main" id="{00000000-0008-0000-0700-00005F000000}"/>
              </a:ext>
            </a:extLst>
          </xdr:cNvPr>
          <xdr:cNvCxnSpPr>
            <a:stCxn id="93" idx="1"/>
            <a:endCxn id="93" idx="3"/>
          </xdr:cNvCxnSpPr>
        </xdr:nvCxnSpPr>
        <xdr:spPr>
          <a:xfrm>
            <a:off x="1292750" y="10020052"/>
            <a:ext cx="894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96" name="Prostokąt 95">
            <a:extLst>
              <a:ext uri="{FF2B5EF4-FFF2-40B4-BE49-F238E27FC236}">
                <a16:creationId xmlns:a16="http://schemas.microsoft.com/office/drawing/2014/main" id="{00000000-0008-0000-0700-000060000000}"/>
              </a:ext>
            </a:extLst>
          </xdr:cNvPr>
          <xdr:cNvSpPr/>
        </xdr:nvSpPr>
        <xdr:spPr>
          <a:xfrm>
            <a:off x="2226779" y="9106397"/>
            <a:ext cx="894521" cy="1834929"/>
          </a:xfrm>
          <a:prstGeom prst="rect">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97" name="Łącznik prosty 96">
            <a:extLst>
              <a:ext uri="{FF2B5EF4-FFF2-40B4-BE49-F238E27FC236}">
                <a16:creationId xmlns:a16="http://schemas.microsoft.com/office/drawing/2014/main" id="{00000000-0008-0000-0700-000061000000}"/>
              </a:ext>
            </a:extLst>
          </xdr:cNvPr>
          <xdr:cNvCxnSpPr>
            <a:stCxn id="96" idx="0"/>
            <a:endCxn id="96" idx="2"/>
          </xdr:cNvCxnSpPr>
        </xdr:nvCxnSpPr>
        <xdr:spPr>
          <a:xfrm>
            <a:off x="2684517" y="9110207"/>
            <a:ext cx="0" cy="1831119"/>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98" name="Łącznik prosty 97">
            <a:extLst>
              <a:ext uri="{FF2B5EF4-FFF2-40B4-BE49-F238E27FC236}">
                <a16:creationId xmlns:a16="http://schemas.microsoft.com/office/drawing/2014/main" id="{00000000-0008-0000-0700-000062000000}"/>
              </a:ext>
            </a:extLst>
          </xdr:cNvPr>
          <xdr:cNvCxnSpPr>
            <a:stCxn id="96" idx="1"/>
            <a:endCxn id="96" idx="3"/>
          </xdr:cNvCxnSpPr>
        </xdr:nvCxnSpPr>
        <xdr:spPr>
          <a:xfrm>
            <a:off x="2232494" y="10020052"/>
            <a:ext cx="892616"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99" name="Prostokąt 98">
            <a:extLst>
              <a:ext uri="{FF2B5EF4-FFF2-40B4-BE49-F238E27FC236}">
                <a16:creationId xmlns:a16="http://schemas.microsoft.com/office/drawing/2014/main" id="{00000000-0008-0000-0700-000063000000}"/>
              </a:ext>
            </a:extLst>
          </xdr:cNvPr>
          <xdr:cNvSpPr/>
        </xdr:nvSpPr>
        <xdr:spPr>
          <a:xfrm>
            <a:off x="1155093" y="8994250"/>
            <a:ext cx="2099972" cy="207322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00" name="Prostokąt 99">
            <a:extLst>
              <a:ext uri="{FF2B5EF4-FFF2-40B4-BE49-F238E27FC236}">
                <a16:creationId xmlns:a16="http://schemas.microsoft.com/office/drawing/2014/main" id="{00000000-0008-0000-0700-000064000000}"/>
              </a:ext>
            </a:extLst>
          </xdr:cNvPr>
          <xdr:cNvSpPr/>
        </xdr:nvSpPr>
        <xdr:spPr>
          <a:xfrm flipV="1">
            <a:off x="360625" y="11075089"/>
            <a:ext cx="3838658" cy="122997"/>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101" name="Grafika 100" descr="Kawa kontur">
            <a:extLst>
              <a:ext uri="{FF2B5EF4-FFF2-40B4-BE49-F238E27FC236}">
                <a16:creationId xmlns:a16="http://schemas.microsoft.com/office/drawing/2014/main" id="{00000000-0008-0000-0700-000065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tretch>
            <a:fillRect/>
          </a:stretch>
        </xdr:blipFill>
        <xdr:spPr>
          <a:xfrm>
            <a:off x="3355122" y="10395338"/>
            <a:ext cx="707010" cy="729449"/>
          </a:xfrm>
          <a:prstGeom prst="rect">
            <a:avLst/>
          </a:prstGeom>
        </xdr:spPr>
      </xdr:pic>
      <xdr:pic>
        <xdr:nvPicPr>
          <xdr:cNvPr id="102" name="Grafika 101" descr="Książki na półce kontur">
            <a:extLst>
              <a:ext uri="{FF2B5EF4-FFF2-40B4-BE49-F238E27FC236}">
                <a16:creationId xmlns:a16="http://schemas.microsoft.com/office/drawing/2014/main" id="{00000000-0008-0000-0700-000066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 uri="{96DAC541-7B7A-43D3-8B79-37D633B846F1}">
                <asvg:svgBlip xmlns:asvg="http://schemas.microsoft.com/office/drawing/2016/SVG/main" r:embed="rId7"/>
              </a:ext>
            </a:extLst>
          </a:blip>
          <a:stretch>
            <a:fillRect/>
          </a:stretch>
        </xdr:blipFill>
        <xdr:spPr>
          <a:xfrm>
            <a:off x="323272" y="10308288"/>
            <a:ext cx="901065" cy="910590"/>
          </a:xfrm>
          <a:prstGeom prst="rect">
            <a:avLst/>
          </a:prstGeom>
        </xdr:spPr>
      </xdr:pic>
    </xdr:grpSp>
    <xdr:clientData/>
  </xdr:twoCellAnchor>
  <xdr:twoCellAnchor>
    <xdr:from>
      <xdr:col>12</xdr:col>
      <xdr:colOff>284121</xdr:colOff>
      <xdr:row>63</xdr:row>
      <xdr:rowOff>120968</xdr:rowOff>
    </xdr:from>
    <xdr:to>
      <xdr:col>14</xdr:col>
      <xdr:colOff>438129</xdr:colOff>
      <xdr:row>67</xdr:row>
      <xdr:rowOff>108099</xdr:rowOff>
    </xdr:to>
    <xdr:grpSp>
      <xdr:nvGrpSpPr>
        <xdr:cNvPr id="103" name="Grupa 102">
          <a:extLst>
            <a:ext uri="{FF2B5EF4-FFF2-40B4-BE49-F238E27FC236}">
              <a16:creationId xmlns:a16="http://schemas.microsoft.com/office/drawing/2014/main" id="{00000000-0008-0000-0700-000067000000}"/>
            </a:ext>
          </a:extLst>
        </xdr:cNvPr>
        <xdr:cNvGrpSpPr>
          <a:grpSpLocks noChangeAspect="1"/>
        </xdr:cNvGrpSpPr>
      </xdr:nvGrpSpPr>
      <xdr:grpSpPr>
        <a:xfrm>
          <a:off x="6305490" y="11664932"/>
          <a:ext cx="1016861" cy="700497"/>
          <a:chOff x="4348977" y="9940356"/>
          <a:chExt cx="3121218" cy="2158143"/>
        </a:xfrm>
      </xdr:grpSpPr>
      <xdr:grpSp>
        <xdr:nvGrpSpPr>
          <xdr:cNvPr id="104" name="Grupa 103">
            <a:extLst>
              <a:ext uri="{FF2B5EF4-FFF2-40B4-BE49-F238E27FC236}">
                <a16:creationId xmlns:a16="http://schemas.microsoft.com/office/drawing/2014/main" id="{00000000-0008-0000-0700-000068000000}"/>
              </a:ext>
            </a:extLst>
          </xdr:cNvPr>
          <xdr:cNvGrpSpPr>
            <a:grpSpLocks noChangeAspect="1"/>
          </xdr:cNvGrpSpPr>
        </xdr:nvGrpSpPr>
        <xdr:grpSpPr>
          <a:xfrm>
            <a:off x="4350882" y="9936546"/>
            <a:ext cx="3115503" cy="2158143"/>
            <a:chOff x="4257897" y="8674138"/>
            <a:chExt cx="3124472" cy="2115730"/>
          </a:xfrm>
        </xdr:grpSpPr>
        <xdr:sp macro="" textlink="">
          <xdr:nvSpPr>
            <xdr:cNvPr id="107" name="Dowolny kształt: kształt 106">
              <a:extLst>
                <a:ext uri="{FF2B5EF4-FFF2-40B4-BE49-F238E27FC236}">
                  <a16:creationId xmlns:a16="http://schemas.microsoft.com/office/drawing/2014/main" id="{00000000-0008-0000-0700-00006B000000}"/>
                </a:ext>
              </a:extLst>
            </xdr:cNvPr>
            <xdr:cNvSpPr/>
          </xdr:nvSpPr>
          <xdr:spPr>
            <a:xfrm>
              <a:off x="4953000" y="9401175"/>
              <a:ext cx="1720215" cy="1295400"/>
            </a:xfrm>
            <a:custGeom>
              <a:avLst/>
              <a:gdLst>
                <a:gd name="connsiteX0" fmla="*/ 828675 w 1724025"/>
                <a:gd name="connsiteY0" fmla="*/ 0 h 1295400"/>
                <a:gd name="connsiteX1" fmla="*/ 1724025 w 1724025"/>
                <a:gd name="connsiteY1" fmla="*/ 409575 h 1295400"/>
                <a:gd name="connsiteX2" fmla="*/ 1076325 w 1724025"/>
                <a:gd name="connsiteY2" fmla="*/ 714375 h 1295400"/>
                <a:gd name="connsiteX3" fmla="*/ 1076325 w 1724025"/>
                <a:gd name="connsiteY3" fmla="*/ 1219200 h 1295400"/>
                <a:gd name="connsiteX4" fmla="*/ 914400 w 1724025"/>
                <a:gd name="connsiteY4" fmla="*/ 1295400 h 1295400"/>
                <a:gd name="connsiteX5" fmla="*/ 714375 w 1724025"/>
                <a:gd name="connsiteY5" fmla="*/ 1219200 h 1295400"/>
                <a:gd name="connsiteX6" fmla="*/ 723900 w 1724025"/>
                <a:gd name="connsiteY6" fmla="*/ 733425 h 1295400"/>
                <a:gd name="connsiteX7" fmla="*/ 0 w 1724025"/>
                <a:gd name="connsiteY7" fmla="*/ 390525 h 1295400"/>
                <a:gd name="connsiteX8" fmla="*/ 828675 w 1724025"/>
                <a:gd name="connsiteY8" fmla="*/ 0 h 12954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1724025" h="1295400">
                  <a:moveTo>
                    <a:pt x="828675" y="0"/>
                  </a:moveTo>
                  <a:lnTo>
                    <a:pt x="1724025" y="409575"/>
                  </a:lnTo>
                  <a:lnTo>
                    <a:pt x="1076325" y="714375"/>
                  </a:lnTo>
                  <a:lnTo>
                    <a:pt x="1076325" y="1219200"/>
                  </a:lnTo>
                  <a:lnTo>
                    <a:pt x="914400" y="1295400"/>
                  </a:lnTo>
                  <a:lnTo>
                    <a:pt x="714375" y="1219200"/>
                  </a:lnTo>
                  <a:lnTo>
                    <a:pt x="723900" y="733425"/>
                  </a:lnTo>
                  <a:lnTo>
                    <a:pt x="0" y="390525"/>
                  </a:lnTo>
                  <a:lnTo>
                    <a:pt x="828675" y="0"/>
                  </a:lnTo>
                  <a:close/>
                </a:path>
              </a:pathLst>
            </a:custGeom>
            <a:solidFill>
              <a:schemeClr val="bg1">
                <a:lumMod val="95000"/>
              </a:schemeClr>
            </a:solidFill>
            <a:ln w="6350">
              <a:solidFill>
                <a:schemeClr val="bg1">
                  <a:lumMod val="8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nvGrpSpPr>
            <xdr:cNvPr id="108" name="Grupa 107">
              <a:extLst>
                <a:ext uri="{FF2B5EF4-FFF2-40B4-BE49-F238E27FC236}">
                  <a16:creationId xmlns:a16="http://schemas.microsoft.com/office/drawing/2014/main" id="{00000000-0008-0000-0700-00006C000000}"/>
                </a:ext>
              </a:extLst>
            </xdr:cNvPr>
            <xdr:cNvGrpSpPr/>
          </xdr:nvGrpSpPr>
          <xdr:grpSpPr>
            <a:xfrm>
              <a:off x="4257897" y="8674138"/>
              <a:ext cx="3124472" cy="2115730"/>
              <a:chOff x="3670368" y="7366583"/>
              <a:chExt cx="3042579" cy="2220784"/>
            </a:xfrm>
          </xdr:grpSpPr>
          <xdr:grpSp>
            <xdr:nvGrpSpPr>
              <xdr:cNvPr id="110" name="Grupa 109">
                <a:extLst>
                  <a:ext uri="{FF2B5EF4-FFF2-40B4-BE49-F238E27FC236}">
                    <a16:creationId xmlns:a16="http://schemas.microsoft.com/office/drawing/2014/main" id="{00000000-0008-0000-0700-00006E000000}"/>
                  </a:ext>
                </a:extLst>
              </xdr:cNvPr>
              <xdr:cNvGrpSpPr/>
            </xdr:nvGrpSpPr>
            <xdr:grpSpPr>
              <a:xfrm>
                <a:off x="3670368" y="7366583"/>
                <a:ext cx="3042579" cy="2220784"/>
                <a:chOff x="6496695" y="2979033"/>
                <a:chExt cx="2690840" cy="2215330"/>
              </a:xfrm>
            </xdr:grpSpPr>
            <xdr:sp macro="" textlink="">
              <xdr:nvSpPr>
                <xdr:cNvPr id="113" name="Dowolny kształt: kształt 112">
                  <a:extLst>
                    <a:ext uri="{FF2B5EF4-FFF2-40B4-BE49-F238E27FC236}">
                      <a16:creationId xmlns:a16="http://schemas.microsoft.com/office/drawing/2014/main" id="{00000000-0008-0000-0700-000071000000}"/>
                    </a:ext>
                  </a:extLst>
                </xdr:cNvPr>
                <xdr:cNvSpPr/>
              </xdr:nvSpPr>
              <xdr:spPr>
                <a:xfrm>
                  <a:off x="7967624" y="2979033"/>
                  <a:ext cx="1167674" cy="1342472"/>
                </a:xfrm>
                <a:custGeom>
                  <a:avLst/>
                  <a:gdLst>
                    <a:gd name="connsiteX0" fmla="*/ 0 w 1170878"/>
                    <a:gd name="connsiteY0" fmla="*/ 669073 h 1347439"/>
                    <a:gd name="connsiteX1" fmla="*/ 0 w 1170878"/>
                    <a:gd name="connsiteY1" fmla="*/ 0 h 1347439"/>
                    <a:gd name="connsiteX2" fmla="*/ 1170878 w 1170878"/>
                    <a:gd name="connsiteY2" fmla="*/ 664427 h 1347439"/>
                    <a:gd name="connsiteX3" fmla="*/ 1170878 w 1170878"/>
                    <a:gd name="connsiteY3" fmla="*/ 1347439 h 1347439"/>
                    <a:gd name="connsiteX4" fmla="*/ 0 w 1170878"/>
                    <a:gd name="connsiteY4" fmla="*/ 669073 h 1347439"/>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170878" h="1347439">
                      <a:moveTo>
                        <a:pt x="0" y="669073"/>
                      </a:moveTo>
                      <a:lnTo>
                        <a:pt x="0" y="0"/>
                      </a:lnTo>
                      <a:lnTo>
                        <a:pt x="1170878" y="664427"/>
                      </a:lnTo>
                      <a:lnTo>
                        <a:pt x="1170878" y="1347439"/>
                      </a:lnTo>
                      <a:lnTo>
                        <a:pt x="0" y="669073"/>
                      </a:lnTo>
                      <a:close/>
                    </a:path>
                  </a:pathLst>
                </a:custGeom>
                <a:solidFill>
                  <a:schemeClr val="bg1">
                    <a:lumMod val="95000"/>
                    <a:alpha val="20000"/>
                  </a:schemeClr>
                </a:solidFill>
                <a:ln w="19050">
                  <a:solidFill>
                    <a:schemeClr val="bg1">
                      <a:lumMod val="85000"/>
                    </a:schemeClr>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pl-PL" sz="1100" b="1">
                    <a:solidFill>
                      <a:schemeClr val="lt1"/>
                    </a:solidFill>
                    <a:latin typeface="+mn-lt"/>
                    <a:ea typeface="+mn-ea"/>
                    <a:cs typeface="+mn-cs"/>
                  </a:endParaRPr>
                </a:p>
              </xdr:txBody>
            </xdr:sp>
            <xdr:sp macro="" textlink="">
              <xdr:nvSpPr>
                <xdr:cNvPr id="114" name="Dowolny kształt: kształt 113">
                  <a:extLst>
                    <a:ext uri="{FF2B5EF4-FFF2-40B4-BE49-F238E27FC236}">
                      <a16:creationId xmlns:a16="http://schemas.microsoft.com/office/drawing/2014/main" id="{00000000-0008-0000-0700-000072000000}"/>
                    </a:ext>
                  </a:extLst>
                </xdr:cNvPr>
                <xdr:cNvSpPr/>
              </xdr:nvSpPr>
              <xdr:spPr>
                <a:xfrm>
                  <a:off x="6496695" y="2990506"/>
                  <a:ext cx="1168154" cy="1342472"/>
                </a:xfrm>
                <a:custGeom>
                  <a:avLst/>
                  <a:gdLst>
                    <a:gd name="connsiteX0" fmla="*/ 0 w 1170878"/>
                    <a:gd name="connsiteY0" fmla="*/ 1347439 h 1347439"/>
                    <a:gd name="connsiteX1" fmla="*/ 0 w 1170878"/>
                    <a:gd name="connsiteY1" fmla="*/ 673719 h 1347439"/>
                    <a:gd name="connsiteX2" fmla="*/ 1170878 w 1170878"/>
                    <a:gd name="connsiteY2" fmla="*/ 0 h 1347439"/>
                    <a:gd name="connsiteX3" fmla="*/ 1170878 w 1170878"/>
                    <a:gd name="connsiteY3" fmla="*/ 678366 h 1347439"/>
                    <a:gd name="connsiteX4" fmla="*/ 0 w 1170878"/>
                    <a:gd name="connsiteY4" fmla="*/ 1347439 h 1347439"/>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170878" h="1347439">
                      <a:moveTo>
                        <a:pt x="0" y="1347439"/>
                      </a:moveTo>
                      <a:lnTo>
                        <a:pt x="0" y="673719"/>
                      </a:lnTo>
                      <a:lnTo>
                        <a:pt x="1170878" y="0"/>
                      </a:lnTo>
                      <a:lnTo>
                        <a:pt x="1170878" y="678366"/>
                      </a:lnTo>
                      <a:lnTo>
                        <a:pt x="0" y="1347439"/>
                      </a:lnTo>
                      <a:close/>
                    </a:path>
                  </a:pathLst>
                </a:custGeom>
                <a:solidFill>
                  <a:schemeClr val="bg1">
                    <a:lumMod val="95000"/>
                    <a:alpha val="20000"/>
                  </a:schemeClr>
                </a:solidFill>
                <a:ln w="19050">
                  <a:solidFill>
                    <a:schemeClr val="bg1">
                      <a:lumMod val="85000"/>
                    </a:schemeClr>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b="1"/>
                </a:p>
              </xdr:txBody>
            </xdr:sp>
            <xdr:sp macro="" textlink="">
              <xdr:nvSpPr>
                <xdr:cNvPr id="115" name="Dowolny kształt: kształt 114">
                  <a:extLst>
                    <a:ext uri="{FF2B5EF4-FFF2-40B4-BE49-F238E27FC236}">
                      <a16:creationId xmlns:a16="http://schemas.microsoft.com/office/drawing/2014/main" id="{00000000-0008-0000-0700-000073000000}"/>
                    </a:ext>
                  </a:extLst>
                </xdr:cNvPr>
                <xdr:cNvSpPr/>
              </xdr:nvSpPr>
              <xdr:spPr>
                <a:xfrm>
                  <a:off x="6550914" y="3843078"/>
                  <a:ext cx="1163508" cy="1351285"/>
                </a:xfrm>
                <a:custGeom>
                  <a:avLst/>
                  <a:gdLst>
                    <a:gd name="connsiteX0" fmla="*/ 1166232 w 1166232"/>
                    <a:gd name="connsiteY0" fmla="*/ 1356732 h 1356732"/>
                    <a:gd name="connsiteX1" fmla="*/ 1166232 w 1166232"/>
                    <a:gd name="connsiteY1" fmla="*/ 673719 h 1356732"/>
                    <a:gd name="connsiteX2" fmla="*/ 0 w 1166232"/>
                    <a:gd name="connsiteY2" fmla="*/ 0 h 1356732"/>
                    <a:gd name="connsiteX3" fmla="*/ 0 w 1166232"/>
                    <a:gd name="connsiteY3" fmla="*/ 678366 h 1356732"/>
                    <a:gd name="connsiteX4" fmla="*/ 1166232 w 1166232"/>
                    <a:gd name="connsiteY4" fmla="*/ 1356732 h 1356732"/>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166232" h="1356732">
                      <a:moveTo>
                        <a:pt x="1166232" y="1356732"/>
                      </a:moveTo>
                      <a:lnTo>
                        <a:pt x="1166232" y="673719"/>
                      </a:lnTo>
                      <a:lnTo>
                        <a:pt x="0" y="0"/>
                      </a:lnTo>
                      <a:lnTo>
                        <a:pt x="0" y="678366"/>
                      </a:lnTo>
                      <a:lnTo>
                        <a:pt x="1166232" y="1356732"/>
                      </a:lnTo>
                      <a:close/>
                    </a:path>
                  </a:pathLst>
                </a:custGeom>
                <a:solidFill>
                  <a:schemeClr val="accent1">
                    <a:alpha val="20000"/>
                  </a:schemeClr>
                </a:solidFill>
                <a:ln w="19050">
                  <a:solidFill>
                    <a:schemeClr val="bg1">
                      <a:lumMod val="85000"/>
                    </a:schemeClr>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b="1"/>
                </a:p>
              </xdr:txBody>
            </xdr:sp>
            <xdr:sp macro="" textlink="">
              <xdr:nvSpPr>
                <xdr:cNvPr id="116" name="Dowolny kształt: kształt 115">
                  <a:extLst>
                    <a:ext uri="{FF2B5EF4-FFF2-40B4-BE49-F238E27FC236}">
                      <a16:creationId xmlns:a16="http://schemas.microsoft.com/office/drawing/2014/main" id="{00000000-0008-0000-0700-000074000000}"/>
                    </a:ext>
                  </a:extLst>
                </xdr:cNvPr>
                <xdr:cNvSpPr/>
              </xdr:nvSpPr>
              <xdr:spPr>
                <a:xfrm>
                  <a:off x="8021277" y="3823165"/>
                  <a:ext cx="1166258" cy="1355931"/>
                </a:xfrm>
                <a:custGeom>
                  <a:avLst/>
                  <a:gdLst>
                    <a:gd name="connsiteX0" fmla="*/ 1166232 w 1166232"/>
                    <a:gd name="connsiteY0" fmla="*/ 687658 h 1361378"/>
                    <a:gd name="connsiteX1" fmla="*/ 1166232 w 1166232"/>
                    <a:gd name="connsiteY1" fmla="*/ 0 h 1361378"/>
                    <a:gd name="connsiteX2" fmla="*/ 0 w 1166232"/>
                    <a:gd name="connsiteY2" fmla="*/ 673719 h 1361378"/>
                    <a:gd name="connsiteX3" fmla="*/ 0 w 1166232"/>
                    <a:gd name="connsiteY3" fmla="*/ 1361378 h 1361378"/>
                    <a:gd name="connsiteX4" fmla="*/ 1166232 w 1166232"/>
                    <a:gd name="connsiteY4" fmla="*/ 687658 h 1361378"/>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166232" h="1361378">
                      <a:moveTo>
                        <a:pt x="1166232" y="687658"/>
                      </a:moveTo>
                      <a:lnTo>
                        <a:pt x="1166232" y="0"/>
                      </a:lnTo>
                      <a:lnTo>
                        <a:pt x="0" y="673719"/>
                      </a:lnTo>
                      <a:lnTo>
                        <a:pt x="0" y="1361378"/>
                      </a:lnTo>
                      <a:lnTo>
                        <a:pt x="1166232" y="687658"/>
                      </a:lnTo>
                      <a:close/>
                    </a:path>
                  </a:pathLst>
                </a:custGeom>
                <a:solidFill>
                  <a:schemeClr val="bg1">
                    <a:lumMod val="85000"/>
                  </a:schemeClr>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pl-PL" sz="1100" b="1">
                    <a:solidFill>
                      <a:schemeClr val="lt1"/>
                    </a:solidFill>
                    <a:latin typeface="+mn-lt"/>
                    <a:ea typeface="+mn-ea"/>
                    <a:cs typeface="+mn-cs"/>
                  </a:endParaRPr>
                </a:p>
              </xdr:txBody>
            </xdr:sp>
            <xdr:cxnSp macro="">
              <xdr:nvCxnSpPr>
                <xdr:cNvPr id="117" name="Łącznik prosty 116">
                  <a:extLst>
                    <a:ext uri="{FF2B5EF4-FFF2-40B4-BE49-F238E27FC236}">
                      <a16:creationId xmlns:a16="http://schemas.microsoft.com/office/drawing/2014/main" id="{00000000-0008-0000-0700-000075000000}"/>
                    </a:ext>
                  </a:extLst>
                </xdr:cNvPr>
                <xdr:cNvCxnSpPr>
                  <a:stCxn id="116" idx="3"/>
                  <a:endCxn id="107" idx="4"/>
                </xdr:cNvCxnSpPr>
              </xdr:nvCxnSpPr>
              <xdr:spPr>
                <a:xfrm flipH="1" flipV="1">
                  <a:off x="7881082" y="5096680"/>
                  <a:ext cx="140195" cy="82416"/>
                </a:xfrm>
                <a:prstGeom prst="line">
                  <a:avLst/>
                </a:prstGeom>
                <a:ln>
                  <a:solidFill>
                    <a:schemeClr val="bg1">
                      <a:lumMod val="65000"/>
                    </a:schemeClr>
                  </a:solidFill>
                </a:ln>
              </xdr:spPr>
              <xdr:style>
                <a:lnRef idx="1">
                  <a:schemeClr val="dk1"/>
                </a:lnRef>
                <a:fillRef idx="0">
                  <a:schemeClr val="dk1"/>
                </a:fillRef>
                <a:effectRef idx="0">
                  <a:schemeClr val="dk1"/>
                </a:effectRef>
                <a:fontRef idx="minor">
                  <a:schemeClr val="tx1"/>
                </a:fontRef>
              </xdr:style>
            </xdr:cxnSp>
            <xdr:cxnSp macro="">
              <xdr:nvCxnSpPr>
                <xdr:cNvPr id="118" name="Łącznik prosty 117">
                  <a:extLst>
                    <a:ext uri="{FF2B5EF4-FFF2-40B4-BE49-F238E27FC236}">
                      <a16:creationId xmlns:a16="http://schemas.microsoft.com/office/drawing/2014/main" id="{00000000-0008-0000-0700-000076000000}"/>
                    </a:ext>
                  </a:extLst>
                </xdr:cNvPr>
                <xdr:cNvCxnSpPr>
                  <a:stCxn id="115" idx="0"/>
                  <a:endCxn id="107" idx="4"/>
                </xdr:cNvCxnSpPr>
              </xdr:nvCxnSpPr>
              <xdr:spPr>
                <a:xfrm flipV="1">
                  <a:off x="7714421" y="5096680"/>
                  <a:ext cx="166661" cy="97683"/>
                </a:xfrm>
                <a:prstGeom prst="line">
                  <a:avLst/>
                </a:prstGeom>
                <a:ln>
                  <a:solidFill>
                    <a:schemeClr val="bg1">
                      <a:lumMod val="65000"/>
                    </a:schemeClr>
                  </a:solidFill>
                </a:ln>
              </xdr:spPr>
              <xdr:style>
                <a:lnRef idx="1">
                  <a:schemeClr val="dk1"/>
                </a:lnRef>
                <a:fillRef idx="0">
                  <a:schemeClr val="dk1"/>
                </a:fillRef>
                <a:effectRef idx="0">
                  <a:schemeClr val="dk1"/>
                </a:effectRef>
                <a:fontRef idx="minor">
                  <a:schemeClr val="tx1"/>
                </a:fontRef>
              </xdr:style>
            </xdr:cxnSp>
            <xdr:cxnSp macro="">
              <xdr:nvCxnSpPr>
                <xdr:cNvPr id="119" name="Łącznik prosty 118">
                  <a:extLst>
                    <a:ext uri="{FF2B5EF4-FFF2-40B4-BE49-F238E27FC236}">
                      <a16:creationId xmlns:a16="http://schemas.microsoft.com/office/drawing/2014/main" id="{00000000-0008-0000-0700-000077000000}"/>
                    </a:ext>
                  </a:extLst>
                </xdr:cNvPr>
                <xdr:cNvCxnSpPr>
                  <a:stCxn id="107" idx="0"/>
                  <a:endCxn id="113" idx="0"/>
                </xdr:cNvCxnSpPr>
              </xdr:nvCxnSpPr>
              <xdr:spPr>
                <a:xfrm flipV="1">
                  <a:off x="7807418" y="3645640"/>
                  <a:ext cx="160206" cy="94657"/>
                </a:xfrm>
                <a:prstGeom prst="line">
                  <a:avLst/>
                </a:prstGeom>
                <a:ln>
                  <a:solidFill>
                    <a:schemeClr val="bg1">
                      <a:lumMod val="65000"/>
                    </a:schemeClr>
                  </a:solidFill>
                </a:ln>
              </xdr:spPr>
              <xdr:style>
                <a:lnRef idx="1">
                  <a:schemeClr val="dk1"/>
                </a:lnRef>
                <a:fillRef idx="0">
                  <a:schemeClr val="dk1"/>
                </a:fillRef>
                <a:effectRef idx="0">
                  <a:schemeClr val="dk1"/>
                </a:effectRef>
                <a:fontRef idx="minor">
                  <a:schemeClr val="tx1"/>
                </a:fontRef>
              </xdr:style>
            </xdr:cxnSp>
          </xdr:grpSp>
          <xdr:sp macro="" textlink="">
            <xdr:nvSpPr>
              <xdr:cNvPr id="111" name="Dowolny kształt: kształt 110">
                <a:extLst>
                  <a:ext uri="{FF2B5EF4-FFF2-40B4-BE49-F238E27FC236}">
                    <a16:creationId xmlns:a16="http://schemas.microsoft.com/office/drawing/2014/main" id="{00000000-0008-0000-0700-00006F000000}"/>
                  </a:ext>
                </a:extLst>
              </xdr:cNvPr>
              <xdr:cNvSpPr/>
            </xdr:nvSpPr>
            <xdr:spPr>
              <a:xfrm>
                <a:off x="5602843" y="7665271"/>
                <a:ext cx="327859" cy="486277"/>
              </a:xfrm>
              <a:custGeom>
                <a:avLst/>
                <a:gdLst>
                  <a:gd name="connsiteX0" fmla="*/ 0 w 656723"/>
                  <a:gd name="connsiteY0" fmla="*/ 0 h 1017671"/>
                  <a:gd name="connsiteX1" fmla="*/ 0 w 656723"/>
                  <a:gd name="connsiteY1" fmla="*/ 686803 h 1017671"/>
                  <a:gd name="connsiteX2" fmla="*/ 656723 w 656723"/>
                  <a:gd name="connsiteY2" fmla="*/ 1017671 h 1017671"/>
                  <a:gd name="connsiteX3" fmla="*/ 656723 w 656723"/>
                  <a:gd name="connsiteY3" fmla="*/ 340895 h 1017671"/>
                  <a:gd name="connsiteX4" fmla="*/ 0 w 656723"/>
                  <a:gd name="connsiteY4" fmla="*/ 0 h 1017671"/>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656723" h="1017671">
                    <a:moveTo>
                      <a:pt x="0" y="0"/>
                    </a:moveTo>
                    <a:lnTo>
                      <a:pt x="0" y="686803"/>
                    </a:lnTo>
                    <a:lnTo>
                      <a:pt x="656723" y="1017671"/>
                    </a:lnTo>
                    <a:lnTo>
                      <a:pt x="656723" y="340895"/>
                    </a:lnTo>
                    <a:lnTo>
                      <a:pt x="0" y="0"/>
                    </a:lnTo>
                    <a:close/>
                  </a:path>
                </a:pathLst>
              </a:custGeom>
              <a:solidFill>
                <a:schemeClr val="accent1">
                  <a:lumMod val="40000"/>
                  <a:lumOff val="60000"/>
                </a:schemeClr>
              </a:solidFill>
              <a:ln>
                <a:solidFill>
                  <a:schemeClr val="bg1">
                    <a:lumMod val="85000"/>
                  </a:schemeClr>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xnSp macro="">
            <xdr:nvCxnSpPr>
              <xdr:cNvPr id="112" name="Łącznik prosty 111">
                <a:extLst>
                  <a:ext uri="{FF2B5EF4-FFF2-40B4-BE49-F238E27FC236}">
                    <a16:creationId xmlns:a16="http://schemas.microsoft.com/office/drawing/2014/main" id="{00000000-0008-0000-0700-000070000000}"/>
                  </a:ext>
                </a:extLst>
              </xdr:cNvPr>
              <xdr:cNvCxnSpPr/>
            </xdr:nvCxnSpPr>
            <xdr:spPr>
              <a:xfrm flipV="1">
                <a:off x="5763262" y="7757701"/>
                <a:ext cx="0" cy="303609"/>
              </a:xfrm>
              <a:prstGeom prst="line">
                <a:avLst/>
              </a:prstGeom>
              <a:ln w="12700">
                <a:solidFill>
                  <a:schemeClr val="bg1">
                    <a:lumMod val="85000"/>
                  </a:schemeClr>
                </a:solidFill>
                <a:prstDash val="sysDash"/>
              </a:ln>
            </xdr:spPr>
            <xdr:style>
              <a:lnRef idx="1">
                <a:schemeClr val="accent1"/>
              </a:lnRef>
              <a:fillRef idx="0">
                <a:schemeClr val="accent1"/>
              </a:fillRef>
              <a:effectRef idx="0">
                <a:schemeClr val="accent1"/>
              </a:effectRef>
              <a:fontRef idx="minor">
                <a:schemeClr val="tx1"/>
              </a:fontRef>
            </xdr:style>
          </xdr:cxnSp>
        </xdr:grpSp>
        <xdr:cxnSp macro="">
          <xdr:nvCxnSpPr>
            <xdr:cNvPr id="109" name="Łącznik prosty 108">
              <a:extLst>
                <a:ext uri="{FF2B5EF4-FFF2-40B4-BE49-F238E27FC236}">
                  <a16:creationId xmlns:a16="http://schemas.microsoft.com/office/drawing/2014/main" id="{00000000-0008-0000-0700-00006D000000}"/>
                </a:ext>
              </a:extLst>
            </xdr:cNvPr>
            <xdr:cNvCxnSpPr>
              <a:stCxn id="107" idx="0"/>
              <a:endCxn id="114" idx="3"/>
            </xdr:cNvCxnSpPr>
          </xdr:nvCxnSpPr>
          <xdr:spPr>
            <a:xfrm flipH="1" flipV="1">
              <a:off x="5614300" y="9330574"/>
              <a:ext cx="165544" cy="70601"/>
            </a:xfrm>
            <a:prstGeom prst="line">
              <a:avLst/>
            </a:prstGeom>
            <a:ln>
              <a:solidFill>
                <a:schemeClr val="bg1">
                  <a:lumMod val="65000"/>
                </a:schemeClr>
              </a:solidFill>
            </a:ln>
          </xdr:spPr>
          <xdr:style>
            <a:lnRef idx="1">
              <a:schemeClr val="dk1"/>
            </a:lnRef>
            <a:fillRef idx="0">
              <a:schemeClr val="dk1"/>
            </a:fillRef>
            <a:effectRef idx="0">
              <a:schemeClr val="dk1"/>
            </a:effectRef>
            <a:fontRef idx="minor">
              <a:schemeClr val="tx1"/>
            </a:fontRef>
          </xdr:style>
        </xdr:cxnSp>
      </xdr:grpSp>
      <xdr:sp macro="" textlink="">
        <xdr:nvSpPr>
          <xdr:cNvPr id="105" name="Dowolny kształt: kształt 104">
            <a:extLst>
              <a:ext uri="{FF2B5EF4-FFF2-40B4-BE49-F238E27FC236}">
                <a16:creationId xmlns:a16="http://schemas.microsoft.com/office/drawing/2014/main" id="{00000000-0008-0000-0700-000069000000}"/>
              </a:ext>
            </a:extLst>
          </xdr:cNvPr>
          <xdr:cNvSpPr/>
        </xdr:nvSpPr>
        <xdr:spPr>
          <a:xfrm>
            <a:off x="6322795" y="11291773"/>
            <a:ext cx="423378" cy="547686"/>
          </a:xfrm>
          <a:custGeom>
            <a:avLst/>
            <a:gdLst>
              <a:gd name="connsiteX0" fmla="*/ 0 w 767014"/>
              <a:gd name="connsiteY0" fmla="*/ 386013 h 1077828"/>
              <a:gd name="connsiteX1" fmla="*/ 0 w 767014"/>
              <a:gd name="connsiteY1" fmla="*/ 1077828 h 1077828"/>
              <a:gd name="connsiteX2" fmla="*/ 767014 w 767014"/>
              <a:gd name="connsiteY2" fmla="*/ 686802 h 1077828"/>
              <a:gd name="connsiteX3" fmla="*/ 767014 w 767014"/>
              <a:gd name="connsiteY3" fmla="*/ 0 h 1077828"/>
              <a:gd name="connsiteX4" fmla="*/ 0 w 767014"/>
              <a:gd name="connsiteY4" fmla="*/ 386013 h 1077828"/>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767014" h="1077828">
                <a:moveTo>
                  <a:pt x="0" y="386013"/>
                </a:moveTo>
                <a:lnTo>
                  <a:pt x="0" y="1077828"/>
                </a:lnTo>
                <a:lnTo>
                  <a:pt x="767014" y="686802"/>
                </a:lnTo>
                <a:lnTo>
                  <a:pt x="767014" y="0"/>
                </a:lnTo>
                <a:lnTo>
                  <a:pt x="0" y="386013"/>
                </a:lnTo>
                <a:close/>
              </a:path>
            </a:pathLst>
          </a:custGeom>
          <a:solidFill>
            <a:schemeClr val="accent1">
              <a:lumMod val="60000"/>
              <a:lumOff val="40000"/>
            </a:schemeClr>
          </a:solidFill>
          <a:ln>
            <a:solidFill>
              <a:schemeClr val="tx1"/>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xnSp macro="">
        <xdr:nvCxnSpPr>
          <xdr:cNvPr id="106" name="Łącznik prosty 105">
            <a:extLst>
              <a:ext uri="{FF2B5EF4-FFF2-40B4-BE49-F238E27FC236}">
                <a16:creationId xmlns:a16="http://schemas.microsoft.com/office/drawing/2014/main" id="{00000000-0008-0000-0700-00006A000000}"/>
              </a:ext>
            </a:extLst>
          </xdr:cNvPr>
          <xdr:cNvCxnSpPr/>
        </xdr:nvCxnSpPr>
        <xdr:spPr>
          <a:xfrm flipV="1">
            <a:off x="6555462" y="11374308"/>
            <a:ext cx="0" cy="353274"/>
          </a:xfrm>
          <a:prstGeom prst="line">
            <a:avLst/>
          </a:prstGeom>
          <a:ln w="12700">
            <a:solidFill>
              <a:schemeClr val="tx1"/>
            </a:solidFill>
            <a:prstDash val="sysDash"/>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2</xdr:col>
      <xdr:colOff>12339</xdr:colOff>
      <xdr:row>63</xdr:row>
      <xdr:rowOff>107633</xdr:rowOff>
    </xdr:from>
    <xdr:to>
      <xdr:col>3</xdr:col>
      <xdr:colOff>457788</xdr:colOff>
      <xdr:row>67</xdr:row>
      <xdr:rowOff>106680</xdr:rowOff>
    </xdr:to>
    <xdr:grpSp>
      <xdr:nvGrpSpPr>
        <xdr:cNvPr id="120" name="Grupa 119">
          <a:extLst>
            <a:ext uri="{FF2B5EF4-FFF2-40B4-BE49-F238E27FC236}">
              <a16:creationId xmlns:a16="http://schemas.microsoft.com/office/drawing/2014/main" id="{00000000-0008-0000-0700-000078000000}"/>
            </a:ext>
          </a:extLst>
        </xdr:cNvPr>
        <xdr:cNvGrpSpPr>
          <a:grpSpLocks noChangeAspect="1"/>
        </xdr:cNvGrpSpPr>
      </xdr:nvGrpSpPr>
      <xdr:grpSpPr>
        <a:xfrm>
          <a:off x="699708" y="11647787"/>
          <a:ext cx="1024345" cy="716223"/>
          <a:chOff x="4348977" y="9940356"/>
          <a:chExt cx="3121218" cy="2158143"/>
        </a:xfrm>
      </xdr:grpSpPr>
      <xdr:grpSp>
        <xdr:nvGrpSpPr>
          <xdr:cNvPr id="121" name="Grupa 120">
            <a:extLst>
              <a:ext uri="{FF2B5EF4-FFF2-40B4-BE49-F238E27FC236}">
                <a16:creationId xmlns:a16="http://schemas.microsoft.com/office/drawing/2014/main" id="{00000000-0008-0000-0700-000079000000}"/>
              </a:ext>
            </a:extLst>
          </xdr:cNvPr>
          <xdr:cNvGrpSpPr>
            <a:grpSpLocks noChangeAspect="1"/>
          </xdr:cNvGrpSpPr>
        </xdr:nvGrpSpPr>
        <xdr:grpSpPr>
          <a:xfrm>
            <a:off x="4350882" y="9936546"/>
            <a:ext cx="3115503" cy="2158143"/>
            <a:chOff x="4257897" y="8674138"/>
            <a:chExt cx="3124472" cy="2115730"/>
          </a:xfrm>
        </xdr:grpSpPr>
        <xdr:sp macro="" textlink="">
          <xdr:nvSpPr>
            <xdr:cNvPr id="124" name="Dowolny kształt: kształt 123">
              <a:extLst>
                <a:ext uri="{FF2B5EF4-FFF2-40B4-BE49-F238E27FC236}">
                  <a16:creationId xmlns:a16="http://schemas.microsoft.com/office/drawing/2014/main" id="{00000000-0008-0000-0700-00007C000000}"/>
                </a:ext>
              </a:extLst>
            </xdr:cNvPr>
            <xdr:cNvSpPr/>
          </xdr:nvSpPr>
          <xdr:spPr>
            <a:xfrm>
              <a:off x="4953000" y="9401175"/>
              <a:ext cx="1720215" cy="1295400"/>
            </a:xfrm>
            <a:custGeom>
              <a:avLst/>
              <a:gdLst>
                <a:gd name="connsiteX0" fmla="*/ 828675 w 1724025"/>
                <a:gd name="connsiteY0" fmla="*/ 0 h 1295400"/>
                <a:gd name="connsiteX1" fmla="*/ 1724025 w 1724025"/>
                <a:gd name="connsiteY1" fmla="*/ 409575 h 1295400"/>
                <a:gd name="connsiteX2" fmla="*/ 1076325 w 1724025"/>
                <a:gd name="connsiteY2" fmla="*/ 714375 h 1295400"/>
                <a:gd name="connsiteX3" fmla="*/ 1076325 w 1724025"/>
                <a:gd name="connsiteY3" fmla="*/ 1219200 h 1295400"/>
                <a:gd name="connsiteX4" fmla="*/ 914400 w 1724025"/>
                <a:gd name="connsiteY4" fmla="*/ 1295400 h 1295400"/>
                <a:gd name="connsiteX5" fmla="*/ 714375 w 1724025"/>
                <a:gd name="connsiteY5" fmla="*/ 1219200 h 1295400"/>
                <a:gd name="connsiteX6" fmla="*/ 723900 w 1724025"/>
                <a:gd name="connsiteY6" fmla="*/ 733425 h 1295400"/>
                <a:gd name="connsiteX7" fmla="*/ 0 w 1724025"/>
                <a:gd name="connsiteY7" fmla="*/ 390525 h 1295400"/>
                <a:gd name="connsiteX8" fmla="*/ 828675 w 1724025"/>
                <a:gd name="connsiteY8" fmla="*/ 0 h 12954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1724025" h="1295400">
                  <a:moveTo>
                    <a:pt x="828675" y="0"/>
                  </a:moveTo>
                  <a:lnTo>
                    <a:pt x="1724025" y="409575"/>
                  </a:lnTo>
                  <a:lnTo>
                    <a:pt x="1076325" y="714375"/>
                  </a:lnTo>
                  <a:lnTo>
                    <a:pt x="1076325" y="1219200"/>
                  </a:lnTo>
                  <a:lnTo>
                    <a:pt x="914400" y="1295400"/>
                  </a:lnTo>
                  <a:lnTo>
                    <a:pt x="714375" y="1219200"/>
                  </a:lnTo>
                  <a:lnTo>
                    <a:pt x="723900" y="733425"/>
                  </a:lnTo>
                  <a:lnTo>
                    <a:pt x="0" y="390525"/>
                  </a:lnTo>
                  <a:lnTo>
                    <a:pt x="828675" y="0"/>
                  </a:lnTo>
                  <a:close/>
                </a:path>
              </a:pathLst>
            </a:custGeom>
            <a:solidFill>
              <a:schemeClr val="bg1">
                <a:lumMod val="95000"/>
              </a:schemeClr>
            </a:solidFill>
            <a:ln w="6350">
              <a:solidFill>
                <a:schemeClr val="bg1">
                  <a:lumMod val="8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nvGrpSpPr>
            <xdr:cNvPr id="125" name="Grupa 124">
              <a:extLst>
                <a:ext uri="{FF2B5EF4-FFF2-40B4-BE49-F238E27FC236}">
                  <a16:creationId xmlns:a16="http://schemas.microsoft.com/office/drawing/2014/main" id="{00000000-0008-0000-0700-00007D000000}"/>
                </a:ext>
              </a:extLst>
            </xdr:cNvPr>
            <xdr:cNvGrpSpPr/>
          </xdr:nvGrpSpPr>
          <xdr:grpSpPr>
            <a:xfrm>
              <a:off x="4257897" y="8674138"/>
              <a:ext cx="3124472" cy="2115730"/>
              <a:chOff x="3670368" y="7366583"/>
              <a:chExt cx="3042579" cy="2220784"/>
            </a:xfrm>
          </xdr:grpSpPr>
          <xdr:grpSp>
            <xdr:nvGrpSpPr>
              <xdr:cNvPr id="127" name="Grupa 126">
                <a:extLst>
                  <a:ext uri="{FF2B5EF4-FFF2-40B4-BE49-F238E27FC236}">
                    <a16:creationId xmlns:a16="http://schemas.microsoft.com/office/drawing/2014/main" id="{00000000-0008-0000-0700-00007F000000}"/>
                  </a:ext>
                </a:extLst>
              </xdr:cNvPr>
              <xdr:cNvGrpSpPr/>
            </xdr:nvGrpSpPr>
            <xdr:grpSpPr>
              <a:xfrm>
                <a:off x="3670368" y="7366583"/>
                <a:ext cx="3042579" cy="2220784"/>
                <a:chOff x="6496695" y="2979033"/>
                <a:chExt cx="2690840" cy="2215330"/>
              </a:xfrm>
            </xdr:grpSpPr>
            <xdr:sp macro="" textlink="">
              <xdr:nvSpPr>
                <xdr:cNvPr id="130" name="Dowolny kształt: kształt 129">
                  <a:extLst>
                    <a:ext uri="{FF2B5EF4-FFF2-40B4-BE49-F238E27FC236}">
                      <a16:creationId xmlns:a16="http://schemas.microsoft.com/office/drawing/2014/main" id="{00000000-0008-0000-0700-000082000000}"/>
                    </a:ext>
                  </a:extLst>
                </xdr:cNvPr>
                <xdr:cNvSpPr/>
              </xdr:nvSpPr>
              <xdr:spPr>
                <a:xfrm>
                  <a:off x="7967624" y="2979033"/>
                  <a:ext cx="1167674" cy="1342472"/>
                </a:xfrm>
                <a:custGeom>
                  <a:avLst/>
                  <a:gdLst>
                    <a:gd name="connsiteX0" fmla="*/ 0 w 1170878"/>
                    <a:gd name="connsiteY0" fmla="*/ 669073 h 1347439"/>
                    <a:gd name="connsiteX1" fmla="*/ 0 w 1170878"/>
                    <a:gd name="connsiteY1" fmla="*/ 0 h 1347439"/>
                    <a:gd name="connsiteX2" fmla="*/ 1170878 w 1170878"/>
                    <a:gd name="connsiteY2" fmla="*/ 664427 h 1347439"/>
                    <a:gd name="connsiteX3" fmla="*/ 1170878 w 1170878"/>
                    <a:gd name="connsiteY3" fmla="*/ 1347439 h 1347439"/>
                    <a:gd name="connsiteX4" fmla="*/ 0 w 1170878"/>
                    <a:gd name="connsiteY4" fmla="*/ 669073 h 1347439"/>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170878" h="1347439">
                      <a:moveTo>
                        <a:pt x="0" y="669073"/>
                      </a:moveTo>
                      <a:lnTo>
                        <a:pt x="0" y="0"/>
                      </a:lnTo>
                      <a:lnTo>
                        <a:pt x="1170878" y="664427"/>
                      </a:lnTo>
                      <a:lnTo>
                        <a:pt x="1170878" y="1347439"/>
                      </a:lnTo>
                      <a:lnTo>
                        <a:pt x="0" y="669073"/>
                      </a:lnTo>
                      <a:close/>
                    </a:path>
                  </a:pathLst>
                </a:custGeom>
                <a:solidFill>
                  <a:schemeClr val="bg1">
                    <a:lumMod val="95000"/>
                    <a:alpha val="20000"/>
                  </a:schemeClr>
                </a:solidFill>
                <a:ln w="19050">
                  <a:solidFill>
                    <a:schemeClr val="bg1">
                      <a:lumMod val="85000"/>
                    </a:schemeClr>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pl-PL" sz="1100" b="1">
                    <a:solidFill>
                      <a:schemeClr val="lt1"/>
                    </a:solidFill>
                    <a:latin typeface="+mn-lt"/>
                    <a:ea typeface="+mn-ea"/>
                    <a:cs typeface="+mn-cs"/>
                  </a:endParaRPr>
                </a:p>
              </xdr:txBody>
            </xdr:sp>
            <xdr:sp macro="" textlink="">
              <xdr:nvSpPr>
                <xdr:cNvPr id="131" name="Dowolny kształt: kształt 130">
                  <a:extLst>
                    <a:ext uri="{FF2B5EF4-FFF2-40B4-BE49-F238E27FC236}">
                      <a16:creationId xmlns:a16="http://schemas.microsoft.com/office/drawing/2014/main" id="{00000000-0008-0000-0700-000083000000}"/>
                    </a:ext>
                  </a:extLst>
                </xdr:cNvPr>
                <xdr:cNvSpPr/>
              </xdr:nvSpPr>
              <xdr:spPr>
                <a:xfrm>
                  <a:off x="6496695" y="2990506"/>
                  <a:ext cx="1168154" cy="1342472"/>
                </a:xfrm>
                <a:custGeom>
                  <a:avLst/>
                  <a:gdLst>
                    <a:gd name="connsiteX0" fmla="*/ 0 w 1170878"/>
                    <a:gd name="connsiteY0" fmla="*/ 1347439 h 1347439"/>
                    <a:gd name="connsiteX1" fmla="*/ 0 w 1170878"/>
                    <a:gd name="connsiteY1" fmla="*/ 673719 h 1347439"/>
                    <a:gd name="connsiteX2" fmla="*/ 1170878 w 1170878"/>
                    <a:gd name="connsiteY2" fmla="*/ 0 h 1347439"/>
                    <a:gd name="connsiteX3" fmla="*/ 1170878 w 1170878"/>
                    <a:gd name="connsiteY3" fmla="*/ 678366 h 1347439"/>
                    <a:gd name="connsiteX4" fmla="*/ 0 w 1170878"/>
                    <a:gd name="connsiteY4" fmla="*/ 1347439 h 1347439"/>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170878" h="1347439">
                      <a:moveTo>
                        <a:pt x="0" y="1347439"/>
                      </a:moveTo>
                      <a:lnTo>
                        <a:pt x="0" y="673719"/>
                      </a:lnTo>
                      <a:lnTo>
                        <a:pt x="1170878" y="0"/>
                      </a:lnTo>
                      <a:lnTo>
                        <a:pt x="1170878" y="678366"/>
                      </a:lnTo>
                      <a:lnTo>
                        <a:pt x="0" y="1347439"/>
                      </a:lnTo>
                      <a:close/>
                    </a:path>
                  </a:pathLst>
                </a:custGeom>
                <a:solidFill>
                  <a:schemeClr val="bg1">
                    <a:lumMod val="95000"/>
                    <a:alpha val="20000"/>
                  </a:schemeClr>
                </a:solidFill>
                <a:ln w="19050">
                  <a:solidFill>
                    <a:schemeClr val="bg1">
                      <a:lumMod val="85000"/>
                    </a:schemeClr>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pl-PL" sz="1100" b="1">
                    <a:solidFill>
                      <a:schemeClr val="lt1"/>
                    </a:solidFill>
                    <a:latin typeface="+mn-lt"/>
                    <a:ea typeface="+mn-ea"/>
                    <a:cs typeface="+mn-cs"/>
                  </a:endParaRPr>
                </a:p>
              </xdr:txBody>
            </xdr:sp>
            <xdr:sp macro="" textlink="">
              <xdr:nvSpPr>
                <xdr:cNvPr id="132" name="Dowolny kształt: kształt 131">
                  <a:extLst>
                    <a:ext uri="{FF2B5EF4-FFF2-40B4-BE49-F238E27FC236}">
                      <a16:creationId xmlns:a16="http://schemas.microsoft.com/office/drawing/2014/main" id="{00000000-0008-0000-0700-000084000000}"/>
                    </a:ext>
                  </a:extLst>
                </xdr:cNvPr>
                <xdr:cNvSpPr/>
              </xdr:nvSpPr>
              <xdr:spPr>
                <a:xfrm>
                  <a:off x="6550914" y="3843078"/>
                  <a:ext cx="1163508" cy="1351285"/>
                </a:xfrm>
                <a:custGeom>
                  <a:avLst/>
                  <a:gdLst>
                    <a:gd name="connsiteX0" fmla="*/ 1166232 w 1166232"/>
                    <a:gd name="connsiteY0" fmla="*/ 1356732 h 1356732"/>
                    <a:gd name="connsiteX1" fmla="*/ 1166232 w 1166232"/>
                    <a:gd name="connsiteY1" fmla="*/ 673719 h 1356732"/>
                    <a:gd name="connsiteX2" fmla="*/ 0 w 1166232"/>
                    <a:gd name="connsiteY2" fmla="*/ 0 h 1356732"/>
                    <a:gd name="connsiteX3" fmla="*/ 0 w 1166232"/>
                    <a:gd name="connsiteY3" fmla="*/ 678366 h 1356732"/>
                    <a:gd name="connsiteX4" fmla="*/ 1166232 w 1166232"/>
                    <a:gd name="connsiteY4" fmla="*/ 1356732 h 1356732"/>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166232" h="1356732">
                      <a:moveTo>
                        <a:pt x="1166232" y="1356732"/>
                      </a:moveTo>
                      <a:lnTo>
                        <a:pt x="1166232" y="673719"/>
                      </a:lnTo>
                      <a:lnTo>
                        <a:pt x="0" y="0"/>
                      </a:lnTo>
                      <a:lnTo>
                        <a:pt x="0" y="678366"/>
                      </a:lnTo>
                      <a:lnTo>
                        <a:pt x="1166232" y="1356732"/>
                      </a:lnTo>
                      <a:close/>
                    </a:path>
                  </a:pathLst>
                </a:custGeom>
                <a:solidFill>
                  <a:schemeClr val="bg1">
                    <a:lumMod val="95000"/>
                  </a:schemeClr>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pl-PL" sz="1100" b="1">
                    <a:solidFill>
                      <a:schemeClr val="lt1"/>
                    </a:solidFill>
                    <a:latin typeface="+mn-lt"/>
                    <a:ea typeface="+mn-ea"/>
                    <a:cs typeface="+mn-cs"/>
                  </a:endParaRPr>
                </a:p>
              </xdr:txBody>
            </xdr:sp>
            <xdr:sp macro="" textlink="">
              <xdr:nvSpPr>
                <xdr:cNvPr id="133" name="Dowolny kształt: kształt 132">
                  <a:extLst>
                    <a:ext uri="{FF2B5EF4-FFF2-40B4-BE49-F238E27FC236}">
                      <a16:creationId xmlns:a16="http://schemas.microsoft.com/office/drawing/2014/main" id="{00000000-0008-0000-0700-000085000000}"/>
                    </a:ext>
                  </a:extLst>
                </xdr:cNvPr>
                <xdr:cNvSpPr/>
              </xdr:nvSpPr>
              <xdr:spPr>
                <a:xfrm>
                  <a:off x="8021277" y="3823165"/>
                  <a:ext cx="1166258" cy="1355931"/>
                </a:xfrm>
                <a:custGeom>
                  <a:avLst/>
                  <a:gdLst>
                    <a:gd name="connsiteX0" fmla="*/ 1166232 w 1166232"/>
                    <a:gd name="connsiteY0" fmla="*/ 687658 h 1361378"/>
                    <a:gd name="connsiteX1" fmla="*/ 1166232 w 1166232"/>
                    <a:gd name="connsiteY1" fmla="*/ 0 h 1361378"/>
                    <a:gd name="connsiteX2" fmla="*/ 0 w 1166232"/>
                    <a:gd name="connsiteY2" fmla="*/ 673719 h 1361378"/>
                    <a:gd name="connsiteX3" fmla="*/ 0 w 1166232"/>
                    <a:gd name="connsiteY3" fmla="*/ 1361378 h 1361378"/>
                    <a:gd name="connsiteX4" fmla="*/ 1166232 w 1166232"/>
                    <a:gd name="connsiteY4" fmla="*/ 687658 h 1361378"/>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166232" h="1361378">
                      <a:moveTo>
                        <a:pt x="1166232" y="687658"/>
                      </a:moveTo>
                      <a:lnTo>
                        <a:pt x="1166232" y="0"/>
                      </a:lnTo>
                      <a:lnTo>
                        <a:pt x="0" y="673719"/>
                      </a:lnTo>
                      <a:lnTo>
                        <a:pt x="0" y="1361378"/>
                      </a:lnTo>
                      <a:lnTo>
                        <a:pt x="1166232" y="687658"/>
                      </a:lnTo>
                      <a:close/>
                    </a:path>
                  </a:pathLst>
                </a:custGeom>
                <a:solidFill>
                  <a:schemeClr val="accent1">
                    <a:lumMod val="40000"/>
                    <a:lumOff val="60000"/>
                    <a:alpha val="20000"/>
                  </a:schemeClr>
                </a:solidFill>
                <a:ln w="19050">
                  <a:solidFill>
                    <a:schemeClr val="bg1">
                      <a:lumMod val="85000"/>
                    </a:schemeClr>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b="1"/>
                </a:p>
              </xdr:txBody>
            </xdr:sp>
            <xdr:cxnSp macro="">
              <xdr:nvCxnSpPr>
                <xdr:cNvPr id="134" name="Łącznik prosty 133">
                  <a:extLst>
                    <a:ext uri="{FF2B5EF4-FFF2-40B4-BE49-F238E27FC236}">
                      <a16:creationId xmlns:a16="http://schemas.microsoft.com/office/drawing/2014/main" id="{00000000-0008-0000-0700-000086000000}"/>
                    </a:ext>
                  </a:extLst>
                </xdr:cNvPr>
                <xdr:cNvCxnSpPr>
                  <a:stCxn id="133" idx="3"/>
                  <a:endCxn id="124" idx="4"/>
                </xdr:cNvCxnSpPr>
              </xdr:nvCxnSpPr>
              <xdr:spPr>
                <a:xfrm flipH="1" flipV="1">
                  <a:off x="7881082" y="5096680"/>
                  <a:ext cx="140195" cy="82416"/>
                </a:xfrm>
                <a:prstGeom prst="line">
                  <a:avLst/>
                </a:prstGeom>
                <a:ln>
                  <a:solidFill>
                    <a:schemeClr val="bg1">
                      <a:lumMod val="65000"/>
                    </a:schemeClr>
                  </a:solidFill>
                </a:ln>
              </xdr:spPr>
              <xdr:style>
                <a:lnRef idx="1">
                  <a:schemeClr val="dk1"/>
                </a:lnRef>
                <a:fillRef idx="0">
                  <a:schemeClr val="dk1"/>
                </a:fillRef>
                <a:effectRef idx="0">
                  <a:schemeClr val="dk1"/>
                </a:effectRef>
                <a:fontRef idx="minor">
                  <a:schemeClr val="tx1"/>
                </a:fontRef>
              </xdr:style>
            </xdr:cxnSp>
            <xdr:cxnSp macro="">
              <xdr:nvCxnSpPr>
                <xdr:cNvPr id="135" name="Łącznik prosty 134">
                  <a:extLst>
                    <a:ext uri="{FF2B5EF4-FFF2-40B4-BE49-F238E27FC236}">
                      <a16:creationId xmlns:a16="http://schemas.microsoft.com/office/drawing/2014/main" id="{00000000-0008-0000-0700-000087000000}"/>
                    </a:ext>
                  </a:extLst>
                </xdr:cNvPr>
                <xdr:cNvCxnSpPr>
                  <a:stCxn id="132" idx="0"/>
                  <a:endCxn id="124" idx="4"/>
                </xdr:cNvCxnSpPr>
              </xdr:nvCxnSpPr>
              <xdr:spPr>
                <a:xfrm flipV="1">
                  <a:off x="7714421" y="5096680"/>
                  <a:ext cx="166661" cy="97683"/>
                </a:xfrm>
                <a:prstGeom prst="line">
                  <a:avLst/>
                </a:prstGeom>
                <a:ln>
                  <a:solidFill>
                    <a:schemeClr val="bg1">
                      <a:lumMod val="65000"/>
                    </a:schemeClr>
                  </a:solidFill>
                </a:ln>
              </xdr:spPr>
              <xdr:style>
                <a:lnRef idx="1">
                  <a:schemeClr val="dk1"/>
                </a:lnRef>
                <a:fillRef idx="0">
                  <a:schemeClr val="dk1"/>
                </a:fillRef>
                <a:effectRef idx="0">
                  <a:schemeClr val="dk1"/>
                </a:effectRef>
                <a:fontRef idx="minor">
                  <a:schemeClr val="tx1"/>
                </a:fontRef>
              </xdr:style>
            </xdr:cxnSp>
            <xdr:cxnSp macro="">
              <xdr:nvCxnSpPr>
                <xdr:cNvPr id="136" name="Łącznik prosty 135">
                  <a:extLst>
                    <a:ext uri="{FF2B5EF4-FFF2-40B4-BE49-F238E27FC236}">
                      <a16:creationId xmlns:a16="http://schemas.microsoft.com/office/drawing/2014/main" id="{00000000-0008-0000-0700-000088000000}"/>
                    </a:ext>
                  </a:extLst>
                </xdr:cNvPr>
                <xdr:cNvCxnSpPr>
                  <a:stCxn id="124" idx="0"/>
                  <a:endCxn id="130" idx="0"/>
                </xdr:cNvCxnSpPr>
              </xdr:nvCxnSpPr>
              <xdr:spPr>
                <a:xfrm flipV="1">
                  <a:off x="7807418" y="3645640"/>
                  <a:ext cx="160206" cy="94657"/>
                </a:xfrm>
                <a:prstGeom prst="line">
                  <a:avLst/>
                </a:prstGeom>
                <a:ln>
                  <a:solidFill>
                    <a:schemeClr val="bg1">
                      <a:lumMod val="65000"/>
                    </a:schemeClr>
                  </a:solidFill>
                </a:ln>
              </xdr:spPr>
              <xdr:style>
                <a:lnRef idx="1">
                  <a:schemeClr val="dk1"/>
                </a:lnRef>
                <a:fillRef idx="0">
                  <a:schemeClr val="dk1"/>
                </a:fillRef>
                <a:effectRef idx="0">
                  <a:schemeClr val="dk1"/>
                </a:effectRef>
                <a:fontRef idx="minor">
                  <a:schemeClr val="tx1"/>
                </a:fontRef>
              </xdr:style>
            </xdr:cxnSp>
          </xdr:grpSp>
          <xdr:sp macro="" textlink="">
            <xdr:nvSpPr>
              <xdr:cNvPr id="128" name="Dowolny kształt: kształt 127">
                <a:extLst>
                  <a:ext uri="{FF2B5EF4-FFF2-40B4-BE49-F238E27FC236}">
                    <a16:creationId xmlns:a16="http://schemas.microsoft.com/office/drawing/2014/main" id="{00000000-0008-0000-0700-000080000000}"/>
                  </a:ext>
                </a:extLst>
              </xdr:cNvPr>
              <xdr:cNvSpPr/>
            </xdr:nvSpPr>
            <xdr:spPr>
              <a:xfrm>
                <a:off x="5602843" y="7665271"/>
                <a:ext cx="327859" cy="486277"/>
              </a:xfrm>
              <a:custGeom>
                <a:avLst/>
                <a:gdLst>
                  <a:gd name="connsiteX0" fmla="*/ 0 w 656723"/>
                  <a:gd name="connsiteY0" fmla="*/ 0 h 1017671"/>
                  <a:gd name="connsiteX1" fmla="*/ 0 w 656723"/>
                  <a:gd name="connsiteY1" fmla="*/ 686803 h 1017671"/>
                  <a:gd name="connsiteX2" fmla="*/ 656723 w 656723"/>
                  <a:gd name="connsiteY2" fmla="*/ 1017671 h 1017671"/>
                  <a:gd name="connsiteX3" fmla="*/ 656723 w 656723"/>
                  <a:gd name="connsiteY3" fmla="*/ 340895 h 1017671"/>
                  <a:gd name="connsiteX4" fmla="*/ 0 w 656723"/>
                  <a:gd name="connsiteY4" fmla="*/ 0 h 1017671"/>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656723" h="1017671">
                    <a:moveTo>
                      <a:pt x="0" y="0"/>
                    </a:moveTo>
                    <a:lnTo>
                      <a:pt x="0" y="686803"/>
                    </a:lnTo>
                    <a:lnTo>
                      <a:pt x="656723" y="1017671"/>
                    </a:lnTo>
                    <a:lnTo>
                      <a:pt x="656723" y="340895"/>
                    </a:lnTo>
                    <a:lnTo>
                      <a:pt x="0" y="0"/>
                    </a:lnTo>
                    <a:close/>
                  </a:path>
                </a:pathLst>
              </a:custGeom>
              <a:solidFill>
                <a:schemeClr val="accent1">
                  <a:lumMod val="40000"/>
                  <a:lumOff val="60000"/>
                </a:schemeClr>
              </a:solidFill>
              <a:ln>
                <a:solidFill>
                  <a:schemeClr val="bg1">
                    <a:lumMod val="85000"/>
                  </a:schemeClr>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xnSp macro="">
            <xdr:nvCxnSpPr>
              <xdr:cNvPr id="129" name="Łącznik prosty 128">
                <a:extLst>
                  <a:ext uri="{FF2B5EF4-FFF2-40B4-BE49-F238E27FC236}">
                    <a16:creationId xmlns:a16="http://schemas.microsoft.com/office/drawing/2014/main" id="{00000000-0008-0000-0700-000081000000}"/>
                  </a:ext>
                </a:extLst>
              </xdr:cNvPr>
              <xdr:cNvCxnSpPr/>
            </xdr:nvCxnSpPr>
            <xdr:spPr>
              <a:xfrm flipV="1">
                <a:off x="5763262" y="7757701"/>
                <a:ext cx="0" cy="303609"/>
              </a:xfrm>
              <a:prstGeom prst="line">
                <a:avLst/>
              </a:prstGeom>
              <a:ln w="12700">
                <a:solidFill>
                  <a:schemeClr val="bg1">
                    <a:lumMod val="85000"/>
                  </a:schemeClr>
                </a:solidFill>
                <a:prstDash val="sysDash"/>
              </a:ln>
            </xdr:spPr>
            <xdr:style>
              <a:lnRef idx="1">
                <a:schemeClr val="accent1"/>
              </a:lnRef>
              <a:fillRef idx="0">
                <a:schemeClr val="accent1"/>
              </a:fillRef>
              <a:effectRef idx="0">
                <a:schemeClr val="accent1"/>
              </a:effectRef>
              <a:fontRef idx="minor">
                <a:schemeClr val="tx1"/>
              </a:fontRef>
            </xdr:style>
          </xdr:cxnSp>
        </xdr:grpSp>
        <xdr:cxnSp macro="">
          <xdr:nvCxnSpPr>
            <xdr:cNvPr id="126" name="Łącznik prosty 125">
              <a:extLst>
                <a:ext uri="{FF2B5EF4-FFF2-40B4-BE49-F238E27FC236}">
                  <a16:creationId xmlns:a16="http://schemas.microsoft.com/office/drawing/2014/main" id="{00000000-0008-0000-0700-00007E000000}"/>
                </a:ext>
              </a:extLst>
            </xdr:cNvPr>
            <xdr:cNvCxnSpPr>
              <a:stCxn id="124" idx="0"/>
              <a:endCxn id="131" idx="3"/>
            </xdr:cNvCxnSpPr>
          </xdr:nvCxnSpPr>
          <xdr:spPr>
            <a:xfrm flipH="1" flipV="1">
              <a:off x="5614300" y="9330574"/>
              <a:ext cx="165544" cy="70601"/>
            </a:xfrm>
            <a:prstGeom prst="line">
              <a:avLst/>
            </a:prstGeom>
            <a:ln>
              <a:solidFill>
                <a:schemeClr val="bg1">
                  <a:lumMod val="65000"/>
                </a:schemeClr>
              </a:solidFill>
            </a:ln>
          </xdr:spPr>
          <xdr:style>
            <a:lnRef idx="1">
              <a:schemeClr val="dk1"/>
            </a:lnRef>
            <a:fillRef idx="0">
              <a:schemeClr val="dk1"/>
            </a:fillRef>
            <a:effectRef idx="0">
              <a:schemeClr val="dk1"/>
            </a:effectRef>
            <a:fontRef idx="minor">
              <a:schemeClr val="tx1"/>
            </a:fontRef>
          </xdr:style>
        </xdr:cxnSp>
      </xdr:grpSp>
      <xdr:sp macro="" textlink="">
        <xdr:nvSpPr>
          <xdr:cNvPr id="122" name="Dowolny kształt: kształt 121">
            <a:extLst>
              <a:ext uri="{FF2B5EF4-FFF2-40B4-BE49-F238E27FC236}">
                <a16:creationId xmlns:a16="http://schemas.microsoft.com/office/drawing/2014/main" id="{00000000-0008-0000-0700-00007A000000}"/>
              </a:ext>
            </a:extLst>
          </xdr:cNvPr>
          <xdr:cNvSpPr/>
        </xdr:nvSpPr>
        <xdr:spPr>
          <a:xfrm>
            <a:off x="6322795" y="11291773"/>
            <a:ext cx="423378" cy="547686"/>
          </a:xfrm>
          <a:custGeom>
            <a:avLst/>
            <a:gdLst>
              <a:gd name="connsiteX0" fmla="*/ 0 w 767014"/>
              <a:gd name="connsiteY0" fmla="*/ 386013 h 1077828"/>
              <a:gd name="connsiteX1" fmla="*/ 0 w 767014"/>
              <a:gd name="connsiteY1" fmla="*/ 1077828 h 1077828"/>
              <a:gd name="connsiteX2" fmla="*/ 767014 w 767014"/>
              <a:gd name="connsiteY2" fmla="*/ 686802 h 1077828"/>
              <a:gd name="connsiteX3" fmla="*/ 767014 w 767014"/>
              <a:gd name="connsiteY3" fmla="*/ 0 h 1077828"/>
              <a:gd name="connsiteX4" fmla="*/ 0 w 767014"/>
              <a:gd name="connsiteY4" fmla="*/ 386013 h 1077828"/>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767014" h="1077828">
                <a:moveTo>
                  <a:pt x="0" y="386013"/>
                </a:moveTo>
                <a:lnTo>
                  <a:pt x="0" y="1077828"/>
                </a:lnTo>
                <a:lnTo>
                  <a:pt x="767014" y="686802"/>
                </a:lnTo>
                <a:lnTo>
                  <a:pt x="767014" y="0"/>
                </a:lnTo>
                <a:lnTo>
                  <a:pt x="0" y="386013"/>
                </a:lnTo>
                <a:close/>
              </a:path>
            </a:pathLst>
          </a:custGeom>
          <a:solidFill>
            <a:schemeClr val="accent1">
              <a:lumMod val="60000"/>
              <a:lumOff val="40000"/>
            </a:schemeClr>
          </a:solidFill>
          <a:ln>
            <a:solidFill>
              <a:schemeClr val="bg1">
                <a:lumMod val="85000"/>
              </a:schemeClr>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xnSp macro="">
        <xdr:nvCxnSpPr>
          <xdr:cNvPr id="123" name="Łącznik prosty 122">
            <a:extLst>
              <a:ext uri="{FF2B5EF4-FFF2-40B4-BE49-F238E27FC236}">
                <a16:creationId xmlns:a16="http://schemas.microsoft.com/office/drawing/2014/main" id="{00000000-0008-0000-0700-00007B000000}"/>
              </a:ext>
            </a:extLst>
          </xdr:cNvPr>
          <xdr:cNvCxnSpPr/>
        </xdr:nvCxnSpPr>
        <xdr:spPr>
          <a:xfrm flipV="1">
            <a:off x="6555462" y="11374308"/>
            <a:ext cx="0" cy="353274"/>
          </a:xfrm>
          <a:prstGeom prst="line">
            <a:avLst/>
          </a:prstGeom>
          <a:ln w="12700">
            <a:solidFill>
              <a:schemeClr val="bg1">
                <a:lumMod val="85000"/>
              </a:schemeClr>
            </a:solidFill>
            <a:prstDash val="sysDash"/>
          </a:ln>
        </xdr:spPr>
        <xdr:style>
          <a:lnRef idx="1">
            <a:schemeClr val="accent1"/>
          </a:lnRef>
          <a:fillRef idx="0">
            <a:schemeClr val="accent1"/>
          </a:fillRef>
          <a:effectRef idx="0">
            <a:schemeClr val="accent1"/>
          </a:effectRef>
          <a:fontRef idx="minor">
            <a:schemeClr val="tx1"/>
          </a:fontRef>
        </xdr:style>
      </xdr:cxnSp>
    </xdr:grpSp>
    <xdr:clientData/>
  </xdr:twoCellAnchor>
  <xdr:twoCellAnchor editAs="oneCell">
    <xdr:from>
      <xdr:col>2</xdr:col>
      <xdr:colOff>240774</xdr:colOff>
      <xdr:row>86</xdr:row>
      <xdr:rowOff>27013</xdr:rowOff>
    </xdr:from>
    <xdr:to>
      <xdr:col>3</xdr:col>
      <xdr:colOff>1255</xdr:colOff>
      <xdr:row>88</xdr:row>
      <xdr:rowOff>16580</xdr:rowOff>
    </xdr:to>
    <xdr:pic>
      <xdr:nvPicPr>
        <xdr:cNvPr id="137" name="Grafika 136" descr="Termometr z wypełnieniem pełnym">
          <a:extLst>
            <a:ext uri="{FF2B5EF4-FFF2-40B4-BE49-F238E27FC236}">
              <a16:creationId xmlns:a16="http://schemas.microsoft.com/office/drawing/2014/main" id="{00000000-0008-0000-0700-000089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 uri="{96DAC541-7B7A-43D3-8B79-37D633B846F1}">
              <asvg:svgBlip xmlns:asvg="http://schemas.microsoft.com/office/drawing/2016/SVG/main" r:embed="rId9"/>
            </a:ext>
          </a:extLst>
        </a:blip>
        <a:stretch>
          <a:fillRect/>
        </a:stretch>
      </xdr:blipFill>
      <xdr:spPr>
        <a:xfrm>
          <a:off x="926574" y="16013773"/>
          <a:ext cx="339601" cy="359137"/>
        </a:xfrm>
        <a:prstGeom prst="rect">
          <a:avLst/>
        </a:prstGeom>
      </xdr:spPr>
    </xdr:pic>
    <xdr:clientData/>
  </xdr:twoCellAnchor>
  <xdr:twoCellAnchor editAs="oneCell">
    <xdr:from>
      <xdr:col>2</xdr:col>
      <xdr:colOff>83402</xdr:colOff>
      <xdr:row>86</xdr:row>
      <xdr:rowOff>23419</xdr:rowOff>
    </xdr:from>
    <xdr:to>
      <xdr:col>2</xdr:col>
      <xdr:colOff>285998</xdr:colOff>
      <xdr:row>88</xdr:row>
      <xdr:rowOff>15608</xdr:rowOff>
    </xdr:to>
    <xdr:pic>
      <xdr:nvPicPr>
        <xdr:cNvPr id="138" name="Grafika 137" descr="Słońce z wypełnieniem pełnym">
          <a:extLst>
            <a:ext uri="{FF2B5EF4-FFF2-40B4-BE49-F238E27FC236}">
              <a16:creationId xmlns:a16="http://schemas.microsoft.com/office/drawing/2014/main" id="{00000000-0008-0000-0700-00008A000000}"/>
            </a:ext>
          </a:extLst>
        </xdr:cNvPr>
        <xdr:cNvPicPr>
          <a:picLocks/>
        </xdr:cNvPicPr>
      </xdr:nvPicPr>
      <xdr:blipFill rotWithShape="1">
        <a:blip xmlns:r="http://schemas.openxmlformats.org/officeDocument/2006/relationships" r:embed="rId10" cstate="print">
          <a:extLst>
            <a:ext uri="{28A0092B-C50C-407E-A947-70E740481C1C}">
              <a14:useLocalDpi xmlns:a14="http://schemas.microsoft.com/office/drawing/2010/main" val="0"/>
            </a:ext>
            <a:ext uri="{96DAC541-7B7A-43D3-8B79-37D633B846F1}">
              <asvg:svgBlip xmlns:asvg="http://schemas.microsoft.com/office/drawing/2016/SVG/main" r:embed="rId11"/>
            </a:ext>
          </a:extLst>
        </a:blip>
        <a:srcRect l="46542"/>
        <a:stretch/>
      </xdr:blipFill>
      <xdr:spPr>
        <a:xfrm rot="10800000">
          <a:off x="769202" y="16010179"/>
          <a:ext cx="198786" cy="361759"/>
        </a:xfrm>
        <a:prstGeom prst="rect">
          <a:avLst/>
        </a:prstGeom>
      </xdr:spPr>
    </xdr:pic>
    <xdr:clientData/>
  </xdr:twoCellAnchor>
  <xdr:twoCellAnchor>
    <xdr:from>
      <xdr:col>16</xdr:col>
      <xdr:colOff>18579</xdr:colOff>
      <xdr:row>102</xdr:row>
      <xdr:rowOff>137159</xdr:rowOff>
    </xdr:from>
    <xdr:to>
      <xdr:col>23</xdr:col>
      <xdr:colOff>278467</xdr:colOff>
      <xdr:row>115</xdr:row>
      <xdr:rowOff>56016</xdr:rowOff>
    </xdr:to>
    <xdr:grpSp>
      <xdr:nvGrpSpPr>
        <xdr:cNvPr id="139" name="Grupa 138">
          <a:extLst>
            <a:ext uri="{FF2B5EF4-FFF2-40B4-BE49-F238E27FC236}">
              <a16:creationId xmlns:a16="http://schemas.microsoft.com/office/drawing/2014/main" id="{00000000-0008-0000-0700-00008B000000}"/>
            </a:ext>
          </a:extLst>
        </xdr:cNvPr>
        <xdr:cNvGrpSpPr/>
      </xdr:nvGrpSpPr>
      <xdr:grpSpPr>
        <a:xfrm>
          <a:off x="7709624" y="18802349"/>
          <a:ext cx="2545888" cy="2302124"/>
          <a:chOff x="9079229" y="18621375"/>
          <a:chExt cx="2177468" cy="1918288"/>
        </a:xfrm>
      </xdr:grpSpPr>
      <xdr:grpSp>
        <xdr:nvGrpSpPr>
          <xdr:cNvPr id="140" name="Grupa 139">
            <a:extLst>
              <a:ext uri="{FF2B5EF4-FFF2-40B4-BE49-F238E27FC236}">
                <a16:creationId xmlns:a16="http://schemas.microsoft.com/office/drawing/2014/main" id="{00000000-0008-0000-0700-00008C000000}"/>
              </a:ext>
            </a:extLst>
          </xdr:cNvPr>
          <xdr:cNvGrpSpPr>
            <a:grpSpLocks noChangeAspect="1"/>
          </xdr:cNvGrpSpPr>
        </xdr:nvGrpSpPr>
        <xdr:grpSpPr>
          <a:xfrm>
            <a:off x="9079229" y="18960465"/>
            <a:ext cx="2177468" cy="1579198"/>
            <a:chOff x="544926" y="3922680"/>
            <a:chExt cx="1930931" cy="1200668"/>
          </a:xfrm>
        </xdr:grpSpPr>
        <xdr:cxnSp macro="">
          <xdr:nvCxnSpPr>
            <xdr:cNvPr id="143" name="Łącznik prosty 142">
              <a:extLst>
                <a:ext uri="{FF2B5EF4-FFF2-40B4-BE49-F238E27FC236}">
                  <a16:creationId xmlns:a16="http://schemas.microsoft.com/office/drawing/2014/main" id="{00000000-0008-0000-0700-00008F000000}"/>
                </a:ext>
              </a:extLst>
            </xdr:cNvPr>
            <xdr:cNvCxnSpPr/>
          </xdr:nvCxnSpPr>
          <xdr:spPr>
            <a:xfrm flipH="1" flipV="1">
              <a:off x="2130592" y="4597066"/>
              <a:ext cx="345265" cy="155117"/>
            </a:xfrm>
            <a:prstGeom prst="line">
              <a:avLst/>
            </a:prstGeom>
            <a:ln w="3175"/>
          </xdr:spPr>
          <xdr:style>
            <a:lnRef idx="1">
              <a:schemeClr val="dk1"/>
            </a:lnRef>
            <a:fillRef idx="0">
              <a:schemeClr val="dk1"/>
            </a:fillRef>
            <a:effectRef idx="0">
              <a:schemeClr val="dk1"/>
            </a:effectRef>
            <a:fontRef idx="minor">
              <a:schemeClr val="tx1"/>
            </a:fontRef>
          </xdr:style>
        </xdr:cxnSp>
        <xdr:grpSp>
          <xdr:nvGrpSpPr>
            <xdr:cNvPr id="144" name="Grupa 143">
              <a:extLst>
                <a:ext uri="{FF2B5EF4-FFF2-40B4-BE49-F238E27FC236}">
                  <a16:creationId xmlns:a16="http://schemas.microsoft.com/office/drawing/2014/main" id="{00000000-0008-0000-0700-000090000000}"/>
                </a:ext>
              </a:extLst>
            </xdr:cNvPr>
            <xdr:cNvGrpSpPr>
              <a:grpSpLocks noChangeAspect="1"/>
            </xdr:cNvGrpSpPr>
          </xdr:nvGrpSpPr>
          <xdr:grpSpPr>
            <a:xfrm>
              <a:off x="544926" y="3922680"/>
              <a:ext cx="1904493" cy="1200668"/>
              <a:chOff x="6448642" y="3073956"/>
              <a:chExt cx="2825060" cy="2197628"/>
            </a:xfrm>
          </xdr:grpSpPr>
          <xdr:sp macro="" textlink="">
            <xdr:nvSpPr>
              <xdr:cNvPr id="145" name="Dowolny kształt: kształt 144">
                <a:extLst>
                  <a:ext uri="{FF2B5EF4-FFF2-40B4-BE49-F238E27FC236}">
                    <a16:creationId xmlns:a16="http://schemas.microsoft.com/office/drawing/2014/main" id="{00000000-0008-0000-0700-000091000000}"/>
                  </a:ext>
                </a:extLst>
              </xdr:cNvPr>
              <xdr:cNvSpPr/>
            </xdr:nvSpPr>
            <xdr:spPr>
              <a:xfrm>
                <a:off x="7845107" y="3078602"/>
                <a:ext cx="1167674" cy="1342472"/>
              </a:xfrm>
              <a:custGeom>
                <a:avLst/>
                <a:gdLst>
                  <a:gd name="connsiteX0" fmla="*/ 0 w 1170878"/>
                  <a:gd name="connsiteY0" fmla="*/ 669073 h 1347439"/>
                  <a:gd name="connsiteX1" fmla="*/ 0 w 1170878"/>
                  <a:gd name="connsiteY1" fmla="*/ 0 h 1347439"/>
                  <a:gd name="connsiteX2" fmla="*/ 1170878 w 1170878"/>
                  <a:gd name="connsiteY2" fmla="*/ 664427 h 1347439"/>
                  <a:gd name="connsiteX3" fmla="*/ 1170878 w 1170878"/>
                  <a:gd name="connsiteY3" fmla="*/ 1347439 h 1347439"/>
                  <a:gd name="connsiteX4" fmla="*/ 0 w 1170878"/>
                  <a:gd name="connsiteY4" fmla="*/ 669073 h 1347439"/>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170878" h="1347439">
                    <a:moveTo>
                      <a:pt x="0" y="669073"/>
                    </a:moveTo>
                    <a:lnTo>
                      <a:pt x="0" y="0"/>
                    </a:lnTo>
                    <a:lnTo>
                      <a:pt x="1170878" y="664427"/>
                    </a:lnTo>
                    <a:lnTo>
                      <a:pt x="1170878" y="1347439"/>
                    </a:lnTo>
                    <a:lnTo>
                      <a:pt x="0" y="669073"/>
                    </a:lnTo>
                    <a:close/>
                  </a:path>
                </a:pathLst>
              </a:custGeom>
              <a:solidFill>
                <a:schemeClr val="bg1">
                  <a:lumMod val="9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b="1"/>
              </a:p>
            </xdr:txBody>
          </xdr:sp>
          <xdr:sp macro="" textlink="">
            <xdr:nvSpPr>
              <xdr:cNvPr id="146" name="Dowolny kształt: kształt 145">
                <a:extLst>
                  <a:ext uri="{FF2B5EF4-FFF2-40B4-BE49-F238E27FC236}">
                    <a16:creationId xmlns:a16="http://schemas.microsoft.com/office/drawing/2014/main" id="{00000000-0008-0000-0700-000092000000}"/>
                  </a:ext>
                </a:extLst>
              </xdr:cNvPr>
              <xdr:cNvSpPr/>
            </xdr:nvSpPr>
            <xdr:spPr>
              <a:xfrm>
                <a:off x="6681599" y="3073956"/>
                <a:ext cx="1168154" cy="1342472"/>
              </a:xfrm>
              <a:custGeom>
                <a:avLst/>
                <a:gdLst>
                  <a:gd name="connsiteX0" fmla="*/ 0 w 1170878"/>
                  <a:gd name="connsiteY0" fmla="*/ 1347439 h 1347439"/>
                  <a:gd name="connsiteX1" fmla="*/ 0 w 1170878"/>
                  <a:gd name="connsiteY1" fmla="*/ 673719 h 1347439"/>
                  <a:gd name="connsiteX2" fmla="*/ 1170878 w 1170878"/>
                  <a:gd name="connsiteY2" fmla="*/ 0 h 1347439"/>
                  <a:gd name="connsiteX3" fmla="*/ 1170878 w 1170878"/>
                  <a:gd name="connsiteY3" fmla="*/ 678366 h 1347439"/>
                  <a:gd name="connsiteX4" fmla="*/ 0 w 1170878"/>
                  <a:gd name="connsiteY4" fmla="*/ 1347439 h 1347439"/>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170878" h="1347439">
                    <a:moveTo>
                      <a:pt x="0" y="1347439"/>
                    </a:moveTo>
                    <a:lnTo>
                      <a:pt x="0" y="673719"/>
                    </a:lnTo>
                    <a:lnTo>
                      <a:pt x="1170878" y="0"/>
                    </a:lnTo>
                    <a:lnTo>
                      <a:pt x="1170878" y="678366"/>
                    </a:lnTo>
                    <a:lnTo>
                      <a:pt x="0" y="1347439"/>
                    </a:lnTo>
                    <a:close/>
                  </a:path>
                </a:pathLst>
              </a:custGeom>
              <a:solidFill>
                <a:schemeClr val="bg1">
                  <a:lumMod val="9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b="1"/>
              </a:p>
            </xdr:txBody>
          </xdr:sp>
          <xdr:sp macro="" textlink="">
            <xdr:nvSpPr>
              <xdr:cNvPr id="147" name="Dowolny kształt: kształt 146">
                <a:extLst>
                  <a:ext uri="{FF2B5EF4-FFF2-40B4-BE49-F238E27FC236}">
                    <a16:creationId xmlns:a16="http://schemas.microsoft.com/office/drawing/2014/main" id="{00000000-0008-0000-0700-000093000000}"/>
                  </a:ext>
                </a:extLst>
              </xdr:cNvPr>
              <xdr:cNvSpPr/>
            </xdr:nvSpPr>
            <xdr:spPr>
              <a:xfrm>
                <a:off x="6681599" y="3743509"/>
                <a:ext cx="1163508" cy="1351285"/>
              </a:xfrm>
              <a:custGeom>
                <a:avLst/>
                <a:gdLst>
                  <a:gd name="connsiteX0" fmla="*/ 1166232 w 1166232"/>
                  <a:gd name="connsiteY0" fmla="*/ 1356732 h 1356732"/>
                  <a:gd name="connsiteX1" fmla="*/ 1166232 w 1166232"/>
                  <a:gd name="connsiteY1" fmla="*/ 673719 h 1356732"/>
                  <a:gd name="connsiteX2" fmla="*/ 0 w 1166232"/>
                  <a:gd name="connsiteY2" fmla="*/ 0 h 1356732"/>
                  <a:gd name="connsiteX3" fmla="*/ 0 w 1166232"/>
                  <a:gd name="connsiteY3" fmla="*/ 678366 h 1356732"/>
                  <a:gd name="connsiteX4" fmla="*/ 1166232 w 1166232"/>
                  <a:gd name="connsiteY4" fmla="*/ 1356732 h 1356732"/>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166232" h="1356732">
                    <a:moveTo>
                      <a:pt x="1166232" y="1356732"/>
                    </a:moveTo>
                    <a:lnTo>
                      <a:pt x="1166232" y="673719"/>
                    </a:lnTo>
                    <a:lnTo>
                      <a:pt x="0" y="0"/>
                    </a:lnTo>
                    <a:lnTo>
                      <a:pt x="0" y="678366"/>
                    </a:lnTo>
                    <a:lnTo>
                      <a:pt x="1166232" y="1356732"/>
                    </a:lnTo>
                    <a:close/>
                  </a:path>
                </a:pathLst>
              </a:custGeom>
              <a:solidFill>
                <a:schemeClr val="bg1">
                  <a:lumMod val="9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b="1"/>
              </a:p>
            </xdr:txBody>
          </xdr:sp>
          <xdr:sp macro="" textlink="">
            <xdr:nvSpPr>
              <xdr:cNvPr id="148" name="Dowolny kształt: kształt 147">
                <a:extLst>
                  <a:ext uri="{FF2B5EF4-FFF2-40B4-BE49-F238E27FC236}">
                    <a16:creationId xmlns:a16="http://schemas.microsoft.com/office/drawing/2014/main" id="{00000000-0008-0000-0700-000094000000}"/>
                  </a:ext>
                </a:extLst>
              </xdr:cNvPr>
              <xdr:cNvSpPr/>
            </xdr:nvSpPr>
            <xdr:spPr>
              <a:xfrm>
                <a:off x="7849753" y="3743509"/>
                <a:ext cx="1166258" cy="1355931"/>
              </a:xfrm>
              <a:custGeom>
                <a:avLst/>
                <a:gdLst>
                  <a:gd name="connsiteX0" fmla="*/ 1166232 w 1166232"/>
                  <a:gd name="connsiteY0" fmla="*/ 687658 h 1361378"/>
                  <a:gd name="connsiteX1" fmla="*/ 1166232 w 1166232"/>
                  <a:gd name="connsiteY1" fmla="*/ 0 h 1361378"/>
                  <a:gd name="connsiteX2" fmla="*/ 0 w 1166232"/>
                  <a:gd name="connsiteY2" fmla="*/ 673719 h 1361378"/>
                  <a:gd name="connsiteX3" fmla="*/ 0 w 1166232"/>
                  <a:gd name="connsiteY3" fmla="*/ 1361378 h 1361378"/>
                  <a:gd name="connsiteX4" fmla="*/ 1166232 w 1166232"/>
                  <a:gd name="connsiteY4" fmla="*/ 687658 h 1361378"/>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166232" h="1361378">
                    <a:moveTo>
                      <a:pt x="1166232" y="687658"/>
                    </a:moveTo>
                    <a:lnTo>
                      <a:pt x="1166232" y="0"/>
                    </a:lnTo>
                    <a:lnTo>
                      <a:pt x="0" y="673719"/>
                    </a:lnTo>
                    <a:lnTo>
                      <a:pt x="0" y="1361378"/>
                    </a:lnTo>
                    <a:lnTo>
                      <a:pt x="1166232" y="687658"/>
                    </a:lnTo>
                    <a:close/>
                  </a:path>
                </a:pathLst>
              </a:custGeom>
              <a:solidFill>
                <a:schemeClr val="bg1">
                  <a:lumMod val="9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b="1"/>
              </a:p>
            </xdr:txBody>
          </xdr:sp>
          <xdr:cxnSp macro="">
            <xdr:nvCxnSpPr>
              <xdr:cNvPr id="149" name="Łącznik prosty 148">
                <a:extLst>
                  <a:ext uri="{FF2B5EF4-FFF2-40B4-BE49-F238E27FC236}">
                    <a16:creationId xmlns:a16="http://schemas.microsoft.com/office/drawing/2014/main" id="{00000000-0008-0000-0700-000095000000}"/>
                  </a:ext>
                </a:extLst>
              </xdr:cNvPr>
              <xdr:cNvCxnSpPr/>
            </xdr:nvCxnSpPr>
            <xdr:spPr>
              <a:xfrm flipH="1" flipV="1">
                <a:off x="7860193" y="5102157"/>
                <a:ext cx="299263" cy="169427"/>
              </a:xfrm>
              <a:prstGeom prst="line">
                <a:avLst/>
              </a:prstGeom>
              <a:ln w="3175"/>
            </xdr:spPr>
            <xdr:style>
              <a:lnRef idx="1">
                <a:schemeClr val="dk1"/>
              </a:lnRef>
              <a:fillRef idx="0">
                <a:schemeClr val="dk1"/>
              </a:fillRef>
              <a:effectRef idx="0">
                <a:schemeClr val="dk1"/>
              </a:effectRef>
              <a:fontRef idx="minor">
                <a:schemeClr val="tx1"/>
              </a:fontRef>
            </xdr:style>
          </xdr:cxnSp>
          <xdr:cxnSp macro="">
            <xdr:nvCxnSpPr>
              <xdr:cNvPr id="150" name="Łącznik prosty 149">
                <a:extLst>
                  <a:ext uri="{FF2B5EF4-FFF2-40B4-BE49-F238E27FC236}">
                    <a16:creationId xmlns:a16="http://schemas.microsoft.com/office/drawing/2014/main" id="{00000000-0008-0000-0700-000096000000}"/>
                  </a:ext>
                </a:extLst>
              </xdr:cNvPr>
              <xdr:cNvCxnSpPr/>
            </xdr:nvCxnSpPr>
            <xdr:spPr>
              <a:xfrm flipH="1" flipV="1">
                <a:off x="6480495" y="4544755"/>
                <a:ext cx="1163426" cy="686269"/>
              </a:xfrm>
              <a:prstGeom prst="line">
                <a:avLst/>
              </a:prstGeom>
              <a:ln w="6350" cap="flat" cmpd="sng" algn="ctr">
                <a:solidFill>
                  <a:schemeClr val="dk1"/>
                </a:solidFill>
                <a:prstDash val="solid"/>
                <a:round/>
                <a:headEnd type="triangle" w="sm" len="med"/>
                <a:tailEnd type="triangle" w="sm" len="med"/>
              </a:ln>
            </xdr:spPr>
            <xdr:style>
              <a:lnRef idx="0">
                <a:scrgbClr r="0" g="0" b="0"/>
              </a:lnRef>
              <a:fillRef idx="0">
                <a:scrgbClr r="0" g="0" b="0"/>
              </a:fillRef>
              <a:effectRef idx="0">
                <a:scrgbClr r="0" g="0" b="0"/>
              </a:effectRef>
              <a:fontRef idx="minor">
                <a:schemeClr val="tx1"/>
              </a:fontRef>
            </xdr:style>
          </xdr:cxnSp>
          <xdr:cxnSp macro="">
            <xdr:nvCxnSpPr>
              <xdr:cNvPr id="151" name="Łącznik prosty 150">
                <a:extLst>
                  <a:ext uri="{FF2B5EF4-FFF2-40B4-BE49-F238E27FC236}">
                    <a16:creationId xmlns:a16="http://schemas.microsoft.com/office/drawing/2014/main" id="{00000000-0008-0000-0700-000097000000}"/>
                  </a:ext>
                </a:extLst>
              </xdr:cNvPr>
              <xdr:cNvCxnSpPr/>
            </xdr:nvCxnSpPr>
            <xdr:spPr>
              <a:xfrm flipV="1">
                <a:off x="8121199" y="4577171"/>
                <a:ext cx="1152503" cy="672830"/>
              </a:xfrm>
              <a:prstGeom prst="line">
                <a:avLst/>
              </a:prstGeom>
              <a:ln w="6350" cap="flat" cmpd="sng" algn="ctr">
                <a:solidFill>
                  <a:schemeClr val="dk1"/>
                </a:solidFill>
                <a:prstDash val="solid"/>
                <a:round/>
                <a:headEnd type="triangle" w="sm" len="med"/>
                <a:tailEnd type="triangle" w="sm" len="med"/>
              </a:ln>
            </xdr:spPr>
            <xdr:style>
              <a:lnRef idx="0">
                <a:scrgbClr r="0" g="0" b="0"/>
              </a:lnRef>
              <a:fillRef idx="0">
                <a:scrgbClr r="0" g="0" b="0"/>
              </a:fillRef>
              <a:effectRef idx="0">
                <a:scrgbClr r="0" g="0" b="0"/>
              </a:effectRef>
              <a:fontRef idx="minor">
                <a:schemeClr val="tx1"/>
              </a:fontRef>
            </xdr:style>
          </xdr:cxnSp>
          <xdr:cxnSp macro="">
            <xdr:nvCxnSpPr>
              <xdr:cNvPr id="152" name="Łącznik prosty 151">
                <a:extLst>
                  <a:ext uri="{FF2B5EF4-FFF2-40B4-BE49-F238E27FC236}">
                    <a16:creationId xmlns:a16="http://schemas.microsoft.com/office/drawing/2014/main" id="{00000000-0008-0000-0700-000098000000}"/>
                  </a:ext>
                </a:extLst>
              </xdr:cNvPr>
              <xdr:cNvCxnSpPr>
                <a:endCxn id="148" idx="3"/>
              </xdr:cNvCxnSpPr>
            </xdr:nvCxnSpPr>
            <xdr:spPr>
              <a:xfrm flipV="1">
                <a:off x="7596605" y="5099441"/>
                <a:ext cx="253148" cy="162622"/>
              </a:xfrm>
              <a:prstGeom prst="line">
                <a:avLst/>
              </a:prstGeom>
              <a:ln w="3175"/>
            </xdr:spPr>
            <xdr:style>
              <a:lnRef idx="1">
                <a:schemeClr val="dk1"/>
              </a:lnRef>
              <a:fillRef idx="0">
                <a:schemeClr val="dk1"/>
              </a:fillRef>
              <a:effectRef idx="0">
                <a:schemeClr val="dk1"/>
              </a:effectRef>
              <a:fontRef idx="minor">
                <a:schemeClr val="tx1"/>
              </a:fontRef>
            </xdr:style>
          </xdr:cxnSp>
          <xdr:cxnSp macro="">
            <xdr:nvCxnSpPr>
              <xdr:cNvPr id="153" name="Łącznik prosty 152">
                <a:extLst>
                  <a:ext uri="{FF2B5EF4-FFF2-40B4-BE49-F238E27FC236}">
                    <a16:creationId xmlns:a16="http://schemas.microsoft.com/office/drawing/2014/main" id="{00000000-0008-0000-0700-000099000000}"/>
                  </a:ext>
                </a:extLst>
              </xdr:cNvPr>
              <xdr:cNvCxnSpPr/>
            </xdr:nvCxnSpPr>
            <xdr:spPr>
              <a:xfrm flipV="1">
                <a:off x="6448642" y="4422034"/>
                <a:ext cx="234420" cy="133315"/>
              </a:xfrm>
              <a:prstGeom prst="line">
                <a:avLst/>
              </a:prstGeom>
              <a:ln w="3175"/>
            </xdr:spPr>
            <xdr:style>
              <a:lnRef idx="1">
                <a:schemeClr val="dk1"/>
              </a:lnRef>
              <a:fillRef idx="0">
                <a:schemeClr val="dk1"/>
              </a:fillRef>
              <a:effectRef idx="0">
                <a:schemeClr val="dk1"/>
              </a:effectRef>
              <a:fontRef idx="minor">
                <a:schemeClr val="tx1"/>
              </a:fontRef>
            </xdr:style>
          </xdr:cxnSp>
        </xdr:grpSp>
      </xdr:grpSp>
      <xdr:sp macro="" textlink="">
        <xdr:nvSpPr>
          <xdr:cNvPr id="141" name="Dowolny kształt: kształt 140">
            <a:extLst>
              <a:ext uri="{FF2B5EF4-FFF2-40B4-BE49-F238E27FC236}">
                <a16:creationId xmlns:a16="http://schemas.microsoft.com/office/drawing/2014/main" id="{00000000-0008-0000-0700-00008D000000}"/>
              </a:ext>
            </a:extLst>
          </xdr:cNvPr>
          <xdr:cNvSpPr/>
        </xdr:nvSpPr>
        <xdr:spPr>
          <a:xfrm>
            <a:off x="9220199" y="18621375"/>
            <a:ext cx="1520782" cy="1353594"/>
          </a:xfrm>
          <a:custGeom>
            <a:avLst/>
            <a:gdLst>
              <a:gd name="connsiteX0" fmla="*/ 0 w 2247900"/>
              <a:gd name="connsiteY0" fmla="*/ 1066800 h 1685925"/>
              <a:gd name="connsiteX1" fmla="*/ 866775 w 2247900"/>
              <a:gd name="connsiteY1" fmla="*/ 0 h 1685925"/>
              <a:gd name="connsiteX2" fmla="*/ 2247900 w 2247900"/>
              <a:gd name="connsiteY2" fmla="*/ 657225 h 1685925"/>
              <a:gd name="connsiteX3" fmla="*/ 1352550 w 2247900"/>
              <a:gd name="connsiteY3" fmla="*/ 1685925 h 1685925"/>
              <a:gd name="connsiteX4" fmla="*/ 0 w 2247900"/>
              <a:gd name="connsiteY4" fmla="*/ 1066800 h 1685925"/>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2247900" h="1685925">
                <a:moveTo>
                  <a:pt x="0" y="1066800"/>
                </a:moveTo>
                <a:lnTo>
                  <a:pt x="866775" y="0"/>
                </a:lnTo>
                <a:lnTo>
                  <a:pt x="2247900" y="657225"/>
                </a:lnTo>
                <a:lnTo>
                  <a:pt x="1352550" y="1685925"/>
                </a:lnTo>
                <a:lnTo>
                  <a:pt x="0" y="1066800"/>
                </a:lnTo>
                <a:close/>
              </a:path>
            </a:pathLst>
          </a:custGeom>
          <a:solidFill>
            <a:schemeClr val="bg1">
              <a:lumMod val="65000"/>
            </a:schemeClr>
          </a:solidFill>
          <a:ln w="158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sp macro="" textlink="">
        <xdr:nvSpPr>
          <xdr:cNvPr id="142" name="Dowolny kształt: kształt 141">
            <a:extLst>
              <a:ext uri="{FF2B5EF4-FFF2-40B4-BE49-F238E27FC236}">
                <a16:creationId xmlns:a16="http://schemas.microsoft.com/office/drawing/2014/main" id="{00000000-0008-0000-0700-00008E000000}"/>
              </a:ext>
            </a:extLst>
          </xdr:cNvPr>
          <xdr:cNvSpPr/>
        </xdr:nvSpPr>
        <xdr:spPr>
          <a:xfrm>
            <a:off x="10661211" y="19144729"/>
            <a:ext cx="395409" cy="316751"/>
          </a:xfrm>
          <a:custGeom>
            <a:avLst/>
            <a:gdLst>
              <a:gd name="connsiteX0" fmla="*/ 587829 w 587829"/>
              <a:gd name="connsiteY0" fmla="*/ 397329 h 397329"/>
              <a:gd name="connsiteX1" fmla="*/ 0 w 587829"/>
              <a:gd name="connsiteY1" fmla="*/ 141515 h 397329"/>
              <a:gd name="connsiteX2" fmla="*/ 125186 w 587829"/>
              <a:gd name="connsiteY2" fmla="*/ 0 h 397329"/>
              <a:gd name="connsiteX3" fmla="*/ 587829 w 587829"/>
              <a:gd name="connsiteY3" fmla="*/ 397329 h 397329"/>
            </a:gdLst>
            <a:ahLst/>
            <a:cxnLst>
              <a:cxn ang="0">
                <a:pos x="connsiteX0" y="connsiteY0"/>
              </a:cxn>
              <a:cxn ang="0">
                <a:pos x="connsiteX1" y="connsiteY1"/>
              </a:cxn>
              <a:cxn ang="0">
                <a:pos x="connsiteX2" y="connsiteY2"/>
              </a:cxn>
              <a:cxn ang="0">
                <a:pos x="connsiteX3" y="connsiteY3"/>
              </a:cxn>
            </a:cxnLst>
            <a:rect l="l" t="t" r="r" b="b"/>
            <a:pathLst>
              <a:path w="587829" h="397329">
                <a:moveTo>
                  <a:pt x="587829" y="397329"/>
                </a:moveTo>
                <a:lnTo>
                  <a:pt x="0" y="141515"/>
                </a:lnTo>
                <a:lnTo>
                  <a:pt x="125186" y="0"/>
                </a:lnTo>
                <a:lnTo>
                  <a:pt x="587829" y="397329"/>
                </a:lnTo>
                <a:close/>
              </a:path>
            </a:pathLst>
          </a:custGeom>
          <a:solidFill>
            <a:schemeClr val="bg1">
              <a:lumMod val="50000"/>
            </a:schemeClr>
          </a:solidFill>
          <a:ln w="158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grpSp>
    <xdr:clientData/>
  </xdr:twoCellAnchor>
  <xdr:twoCellAnchor>
    <xdr:from>
      <xdr:col>2</xdr:col>
      <xdr:colOff>113684</xdr:colOff>
      <xdr:row>101</xdr:row>
      <xdr:rowOff>106682</xdr:rowOff>
    </xdr:from>
    <xdr:to>
      <xdr:col>3</xdr:col>
      <xdr:colOff>440088</xdr:colOff>
      <xdr:row>106</xdr:row>
      <xdr:rowOff>76200</xdr:rowOff>
    </xdr:to>
    <xdr:grpSp>
      <xdr:nvGrpSpPr>
        <xdr:cNvPr id="154" name="Grupa 153">
          <a:extLst>
            <a:ext uri="{FF2B5EF4-FFF2-40B4-BE49-F238E27FC236}">
              <a16:creationId xmlns:a16="http://schemas.microsoft.com/office/drawing/2014/main" id="{00000000-0008-0000-0700-00009A000000}"/>
            </a:ext>
          </a:extLst>
        </xdr:cNvPr>
        <xdr:cNvGrpSpPr>
          <a:grpSpLocks noChangeAspect="1"/>
        </xdr:cNvGrpSpPr>
      </xdr:nvGrpSpPr>
      <xdr:grpSpPr>
        <a:xfrm>
          <a:off x="797243" y="18594483"/>
          <a:ext cx="905300" cy="867893"/>
          <a:chOff x="9220199" y="18621375"/>
          <a:chExt cx="1836421" cy="1794587"/>
        </a:xfrm>
      </xdr:grpSpPr>
      <xdr:grpSp>
        <xdr:nvGrpSpPr>
          <xdr:cNvPr id="155" name="Grupa 154">
            <a:extLst>
              <a:ext uri="{FF2B5EF4-FFF2-40B4-BE49-F238E27FC236}">
                <a16:creationId xmlns:a16="http://schemas.microsoft.com/office/drawing/2014/main" id="{00000000-0008-0000-0700-00009B000000}"/>
              </a:ext>
            </a:extLst>
          </xdr:cNvPr>
          <xdr:cNvGrpSpPr>
            <a:grpSpLocks noChangeAspect="1"/>
          </xdr:cNvGrpSpPr>
        </xdr:nvGrpSpPr>
        <xdr:grpSpPr>
          <a:xfrm>
            <a:off x="9256327" y="18960465"/>
            <a:ext cx="1774656" cy="1455497"/>
            <a:chOff x="6681599" y="3073956"/>
            <a:chExt cx="2334412" cy="2025484"/>
          </a:xfrm>
        </xdr:grpSpPr>
        <xdr:sp macro="" textlink="">
          <xdr:nvSpPr>
            <xdr:cNvPr id="158" name="Dowolny kształt: kształt 157">
              <a:extLst>
                <a:ext uri="{FF2B5EF4-FFF2-40B4-BE49-F238E27FC236}">
                  <a16:creationId xmlns:a16="http://schemas.microsoft.com/office/drawing/2014/main" id="{00000000-0008-0000-0700-00009E000000}"/>
                </a:ext>
              </a:extLst>
            </xdr:cNvPr>
            <xdr:cNvSpPr/>
          </xdr:nvSpPr>
          <xdr:spPr>
            <a:xfrm>
              <a:off x="7845107" y="3078602"/>
              <a:ext cx="1167674" cy="1342472"/>
            </a:xfrm>
            <a:custGeom>
              <a:avLst/>
              <a:gdLst>
                <a:gd name="connsiteX0" fmla="*/ 0 w 1170878"/>
                <a:gd name="connsiteY0" fmla="*/ 669073 h 1347439"/>
                <a:gd name="connsiteX1" fmla="*/ 0 w 1170878"/>
                <a:gd name="connsiteY1" fmla="*/ 0 h 1347439"/>
                <a:gd name="connsiteX2" fmla="*/ 1170878 w 1170878"/>
                <a:gd name="connsiteY2" fmla="*/ 664427 h 1347439"/>
                <a:gd name="connsiteX3" fmla="*/ 1170878 w 1170878"/>
                <a:gd name="connsiteY3" fmla="*/ 1347439 h 1347439"/>
                <a:gd name="connsiteX4" fmla="*/ 0 w 1170878"/>
                <a:gd name="connsiteY4" fmla="*/ 669073 h 1347439"/>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170878" h="1347439">
                  <a:moveTo>
                    <a:pt x="0" y="669073"/>
                  </a:moveTo>
                  <a:lnTo>
                    <a:pt x="0" y="0"/>
                  </a:lnTo>
                  <a:lnTo>
                    <a:pt x="1170878" y="664427"/>
                  </a:lnTo>
                  <a:lnTo>
                    <a:pt x="1170878" y="1347439"/>
                  </a:lnTo>
                  <a:lnTo>
                    <a:pt x="0" y="669073"/>
                  </a:lnTo>
                  <a:close/>
                </a:path>
              </a:pathLst>
            </a:custGeom>
            <a:solidFill>
              <a:schemeClr val="bg1">
                <a:lumMod val="95000"/>
              </a:schemeClr>
            </a:solidFill>
            <a:ln>
              <a:solidFill>
                <a:schemeClr val="bg1">
                  <a:lumMod val="75000"/>
                </a:schemeClr>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b="1"/>
            </a:p>
          </xdr:txBody>
        </xdr:sp>
        <xdr:sp macro="" textlink="">
          <xdr:nvSpPr>
            <xdr:cNvPr id="159" name="Dowolny kształt: kształt 158">
              <a:extLst>
                <a:ext uri="{FF2B5EF4-FFF2-40B4-BE49-F238E27FC236}">
                  <a16:creationId xmlns:a16="http://schemas.microsoft.com/office/drawing/2014/main" id="{00000000-0008-0000-0700-00009F000000}"/>
                </a:ext>
              </a:extLst>
            </xdr:cNvPr>
            <xdr:cNvSpPr/>
          </xdr:nvSpPr>
          <xdr:spPr>
            <a:xfrm>
              <a:off x="6681599" y="3073956"/>
              <a:ext cx="1168154" cy="1342472"/>
            </a:xfrm>
            <a:custGeom>
              <a:avLst/>
              <a:gdLst>
                <a:gd name="connsiteX0" fmla="*/ 0 w 1170878"/>
                <a:gd name="connsiteY0" fmla="*/ 1347439 h 1347439"/>
                <a:gd name="connsiteX1" fmla="*/ 0 w 1170878"/>
                <a:gd name="connsiteY1" fmla="*/ 673719 h 1347439"/>
                <a:gd name="connsiteX2" fmla="*/ 1170878 w 1170878"/>
                <a:gd name="connsiteY2" fmla="*/ 0 h 1347439"/>
                <a:gd name="connsiteX3" fmla="*/ 1170878 w 1170878"/>
                <a:gd name="connsiteY3" fmla="*/ 678366 h 1347439"/>
                <a:gd name="connsiteX4" fmla="*/ 0 w 1170878"/>
                <a:gd name="connsiteY4" fmla="*/ 1347439 h 1347439"/>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170878" h="1347439">
                  <a:moveTo>
                    <a:pt x="0" y="1347439"/>
                  </a:moveTo>
                  <a:lnTo>
                    <a:pt x="0" y="673719"/>
                  </a:lnTo>
                  <a:lnTo>
                    <a:pt x="1170878" y="0"/>
                  </a:lnTo>
                  <a:lnTo>
                    <a:pt x="1170878" y="678366"/>
                  </a:lnTo>
                  <a:lnTo>
                    <a:pt x="0" y="1347439"/>
                  </a:lnTo>
                  <a:close/>
                </a:path>
              </a:pathLst>
            </a:custGeom>
            <a:solidFill>
              <a:schemeClr val="bg1">
                <a:lumMod val="9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b="1"/>
            </a:p>
          </xdr:txBody>
        </xdr:sp>
        <xdr:sp macro="" textlink="">
          <xdr:nvSpPr>
            <xdr:cNvPr id="160" name="Dowolny kształt: kształt 159">
              <a:extLst>
                <a:ext uri="{FF2B5EF4-FFF2-40B4-BE49-F238E27FC236}">
                  <a16:creationId xmlns:a16="http://schemas.microsoft.com/office/drawing/2014/main" id="{00000000-0008-0000-0700-0000A0000000}"/>
                </a:ext>
              </a:extLst>
            </xdr:cNvPr>
            <xdr:cNvSpPr/>
          </xdr:nvSpPr>
          <xdr:spPr>
            <a:xfrm>
              <a:off x="6681599" y="3743509"/>
              <a:ext cx="1163508" cy="1351285"/>
            </a:xfrm>
            <a:custGeom>
              <a:avLst/>
              <a:gdLst>
                <a:gd name="connsiteX0" fmla="*/ 1166232 w 1166232"/>
                <a:gd name="connsiteY0" fmla="*/ 1356732 h 1356732"/>
                <a:gd name="connsiteX1" fmla="*/ 1166232 w 1166232"/>
                <a:gd name="connsiteY1" fmla="*/ 673719 h 1356732"/>
                <a:gd name="connsiteX2" fmla="*/ 0 w 1166232"/>
                <a:gd name="connsiteY2" fmla="*/ 0 h 1356732"/>
                <a:gd name="connsiteX3" fmla="*/ 0 w 1166232"/>
                <a:gd name="connsiteY3" fmla="*/ 678366 h 1356732"/>
                <a:gd name="connsiteX4" fmla="*/ 1166232 w 1166232"/>
                <a:gd name="connsiteY4" fmla="*/ 1356732 h 1356732"/>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166232" h="1356732">
                  <a:moveTo>
                    <a:pt x="1166232" y="1356732"/>
                  </a:moveTo>
                  <a:lnTo>
                    <a:pt x="1166232" y="673719"/>
                  </a:lnTo>
                  <a:lnTo>
                    <a:pt x="0" y="0"/>
                  </a:lnTo>
                  <a:lnTo>
                    <a:pt x="0" y="678366"/>
                  </a:lnTo>
                  <a:lnTo>
                    <a:pt x="1166232" y="1356732"/>
                  </a:lnTo>
                  <a:close/>
                </a:path>
              </a:pathLst>
            </a:custGeom>
            <a:solidFill>
              <a:schemeClr val="bg1">
                <a:lumMod val="95000"/>
              </a:schemeClr>
            </a:solidFill>
            <a:ln>
              <a:solidFill>
                <a:schemeClr val="bg1">
                  <a:lumMod val="75000"/>
                </a:schemeClr>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b="1"/>
            </a:p>
          </xdr:txBody>
        </xdr:sp>
        <xdr:sp macro="" textlink="">
          <xdr:nvSpPr>
            <xdr:cNvPr id="161" name="Dowolny kształt: kształt 160">
              <a:extLst>
                <a:ext uri="{FF2B5EF4-FFF2-40B4-BE49-F238E27FC236}">
                  <a16:creationId xmlns:a16="http://schemas.microsoft.com/office/drawing/2014/main" id="{00000000-0008-0000-0700-0000A1000000}"/>
                </a:ext>
              </a:extLst>
            </xdr:cNvPr>
            <xdr:cNvSpPr/>
          </xdr:nvSpPr>
          <xdr:spPr>
            <a:xfrm>
              <a:off x="7849753" y="3743509"/>
              <a:ext cx="1166258" cy="1355931"/>
            </a:xfrm>
            <a:custGeom>
              <a:avLst/>
              <a:gdLst>
                <a:gd name="connsiteX0" fmla="*/ 1166232 w 1166232"/>
                <a:gd name="connsiteY0" fmla="*/ 687658 h 1361378"/>
                <a:gd name="connsiteX1" fmla="*/ 1166232 w 1166232"/>
                <a:gd name="connsiteY1" fmla="*/ 0 h 1361378"/>
                <a:gd name="connsiteX2" fmla="*/ 0 w 1166232"/>
                <a:gd name="connsiteY2" fmla="*/ 673719 h 1361378"/>
                <a:gd name="connsiteX3" fmla="*/ 0 w 1166232"/>
                <a:gd name="connsiteY3" fmla="*/ 1361378 h 1361378"/>
                <a:gd name="connsiteX4" fmla="*/ 1166232 w 1166232"/>
                <a:gd name="connsiteY4" fmla="*/ 687658 h 1361378"/>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166232" h="1361378">
                  <a:moveTo>
                    <a:pt x="1166232" y="687658"/>
                  </a:moveTo>
                  <a:lnTo>
                    <a:pt x="1166232" y="0"/>
                  </a:lnTo>
                  <a:lnTo>
                    <a:pt x="0" y="673719"/>
                  </a:lnTo>
                  <a:lnTo>
                    <a:pt x="0" y="1361378"/>
                  </a:lnTo>
                  <a:lnTo>
                    <a:pt x="1166232" y="687658"/>
                  </a:lnTo>
                  <a:close/>
                </a:path>
              </a:pathLst>
            </a:custGeom>
            <a:solidFill>
              <a:schemeClr val="bg1">
                <a:lumMod val="95000"/>
              </a:schemeClr>
            </a:solidFill>
            <a:ln>
              <a:solidFill>
                <a:schemeClr val="bg1">
                  <a:lumMod val="75000"/>
                </a:schemeClr>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b="1"/>
            </a:p>
          </xdr:txBody>
        </xdr:sp>
      </xdr:grpSp>
      <xdr:sp macro="" textlink="">
        <xdr:nvSpPr>
          <xdr:cNvPr id="156" name="Dowolny kształt: kształt 155">
            <a:extLst>
              <a:ext uri="{FF2B5EF4-FFF2-40B4-BE49-F238E27FC236}">
                <a16:creationId xmlns:a16="http://schemas.microsoft.com/office/drawing/2014/main" id="{00000000-0008-0000-0700-00009C000000}"/>
              </a:ext>
            </a:extLst>
          </xdr:cNvPr>
          <xdr:cNvSpPr/>
        </xdr:nvSpPr>
        <xdr:spPr>
          <a:xfrm>
            <a:off x="9220199" y="18621375"/>
            <a:ext cx="1520782" cy="1353594"/>
          </a:xfrm>
          <a:custGeom>
            <a:avLst/>
            <a:gdLst>
              <a:gd name="connsiteX0" fmla="*/ 0 w 2247900"/>
              <a:gd name="connsiteY0" fmla="*/ 1066800 h 1685925"/>
              <a:gd name="connsiteX1" fmla="*/ 866775 w 2247900"/>
              <a:gd name="connsiteY1" fmla="*/ 0 h 1685925"/>
              <a:gd name="connsiteX2" fmla="*/ 2247900 w 2247900"/>
              <a:gd name="connsiteY2" fmla="*/ 657225 h 1685925"/>
              <a:gd name="connsiteX3" fmla="*/ 1352550 w 2247900"/>
              <a:gd name="connsiteY3" fmla="*/ 1685925 h 1685925"/>
              <a:gd name="connsiteX4" fmla="*/ 0 w 2247900"/>
              <a:gd name="connsiteY4" fmla="*/ 1066800 h 1685925"/>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2247900" h="1685925">
                <a:moveTo>
                  <a:pt x="0" y="1066800"/>
                </a:moveTo>
                <a:lnTo>
                  <a:pt x="866775" y="0"/>
                </a:lnTo>
                <a:lnTo>
                  <a:pt x="2247900" y="657225"/>
                </a:lnTo>
                <a:lnTo>
                  <a:pt x="1352550" y="1685925"/>
                </a:lnTo>
                <a:lnTo>
                  <a:pt x="0" y="1066800"/>
                </a:lnTo>
                <a:close/>
              </a:path>
            </a:pathLst>
          </a:custGeom>
          <a:solidFill>
            <a:schemeClr val="bg1">
              <a:lumMod val="65000"/>
            </a:schemeClr>
          </a:solidFill>
          <a:ln w="158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sp macro="" textlink="">
        <xdr:nvSpPr>
          <xdr:cNvPr id="157" name="Dowolny kształt: kształt 156">
            <a:extLst>
              <a:ext uri="{FF2B5EF4-FFF2-40B4-BE49-F238E27FC236}">
                <a16:creationId xmlns:a16="http://schemas.microsoft.com/office/drawing/2014/main" id="{00000000-0008-0000-0700-00009D000000}"/>
              </a:ext>
            </a:extLst>
          </xdr:cNvPr>
          <xdr:cNvSpPr/>
        </xdr:nvSpPr>
        <xdr:spPr>
          <a:xfrm>
            <a:off x="10661211" y="19144729"/>
            <a:ext cx="395409" cy="316751"/>
          </a:xfrm>
          <a:custGeom>
            <a:avLst/>
            <a:gdLst>
              <a:gd name="connsiteX0" fmla="*/ 587829 w 587829"/>
              <a:gd name="connsiteY0" fmla="*/ 397329 h 397329"/>
              <a:gd name="connsiteX1" fmla="*/ 0 w 587829"/>
              <a:gd name="connsiteY1" fmla="*/ 141515 h 397329"/>
              <a:gd name="connsiteX2" fmla="*/ 125186 w 587829"/>
              <a:gd name="connsiteY2" fmla="*/ 0 h 397329"/>
              <a:gd name="connsiteX3" fmla="*/ 587829 w 587829"/>
              <a:gd name="connsiteY3" fmla="*/ 397329 h 397329"/>
            </a:gdLst>
            <a:ahLst/>
            <a:cxnLst>
              <a:cxn ang="0">
                <a:pos x="connsiteX0" y="connsiteY0"/>
              </a:cxn>
              <a:cxn ang="0">
                <a:pos x="connsiteX1" y="connsiteY1"/>
              </a:cxn>
              <a:cxn ang="0">
                <a:pos x="connsiteX2" y="connsiteY2"/>
              </a:cxn>
              <a:cxn ang="0">
                <a:pos x="connsiteX3" y="connsiteY3"/>
              </a:cxn>
            </a:cxnLst>
            <a:rect l="l" t="t" r="r" b="b"/>
            <a:pathLst>
              <a:path w="587829" h="397329">
                <a:moveTo>
                  <a:pt x="587829" y="397329"/>
                </a:moveTo>
                <a:lnTo>
                  <a:pt x="0" y="141515"/>
                </a:lnTo>
                <a:lnTo>
                  <a:pt x="125186" y="0"/>
                </a:lnTo>
                <a:lnTo>
                  <a:pt x="587829" y="397329"/>
                </a:lnTo>
                <a:close/>
              </a:path>
            </a:pathLst>
          </a:custGeom>
          <a:solidFill>
            <a:schemeClr val="bg1">
              <a:lumMod val="50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grpSp>
    <xdr:clientData/>
  </xdr:twoCellAnchor>
  <xdr:twoCellAnchor>
    <xdr:from>
      <xdr:col>4</xdr:col>
      <xdr:colOff>83106</xdr:colOff>
      <xdr:row>111</xdr:row>
      <xdr:rowOff>145018</xdr:rowOff>
    </xdr:from>
    <xdr:to>
      <xdr:col>6</xdr:col>
      <xdr:colOff>97394</xdr:colOff>
      <xdr:row>113</xdr:row>
      <xdr:rowOff>73580</xdr:rowOff>
    </xdr:to>
    <xdr:sp macro="" textlink="">
      <xdr:nvSpPr>
        <xdr:cNvPr id="162" name="Dowolny kształt: kształt 161">
          <a:extLst>
            <a:ext uri="{FF2B5EF4-FFF2-40B4-BE49-F238E27FC236}">
              <a16:creationId xmlns:a16="http://schemas.microsoft.com/office/drawing/2014/main" id="{00000000-0008-0000-0700-0000A2000000}"/>
            </a:ext>
          </a:extLst>
        </xdr:cNvPr>
        <xdr:cNvSpPr/>
      </xdr:nvSpPr>
      <xdr:spPr>
        <a:xfrm>
          <a:off x="1972866" y="20970478"/>
          <a:ext cx="837248" cy="309562"/>
        </a:xfrm>
        <a:custGeom>
          <a:avLst/>
          <a:gdLst>
            <a:gd name="connsiteX0" fmla="*/ 0 w 1095375"/>
            <a:gd name="connsiteY0" fmla="*/ 333375 h 434578"/>
            <a:gd name="connsiteX1" fmla="*/ 583406 w 1095375"/>
            <a:gd name="connsiteY1" fmla="*/ 434578 h 434578"/>
            <a:gd name="connsiteX2" fmla="*/ 1095375 w 1095375"/>
            <a:gd name="connsiteY2" fmla="*/ 77391 h 434578"/>
            <a:gd name="connsiteX3" fmla="*/ 571500 w 1095375"/>
            <a:gd name="connsiteY3" fmla="*/ 0 h 434578"/>
            <a:gd name="connsiteX4" fmla="*/ 0 w 1095375"/>
            <a:gd name="connsiteY4" fmla="*/ 333375 h 434578"/>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095375" h="434578">
              <a:moveTo>
                <a:pt x="0" y="333375"/>
              </a:moveTo>
              <a:lnTo>
                <a:pt x="583406" y="434578"/>
              </a:lnTo>
              <a:lnTo>
                <a:pt x="1095375" y="77391"/>
              </a:lnTo>
              <a:lnTo>
                <a:pt x="571500" y="0"/>
              </a:lnTo>
              <a:lnTo>
                <a:pt x="0" y="333375"/>
              </a:lnTo>
              <a:close/>
            </a:path>
          </a:pathLst>
        </a:custGeom>
        <a:solidFill>
          <a:schemeClr val="accent1">
            <a:alpha val="47000"/>
          </a:schemeClr>
        </a:solidFill>
        <a:ln w="9525">
          <a:solidFill>
            <a:schemeClr val="tx1">
              <a:lumMod val="75000"/>
              <a:lumOff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32147</xdr:colOff>
      <xdr:row>110</xdr:row>
      <xdr:rowOff>122634</xdr:rowOff>
    </xdr:from>
    <xdr:to>
      <xdr:col>5</xdr:col>
      <xdr:colOff>613172</xdr:colOff>
      <xdr:row>114</xdr:row>
      <xdr:rowOff>83105</xdr:rowOff>
    </xdr:to>
    <xdr:sp macro="" textlink="">
      <xdr:nvSpPr>
        <xdr:cNvPr id="163" name="Dowolny kształt: kształt 162">
          <a:extLst>
            <a:ext uri="{FF2B5EF4-FFF2-40B4-BE49-F238E27FC236}">
              <a16:creationId xmlns:a16="http://schemas.microsoft.com/office/drawing/2014/main" id="{00000000-0008-0000-0700-0000A3000000}"/>
            </a:ext>
          </a:extLst>
        </xdr:cNvPr>
        <xdr:cNvSpPr/>
      </xdr:nvSpPr>
      <xdr:spPr>
        <a:xfrm>
          <a:off x="2120027" y="20765214"/>
          <a:ext cx="581025" cy="714851"/>
        </a:xfrm>
        <a:custGeom>
          <a:avLst/>
          <a:gdLst>
            <a:gd name="connsiteX0" fmla="*/ 0 w 851297"/>
            <a:gd name="connsiteY0" fmla="*/ 797719 h 934641"/>
            <a:gd name="connsiteX1" fmla="*/ 595313 w 851297"/>
            <a:gd name="connsiteY1" fmla="*/ 934641 h 934641"/>
            <a:gd name="connsiteX2" fmla="*/ 851297 w 851297"/>
            <a:gd name="connsiteY2" fmla="*/ 47625 h 934641"/>
            <a:gd name="connsiteX3" fmla="*/ 291703 w 851297"/>
            <a:gd name="connsiteY3" fmla="*/ 0 h 934641"/>
            <a:gd name="connsiteX4" fmla="*/ 0 w 851297"/>
            <a:gd name="connsiteY4" fmla="*/ 797719 h 934641"/>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851297" h="934641">
              <a:moveTo>
                <a:pt x="0" y="797719"/>
              </a:moveTo>
              <a:lnTo>
                <a:pt x="595313" y="934641"/>
              </a:lnTo>
              <a:lnTo>
                <a:pt x="851297" y="47625"/>
              </a:lnTo>
              <a:lnTo>
                <a:pt x="291703" y="0"/>
              </a:lnTo>
              <a:lnTo>
                <a:pt x="0" y="797719"/>
              </a:lnTo>
              <a:close/>
            </a:path>
          </a:pathLst>
        </a:custGeom>
        <a:noFill/>
        <a:ln w="22225" cmpd="dbl">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oneCellAnchor>
    <xdr:from>
      <xdr:col>2</xdr:col>
      <xdr:colOff>240774</xdr:colOff>
      <xdr:row>124</xdr:row>
      <xdr:rowOff>27013</xdr:rowOff>
    </xdr:from>
    <xdr:ext cx="337696" cy="353422"/>
    <xdr:pic>
      <xdr:nvPicPr>
        <xdr:cNvPr id="164" name="Grafika 163" descr="Termometr z wypełnieniem pełnym">
          <a:extLst>
            <a:ext uri="{FF2B5EF4-FFF2-40B4-BE49-F238E27FC236}">
              <a16:creationId xmlns:a16="http://schemas.microsoft.com/office/drawing/2014/main" id="{00000000-0008-0000-0700-0000A4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 uri="{96DAC541-7B7A-43D3-8B79-37D633B846F1}">
              <asvg:svgBlip xmlns:asvg="http://schemas.microsoft.com/office/drawing/2016/SVG/main" r:embed="rId9"/>
            </a:ext>
          </a:extLst>
        </a:blip>
        <a:stretch>
          <a:fillRect/>
        </a:stretch>
      </xdr:blipFill>
      <xdr:spPr>
        <a:xfrm>
          <a:off x="926574" y="23328973"/>
          <a:ext cx="337696" cy="353422"/>
        </a:xfrm>
        <a:prstGeom prst="rect">
          <a:avLst/>
        </a:prstGeom>
      </xdr:spPr>
    </xdr:pic>
    <xdr:clientData/>
  </xdr:oneCellAnchor>
  <xdr:oneCellAnchor>
    <xdr:from>
      <xdr:col>2</xdr:col>
      <xdr:colOff>83402</xdr:colOff>
      <xdr:row>124</xdr:row>
      <xdr:rowOff>23419</xdr:rowOff>
    </xdr:from>
    <xdr:ext cx="200691" cy="357949"/>
    <xdr:pic>
      <xdr:nvPicPr>
        <xdr:cNvPr id="165" name="Grafika 164" descr="Słońce z wypełnieniem pełnym">
          <a:extLst>
            <a:ext uri="{FF2B5EF4-FFF2-40B4-BE49-F238E27FC236}">
              <a16:creationId xmlns:a16="http://schemas.microsoft.com/office/drawing/2014/main" id="{00000000-0008-0000-0700-0000A5000000}"/>
            </a:ext>
          </a:extLst>
        </xdr:cNvPr>
        <xdr:cNvPicPr>
          <a:picLocks/>
        </xdr:cNvPicPr>
      </xdr:nvPicPr>
      <xdr:blipFill rotWithShape="1">
        <a:blip xmlns:r="http://schemas.openxmlformats.org/officeDocument/2006/relationships" r:embed="rId10" cstate="print">
          <a:extLst>
            <a:ext uri="{28A0092B-C50C-407E-A947-70E740481C1C}">
              <a14:useLocalDpi xmlns:a14="http://schemas.microsoft.com/office/drawing/2010/main" val="0"/>
            </a:ext>
            <a:ext uri="{96DAC541-7B7A-43D3-8B79-37D633B846F1}">
              <asvg:svgBlip xmlns:asvg="http://schemas.microsoft.com/office/drawing/2016/SVG/main" r:embed="rId11"/>
            </a:ext>
          </a:extLst>
        </a:blip>
        <a:srcRect l="46542"/>
        <a:stretch/>
      </xdr:blipFill>
      <xdr:spPr>
        <a:xfrm rot="10800000">
          <a:off x="769202" y="23325379"/>
          <a:ext cx="200691" cy="357949"/>
        </a:xfrm>
        <a:prstGeom prst="rect">
          <a:avLst/>
        </a:prstGeom>
      </xdr:spPr>
    </xdr:pic>
    <xdr:clientData/>
  </xdr:oneCellAnchor>
  <xdr:twoCellAnchor>
    <xdr:from>
      <xdr:col>18</xdr:col>
      <xdr:colOff>102870</xdr:colOff>
      <xdr:row>107</xdr:row>
      <xdr:rowOff>92868</xdr:rowOff>
    </xdr:from>
    <xdr:to>
      <xdr:col>19</xdr:col>
      <xdr:colOff>206454</xdr:colOff>
      <xdr:row>109</xdr:row>
      <xdr:rowOff>170496</xdr:rowOff>
    </xdr:to>
    <xdr:sp macro="" textlink="">
      <xdr:nvSpPr>
        <xdr:cNvPr id="166" name="Dowolny kształt: kształt 165">
          <a:extLst>
            <a:ext uri="{FF2B5EF4-FFF2-40B4-BE49-F238E27FC236}">
              <a16:creationId xmlns:a16="http://schemas.microsoft.com/office/drawing/2014/main" id="{00000000-0008-0000-0700-0000A6000000}"/>
            </a:ext>
          </a:extLst>
        </xdr:cNvPr>
        <xdr:cNvSpPr/>
      </xdr:nvSpPr>
      <xdr:spPr>
        <a:xfrm rot="240640">
          <a:off x="8644890" y="20186808"/>
          <a:ext cx="438864" cy="443388"/>
        </a:xfrm>
        <a:custGeom>
          <a:avLst/>
          <a:gdLst>
            <a:gd name="connsiteX0" fmla="*/ 0 w 434578"/>
            <a:gd name="connsiteY0" fmla="*/ 339328 h 440531"/>
            <a:gd name="connsiteX1" fmla="*/ 196453 w 434578"/>
            <a:gd name="connsiteY1" fmla="*/ 440531 h 440531"/>
            <a:gd name="connsiteX2" fmla="*/ 434578 w 434578"/>
            <a:gd name="connsiteY2" fmla="*/ 89297 h 440531"/>
            <a:gd name="connsiteX3" fmla="*/ 244078 w 434578"/>
            <a:gd name="connsiteY3" fmla="*/ 0 h 440531"/>
            <a:gd name="connsiteX4" fmla="*/ 0 w 434578"/>
            <a:gd name="connsiteY4" fmla="*/ 339328 h 440531"/>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434578" h="440531">
              <a:moveTo>
                <a:pt x="0" y="339328"/>
              </a:moveTo>
              <a:lnTo>
                <a:pt x="196453" y="440531"/>
              </a:lnTo>
              <a:lnTo>
                <a:pt x="434578" y="89297"/>
              </a:lnTo>
              <a:lnTo>
                <a:pt x="244078" y="0"/>
              </a:lnTo>
              <a:lnTo>
                <a:pt x="0" y="339328"/>
              </a:lnTo>
              <a:close/>
            </a:path>
          </a:pathLst>
        </a:custGeom>
        <a:solidFill>
          <a:schemeClr val="bg1"/>
        </a:solidFill>
        <a:ln w="22225" cmpd="dbl">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US" sz="1100">
            <a:solidFill>
              <a:schemeClr val="lt1"/>
            </a:solidFill>
            <a:latin typeface="+mn-lt"/>
            <a:ea typeface="+mn-ea"/>
            <a:cs typeface="+mn-cs"/>
          </a:endParaRPr>
        </a:p>
      </xdr:txBody>
    </xdr:sp>
    <xdr:clientData/>
  </xdr:twoCellAnchor>
  <xdr:twoCellAnchor>
    <xdr:from>
      <xdr:col>18</xdr:col>
      <xdr:colOff>85181</xdr:colOff>
      <xdr:row>108</xdr:row>
      <xdr:rowOff>9525</xdr:rowOff>
    </xdr:from>
    <xdr:to>
      <xdr:col>19</xdr:col>
      <xdr:colOff>257720</xdr:colOff>
      <xdr:row>109</xdr:row>
      <xdr:rowOff>74091</xdr:rowOff>
    </xdr:to>
    <xdr:sp macro="" textlink="">
      <xdr:nvSpPr>
        <xdr:cNvPr id="167" name="Dowolny kształt: kształt 166">
          <a:extLst>
            <a:ext uri="{FF2B5EF4-FFF2-40B4-BE49-F238E27FC236}">
              <a16:creationId xmlns:a16="http://schemas.microsoft.com/office/drawing/2014/main" id="{00000000-0008-0000-0700-0000A7000000}"/>
            </a:ext>
          </a:extLst>
        </xdr:cNvPr>
        <xdr:cNvSpPr/>
      </xdr:nvSpPr>
      <xdr:spPr>
        <a:xfrm rot="240640">
          <a:off x="8627201" y="20286345"/>
          <a:ext cx="507819" cy="247446"/>
        </a:xfrm>
        <a:custGeom>
          <a:avLst/>
          <a:gdLst>
            <a:gd name="connsiteX0" fmla="*/ 174171 w 500743"/>
            <a:gd name="connsiteY0" fmla="*/ 239486 h 239486"/>
            <a:gd name="connsiteX1" fmla="*/ 500743 w 500743"/>
            <a:gd name="connsiteY1" fmla="*/ 76200 h 239486"/>
            <a:gd name="connsiteX2" fmla="*/ 310243 w 500743"/>
            <a:gd name="connsiteY2" fmla="*/ 0 h 239486"/>
            <a:gd name="connsiteX3" fmla="*/ 0 w 500743"/>
            <a:gd name="connsiteY3" fmla="*/ 157843 h 239486"/>
            <a:gd name="connsiteX4" fmla="*/ 174171 w 500743"/>
            <a:gd name="connsiteY4" fmla="*/ 239486 h 239486"/>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500743" h="239486">
              <a:moveTo>
                <a:pt x="174171" y="239486"/>
              </a:moveTo>
              <a:lnTo>
                <a:pt x="500743" y="76200"/>
              </a:lnTo>
              <a:lnTo>
                <a:pt x="310243" y="0"/>
              </a:lnTo>
              <a:lnTo>
                <a:pt x="0" y="157843"/>
              </a:lnTo>
              <a:lnTo>
                <a:pt x="174171" y="239486"/>
              </a:lnTo>
              <a:close/>
            </a:path>
          </a:pathLst>
        </a:custGeom>
        <a:solidFill>
          <a:schemeClr val="accent1">
            <a:alpha val="47000"/>
          </a:schemeClr>
        </a:solidFill>
        <a:ln w="9525">
          <a:solidFill>
            <a:schemeClr val="tx1">
              <a:lumMod val="75000"/>
              <a:lumOff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US" sz="1100">
            <a:solidFill>
              <a:schemeClr val="lt1"/>
            </a:solidFill>
            <a:latin typeface="+mn-lt"/>
            <a:ea typeface="+mn-ea"/>
            <a:cs typeface="+mn-cs"/>
          </a:endParaRPr>
        </a:p>
      </xdr:txBody>
    </xdr:sp>
    <xdr:clientData/>
  </xdr:twoCellAnchor>
  <xdr:oneCellAnchor>
    <xdr:from>
      <xdr:col>2</xdr:col>
      <xdr:colOff>240774</xdr:colOff>
      <xdr:row>147</xdr:row>
      <xdr:rowOff>27013</xdr:rowOff>
    </xdr:from>
    <xdr:ext cx="337696" cy="353422"/>
    <xdr:pic>
      <xdr:nvPicPr>
        <xdr:cNvPr id="168" name="Grafika 167" descr="Termometr z wypełnieniem pełnym">
          <a:extLst>
            <a:ext uri="{FF2B5EF4-FFF2-40B4-BE49-F238E27FC236}">
              <a16:creationId xmlns:a16="http://schemas.microsoft.com/office/drawing/2014/main" id="{00000000-0008-0000-0700-0000A8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 uri="{96DAC541-7B7A-43D3-8B79-37D633B846F1}">
              <asvg:svgBlip xmlns:asvg="http://schemas.microsoft.com/office/drawing/2016/SVG/main" r:embed="rId9"/>
            </a:ext>
          </a:extLst>
        </a:blip>
        <a:stretch>
          <a:fillRect/>
        </a:stretch>
      </xdr:blipFill>
      <xdr:spPr>
        <a:xfrm>
          <a:off x="926574" y="27771433"/>
          <a:ext cx="337696" cy="353422"/>
        </a:xfrm>
        <a:prstGeom prst="rect">
          <a:avLst/>
        </a:prstGeom>
      </xdr:spPr>
    </xdr:pic>
    <xdr:clientData/>
  </xdr:oneCellAnchor>
  <xdr:oneCellAnchor>
    <xdr:from>
      <xdr:col>2</xdr:col>
      <xdr:colOff>83402</xdr:colOff>
      <xdr:row>147</xdr:row>
      <xdr:rowOff>23419</xdr:rowOff>
    </xdr:from>
    <xdr:ext cx="200691" cy="357949"/>
    <xdr:pic>
      <xdr:nvPicPr>
        <xdr:cNvPr id="169" name="Grafika 168" descr="Słońce z wypełnieniem pełnym">
          <a:extLst>
            <a:ext uri="{FF2B5EF4-FFF2-40B4-BE49-F238E27FC236}">
              <a16:creationId xmlns:a16="http://schemas.microsoft.com/office/drawing/2014/main" id="{00000000-0008-0000-0700-0000A9000000}"/>
            </a:ext>
          </a:extLst>
        </xdr:cNvPr>
        <xdr:cNvPicPr>
          <a:picLocks/>
        </xdr:cNvPicPr>
      </xdr:nvPicPr>
      <xdr:blipFill rotWithShape="1">
        <a:blip xmlns:r="http://schemas.openxmlformats.org/officeDocument/2006/relationships" r:embed="rId10" cstate="print">
          <a:extLst>
            <a:ext uri="{28A0092B-C50C-407E-A947-70E740481C1C}">
              <a14:useLocalDpi xmlns:a14="http://schemas.microsoft.com/office/drawing/2010/main" val="0"/>
            </a:ext>
            <a:ext uri="{96DAC541-7B7A-43D3-8B79-37D633B846F1}">
              <asvg:svgBlip xmlns:asvg="http://schemas.microsoft.com/office/drawing/2016/SVG/main" r:embed="rId11"/>
            </a:ext>
          </a:extLst>
        </a:blip>
        <a:srcRect l="46542"/>
        <a:stretch/>
      </xdr:blipFill>
      <xdr:spPr>
        <a:xfrm rot="10800000">
          <a:off x="769202" y="27767839"/>
          <a:ext cx="200691" cy="357949"/>
        </a:xfrm>
        <a:prstGeom prst="rect">
          <a:avLst/>
        </a:prstGeom>
      </xdr:spPr>
    </xdr:pic>
    <xdr:clientData/>
  </xdr:oneCellAnchor>
  <xdr:oneCellAnchor>
    <xdr:from>
      <xdr:col>2</xdr:col>
      <xdr:colOff>240774</xdr:colOff>
      <xdr:row>165</xdr:row>
      <xdr:rowOff>27013</xdr:rowOff>
    </xdr:from>
    <xdr:ext cx="337696" cy="353422"/>
    <xdr:pic>
      <xdr:nvPicPr>
        <xdr:cNvPr id="170" name="Grafika 169" descr="Termometr z wypełnieniem pełnym">
          <a:extLst>
            <a:ext uri="{FF2B5EF4-FFF2-40B4-BE49-F238E27FC236}">
              <a16:creationId xmlns:a16="http://schemas.microsoft.com/office/drawing/2014/main" id="{00000000-0008-0000-0700-0000AA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 uri="{96DAC541-7B7A-43D3-8B79-37D633B846F1}">
              <asvg:svgBlip xmlns:asvg="http://schemas.microsoft.com/office/drawing/2016/SVG/main" r:embed="rId9"/>
            </a:ext>
          </a:extLst>
        </a:blip>
        <a:stretch>
          <a:fillRect/>
        </a:stretch>
      </xdr:blipFill>
      <xdr:spPr>
        <a:xfrm>
          <a:off x="926574" y="31261393"/>
          <a:ext cx="337696" cy="353422"/>
        </a:xfrm>
        <a:prstGeom prst="rect">
          <a:avLst/>
        </a:prstGeom>
      </xdr:spPr>
    </xdr:pic>
    <xdr:clientData/>
  </xdr:oneCellAnchor>
  <xdr:twoCellAnchor editAs="oneCell">
    <xdr:from>
      <xdr:col>2</xdr:col>
      <xdr:colOff>24847</xdr:colOff>
      <xdr:row>164</xdr:row>
      <xdr:rowOff>157370</xdr:rowOff>
    </xdr:from>
    <xdr:to>
      <xdr:col>2</xdr:col>
      <xdr:colOff>282361</xdr:colOff>
      <xdr:row>167</xdr:row>
      <xdr:rowOff>97835</xdr:rowOff>
    </xdr:to>
    <xdr:pic>
      <xdr:nvPicPr>
        <xdr:cNvPr id="171" name="Grafika 170" descr="Płatek śniegu kontur">
          <a:extLst>
            <a:ext uri="{FF2B5EF4-FFF2-40B4-BE49-F238E27FC236}">
              <a16:creationId xmlns:a16="http://schemas.microsoft.com/office/drawing/2014/main" id="{00000000-0008-0000-0700-0000AB000000}"/>
            </a:ext>
          </a:extLst>
        </xdr:cNvPr>
        <xdr:cNvPicPr>
          <a:picLocks noChangeAspect="1"/>
        </xdr:cNvPicPr>
      </xdr:nvPicPr>
      <xdr:blipFill rotWithShape="1">
        <a:blip xmlns:r="http://schemas.openxmlformats.org/officeDocument/2006/relationships" r:embed="rId12">
          <a:extLst>
            <a:ext uri="{28A0092B-C50C-407E-A947-70E740481C1C}">
              <a14:useLocalDpi xmlns:a14="http://schemas.microsoft.com/office/drawing/2010/main" val="0"/>
            </a:ext>
            <a:ext uri="{96DAC541-7B7A-43D3-8B79-37D633B846F1}">
              <asvg:svgBlip xmlns:asvg="http://schemas.microsoft.com/office/drawing/2016/SVG/main" r:embed="rId13"/>
            </a:ext>
          </a:extLst>
        </a:blip>
        <a:srcRect r="48622"/>
        <a:stretch/>
      </xdr:blipFill>
      <xdr:spPr>
        <a:xfrm>
          <a:off x="710647" y="31201250"/>
          <a:ext cx="261324" cy="496725"/>
        </a:xfrm>
        <a:prstGeom prst="rect">
          <a:avLst/>
        </a:prstGeom>
      </xdr:spPr>
    </xdr:pic>
    <xdr:clientData/>
  </xdr:twoCellAnchor>
  <xdr:twoCellAnchor>
    <xdr:from>
      <xdr:col>1</xdr:col>
      <xdr:colOff>607695</xdr:colOff>
      <xdr:row>179</xdr:row>
      <xdr:rowOff>1905</xdr:rowOff>
    </xdr:from>
    <xdr:to>
      <xdr:col>5</xdr:col>
      <xdr:colOff>253365</xdr:colOff>
      <xdr:row>186</xdr:row>
      <xdr:rowOff>91759</xdr:rowOff>
    </xdr:to>
    <xdr:grpSp>
      <xdr:nvGrpSpPr>
        <xdr:cNvPr id="172" name="Grupa 171">
          <a:extLst>
            <a:ext uri="{FF2B5EF4-FFF2-40B4-BE49-F238E27FC236}">
              <a16:creationId xmlns:a16="http://schemas.microsoft.com/office/drawing/2014/main" id="{00000000-0008-0000-0700-0000AC000000}"/>
            </a:ext>
          </a:extLst>
        </xdr:cNvPr>
        <xdr:cNvGrpSpPr>
          <a:grpSpLocks noChangeAspect="1"/>
        </xdr:cNvGrpSpPr>
      </xdr:nvGrpSpPr>
      <xdr:grpSpPr>
        <a:xfrm>
          <a:off x="686136" y="33204934"/>
          <a:ext cx="1658919" cy="1427164"/>
          <a:chOff x="3017520" y="33196530"/>
          <a:chExt cx="1664970" cy="1423354"/>
        </a:xfrm>
      </xdr:grpSpPr>
      <xdr:pic>
        <xdr:nvPicPr>
          <xdr:cNvPr id="173" name="Grafika 172" descr="Kanapa kontur">
            <a:extLst>
              <a:ext uri="{FF2B5EF4-FFF2-40B4-BE49-F238E27FC236}">
                <a16:creationId xmlns:a16="http://schemas.microsoft.com/office/drawing/2014/main" id="{00000000-0008-0000-0700-0000AD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 uri="{96DAC541-7B7A-43D3-8B79-37D633B846F1}">
                <asvg:svgBlip xmlns:asvg="http://schemas.microsoft.com/office/drawing/2016/SVG/main" r:embed="rId15"/>
              </a:ext>
            </a:extLst>
          </a:blip>
          <a:stretch>
            <a:fillRect/>
          </a:stretch>
        </xdr:blipFill>
        <xdr:spPr>
          <a:xfrm>
            <a:off x="3371700" y="33945045"/>
            <a:ext cx="674520" cy="674839"/>
          </a:xfrm>
          <a:prstGeom prst="rect">
            <a:avLst/>
          </a:prstGeom>
        </xdr:spPr>
      </xdr:pic>
      <xdr:pic>
        <xdr:nvPicPr>
          <xdr:cNvPr id="174" name="Grafika 173" descr="Lampa kontur">
            <a:extLst>
              <a:ext uri="{FF2B5EF4-FFF2-40B4-BE49-F238E27FC236}">
                <a16:creationId xmlns:a16="http://schemas.microsoft.com/office/drawing/2014/main" id="{00000000-0008-0000-0700-0000AE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 uri="{96DAC541-7B7A-43D3-8B79-37D633B846F1}">
                <asvg:svgBlip xmlns:asvg="http://schemas.microsoft.com/office/drawing/2016/SVG/main" r:embed="rId17"/>
              </a:ext>
            </a:extLst>
          </a:blip>
          <a:stretch>
            <a:fillRect/>
          </a:stretch>
        </xdr:blipFill>
        <xdr:spPr>
          <a:xfrm>
            <a:off x="3882391" y="33670875"/>
            <a:ext cx="610190" cy="596265"/>
          </a:xfrm>
          <a:prstGeom prst="rect">
            <a:avLst/>
          </a:prstGeom>
        </xdr:spPr>
      </xdr:pic>
      <xdr:cxnSp macro="">
        <xdr:nvCxnSpPr>
          <xdr:cNvPr id="175" name="Łącznik prosty 174">
            <a:extLst>
              <a:ext uri="{FF2B5EF4-FFF2-40B4-BE49-F238E27FC236}">
                <a16:creationId xmlns:a16="http://schemas.microsoft.com/office/drawing/2014/main" id="{00000000-0008-0000-0700-0000AF000000}"/>
              </a:ext>
            </a:extLst>
          </xdr:cNvPr>
          <xdr:cNvCxnSpPr/>
        </xdr:nvCxnSpPr>
        <xdr:spPr>
          <a:xfrm flipH="1">
            <a:off x="3017520" y="34004250"/>
            <a:ext cx="864872" cy="17348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76" name="Łącznik prosty 175">
            <a:extLst>
              <a:ext uri="{FF2B5EF4-FFF2-40B4-BE49-F238E27FC236}">
                <a16:creationId xmlns:a16="http://schemas.microsoft.com/office/drawing/2014/main" id="{00000000-0008-0000-0700-0000B0000000}"/>
              </a:ext>
            </a:extLst>
          </xdr:cNvPr>
          <xdr:cNvCxnSpPr/>
        </xdr:nvCxnSpPr>
        <xdr:spPr>
          <a:xfrm>
            <a:off x="3884295" y="34000440"/>
            <a:ext cx="798195" cy="196893"/>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77" name="Łącznik prosty 176">
            <a:extLst>
              <a:ext uri="{FF2B5EF4-FFF2-40B4-BE49-F238E27FC236}">
                <a16:creationId xmlns:a16="http://schemas.microsoft.com/office/drawing/2014/main" id="{00000000-0008-0000-0700-0000B1000000}"/>
              </a:ext>
            </a:extLst>
          </xdr:cNvPr>
          <xdr:cNvCxnSpPr/>
        </xdr:nvCxnSpPr>
        <xdr:spPr>
          <a:xfrm flipH="1">
            <a:off x="3886201" y="33326070"/>
            <a:ext cx="0" cy="68389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78" name="Łącznik prosty 177">
            <a:extLst>
              <a:ext uri="{FF2B5EF4-FFF2-40B4-BE49-F238E27FC236}">
                <a16:creationId xmlns:a16="http://schemas.microsoft.com/office/drawing/2014/main" id="{00000000-0008-0000-0700-0000B2000000}"/>
              </a:ext>
            </a:extLst>
          </xdr:cNvPr>
          <xdr:cNvCxnSpPr/>
        </xdr:nvCxnSpPr>
        <xdr:spPr>
          <a:xfrm flipH="1" flipV="1">
            <a:off x="3044190" y="33211770"/>
            <a:ext cx="842013" cy="10668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79" name="Łącznik prosty 178">
            <a:extLst>
              <a:ext uri="{FF2B5EF4-FFF2-40B4-BE49-F238E27FC236}">
                <a16:creationId xmlns:a16="http://schemas.microsoft.com/office/drawing/2014/main" id="{00000000-0008-0000-0700-0000B3000000}"/>
              </a:ext>
            </a:extLst>
          </xdr:cNvPr>
          <xdr:cNvCxnSpPr/>
        </xdr:nvCxnSpPr>
        <xdr:spPr>
          <a:xfrm flipV="1">
            <a:off x="3882390" y="33196530"/>
            <a:ext cx="800100" cy="12192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oneCellAnchor>
    <xdr:from>
      <xdr:col>2</xdr:col>
      <xdr:colOff>248394</xdr:colOff>
      <xdr:row>175</xdr:row>
      <xdr:rowOff>27013</xdr:rowOff>
    </xdr:from>
    <xdr:ext cx="337696" cy="353422"/>
    <xdr:pic>
      <xdr:nvPicPr>
        <xdr:cNvPr id="180" name="Grafika 179" descr="Termometr z wypełnieniem pełnym">
          <a:extLst>
            <a:ext uri="{FF2B5EF4-FFF2-40B4-BE49-F238E27FC236}">
              <a16:creationId xmlns:a16="http://schemas.microsoft.com/office/drawing/2014/main" id="{00000000-0008-0000-0700-0000B4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 uri="{96DAC541-7B7A-43D3-8B79-37D633B846F1}">
              <asvg:svgBlip xmlns:asvg="http://schemas.microsoft.com/office/drawing/2016/SVG/main" r:embed="rId9"/>
            </a:ext>
          </a:extLst>
        </a:blip>
        <a:stretch>
          <a:fillRect/>
        </a:stretch>
      </xdr:blipFill>
      <xdr:spPr>
        <a:xfrm>
          <a:off x="934194" y="33227353"/>
          <a:ext cx="337696" cy="353422"/>
        </a:xfrm>
        <a:prstGeom prst="rect">
          <a:avLst/>
        </a:prstGeom>
      </xdr:spPr>
    </xdr:pic>
    <xdr:clientData/>
  </xdr:oneCellAnchor>
  <xdr:oneCellAnchor>
    <xdr:from>
      <xdr:col>2</xdr:col>
      <xdr:colOff>17227</xdr:colOff>
      <xdr:row>175</xdr:row>
      <xdr:rowOff>0</xdr:rowOff>
    </xdr:from>
    <xdr:ext cx="265134" cy="471960"/>
    <xdr:pic>
      <xdr:nvPicPr>
        <xdr:cNvPr id="181" name="Grafika 180" descr="Płatek śniegu kontur">
          <a:extLst>
            <a:ext uri="{FF2B5EF4-FFF2-40B4-BE49-F238E27FC236}">
              <a16:creationId xmlns:a16="http://schemas.microsoft.com/office/drawing/2014/main" id="{00000000-0008-0000-0700-0000B5000000}"/>
            </a:ext>
          </a:extLst>
        </xdr:cNvPr>
        <xdr:cNvPicPr>
          <a:picLocks noChangeAspect="1"/>
        </xdr:cNvPicPr>
      </xdr:nvPicPr>
      <xdr:blipFill rotWithShape="1">
        <a:blip xmlns:r="http://schemas.openxmlformats.org/officeDocument/2006/relationships" r:embed="rId12">
          <a:extLst>
            <a:ext uri="{28A0092B-C50C-407E-A947-70E740481C1C}">
              <a14:useLocalDpi xmlns:a14="http://schemas.microsoft.com/office/drawing/2010/main" val="0"/>
            </a:ext>
            <a:ext uri="{96DAC541-7B7A-43D3-8B79-37D633B846F1}">
              <asvg:svgBlip xmlns:asvg="http://schemas.microsoft.com/office/drawing/2016/SVG/main" r:embed="rId13"/>
            </a:ext>
          </a:extLst>
        </a:blip>
        <a:srcRect r="48622"/>
        <a:stretch/>
      </xdr:blipFill>
      <xdr:spPr>
        <a:xfrm>
          <a:off x="703027" y="33200340"/>
          <a:ext cx="265134" cy="471960"/>
        </a:xfrm>
        <a:prstGeom prst="rect">
          <a:avLst/>
        </a:prstGeom>
      </xdr:spPr>
    </xdr:pic>
    <xdr:clientData/>
  </xdr:oneCellAnchor>
  <xdr:twoCellAnchor>
    <xdr:from>
      <xdr:col>2</xdr:col>
      <xdr:colOff>76200</xdr:colOff>
      <xdr:row>180</xdr:row>
      <xdr:rowOff>66675</xdr:rowOff>
    </xdr:from>
    <xdr:to>
      <xdr:col>3</xdr:col>
      <xdr:colOff>55245</xdr:colOff>
      <xdr:row>183</xdr:row>
      <xdr:rowOff>1905</xdr:rowOff>
    </xdr:to>
    <xdr:grpSp>
      <xdr:nvGrpSpPr>
        <xdr:cNvPr id="182" name="Grupa 181">
          <a:extLst>
            <a:ext uri="{FF2B5EF4-FFF2-40B4-BE49-F238E27FC236}">
              <a16:creationId xmlns:a16="http://schemas.microsoft.com/office/drawing/2014/main" id="{00000000-0008-0000-0700-0000B6000000}"/>
            </a:ext>
          </a:extLst>
        </xdr:cNvPr>
        <xdr:cNvGrpSpPr/>
      </xdr:nvGrpSpPr>
      <xdr:grpSpPr>
        <a:xfrm>
          <a:off x="759759" y="33458299"/>
          <a:ext cx="565561" cy="508635"/>
          <a:chOff x="8511540" y="33160334"/>
          <a:chExt cx="733425" cy="649606"/>
        </a:xfrm>
      </xdr:grpSpPr>
      <xdr:sp macro="" textlink="">
        <xdr:nvSpPr>
          <xdr:cNvPr id="183" name="Prostokąt: zaokrąglone rogi 182">
            <a:extLst>
              <a:ext uri="{FF2B5EF4-FFF2-40B4-BE49-F238E27FC236}">
                <a16:creationId xmlns:a16="http://schemas.microsoft.com/office/drawing/2014/main" id="{00000000-0008-0000-0700-0000B7000000}"/>
              </a:ext>
            </a:extLst>
          </xdr:cNvPr>
          <xdr:cNvSpPr/>
        </xdr:nvSpPr>
        <xdr:spPr>
          <a:xfrm>
            <a:off x="8511540" y="33160334"/>
            <a:ext cx="733425" cy="226695"/>
          </a:xfrm>
          <a:prstGeom prst="roundRect">
            <a:avLst/>
          </a:prstGeom>
          <a:solidFill>
            <a:schemeClr val="accent1">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184" name="Grafika 183" descr="Wietrznie kontur">
            <a:extLst>
              <a:ext uri="{FF2B5EF4-FFF2-40B4-BE49-F238E27FC236}">
                <a16:creationId xmlns:a16="http://schemas.microsoft.com/office/drawing/2014/main" id="{00000000-0008-0000-0700-0000B8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 uri="{96DAC541-7B7A-43D3-8B79-37D633B846F1}">
                <asvg:svgBlip xmlns:asvg="http://schemas.microsoft.com/office/drawing/2016/SVG/main" r:embed="rId19"/>
              </a:ext>
            </a:extLst>
          </a:blip>
          <a:stretch>
            <a:fillRect/>
          </a:stretch>
        </xdr:blipFill>
        <xdr:spPr>
          <a:xfrm rot="5400000">
            <a:off x="8681086" y="33406080"/>
            <a:ext cx="412432" cy="395287"/>
          </a:xfrm>
          <a:prstGeom prst="rect">
            <a:avLst/>
          </a:prstGeom>
        </xdr:spPr>
      </xdr:pic>
      <xdr:pic>
        <xdr:nvPicPr>
          <xdr:cNvPr id="185" name="Grafika 184" descr="Śnieg kontur">
            <a:extLst>
              <a:ext uri="{FF2B5EF4-FFF2-40B4-BE49-F238E27FC236}">
                <a16:creationId xmlns:a16="http://schemas.microsoft.com/office/drawing/2014/main" id="{00000000-0008-0000-0700-0000B9000000}"/>
              </a:ext>
            </a:extLst>
          </xdr:cNvPr>
          <xdr:cNvPicPr>
            <a:picLocks noChangeAspect="1"/>
          </xdr:cNvPicPr>
        </xdr:nvPicPr>
        <xdr:blipFill rotWithShape="1">
          <a:blip xmlns:r="http://schemas.openxmlformats.org/officeDocument/2006/relationships" r:embed="rId20" cstate="print">
            <a:extLst>
              <a:ext uri="{28A0092B-C50C-407E-A947-70E740481C1C}">
                <a14:useLocalDpi xmlns:a14="http://schemas.microsoft.com/office/drawing/2010/main" val="0"/>
              </a:ext>
              <a:ext uri="{96DAC541-7B7A-43D3-8B79-37D633B846F1}">
                <asvg:svgBlip xmlns:asvg="http://schemas.microsoft.com/office/drawing/2016/SVG/main" r:embed="rId21"/>
              </a:ext>
            </a:extLst>
          </a:blip>
          <a:srcRect t="57292"/>
          <a:stretch/>
        </xdr:blipFill>
        <xdr:spPr>
          <a:xfrm>
            <a:off x="8656320" y="33211769"/>
            <a:ext cx="459105" cy="199829"/>
          </a:xfrm>
          <a:prstGeom prst="rect">
            <a:avLst/>
          </a:prstGeom>
        </xdr:spPr>
      </xdr:pic>
    </xdr:grpSp>
    <xdr:clientData/>
  </xdr:twoCellAnchor>
  <xdr:twoCellAnchor>
    <xdr:from>
      <xdr:col>22</xdr:col>
      <xdr:colOff>18490</xdr:colOff>
      <xdr:row>176</xdr:row>
      <xdr:rowOff>78442</xdr:rowOff>
    </xdr:from>
    <xdr:to>
      <xdr:col>26</xdr:col>
      <xdr:colOff>133767</xdr:colOff>
      <xdr:row>184</xdr:row>
      <xdr:rowOff>96251</xdr:rowOff>
    </xdr:to>
    <xdr:grpSp>
      <xdr:nvGrpSpPr>
        <xdr:cNvPr id="187" name="Grupa 186">
          <a:extLst>
            <a:ext uri="{FF2B5EF4-FFF2-40B4-BE49-F238E27FC236}">
              <a16:creationId xmlns:a16="http://schemas.microsoft.com/office/drawing/2014/main" id="{00000000-0008-0000-0700-0000BB000000}"/>
            </a:ext>
          </a:extLst>
        </xdr:cNvPr>
        <xdr:cNvGrpSpPr>
          <a:grpSpLocks noChangeAspect="1"/>
        </xdr:cNvGrpSpPr>
      </xdr:nvGrpSpPr>
      <xdr:grpSpPr>
        <a:xfrm>
          <a:off x="9715388" y="32709971"/>
          <a:ext cx="1665275" cy="1537999"/>
          <a:chOff x="5324475" y="20008524"/>
          <a:chExt cx="1590675" cy="1626305"/>
        </a:xfrm>
      </xdr:grpSpPr>
      <xdr:pic>
        <xdr:nvPicPr>
          <xdr:cNvPr id="188" name="Obraz 187">
            <a:extLst>
              <a:ext uri="{FF2B5EF4-FFF2-40B4-BE49-F238E27FC236}">
                <a16:creationId xmlns:a16="http://schemas.microsoft.com/office/drawing/2014/main" id="{00000000-0008-0000-0700-0000BC000000}"/>
              </a:ext>
            </a:extLst>
          </xdr:cNvPr>
          <xdr:cNvPicPr>
            <a:picLocks noChangeAspect="1"/>
          </xdr:cNvPicPr>
        </xdr:nvPicPr>
        <xdr:blipFill rotWithShape="1">
          <a:blip xmlns:r="http://schemas.openxmlformats.org/officeDocument/2006/relationships" r:embed="rId22"/>
          <a:srcRect r="4023"/>
          <a:stretch/>
        </xdr:blipFill>
        <xdr:spPr>
          <a:xfrm>
            <a:off x="5324475" y="20008524"/>
            <a:ext cx="1590675" cy="700330"/>
          </a:xfrm>
          <a:prstGeom prst="rect">
            <a:avLst/>
          </a:prstGeom>
        </xdr:spPr>
      </xdr:pic>
      <xdr:pic>
        <xdr:nvPicPr>
          <xdr:cNvPr id="189" name="Obraz 188">
            <a:extLst>
              <a:ext uri="{FF2B5EF4-FFF2-40B4-BE49-F238E27FC236}">
                <a16:creationId xmlns:a16="http://schemas.microsoft.com/office/drawing/2014/main" id="{00000000-0008-0000-0700-0000BD000000}"/>
              </a:ext>
            </a:extLst>
          </xdr:cNvPr>
          <xdr:cNvPicPr>
            <a:picLocks noChangeAspect="1"/>
          </xdr:cNvPicPr>
        </xdr:nvPicPr>
        <xdr:blipFill>
          <a:blip xmlns:r="http://schemas.openxmlformats.org/officeDocument/2006/relationships" r:embed="rId23"/>
          <a:stretch>
            <a:fillRect/>
          </a:stretch>
        </xdr:blipFill>
        <xdr:spPr>
          <a:xfrm>
            <a:off x="6069818" y="20850225"/>
            <a:ext cx="816757" cy="784604"/>
          </a:xfrm>
          <a:prstGeom prst="rect">
            <a:avLst/>
          </a:prstGeom>
        </xdr:spPr>
      </xdr:pic>
    </xdr:grpSp>
    <xdr:clientData/>
  </xdr:twoCellAnchor>
  <xdr:twoCellAnchor editAs="oneCell">
    <xdr:from>
      <xdr:col>22</xdr:col>
      <xdr:colOff>13082</xdr:colOff>
      <xdr:row>180</xdr:row>
      <xdr:rowOff>61195</xdr:rowOff>
    </xdr:from>
    <xdr:to>
      <xdr:col>23</xdr:col>
      <xdr:colOff>173704</xdr:colOff>
      <xdr:row>185</xdr:row>
      <xdr:rowOff>57454</xdr:rowOff>
    </xdr:to>
    <xdr:pic>
      <xdr:nvPicPr>
        <xdr:cNvPr id="190" name="Obraz 189">
          <a:extLst>
            <a:ext uri="{FF2B5EF4-FFF2-40B4-BE49-F238E27FC236}">
              <a16:creationId xmlns:a16="http://schemas.microsoft.com/office/drawing/2014/main" id="{00000000-0008-0000-0700-0000BE000000}"/>
            </a:ext>
          </a:extLst>
        </xdr:cNvPr>
        <xdr:cNvPicPr>
          <a:picLocks noChangeAspect="1"/>
        </xdr:cNvPicPr>
      </xdr:nvPicPr>
      <xdr:blipFill rotWithShape="1">
        <a:blip xmlns:r="http://schemas.openxmlformats.org/officeDocument/2006/relationships" r:embed="rId24"/>
        <a:srcRect t="58534" r="81954"/>
        <a:stretch/>
      </xdr:blipFill>
      <xdr:spPr>
        <a:xfrm rot="20505864">
          <a:off x="9706170" y="33835724"/>
          <a:ext cx="436959" cy="952569"/>
        </a:xfrm>
        <a:prstGeom prst="rect">
          <a:avLst/>
        </a:prstGeom>
      </xdr:spPr>
    </xdr:pic>
    <xdr:clientData/>
  </xdr:twoCellAnchor>
  <xdr:twoCellAnchor editAs="oneCell">
    <xdr:from>
      <xdr:col>19</xdr:col>
      <xdr:colOff>89647</xdr:colOff>
      <xdr:row>180</xdr:row>
      <xdr:rowOff>189786</xdr:rowOff>
    </xdr:from>
    <xdr:to>
      <xdr:col>21</xdr:col>
      <xdr:colOff>91552</xdr:colOff>
      <xdr:row>183</xdr:row>
      <xdr:rowOff>96441</xdr:rowOff>
    </xdr:to>
    <xdr:pic>
      <xdr:nvPicPr>
        <xdr:cNvPr id="191" name="Obraz 190" descr="EWPE Smart – Aplikacje w Google Play">
          <a:extLst>
            <a:ext uri="{FF2B5EF4-FFF2-40B4-BE49-F238E27FC236}">
              <a16:creationId xmlns:a16="http://schemas.microsoft.com/office/drawing/2014/main" id="{00000000-0008-0000-0700-0000BF000000}"/>
            </a:ext>
          </a:extLst>
        </xdr:cNvPr>
        <xdr:cNvPicPr>
          <a:picLocks noChangeAspect="1" noChangeArrowheads="1"/>
        </xdr:cNvPicPr>
      </xdr:nvPicPr>
      <xdr:blipFill>
        <a:blip xmlns:r="http://schemas.openxmlformats.org/officeDocument/2006/relationships" r:embed="rId25" cstate="print">
          <a:extLst>
            <a:ext uri="{28A0092B-C50C-407E-A947-70E740481C1C}">
              <a14:useLocalDpi xmlns:a14="http://schemas.microsoft.com/office/drawing/2010/main" val="0"/>
            </a:ext>
          </a:extLst>
        </a:blip>
        <a:srcRect/>
        <a:stretch>
          <a:fillRect/>
        </a:stretch>
      </xdr:blipFill>
      <xdr:spPr bwMode="auto">
        <a:xfrm>
          <a:off x="9009529" y="33964315"/>
          <a:ext cx="479948" cy="4819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2</xdr:col>
      <xdr:colOff>336178</xdr:colOff>
      <xdr:row>215</xdr:row>
      <xdr:rowOff>313767</xdr:rowOff>
    </xdr:from>
    <xdr:to>
      <xdr:col>3</xdr:col>
      <xdr:colOff>582707</xdr:colOff>
      <xdr:row>215</xdr:row>
      <xdr:rowOff>582706</xdr:rowOff>
    </xdr:to>
    <xdr:sp macro="" textlink="">
      <xdr:nvSpPr>
        <xdr:cNvPr id="2" name="pole tekstowe 1">
          <a:extLst>
            <a:ext uri="{FF2B5EF4-FFF2-40B4-BE49-F238E27FC236}">
              <a16:creationId xmlns:a16="http://schemas.microsoft.com/office/drawing/2014/main" id="{00000000-0008-0000-0800-000002000000}"/>
            </a:ext>
          </a:extLst>
        </xdr:cNvPr>
        <xdr:cNvSpPr txBox="1"/>
      </xdr:nvSpPr>
      <xdr:spPr>
        <a:xfrm>
          <a:off x="1021978" y="40730247"/>
          <a:ext cx="825649" cy="223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pl-PL" sz="1000" i="0">
              <a:solidFill>
                <a:schemeClr val="bg1">
                  <a:lumMod val="85000"/>
                </a:schemeClr>
              </a:solidFill>
            </a:rPr>
            <a:t>Akademia</a:t>
          </a:r>
        </a:p>
      </xdr:txBody>
    </xdr:sp>
    <xdr:clientData/>
  </xdr:twoCellAnchor>
  <xdr:twoCellAnchor editAs="oneCell">
    <xdr:from>
      <xdr:col>2</xdr:col>
      <xdr:colOff>0</xdr:colOff>
      <xdr:row>2</xdr:row>
      <xdr:rowOff>89647</xdr:rowOff>
    </xdr:from>
    <xdr:to>
      <xdr:col>5</xdr:col>
      <xdr:colOff>133381</xdr:colOff>
      <xdr:row>4</xdr:row>
      <xdr:rowOff>34365</xdr:rowOff>
    </xdr:to>
    <xdr:pic>
      <xdr:nvPicPr>
        <xdr:cNvPr id="8" name="Obraz 7" descr="Znalezione obrazy dla zapytania logo viessmann">
          <a:extLst>
            <a:ext uri="{FF2B5EF4-FFF2-40B4-BE49-F238E27FC236}">
              <a16:creationId xmlns:a16="http://schemas.microsoft.com/office/drawing/2014/main" id="{00000000-0008-0000-0800-000008000000}"/>
            </a:ext>
          </a:extLst>
        </xdr:cNvPr>
        <xdr:cNvPicPr>
          <a:picLocks noChangeAspect="1" noChangeArrowheads="1"/>
        </xdr:cNvPicPr>
      </xdr:nvPicPr>
      <xdr:blipFill>
        <a:blip xmlns:r="http://schemas.openxmlformats.org/officeDocument/2006/relationships" r:embed="rId1" cstate="screen">
          <a:extLst>
            <a:ext uri="{28A0092B-C50C-407E-A947-70E740481C1C}">
              <a14:useLocalDpi xmlns:a14="http://schemas.microsoft.com/office/drawing/2010/main"/>
            </a:ext>
          </a:extLst>
        </a:blip>
        <a:srcRect/>
        <a:stretch>
          <a:fillRect/>
        </a:stretch>
      </xdr:blipFill>
      <xdr:spPr bwMode="auto">
        <a:xfrm>
          <a:off x="685800" y="562087"/>
          <a:ext cx="1501171" cy="3104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3933</xdr:colOff>
      <xdr:row>2</xdr:row>
      <xdr:rowOff>16707</xdr:rowOff>
    </xdr:from>
    <xdr:to>
      <xdr:col>14</xdr:col>
      <xdr:colOff>91858</xdr:colOff>
      <xdr:row>3</xdr:row>
      <xdr:rowOff>173103</xdr:rowOff>
    </xdr:to>
    <xdr:pic>
      <xdr:nvPicPr>
        <xdr:cNvPr id="9" name="Grafika 8" descr="Kalendarz dzienny kontur">
          <a:extLst>
            <a:ext uri="{FF2B5EF4-FFF2-40B4-BE49-F238E27FC236}">
              <a16:creationId xmlns:a16="http://schemas.microsoft.com/office/drawing/2014/main" id="{00000000-0008-0000-08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6656193" y="489147"/>
          <a:ext cx="289855" cy="335466"/>
        </a:xfrm>
        <a:prstGeom prst="rect">
          <a:avLst/>
        </a:prstGeom>
      </xdr:spPr>
    </xdr:pic>
    <xdr:clientData/>
  </xdr:twoCellAnchor>
  <xdr:twoCellAnchor>
    <xdr:from>
      <xdr:col>2</xdr:col>
      <xdr:colOff>165321</xdr:colOff>
      <xdr:row>22</xdr:row>
      <xdr:rowOff>177214</xdr:rowOff>
    </xdr:from>
    <xdr:to>
      <xdr:col>6</xdr:col>
      <xdr:colOff>240624</xdr:colOff>
      <xdr:row>31</xdr:row>
      <xdr:rowOff>74296</xdr:rowOff>
    </xdr:to>
    <xdr:grpSp>
      <xdr:nvGrpSpPr>
        <xdr:cNvPr id="10" name="Grupa 9">
          <a:extLst>
            <a:ext uri="{FF2B5EF4-FFF2-40B4-BE49-F238E27FC236}">
              <a16:creationId xmlns:a16="http://schemas.microsoft.com/office/drawing/2014/main" id="{00000000-0008-0000-0800-00000A000000}"/>
            </a:ext>
          </a:extLst>
        </xdr:cNvPr>
        <xdr:cNvGrpSpPr>
          <a:grpSpLocks noChangeAspect="1"/>
        </xdr:cNvGrpSpPr>
      </xdr:nvGrpSpPr>
      <xdr:grpSpPr>
        <a:xfrm>
          <a:off x="852690" y="4274757"/>
          <a:ext cx="2114773" cy="1514539"/>
          <a:chOff x="544927" y="3922680"/>
          <a:chExt cx="1930930" cy="1200668"/>
        </a:xfrm>
      </xdr:grpSpPr>
      <xdr:cxnSp macro="">
        <xdr:nvCxnSpPr>
          <xdr:cNvPr id="11" name="Łącznik prosty 10">
            <a:extLst>
              <a:ext uri="{FF2B5EF4-FFF2-40B4-BE49-F238E27FC236}">
                <a16:creationId xmlns:a16="http://schemas.microsoft.com/office/drawing/2014/main" id="{00000000-0008-0000-0800-00000B000000}"/>
              </a:ext>
            </a:extLst>
          </xdr:cNvPr>
          <xdr:cNvCxnSpPr/>
        </xdr:nvCxnSpPr>
        <xdr:spPr>
          <a:xfrm flipH="1" flipV="1">
            <a:off x="2130592" y="4597066"/>
            <a:ext cx="345265" cy="155117"/>
          </a:xfrm>
          <a:prstGeom prst="line">
            <a:avLst/>
          </a:prstGeom>
          <a:ln w="3175"/>
        </xdr:spPr>
        <xdr:style>
          <a:lnRef idx="1">
            <a:schemeClr val="dk1"/>
          </a:lnRef>
          <a:fillRef idx="0">
            <a:schemeClr val="dk1"/>
          </a:fillRef>
          <a:effectRef idx="0">
            <a:schemeClr val="dk1"/>
          </a:effectRef>
          <a:fontRef idx="minor">
            <a:schemeClr val="tx1"/>
          </a:fontRef>
        </xdr:style>
      </xdr:cxnSp>
      <xdr:grpSp>
        <xdr:nvGrpSpPr>
          <xdr:cNvPr id="12" name="Grupa 11">
            <a:extLst>
              <a:ext uri="{FF2B5EF4-FFF2-40B4-BE49-F238E27FC236}">
                <a16:creationId xmlns:a16="http://schemas.microsoft.com/office/drawing/2014/main" id="{00000000-0008-0000-0800-00000C000000}"/>
              </a:ext>
            </a:extLst>
          </xdr:cNvPr>
          <xdr:cNvGrpSpPr>
            <a:grpSpLocks noChangeAspect="1"/>
          </xdr:cNvGrpSpPr>
        </xdr:nvGrpSpPr>
        <xdr:grpSpPr>
          <a:xfrm>
            <a:off x="544927" y="3922680"/>
            <a:ext cx="1924258" cy="1200668"/>
            <a:chOff x="6448642" y="3073956"/>
            <a:chExt cx="2854378" cy="2197628"/>
          </a:xfrm>
        </xdr:grpSpPr>
        <xdr:sp macro="" textlink="">
          <xdr:nvSpPr>
            <xdr:cNvPr id="13" name="Dowolny kształt: kształt 12">
              <a:extLst>
                <a:ext uri="{FF2B5EF4-FFF2-40B4-BE49-F238E27FC236}">
                  <a16:creationId xmlns:a16="http://schemas.microsoft.com/office/drawing/2014/main" id="{00000000-0008-0000-0800-00000D000000}"/>
                </a:ext>
              </a:extLst>
            </xdr:cNvPr>
            <xdr:cNvSpPr/>
          </xdr:nvSpPr>
          <xdr:spPr>
            <a:xfrm>
              <a:off x="7845107" y="3078602"/>
              <a:ext cx="1167674" cy="1342472"/>
            </a:xfrm>
            <a:custGeom>
              <a:avLst/>
              <a:gdLst>
                <a:gd name="connsiteX0" fmla="*/ 0 w 1170878"/>
                <a:gd name="connsiteY0" fmla="*/ 669073 h 1347439"/>
                <a:gd name="connsiteX1" fmla="*/ 0 w 1170878"/>
                <a:gd name="connsiteY1" fmla="*/ 0 h 1347439"/>
                <a:gd name="connsiteX2" fmla="*/ 1170878 w 1170878"/>
                <a:gd name="connsiteY2" fmla="*/ 664427 h 1347439"/>
                <a:gd name="connsiteX3" fmla="*/ 1170878 w 1170878"/>
                <a:gd name="connsiteY3" fmla="*/ 1347439 h 1347439"/>
                <a:gd name="connsiteX4" fmla="*/ 0 w 1170878"/>
                <a:gd name="connsiteY4" fmla="*/ 669073 h 1347439"/>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170878" h="1347439">
                  <a:moveTo>
                    <a:pt x="0" y="669073"/>
                  </a:moveTo>
                  <a:lnTo>
                    <a:pt x="0" y="0"/>
                  </a:lnTo>
                  <a:lnTo>
                    <a:pt x="1170878" y="664427"/>
                  </a:lnTo>
                  <a:lnTo>
                    <a:pt x="1170878" y="1347439"/>
                  </a:lnTo>
                  <a:lnTo>
                    <a:pt x="0" y="669073"/>
                  </a:lnTo>
                  <a:close/>
                </a:path>
              </a:pathLst>
            </a:custGeom>
            <a:solidFill>
              <a:schemeClr val="bg1">
                <a:lumMod val="8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b="1"/>
            </a:p>
          </xdr:txBody>
        </xdr:sp>
        <xdr:sp macro="" textlink="">
          <xdr:nvSpPr>
            <xdr:cNvPr id="14" name="Dowolny kształt: kształt 13">
              <a:extLst>
                <a:ext uri="{FF2B5EF4-FFF2-40B4-BE49-F238E27FC236}">
                  <a16:creationId xmlns:a16="http://schemas.microsoft.com/office/drawing/2014/main" id="{00000000-0008-0000-0800-00000E000000}"/>
                </a:ext>
              </a:extLst>
            </xdr:cNvPr>
            <xdr:cNvSpPr/>
          </xdr:nvSpPr>
          <xdr:spPr>
            <a:xfrm>
              <a:off x="6681599" y="3073956"/>
              <a:ext cx="1168154" cy="1342472"/>
            </a:xfrm>
            <a:custGeom>
              <a:avLst/>
              <a:gdLst>
                <a:gd name="connsiteX0" fmla="*/ 0 w 1170878"/>
                <a:gd name="connsiteY0" fmla="*/ 1347439 h 1347439"/>
                <a:gd name="connsiteX1" fmla="*/ 0 w 1170878"/>
                <a:gd name="connsiteY1" fmla="*/ 673719 h 1347439"/>
                <a:gd name="connsiteX2" fmla="*/ 1170878 w 1170878"/>
                <a:gd name="connsiteY2" fmla="*/ 0 h 1347439"/>
                <a:gd name="connsiteX3" fmla="*/ 1170878 w 1170878"/>
                <a:gd name="connsiteY3" fmla="*/ 678366 h 1347439"/>
                <a:gd name="connsiteX4" fmla="*/ 0 w 1170878"/>
                <a:gd name="connsiteY4" fmla="*/ 1347439 h 1347439"/>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170878" h="1347439">
                  <a:moveTo>
                    <a:pt x="0" y="1347439"/>
                  </a:moveTo>
                  <a:lnTo>
                    <a:pt x="0" y="673719"/>
                  </a:lnTo>
                  <a:lnTo>
                    <a:pt x="1170878" y="0"/>
                  </a:lnTo>
                  <a:lnTo>
                    <a:pt x="1170878" y="678366"/>
                  </a:lnTo>
                  <a:lnTo>
                    <a:pt x="0" y="1347439"/>
                  </a:lnTo>
                  <a:close/>
                </a:path>
              </a:pathLst>
            </a:custGeom>
            <a:solidFill>
              <a:schemeClr val="bg1">
                <a:lumMod val="9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b="1"/>
            </a:p>
          </xdr:txBody>
        </xdr:sp>
        <xdr:sp macro="" textlink="">
          <xdr:nvSpPr>
            <xdr:cNvPr id="15" name="Dowolny kształt: kształt 14">
              <a:extLst>
                <a:ext uri="{FF2B5EF4-FFF2-40B4-BE49-F238E27FC236}">
                  <a16:creationId xmlns:a16="http://schemas.microsoft.com/office/drawing/2014/main" id="{00000000-0008-0000-0800-00000F000000}"/>
                </a:ext>
              </a:extLst>
            </xdr:cNvPr>
            <xdr:cNvSpPr/>
          </xdr:nvSpPr>
          <xdr:spPr>
            <a:xfrm>
              <a:off x="6681599" y="3743509"/>
              <a:ext cx="1163508" cy="1351285"/>
            </a:xfrm>
            <a:custGeom>
              <a:avLst/>
              <a:gdLst>
                <a:gd name="connsiteX0" fmla="*/ 1166232 w 1166232"/>
                <a:gd name="connsiteY0" fmla="*/ 1356732 h 1356732"/>
                <a:gd name="connsiteX1" fmla="*/ 1166232 w 1166232"/>
                <a:gd name="connsiteY1" fmla="*/ 673719 h 1356732"/>
                <a:gd name="connsiteX2" fmla="*/ 0 w 1166232"/>
                <a:gd name="connsiteY2" fmla="*/ 0 h 1356732"/>
                <a:gd name="connsiteX3" fmla="*/ 0 w 1166232"/>
                <a:gd name="connsiteY3" fmla="*/ 678366 h 1356732"/>
                <a:gd name="connsiteX4" fmla="*/ 1166232 w 1166232"/>
                <a:gd name="connsiteY4" fmla="*/ 1356732 h 1356732"/>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166232" h="1356732">
                  <a:moveTo>
                    <a:pt x="1166232" y="1356732"/>
                  </a:moveTo>
                  <a:lnTo>
                    <a:pt x="1166232" y="673719"/>
                  </a:lnTo>
                  <a:lnTo>
                    <a:pt x="0" y="0"/>
                  </a:lnTo>
                  <a:lnTo>
                    <a:pt x="0" y="678366"/>
                  </a:lnTo>
                  <a:lnTo>
                    <a:pt x="1166232" y="1356732"/>
                  </a:lnTo>
                  <a:close/>
                </a:path>
              </a:pathLst>
            </a:custGeom>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b="1"/>
            </a:p>
          </xdr:txBody>
        </xdr:sp>
        <xdr:sp macro="" textlink="">
          <xdr:nvSpPr>
            <xdr:cNvPr id="16" name="Dowolny kształt: kształt 15">
              <a:extLst>
                <a:ext uri="{FF2B5EF4-FFF2-40B4-BE49-F238E27FC236}">
                  <a16:creationId xmlns:a16="http://schemas.microsoft.com/office/drawing/2014/main" id="{00000000-0008-0000-0800-000010000000}"/>
                </a:ext>
              </a:extLst>
            </xdr:cNvPr>
            <xdr:cNvSpPr/>
          </xdr:nvSpPr>
          <xdr:spPr>
            <a:xfrm>
              <a:off x="7849753" y="3743509"/>
              <a:ext cx="1166258" cy="1355931"/>
            </a:xfrm>
            <a:custGeom>
              <a:avLst/>
              <a:gdLst>
                <a:gd name="connsiteX0" fmla="*/ 1166232 w 1166232"/>
                <a:gd name="connsiteY0" fmla="*/ 687658 h 1361378"/>
                <a:gd name="connsiteX1" fmla="*/ 1166232 w 1166232"/>
                <a:gd name="connsiteY1" fmla="*/ 0 h 1361378"/>
                <a:gd name="connsiteX2" fmla="*/ 0 w 1166232"/>
                <a:gd name="connsiteY2" fmla="*/ 673719 h 1361378"/>
                <a:gd name="connsiteX3" fmla="*/ 0 w 1166232"/>
                <a:gd name="connsiteY3" fmla="*/ 1361378 h 1361378"/>
                <a:gd name="connsiteX4" fmla="*/ 1166232 w 1166232"/>
                <a:gd name="connsiteY4" fmla="*/ 687658 h 1361378"/>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166232" h="1361378">
                  <a:moveTo>
                    <a:pt x="1166232" y="687658"/>
                  </a:moveTo>
                  <a:lnTo>
                    <a:pt x="1166232" y="0"/>
                  </a:lnTo>
                  <a:lnTo>
                    <a:pt x="0" y="673719"/>
                  </a:lnTo>
                  <a:lnTo>
                    <a:pt x="0" y="1361378"/>
                  </a:lnTo>
                  <a:lnTo>
                    <a:pt x="1166232" y="687658"/>
                  </a:lnTo>
                  <a:close/>
                </a:path>
              </a:pathLst>
            </a:custGeom>
            <a:solidFill>
              <a:schemeClr val="accent1">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b="1"/>
            </a:p>
          </xdr:txBody>
        </xdr:sp>
        <xdr:cxnSp macro="">
          <xdr:nvCxnSpPr>
            <xdr:cNvPr id="17" name="Łącznik prosty 16">
              <a:extLst>
                <a:ext uri="{FF2B5EF4-FFF2-40B4-BE49-F238E27FC236}">
                  <a16:creationId xmlns:a16="http://schemas.microsoft.com/office/drawing/2014/main" id="{00000000-0008-0000-0800-000011000000}"/>
                </a:ext>
              </a:extLst>
            </xdr:cNvPr>
            <xdr:cNvCxnSpPr/>
          </xdr:nvCxnSpPr>
          <xdr:spPr>
            <a:xfrm flipH="1" flipV="1">
              <a:off x="7860193" y="5102157"/>
              <a:ext cx="299263" cy="169427"/>
            </a:xfrm>
            <a:prstGeom prst="line">
              <a:avLst/>
            </a:prstGeom>
            <a:ln w="3175"/>
          </xdr:spPr>
          <xdr:style>
            <a:lnRef idx="1">
              <a:schemeClr val="dk1"/>
            </a:lnRef>
            <a:fillRef idx="0">
              <a:schemeClr val="dk1"/>
            </a:fillRef>
            <a:effectRef idx="0">
              <a:schemeClr val="dk1"/>
            </a:effectRef>
            <a:fontRef idx="minor">
              <a:schemeClr val="tx1"/>
            </a:fontRef>
          </xdr:style>
        </xdr:cxnSp>
        <xdr:cxnSp macro="">
          <xdr:nvCxnSpPr>
            <xdr:cNvPr id="18" name="Łącznik prosty 17">
              <a:extLst>
                <a:ext uri="{FF2B5EF4-FFF2-40B4-BE49-F238E27FC236}">
                  <a16:creationId xmlns:a16="http://schemas.microsoft.com/office/drawing/2014/main" id="{00000000-0008-0000-0800-000012000000}"/>
                </a:ext>
              </a:extLst>
            </xdr:cNvPr>
            <xdr:cNvCxnSpPr/>
          </xdr:nvCxnSpPr>
          <xdr:spPr>
            <a:xfrm flipH="1" flipV="1">
              <a:off x="6480495" y="4544755"/>
              <a:ext cx="1163426" cy="686269"/>
            </a:xfrm>
            <a:prstGeom prst="line">
              <a:avLst/>
            </a:prstGeom>
            <a:ln w="6350" cap="flat" cmpd="sng" algn="ctr">
              <a:solidFill>
                <a:schemeClr val="dk1"/>
              </a:solidFill>
              <a:prstDash val="solid"/>
              <a:round/>
              <a:headEnd type="triangle" w="sm" len="med"/>
              <a:tailEnd type="triangle" w="sm" len="med"/>
            </a:ln>
          </xdr:spPr>
          <xdr:style>
            <a:lnRef idx="0">
              <a:scrgbClr r="0" g="0" b="0"/>
            </a:lnRef>
            <a:fillRef idx="0">
              <a:scrgbClr r="0" g="0" b="0"/>
            </a:fillRef>
            <a:effectRef idx="0">
              <a:scrgbClr r="0" g="0" b="0"/>
            </a:effectRef>
            <a:fontRef idx="minor">
              <a:schemeClr val="tx1"/>
            </a:fontRef>
          </xdr:style>
        </xdr:cxnSp>
        <xdr:cxnSp macro="">
          <xdr:nvCxnSpPr>
            <xdr:cNvPr id="19" name="Łącznik prosty 18">
              <a:extLst>
                <a:ext uri="{FF2B5EF4-FFF2-40B4-BE49-F238E27FC236}">
                  <a16:creationId xmlns:a16="http://schemas.microsoft.com/office/drawing/2014/main" id="{00000000-0008-0000-0800-000013000000}"/>
                </a:ext>
              </a:extLst>
            </xdr:cNvPr>
            <xdr:cNvCxnSpPr/>
          </xdr:nvCxnSpPr>
          <xdr:spPr>
            <a:xfrm flipV="1">
              <a:off x="8121199" y="4577171"/>
              <a:ext cx="1152503" cy="672830"/>
            </a:xfrm>
            <a:prstGeom prst="line">
              <a:avLst/>
            </a:prstGeom>
            <a:ln w="6350" cap="flat" cmpd="sng" algn="ctr">
              <a:solidFill>
                <a:schemeClr val="dk1"/>
              </a:solidFill>
              <a:prstDash val="solid"/>
              <a:round/>
              <a:headEnd type="triangle" w="sm" len="med"/>
              <a:tailEnd type="triangle" w="sm" len="med"/>
            </a:ln>
          </xdr:spPr>
          <xdr:style>
            <a:lnRef idx="0">
              <a:scrgbClr r="0" g="0" b="0"/>
            </a:lnRef>
            <a:fillRef idx="0">
              <a:scrgbClr r="0" g="0" b="0"/>
            </a:fillRef>
            <a:effectRef idx="0">
              <a:scrgbClr r="0" g="0" b="0"/>
            </a:effectRef>
            <a:fontRef idx="minor">
              <a:schemeClr val="tx1"/>
            </a:fontRef>
          </xdr:style>
        </xdr:cxnSp>
        <xdr:cxnSp macro="">
          <xdr:nvCxnSpPr>
            <xdr:cNvPr id="20" name="Łącznik prosty 19">
              <a:extLst>
                <a:ext uri="{FF2B5EF4-FFF2-40B4-BE49-F238E27FC236}">
                  <a16:creationId xmlns:a16="http://schemas.microsoft.com/office/drawing/2014/main" id="{00000000-0008-0000-0800-000014000000}"/>
                </a:ext>
              </a:extLst>
            </xdr:cNvPr>
            <xdr:cNvCxnSpPr/>
          </xdr:nvCxnSpPr>
          <xdr:spPr>
            <a:xfrm flipH="1" flipV="1">
              <a:off x="9224009" y="3630990"/>
              <a:ext cx="0" cy="677860"/>
            </a:xfrm>
            <a:prstGeom prst="line">
              <a:avLst/>
            </a:prstGeom>
            <a:ln w="6350" cap="flat" cmpd="sng" algn="ctr">
              <a:solidFill>
                <a:schemeClr val="dk1"/>
              </a:solidFill>
              <a:prstDash val="solid"/>
              <a:round/>
              <a:headEnd type="triangle" w="sm" len="med"/>
              <a:tailEnd type="triangle" w="sm" len="med"/>
            </a:ln>
          </xdr:spPr>
          <xdr:style>
            <a:lnRef idx="0">
              <a:scrgbClr r="0" g="0" b="0"/>
            </a:lnRef>
            <a:fillRef idx="0">
              <a:scrgbClr r="0" g="0" b="0"/>
            </a:fillRef>
            <a:effectRef idx="0">
              <a:scrgbClr r="0" g="0" b="0"/>
            </a:effectRef>
            <a:fontRef idx="minor">
              <a:schemeClr val="tx1"/>
            </a:fontRef>
          </xdr:style>
        </xdr:cxnSp>
        <xdr:cxnSp macro="">
          <xdr:nvCxnSpPr>
            <xdr:cNvPr id="21" name="Łącznik prosty 20">
              <a:extLst>
                <a:ext uri="{FF2B5EF4-FFF2-40B4-BE49-F238E27FC236}">
                  <a16:creationId xmlns:a16="http://schemas.microsoft.com/office/drawing/2014/main" id="{00000000-0008-0000-0800-000015000000}"/>
                </a:ext>
              </a:extLst>
            </xdr:cNvPr>
            <xdr:cNvCxnSpPr>
              <a:endCxn id="16" idx="3"/>
            </xdr:cNvCxnSpPr>
          </xdr:nvCxnSpPr>
          <xdr:spPr>
            <a:xfrm flipV="1">
              <a:off x="7596605" y="5099441"/>
              <a:ext cx="253148" cy="162622"/>
            </a:xfrm>
            <a:prstGeom prst="line">
              <a:avLst/>
            </a:prstGeom>
            <a:ln w="3175"/>
          </xdr:spPr>
          <xdr:style>
            <a:lnRef idx="1">
              <a:schemeClr val="dk1"/>
            </a:lnRef>
            <a:fillRef idx="0">
              <a:schemeClr val="dk1"/>
            </a:fillRef>
            <a:effectRef idx="0">
              <a:schemeClr val="dk1"/>
            </a:effectRef>
            <a:fontRef idx="minor">
              <a:schemeClr val="tx1"/>
            </a:fontRef>
          </xdr:style>
        </xdr:cxnSp>
        <xdr:cxnSp macro="">
          <xdr:nvCxnSpPr>
            <xdr:cNvPr id="22" name="Łącznik prosty 21">
              <a:extLst>
                <a:ext uri="{FF2B5EF4-FFF2-40B4-BE49-F238E27FC236}">
                  <a16:creationId xmlns:a16="http://schemas.microsoft.com/office/drawing/2014/main" id="{00000000-0008-0000-0800-000016000000}"/>
                </a:ext>
              </a:extLst>
            </xdr:cNvPr>
            <xdr:cNvCxnSpPr/>
          </xdr:nvCxnSpPr>
          <xdr:spPr>
            <a:xfrm flipV="1">
              <a:off x="6448642" y="4422034"/>
              <a:ext cx="234420" cy="133315"/>
            </a:xfrm>
            <a:prstGeom prst="line">
              <a:avLst/>
            </a:prstGeom>
            <a:ln w="3175"/>
          </xdr:spPr>
          <xdr:style>
            <a:lnRef idx="1">
              <a:schemeClr val="dk1"/>
            </a:lnRef>
            <a:fillRef idx="0">
              <a:schemeClr val="dk1"/>
            </a:fillRef>
            <a:effectRef idx="0">
              <a:schemeClr val="dk1"/>
            </a:effectRef>
            <a:fontRef idx="minor">
              <a:schemeClr val="tx1"/>
            </a:fontRef>
          </xdr:style>
        </xdr:cxnSp>
        <xdr:cxnSp macro="">
          <xdr:nvCxnSpPr>
            <xdr:cNvPr id="23" name="Łącznik prosty 22">
              <a:extLst>
                <a:ext uri="{FF2B5EF4-FFF2-40B4-BE49-F238E27FC236}">
                  <a16:creationId xmlns:a16="http://schemas.microsoft.com/office/drawing/2014/main" id="{00000000-0008-0000-0800-000017000000}"/>
                </a:ext>
              </a:extLst>
            </xdr:cNvPr>
            <xdr:cNvCxnSpPr/>
          </xdr:nvCxnSpPr>
          <xdr:spPr>
            <a:xfrm flipV="1">
              <a:off x="9005129" y="3586867"/>
              <a:ext cx="277419" cy="158358"/>
            </a:xfrm>
            <a:prstGeom prst="line">
              <a:avLst/>
            </a:prstGeom>
            <a:ln w="3175"/>
          </xdr:spPr>
          <xdr:style>
            <a:lnRef idx="1">
              <a:schemeClr val="dk1"/>
            </a:lnRef>
            <a:fillRef idx="0">
              <a:schemeClr val="dk1"/>
            </a:fillRef>
            <a:effectRef idx="0">
              <a:schemeClr val="dk1"/>
            </a:effectRef>
            <a:fontRef idx="minor">
              <a:schemeClr val="tx1"/>
            </a:fontRef>
          </xdr:style>
        </xdr:cxnSp>
        <xdr:cxnSp macro="">
          <xdr:nvCxnSpPr>
            <xdr:cNvPr id="24" name="Łącznik prosty 23">
              <a:extLst>
                <a:ext uri="{FF2B5EF4-FFF2-40B4-BE49-F238E27FC236}">
                  <a16:creationId xmlns:a16="http://schemas.microsoft.com/office/drawing/2014/main" id="{00000000-0008-0000-0800-000018000000}"/>
                </a:ext>
              </a:extLst>
            </xdr:cNvPr>
            <xdr:cNvCxnSpPr/>
          </xdr:nvCxnSpPr>
          <xdr:spPr>
            <a:xfrm flipV="1">
              <a:off x="9019720" y="4261523"/>
              <a:ext cx="283300" cy="162439"/>
            </a:xfrm>
            <a:prstGeom prst="line">
              <a:avLst/>
            </a:prstGeom>
            <a:ln w="3175"/>
          </xdr:spPr>
          <xdr:style>
            <a:lnRef idx="1">
              <a:schemeClr val="dk1"/>
            </a:lnRef>
            <a:fillRef idx="0">
              <a:schemeClr val="dk1"/>
            </a:fillRef>
            <a:effectRef idx="0">
              <a:schemeClr val="dk1"/>
            </a:effectRef>
            <a:fontRef idx="minor">
              <a:schemeClr val="tx1"/>
            </a:fontRef>
          </xdr:style>
        </xdr:cxnSp>
      </xdr:grpSp>
    </xdr:grpSp>
    <xdr:clientData/>
  </xdr:twoCellAnchor>
  <xdr:twoCellAnchor>
    <xdr:from>
      <xdr:col>5</xdr:col>
      <xdr:colOff>1530</xdr:colOff>
      <xdr:row>53</xdr:row>
      <xdr:rowOff>161429</xdr:rowOff>
    </xdr:from>
    <xdr:to>
      <xdr:col>6</xdr:col>
      <xdr:colOff>317473</xdr:colOff>
      <xdr:row>56</xdr:row>
      <xdr:rowOff>136684</xdr:rowOff>
    </xdr:to>
    <xdr:grpSp>
      <xdr:nvGrpSpPr>
        <xdr:cNvPr id="25" name="Grupa 24">
          <a:extLst>
            <a:ext uri="{FF2B5EF4-FFF2-40B4-BE49-F238E27FC236}">
              <a16:creationId xmlns:a16="http://schemas.microsoft.com/office/drawing/2014/main" id="{00000000-0008-0000-0800-000019000000}"/>
            </a:ext>
          </a:extLst>
        </xdr:cNvPr>
        <xdr:cNvGrpSpPr>
          <a:grpSpLocks noChangeAspect="1"/>
        </xdr:cNvGrpSpPr>
      </xdr:nvGrpSpPr>
      <xdr:grpSpPr>
        <a:xfrm>
          <a:off x="2097030" y="9912452"/>
          <a:ext cx="947282" cy="507422"/>
          <a:chOff x="323272" y="8994250"/>
          <a:chExt cx="3876011" cy="2224628"/>
        </a:xfrm>
      </xdr:grpSpPr>
      <xdr:sp macro="" textlink="">
        <xdr:nvSpPr>
          <xdr:cNvPr id="26" name="Prostokąt 25">
            <a:extLst>
              <a:ext uri="{FF2B5EF4-FFF2-40B4-BE49-F238E27FC236}">
                <a16:creationId xmlns:a16="http://schemas.microsoft.com/office/drawing/2014/main" id="{00000000-0008-0000-0800-00001A000000}"/>
              </a:ext>
            </a:extLst>
          </xdr:cNvPr>
          <xdr:cNvSpPr/>
        </xdr:nvSpPr>
        <xdr:spPr>
          <a:xfrm>
            <a:off x="1294655" y="9106397"/>
            <a:ext cx="896426" cy="1834929"/>
          </a:xfrm>
          <a:prstGeom prst="rect">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27" name="Łącznik prosty 26">
            <a:extLst>
              <a:ext uri="{FF2B5EF4-FFF2-40B4-BE49-F238E27FC236}">
                <a16:creationId xmlns:a16="http://schemas.microsoft.com/office/drawing/2014/main" id="{00000000-0008-0000-0800-00001B000000}"/>
              </a:ext>
            </a:extLst>
          </xdr:cNvPr>
          <xdr:cNvCxnSpPr>
            <a:stCxn id="26" idx="0"/>
            <a:endCxn id="26" idx="2"/>
          </xdr:cNvCxnSpPr>
        </xdr:nvCxnSpPr>
        <xdr:spPr>
          <a:xfrm>
            <a:off x="1746678" y="9110207"/>
            <a:ext cx="0" cy="1831119"/>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8" name="Łącznik prosty 27">
            <a:extLst>
              <a:ext uri="{FF2B5EF4-FFF2-40B4-BE49-F238E27FC236}">
                <a16:creationId xmlns:a16="http://schemas.microsoft.com/office/drawing/2014/main" id="{00000000-0008-0000-0800-00001C000000}"/>
              </a:ext>
            </a:extLst>
          </xdr:cNvPr>
          <xdr:cNvCxnSpPr>
            <a:stCxn id="26" idx="1"/>
            <a:endCxn id="26" idx="3"/>
          </xdr:cNvCxnSpPr>
        </xdr:nvCxnSpPr>
        <xdr:spPr>
          <a:xfrm>
            <a:off x="1292750" y="10020052"/>
            <a:ext cx="894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29" name="Prostokąt 28">
            <a:extLst>
              <a:ext uri="{FF2B5EF4-FFF2-40B4-BE49-F238E27FC236}">
                <a16:creationId xmlns:a16="http://schemas.microsoft.com/office/drawing/2014/main" id="{00000000-0008-0000-0800-00001D000000}"/>
              </a:ext>
            </a:extLst>
          </xdr:cNvPr>
          <xdr:cNvSpPr/>
        </xdr:nvSpPr>
        <xdr:spPr>
          <a:xfrm>
            <a:off x="2226779" y="9106397"/>
            <a:ext cx="894521" cy="1834929"/>
          </a:xfrm>
          <a:prstGeom prst="rect">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30" name="Łącznik prosty 29">
            <a:extLst>
              <a:ext uri="{FF2B5EF4-FFF2-40B4-BE49-F238E27FC236}">
                <a16:creationId xmlns:a16="http://schemas.microsoft.com/office/drawing/2014/main" id="{00000000-0008-0000-0800-00001E000000}"/>
              </a:ext>
            </a:extLst>
          </xdr:cNvPr>
          <xdr:cNvCxnSpPr>
            <a:stCxn id="29" idx="0"/>
            <a:endCxn id="29" idx="2"/>
          </xdr:cNvCxnSpPr>
        </xdr:nvCxnSpPr>
        <xdr:spPr>
          <a:xfrm>
            <a:off x="2684517" y="9110207"/>
            <a:ext cx="0" cy="1831119"/>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31" name="Łącznik prosty 30">
            <a:extLst>
              <a:ext uri="{FF2B5EF4-FFF2-40B4-BE49-F238E27FC236}">
                <a16:creationId xmlns:a16="http://schemas.microsoft.com/office/drawing/2014/main" id="{00000000-0008-0000-0800-00001F000000}"/>
              </a:ext>
            </a:extLst>
          </xdr:cNvPr>
          <xdr:cNvCxnSpPr>
            <a:stCxn id="29" idx="1"/>
            <a:endCxn id="29" idx="3"/>
          </xdr:cNvCxnSpPr>
        </xdr:nvCxnSpPr>
        <xdr:spPr>
          <a:xfrm>
            <a:off x="2232494" y="10020052"/>
            <a:ext cx="892616"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32" name="Prostokąt 31">
            <a:extLst>
              <a:ext uri="{FF2B5EF4-FFF2-40B4-BE49-F238E27FC236}">
                <a16:creationId xmlns:a16="http://schemas.microsoft.com/office/drawing/2014/main" id="{00000000-0008-0000-0800-000020000000}"/>
              </a:ext>
            </a:extLst>
          </xdr:cNvPr>
          <xdr:cNvSpPr/>
        </xdr:nvSpPr>
        <xdr:spPr>
          <a:xfrm>
            <a:off x="1155093" y="8994250"/>
            <a:ext cx="2099972" cy="207322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3" name="Prostokąt 32">
            <a:extLst>
              <a:ext uri="{FF2B5EF4-FFF2-40B4-BE49-F238E27FC236}">
                <a16:creationId xmlns:a16="http://schemas.microsoft.com/office/drawing/2014/main" id="{00000000-0008-0000-0800-000021000000}"/>
              </a:ext>
            </a:extLst>
          </xdr:cNvPr>
          <xdr:cNvSpPr/>
        </xdr:nvSpPr>
        <xdr:spPr>
          <a:xfrm flipV="1">
            <a:off x="360625" y="11075089"/>
            <a:ext cx="3838658" cy="122997"/>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34" name="Grafika 33" descr="Kawa kontur">
            <a:extLst>
              <a:ext uri="{FF2B5EF4-FFF2-40B4-BE49-F238E27FC236}">
                <a16:creationId xmlns:a16="http://schemas.microsoft.com/office/drawing/2014/main" id="{00000000-0008-0000-0800-000022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tretch>
            <a:fillRect/>
          </a:stretch>
        </xdr:blipFill>
        <xdr:spPr>
          <a:xfrm>
            <a:off x="3355122" y="10395338"/>
            <a:ext cx="707010" cy="729449"/>
          </a:xfrm>
          <a:prstGeom prst="rect">
            <a:avLst/>
          </a:prstGeom>
        </xdr:spPr>
      </xdr:pic>
      <xdr:pic>
        <xdr:nvPicPr>
          <xdr:cNvPr id="35" name="Grafika 34" descr="Książki na półce kontur">
            <a:extLst>
              <a:ext uri="{FF2B5EF4-FFF2-40B4-BE49-F238E27FC236}">
                <a16:creationId xmlns:a16="http://schemas.microsoft.com/office/drawing/2014/main" id="{00000000-0008-0000-0800-000023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 uri="{96DAC541-7B7A-43D3-8B79-37D633B846F1}">
                <asvg:svgBlip xmlns:asvg="http://schemas.microsoft.com/office/drawing/2016/SVG/main" r:embed="rId7"/>
              </a:ext>
            </a:extLst>
          </a:blip>
          <a:stretch>
            <a:fillRect/>
          </a:stretch>
        </xdr:blipFill>
        <xdr:spPr>
          <a:xfrm>
            <a:off x="323272" y="10308288"/>
            <a:ext cx="901065" cy="910590"/>
          </a:xfrm>
          <a:prstGeom prst="rect">
            <a:avLst/>
          </a:prstGeom>
        </xdr:spPr>
      </xdr:pic>
    </xdr:grpSp>
    <xdr:clientData/>
  </xdr:twoCellAnchor>
  <xdr:twoCellAnchor>
    <xdr:from>
      <xdr:col>16</xdr:col>
      <xdr:colOff>20410</xdr:colOff>
      <xdr:row>53</xdr:row>
      <xdr:rowOff>172314</xdr:rowOff>
    </xdr:from>
    <xdr:to>
      <xdr:col>18</xdr:col>
      <xdr:colOff>58768</xdr:colOff>
      <xdr:row>56</xdr:row>
      <xdr:rowOff>149474</xdr:rowOff>
    </xdr:to>
    <xdr:grpSp>
      <xdr:nvGrpSpPr>
        <xdr:cNvPr id="36" name="Grupa 35">
          <a:extLst>
            <a:ext uri="{FF2B5EF4-FFF2-40B4-BE49-F238E27FC236}">
              <a16:creationId xmlns:a16="http://schemas.microsoft.com/office/drawing/2014/main" id="{00000000-0008-0000-0800-000024000000}"/>
            </a:ext>
          </a:extLst>
        </xdr:cNvPr>
        <xdr:cNvGrpSpPr>
          <a:grpSpLocks noChangeAspect="1"/>
        </xdr:cNvGrpSpPr>
      </xdr:nvGrpSpPr>
      <xdr:grpSpPr>
        <a:xfrm>
          <a:off x="7703835" y="9917622"/>
          <a:ext cx="934829" cy="518852"/>
          <a:chOff x="323272" y="8994250"/>
          <a:chExt cx="3876011" cy="2224628"/>
        </a:xfrm>
      </xdr:grpSpPr>
      <xdr:sp macro="" textlink="">
        <xdr:nvSpPr>
          <xdr:cNvPr id="37" name="Prostokąt 36">
            <a:extLst>
              <a:ext uri="{FF2B5EF4-FFF2-40B4-BE49-F238E27FC236}">
                <a16:creationId xmlns:a16="http://schemas.microsoft.com/office/drawing/2014/main" id="{00000000-0008-0000-0800-000025000000}"/>
              </a:ext>
            </a:extLst>
          </xdr:cNvPr>
          <xdr:cNvSpPr/>
        </xdr:nvSpPr>
        <xdr:spPr>
          <a:xfrm>
            <a:off x="1294655" y="9106397"/>
            <a:ext cx="896426" cy="1834929"/>
          </a:xfrm>
          <a:prstGeom prst="rect">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38" name="Łącznik prosty 37">
            <a:extLst>
              <a:ext uri="{FF2B5EF4-FFF2-40B4-BE49-F238E27FC236}">
                <a16:creationId xmlns:a16="http://schemas.microsoft.com/office/drawing/2014/main" id="{00000000-0008-0000-0800-000026000000}"/>
              </a:ext>
            </a:extLst>
          </xdr:cNvPr>
          <xdr:cNvCxnSpPr>
            <a:stCxn id="37" idx="0"/>
            <a:endCxn id="37" idx="2"/>
          </xdr:cNvCxnSpPr>
        </xdr:nvCxnSpPr>
        <xdr:spPr>
          <a:xfrm>
            <a:off x="1746678" y="9110207"/>
            <a:ext cx="0" cy="1831119"/>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39" name="Łącznik prosty 38">
            <a:extLst>
              <a:ext uri="{FF2B5EF4-FFF2-40B4-BE49-F238E27FC236}">
                <a16:creationId xmlns:a16="http://schemas.microsoft.com/office/drawing/2014/main" id="{00000000-0008-0000-0800-000027000000}"/>
              </a:ext>
            </a:extLst>
          </xdr:cNvPr>
          <xdr:cNvCxnSpPr>
            <a:stCxn id="37" idx="1"/>
            <a:endCxn id="37" idx="3"/>
          </xdr:cNvCxnSpPr>
        </xdr:nvCxnSpPr>
        <xdr:spPr>
          <a:xfrm>
            <a:off x="1292750" y="10020052"/>
            <a:ext cx="894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40" name="Prostokąt 39">
            <a:extLst>
              <a:ext uri="{FF2B5EF4-FFF2-40B4-BE49-F238E27FC236}">
                <a16:creationId xmlns:a16="http://schemas.microsoft.com/office/drawing/2014/main" id="{00000000-0008-0000-0800-000028000000}"/>
              </a:ext>
            </a:extLst>
          </xdr:cNvPr>
          <xdr:cNvSpPr/>
        </xdr:nvSpPr>
        <xdr:spPr>
          <a:xfrm>
            <a:off x="2226779" y="9106397"/>
            <a:ext cx="894521" cy="1834929"/>
          </a:xfrm>
          <a:prstGeom prst="rect">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41" name="Łącznik prosty 40">
            <a:extLst>
              <a:ext uri="{FF2B5EF4-FFF2-40B4-BE49-F238E27FC236}">
                <a16:creationId xmlns:a16="http://schemas.microsoft.com/office/drawing/2014/main" id="{00000000-0008-0000-0800-000029000000}"/>
              </a:ext>
            </a:extLst>
          </xdr:cNvPr>
          <xdr:cNvCxnSpPr>
            <a:stCxn id="40" idx="0"/>
            <a:endCxn id="40" idx="2"/>
          </xdr:cNvCxnSpPr>
        </xdr:nvCxnSpPr>
        <xdr:spPr>
          <a:xfrm>
            <a:off x="2684517" y="9110207"/>
            <a:ext cx="0" cy="1831119"/>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42" name="Łącznik prosty 41">
            <a:extLst>
              <a:ext uri="{FF2B5EF4-FFF2-40B4-BE49-F238E27FC236}">
                <a16:creationId xmlns:a16="http://schemas.microsoft.com/office/drawing/2014/main" id="{00000000-0008-0000-0800-00002A000000}"/>
              </a:ext>
            </a:extLst>
          </xdr:cNvPr>
          <xdr:cNvCxnSpPr>
            <a:stCxn id="40" idx="1"/>
            <a:endCxn id="40" idx="3"/>
          </xdr:cNvCxnSpPr>
        </xdr:nvCxnSpPr>
        <xdr:spPr>
          <a:xfrm>
            <a:off x="2232494" y="10020052"/>
            <a:ext cx="892616"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43" name="Prostokąt 42">
            <a:extLst>
              <a:ext uri="{FF2B5EF4-FFF2-40B4-BE49-F238E27FC236}">
                <a16:creationId xmlns:a16="http://schemas.microsoft.com/office/drawing/2014/main" id="{00000000-0008-0000-0800-00002B000000}"/>
              </a:ext>
            </a:extLst>
          </xdr:cNvPr>
          <xdr:cNvSpPr/>
        </xdr:nvSpPr>
        <xdr:spPr>
          <a:xfrm>
            <a:off x="1155093" y="8994250"/>
            <a:ext cx="2099972" cy="207322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4" name="Prostokąt 43">
            <a:extLst>
              <a:ext uri="{FF2B5EF4-FFF2-40B4-BE49-F238E27FC236}">
                <a16:creationId xmlns:a16="http://schemas.microsoft.com/office/drawing/2014/main" id="{00000000-0008-0000-0800-00002C000000}"/>
              </a:ext>
            </a:extLst>
          </xdr:cNvPr>
          <xdr:cNvSpPr/>
        </xdr:nvSpPr>
        <xdr:spPr>
          <a:xfrm flipV="1">
            <a:off x="360625" y="11075089"/>
            <a:ext cx="3838658" cy="122997"/>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45" name="Grafika 44" descr="Kawa kontur">
            <a:extLst>
              <a:ext uri="{FF2B5EF4-FFF2-40B4-BE49-F238E27FC236}">
                <a16:creationId xmlns:a16="http://schemas.microsoft.com/office/drawing/2014/main" id="{00000000-0008-0000-0800-00002D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tretch>
            <a:fillRect/>
          </a:stretch>
        </xdr:blipFill>
        <xdr:spPr>
          <a:xfrm>
            <a:off x="3355122" y="10395338"/>
            <a:ext cx="707010" cy="729449"/>
          </a:xfrm>
          <a:prstGeom prst="rect">
            <a:avLst/>
          </a:prstGeom>
        </xdr:spPr>
      </xdr:pic>
      <xdr:pic>
        <xdr:nvPicPr>
          <xdr:cNvPr id="46" name="Grafika 45" descr="Książki na półce kontur">
            <a:extLst>
              <a:ext uri="{FF2B5EF4-FFF2-40B4-BE49-F238E27FC236}">
                <a16:creationId xmlns:a16="http://schemas.microsoft.com/office/drawing/2014/main" id="{00000000-0008-0000-0800-00002E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 uri="{96DAC541-7B7A-43D3-8B79-37D633B846F1}">
                <asvg:svgBlip xmlns:asvg="http://schemas.microsoft.com/office/drawing/2016/SVG/main" r:embed="rId7"/>
              </a:ext>
            </a:extLst>
          </a:blip>
          <a:stretch>
            <a:fillRect/>
          </a:stretch>
        </xdr:blipFill>
        <xdr:spPr>
          <a:xfrm>
            <a:off x="323272" y="10308288"/>
            <a:ext cx="901065" cy="910590"/>
          </a:xfrm>
          <a:prstGeom prst="rect">
            <a:avLst/>
          </a:prstGeom>
        </xdr:spPr>
      </xdr:pic>
    </xdr:grpSp>
    <xdr:clientData/>
  </xdr:twoCellAnchor>
  <xdr:twoCellAnchor>
    <xdr:from>
      <xdr:col>12</xdr:col>
      <xdr:colOff>320314</xdr:colOff>
      <xdr:row>39</xdr:row>
      <xdr:rowOff>111438</xdr:rowOff>
    </xdr:from>
    <xdr:to>
      <xdr:col>14</xdr:col>
      <xdr:colOff>472969</xdr:colOff>
      <xdr:row>43</xdr:row>
      <xdr:rowOff>105633</xdr:rowOff>
    </xdr:to>
    <xdr:grpSp>
      <xdr:nvGrpSpPr>
        <xdr:cNvPr id="47" name="Grupa 46">
          <a:extLst>
            <a:ext uri="{FF2B5EF4-FFF2-40B4-BE49-F238E27FC236}">
              <a16:creationId xmlns:a16="http://schemas.microsoft.com/office/drawing/2014/main" id="{00000000-0008-0000-0800-00002F000000}"/>
            </a:ext>
          </a:extLst>
        </xdr:cNvPr>
        <xdr:cNvGrpSpPr>
          <a:grpSpLocks/>
        </xdr:cNvGrpSpPr>
      </xdr:nvGrpSpPr>
      <xdr:grpSpPr>
        <a:xfrm>
          <a:off x="6341683" y="7350438"/>
          <a:ext cx="1015508" cy="709466"/>
          <a:chOff x="4348977" y="9940356"/>
          <a:chExt cx="3121218" cy="2158143"/>
        </a:xfrm>
      </xdr:grpSpPr>
      <xdr:grpSp>
        <xdr:nvGrpSpPr>
          <xdr:cNvPr id="48" name="Grupa 47">
            <a:extLst>
              <a:ext uri="{FF2B5EF4-FFF2-40B4-BE49-F238E27FC236}">
                <a16:creationId xmlns:a16="http://schemas.microsoft.com/office/drawing/2014/main" id="{00000000-0008-0000-0800-000030000000}"/>
              </a:ext>
            </a:extLst>
          </xdr:cNvPr>
          <xdr:cNvGrpSpPr>
            <a:grpSpLocks noChangeAspect="1"/>
          </xdr:cNvGrpSpPr>
        </xdr:nvGrpSpPr>
        <xdr:grpSpPr>
          <a:xfrm>
            <a:off x="4350882" y="9936546"/>
            <a:ext cx="3115503" cy="2158143"/>
            <a:chOff x="4257897" y="8674138"/>
            <a:chExt cx="3124472" cy="2115730"/>
          </a:xfrm>
        </xdr:grpSpPr>
        <xdr:sp macro="" textlink="">
          <xdr:nvSpPr>
            <xdr:cNvPr id="51" name="Dowolny kształt: kształt 50">
              <a:extLst>
                <a:ext uri="{FF2B5EF4-FFF2-40B4-BE49-F238E27FC236}">
                  <a16:creationId xmlns:a16="http://schemas.microsoft.com/office/drawing/2014/main" id="{00000000-0008-0000-0800-000033000000}"/>
                </a:ext>
              </a:extLst>
            </xdr:cNvPr>
            <xdr:cNvSpPr/>
          </xdr:nvSpPr>
          <xdr:spPr>
            <a:xfrm>
              <a:off x="4953000" y="9401175"/>
              <a:ext cx="1720215" cy="1295400"/>
            </a:xfrm>
            <a:custGeom>
              <a:avLst/>
              <a:gdLst>
                <a:gd name="connsiteX0" fmla="*/ 828675 w 1724025"/>
                <a:gd name="connsiteY0" fmla="*/ 0 h 1295400"/>
                <a:gd name="connsiteX1" fmla="*/ 1724025 w 1724025"/>
                <a:gd name="connsiteY1" fmla="*/ 409575 h 1295400"/>
                <a:gd name="connsiteX2" fmla="*/ 1076325 w 1724025"/>
                <a:gd name="connsiteY2" fmla="*/ 714375 h 1295400"/>
                <a:gd name="connsiteX3" fmla="*/ 1076325 w 1724025"/>
                <a:gd name="connsiteY3" fmla="*/ 1219200 h 1295400"/>
                <a:gd name="connsiteX4" fmla="*/ 914400 w 1724025"/>
                <a:gd name="connsiteY4" fmla="*/ 1295400 h 1295400"/>
                <a:gd name="connsiteX5" fmla="*/ 714375 w 1724025"/>
                <a:gd name="connsiteY5" fmla="*/ 1219200 h 1295400"/>
                <a:gd name="connsiteX6" fmla="*/ 723900 w 1724025"/>
                <a:gd name="connsiteY6" fmla="*/ 733425 h 1295400"/>
                <a:gd name="connsiteX7" fmla="*/ 0 w 1724025"/>
                <a:gd name="connsiteY7" fmla="*/ 390525 h 1295400"/>
                <a:gd name="connsiteX8" fmla="*/ 828675 w 1724025"/>
                <a:gd name="connsiteY8" fmla="*/ 0 h 12954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1724025" h="1295400">
                  <a:moveTo>
                    <a:pt x="828675" y="0"/>
                  </a:moveTo>
                  <a:lnTo>
                    <a:pt x="1724025" y="409575"/>
                  </a:lnTo>
                  <a:lnTo>
                    <a:pt x="1076325" y="714375"/>
                  </a:lnTo>
                  <a:lnTo>
                    <a:pt x="1076325" y="1219200"/>
                  </a:lnTo>
                  <a:lnTo>
                    <a:pt x="914400" y="1295400"/>
                  </a:lnTo>
                  <a:lnTo>
                    <a:pt x="714375" y="1219200"/>
                  </a:lnTo>
                  <a:lnTo>
                    <a:pt x="723900" y="733425"/>
                  </a:lnTo>
                  <a:lnTo>
                    <a:pt x="0" y="390525"/>
                  </a:lnTo>
                  <a:lnTo>
                    <a:pt x="828675" y="0"/>
                  </a:lnTo>
                  <a:close/>
                </a:path>
              </a:pathLst>
            </a:custGeom>
            <a:solidFill>
              <a:schemeClr val="bg1">
                <a:lumMod val="95000"/>
              </a:schemeClr>
            </a:solidFill>
            <a:ln w="6350">
              <a:solidFill>
                <a:schemeClr val="bg1">
                  <a:lumMod val="8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nvGrpSpPr>
            <xdr:cNvPr id="52" name="Grupa 51">
              <a:extLst>
                <a:ext uri="{FF2B5EF4-FFF2-40B4-BE49-F238E27FC236}">
                  <a16:creationId xmlns:a16="http://schemas.microsoft.com/office/drawing/2014/main" id="{00000000-0008-0000-0800-000034000000}"/>
                </a:ext>
              </a:extLst>
            </xdr:cNvPr>
            <xdr:cNvGrpSpPr/>
          </xdr:nvGrpSpPr>
          <xdr:grpSpPr>
            <a:xfrm>
              <a:off x="4257897" y="8674138"/>
              <a:ext cx="3124472" cy="2115730"/>
              <a:chOff x="3670368" y="7366583"/>
              <a:chExt cx="3042579" cy="2220784"/>
            </a:xfrm>
          </xdr:grpSpPr>
          <xdr:grpSp>
            <xdr:nvGrpSpPr>
              <xdr:cNvPr id="54" name="Grupa 53">
                <a:extLst>
                  <a:ext uri="{FF2B5EF4-FFF2-40B4-BE49-F238E27FC236}">
                    <a16:creationId xmlns:a16="http://schemas.microsoft.com/office/drawing/2014/main" id="{00000000-0008-0000-0800-000036000000}"/>
                  </a:ext>
                </a:extLst>
              </xdr:cNvPr>
              <xdr:cNvGrpSpPr/>
            </xdr:nvGrpSpPr>
            <xdr:grpSpPr>
              <a:xfrm>
                <a:off x="3670368" y="7366583"/>
                <a:ext cx="3042579" cy="2220784"/>
                <a:chOff x="6496695" y="2979033"/>
                <a:chExt cx="2690840" cy="2215330"/>
              </a:xfrm>
            </xdr:grpSpPr>
            <xdr:sp macro="" textlink="">
              <xdr:nvSpPr>
                <xdr:cNvPr id="57" name="Dowolny kształt: kształt 56">
                  <a:extLst>
                    <a:ext uri="{FF2B5EF4-FFF2-40B4-BE49-F238E27FC236}">
                      <a16:creationId xmlns:a16="http://schemas.microsoft.com/office/drawing/2014/main" id="{00000000-0008-0000-0800-000039000000}"/>
                    </a:ext>
                  </a:extLst>
                </xdr:cNvPr>
                <xdr:cNvSpPr/>
              </xdr:nvSpPr>
              <xdr:spPr>
                <a:xfrm>
                  <a:off x="7967624" y="2979033"/>
                  <a:ext cx="1167674" cy="1342472"/>
                </a:xfrm>
                <a:custGeom>
                  <a:avLst/>
                  <a:gdLst>
                    <a:gd name="connsiteX0" fmla="*/ 0 w 1170878"/>
                    <a:gd name="connsiteY0" fmla="*/ 669073 h 1347439"/>
                    <a:gd name="connsiteX1" fmla="*/ 0 w 1170878"/>
                    <a:gd name="connsiteY1" fmla="*/ 0 h 1347439"/>
                    <a:gd name="connsiteX2" fmla="*/ 1170878 w 1170878"/>
                    <a:gd name="connsiteY2" fmla="*/ 664427 h 1347439"/>
                    <a:gd name="connsiteX3" fmla="*/ 1170878 w 1170878"/>
                    <a:gd name="connsiteY3" fmla="*/ 1347439 h 1347439"/>
                    <a:gd name="connsiteX4" fmla="*/ 0 w 1170878"/>
                    <a:gd name="connsiteY4" fmla="*/ 669073 h 1347439"/>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170878" h="1347439">
                      <a:moveTo>
                        <a:pt x="0" y="669073"/>
                      </a:moveTo>
                      <a:lnTo>
                        <a:pt x="0" y="0"/>
                      </a:lnTo>
                      <a:lnTo>
                        <a:pt x="1170878" y="664427"/>
                      </a:lnTo>
                      <a:lnTo>
                        <a:pt x="1170878" y="1347439"/>
                      </a:lnTo>
                      <a:lnTo>
                        <a:pt x="0" y="669073"/>
                      </a:lnTo>
                      <a:close/>
                    </a:path>
                  </a:pathLst>
                </a:custGeom>
                <a:solidFill>
                  <a:schemeClr val="bg1">
                    <a:lumMod val="85000"/>
                  </a:schemeClr>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b="1"/>
                </a:p>
              </xdr:txBody>
            </xdr:sp>
            <xdr:sp macro="" textlink="">
              <xdr:nvSpPr>
                <xdr:cNvPr id="58" name="Dowolny kształt: kształt 57">
                  <a:extLst>
                    <a:ext uri="{FF2B5EF4-FFF2-40B4-BE49-F238E27FC236}">
                      <a16:creationId xmlns:a16="http://schemas.microsoft.com/office/drawing/2014/main" id="{00000000-0008-0000-0800-00003A000000}"/>
                    </a:ext>
                  </a:extLst>
                </xdr:cNvPr>
                <xdr:cNvSpPr/>
              </xdr:nvSpPr>
              <xdr:spPr>
                <a:xfrm>
                  <a:off x="6496695" y="2990506"/>
                  <a:ext cx="1168154" cy="1342472"/>
                </a:xfrm>
                <a:custGeom>
                  <a:avLst/>
                  <a:gdLst>
                    <a:gd name="connsiteX0" fmla="*/ 0 w 1170878"/>
                    <a:gd name="connsiteY0" fmla="*/ 1347439 h 1347439"/>
                    <a:gd name="connsiteX1" fmla="*/ 0 w 1170878"/>
                    <a:gd name="connsiteY1" fmla="*/ 673719 h 1347439"/>
                    <a:gd name="connsiteX2" fmla="*/ 1170878 w 1170878"/>
                    <a:gd name="connsiteY2" fmla="*/ 0 h 1347439"/>
                    <a:gd name="connsiteX3" fmla="*/ 1170878 w 1170878"/>
                    <a:gd name="connsiteY3" fmla="*/ 678366 h 1347439"/>
                    <a:gd name="connsiteX4" fmla="*/ 0 w 1170878"/>
                    <a:gd name="connsiteY4" fmla="*/ 1347439 h 1347439"/>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170878" h="1347439">
                      <a:moveTo>
                        <a:pt x="0" y="1347439"/>
                      </a:moveTo>
                      <a:lnTo>
                        <a:pt x="0" y="673719"/>
                      </a:lnTo>
                      <a:lnTo>
                        <a:pt x="1170878" y="0"/>
                      </a:lnTo>
                      <a:lnTo>
                        <a:pt x="1170878" y="678366"/>
                      </a:lnTo>
                      <a:lnTo>
                        <a:pt x="0" y="1347439"/>
                      </a:lnTo>
                      <a:close/>
                    </a:path>
                  </a:pathLst>
                </a:custGeom>
                <a:solidFill>
                  <a:schemeClr val="bg1">
                    <a:lumMod val="95000"/>
                    <a:alpha val="20000"/>
                  </a:schemeClr>
                </a:solidFill>
                <a:ln w="19050">
                  <a:solidFill>
                    <a:schemeClr val="bg1">
                      <a:lumMod val="85000"/>
                    </a:schemeClr>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b="1"/>
                </a:p>
              </xdr:txBody>
            </xdr:sp>
            <xdr:sp macro="" textlink="">
              <xdr:nvSpPr>
                <xdr:cNvPr id="59" name="Dowolny kształt: kształt 58">
                  <a:extLst>
                    <a:ext uri="{FF2B5EF4-FFF2-40B4-BE49-F238E27FC236}">
                      <a16:creationId xmlns:a16="http://schemas.microsoft.com/office/drawing/2014/main" id="{00000000-0008-0000-0800-00003B000000}"/>
                    </a:ext>
                  </a:extLst>
                </xdr:cNvPr>
                <xdr:cNvSpPr/>
              </xdr:nvSpPr>
              <xdr:spPr>
                <a:xfrm>
                  <a:off x="6550914" y="3843078"/>
                  <a:ext cx="1163508" cy="1351285"/>
                </a:xfrm>
                <a:custGeom>
                  <a:avLst/>
                  <a:gdLst>
                    <a:gd name="connsiteX0" fmla="*/ 1166232 w 1166232"/>
                    <a:gd name="connsiteY0" fmla="*/ 1356732 h 1356732"/>
                    <a:gd name="connsiteX1" fmla="*/ 1166232 w 1166232"/>
                    <a:gd name="connsiteY1" fmla="*/ 673719 h 1356732"/>
                    <a:gd name="connsiteX2" fmla="*/ 0 w 1166232"/>
                    <a:gd name="connsiteY2" fmla="*/ 0 h 1356732"/>
                    <a:gd name="connsiteX3" fmla="*/ 0 w 1166232"/>
                    <a:gd name="connsiteY3" fmla="*/ 678366 h 1356732"/>
                    <a:gd name="connsiteX4" fmla="*/ 1166232 w 1166232"/>
                    <a:gd name="connsiteY4" fmla="*/ 1356732 h 1356732"/>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166232" h="1356732">
                      <a:moveTo>
                        <a:pt x="1166232" y="1356732"/>
                      </a:moveTo>
                      <a:lnTo>
                        <a:pt x="1166232" y="673719"/>
                      </a:lnTo>
                      <a:lnTo>
                        <a:pt x="0" y="0"/>
                      </a:lnTo>
                      <a:lnTo>
                        <a:pt x="0" y="678366"/>
                      </a:lnTo>
                      <a:lnTo>
                        <a:pt x="1166232" y="1356732"/>
                      </a:lnTo>
                      <a:close/>
                    </a:path>
                  </a:pathLst>
                </a:custGeom>
                <a:solidFill>
                  <a:schemeClr val="accent1">
                    <a:alpha val="20000"/>
                  </a:schemeClr>
                </a:solidFill>
                <a:ln w="19050">
                  <a:solidFill>
                    <a:schemeClr val="bg1">
                      <a:lumMod val="85000"/>
                    </a:schemeClr>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b="1"/>
                </a:p>
              </xdr:txBody>
            </xdr:sp>
            <xdr:sp macro="" textlink="">
              <xdr:nvSpPr>
                <xdr:cNvPr id="60" name="Dowolny kształt: kształt 59">
                  <a:extLst>
                    <a:ext uri="{FF2B5EF4-FFF2-40B4-BE49-F238E27FC236}">
                      <a16:creationId xmlns:a16="http://schemas.microsoft.com/office/drawing/2014/main" id="{00000000-0008-0000-0800-00003C000000}"/>
                    </a:ext>
                  </a:extLst>
                </xdr:cNvPr>
                <xdr:cNvSpPr/>
              </xdr:nvSpPr>
              <xdr:spPr>
                <a:xfrm>
                  <a:off x="8021277" y="3823165"/>
                  <a:ext cx="1166258" cy="1355931"/>
                </a:xfrm>
                <a:custGeom>
                  <a:avLst/>
                  <a:gdLst>
                    <a:gd name="connsiteX0" fmla="*/ 1166232 w 1166232"/>
                    <a:gd name="connsiteY0" fmla="*/ 687658 h 1361378"/>
                    <a:gd name="connsiteX1" fmla="*/ 1166232 w 1166232"/>
                    <a:gd name="connsiteY1" fmla="*/ 0 h 1361378"/>
                    <a:gd name="connsiteX2" fmla="*/ 0 w 1166232"/>
                    <a:gd name="connsiteY2" fmla="*/ 673719 h 1361378"/>
                    <a:gd name="connsiteX3" fmla="*/ 0 w 1166232"/>
                    <a:gd name="connsiteY3" fmla="*/ 1361378 h 1361378"/>
                    <a:gd name="connsiteX4" fmla="*/ 1166232 w 1166232"/>
                    <a:gd name="connsiteY4" fmla="*/ 687658 h 1361378"/>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166232" h="1361378">
                      <a:moveTo>
                        <a:pt x="1166232" y="687658"/>
                      </a:moveTo>
                      <a:lnTo>
                        <a:pt x="1166232" y="0"/>
                      </a:lnTo>
                      <a:lnTo>
                        <a:pt x="0" y="673719"/>
                      </a:lnTo>
                      <a:lnTo>
                        <a:pt x="0" y="1361378"/>
                      </a:lnTo>
                      <a:lnTo>
                        <a:pt x="1166232" y="687658"/>
                      </a:lnTo>
                      <a:close/>
                    </a:path>
                  </a:pathLst>
                </a:custGeom>
                <a:solidFill>
                  <a:schemeClr val="accent1">
                    <a:lumMod val="40000"/>
                    <a:lumOff val="60000"/>
                    <a:alpha val="20000"/>
                  </a:schemeClr>
                </a:solidFill>
                <a:ln w="19050">
                  <a:solidFill>
                    <a:schemeClr val="bg1">
                      <a:lumMod val="85000"/>
                    </a:schemeClr>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b="1"/>
                </a:p>
              </xdr:txBody>
            </xdr:sp>
            <xdr:cxnSp macro="">
              <xdr:nvCxnSpPr>
                <xdr:cNvPr id="61" name="Łącznik prosty 60">
                  <a:extLst>
                    <a:ext uri="{FF2B5EF4-FFF2-40B4-BE49-F238E27FC236}">
                      <a16:creationId xmlns:a16="http://schemas.microsoft.com/office/drawing/2014/main" id="{00000000-0008-0000-0800-00003D000000}"/>
                    </a:ext>
                  </a:extLst>
                </xdr:cNvPr>
                <xdr:cNvCxnSpPr>
                  <a:stCxn id="60" idx="3"/>
                  <a:endCxn id="51" idx="4"/>
                </xdr:cNvCxnSpPr>
              </xdr:nvCxnSpPr>
              <xdr:spPr>
                <a:xfrm flipH="1" flipV="1">
                  <a:off x="7881082" y="5096680"/>
                  <a:ext cx="140195" cy="82416"/>
                </a:xfrm>
                <a:prstGeom prst="line">
                  <a:avLst/>
                </a:prstGeom>
                <a:ln>
                  <a:solidFill>
                    <a:schemeClr val="bg1">
                      <a:lumMod val="65000"/>
                    </a:schemeClr>
                  </a:solidFill>
                </a:ln>
              </xdr:spPr>
              <xdr:style>
                <a:lnRef idx="1">
                  <a:schemeClr val="dk1"/>
                </a:lnRef>
                <a:fillRef idx="0">
                  <a:schemeClr val="dk1"/>
                </a:fillRef>
                <a:effectRef idx="0">
                  <a:schemeClr val="dk1"/>
                </a:effectRef>
                <a:fontRef idx="minor">
                  <a:schemeClr val="tx1"/>
                </a:fontRef>
              </xdr:style>
            </xdr:cxnSp>
            <xdr:cxnSp macro="">
              <xdr:nvCxnSpPr>
                <xdr:cNvPr id="62" name="Łącznik prosty 61">
                  <a:extLst>
                    <a:ext uri="{FF2B5EF4-FFF2-40B4-BE49-F238E27FC236}">
                      <a16:creationId xmlns:a16="http://schemas.microsoft.com/office/drawing/2014/main" id="{00000000-0008-0000-0800-00003E000000}"/>
                    </a:ext>
                  </a:extLst>
                </xdr:cNvPr>
                <xdr:cNvCxnSpPr>
                  <a:stCxn id="59" idx="0"/>
                  <a:endCxn id="51" idx="4"/>
                </xdr:cNvCxnSpPr>
              </xdr:nvCxnSpPr>
              <xdr:spPr>
                <a:xfrm flipV="1">
                  <a:off x="7714421" y="5096680"/>
                  <a:ext cx="166661" cy="97683"/>
                </a:xfrm>
                <a:prstGeom prst="line">
                  <a:avLst/>
                </a:prstGeom>
                <a:ln>
                  <a:solidFill>
                    <a:schemeClr val="bg1">
                      <a:lumMod val="65000"/>
                    </a:schemeClr>
                  </a:solidFill>
                </a:ln>
              </xdr:spPr>
              <xdr:style>
                <a:lnRef idx="1">
                  <a:schemeClr val="dk1"/>
                </a:lnRef>
                <a:fillRef idx="0">
                  <a:schemeClr val="dk1"/>
                </a:fillRef>
                <a:effectRef idx="0">
                  <a:schemeClr val="dk1"/>
                </a:effectRef>
                <a:fontRef idx="minor">
                  <a:schemeClr val="tx1"/>
                </a:fontRef>
              </xdr:style>
            </xdr:cxnSp>
            <xdr:cxnSp macro="">
              <xdr:nvCxnSpPr>
                <xdr:cNvPr id="63" name="Łącznik prosty 62">
                  <a:extLst>
                    <a:ext uri="{FF2B5EF4-FFF2-40B4-BE49-F238E27FC236}">
                      <a16:creationId xmlns:a16="http://schemas.microsoft.com/office/drawing/2014/main" id="{00000000-0008-0000-0800-00003F000000}"/>
                    </a:ext>
                  </a:extLst>
                </xdr:cNvPr>
                <xdr:cNvCxnSpPr>
                  <a:stCxn id="51" idx="0"/>
                  <a:endCxn id="57" idx="0"/>
                </xdr:cNvCxnSpPr>
              </xdr:nvCxnSpPr>
              <xdr:spPr>
                <a:xfrm flipV="1">
                  <a:off x="7807418" y="3645640"/>
                  <a:ext cx="160206" cy="94657"/>
                </a:xfrm>
                <a:prstGeom prst="line">
                  <a:avLst/>
                </a:prstGeom>
                <a:ln>
                  <a:solidFill>
                    <a:schemeClr val="bg1">
                      <a:lumMod val="65000"/>
                    </a:schemeClr>
                  </a:solidFill>
                </a:ln>
              </xdr:spPr>
              <xdr:style>
                <a:lnRef idx="1">
                  <a:schemeClr val="dk1"/>
                </a:lnRef>
                <a:fillRef idx="0">
                  <a:schemeClr val="dk1"/>
                </a:fillRef>
                <a:effectRef idx="0">
                  <a:schemeClr val="dk1"/>
                </a:effectRef>
                <a:fontRef idx="minor">
                  <a:schemeClr val="tx1"/>
                </a:fontRef>
              </xdr:style>
            </xdr:cxnSp>
          </xdr:grpSp>
          <xdr:sp macro="" textlink="">
            <xdr:nvSpPr>
              <xdr:cNvPr id="55" name="Dowolny kształt: kształt 54">
                <a:extLst>
                  <a:ext uri="{FF2B5EF4-FFF2-40B4-BE49-F238E27FC236}">
                    <a16:creationId xmlns:a16="http://schemas.microsoft.com/office/drawing/2014/main" id="{00000000-0008-0000-0800-000037000000}"/>
                  </a:ext>
                </a:extLst>
              </xdr:cNvPr>
              <xdr:cNvSpPr/>
            </xdr:nvSpPr>
            <xdr:spPr>
              <a:xfrm>
                <a:off x="5602843" y="7665271"/>
                <a:ext cx="327859" cy="486277"/>
              </a:xfrm>
              <a:custGeom>
                <a:avLst/>
                <a:gdLst>
                  <a:gd name="connsiteX0" fmla="*/ 0 w 656723"/>
                  <a:gd name="connsiteY0" fmla="*/ 0 h 1017671"/>
                  <a:gd name="connsiteX1" fmla="*/ 0 w 656723"/>
                  <a:gd name="connsiteY1" fmla="*/ 686803 h 1017671"/>
                  <a:gd name="connsiteX2" fmla="*/ 656723 w 656723"/>
                  <a:gd name="connsiteY2" fmla="*/ 1017671 h 1017671"/>
                  <a:gd name="connsiteX3" fmla="*/ 656723 w 656723"/>
                  <a:gd name="connsiteY3" fmla="*/ 340895 h 1017671"/>
                  <a:gd name="connsiteX4" fmla="*/ 0 w 656723"/>
                  <a:gd name="connsiteY4" fmla="*/ 0 h 1017671"/>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656723" h="1017671">
                    <a:moveTo>
                      <a:pt x="0" y="0"/>
                    </a:moveTo>
                    <a:lnTo>
                      <a:pt x="0" y="686803"/>
                    </a:lnTo>
                    <a:lnTo>
                      <a:pt x="656723" y="1017671"/>
                    </a:lnTo>
                    <a:lnTo>
                      <a:pt x="656723" y="340895"/>
                    </a:lnTo>
                    <a:lnTo>
                      <a:pt x="0" y="0"/>
                    </a:lnTo>
                    <a:close/>
                  </a:path>
                </a:pathLst>
              </a:custGeom>
              <a:solidFill>
                <a:schemeClr val="accent1">
                  <a:lumMod val="40000"/>
                  <a:lumOff val="60000"/>
                </a:schemeClr>
              </a:solidFill>
              <a:ln>
                <a:solidFill>
                  <a:schemeClr val="tx1"/>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xnSp macro="">
            <xdr:nvCxnSpPr>
              <xdr:cNvPr id="56" name="Łącznik prosty 55">
                <a:extLst>
                  <a:ext uri="{FF2B5EF4-FFF2-40B4-BE49-F238E27FC236}">
                    <a16:creationId xmlns:a16="http://schemas.microsoft.com/office/drawing/2014/main" id="{00000000-0008-0000-0800-000038000000}"/>
                  </a:ext>
                </a:extLst>
              </xdr:cNvPr>
              <xdr:cNvCxnSpPr/>
            </xdr:nvCxnSpPr>
            <xdr:spPr>
              <a:xfrm flipV="1">
                <a:off x="5763262" y="7757701"/>
                <a:ext cx="0" cy="303609"/>
              </a:xfrm>
              <a:prstGeom prst="line">
                <a:avLst/>
              </a:prstGeom>
              <a:ln w="12700">
                <a:solidFill>
                  <a:schemeClr val="tx1"/>
                </a:solidFill>
                <a:prstDash val="sysDash"/>
              </a:ln>
            </xdr:spPr>
            <xdr:style>
              <a:lnRef idx="1">
                <a:schemeClr val="accent1"/>
              </a:lnRef>
              <a:fillRef idx="0">
                <a:schemeClr val="accent1"/>
              </a:fillRef>
              <a:effectRef idx="0">
                <a:schemeClr val="accent1"/>
              </a:effectRef>
              <a:fontRef idx="minor">
                <a:schemeClr val="tx1"/>
              </a:fontRef>
            </xdr:style>
          </xdr:cxnSp>
        </xdr:grpSp>
        <xdr:cxnSp macro="">
          <xdr:nvCxnSpPr>
            <xdr:cNvPr id="53" name="Łącznik prosty 52">
              <a:extLst>
                <a:ext uri="{FF2B5EF4-FFF2-40B4-BE49-F238E27FC236}">
                  <a16:creationId xmlns:a16="http://schemas.microsoft.com/office/drawing/2014/main" id="{00000000-0008-0000-0800-000035000000}"/>
                </a:ext>
              </a:extLst>
            </xdr:cNvPr>
            <xdr:cNvCxnSpPr>
              <a:stCxn id="51" idx="0"/>
              <a:endCxn id="58" idx="3"/>
            </xdr:cNvCxnSpPr>
          </xdr:nvCxnSpPr>
          <xdr:spPr>
            <a:xfrm flipH="1" flipV="1">
              <a:off x="5614300" y="9330574"/>
              <a:ext cx="165544" cy="70601"/>
            </a:xfrm>
            <a:prstGeom prst="line">
              <a:avLst/>
            </a:prstGeom>
            <a:ln>
              <a:solidFill>
                <a:schemeClr val="bg1">
                  <a:lumMod val="65000"/>
                </a:schemeClr>
              </a:solidFill>
            </a:ln>
          </xdr:spPr>
          <xdr:style>
            <a:lnRef idx="1">
              <a:schemeClr val="dk1"/>
            </a:lnRef>
            <a:fillRef idx="0">
              <a:schemeClr val="dk1"/>
            </a:fillRef>
            <a:effectRef idx="0">
              <a:schemeClr val="dk1"/>
            </a:effectRef>
            <a:fontRef idx="minor">
              <a:schemeClr val="tx1"/>
            </a:fontRef>
          </xdr:style>
        </xdr:cxnSp>
      </xdr:grpSp>
      <xdr:sp macro="" textlink="">
        <xdr:nvSpPr>
          <xdr:cNvPr id="49" name="Dowolny kształt: kształt 48">
            <a:extLst>
              <a:ext uri="{FF2B5EF4-FFF2-40B4-BE49-F238E27FC236}">
                <a16:creationId xmlns:a16="http://schemas.microsoft.com/office/drawing/2014/main" id="{00000000-0008-0000-0800-000031000000}"/>
              </a:ext>
            </a:extLst>
          </xdr:cNvPr>
          <xdr:cNvSpPr/>
        </xdr:nvSpPr>
        <xdr:spPr>
          <a:xfrm>
            <a:off x="6322795" y="11291773"/>
            <a:ext cx="423378" cy="547686"/>
          </a:xfrm>
          <a:custGeom>
            <a:avLst/>
            <a:gdLst>
              <a:gd name="connsiteX0" fmla="*/ 0 w 767014"/>
              <a:gd name="connsiteY0" fmla="*/ 386013 h 1077828"/>
              <a:gd name="connsiteX1" fmla="*/ 0 w 767014"/>
              <a:gd name="connsiteY1" fmla="*/ 1077828 h 1077828"/>
              <a:gd name="connsiteX2" fmla="*/ 767014 w 767014"/>
              <a:gd name="connsiteY2" fmla="*/ 686802 h 1077828"/>
              <a:gd name="connsiteX3" fmla="*/ 767014 w 767014"/>
              <a:gd name="connsiteY3" fmla="*/ 0 h 1077828"/>
              <a:gd name="connsiteX4" fmla="*/ 0 w 767014"/>
              <a:gd name="connsiteY4" fmla="*/ 386013 h 1077828"/>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767014" h="1077828">
                <a:moveTo>
                  <a:pt x="0" y="386013"/>
                </a:moveTo>
                <a:lnTo>
                  <a:pt x="0" y="1077828"/>
                </a:lnTo>
                <a:lnTo>
                  <a:pt x="767014" y="686802"/>
                </a:lnTo>
                <a:lnTo>
                  <a:pt x="767014" y="0"/>
                </a:lnTo>
                <a:lnTo>
                  <a:pt x="0" y="386013"/>
                </a:lnTo>
                <a:close/>
              </a:path>
            </a:pathLst>
          </a:custGeom>
          <a:solidFill>
            <a:schemeClr val="accent1">
              <a:lumMod val="60000"/>
              <a:lumOff val="40000"/>
            </a:schemeClr>
          </a:solidFill>
          <a:ln>
            <a:solidFill>
              <a:schemeClr val="bg1">
                <a:lumMod val="85000"/>
              </a:schemeClr>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xnSp macro="">
        <xdr:nvCxnSpPr>
          <xdr:cNvPr id="50" name="Łącznik prosty 49">
            <a:extLst>
              <a:ext uri="{FF2B5EF4-FFF2-40B4-BE49-F238E27FC236}">
                <a16:creationId xmlns:a16="http://schemas.microsoft.com/office/drawing/2014/main" id="{00000000-0008-0000-0800-000032000000}"/>
              </a:ext>
            </a:extLst>
          </xdr:cNvPr>
          <xdr:cNvCxnSpPr/>
        </xdr:nvCxnSpPr>
        <xdr:spPr>
          <a:xfrm flipV="1">
            <a:off x="6555462" y="11374308"/>
            <a:ext cx="0" cy="353274"/>
          </a:xfrm>
          <a:prstGeom prst="line">
            <a:avLst/>
          </a:prstGeom>
          <a:ln w="12700">
            <a:solidFill>
              <a:schemeClr val="bg1">
                <a:lumMod val="85000"/>
              </a:schemeClr>
            </a:solidFill>
            <a:prstDash val="sysDash"/>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2</xdr:col>
      <xdr:colOff>21865</xdr:colOff>
      <xdr:row>39</xdr:row>
      <xdr:rowOff>103824</xdr:rowOff>
    </xdr:from>
    <xdr:to>
      <xdr:col>3</xdr:col>
      <xdr:colOff>457552</xdr:colOff>
      <xdr:row>43</xdr:row>
      <xdr:rowOff>104055</xdr:rowOff>
    </xdr:to>
    <xdr:grpSp>
      <xdr:nvGrpSpPr>
        <xdr:cNvPr id="64" name="Grupa 63">
          <a:extLst>
            <a:ext uri="{FF2B5EF4-FFF2-40B4-BE49-F238E27FC236}">
              <a16:creationId xmlns:a16="http://schemas.microsoft.com/office/drawing/2014/main" id="{00000000-0008-0000-0800-000040000000}"/>
            </a:ext>
          </a:extLst>
        </xdr:cNvPr>
        <xdr:cNvGrpSpPr>
          <a:grpSpLocks noChangeAspect="1"/>
        </xdr:cNvGrpSpPr>
      </xdr:nvGrpSpPr>
      <xdr:grpSpPr>
        <a:xfrm>
          <a:off x="701614" y="7340919"/>
          <a:ext cx="1022203" cy="717407"/>
          <a:chOff x="4348977" y="9940356"/>
          <a:chExt cx="3121218" cy="2158143"/>
        </a:xfrm>
      </xdr:grpSpPr>
      <xdr:grpSp>
        <xdr:nvGrpSpPr>
          <xdr:cNvPr id="65" name="Grupa 64">
            <a:extLst>
              <a:ext uri="{FF2B5EF4-FFF2-40B4-BE49-F238E27FC236}">
                <a16:creationId xmlns:a16="http://schemas.microsoft.com/office/drawing/2014/main" id="{00000000-0008-0000-0800-000041000000}"/>
              </a:ext>
            </a:extLst>
          </xdr:cNvPr>
          <xdr:cNvGrpSpPr>
            <a:grpSpLocks noChangeAspect="1"/>
          </xdr:cNvGrpSpPr>
        </xdr:nvGrpSpPr>
        <xdr:grpSpPr>
          <a:xfrm>
            <a:off x="4350882" y="9936546"/>
            <a:ext cx="3115503" cy="2158143"/>
            <a:chOff x="4257897" y="8674138"/>
            <a:chExt cx="3124472" cy="2115730"/>
          </a:xfrm>
        </xdr:grpSpPr>
        <xdr:sp macro="" textlink="">
          <xdr:nvSpPr>
            <xdr:cNvPr id="68" name="Dowolny kształt: kształt 67">
              <a:extLst>
                <a:ext uri="{FF2B5EF4-FFF2-40B4-BE49-F238E27FC236}">
                  <a16:creationId xmlns:a16="http://schemas.microsoft.com/office/drawing/2014/main" id="{00000000-0008-0000-0800-000044000000}"/>
                </a:ext>
              </a:extLst>
            </xdr:cNvPr>
            <xdr:cNvSpPr/>
          </xdr:nvSpPr>
          <xdr:spPr>
            <a:xfrm>
              <a:off x="4953000" y="9401175"/>
              <a:ext cx="1720215" cy="1295400"/>
            </a:xfrm>
            <a:custGeom>
              <a:avLst/>
              <a:gdLst>
                <a:gd name="connsiteX0" fmla="*/ 828675 w 1724025"/>
                <a:gd name="connsiteY0" fmla="*/ 0 h 1295400"/>
                <a:gd name="connsiteX1" fmla="*/ 1724025 w 1724025"/>
                <a:gd name="connsiteY1" fmla="*/ 409575 h 1295400"/>
                <a:gd name="connsiteX2" fmla="*/ 1076325 w 1724025"/>
                <a:gd name="connsiteY2" fmla="*/ 714375 h 1295400"/>
                <a:gd name="connsiteX3" fmla="*/ 1076325 w 1724025"/>
                <a:gd name="connsiteY3" fmla="*/ 1219200 h 1295400"/>
                <a:gd name="connsiteX4" fmla="*/ 914400 w 1724025"/>
                <a:gd name="connsiteY4" fmla="*/ 1295400 h 1295400"/>
                <a:gd name="connsiteX5" fmla="*/ 714375 w 1724025"/>
                <a:gd name="connsiteY5" fmla="*/ 1219200 h 1295400"/>
                <a:gd name="connsiteX6" fmla="*/ 723900 w 1724025"/>
                <a:gd name="connsiteY6" fmla="*/ 733425 h 1295400"/>
                <a:gd name="connsiteX7" fmla="*/ 0 w 1724025"/>
                <a:gd name="connsiteY7" fmla="*/ 390525 h 1295400"/>
                <a:gd name="connsiteX8" fmla="*/ 828675 w 1724025"/>
                <a:gd name="connsiteY8" fmla="*/ 0 h 12954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1724025" h="1295400">
                  <a:moveTo>
                    <a:pt x="828675" y="0"/>
                  </a:moveTo>
                  <a:lnTo>
                    <a:pt x="1724025" y="409575"/>
                  </a:lnTo>
                  <a:lnTo>
                    <a:pt x="1076325" y="714375"/>
                  </a:lnTo>
                  <a:lnTo>
                    <a:pt x="1076325" y="1219200"/>
                  </a:lnTo>
                  <a:lnTo>
                    <a:pt x="914400" y="1295400"/>
                  </a:lnTo>
                  <a:lnTo>
                    <a:pt x="714375" y="1219200"/>
                  </a:lnTo>
                  <a:lnTo>
                    <a:pt x="723900" y="733425"/>
                  </a:lnTo>
                  <a:lnTo>
                    <a:pt x="0" y="390525"/>
                  </a:lnTo>
                  <a:lnTo>
                    <a:pt x="828675" y="0"/>
                  </a:lnTo>
                  <a:close/>
                </a:path>
              </a:pathLst>
            </a:custGeom>
            <a:solidFill>
              <a:schemeClr val="bg1">
                <a:lumMod val="95000"/>
              </a:schemeClr>
            </a:solidFill>
            <a:ln w="6350">
              <a:solidFill>
                <a:schemeClr val="bg1">
                  <a:lumMod val="8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nvGrpSpPr>
            <xdr:cNvPr id="69" name="Grupa 68">
              <a:extLst>
                <a:ext uri="{FF2B5EF4-FFF2-40B4-BE49-F238E27FC236}">
                  <a16:creationId xmlns:a16="http://schemas.microsoft.com/office/drawing/2014/main" id="{00000000-0008-0000-0800-000045000000}"/>
                </a:ext>
              </a:extLst>
            </xdr:cNvPr>
            <xdr:cNvGrpSpPr/>
          </xdr:nvGrpSpPr>
          <xdr:grpSpPr>
            <a:xfrm>
              <a:off x="4257897" y="8674138"/>
              <a:ext cx="3124472" cy="2115730"/>
              <a:chOff x="3670368" y="7366583"/>
              <a:chExt cx="3042579" cy="2220784"/>
            </a:xfrm>
          </xdr:grpSpPr>
          <xdr:grpSp>
            <xdr:nvGrpSpPr>
              <xdr:cNvPr id="71" name="Grupa 70">
                <a:extLst>
                  <a:ext uri="{FF2B5EF4-FFF2-40B4-BE49-F238E27FC236}">
                    <a16:creationId xmlns:a16="http://schemas.microsoft.com/office/drawing/2014/main" id="{00000000-0008-0000-0800-000047000000}"/>
                  </a:ext>
                </a:extLst>
              </xdr:cNvPr>
              <xdr:cNvGrpSpPr/>
            </xdr:nvGrpSpPr>
            <xdr:grpSpPr>
              <a:xfrm>
                <a:off x="3670368" y="7366583"/>
                <a:ext cx="3042579" cy="2220784"/>
                <a:chOff x="6496695" y="2979033"/>
                <a:chExt cx="2690840" cy="2215330"/>
              </a:xfrm>
            </xdr:grpSpPr>
            <xdr:sp macro="" textlink="">
              <xdr:nvSpPr>
                <xdr:cNvPr id="74" name="Dowolny kształt: kształt 73">
                  <a:extLst>
                    <a:ext uri="{FF2B5EF4-FFF2-40B4-BE49-F238E27FC236}">
                      <a16:creationId xmlns:a16="http://schemas.microsoft.com/office/drawing/2014/main" id="{00000000-0008-0000-0800-00004A000000}"/>
                    </a:ext>
                  </a:extLst>
                </xdr:cNvPr>
                <xdr:cNvSpPr/>
              </xdr:nvSpPr>
              <xdr:spPr>
                <a:xfrm>
                  <a:off x="7967624" y="2979033"/>
                  <a:ext cx="1167674" cy="1342472"/>
                </a:xfrm>
                <a:custGeom>
                  <a:avLst/>
                  <a:gdLst>
                    <a:gd name="connsiteX0" fmla="*/ 0 w 1170878"/>
                    <a:gd name="connsiteY0" fmla="*/ 669073 h 1347439"/>
                    <a:gd name="connsiteX1" fmla="*/ 0 w 1170878"/>
                    <a:gd name="connsiteY1" fmla="*/ 0 h 1347439"/>
                    <a:gd name="connsiteX2" fmla="*/ 1170878 w 1170878"/>
                    <a:gd name="connsiteY2" fmla="*/ 664427 h 1347439"/>
                    <a:gd name="connsiteX3" fmla="*/ 1170878 w 1170878"/>
                    <a:gd name="connsiteY3" fmla="*/ 1347439 h 1347439"/>
                    <a:gd name="connsiteX4" fmla="*/ 0 w 1170878"/>
                    <a:gd name="connsiteY4" fmla="*/ 669073 h 1347439"/>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170878" h="1347439">
                      <a:moveTo>
                        <a:pt x="0" y="669073"/>
                      </a:moveTo>
                      <a:lnTo>
                        <a:pt x="0" y="0"/>
                      </a:lnTo>
                      <a:lnTo>
                        <a:pt x="1170878" y="664427"/>
                      </a:lnTo>
                      <a:lnTo>
                        <a:pt x="1170878" y="1347439"/>
                      </a:lnTo>
                      <a:lnTo>
                        <a:pt x="0" y="669073"/>
                      </a:lnTo>
                      <a:close/>
                    </a:path>
                  </a:pathLst>
                </a:custGeom>
                <a:solidFill>
                  <a:schemeClr val="bg1">
                    <a:lumMod val="95000"/>
                    <a:alpha val="20000"/>
                  </a:schemeClr>
                </a:solidFill>
                <a:ln w="19050">
                  <a:solidFill>
                    <a:schemeClr val="bg1">
                      <a:lumMod val="85000"/>
                    </a:schemeClr>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pl-PL" sz="1100" b="1">
                    <a:solidFill>
                      <a:schemeClr val="lt1"/>
                    </a:solidFill>
                    <a:latin typeface="+mn-lt"/>
                    <a:ea typeface="+mn-ea"/>
                    <a:cs typeface="+mn-cs"/>
                  </a:endParaRPr>
                </a:p>
              </xdr:txBody>
            </xdr:sp>
            <xdr:sp macro="" textlink="">
              <xdr:nvSpPr>
                <xdr:cNvPr id="75" name="Dowolny kształt: kształt 74">
                  <a:extLst>
                    <a:ext uri="{FF2B5EF4-FFF2-40B4-BE49-F238E27FC236}">
                      <a16:creationId xmlns:a16="http://schemas.microsoft.com/office/drawing/2014/main" id="{00000000-0008-0000-0800-00004B000000}"/>
                    </a:ext>
                  </a:extLst>
                </xdr:cNvPr>
                <xdr:cNvSpPr/>
              </xdr:nvSpPr>
              <xdr:spPr>
                <a:xfrm>
                  <a:off x="6496695" y="2990506"/>
                  <a:ext cx="1168154" cy="1342472"/>
                </a:xfrm>
                <a:custGeom>
                  <a:avLst/>
                  <a:gdLst>
                    <a:gd name="connsiteX0" fmla="*/ 0 w 1170878"/>
                    <a:gd name="connsiteY0" fmla="*/ 1347439 h 1347439"/>
                    <a:gd name="connsiteX1" fmla="*/ 0 w 1170878"/>
                    <a:gd name="connsiteY1" fmla="*/ 673719 h 1347439"/>
                    <a:gd name="connsiteX2" fmla="*/ 1170878 w 1170878"/>
                    <a:gd name="connsiteY2" fmla="*/ 0 h 1347439"/>
                    <a:gd name="connsiteX3" fmla="*/ 1170878 w 1170878"/>
                    <a:gd name="connsiteY3" fmla="*/ 678366 h 1347439"/>
                    <a:gd name="connsiteX4" fmla="*/ 0 w 1170878"/>
                    <a:gd name="connsiteY4" fmla="*/ 1347439 h 1347439"/>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170878" h="1347439">
                      <a:moveTo>
                        <a:pt x="0" y="1347439"/>
                      </a:moveTo>
                      <a:lnTo>
                        <a:pt x="0" y="673719"/>
                      </a:lnTo>
                      <a:lnTo>
                        <a:pt x="1170878" y="0"/>
                      </a:lnTo>
                      <a:lnTo>
                        <a:pt x="1170878" y="678366"/>
                      </a:lnTo>
                      <a:lnTo>
                        <a:pt x="0" y="1347439"/>
                      </a:lnTo>
                      <a:close/>
                    </a:path>
                  </a:pathLst>
                </a:custGeom>
                <a:solidFill>
                  <a:schemeClr val="bg1">
                    <a:lumMod val="95000"/>
                  </a:schemeClr>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b="1"/>
                </a:p>
              </xdr:txBody>
            </xdr:sp>
            <xdr:sp macro="" textlink="">
              <xdr:nvSpPr>
                <xdr:cNvPr id="76" name="Dowolny kształt: kształt 75">
                  <a:extLst>
                    <a:ext uri="{FF2B5EF4-FFF2-40B4-BE49-F238E27FC236}">
                      <a16:creationId xmlns:a16="http://schemas.microsoft.com/office/drawing/2014/main" id="{00000000-0008-0000-0800-00004C000000}"/>
                    </a:ext>
                  </a:extLst>
                </xdr:cNvPr>
                <xdr:cNvSpPr/>
              </xdr:nvSpPr>
              <xdr:spPr>
                <a:xfrm>
                  <a:off x="6550914" y="3843078"/>
                  <a:ext cx="1163508" cy="1351285"/>
                </a:xfrm>
                <a:custGeom>
                  <a:avLst/>
                  <a:gdLst>
                    <a:gd name="connsiteX0" fmla="*/ 1166232 w 1166232"/>
                    <a:gd name="connsiteY0" fmla="*/ 1356732 h 1356732"/>
                    <a:gd name="connsiteX1" fmla="*/ 1166232 w 1166232"/>
                    <a:gd name="connsiteY1" fmla="*/ 673719 h 1356732"/>
                    <a:gd name="connsiteX2" fmla="*/ 0 w 1166232"/>
                    <a:gd name="connsiteY2" fmla="*/ 0 h 1356732"/>
                    <a:gd name="connsiteX3" fmla="*/ 0 w 1166232"/>
                    <a:gd name="connsiteY3" fmla="*/ 678366 h 1356732"/>
                    <a:gd name="connsiteX4" fmla="*/ 1166232 w 1166232"/>
                    <a:gd name="connsiteY4" fmla="*/ 1356732 h 1356732"/>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166232" h="1356732">
                      <a:moveTo>
                        <a:pt x="1166232" y="1356732"/>
                      </a:moveTo>
                      <a:lnTo>
                        <a:pt x="1166232" y="673719"/>
                      </a:lnTo>
                      <a:lnTo>
                        <a:pt x="0" y="0"/>
                      </a:lnTo>
                      <a:lnTo>
                        <a:pt x="0" y="678366"/>
                      </a:lnTo>
                      <a:lnTo>
                        <a:pt x="1166232" y="1356732"/>
                      </a:lnTo>
                      <a:close/>
                    </a:path>
                  </a:pathLst>
                </a:custGeom>
                <a:solidFill>
                  <a:schemeClr val="accent1">
                    <a:alpha val="20000"/>
                  </a:schemeClr>
                </a:solidFill>
                <a:ln w="19050">
                  <a:solidFill>
                    <a:schemeClr val="bg1">
                      <a:lumMod val="85000"/>
                    </a:schemeClr>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b="1"/>
                </a:p>
              </xdr:txBody>
            </xdr:sp>
            <xdr:sp macro="" textlink="">
              <xdr:nvSpPr>
                <xdr:cNvPr id="77" name="Dowolny kształt: kształt 76">
                  <a:extLst>
                    <a:ext uri="{FF2B5EF4-FFF2-40B4-BE49-F238E27FC236}">
                      <a16:creationId xmlns:a16="http://schemas.microsoft.com/office/drawing/2014/main" id="{00000000-0008-0000-0800-00004D000000}"/>
                    </a:ext>
                  </a:extLst>
                </xdr:cNvPr>
                <xdr:cNvSpPr/>
              </xdr:nvSpPr>
              <xdr:spPr>
                <a:xfrm>
                  <a:off x="8021277" y="3823165"/>
                  <a:ext cx="1166258" cy="1355931"/>
                </a:xfrm>
                <a:custGeom>
                  <a:avLst/>
                  <a:gdLst>
                    <a:gd name="connsiteX0" fmla="*/ 1166232 w 1166232"/>
                    <a:gd name="connsiteY0" fmla="*/ 687658 h 1361378"/>
                    <a:gd name="connsiteX1" fmla="*/ 1166232 w 1166232"/>
                    <a:gd name="connsiteY1" fmla="*/ 0 h 1361378"/>
                    <a:gd name="connsiteX2" fmla="*/ 0 w 1166232"/>
                    <a:gd name="connsiteY2" fmla="*/ 673719 h 1361378"/>
                    <a:gd name="connsiteX3" fmla="*/ 0 w 1166232"/>
                    <a:gd name="connsiteY3" fmla="*/ 1361378 h 1361378"/>
                    <a:gd name="connsiteX4" fmla="*/ 1166232 w 1166232"/>
                    <a:gd name="connsiteY4" fmla="*/ 687658 h 1361378"/>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166232" h="1361378">
                      <a:moveTo>
                        <a:pt x="1166232" y="687658"/>
                      </a:moveTo>
                      <a:lnTo>
                        <a:pt x="1166232" y="0"/>
                      </a:lnTo>
                      <a:lnTo>
                        <a:pt x="0" y="673719"/>
                      </a:lnTo>
                      <a:lnTo>
                        <a:pt x="0" y="1361378"/>
                      </a:lnTo>
                      <a:lnTo>
                        <a:pt x="1166232" y="687658"/>
                      </a:lnTo>
                      <a:close/>
                    </a:path>
                  </a:pathLst>
                </a:custGeom>
                <a:solidFill>
                  <a:schemeClr val="accent1">
                    <a:lumMod val="40000"/>
                    <a:lumOff val="60000"/>
                    <a:alpha val="20000"/>
                  </a:schemeClr>
                </a:solidFill>
                <a:ln w="19050">
                  <a:solidFill>
                    <a:schemeClr val="bg1">
                      <a:lumMod val="85000"/>
                    </a:schemeClr>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b="1"/>
                </a:p>
              </xdr:txBody>
            </xdr:sp>
            <xdr:cxnSp macro="">
              <xdr:nvCxnSpPr>
                <xdr:cNvPr id="78" name="Łącznik prosty 77">
                  <a:extLst>
                    <a:ext uri="{FF2B5EF4-FFF2-40B4-BE49-F238E27FC236}">
                      <a16:creationId xmlns:a16="http://schemas.microsoft.com/office/drawing/2014/main" id="{00000000-0008-0000-0800-00004E000000}"/>
                    </a:ext>
                  </a:extLst>
                </xdr:cNvPr>
                <xdr:cNvCxnSpPr>
                  <a:stCxn id="77" idx="3"/>
                  <a:endCxn id="68" idx="4"/>
                </xdr:cNvCxnSpPr>
              </xdr:nvCxnSpPr>
              <xdr:spPr>
                <a:xfrm flipH="1" flipV="1">
                  <a:off x="7881082" y="5096680"/>
                  <a:ext cx="140195" cy="82416"/>
                </a:xfrm>
                <a:prstGeom prst="line">
                  <a:avLst/>
                </a:prstGeom>
                <a:ln>
                  <a:solidFill>
                    <a:schemeClr val="bg1">
                      <a:lumMod val="65000"/>
                    </a:schemeClr>
                  </a:solidFill>
                </a:ln>
              </xdr:spPr>
              <xdr:style>
                <a:lnRef idx="1">
                  <a:schemeClr val="dk1"/>
                </a:lnRef>
                <a:fillRef idx="0">
                  <a:schemeClr val="dk1"/>
                </a:fillRef>
                <a:effectRef idx="0">
                  <a:schemeClr val="dk1"/>
                </a:effectRef>
                <a:fontRef idx="minor">
                  <a:schemeClr val="tx1"/>
                </a:fontRef>
              </xdr:style>
            </xdr:cxnSp>
            <xdr:cxnSp macro="">
              <xdr:nvCxnSpPr>
                <xdr:cNvPr id="79" name="Łącznik prosty 78">
                  <a:extLst>
                    <a:ext uri="{FF2B5EF4-FFF2-40B4-BE49-F238E27FC236}">
                      <a16:creationId xmlns:a16="http://schemas.microsoft.com/office/drawing/2014/main" id="{00000000-0008-0000-0800-00004F000000}"/>
                    </a:ext>
                  </a:extLst>
                </xdr:cNvPr>
                <xdr:cNvCxnSpPr>
                  <a:stCxn id="76" idx="0"/>
                  <a:endCxn id="68" idx="4"/>
                </xdr:cNvCxnSpPr>
              </xdr:nvCxnSpPr>
              <xdr:spPr>
                <a:xfrm flipV="1">
                  <a:off x="7714421" y="5096680"/>
                  <a:ext cx="166661" cy="97683"/>
                </a:xfrm>
                <a:prstGeom prst="line">
                  <a:avLst/>
                </a:prstGeom>
                <a:ln>
                  <a:solidFill>
                    <a:schemeClr val="bg1">
                      <a:lumMod val="65000"/>
                    </a:schemeClr>
                  </a:solidFill>
                </a:ln>
              </xdr:spPr>
              <xdr:style>
                <a:lnRef idx="1">
                  <a:schemeClr val="dk1"/>
                </a:lnRef>
                <a:fillRef idx="0">
                  <a:schemeClr val="dk1"/>
                </a:fillRef>
                <a:effectRef idx="0">
                  <a:schemeClr val="dk1"/>
                </a:effectRef>
                <a:fontRef idx="minor">
                  <a:schemeClr val="tx1"/>
                </a:fontRef>
              </xdr:style>
            </xdr:cxnSp>
            <xdr:cxnSp macro="">
              <xdr:nvCxnSpPr>
                <xdr:cNvPr id="80" name="Łącznik prosty 79">
                  <a:extLst>
                    <a:ext uri="{FF2B5EF4-FFF2-40B4-BE49-F238E27FC236}">
                      <a16:creationId xmlns:a16="http://schemas.microsoft.com/office/drawing/2014/main" id="{00000000-0008-0000-0800-000050000000}"/>
                    </a:ext>
                  </a:extLst>
                </xdr:cNvPr>
                <xdr:cNvCxnSpPr>
                  <a:stCxn id="68" idx="0"/>
                  <a:endCxn id="74" idx="0"/>
                </xdr:cNvCxnSpPr>
              </xdr:nvCxnSpPr>
              <xdr:spPr>
                <a:xfrm flipV="1">
                  <a:off x="7807418" y="3645640"/>
                  <a:ext cx="160206" cy="94657"/>
                </a:xfrm>
                <a:prstGeom prst="line">
                  <a:avLst/>
                </a:prstGeom>
                <a:ln>
                  <a:solidFill>
                    <a:schemeClr val="bg1">
                      <a:lumMod val="65000"/>
                    </a:schemeClr>
                  </a:solidFill>
                </a:ln>
              </xdr:spPr>
              <xdr:style>
                <a:lnRef idx="1">
                  <a:schemeClr val="dk1"/>
                </a:lnRef>
                <a:fillRef idx="0">
                  <a:schemeClr val="dk1"/>
                </a:fillRef>
                <a:effectRef idx="0">
                  <a:schemeClr val="dk1"/>
                </a:effectRef>
                <a:fontRef idx="minor">
                  <a:schemeClr val="tx1"/>
                </a:fontRef>
              </xdr:style>
            </xdr:cxnSp>
          </xdr:grpSp>
          <xdr:sp macro="" textlink="">
            <xdr:nvSpPr>
              <xdr:cNvPr id="72" name="Dowolny kształt: kształt 71">
                <a:extLst>
                  <a:ext uri="{FF2B5EF4-FFF2-40B4-BE49-F238E27FC236}">
                    <a16:creationId xmlns:a16="http://schemas.microsoft.com/office/drawing/2014/main" id="{00000000-0008-0000-0800-000048000000}"/>
                  </a:ext>
                </a:extLst>
              </xdr:cNvPr>
              <xdr:cNvSpPr/>
            </xdr:nvSpPr>
            <xdr:spPr>
              <a:xfrm>
                <a:off x="5602843" y="7665271"/>
                <a:ext cx="327859" cy="486277"/>
              </a:xfrm>
              <a:custGeom>
                <a:avLst/>
                <a:gdLst>
                  <a:gd name="connsiteX0" fmla="*/ 0 w 656723"/>
                  <a:gd name="connsiteY0" fmla="*/ 0 h 1017671"/>
                  <a:gd name="connsiteX1" fmla="*/ 0 w 656723"/>
                  <a:gd name="connsiteY1" fmla="*/ 686803 h 1017671"/>
                  <a:gd name="connsiteX2" fmla="*/ 656723 w 656723"/>
                  <a:gd name="connsiteY2" fmla="*/ 1017671 h 1017671"/>
                  <a:gd name="connsiteX3" fmla="*/ 656723 w 656723"/>
                  <a:gd name="connsiteY3" fmla="*/ 340895 h 1017671"/>
                  <a:gd name="connsiteX4" fmla="*/ 0 w 656723"/>
                  <a:gd name="connsiteY4" fmla="*/ 0 h 1017671"/>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656723" h="1017671">
                    <a:moveTo>
                      <a:pt x="0" y="0"/>
                    </a:moveTo>
                    <a:lnTo>
                      <a:pt x="0" y="686803"/>
                    </a:lnTo>
                    <a:lnTo>
                      <a:pt x="656723" y="1017671"/>
                    </a:lnTo>
                    <a:lnTo>
                      <a:pt x="656723" y="340895"/>
                    </a:lnTo>
                    <a:lnTo>
                      <a:pt x="0" y="0"/>
                    </a:lnTo>
                    <a:close/>
                  </a:path>
                </a:pathLst>
              </a:custGeom>
              <a:solidFill>
                <a:schemeClr val="accent1">
                  <a:lumMod val="40000"/>
                  <a:lumOff val="60000"/>
                </a:schemeClr>
              </a:solidFill>
              <a:ln>
                <a:solidFill>
                  <a:schemeClr val="bg1">
                    <a:lumMod val="85000"/>
                  </a:schemeClr>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xnSp macro="">
            <xdr:nvCxnSpPr>
              <xdr:cNvPr id="73" name="Łącznik prosty 72">
                <a:extLst>
                  <a:ext uri="{FF2B5EF4-FFF2-40B4-BE49-F238E27FC236}">
                    <a16:creationId xmlns:a16="http://schemas.microsoft.com/office/drawing/2014/main" id="{00000000-0008-0000-0800-000049000000}"/>
                  </a:ext>
                </a:extLst>
              </xdr:cNvPr>
              <xdr:cNvCxnSpPr/>
            </xdr:nvCxnSpPr>
            <xdr:spPr>
              <a:xfrm flipV="1">
                <a:off x="5763262" y="7757701"/>
                <a:ext cx="0" cy="303609"/>
              </a:xfrm>
              <a:prstGeom prst="line">
                <a:avLst/>
              </a:prstGeom>
              <a:ln w="12700">
                <a:solidFill>
                  <a:schemeClr val="bg1">
                    <a:lumMod val="85000"/>
                  </a:schemeClr>
                </a:solidFill>
                <a:prstDash val="sysDash"/>
              </a:ln>
            </xdr:spPr>
            <xdr:style>
              <a:lnRef idx="1">
                <a:schemeClr val="accent1"/>
              </a:lnRef>
              <a:fillRef idx="0">
                <a:schemeClr val="accent1"/>
              </a:fillRef>
              <a:effectRef idx="0">
                <a:schemeClr val="accent1"/>
              </a:effectRef>
              <a:fontRef idx="minor">
                <a:schemeClr val="tx1"/>
              </a:fontRef>
            </xdr:style>
          </xdr:cxnSp>
        </xdr:grpSp>
        <xdr:cxnSp macro="">
          <xdr:nvCxnSpPr>
            <xdr:cNvPr id="70" name="Łącznik prosty 69">
              <a:extLst>
                <a:ext uri="{FF2B5EF4-FFF2-40B4-BE49-F238E27FC236}">
                  <a16:creationId xmlns:a16="http://schemas.microsoft.com/office/drawing/2014/main" id="{00000000-0008-0000-0800-000046000000}"/>
                </a:ext>
              </a:extLst>
            </xdr:cNvPr>
            <xdr:cNvCxnSpPr>
              <a:stCxn id="68" idx="0"/>
              <a:endCxn id="75" idx="3"/>
            </xdr:cNvCxnSpPr>
          </xdr:nvCxnSpPr>
          <xdr:spPr>
            <a:xfrm flipH="1" flipV="1">
              <a:off x="5614300" y="9330574"/>
              <a:ext cx="165544" cy="70601"/>
            </a:xfrm>
            <a:prstGeom prst="line">
              <a:avLst/>
            </a:prstGeom>
            <a:ln>
              <a:solidFill>
                <a:schemeClr val="bg1">
                  <a:lumMod val="65000"/>
                </a:schemeClr>
              </a:solidFill>
            </a:ln>
          </xdr:spPr>
          <xdr:style>
            <a:lnRef idx="1">
              <a:schemeClr val="dk1"/>
            </a:lnRef>
            <a:fillRef idx="0">
              <a:schemeClr val="dk1"/>
            </a:fillRef>
            <a:effectRef idx="0">
              <a:schemeClr val="dk1"/>
            </a:effectRef>
            <a:fontRef idx="minor">
              <a:schemeClr val="tx1"/>
            </a:fontRef>
          </xdr:style>
        </xdr:cxnSp>
      </xdr:grpSp>
      <xdr:sp macro="" textlink="">
        <xdr:nvSpPr>
          <xdr:cNvPr id="66" name="Dowolny kształt: kształt 65">
            <a:extLst>
              <a:ext uri="{FF2B5EF4-FFF2-40B4-BE49-F238E27FC236}">
                <a16:creationId xmlns:a16="http://schemas.microsoft.com/office/drawing/2014/main" id="{00000000-0008-0000-0800-000042000000}"/>
              </a:ext>
            </a:extLst>
          </xdr:cNvPr>
          <xdr:cNvSpPr/>
        </xdr:nvSpPr>
        <xdr:spPr>
          <a:xfrm>
            <a:off x="6322795" y="11291773"/>
            <a:ext cx="423378" cy="547686"/>
          </a:xfrm>
          <a:custGeom>
            <a:avLst/>
            <a:gdLst>
              <a:gd name="connsiteX0" fmla="*/ 0 w 767014"/>
              <a:gd name="connsiteY0" fmla="*/ 386013 h 1077828"/>
              <a:gd name="connsiteX1" fmla="*/ 0 w 767014"/>
              <a:gd name="connsiteY1" fmla="*/ 1077828 h 1077828"/>
              <a:gd name="connsiteX2" fmla="*/ 767014 w 767014"/>
              <a:gd name="connsiteY2" fmla="*/ 686802 h 1077828"/>
              <a:gd name="connsiteX3" fmla="*/ 767014 w 767014"/>
              <a:gd name="connsiteY3" fmla="*/ 0 h 1077828"/>
              <a:gd name="connsiteX4" fmla="*/ 0 w 767014"/>
              <a:gd name="connsiteY4" fmla="*/ 386013 h 1077828"/>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767014" h="1077828">
                <a:moveTo>
                  <a:pt x="0" y="386013"/>
                </a:moveTo>
                <a:lnTo>
                  <a:pt x="0" y="1077828"/>
                </a:lnTo>
                <a:lnTo>
                  <a:pt x="767014" y="686802"/>
                </a:lnTo>
                <a:lnTo>
                  <a:pt x="767014" y="0"/>
                </a:lnTo>
                <a:lnTo>
                  <a:pt x="0" y="386013"/>
                </a:lnTo>
                <a:close/>
              </a:path>
            </a:pathLst>
          </a:custGeom>
          <a:solidFill>
            <a:schemeClr val="accent1">
              <a:lumMod val="60000"/>
              <a:lumOff val="40000"/>
            </a:schemeClr>
          </a:solidFill>
          <a:ln>
            <a:solidFill>
              <a:schemeClr val="bg1">
                <a:lumMod val="85000"/>
              </a:schemeClr>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xnSp macro="">
        <xdr:nvCxnSpPr>
          <xdr:cNvPr id="67" name="Łącznik prosty 66">
            <a:extLst>
              <a:ext uri="{FF2B5EF4-FFF2-40B4-BE49-F238E27FC236}">
                <a16:creationId xmlns:a16="http://schemas.microsoft.com/office/drawing/2014/main" id="{00000000-0008-0000-0800-000043000000}"/>
              </a:ext>
            </a:extLst>
          </xdr:cNvPr>
          <xdr:cNvCxnSpPr/>
        </xdr:nvCxnSpPr>
        <xdr:spPr>
          <a:xfrm flipV="1">
            <a:off x="6555462" y="11374308"/>
            <a:ext cx="0" cy="353274"/>
          </a:xfrm>
          <a:prstGeom prst="line">
            <a:avLst/>
          </a:prstGeom>
          <a:ln w="12700">
            <a:solidFill>
              <a:schemeClr val="bg1">
                <a:lumMod val="85000"/>
              </a:schemeClr>
            </a:solidFill>
            <a:prstDash val="sysDash"/>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5</xdr:col>
      <xdr:colOff>1530</xdr:colOff>
      <xdr:row>77</xdr:row>
      <xdr:rowOff>163334</xdr:rowOff>
    </xdr:from>
    <xdr:to>
      <xdr:col>6</xdr:col>
      <xdr:colOff>321283</xdr:colOff>
      <xdr:row>80</xdr:row>
      <xdr:rowOff>132874</xdr:rowOff>
    </xdr:to>
    <xdr:grpSp>
      <xdr:nvGrpSpPr>
        <xdr:cNvPr id="81" name="Grupa 80">
          <a:extLst>
            <a:ext uri="{FF2B5EF4-FFF2-40B4-BE49-F238E27FC236}">
              <a16:creationId xmlns:a16="http://schemas.microsoft.com/office/drawing/2014/main" id="{00000000-0008-0000-0800-000051000000}"/>
            </a:ext>
          </a:extLst>
        </xdr:cNvPr>
        <xdr:cNvGrpSpPr>
          <a:grpSpLocks noChangeAspect="1"/>
        </xdr:cNvGrpSpPr>
      </xdr:nvGrpSpPr>
      <xdr:grpSpPr>
        <a:xfrm>
          <a:off x="2097030" y="14239827"/>
          <a:ext cx="951092" cy="509328"/>
          <a:chOff x="323272" y="8994250"/>
          <a:chExt cx="3876011" cy="2224628"/>
        </a:xfrm>
      </xdr:grpSpPr>
      <xdr:sp macro="" textlink="">
        <xdr:nvSpPr>
          <xdr:cNvPr id="82" name="Prostokąt 81">
            <a:extLst>
              <a:ext uri="{FF2B5EF4-FFF2-40B4-BE49-F238E27FC236}">
                <a16:creationId xmlns:a16="http://schemas.microsoft.com/office/drawing/2014/main" id="{00000000-0008-0000-0800-000052000000}"/>
              </a:ext>
            </a:extLst>
          </xdr:cNvPr>
          <xdr:cNvSpPr/>
        </xdr:nvSpPr>
        <xdr:spPr>
          <a:xfrm>
            <a:off x="1294655" y="9106397"/>
            <a:ext cx="896426" cy="1834929"/>
          </a:xfrm>
          <a:prstGeom prst="rect">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83" name="Łącznik prosty 82">
            <a:extLst>
              <a:ext uri="{FF2B5EF4-FFF2-40B4-BE49-F238E27FC236}">
                <a16:creationId xmlns:a16="http://schemas.microsoft.com/office/drawing/2014/main" id="{00000000-0008-0000-0800-000053000000}"/>
              </a:ext>
            </a:extLst>
          </xdr:cNvPr>
          <xdr:cNvCxnSpPr>
            <a:stCxn id="82" idx="0"/>
            <a:endCxn id="82" idx="2"/>
          </xdr:cNvCxnSpPr>
        </xdr:nvCxnSpPr>
        <xdr:spPr>
          <a:xfrm>
            <a:off x="1746678" y="9110207"/>
            <a:ext cx="0" cy="1831119"/>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84" name="Łącznik prosty 83">
            <a:extLst>
              <a:ext uri="{FF2B5EF4-FFF2-40B4-BE49-F238E27FC236}">
                <a16:creationId xmlns:a16="http://schemas.microsoft.com/office/drawing/2014/main" id="{00000000-0008-0000-0800-000054000000}"/>
              </a:ext>
            </a:extLst>
          </xdr:cNvPr>
          <xdr:cNvCxnSpPr>
            <a:stCxn id="82" idx="1"/>
            <a:endCxn id="82" idx="3"/>
          </xdr:cNvCxnSpPr>
        </xdr:nvCxnSpPr>
        <xdr:spPr>
          <a:xfrm>
            <a:off x="1292750" y="10020052"/>
            <a:ext cx="894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85" name="Prostokąt 84">
            <a:extLst>
              <a:ext uri="{FF2B5EF4-FFF2-40B4-BE49-F238E27FC236}">
                <a16:creationId xmlns:a16="http://schemas.microsoft.com/office/drawing/2014/main" id="{00000000-0008-0000-0800-000055000000}"/>
              </a:ext>
            </a:extLst>
          </xdr:cNvPr>
          <xdr:cNvSpPr/>
        </xdr:nvSpPr>
        <xdr:spPr>
          <a:xfrm>
            <a:off x="2226779" y="9106397"/>
            <a:ext cx="894521" cy="1834929"/>
          </a:xfrm>
          <a:prstGeom prst="rect">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86" name="Łącznik prosty 85">
            <a:extLst>
              <a:ext uri="{FF2B5EF4-FFF2-40B4-BE49-F238E27FC236}">
                <a16:creationId xmlns:a16="http://schemas.microsoft.com/office/drawing/2014/main" id="{00000000-0008-0000-0800-000056000000}"/>
              </a:ext>
            </a:extLst>
          </xdr:cNvPr>
          <xdr:cNvCxnSpPr>
            <a:stCxn id="85" idx="0"/>
            <a:endCxn id="85" idx="2"/>
          </xdr:cNvCxnSpPr>
        </xdr:nvCxnSpPr>
        <xdr:spPr>
          <a:xfrm>
            <a:off x="2684517" y="9110207"/>
            <a:ext cx="0" cy="1831119"/>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87" name="Łącznik prosty 86">
            <a:extLst>
              <a:ext uri="{FF2B5EF4-FFF2-40B4-BE49-F238E27FC236}">
                <a16:creationId xmlns:a16="http://schemas.microsoft.com/office/drawing/2014/main" id="{00000000-0008-0000-0800-000057000000}"/>
              </a:ext>
            </a:extLst>
          </xdr:cNvPr>
          <xdr:cNvCxnSpPr>
            <a:stCxn id="85" idx="1"/>
            <a:endCxn id="85" idx="3"/>
          </xdr:cNvCxnSpPr>
        </xdr:nvCxnSpPr>
        <xdr:spPr>
          <a:xfrm>
            <a:off x="2232494" y="10020052"/>
            <a:ext cx="892616"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88" name="Prostokąt 87">
            <a:extLst>
              <a:ext uri="{FF2B5EF4-FFF2-40B4-BE49-F238E27FC236}">
                <a16:creationId xmlns:a16="http://schemas.microsoft.com/office/drawing/2014/main" id="{00000000-0008-0000-0800-000058000000}"/>
              </a:ext>
            </a:extLst>
          </xdr:cNvPr>
          <xdr:cNvSpPr/>
        </xdr:nvSpPr>
        <xdr:spPr>
          <a:xfrm>
            <a:off x="1155093" y="8994250"/>
            <a:ext cx="2099972" cy="207322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89" name="Prostokąt 88">
            <a:extLst>
              <a:ext uri="{FF2B5EF4-FFF2-40B4-BE49-F238E27FC236}">
                <a16:creationId xmlns:a16="http://schemas.microsoft.com/office/drawing/2014/main" id="{00000000-0008-0000-0800-000059000000}"/>
              </a:ext>
            </a:extLst>
          </xdr:cNvPr>
          <xdr:cNvSpPr/>
        </xdr:nvSpPr>
        <xdr:spPr>
          <a:xfrm flipV="1">
            <a:off x="360625" y="11075089"/>
            <a:ext cx="3838658" cy="122997"/>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90" name="Grafika 89" descr="Kawa kontur">
            <a:extLst>
              <a:ext uri="{FF2B5EF4-FFF2-40B4-BE49-F238E27FC236}">
                <a16:creationId xmlns:a16="http://schemas.microsoft.com/office/drawing/2014/main" id="{00000000-0008-0000-0800-00005A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tretch>
            <a:fillRect/>
          </a:stretch>
        </xdr:blipFill>
        <xdr:spPr>
          <a:xfrm>
            <a:off x="3355122" y="10395338"/>
            <a:ext cx="707010" cy="729449"/>
          </a:xfrm>
          <a:prstGeom prst="rect">
            <a:avLst/>
          </a:prstGeom>
        </xdr:spPr>
      </xdr:pic>
      <xdr:pic>
        <xdr:nvPicPr>
          <xdr:cNvPr id="91" name="Grafika 90" descr="Książki na półce kontur">
            <a:extLst>
              <a:ext uri="{FF2B5EF4-FFF2-40B4-BE49-F238E27FC236}">
                <a16:creationId xmlns:a16="http://schemas.microsoft.com/office/drawing/2014/main" id="{00000000-0008-0000-0800-00005B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 uri="{96DAC541-7B7A-43D3-8B79-37D633B846F1}">
                <asvg:svgBlip xmlns:asvg="http://schemas.microsoft.com/office/drawing/2016/SVG/main" r:embed="rId7"/>
              </a:ext>
            </a:extLst>
          </a:blip>
          <a:stretch>
            <a:fillRect/>
          </a:stretch>
        </xdr:blipFill>
        <xdr:spPr>
          <a:xfrm>
            <a:off x="323272" y="10308288"/>
            <a:ext cx="901065" cy="910590"/>
          </a:xfrm>
          <a:prstGeom prst="rect">
            <a:avLst/>
          </a:prstGeom>
        </xdr:spPr>
      </xdr:pic>
    </xdr:grpSp>
    <xdr:clientData/>
  </xdr:twoCellAnchor>
  <xdr:twoCellAnchor>
    <xdr:from>
      <xdr:col>16</xdr:col>
      <xdr:colOff>16600</xdr:colOff>
      <xdr:row>77</xdr:row>
      <xdr:rowOff>168504</xdr:rowOff>
    </xdr:from>
    <xdr:to>
      <xdr:col>18</xdr:col>
      <xdr:colOff>54958</xdr:colOff>
      <xdr:row>80</xdr:row>
      <xdr:rowOff>149474</xdr:rowOff>
    </xdr:to>
    <xdr:grpSp>
      <xdr:nvGrpSpPr>
        <xdr:cNvPr id="92" name="Grupa 91">
          <a:extLst>
            <a:ext uri="{FF2B5EF4-FFF2-40B4-BE49-F238E27FC236}">
              <a16:creationId xmlns:a16="http://schemas.microsoft.com/office/drawing/2014/main" id="{00000000-0008-0000-0800-00005C000000}"/>
            </a:ext>
          </a:extLst>
        </xdr:cNvPr>
        <xdr:cNvGrpSpPr>
          <a:grpSpLocks noChangeAspect="1"/>
        </xdr:cNvGrpSpPr>
      </xdr:nvGrpSpPr>
      <xdr:grpSpPr>
        <a:xfrm>
          <a:off x="7707645" y="14246902"/>
          <a:ext cx="934829" cy="515043"/>
          <a:chOff x="323272" y="8994250"/>
          <a:chExt cx="3876011" cy="2224628"/>
        </a:xfrm>
      </xdr:grpSpPr>
      <xdr:sp macro="" textlink="">
        <xdr:nvSpPr>
          <xdr:cNvPr id="93" name="Prostokąt 92">
            <a:extLst>
              <a:ext uri="{FF2B5EF4-FFF2-40B4-BE49-F238E27FC236}">
                <a16:creationId xmlns:a16="http://schemas.microsoft.com/office/drawing/2014/main" id="{00000000-0008-0000-0800-00005D000000}"/>
              </a:ext>
            </a:extLst>
          </xdr:cNvPr>
          <xdr:cNvSpPr/>
        </xdr:nvSpPr>
        <xdr:spPr>
          <a:xfrm>
            <a:off x="1294655" y="9106397"/>
            <a:ext cx="896426" cy="1834929"/>
          </a:xfrm>
          <a:prstGeom prst="rect">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94" name="Łącznik prosty 93">
            <a:extLst>
              <a:ext uri="{FF2B5EF4-FFF2-40B4-BE49-F238E27FC236}">
                <a16:creationId xmlns:a16="http://schemas.microsoft.com/office/drawing/2014/main" id="{00000000-0008-0000-0800-00005E000000}"/>
              </a:ext>
            </a:extLst>
          </xdr:cNvPr>
          <xdr:cNvCxnSpPr>
            <a:stCxn id="93" idx="0"/>
            <a:endCxn id="93" idx="2"/>
          </xdr:cNvCxnSpPr>
        </xdr:nvCxnSpPr>
        <xdr:spPr>
          <a:xfrm>
            <a:off x="1746678" y="9110207"/>
            <a:ext cx="0" cy="1831119"/>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95" name="Łącznik prosty 94">
            <a:extLst>
              <a:ext uri="{FF2B5EF4-FFF2-40B4-BE49-F238E27FC236}">
                <a16:creationId xmlns:a16="http://schemas.microsoft.com/office/drawing/2014/main" id="{00000000-0008-0000-0800-00005F000000}"/>
              </a:ext>
            </a:extLst>
          </xdr:cNvPr>
          <xdr:cNvCxnSpPr>
            <a:stCxn id="93" idx="1"/>
            <a:endCxn id="93" idx="3"/>
          </xdr:cNvCxnSpPr>
        </xdr:nvCxnSpPr>
        <xdr:spPr>
          <a:xfrm>
            <a:off x="1292750" y="10020052"/>
            <a:ext cx="89452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96" name="Prostokąt 95">
            <a:extLst>
              <a:ext uri="{FF2B5EF4-FFF2-40B4-BE49-F238E27FC236}">
                <a16:creationId xmlns:a16="http://schemas.microsoft.com/office/drawing/2014/main" id="{00000000-0008-0000-0800-000060000000}"/>
              </a:ext>
            </a:extLst>
          </xdr:cNvPr>
          <xdr:cNvSpPr/>
        </xdr:nvSpPr>
        <xdr:spPr>
          <a:xfrm>
            <a:off x="2226779" y="9106397"/>
            <a:ext cx="894521" cy="1834929"/>
          </a:xfrm>
          <a:prstGeom prst="rect">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97" name="Łącznik prosty 96">
            <a:extLst>
              <a:ext uri="{FF2B5EF4-FFF2-40B4-BE49-F238E27FC236}">
                <a16:creationId xmlns:a16="http://schemas.microsoft.com/office/drawing/2014/main" id="{00000000-0008-0000-0800-000061000000}"/>
              </a:ext>
            </a:extLst>
          </xdr:cNvPr>
          <xdr:cNvCxnSpPr>
            <a:stCxn id="96" idx="0"/>
            <a:endCxn id="96" idx="2"/>
          </xdr:cNvCxnSpPr>
        </xdr:nvCxnSpPr>
        <xdr:spPr>
          <a:xfrm>
            <a:off x="2684517" y="9110207"/>
            <a:ext cx="0" cy="1831119"/>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98" name="Łącznik prosty 97">
            <a:extLst>
              <a:ext uri="{FF2B5EF4-FFF2-40B4-BE49-F238E27FC236}">
                <a16:creationId xmlns:a16="http://schemas.microsoft.com/office/drawing/2014/main" id="{00000000-0008-0000-0800-000062000000}"/>
              </a:ext>
            </a:extLst>
          </xdr:cNvPr>
          <xdr:cNvCxnSpPr>
            <a:stCxn id="96" idx="1"/>
            <a:endCxn id="96" idx="3"/>
          </xdr:cNvCxnSpPr>
        </xdr:nvCxnSpPr>
        <xdr:spPr>
          <a:xfrm>
            <a:off x="2232494" y="10020052"/>
            <a:ext cx="892616"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99" name="Prostokąt 98">
            <a:extLst>
              <a:ext uri="{FF2B5EF4-FFF2-40B4-BE49-F238E27FC236}">
                <a16:creationId xmlns:a16="http://schemas.microsoft.com/office/drawing/2014/main" id="{00000000-0008-0000-0800-000063000000}"/>
              </a:ext>
            </a:extLst>
          </xdr:cNvPr>
          <xdr:cNvSpPr/>
        </xdr:nvSpPr>
        <xdr:spPr>
          <a:xfrm>
            <a:off x="1155093" y="8994250"/>
            <a:ext cx="2099972" cy="207322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00" name="Prostokąt 99">
            <a:extLst>
              <a:ext uri="{FF2B5EF4-FFF2-40B4-BE49-F238E27FC236}">
                <a16:creationId xmlns:a16="http://schemas.microsoft.com/office/drawing/2014/main" id="{00000000-0008-0000-0800-000064000000}"/>
              </a:ext>
            </a:extLst>
          </xdr:cNvPr>
          <xdr:cNvSpPr/>
        </xdr:nvSpPr>
        <xdr:spPr>
          <a:xfrm flipV="1">
            <a:off x="360625" y="11075089"/>
            <a:ext cx="3838658" cy="122997"/>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101" name="Grafika 100" descr="Kawa kontur">
            <a:extLst>
              <a:ext uri="{FF2B5EF4-FFF2-40B4-BE49-F238E27FC236}">
                <a16:creationId xmlns:a16="http://schemas.microsoft.com/office/drawing/2014/main" id="{00000000-0008-0000-0800-000065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tretch>
            <a:fillRect/>
          </a:stretch>
        </xdr:blipFill>
        <xdr:spPr>
          <a:xfrm>
            <a:off x="3355122" y="10395338"/>
            <a:ext cx="707010" cy="729449"/>
          </a:xfrm>
          <a:prstGeom prst="rect">
            <a:avLst/>
          </a:prstGeom>
        </xdr:spPr>
      </xdr:pic>
      <xdr:pic>
        <xdr:nvPicPr>
          <xdr:cNvPr id="102" name="Grafika 101" descr="Książki na półce kontur">
            <a:extLst>
              <a:ext uri="{FF2B5EF4-FFF2-40B4-BE49-F238E27FC236}">
                <a16:creationId xmlns:a16="http://schemas.microsoft.com/office/drawing/2014/main" id="{00000000-0008-0000-0800-000066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 uri="{96DAC541-7B7A-43D3-8B79-37D633B846F1}">
                <asvg:svgBlip xmlns:asvg="http://schemas.microsoft.com/office/drawing/2016/SVG/main" r:embed="rId7"/>
              </a:ext>
            </a:extLst>
          </a:blip>
          <a:stretch>
            <a:fillRect/>
          </a:stretch>
        </xdr:blipFill>
        <xdr:spPr>
          <a:xfrm>
            <a:off x="323272" y="10308288"/>
            <a:ext cx="901065" cy="910590"/>
          </a:xfrm>
          <a:prstGeom prst="rect">
            <a:avLst/>
          </a:prstGeom>
        </xdr:spPr>
      </xdr:pic>
    </xdr:grpSp>
    <xdr:clientData/>
  </xdr:twoCellAnchor>
  <xdr:twoCellAnchor>
    <xdr:from>
      <xdr:col>12</xdr:col>
      <xdr:colOff>284121</xdr:colOff>
      <xdr:row>63</xdr:row>
      <xdr:rowOff>120968</xdr:rowOff>
    </xdr:from>
    <xdr:to>
      <xdr:col>14</xdr:col>
      <xdr:colOff>438129</xdr:colOff>
      <xdr:row>67</xdr:row>
      <xdr:rowOff>108099</xdr:rowOff>
    </xdr:to>
    <xdr:grpSp>
      <xdr:nvGrpSpPr>
        <xdr:cNvPr id="103" name="Grupa 102">
          <a:extLst>
            <a:ext uri="{FF2B5EF4-FFF2-40B4-BE49-F238E27FC236}">
              <a16:creationId xmlns:a16="http://schemas.microsoft.com/office/drawing/2014/main" id="{00000000-0008-0000-0800-000067000000}"/>
            </a:ext>
          </a:extLst>
        </xdr:cNvPr>
        <xdr:cNvGrpSpPr>
          <a:grpSpLocks noChangeAspect="1"/>
        </xdr:cNvGrpSpPr>
      </xdr:nvGrpSpPr>
      <xdr:grpSpPr>
        <a:xfrm>
          <a:off x="6305490" y="11664932"/>
          <a:ext cx="1016861" cy="700497"/>
          <a:chOff x="4348977" y="9940356"/>
          <a:chExt cx="3121218" cy="2158143"/>
        </a:xfrm>
      </xdr:grpSpPr>
      <xdr:grpSp>
        <xdr:nvGrpSpPr>
          <xdr:cNvPr id="104" name="Grupa 103">
            <a:extLst>
              <a:ext uri="{FF2B5EF4-FFF2-40B4-BE49-F238E27FC236}">
                <a16:creationId xmlns:a16="http://schemas.microsoft.com/office/drawing/2014/main" id="{00000000-0008-0000-0800-000068000000}"/>
              </a:ext>
            </a:extLst>
          </xdr:cNvPr>
          <xdr:cNvGrpSpPr>
            <a:grpSpLocks noChangeAspect="1"/>
          </xdr:cNvGrpSpPr>
        </xdr:nvGrpSpPr>
        <xdr:grpSpPr>
          <a:xfrm>
            <a:off x="4350882" y="9936546"/>
            <a:ext cx="3115503" cy="2158143"/>
            <a:chOff x="4257897" y="8674138"/>
            <a:chExt cx="3124472" cy="2115730"/>
          </a:xfrm>
        </xdr:grpSpPr>
        <xdr:sp macro="" textlink="">
          <xdr:nvSpPr>
            <xdr:cNvPr id="107" name="Dowolny kształt: kształt 106">
              <a:extLst>
                <a:ext uri="{FF2B5EF4-FFF2-40B4-BE49-F238E27FC236}">
                  <a16:creationId xmlns:a16="http://schemas.microsoft.com/office/drawing/2014/main" id="{00000000-0008-0000-0800-00006B000000}"/>
                </a:ext>
              </a:extLst>
            </xdr:cNvPr>
            <xdr:cNvSpPr/>
          </xdr:nvSpPr>
          <xdr:spPr>
            <a:xfrm>
              <a:off x="4953000" y="9401175"/>
              <a:ext cx="1720215" cy="1295400"/>
            </a:xfrm>
            <a:custGeom>
              <a:avLst/>
              <a:gdLst>
                <a:gd name="connsiteX0" fmla="*/ 828675 w 1724025"/>
                <a:gd name="connsiteY0" fmla="*/ 0 h 1295400"/>
                <a:gd name="connsiteX1" fmla="*/ 1724025 w 1724025"/>
                <a:gd name="connsiteY1" fmla="*/ 409575 h 1295400"/>
                <a:gd name="connsiteX2" fmla="*/ 1076325 w 1724025"/>
                <a:gd name="connsiteY2" fmla="*/ 714375 h 1295400"/>
                <a:gd name="connsiteX3" fmla="*/ 1076325 w 1724025"/>
                <a:gd name="connsiteY3" fmla="*/ 1219200 h 1295400"/>
                <a:gd name="connsiteX4" fmla="*/ 914400 w 1724025"/>
                <a:gd name="connsiteY4" fmla="*/ 1295400 h 1295400"/>
                <a:gd name="connsiteX5" fmla="*/ 714375 w 1724025"/>
                <a:gd name="connsiteY5" fmla="*/ 1219200 h 1295400"/>
                <a:gd name="connsiteX6" fmla="*/ 723900 w 1724025"/>
                <a:gd name="connsiteY6" fmla="*/ 733425 h 1295400"/>
                <a:gd name="connsiteX7" fmla="*/ 0 w 1724025"/>
                <a:gd name="connsiteY7" fmla="*/ 390525 h 1295400"/>
                <a:gd name="connsiteX8" fmla="*/ 828675 w 1724025"/>
                <a:gd name="connsiteY8" fmla="*/ 0 h 12954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1724025" h="1295400">
                  <a:moveTo>
                    <a:pt x="828675" y="0"/>
                  </a:moveTo>
                  <a:lnTo>
                    <a:pt x="1724025" y="409575"/>
                  </a:lnTo>
                  <a:lnTo>
                    <a:pt x="1076325" y="714375"/>
                  </a:lnTo>
                  <a:lnTo>
                    <a:pt x="1076325" y="1219200"/>
                  </a:lnTo>
                  <a:lnTo>
                    <a:pt x="914400" y="1295400"/>
                  </a:lnTo>
                  <a:lnTo>
                    <a:pt x="714375" y="1219200"/>
                  </a:lnTo>
                  <a:lnTo>
                    <a:pt x="723900" y="733425"/>
                  </a:lnTo>
                  <a:lnTo>
                    <a:pt x="0" y="390525"/>
                  </a:lnTo>
                  <a:lnTo>
                    <a:pt x="828675" y="0"/>
                  </a:lnTo>
                  <a:close/>
                </a:path>
              </a:pathLst>
            </a:custGeom>
            <a:solidFill>
              <a:schemeClr val="bg1">
                <a:lumMod val="95000"/>
              </a:schemeClr>
            </a:solidFill>
            <a:ln w="6350">
              <a:solidFill>
                <a:schemeClr val="bg1">
                  <a:lumMod val="8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nvGrpSpPr>
            <xdr:cNvPr id="108" name="Grupa 107">
              <a:extLst>
                <a:ext uri="{FF2B5EF4-FFF2-40B4-BE49-F238E27FC236}">
                  <a16:creationId xmlns:a16="http://schemas.microsoft.com/office/drawing/2014/main" id="{00000000-0008-0000-0800-00006C000000}"/>
                </a:ext>
              </a:extLst>
            </xdr:cNvPr>
            <xdr:cNvGrpSpPr/>
          </xdr:nvGrpSpPr>
          <xdr:grpSpPr>
            <a:xfrm>
              <a:off x="4257897" y="8674138"/>
              <a:ext cx="3124472" cy="2115730"/>
              <a:chOff x="3670368" y="7366583"/>
              <a:chExt cx="3042579" cy="2220784"/>
            </a:xfrm>
          </xdr:grpSpPr>
          <xdr:grpSp>
            <xdr:nvGrpSpPr>
              <xdr:cNvPr id="110" name="Grupa 109">
                <a:extLst>
                  <a:ext uri="{FF2B5EF4-FFF2-40B4-BE49-F238E27FC236}">
                    <a16:creationId xmlns:a16="http://schemas.microsoft.com/office/drawing/2014/main" id="{00000000-0008-0000-0800-00006E000000}"/>
                  </a:ext>
                </a:extLst>
              </xdr:cNvPr>
              <xdr:cNvGrpSpPr/>
            </xdr:nvGrpSpPr>
            <xdr:grpSpPr>
              <a:xfrm>
                <a:off x="3670368" y="7366583"/>
                <a:ext cx="3042579" cy="2220784"/>
                <a:chOff x="6496695" y="2979033"/>
                <a:chExt cx="2690840" cy="2215330"/>
              </a:xfrm>
            </xdr:grpSpPr>
            <xdr:sp macro="" textlink="">
              <xdr:nvSpPr>
                <xdr:cNvPr id="113" name="Dowolny kształt: kształt 112">
                  <a:extLst>
                    <a:ext uri="{FF2B5EF4-FFF2-40B4-BE49-F238E27FC236}">
                      <a16:creationId xmlns:a16="http://schemas.microsoft.com/office/drawing/2014/main" id="{00000000-0008-0000-0800-000071000000}"/>
                    </a:ext>
                  </a:extLst>
                </xdr:cNvPr>
                <xdr:cNvSpPr/>
              </xdr:nvSpPr>
              <xdr:spPr>
                <a:xfrm>
                  <a:off x="7967624" y="2979033"/>
                  <a:ext cx="1167674" cy="1342472"/>
                </a:xfrm>
                <a:custGeom>
                  <a:avLst/>
                  <a:gdLst>
                    <a:gd name="connsiteX0" fmla="*/ 0 w 1170878"/>
                    <a:gd name="connsiteY0" fmla="*/ 669073 h 1347439"/>
                    <a:gd name="connsiteX1" fmla="*/ 0 w 1170878"/>
                    <a:gd name="connsiteY1" fmla="*/ 0 h 1347439"/>
                    <a:gd name="connsiteX2" fmla="*/ 1170878 w 1170878"/>
                    <a:gd name="connsiteY2" fmla="*/ 664427 h 1347439"/>
                    <a:gd name="connsiteX3" fmla="*/ 1170878 w 1170878"/>
                    <a:gd name="connsiteY3" fmla="*/ 1347439 h 1347439"/>
                    <a:gd name="connsiteX4" fmla="*/ 0 w 1170878"/>
                    <a:gd name="connsiteY4" fmla="*/ 669073 h 1347439"/>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170878" h="1347439">
                      <a:moveTo>
                        <a:pt x="0" y="669073"/>
                      </a:moveTo>
                      <a:lnTo>
                        <a:pt x="0" y="0"/>
                      </a:lnTo>
                      <a:lnTo>
                        <a:pt x="1170878" y="664427"/>
                      </a:lnTo>
                      <a:lnTo>
                        <a:pt x="1170878" y="1347439"/>
                      </a:lnTo>
                      <a:lnTo>
                        <a:pt x="0" y="669073"/>
                      </a:lnTo>
                      <a:close/>
                    </a:path>
                  </a:pathLst>
                </a:custGeom>
                <a:solidFill>
                  <a:schemeClr val="bg1">
                    <a:lumMod val="95000"/>
                    <a:alpha val="20000"/>
                  </a:schemeClr>
                </a:solidFill>
                <a:ln w="19050">
                  <a:solidFill>
                    <a:schemeClr val="bg1">
                      <a:lumMod val="85000"/>
                    </a:schemeClr>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pl-PL" sz="1100" b="1">
                    <a:solidFill>
                      <a:schemeClr val="lt1"/>
                    </a:solidFill>
                    <a:latin typeface="+mn-lt"/>
                    <a:ea typeface="+mn-ea"/>
                    <a:cs typeface="+mn-cs"/>
                  </a:endParaRPr>
                </a:p>
              </xdr:txBody>
            </xdr:sp>
            <xdr:sp macro="" textlink="">
              <xdr:nvSpPr>
                <xdr:cNvPr id="114" name="Dowolny kształt: kształt 113">
                  <a:extLst>
                    <a:ext uri="{FF2B5EF4-FFF2-40B4-BE49-F238E27FC236}">
                      <a16:creationId xmlns:a16="http://schemas.microsoft.com/office/drawing/2014/main" id="{00000000-0008-0000-0800-000072000000}"/>
                    </a:ext>
                  </a:extLst>
                </xdr:cNvPr>
                <xdr:cNvSpPr/>
              </xdr:nvSpPr>
              <xdr:spPr>
                <a:xfrm>
                  <a:off x="6496695" y="2990506"/>
                  <a:ext cx="1168154" cy="1342472"/>
                </a:xfrm>
                <a:custGeom>
                  <a:avLst/>
                  <a:gdLst>
                    <a:gd name="connsiteX0" fmla="*/ 0 w 1170878"/>
                    <a:gd name="connsiteY0" fmla="*/ 1347439 h 1347439"/>
                    <a:gd name="connsiteX1" fmla="*/ 0 w 1170878"/>
                    <a:gd name="connsiteY1" fmla="*/ 673719 h 1347439"/>
                    <a:gd name="connsiteX2" fmla="*/ 1170878 w 1170878"/>
                    <a:gd name="connsiteY2" fmla="*/ 0 h 1347439"/>
                    <a:gd name="connsiteX3" fmla="*/ 1170878 w 1170878"/>
                    <a:gd name="connsiteY3" fmla="*/ 678366 h 1347439"/>
                    <a:gd name="connsiteX4" fmla="*/ 0 w 1170878"/>
                    <a:gd name="connsiteY4" fmla="*/ 1347439 h 1347439"/>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170878" h="1347439">
                      <a:moveTo>
                        <a:pt x="0" y="1347439"/>
                      </a:moveTo>
                      <a:lnTo>
                        <a:pt x="0" y="673719"/>
                      </a:lnTo>
                      <a:lnTo>
                        <a:pt x="1170878" y="0"/>
                      </a:lnTo>
                      <a:lnTo>
                        <a:pt x="1170878" y="678366"/>
                      </a:lnTo>
                      <a:lnTo>
                        <a:pt x="0" y="1347439"/>
                      </a:lnTo>
                      <a:close/>
                    </a:path>
                  </a:pathLst>
                </a:custGeom>
                <a:solidFill>
                  <a:schemeClr val="bg1">
                    <a:lumMod val="95000"/>
                    <a:alpha val="20000"/>
                  </a:schemeClr>
                </a:solidFill>
                <a:ln w="19050">
                  <a:solidFill>
                    <a:schemeClr val="bg1">
                      <a:lumMod val="85000"/>
                    </a:schemeClr>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b="1"/>
                </a:p>
              </xdr:txBody>
            </xdr:sp>
            <xdr:sp macro="" textlink="">
              <xdr:nvSpPr>
                <xdr:cNvPr id="115" name="Dowolny kształt: kształt 114">
                  <a:extLst>
                    <a:ext uri="{FF2B5EF4-FFF2-40B4-BE49-F238E27FC236}">
                      <a16:creationId xmlns:a16="http://schemas.microsoft.com/office/drawing/2014/main" id="{00000000-0008-0000-0800-000073000000}"/>
                    </a:ext>
                  </a:extLst>
                </xdr:cNvPr>
                <xdr:cNvSpPr/>
              </xdr:nvSpPr>
              <xdr:spPr>
                <a:xfrm>
                  <a:off x="6550914" y="3843078"/>
                  <a:ext cx="1163508" cy="1351285"/>
                </a:xfrm>
                <a:custGeom>
                  <a:avLst/>
                  <a:gdLst>
                    <a:gd name="connsiteX0" fmla="*/ 1166232 w 1166232"/>
                    <a:gd name="connsiteY0" fmla="*/ 1356732 h 1356732"/>
                    <a:gd name="connsiteX1" fmla="*/ 1166232 w 1166232"/>
                    <a:gd name="connsiteY1" fmla="*/ 673719 h 1356732"/>
                    <a:gd name="connsiteX2" fmla="*/ 0 w 1166232"/>
                    <a:gd name="connsiteY2" fmla="*/ 0 h 1356732"/>
                    <a:gd name="connsiteX3" fmla="*/ 0 w 1166232"/>
                    <a:gd name="connsiteY3" fmla="*/ 678366 h 1356732"/>
                    <a:gd name="connsiteX4" fmla="*/ 1166232 w 1166232"/>
                    <a:gd name="connsiteY4" fmla="*/ 1356732 h 1356732"/>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166232" h="1356732">
                      <a:moveTo>
                        <a:pt x="1166232" y="1356732"/>
                      </a:moveTo>
                      <a:lnTo>
                        <a:pt x="1166232" y="673719"/>
                      </a:lnTo>
                      <a:lnTo>
                        <a:pt x="0" y="0"/>
                      </a:lnTo>
                      <a:lnTo>
                        <a:pt x="0" y="678366"/>
                      </a:lnTo>
                      <a:lnTo>
                        <a:pt x="1166232" y="1356732"/>
                      </a:lnTo>
                      <a:close/>
                    </a:path>
                  </a:pathLst>
                </a:custGeom>
                <a:solidFill>
                  <a:schemeClr val="accent1">
                    <a:alpha val="20000"/>
                  </a:schemeClr>
                </a:solidFill>
                <a:ln w="19050">
                  <a:solidFill>
                    <a:schemeClr val="bg1">
                      <a:lumMod val="85000"/>
                    </a:schemeClr>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b="1"/>
                </a:p>
              </xdr:txBody>
            </xdr:sp>
            <xdr:sp macro="" textlink="">
              <xdr:nvSpPr>
                <xdr:cNvPr id="116" name="Dowolny kształt: kształt 115">
                  <a:extLst>
                    <a:ext uri="{FF2B5EF4-FFF2-40B4-BE49-F238E27FC236}">
                      <a16:creationId xmlns:a16="http://schemas.microsoft.com/office/drawing/2014/main" id="{00000000-0008-0000-0800-000074000000}"/>
                    </a:ext>
                  </a:extLst>
                </xdr:cNvPr>
                <xdr:cNvSpPr/>
              </xdr:nvSpPr>
              <xdr:spPr>
                <a:xfrm>
                  <a:off x="8021277" y="3823165"/>
                  <a:ext cx="1166258" cy="1355931"/>
                </a:xfrm>
                <a:custGeom>
                  <a:avLst/>
                  <a:gdLst>
                    <a:gd name="connsiteX0" fmla="*/ 1166232 w 1166232"/>
                    <a:gd name="connsiteY0" fmla="*/ 687658 h 1361378"/>
                    <a:gd name="connsiteX1" fmla="*/ 1166232 w 1166232"/>
                    <a:gd name="connsiteY1" fmla="*/ 0 h 1361378"/>
                    <a:gd name="connsiteX2" fmla="*/ 0 w 1166232"/>
                    <a:gd name="connsiteY2" fmla="*/ 673719 h 1361378"/>
                    <a:gd name="connsiteX3" fmla="*/ 0 w 1166232"/>
                    <a:gd name="connsiteY3" fmla="*/ 1361378 h 1361378"/>
                    <a:gd name="connsiteX4" fmla="*/ 1166232 w 1166232"/>
                    <a:gd name="connsiteY4" fmla="*/ 687658 h 1361378"/>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166232" h="1361378">
                      <a:moveTo>
                        <a:pt x="1166232" y="687658"/>
                      </a:moveTo>
                      <a:lnTo>
                        <a:pt x="1166232" y="0"/>
                      </a:lnTo>
                      <a:lnTo>
                        <a:pt x="0" y="673719"/>
                      </a:lnTo>
                      <a:lnTo>
                        <a:pt x="0" y="1361378"/>
                      </a:lnTo>
                      <a:lnTo>
                        <a:pt x="1166232" y="687658"/>
                      </a:lnTo>
                      <a:close/>
                    </a:path>
                  </a:pathLst>
                </a:custGeom>
                <a:solidFill>
                  <a:schemeClr val="bg1">
                    <a:lumMod val="85000"/>
                  </a:schemeClr>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pl-PL" sz="1100" b="1">
                    <a:solidFill>
                      <a:schemeClr val="lt1"/>
                    </a:solidFill>
                    <a:latin typeface="+mn-lt"/>
                    <a:ea typeface="+mn-ea"/>
                    <a:cs typeface="+mn-cs"/>
                  </a:endParaRPr>
                </a:p>
              </xdr:txBody>
            </xdr:sp>
            <xdr:cxnSp macro="">
              <xdr:nvCxnSpPr>
                <xdr:cNvPr id="117" name="Łącznik prosty 116">
                  <a:extLst>
                    <a:ext uri="{FF2B5EF4-FFF2-40B4-BE49-F238E27FC236}">
                      <a16:creationId xmlns:a16="http://schemas.microsoft.com/office/drawing/2014/main" id="{00000000-0008-0000-0800-000075000000}"/>
                    </a:ext>
                  </a:extLst>
                </xdr:cNvPr>
                <xdr:cNvCxnSpPr>
                  <a:stCxn id="116" idx="3"/>
                  <a:endCxn id="107" idx="4"/>
                </xdr:cNvCxnSpPr>
              </xdr:nvCxnSpPr>
              <xdr:spPr>
                <a:xfrm flipH="1" flipV="1">
                  <a:off x="7881082" y="5096680"/>
                  <a:ext cx="140195" cy="82416"/>
                </a:xfrm>
                <a:prstGeom prst="line">
                  <a:avLst/>
                </a:prstGeom>
                <a:ln>
                  <a:solidFill>
                    <a:schemeClr val="bg1">
                      <a:lumMod val="65000"/>
                    </a:schemeClr>
                  </a:solidFill>
                </a:ln>
              </xdr:spPr>
              <xdr:style>
                <a:lnRef idx="1">
                  <a:schemeClr val="dk1"/>
                </a:lnRef>
                <a:fillRef idx="0">
                  <a:schemeClr val="dk1"/>
                </a:fillRef>
                <a:effectRef idx="0">
                  <a:schemeClr val="dk1"/>
                </a:effectRef>
                <a:fontRef idx="minor">
                  <a:schemeClr val="tx1"/>
                </a:fontRef>
              </xdr:style>
            </xdr:cxnSp>
            <xdr:cxnSp macro="">
              <xdr:nvCxnSpPr>
                <xdr:cNvPr id="118" name="Łącznik prosty 117">
                  <a:extLst>
                    <a:ext uri="{FF2B5EF4-FFF2-40B4-BE49-F238E27FC236}">
                      <a16:creationId xmlns:a16="http://schemas.microsoft.com/office/drawing/2014/main" id="{00000000-0008-0000-0800-000076000000}"/>
                    </a:ext>
                  </a:extLst>
                </xdr:cNvPr>
                <xdr:cNvCxnSpPr>
                  <a:stCxn id="115" idx="0"/>
                  <a:endCxn id="107" idx="4"/>
                </xdr:cNvCxnSpPr>
              </xdr:nvCxnSpPr>
              <xdr:spPr>
                <a:xfrm flipV="1">
                  <a:off x="7714421" y="5096680"/>
                  <a:ext cx="166661" cy="97683"/>
                </a:xfrm>
                <a:prstGeom prst="line">
                  <a:avLst/>
                </a:prstGeom>
                <a:ln>
                  <a:solidFill>
                    <a:schemeClr val="bg1">
                      <a:lumMod val="65000"/>
                    </a:schemeClr>
                  </a:solidFill>
                </a:ln>
              </xdr:spPr>
              <xdr:style>
                <a:lnRef idx="1">
                  <a:schemeClr val="dk1"/>
                </a:lnRef>
                <a:fillRef idx="0">
                  <a:schemeClr val="dk1"/>
                </a:fillRef>
                <a:effectRef idx="0">
                  <a:schemeClr val="dk1"/>
                </a:effectRef>
                <a:fontRef idx="minor">
                  <a:schemeClr val="tx1"/>
                </a:fontRef>
              </xdr:style>
            </xdr:cxnSp>
            <xdr:cxnSp macro="">
              <xdr:nvCxnSpPr>
                <xdr:cNvPr id="119" name="Łącznik prosty 118">
                  <a:extLst>
                    <a:ext uri="{FF2B5EF4-FFF2-40B4-BE49-F238E27FC236}">
                      <a16:creationId xmlns:a16="http://schemas.microsoft.com/office/drawing/2014/main" id="{00000000-0008-0000-0800-000077000000}"/>
                    </a:ext>
                  </a:extLst>
                </xdr:cNvPr>
                <xdr:cNvCxnSpPr>
                  <a:stCxn id="107" idx="0"/>
                  <a:endCxn id="113" idx="0"/>
                </xdr:cNvCxnSpPr>
              </xdr:nvCxnSpPr>
              <xdr:spPr>
                <a:xfrm flipV="1">
                  <a:off x="7807418" y="3645640"/>
                  <a:ext cx="160206" cy="94657"/>
                </a:xfrm>
                <a:prstGeom prst="line">
                  <a:avLst/>
                </a:prstGeom>
                <a:ln>
                  <a:solidFill>
                    <a:schemeClr val="bg1">
                      <a:lumMod val="65000"/>
                    </a:schemeClr>
                  </a:solidFill>
                </a:ln>
              </xdr:spPr>
              <xdr:style>
                <a:lnRef idx="1">
                  <a:schemeClr val="dk1"/>
                </a:lnRef>
                <a:fillRef idx="0">
                  <a:schemeClr val="dk1"/>
                </a:fillRef>
                <a:effectRef idx="0">
                  <a:schemeClr val="dk1"/>
                </a:effectRef>
                <a:fontRef idx="minor">
                  <a:schemeClr val="tx1"/>
                </a:fontRef>
              </xdr:style>
            </xdr:cxnSp>
          </xdr:grpSp>
          <xdr:sp macro="" textlink="">
            <xdr:nvSpPr>
              <xdr:cNvPr id="111" name="Dowolny kształt: kształt 110">
                <a:extLst>
                  <a:ext uri="{FF2B5EF4-FFF2-40B4-BE49-F238E27FC236}">
                    <a16:creationId xmlns:a16="http://schemas.microsoft.com/office/drawing/2014/main" id="{00000000-0008-0000-0800-00006F000000}"/>
                  </a:ext>
                </a:extLst>
              </xdr:cNvPr>
              <xdr:cNvSpPr/>
            </xdr:nvSpPr>
            <xdr:spPr>
              <a:xfrm>
                <a:off x="5602843" y="7665271"/>
                <a:ext cx="327859" cy="486277"/>
              </a:xfrm>
              <a:custGeom>
                <a:avLst/>
                <a:gdLst>
                  <a:gd name="connsiteX0" fmla="*/ 0 w 656723"/>
                  <a:gd name="connsiteY0" fmla="*/ 0 h 1017671"/>
                  <a:gd name="connsiteX1" fmla="*/ 0 w 656723"/>
                  <a:gd name="connsiteY1" fmla="*/ 686803 h 1017671"/>
                  <a:gd name="connsiteX2" fmla="*/ 656723 w 656723"/>
                  <a:gd name="connsiteY2" fmla="*/ 1017671 h 1017671"/>
                  <a:gd name="connsiteX3" fmla="*/ 656723 w 656723"/>
                  <a:gd name="connsiteY3" fmla="*/ 340895 h 1017671"/>
                  <a:gd name="connsiteX4" fmla="*/ 0 w 656723"/>
                  <a:gd name="connsiteY4" fmla="*/ 0 h 1017671"/>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656723" h="1017671">
                    <a:moveTo>
                      <a:pt x="0" y="0"/>
                    </a:moveTo>
                    <a:lnTo>
                      <a:pt x="0" y="686803"/>
                    </a:lnTo>
                    <a:lnTo>
                      <a:pt x="656723" y="1017671"/>
                    </a:lnTo>
                    <a:lnTo>
                      <a:pt x="656723" y="340895"/>
                    </a:lnTo>
                    <a:lnTo>
                      <a:pt x="0" y="0"/>
                    </a:lnTo>
                    <a:close/>
                  </a:path>
                </a:pathLst>
              </a:custGeom>
              <a:solidFill>
                <a:schemeClr val="accent1">
                  <a:lumMod val="40000"/>
                  <a:lumOff val="60000"/>
                </a:schemeClr>
              </a:solidFill>
              <a:ln>
                <a:solidFill>
                  <a:schemeClr val="bg1">
                    <a:lumMod val="85000"/>
                  </a:schemeClr>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xnSp macro="">
            <xdr:nvCxnSpPr>
              <xdr:cNvPr id="112" name="Łącznik prosty 111">
                <a:extLst>
                  <a:ext uri="{FF2B5EF4-FFF2-40B4-BE49-F238E27FC236}">
                    <a16:creationId xmlns:a16="http://schemas.microsoft.com/office/drawing/2014/main" id="{00000000-0008-0000-0800-000070000000}"/>
                  </a:ext>
                </a:extLst>
              </xdr:cNvPr>
              <xdr:cNvCxnSpPr/>
            </xdr:nvCxnSpPr>
            <xdr:spPr>
              <a:xfrm flipV="1">
                <a:off x="5763262" y="7757701"/>
                <a:ext cx="0" cy="303609"/>
              </a:xfrm>
              <a:prstGeom prst="line">
                <a:avLst/>
              </a:prstGeom>
              <a:ln w="12700">
                <a:solidFill>
                  <a:schemeClr val="bg1">
                    <a:lumMod val="85000"/>
                  </a:schemeClr>
                </a:solidFill>
                <a:prstDash val="sysDash"/>
              </a:ln>
            </xdr:spPr>
            <xdr:style>
              <a:lnRef idx="1">
                <a:schemeClr val="accent1"/>
              </a:lnRef>
              <a:fillRef idx="0">
                <a:schemeClr val="accent1"/>
              </a:fillRef>
              <a:effectRef idx="0">
                <a:schemeClr val="accent1"/>
              </a:effectRef>
              <a:fontRef idx="minor">
                <a:schemeClr val="tx1"/>
              </a:fontRef>
            </xdr:style>
          </xdr:cxnSp>
        </xdr:grpSp>
        <xdr:cxnSp macro="">
          <xdr:nvCxnSpPr>
            <xdr:cNvPr id="109" name="Łącznik prosty 108">
              <a:extLst>
                <a:ext uri="{FF2B5EF4-FFF2-40B4-BE49-F238E27FC236}">
                  <a16:creationId xmlns:a16="http://schemas.microsoft.com/office/drawing/2014/main" id="{00000000-0008-0000-0800-00006D000000}"/>
                </a:ext>
              </a:extLst>
            </xdr:cNvPr>
            <xdr:cNvCxnSpPr>
              <a:stCxn id="107" idx="0"/>
              <a:endCxn id="114" idx="3"/>
            </xdr:cNvCxnSpPr>
          </xdr:nvCxnSpPr>
          <xdr:spPr>
            <a:xfrm flipH="1" flipV="1">
              <a:off x="5614300" y="9330574"/>
              <a:ext cx="165544" cy="70601"/>
            </a:xfrm>
            <a:prstGeom prst="line">
              <a:avLst/>
            </a:prstGeom>
            <a:ln>
              <a:solidFill>
                <a:schemeClr val="bg1">
                  <a:lumMod val="65000"/>
                </a:schemeClr>
              </a:solidFill>
            </a:ln>
          </xdr:spPr>
          <xdr:style>
            <a:lnRef idx="1">
              <a:schemeClr val="dk1"/>
            </a:lnRef>
            <a:fillRef idx="0">
              <a:schemeClr val="dk1"/>
            </a:fillRef>
            <a:effectRef idx="0">
              <a:schemeClr val="dk1"/>
            </a:effectRef>
            <a:fontRef idx="minor">
              <a:schemeClr val="tx1"/>
            </a:fontRef>
          </xdr:style>
        </xdr:cxnSp>
      </xdr:grpSp>
      <xdr:sp macro="" textlink="">
        <xdr:nvSpPr>
          <xdr:cNvPr id="105" name="Dowolny kształt: kształt 104">
            <a:extLst>
              <a:ext uri="{FF2B5EF4-FFF2-40B4-BE49-F238E27FC236}">
                <a16:creationId xmlns:a16="http://schemas.microsoft.com/office/drawing/2014/main" id="{00000000-0008-0000-0800-000069000000}"/>
              </a:ext>
            </a:extLst>
          </xdr:cNvPr>
          <xdr:cNvSpPr/>
        </xdr:nvSpPr>
        <xdr:spPr>
          <a:xfrm>
            <a:off x="6322795" y="11291773"/>
            <a:ext cx="423378" cy="547686"/>
          </a:xfrm>
          <a:custGeom>
            <a:avLst/>
            <a:gdLst>
              <a:gd name="connsiteX0" fmla="*/ 0 w 767014"/>
              <a:gd name="connsiteY0" fmla="*/ 386013 h 1077828"/>
              <a:gd name="connsiteX1" fmla="*/ 0 w 767014"/>
              <a:gd name="connsiteY1" fmla="*/ 1077828 h 1077828"/>
              <a:gd name="connsiteX2" fmla="*/ 767014 w 767014"/>
              <a:gd name="connsiteY2" fmla="*/ 686802 h 1077828"/>
              <a:gd name="connsiteX3" fmla="*/ 767014 w 767014"/>
              <a:gd name="connsiteY3" fmla="*/ 0 h 1077828"/>
              <a:gd name="connsiteX4" fmla="*/ 0 w 767014"/>
              <a:gd name="connsiteY4" fmla="*/ 386013 h 1077828"/>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767014" h="1077828">
                <a:moveTo>
                  <a:pt x="0" y="386013"/>
                </a:moveTo>
                <a:lnTo>
                  <a:pt x="0" y="1077828"/>
                </a:lnTo>
                <a:lnTo>
                  <a:pt x="767014" y="686802"/>
                </a:lnTo>
                <a:lnTo>
                  <a:pt x="767014" y="0"/>
                </a:lnTo>
                <a:lnTo>
                  <a:pt x="0" y="386013"/>
                </a:lnTo>
                <a:close/>
              </a:path>
            </a:pathLst>
          </a:custGeom>
          <a:solidFill>
            <a:schemeClr val="accent1">
              <a:lumMod val="60000"/>
              <a:lumOff val="40000"/>
            </a:schemeClr>
          </a:solidFill>
          <a:ln>
            <a:solidFill>
              <a:schemeClr val="tx1"/>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xnSp macro="">
        <xdr:nvCxnSpPr>
          <xdr:cNvPr id="106" name="Łącznik prosty 105">
            <a:extLst>
              <a:ext uri="{FF2B5EF4-FFF2-40B4-BE49-F238E27FC236}">
                <a16:creationId xmlns:a16="http://schemas.microsoft.com/office/drawing/2014/main" id="{00000000-0008-0000-0800-00006A000000}"/>
              </a:ext>
            </a:extLst>
          </xdr:cNvPr>
          <xdr:cNvCxnSpPr/>
        </xdr:nvCxnSpPr>
        <xdr:spPr>
          <a:xfrm flipV="1">
            <a:off x="6555462" y="11374308"/>
            <a:ext cx="0" cy="353274"/>
          </a:xfrm>
          <a:prstGeom prst="line">
            <a:avLst/>
          </a:prstGeom>
          <a:ln w="12700">
            <a:solidFill>
              <a:schemeClr val="tx1"/>
            </a:solidFill>
            <a:prstDash val="sysDash"/>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2</xdr:col>
      <xdr:colOff>12339</xdr:colOff>
      <xdr:row>63</xdr:row>
      <xdr:rowOff>107633</xdr:rowOff>
    </xdr:from>
    <xdr:to>
      <xdr:col>3</xdr:col>
      <xdr:colOff>457788</xdr:colOff>
      <xdr:row>67</xdr:row>
      <xdr:rowOff>106680</xdr:rowOff>
    </xdr:to>
    <xdr:grpSp>
      <xdr:nvGrpSpPr>
        <xdr:cNvPr id="120" name="Grupa 119">
          <a:extLst>
            <a:ext uri="{FF2B5EF4-FFF2-40B4-BE49-F238E27FC236}">
              <a16:creationId xmlns:a16="http://schemas.microsoft.com/office/drawing/2014/main" id="{00000000-0008-0000-0800-000078000000}"/>
            </a:ext>
          </a:extLst>
        </xdr:cNvPr>
        <xdr:cNvGrpSpPr>
          <a:grpSpLocks noChangeAspect="1"/>
        </xdr:cNvGrpSpPr>
      </xdr:nvGrpSpPr>
      <xdr:grpSpPr>
        <a:xfrm>
          <a:off x="699708" y="11647787"/>
          <a:ext cx="1024345" cy="716223"/>
          <a:chOff x="4348977" y="9940356"/>
          <a:chExt cx="3121218" cy="2158143"/>
        </a:xfrm>
      </xdr:grpSpPr>
      <xdr:grpSp>
        <xdr:nvGrpSpPr>
          <xdr:cNvPr id="121" name="Grupa 120">
            <a:extLst>
              <a:ext uri="{FF2B5EF4-FFF2-40B4-BE49-F238E27FC236}">
                <a16:creationId xmlns:a16="http://schemas.microsoft.com/office/drawing/2014/main" id="{00000000-0008-0000-0800-000079000000}"/>
              </a:ext>
            </a:extLst>
          </xdr:cNvPr>
          <xdr:cNvGrpSpPr>
            <a:grpSpLocks noChangeAspect="1"/>
          </xdr:cNvGrpSpPr>
        </xdr:nvGrpSpPr>
        <xdr:grpSpPr>
          <a:xfrm>
            <a:off x="4350882" y="9936546"/>
            <a:ext cx="3115503" cy="2158143"/>
            <a:chOff x="4257897" y="8674138"/>
            <a:chExt cx="3124472" cy="2115730"/>
          </a:xfrm>
        </xdr:grpSpPr>
        <xdr:sp macro="" textlink="">
          <xdr:nvSpPr>
            <xdr:cNvPr id="124" name="Dowolny kształt: kształt 123">
              <a:extLst>
                <a:ext uri="{FF2B5EF4-FFF2-40B4-BE49-F238E27FC236}">
                  <a16:creationId xmlns:a16="http://schemas.microsoft.com/office/drawing/2014/main" id="{00000000-0008-0000-0800-00007C000000}"/>
                </a:ext>
              </a:extLst>
            </xdr:cNvPr>
            <xdr:cNvSpPr/>
          </xdr:nvSpPr>
          <xdr:spPr>
            <a:xfrm>
              <a:off x="4953000" y="9401175"/>
              <a:ext cx="1720215" cy="1295400"/>
            </a:xfrm>
            <a:custGeom>
              <a:avLst/>
              <a:gdLst>
                <a:gd name="connsiteX0" fmla="*/ 828675 w 1724025"/>
                <a:gd name="connsiteY0" fmla="*/ 0 h 1295400"/>
                <a:gd name="connsiteX1" fmla="*/ 1724025 w 1724025"/>
                <a:gd name="connsiteY1" fmla="*/ 409575 h 1295400"/>
                <a:gd name="connsiteX2" fmla="*/ 1076325 w 1724025"/>
                <a:gd name="connsiteY2" fmla="*/ 714375 h 1295400"/>
                <a:gd name="connsiteX3" fmla="*/ 1076325 w 1724025"/>
                <a:gd name="connsiteY3" fmla="*/ 1219200 h 1295400"/>
                <a:gd name="connsiteX4" fmla="*/ 914400 w 1724025"/>
                <a:gd name="connsiteY4" fmla="*/ 1295400 h 1295400"/>
                <a:gd name="connsiteX5" fmla="*/ 714375 w 1724025"/>
                <a:gd name="connsiteY5" fmla="*/ 1219200 h 1295400"/>
                <a:gd name="connsiteX6" fmla="*/ 723900 w 1724025"/>
                <a:gd name="connsiteY6" fmla="*/ 733425 h 1295400"/>
                <a:gd name="connsiteX7" fmla="*/ 0 w 1724025"/>
                <a:gd name="connsiteY7" fmla="*/ 390525 h 1295400"/>
                <a:gd name="connsiteX8" fmla="*/ 828675 w 1724025"/>
                <a:gd name="connsiteY8" fmla="*/ 0 h 12954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1724025" h="1295400">
                  <a:moveTo>
                    <a:pt x="828675" y="0"/>
                  </a:moveTo>
                  <a:lnTo>
                    <a:pt x="1724025" y="409575"/>
                  </a:lnTo>
                  <a:lnTo>
                    <a:pt x="1076325" y="714375"/>
                  </a:lnTo>
                  <a:lnTo>
                    <a:pt x="1076325" y="1219200"/>
                  </a:lnTo>
                  <a:lnTo>
                    <a:pt x="914400" y="1295400"/>
                  </a:lnTo>
                  <a:lnTo>
                    <a:pt x="714375" y="1219200"/>
                  </a:lnTo>
                  <a:lnTo>
                    <a:pt x="723900" y="733425"/>
                  </a:lnTo>
                  <a:lnTo>
                    <a:pt x="0" y="390525"/>
                  </a:lnTo>
                  <a:lnTo>
                    <a:pt x="828675" y="0"/>
                  </a:lnTo>
                  <a:close/>
                </a:path>
              </a:pathLst>
            </a:custGeom>
            <a:solidFill>
              <a:schemeClr val="bg1">
                <a:lumMod val="95000"/>
              </a:schemeClr>
            </a:solidFill>
            <a:ln w="6350">
              <a:solidFill>
                <a:schemeClr val="bg1">
                  <a:lumMod val="8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nvGrpSpPr>
            <xdr:cNvPr id="125" name="Grupa 124">
              <a:extLst>
                <a:ext uri="{FF2B5EF4-FFF2-40B4-BE49-F238E27FC236}">
                  <a16:creationId xmlns:a16="http://schemas.microsoft.com/office/drawing/2014/main" id="{00000000-0008-0000-0800-00007D000000}"/>
                </a:ext>
              </a:extLst>
            </xdr:cNvPr>
            <xdr:cNvGrpSpPr/>
          </xdr:nvGrpSpPr>
          <xdr:grpSpPr>
            <a:xfrm>
              <a:off x="4257897" y="8674138"/>
              <a:ext cx="3124472" cy="2115730"/>
              <a:chOff x="3670368" y="7366583"/>
              <a:chExt cx="3042579" cy="2220784"/>
            </a:xfrm>
          </xdr:grpSpPr>
          <xdr:grpSp>
            <xdr:nvGrpSpPr>
              <xdr:cNvPr id="127" name="Grupa 126">
                <a:extLst>
                  <a:ext uri="{FF2B5EF4-FFF2-40B4-BE49-F238E27FC236}">
                    <a16:creationId xmlns:a16="http://schemas.microsoft.com/office/drawing/2014/main" id="{00000000-0008-0000-0800-00007F000000}"/>
                  </a:ext>
                </a:extLst>
              </xdr:cNvPr>
              <xdr:cNvGrpSpPr/>
            </xdr:nvGrpSpPr>
            <xdr:grpSpPr>
              <a:xfrm>
                <a:off x="3670368" y="7366583"/>
                <a:ext cx="3042579" cy="2220784"/>
                <a:chOff x="6496695" y="2979033"/>
                <a:chExt cx="2690840" cy="2215330"/>
              </a:xfrm>
            </xdr:grpSpPr>
            <xdr:sp macro="" textlink="">
              <xdr:nvSpPr>
                <xdr:cNvPr id="130" name="Dowolny kształt: kształt 129">
                  <a:extLst>
                    <a:ext uri="{FF2B5EF4-FFF2-40B4-BE49-F238E27FC236}">
                      <a16:creationId xmlns:a16="http://schemas.microsoft.com/office/drawing/2014/main" id="{00000000-0008-0000-0800-000082000000}"/>
                    </a:ext>
                  </a:extLst>
                </xdr:cNvPr>
                <xdr:cNvSpPr/>
              </xdr:nvSpPr>
              <xdr:spPr>
                <a:xfrm>
                  <a:off x="7967624" y="2979033"/>
                  <a:ext cx="1167674" cy="1342472"/>
                </a:xfrm>
                <a:custGeom>
                  <a:avLst/>
                  <a:gdLst>
                    <a:gd name="connsiteX0" fmla="*/ 0 w 1170878"/>
                    <a:gd name="connsiteY0" fmla="*/ 669073 h 1347439"/>
                    <a:gd name="connsiteX1" fmla="*/ 0 w 1170878"/>
                    <a:gd name="connsiteY1" fmla="*/ 0 h 1347439"/>
                    <a:gd name="connsiteX2" fmla="*/ 1170878 w 1170878"/>
                    <a:gd name="connsiteY2" fmla="*/ 664427 h 1347439"/>
                    <a:gd name="connsiteX3" fmla="*/ 1170878 w 1170878"/>
                    <a:gd name="connsiteY3" fmla="*/ 1347439 h 1347439"/>
                    <a:gd name="connsiteX4" fmla="*/ 0 w 1170878"/>
                    <a:gd name="connsiteY4" fmla="*/ 669073 h 1347439"/>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170878" h="1347439">
                      <a:moveTo>
                        <a:pt x="0" y="669073"/>
                      </a:moveTo>
                      <a:lnTo>
                        <a:pt x="0" y="0"/>
                      </a:lnTo>
                      <a:lnTo>
                        <a:pt x="1170878" y="664427"/>
                      </a:lnTo>
                      <a:lnTo>
                        <a:pt x="1170878" y="1347439"/>
                      </a:lnTo>
                      <a:lnTo>
                        <a:pt x="0" y="669073"/>
                      </a:lnTo>
                      <a:close/>
                    </a:path>
                  </a:pathLst>
                </a:custGeom>
                <a:solidFill>
                  <a:schemeClr val="bg1">
                    <a:lumMod val="95000"/>
                    <a:alpha val="20000"/>
                  </a:schemeClr>
                </a:solidFill>
                <a:ln w="19050">
                  <a:solidFill>
                    <a:schemeClr val="bg1">
                      <a:lumMod val="85000"/>
                    </a:schemeClr>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pl-PL" sz="1100" b="1">
                    <a:solidFill>
                      <a:schemeClr val="lt1"/>
                    </a:solidFill>
                    <a:latin typeface="+mn-lt"/>
                    <a:ea typeface="+mn-ea"/>
                    <a:cs typeface="+mn-cs"/>
                  </a:endParaRPr>
                </a:p>
              </xdr:txBody>
            </xdr:sp>
            <xdr:sp macro="" textlink="">
              <xdr:nvSpPr>
                <xdr:cNvPr id="131" name="Dowolny kształt: kształt 130">
                  <a:extLst>
                    <a:ext uri="{FF2B5EF4-FFF2-40B4-BE49-F238E27FC236}">
                      <a16:creationId xmlns:a16="http://schemas.microsoft.com/office/drawing/2014/main" id="{00000000-0008-0000-0800-000083000000}"/>
                    </a:ext>
                  </a:extLst>
                </xdr:cNvPr>
                <xdr:cNvSpPr/>
              </xdr:nvSpPr>
              <xdr:spPr>
                <a:xfrm>
                  <a:off x="6496695" y="2990506"/>
                  <a:ext cx="1168154" cy="1342472"/>
                </a:xfrm>
                <a:custGeom>
                  <a:avLst/>
                  <a:gdLst>
                    <a:gd name="connsiteX0" fmla="*/ 0 w 1170878"/>
                    <a:gd name="connsiteY0" fmla="*/ 1347439 h 1347439"/>
                    <a:gd name="connsiteX1" fmla="*/ 0 w 1170878"/>
                    <a:gd name="connsiteY1" fmla="*/ 673719 h 1347439"/>
                    <a:gd name="connsiteX2" fmla="*/ 1170878 w 1170878"/>
                    <a:gd name="connsiteY2" fmla="*/ 0 h 1347439"/>
                    <a:gd name="connsiteX3" fmla="*/ 1170878 w 1170878"/>
                    <a:gd name="connsiteY3" fmla="*/ 678366 h 1347439"/>
                    <a:gd name="connsiteX4" fmla="*/ 0 w 1170878"/>
                    <a:gd name="connsiteY4" fmla="*/ 1347439 h 1347439"/>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170878" h="1347439">
                      <a:moveTo>
                        <a:pt x="0" y="1347439"/>
                      </a:moveTo>
                      <a:lnTo>
                        <a:pt x="0" y="673719"/>
                      </a:lnTo>
                      <a:lnTo>
                        <a:pt x="1170878" y="0"/>
                      </a:lnTo>
                      <a:lnTo>
                        <a:pt x="1170878" y="678366"/>
                      </a:lnTo>
                      <a:lnTo>
                        <a:pt x="0" y="1347439"/>
                      </a:lnTo>
                      <a:close/>
                    </a:path>
                  </a:pathLst>
                </a:custGeom>
                <a:solidFill>
                  <a:schemeClr val="bg1">
                    <a:lumMod val="95000"/>
                    <a:alpha val="20000"/>
                  </a:schemeClr>
                </a:solidFill>
                <a:ln w="19050">
                  <a:solidFill>
                    <a:schemeClr val="bg1">
                      <a:lumMod val="85000"/>
                    </a:schemeClr>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pl-PL" sz="1100" b="1">
                    <a:solidFill>
                      <a:schemeClr val="lt1"/>
                    </a:solidFill>
                    <a:latin typeface="+mn-lt"/>
                    <a:ea typeface="+mn-ea"/>
                    <a:cs typeface="+mn-cs"/>
                  </a:endParaRPr>
                </a:p>
              </xdr:txBody>
            </xdr:sp>
            <xdr:sp macro="" textlink="">
              <xdr:nvSpPr>
                <xdr:cNvPr id="132" name="Dowolny kształt: kształt 131">
                  <a:extLst>
                    <a:ext uri="{FF2B5EF4-FFF2-40B4-BE49-F238E27FC236}">
                      <a16:creationId xmlns:a16="http://schemas.microsoft.com/office/drawing/2014/main" id="{00000000-0008-0000-0800-000084000000}"/>
                    </a:ext>
                  </a:extLst>
                </xdr:cNvPr>
                <xdr:cNvSpPr/>
              </xdr:nvSpPr>
              <xdr:spPr>
                <a:xfrm>
                  <a:off x="6550914" y="3843078"/>
                  <a:ext cx="1163508" cy="1351285"/>
                </a:xfrm>
                <a:custGeom>
                  <a:avLst/>
                  <a:gdLst>
                    <a:gd name="connsiteX0" fmla="*/ 1166232 w 1166232"/>
                    <a:gd name="connsiteY0" fmla="*/ 1356732 h 1356732"/>
                    <a:gd name="connsiteX1" fmla="*/ 1166232 w 1166232"/>
                    <a:gd name="connsiteY1" fmla="*/ 673719 h 1356732"/>
                    <a:gd name="connsiteX2" fmla="*/ 0 w 1166232"/>
                    <a:gd name="connsiteY2" fmla="*/ 0 h 1356732"/>
                    <a:gd name="connsiteX3" fmla="*/ 0 w 1166232"/>
                    <a:gd name="connsiteY3" fmla="*/ 678366 h 1356732"/>
                    <a:gd name="connsiteX4" fmla="*/ 1166232 w 1166232"/>
                    <a:gd name="connsiteY4" fmla="*/ 1356732 h 1356732"/>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166232" h="1356732">
                      <a:moveTo>
                        <a:pt x="1166232" y="1356732"/>
                      </a:moveTo>
                      <a:lnTo>
                        <a:pt x="1166232" y="673719"/>
                      </a:lnTo>
                      <a:lnTo>
                        <a:pt x="0" y="0"/>
                      </a:lnTo>
                      <a:lnTo>
                        <a:pt x="0" y="678366"/>
                      </a:lnTo>
                      <a:lnTo>
                        <a:pt x="1166232" y="1356732"/>
                      </a:lnTo>
                      <a:close/>
                    </a:path>
                  </a:pathLst>
                </a:custGeom>
                <a:solidFill>
                  <a:schemeClr val="bg1">
                    <a:lumMod val="95000"/>
                  </a:schemeClr>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pl-PL" sz="1100" b="1">
                    <a:solidFill>
                      <a:schemeClr val="lt1"/>
                    </a:solidFill>
                    <a:latin typeface="+mn-lt"/>
                    <a:ea typeface="+mn-ea"/>
                    <a:cs typeface="+mn-cs"/>
                  </a:endParaRPr>
                </a:p>
              </xdr:txBody>
            </xdr:sp>
            <xdr:sp macro="" textlink="">
              <xdr:nvSpPr>
                <xdr:cNvPr id="133" name="Dowolny kształt: kształt 132">
                  <a:extLst>
                    <a:ext uri="{FF2B5EF4-FFF2-40B4-BE49-F238E27FC236}">
                      <a16:creationId xmlns:a16="http://schemas.microsoft.com/office/drawing/2014/main" id="{00000000-0008-0000-0800-000085000000}"/>
                    </a:ext>
                  </a:extLst>
                </xdr:cNvPr>
                <xdr:cNvSpPr/>
              </xdr:nvSpPr>
              <xdr:spPr>
                <a:xfrm>
                  <a:off x="8021277" y="3823165"/>
                  <a:ext cx="1166258" cy="1355931"/>
                </a:xfrm>
                <a:custGeom>
                  <a:avLst/>
                  <a:gdLst>
                    <a:gd name="connsiteX0" fmla="*/ 1166232 w 1166232"/>
                    <a:gd name="connsiteY0" fmla="*/ 687658 h 1361378"/>
                    <a:gd name="connsiteX1" fmla="*/ 1166232 w 1166232"/>
                    <a:gd name="connsiteY1" fmla="*/ 0 h 1361378"/>
                    <a:gd name="connsiteX2" fmla="*/ 0 w 1166232"/>
                    <a:gd name="connsiteY2" fmla="*/ 673719 h 1361378"/>
                    <a:gd name="connsiteX3" fmla="*/ 0 w 1166232"/>
                    <a:gd name="connsiteY3" fmla="*/ 1361378 h 1361378"/>
                    <a:gd name="connsiteX4" fmla="*/ 1166232 w 1166232"/>
                    <a:gd name="connsiteY4" fmla="*/ 687658 h 1361378"/>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166232" h="1361378">
                      <a:moveTo>
                        <a:pt x="1166232" y="687658"/>
                      </a:moveTo>
                      <a:lnTo>
                        <a:pt x="1166232" y="0"/>
                      </a:lnTo>
                      <a:lnTo>
                        <a:pt x="0" y="673719"/>
                      </a:lnTo>
                      <a:lnTo>
                        <a:pt x="0" y="1361378"/>
                      </a:lnTo>
                      <a:lnTo>
                        <a:pt x="1166232" y="687658"/>
                      </a:lnTo>
                      <a:close/>
                    </a:path>
                  </a:pathLst>
                </a:custGeom>
                <a:solidFill>
                  <a:schemeClr val="accent1">
                    <a:lumMod val="40000"/>
                    <a:lumOff val="60000"/>
                    <a:alpha val="20000"/>
                  </a:schemeClr>
                </a:solidFill>
                <a:ln w="19050">
                  <a:solidFill>
                    <a:schemeClr val="bg1">
                      <a:lumMod val="85000"/>
                    </a:schemeClr>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b="1"/>
                </a:p>
              </xdr:txBody>
            </xdr:sp>
            <xdr:cxnSp macro="">
              <xdr:nvCxnSpPr>
                <xdr:cNvPr id="134" name="Łącznik prosty 133">
                  <a:extLst>
                    <a:ext uri="{FF2B5EF4-FFF2-40B4-BE49-F238E27FC236}">
                      <a16:creationId xmlns:a16="http://schemas.microsoft.com/office/drawing/2014/main" id="{00000000-0008-0000-0800-000086000000}"/>
                    </a:ext>
                  </a:extLst>
                </xdr:cNvPr>
                <xdr:cNvCxnSpPr>
                  <a:stCxn id="133" idx="3"/>
                  <a:endCxn id="124" idx="4"/>
                </xdr:cNvCxnSpPr>
              </xdr:nvCxnSpPr>
              <xdr:spPr>
                <a:xfrm flipH="1" flipV="1">
                  <a:off x="7881082" y="5096680"/>
                  <a:ext cx="140195" cy="82416"/>
                </a:xfrm>
                <a:prstGeom prst="line">
                  <a:avLst/>
                </a:prstGeom>
                <a:ln>
                  <a:solidFill>
                    <a:schemeClr val="bg1">
                      <a:lumMod val="65000"/>
                    </a:schemeClr>
                  </a:solidFill>
                </a:ln>
              </xdr:spPr>
              <xdr:style>
                <a:lnRef idx="1">
                  <a:schemeClr val="dk1"/>
                </a:lnRef>
                <a:fillRef idx="0">
                  <a:schemeClr val="dk1"/>
                </a:fillRef>
                <a:effectRef idx="0">
                  <a:schemeClr val="dk1"/>
                </a:effectRef>
                <a:fontRef idx="minor">
                  <a:schemeClr val="tx1"/>
                </a:fontRef>
              </xdr:style>
            </xdr:cxnSp>
            <xdr:cxnSp macro="">
              <xdr:nvCxnSpPr>
                <xdr:cNvPr id="135" name="Łącznik prosty 134">
                  <a:extLst>
                    <a:ext uri="{FF2B5EF4-FFF2-40B4-BE49-F238E27FC236}">
                      <a16:creationId xmlns:a16="http://schemas.microsoft.com/office/drawing/2014/main" id="{00000000-0008-0000-0800-000087000000}"/>
                    </a:ext>
                  </a:extLst>
                </xdr:cNvPr>
                <xdr:cNvCxnSpPr>
                  <a:stCxn id="132" idx="0"/>
                  <a:endCxn id="124" idx="4"/>
                </xdr:cNvCxnSpPr>
              </xdr:nvCxnSpPr>
              <xdr:spPr>
                <a:xfrm flipV="1">
                  <a:off x="7714421" y="5096680"/>
                  <a:ext cx="166661" cy="97683"/>
                </a:xfrm>
                <a:prstGeom prst="line">
                  <a:avLst/>
                </a:prstGeom>
                <a:ln>
                  <a:solidFill>
                    <a:schemeClr val="bg1">
                      <a:lumMod val="65000"/>
                    </a:schemeClr>
                  </a:solidFill>
                </a:ln>
              </xdr:spPr>
              <xdr:style>
                <a:lnRef idx="1">
                  <a:schemeClr val="dk1"/>
                </a:lnRef>
                <a:fillRef idx="0">
                  <a:schemeClr val="dk1"/>
                </a:fillRef>
                <a:effectRef idx="0">
                  <a:schemeClr val="dk1"/>
                </a:effectRef>
                <a:fontRef idx="minor">
                  <a:schemeClr val="tx1"/>
                </a:fontRef>
              </xdr:style>
            </xdr:cxnSp>
            <xdr:cxnSp macro="">
              <xdr:nvCxnSpPr>
                <xdr:cNvPr id="136" name="Łącznik prosty 135">
                  <a:extLst>
                    <a:ext uri="{FF2B5EF4-FFF2-40B4-BE49-F238E27FC236}">
                      <a16:creationId xmlns:a16="http://schemas.microsoft.com/office/drawing/2014/main" id="{00000000-0008-0000-0800-000088000000}"/>
                    </a:ext>
                  </a:extLst>
                </xdr:cNvPr>
                <xdr:cNvCxnSpPr>
                  <a:stCxn id="124" idx="0"/>
                  <a:endCxn id="130" idx="0"/>
                </xdr:cNvCxnSpPr>
              </xdr:nvCxnSpPr>
              <xdr:spPr>
                <a:xfrm flipV="1">
                  <a:off x="7807418" y="3645640"/>
                  <a:ext cx="160206" cy="94657"/>
                </a:xfrm>
                <a:prstGeom prst="line">
                  <a:avLst/>
                </a:prstGeom>
                <a:ln>
                  <a:solidFill>
                    <a:schemeClr val="bg1">
                      <a:lumMod val="65000"/>
                    </a:schemeClr>
                  </a:solidFill>
                </a:ln>
              </xdr:spPr>
              <xdr:style>
                <a:lnRef idx="1">
                  <a:schemeClr val="dk1"/>
                </a:lnRef>
                <a:fillRef idx="0">
                  <a:schemeClr val="dk1"/>
                </a:fillRef>
                <a:effectRef idx="0">
                  <a:schemeClr val="dk1"/>
                </a:effectRef>
                <a:fontRef idx="minor">
                  <a:schemeClr val="tx1"/>
                </a:fontRef>
              </xdr:style>
            </xdr:cxnSp>
          </xdr:grpSp>
          <xdr:sp macro="" textlink="">
            <xdr:nvSpPr>
              <xdr:cNvPr id="128" name="Dowolny kształt: kształt 127">
                <a:extLst>
                  <a:ext uri="{FF2B5EF4-FFF2-40B4-BE49-F238E27FC236}">
                    <a16:creationId xmlns:a16="http://schemas.microsoft.com/office/drawing/2014/main" id="{00000000-0008-0000-0800-000080000000}"/>
                  </a:ext>
                </a:extLst>
              </xdr:cNvPr>
              <xdr:cNvSpPr/>
            </xdr:nvSpPr>
            <xdr:spPr>
              <a:xfrm>
                <a:off x="5602843" y="7665271"/>
                <a:ext cx="327859" cy="486277"/>
              </a:xfrm>
              <a:custGeom>
                <a:avLst/>
                <a:gdLst>
                  <a:gd name="connsiteX0" fmla="*/ 0 w 656723"/>
                  <a:gd name="connsiteY0" fmla="*/ 0 h 1017671"/>
                  <a:gd name="connsiteX1" fmla="*/ 0 w 656723"/>
                  <a:gd name="connsiteY1" fmla="*/ 686803 h 1017671"/>
                  <a:gd name="connsiteX2" fmla="*/ 656723 w 656723"/>
                  <a:gd name="connsiteY2" fmla="*/ 1017671 h 1017671"/>
                  <a:gd name="connsiteX3" fmla="*/ 656723 w 656723"/>
                  <a:gd name="connsiteY3" fmla="*/ 340895 h 1017671"/>
                  <a:gd name="connsiteX4" fmla="*/ 0 w 656723"/>
                  <a:gd name="connsiteY4" fmla="*/ 0 h 1017671"/>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656723" h="1017671">
                    <a:moveTo>
                      <a:pt x="0" y="0"/>
                    </a:moveTo>
                    <a:lnTo>
                      <a:pt x="0" y="686803"/>
                    </a:lnTo>
                    <a:lnTo>
                      <a:pt x="656723" y="1017671"/>
                    </a:lnTo>
                    <a:lnTo>
                      <a:pt x="656723" y="340895"/>
                    </a:lnTo>
                    <a:lnTo>
                      <a:pt x="0" y="0"/>
                    </a:lnTo>
                    <a:close/>
                  </a:path>
                </a:pathLst>
              </a:custGeom>
              <a:solidFill>
                <a:schemeClr val="accent1">
                  <a:lumMod val="40000"/>
                  <a:lumOff val="60000"/>
                </a:schemeClr>
              </a:solidFill>
              <a:ln>
                <a:solidFill>
                  <a:schemeClr val="bg1">
                    <a:lumMod val="85000"/>
                  </a:schemeClr>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xnSp macro="">
            <xdr:nvCxnSpPr>
              <xdr:cNvPr id="129" name="Łącznik prosty 128">
                <a:extLst>
                  <a:ext uri="{FF2B5EF4-FFF2-40B4-BE49-F238E27FC236}">
                    <a16:creationId xmlns:a16="http://schemas.microsoft.com/office/drawing/2014/main" id="{00000000-0008-0000-0800-000081000000}"/>
                  </a:ext>
                </a:extLst>
              </xdr:cNvPr>
              <xdr:cNvCxnSpPr/>
            </xdr:nvCxnSpPr>
            <xdr:spPr>
              <a:xfrm flipV="1">
                <a:off x="5763262" y="7757701"/>
                <a:ext cx="0" cy="303609"/>
              </a:xfrm>
              <a:prstGeom prst="line">
                <a:avLst/>
              </a:prstGeom>
              <a:ln w="12700">
                <a:solidFill>
                  <a:schemeClr val="bg1">
                    <a:lumMod val="85000"/>
                  </a:schemeClr>
                </a:solidFill>
                <a:prstDash val="sysDash"/>
              </a:ln>
            </xdr:spPr>
            <xdr:style>
              <a:lnRef idx="1">
                <a:schemeClr val="accent1"/>
              </a:lnRef>
              <a:fillRef idx="0">
                <a:schemeClr val="accent1"/>
              </a:fillRef>
              <a:effectRef idx="0">
                <a:schemeClr val="accent1"/>
              </a:effectRef>
              <a:fontRef idx="minor">
                <a:schemeClr val="tx1"/>
              </a:fontRef>
            </xdr:style>
          </xdr:cxnSp>
        </xdr:grpSp>
        <xdr:cxnSp macro="">
          <xdr:nvCxnSpPr>
            <xdr:cNvPr id="126" name="Łącznik prosty 125">
              <a:extLst>
                <a:ext uri="{FF2B5EF4-FFF2-40B4-BE49-F238E27FC236}">
                  <a16:creationId xmlns:a16="http://schemas.microsoft.com/office/drawing/2014/main" id="{00000000-0008-0000-0800-00007E000000}"/>
                </a:ext>
              </a:extLst>
            </xdr:cNvPr>
            <xdr:cNvCxnSpPr>
              <a:stCxn id="124" idx="0"/>
              <a:endCxn id="131" idx="3"/>
            </xdr:cNvCxnSpPr>
          </xdr:nvCxnSpPr>
          <xdr:spPr>
            <a:xfrm flipH="1" flipV="1">
              <a:off x="5614300" y="9330574"/>
              <a:ext cx="165544" cy="70601"/>
            </a:xfrm>
            <a:prstGeom prst="line">
              <a:avLst/>
            </a:prstGeom>
            <a:ln>
              <a:solidFill>
                <a:schemeClr val="bg1">
                  <a:lumMod val="65000"/>
                </a:schemeClr>
              </a:solidFill>
            </a:ln>
          </xdr:spPr>
          <xdr:style>
            <a:lnRef idx="1">
              <a:schemeClr val="dk1"/>
            </a:lnRef>
            <a:fillRef idx="0">
              <a:schemeClr val="dk1"/>
            </a:fillRef>
            <a:effectRef idx="0">
              <a:schemeClr val="dk1"/>
            </a:effectRef>
            <a:fontRef idx="minor">
              <a:schemeClr val="tx1"/>
            </a:fontRef>
          </xdr:style>
        </xdr:cxnSp>
      </xdr:grpSp>
      <xdr:sp macro="" textlink="">
        <xdr:nvSpPr>
          <xdr:cNvPr id="122" name="Dowolny kształt: kształt 121">
            <a:extLst>
              <a:ext uri="{FF2B5EF4-FFF2-40B4-BE49-F238E27FC236}">
                <a16:creationId xmlns:a16="http://schemas.microsoft.com/office/drawing/2014/main" id="{00000000-0008-0000-0800-00007A000000}"/>
              </a:ext>
            </a:extLst>
          </xdr:cNvPr>
          <xdr:cNvSpPr/>
        </xdr:nvSpPr>
        <xdr:spPr>
          <a:xfrm>
            <a:off x="6322795" y="11291773"/>
            <a:ext cx="423378" cy="547686"/>
          </a:xfrm>
          <a:custGeom>
            <a:avLst/>
            <a:gdLst>
              <a:gd name="connsiteX0" fmla="*/ 0 w 767014"/>
              <a:gd name="connsiteY0" fmla="*/ 386013 h 1077828"/>
              <a:gd name="connsiteX1" fmla="*/ 0 w 767014"/>
              <a:gd name="connsiteY1" fmla="*/ 1077828 h 1077828"/>
              <a:gd name="connsiteX2" fmla="*/ 767014 w 767014"/>
              <a:gd name="connsiteY2" fmla="*/ 686802 h 1077828"/>
              <a:gd name="connsiteX3" fmla="*/ 767014 w 767014"/>
              <a:gd name="connsiteY3" fmla="*/ 0 h 1077828"/>
              <a:gd name="connsiteX4" fmla="*/ 0 w 767014"/>
              <a:gd name="connsiteY4" fmla="*/ 386013 h 1077828"/>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767014" h="1077828">
                <a:moveTo>
                  <a:pt x="0" y="386013"/>
                </a:moveTo>
                <a:lnTo>
                  <a:pt x="0" y="1077828"/>
                </a:lnTo>
                <a:lnTo>
                  <a:pt x="767014" y="686802"/>
                </a:lnTo>
                <a:lnTo>
                  <a:pt x="767014" y="0"/>
                </a:lnTo>
                <a:lnTo>
                  <a:pt x="0" y="386013"/>
                </a:lnTo>
                <a:close/>
              </a:path>
            </a:pathLst>
          </a:custGeom>
          <a:solidFill>
            <a:schemeClr val="accent1">
              <a:lumMod val="60000"/>
              <a:lumOff val="40000"/>
            </a:schemeClr>
          </a:solidFill>
          <a:ln>
            <a:solidFill>
              <a:schemeClr val="bg1">
                <a:lumMod val="85000"/>
              </a:schemeClr>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xnSp macro="">
        <xdr:nvCxnSpPr>
          <xdr:cNvPr id="123" name="Łącznik prosty 122">
            <a:extLst>
              <a:ext uri="{FF2B5EF4-FFF2-40B4-BE49-F238E27FC236}">
                <a16:creationId xmlns:a16="http://schemas.microsoft.com/office/drawing/2014/main" id="{00000000-0008-0000-0800-00007B000000}"/>
              </a:ext>
            </a:extLst>
          </xdr:cNvPr>
          <xdr:cNvCxnSpPr/>
        </xdr:nvCxnSpPr>
        <xdr:spPr>
          <a:xfrm flipV="1">
            <a:off x="6555462" y="11374308"/>
            <a:ext cx="0" cy="353274"/>
          </a:xfrm>
          <a:prstGeom prst="line">
            <a:avLst/>
          </a:prstGeom>
          <a:ln w="12700">
            <a:solidFill>
              <a:schemeClr val="bg1">
                <a:lumMod val="85000"/>
              </a:schemeClr>
            </a:solidFill>
            <a:prstDash val="sysDash"/>
          </a:ln>
        </xdr:spPr>
        <xdr:style>
          <a:lnRef idx="1">
            <a:schemeClr val="accent1"/>
          </a:lnRef>
          <a:fillRef idx="0">
            <a:schemeClr val="accent1"/>
          </a:fillRef>
          <a:effectRef idx="0">
            <a:schemeClr val="accent1"/>
          </a:effectRef>
          <a:fontRef idx="minor">
            <a:schemeClr val="tx1"/>
          </a:fontRef>
        </xdr:style>
      </xdr:cxnSp>
    </xdr:grpSp>
    <xdr:clientData/>
  </xdr:twoCellAnchor>
  <xdr:twoCellAnchor editAs="oneCell">
    <xdr:from>
      <xdr:col>2</xdr:col>
      <xdr:colOff>240774</xdr:colOff>
      <xdr:row>86</xdr:row>
      <xdr:rowOff>27013</xdr:rowOff>
    </xdr:from>
    <xdr:to>
      <xdr:col>3</xdr:col>
      <xdr:colOff>1255</xdr:colOff>
      <xdr:row>88</xdr:row>
      <xdr:rowOff>16580</xdr:rowOff>
    </xdr:to>
    <xdr:pic>
      <xdr:nvPicPr>
        <xdr:cNvPr id="137" name="Grafika 136" descr="Termometr z wypełnieniem pełnym">
          <a:extLst>
            <a:ext uri="{FF2B5EF4-FFF2-40B4-BE49-F238E27FC236}">
              <a16:creationId xmlns:a16="http://schemas.microsoft.com/office/drawing/2014/main" id="{00000000-0008-0000-0800-000089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 uri="{96DAC541-7B7A-43D3-8B79-37D633B846F1}">
              <asvg:svgBlip xmlns:asvg="http://schemas.microsoft.com/office/drawing/2016/SVG/main" r:embed="rId9"/>
            </a:ext>
          </a:extLst>
        </a:blip>
        <a:stretch>
          <a:fillRect/>
        </a:stretch>
      </xdr:blipFill>
      <xdr:spPr>
        <a:xfrm>
          <a:off x="926574" y="16013773"/>
          <a:ext cx="339601" cy="359137"/>
        </a:xfrm>
        <a:prstGeom prst="rect">
          <a:avLst/>
        </a:prstGeom>
      </xdr:spPr>
    </xdr:pic>
    <xdr:clientData/>
  </xdr:twoCellAnchor>
  <xdr:twoCellAnchor editAs="oneCell">
    <xdr:from>
      <xdr:col>2</xdr:col>
      <xdr:colOff>83402</xdr:colOff>
      <xdr:row>86</xdr:row>
      <xdr:rowOff>23419</xdr:rowOff>
    </xdr:from>
    <xdr:to>
      <xdr:col>2</xdr:col>
      <xdr:colOff>285998</xdr:colOff>
      <xdr:row>88</xdr:row>
      <xdr:rowOff>15608</xdr:rowOff>
    </xdr:to>
    <xdr:pic>
      <xdr:nvPicPr>
        <xdr:cNvPr id="138" name="Grafika 137" descr="Słońce z wypełnieniem pełnym">
          <a:extLst>
            <a:ext uri="{FF2B5EF4-FFF2-40B4-BE49-F238E27FC236}">
              <a16:creationId xmlns:a16="http://schemas.microsoft.com/office/drawing/2014/main" id="{00000000-0008-0000-0800-00008A000000}"/>
            </a:ext>
          </a:extLst>
        </xdr:cNvPr>
        <xdr:cNvPicPr>
          <a:picLocks/>
        </xdr:cNvPicPr>
      </xdr:nvPicPr>
      <xdr:blipFill rotWithShape="1">
        <a:blip xmlns:r="http://schemas.openxmlformats.org/officeDocument/2006/relationships" r:embed="rId10" cstate="print">
          <a:extLst>
            <a:ext uri="{28A0092B-C50C-407E-A947-70E740481C1C}">
              <a14:useLocalDpi xmlns:a14="http://schemas.microsoft.com/office/drawing/2010/main" val="0"/>
            </a:ext>
            <a:ext uri="{96DAC541-7B7A-43D3-8B79-37D633B846F1}">
              <asvg:svgBlip xmlns:asvg="http://schemas.microsoft.com/office/drawing/2016/SVG/main" r:embed="rId11"/>
            </a:ext>
          </a:extLst>
        </a:blip>
        <a:srcRect l="46542"/>
        <a:stretch/>
      </xdr:blipFill>
      <xdr:spPr>
        <a:xfrm rot="10800000">
          <a:off x="769202" y="16010179"/>
          <a:ext cx="198786" cy="361759"/>
        </a:xfrm>
        <a:prstGeom prst="rect">
          <a:avLst/>
        </a:prstGeom>
      </xdr:spPr>
    </xdr:pic>
    <xdr:clientData/>
  </xdr:twoCellAnchor>
  <xdr:twoCellAnchor>
    <xdr:from>
      <xdr:col>16</xdr:col>
      <xdr:colOff>18579</xdr:colOff>
      <xdr:row>102</xdr:row>
      <xdr:rowOff>137159</xdr:rowOff>
    </xdr:from>
    <xdr:to>
      <xdr:col>23</xdr:col>
      <xdr:colOff>278467</xdr:colOff>
      <xdr:row>115</xdr:row>
      <xdr:rowOff>56016</xdr:rowOff>
    </xdr:to>
    <xdr:grpSp>
      <xdr:nvGrpSpPr>
        <xdr:cNvPr id="139" name="Grupa 138">
          <a:extLst>
            <a:ext uri="{FF2B5EF4-FFF2-40B4-BE49-F238E27FC236}">
              <a16:creationId xmlns:a16="http://schemas.microsoft.com/office/drawing/2014/main" id="{00000000-0008-0000-0800-00008B000000}"/>
            </a:ext>
          </a:extLst>
        </xdr:cNvPr>
        <xdr:cNvGrpSpPr/>
      </xdr:nvGrpSpPr>
      <xdr:grpSpPr>
        <a:xfrm>
          <a:off x="7709624" y="18802349"/>
          <a:ext cx="2545888" cy="2302124"/>
          <a:chOff x="9079229" y="18621375"/>
          <a:chExt cx="2177468" cy="1918288"/>
        </a:xfrm>
      </xdr:grpSpPr>
      <xdr:grpSp>
        <xdr:nvGrpSpPr>
          <xdr:cNvPr id="140" name="Grupa 139">
            <a:extLst>
              <a:ext uri="{FF2B5EF4-FFF2-40B4-BE49-F238E27FC236}">
                <a16:creationId xmlns:a16="http://schemas.microsoft.com/office/drawing/2014/main" id="{00000000-0008-0000-0800-00008C000000}"/>
              </a:ext>
            </a:extLst>
          </xdr:cNvPr>
          <xdr:cNvGrpSpPr>
            <a:grpSpLocks noChangeAspect="1"/>
          </xdr:cNvGrpSpPr>
        </xdr:nvGrpSpPr>
        <xdr:grpSpPr>
          <a:xfrm>
            <a:off x="9079229" y="18960465"/>
            <a:ext cx="2177468" cy="1579198"/>
            <a:chOff x="544926" y="3922680"/>
            <a:chExt cx="1930931" cy="1200668"/>
          </a:xfrm>
        </xdr:grpSpPr>
        <xdr:cxnSp macro="">
          <xdr:nvCxnSpPr>
            <xdr:cNvPr id="143" name="Łącznik prosty 142">
              <a:extLst>
                <a:ext uri="{FF2B5EF4-FFF2-40B4-BE49-F238E27FC236}">
                  <a16:creationId xmlns:a16="http://schemas.microsoft.com/office/drawing/2014/main" id="{00000000-0008-0000-0800-00008F000000}"/>
                </a:ext>
              </a:extLst>
            </xdr:cNvPr>
            <xdr:cNvCxnSpPr/>
          </xdr:nvCxnSpPr>
          <xdr:spPr>
            <a:xfrm flipH="1" flipV="1">
              <a:off x="2130592" y="4597066"/>
              <a:ext cx="345265" cy="155117"/>
            </a:xfrm>
            <a:prstGeom prst="line">
              <a:avLst/>
            </a:prstGeom>
            <a:ln w="3175"/>
          </xdr:spPr>
          <xdr:style>
            <a:lnRef idx="1">
              <a:schemeClr val="dk1"/>
            </a:lnRef>
            <a:fillRef idx="0">
              <a:schemeClr val="dk1"/>
            </a:fillRef>
            <a:effectRef idx="0">
              <a:schemeClr val="dk1"/>
            </a:effectRef>
            <a:fontRef idx="minor">
              <a:schemeClr val="tx1"/>
            </a:fontRef>
          </xdr:style>
        </xdr:cxnSp>
        <xdr:grpSp>
          <xdr:nvGrpSpPr>
            <xdr:cNvPr id="144" name="Grupa 143">
              <a:extLst>
                <a:ext uri="{FF2B5EF4-FFF2-40B4-BE49-F238E27FC236}">
                  <a16:creationId xmlns:a16="http://schemas.microsoft.com/office/drawing/2014/main" id="{00000000-0008-0000-0800-000090000000}"/>
                </a:ext>
              </a:extLst>
            </xdr:cNvPr>
            <xdr:cNvGrpSpPr>
              <a:grpSpLocks noChangeAspect="1"/>
            </xdr:cNvGrpSpPr>
          </xdr:nvGrpSpPr>
          <xdr:grpSpPr>
            <a:xfrm>
              <a:off x="544926" y="3922680"/>
              <a:ext cx="1904493" cy="1200668"/>
              <a:chOff x="6448642" y="3073956"/>
              <a:chExt cx="2825060" cy="2197628"/>
            </a:xfrm>
          </xdr:grpSpPr>
          <xdr:sp macro="" textlink="">
            <xdr:nvSpPr>
              <xdr:cNvPr id="145" name="Dowolny kształt: kształt 144">
                <a:extLst>
                  <a:ext uri="{FF2B5EF4-FFF2-40B4-BE49-F238E27FC236}">
                    <a16:creationId xmlns:a16="http://schemas.microsoft.com/office/drawing/2014/main" id="{00000000-0008-0000-0800-000091000000}"/>
                  </a:ext>
                </a:extLst>
              </xdr:cNvPr>
              <xdr:cNvSpPr/>
            </xdr:nvSpPr>
            <xdr:spPr>
              <a:xfrm>
                <a:off x="7845107" y="3078602"/>
                <a:ext cx="1167674" cy="1342472"/>
              </a:xfrm>
              <a:custGeom>
                <a:avLst/>
                <a:gdLst>
                  <a:gd name="connsiteX0" fmla="*/ 0 w 1170878"/>
                  <a:gd name="connsiteY0" fmla="*/ 669073 h 1347439"/>
                  <a:gd name="connsiteX1" fmla="*/ 0 w 1170878"/>
                  <a:gd name="connsiteY1" fmla="*/ 0 h 1347439"/>
                  <a:gd name="connsiteX2" fmla="*/ 1170878 w 1170878"/>
                  <a:gd name="connsiteY2" fmla="*/ 664427 h 1347439"/>
                  <a:gd name="connsiteX3" fmla="*/ 1170878 w 1170878"/>
                  <a:gd name="connsiteY3" fmla="*/ 1347439 h 1347439"/>
                  <a:gd name="connsiteX4" fmla="*/ 0 w 1170878"/>
                  <a:gd name="connsiteY4" fmla="*/ 669073 h 1347439"/>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170878" h="1347439">
                    <a:moveTo>
                      <a:pt x="0" y="669073"/>
                    </a:moveTo>
                    <a:lnTo>
                      <a:pt x="0" y="0"/>
                    </a:lnTo>
                    <a:lnTo>
                      <a:pt x="1170878" y="664427"/>
                    </a:lnTo>
                    <a:lnTo>
                      <a:pt x="1170878" y="1347439"/>
                    </a:lnTo>
                    <a:lnTo>
                      <a:pt x="0" y="669073"/>
                    </a:lnTo>
                    <a:close/>
                  </a:path>
                </a:pathLst>
              </a:custGeom>
              <a:solidFill>
                <a:schemeClr val="bg1">
                  <a:lumMod val="9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b="1"/>
              </a:p>
            </xdr:txBody>
          </xdr:sp>
          <xdr:sp macro="" textlink="">
            <xdr:nvSpPr>
              <xdr:cNvPr id="146" name="Dowolny kształt: kształt 145">
                <a:extLst>
                  <a:ext uri="{FF2B5EF4-FFF2-40B4-BE49-F238E27FC236}">
                    <a16:creationId xmlns:a16="http://schemas.microsoft.com/office/drawing/2014/main" id="{00000000-0008-0000-0800-000092000000}"/>
                  </a:ext>
                </a:extLst>
              </xdr:cNvPr>
              <xdr:cNvSpPr/>
            </xdr:nvSpPr>
            <xdr:spPr>
              <a:xfrm>
                <a:off x="6681599" y="3073956"/>
                <a:ext cx="1168154" cy="1342472"/>
              </a:xfrm>
              <a:custGeom>
                <a:avLst/>
                <a:gdLst>
                  <a:gd name="connsiteX0" fmla="*/ 0 w 1170878"/>
                  <a:gd name="connsiteY0" fmla="*/ 1347439 h 1347439"/>
                  <a:gd name="connsiteX1" fmla="*/ 0 w 1170878"/>
                  <a:gd name="connsiteY1" fmla="*/ 673719 h 1347439"/>
                  <a:gd name="connsiteX2" fmla="*/ 1170878 w 1170878"/>
                  <a:gd name="connsiteY2" fmla="*/ 0 h 1347439"/>
                  <a:gd name="connsiteX3" fmla="*/ 1170878 w 1170878"/>
                  <a:gd name="connsiteY3" fmla="*/ 678366 h 1347439"/>
                  <a:gd name="connsiteX4" fmla="*/ 0 w 1170878"/>
                  <a:gd name="connsiteY4" fmla="*/ 1347439 h 1347439"/>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170878" h="1347439">
                    <a:moveTo>
                      <a:pt x="0" y="1347439"/>
                    </a:moveTo>
                    <a:lnTo>
                      <a:pt x="0" y="673719"/>
                    </a:lnTo>
                    <a:lnTo>
                      <a:pt x="1170878" y="0"/>
                    </a:lnTo>
                    <a:lnTo>
                      <a:pt x="1170878" y="678366"/>
                    </a:lnTo>
                    <a:lnTo>
                      <a:pt x="0" y="1347439"/>
                    </a:lnTo>
                    <a:close/>
                  </a:path>
                </a:pathLst>
              </a:custGeom>
              <a:solidFill>
                <a:schemeClr val="bg1">
                  <a:lumMod val="9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b="1"/>
              </a:p>
            </xdr:txBody>
          </xdr:sp>
          <xdr:sp macro="" textlink="">
            <xdr:nvSpPr>
              <xdr:cNvPr id="147" name="Dowolny kształt: kształt 146">
                <a:extLst>
                  <a:ext uri="{FF2B5EF4-FFF2-40B4-BE49-F238E27FC236}">
                    <a16:creationId xmlns:a16="http://schemas.microsoft.com/office/drawing/2014/main" id="{00000000-0008-0000-0800-000093000000}"/>
                  </a:ext>
                </a:extLst>
              </xdr:cNvPr>
              <xdr:cNvSpPr/>
            </xdr:nvSpPr>
            <xdr:spPr>
              <a:xfrm>
                <a:off x="6681599" y="3743509"/>
                <a:ext cx="1163508" cy="1351285"/>
              </a:xfrm>
              <a:custGeom>
                <a:avLst/>
                <a:gdLst>
                  <a:gd name="connsiteX0" fmla="*/ 1166232 w 1166232"/>
                  <a:gd name="connsiteY0" fmla="*/ 1356732 h 1356732"/>
                  <a:gd name="connsiteX1" fmla="*/ 1166232 w 1166232"/>
                  <a:gd name="connsiteY1" fmla="*/ 673719 h 1356732"/>
                  <a:gd name="connsiteX2" fmla="*/ 0 w 1166232"/>
                  <a:gd name="connsiteY2" fmla="*/ 0 h 1356732"/>
                  <a:gd name="connsiteX3" fmla="*/ 0 w 1166232"/>
                  <a:gd name="connsiteY3" fmla="*/ 678366 h 1356732"/>
                  <a:gd name="connsiteX4" fmla="*/ 1166232 w 1166232"/>
                  <a:gd name="connsiteY4" fmla="*/ 1356732 h 1356732"/>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166232" h="1356732">
                    <a:moveTo>
                      <a:pt x="1166232" y="1356732"/>
                    </a:moveTo>
                    <a:lnTo>
                      <a:pt x="1166232" y="673719"/>
                    </a:lnTo>
                    <a:lnTo>
                      <a:pt x="0" y="0"/>
                    </a:lnTo>
                    <a:lnTo>
                      <a:pt x="0" y="678366"/>
                    </a:lnTo>
                    <a:lnTo>
                      <a:pt x="1166232" y="1356732"/>
                    </a:lnTo>
                    <a:close/>
                  </a:path>
                </a:pathLst>
              </a:custGeom>
              <a:solidFill>
                <a:schemeClr val="bg1">
                  <a:lumMod val="9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b="1"/>
              </a:p>
            </xdr:txBody>
          </xdr:sp>
          <xdr:sp macro="" textlink="">
            <xdr:nvSpPr>
              <xdr:cNvPr id="148" name="Dowolny kształt: kształt 147">
                <a:extLst>
                  <a:ext uri="{FF2B5EF4-FFF2-40B4-BE49-F238E27FC236}">
                    <a16:creationId xmlns:a16="http://schemas.microsoft.com/office/drawing/2014/main" id="{00000000-0008-0000-0800-000094000000}"/>
                  </a:ext>
                </a:extLst>
              </xdr:cNvPr>
              <xdr:cNvSpPr/>
            </xdr:nvSpPr>
            <xdr:spPr>
              <a:xfrm>
                <a:off x="7849753" y="3743509"/>
                <a:ext cx="1166258" cy="1355931"/>
              </a:xfrm>
              <a:custGeom>
                <a:avLst/>
                <a:gdLst>
                  <a:gd name="connsiteX0" fmla="*/ 1166232 w 1166232"/>
                  <a:gd name="connsiteY0" fmla="*/ 687658 h 1361378"/>
                  <a:gd name="connsiteX1" fmla="*/ 1166232 w 1166232"/>
                  <a:gd name="connsiteY1" fmla="*/ 0 h 1361378"/>
                  <a:gd name="connsiteX2" fmla="*/ 0 w 1166232"/>
                  <a:gd name="connsiteY2" fmla="*/ 673719 h 1361378"/>
                  <a:gd name="connsiteX3" fmla="*/ 0 w 1166232"/>
                  <a:gd name="connsiteY3" fmla="*/ 1361378 h 1361378"/>
                  <a:gd name="connsiteX4" fmla="*/ 1166232 w 1166232"/>
                  <a:gd name="connsiteY4" fmla="*/ 687658 h 1361378"/>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166232" h="1361378">
                    <a:moveTo>
                      <a:pt x="1166232" y="687658"/>
                    </a:moveTo>
                    <a:lnTo>
                      <a:pt x="1166232" y="0"/>
                    </a:lnTo>
                    <a:lnTo>
                      <a:pt x="0" y="673719"/>
                    </a:lnTo>
                    <a:lnTo>
                      <a:pt x="0" y="1361378"/>
                    </a:lnTo>
                    <a:lnTo>
                      <a:pt x="1166232" y="687658"/>
                    </a:lnTo>
                    <a:close/>
                  </a:path>
                </a:pathLst>
              </a:custGeom>
              <a:solidFill>
                <a:schemeClr val="bg1">
                  <a:lumMod val="9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b="1"/>
              </a:p>
            </xdr:txBody>
          </xdr:sp>
          <xdr:cxnSp macro="">
            <xdr:nvCxnSpPr>
              <xdr:cNvPr id="149" name="Łącznik prosty 148">
                <a:extLst>
                  <a:ext uri="{FF2B5EF4-FFF2-40B4-BE49-F238E27FC236}">
                    <a16:creationId xmlns:a16="http://schemas.microsoft.com/office/drawing/2014/main" id="{00000000-0008-0000-0800-000095000000}"/>
                  </a:ext>
                </a:extLst>
              </xdr:cNvPr>
              <xdr:cNvCxnSpPr/>
            </xdr:nvCxnSpPr>
            <xdr:spPr>
              <a:xfrm flipH="1" flipV="1">
                <a:off x="7860193" y="5102157"/>
                <a:ext cx="299263" cy="169427"/>
              </a:xfrm>
              <a:prstGeom prst="line">
                <a:avLst/>
              </a:prstGeom>
              <a:ln w="3175"/>
            </xdr:spPr>
            <xdr:style>
              <a:lnRef idx="1">
                <a:schemeClr val="dk1"/>
              </a:lnRef>
              <a:fillRef idx="0">
                <a:schemeClr val="dk1"/>
              </a:fillRef>
              <a:effectRef idx="0">
                <a:schemeClr val="dk1"/>
              </a:effectRef>
              <a:fontRef idx="minor">
                <a:schemeClr val="tx1"/>
              </a:fontRef>
            </xdr:style>
          </xdr:cxnSp>
          <xdr:cxnSp macro="">
            <xdr:nvCxnSpPr>
              <xdr:cNvPr id="150" name="Łącznik prosty 149">
                <a:extLst>
                  <a:ext uri="{FF2B5EF4-FFF2-40B4-BE49-F238E27FC236}">
                    <a16:creationId xmlns:a16="http://schemas.microsoft.com/office/drawing/2014/main" id="{00000000-0008-0000-0800-000096000000}"/>
                  </a:ext>
                </a:extLst>
              </xdr:cNvPr>
              <xdr:cNvCxnSpPr/>
            </xdr:nvCxnSpPr>
            <xdr:spPr>
              <a:xfrm flipH="1" flipV="1">
                <a:off x="6480495" y="4544755"/>
                <a:ext cx="1163426" cy="686269"/>
              </a:xfrm>
              <a:prstGeom prst="line">
                <a:avLst/>
              </a:prstGeom>
              <a:ln w="6350" cap="flat" cmpd="sng" algn="ctr">
                <a:solidFill>
                  <a:schemeClr val="dk1"/>
                </a:solidFill>
                <a:prstDash val="solid"/>
                <a:round/>
                <a:headEnd type="triangle" w="sm" len="med"/>
                <a:tailEnd type="triangle" w="sm" len="med"/>
              </a:ln>
            </xdr:spPr>
            <xdr:style>
              <a:lnRef idx="0">
                <a:scrgbClr r="0" g="0" b="0"/>
              </a:lnRef>
              <a:fillRef idx="0">
                <a:scrgbClr r="0" g="0" b="0"/>
              </a:fillRef>
              <a:effectRef idx="0">
                <a:scrgbClr r="0" g="0" b="0"/>
              </a:effectRef>
              <a:fontRef idx="minor">
                <a:schemeClr val="tx1"/>
              </a:fontRef>
            </xdr:style>
          </xdr:cxnSp>
          <xdr:cxnSp macro="">
            <xdr:nvCxnSpPr>
              <xdr:cNvPr id="151" name="Łącznik prosty 150">
                <a:extLst>
                  <a:ext uri="{FF2B5EF4-FFF2-40B4-BE49-F238E27FC236}">
                    <a16:creationId xmlns:a16="http://schemas.microsoft.com/office/drawing/2014/main" id="{00000000-0008-0000-0800-000097000000}"/>
                  </a:ext>
                </a:extLst>
              </xdr:cNvPr>
              <xdr:cNvCxnSpPr/>
            </xdr:nvCxnSpPr>
            <xdr:spPr>
              <a:xfrm flipV="1">
                <a:off x="8121199" y="4577171"/>
                <a:ext cx="1152503" cy="672830"/>
              </a:xfrm>
              <a:prstGeom prst="line">
                <a:avLst/>
              </a:prstGeom>
              <a:ln w="6350" cap="flat" cmpd="sng" algn="ctr">
                <a:solidFill>
                  <a:schemeClr val="dk1"/>
                </a:solidFill>
                <a:prstDash val="solid"/>
                <a:round/>
                <a:headEnd type="triangle" w="sm" len="med"/>
                <a:tailEnd type="triangle" w="sm" len="med"/>
              </a:ln>
            </xdr:spPr>
            <xdr:style>
              <a:lnRef idx="0">
                <a:scrgbClr r="0" g="0" b="0"/>
              </a:lnRef>
              <a:fillRef idx="0">
                <a:scrgbClr r="0" g="0" b="0"/>
              </a:fillRef>
              <a:effectRef idx="0">
                <a:scrgbClr r="0" g="0" b="0"/>
              </a:effectRef>
              <a:fontRef idx="minor">
                <a:schemeClr val="tx1"/>
              </a:fontRef>
            </xdr:style>
          </xdr:cxnSp>
          <xdr:cxnSp macro="">
            <xdr:nvCxnSpPr>
              <xdr:cNvPr id="152" name="Łącznik prosty 151">
                <a:extLst>
                  <a:ext uri="{FF2B5EF4-FFF2-40B4-BE49-F238E27FC236}">
                    <a16:creationId xmlns:a16="http://schemas.microsoft.com/office/drawing/2014/main" id="{00000000-0008-0000-0800-000098000000}"/>
                  </a:ext>
                </a:extLst>
              </xdr:cNvPr>
              <xdr:cNvCxnSpPr>
                <a:endCxn id="148" idx="3"/>
              </xdr:cNvCxnSpPr>
            </xdr:nvCxnSpPr>
            <xdr:spPr>
              <a:xfrm flipV="1">
                <a:off x="7596605" y="5099441"/>
                <a:ext cx="253148" cy="162622"/>
              </a:xfrm>
              <a:prstGeom prst="line">
                <a:avLst/>
              </a:prstGeom>
              <a:ln w="3175"/>
            </xdr:spPr>
            <xdr:style>
              <a:lnRef idx="1">
                <a:schemeClr val="dk1"/>
              </a:lnRef>
              <a:fillRef idx="0">
                <a:schemeClr val="dk1"/>
              </a:fillRef>
              <a:effectRef idx="0">
                <a:schemeClr val="dk1"/>
              </a:effectRef>
              <a:fontRef idx="minor">
                <a:schemeClr val="tx1"/>
              </a:fontRef>
            </xdr:style>
          </xdr:cxnSp>
          <xdr:cxnSp macro="">
            <xdr:nvCxnSpPr>
              <xdr:cNvPr id="153" name="Łącznik prosty 152">
                <a:extLst>
                  <a:ext uri="{FF2B5EF4-FFF2-40B4-BE49-F238E27FC236}">
                    <a16:creationId xmlns:a16="http://schemas.microsoft.com/office/drawing/2014/main" id="{00000000-0008-0000-0800-000099000000}"/>
                  </a:ext>
                </a:extLst>
              </xdr:cNvPr>
              <xdr:cNvCxnSpPr/>
            </xdr:nvCxnSpPr>
            <xdr:spPr>
              <a:xfrm flipV="1">
                <a:off x="6448642" y="4422034"/>
                <a:ext cx="234420" cy="133315"/>
              </a:xfrm>
              <a:prstGeom prst="line">
                <a:avLst/>
              </a:prstGeom>
              <a:ln w="3175"/>
            </xdr:spPr>
            <xdr:style>
              <a:lnRef idx="1">
                <a:schemeClr val="dk1"/>
              </a:lnRef>
              <a:fillRef idx="0">
                <a:schemeClr val="dk1"/>
              </a:fillRef>
              <a:effectRef idx="0">
                <a:schemeClr val="dk1"/>
              </a:effectRef>
              <a:fontRef idx="minor">
                <a:schemeClr val="tx1"/>
              </a:fontRef>
            </xdr:style>
          </xdr:cxnSp>
        </xdr:grpSp>
      </xdr:grpSp>
      <xdr:sp macro="" textlink="">
        <xdr:nvSpPr>
          <xdr:cNvPr id="141" name="Dowolny kształt: kształt 140">
            <a:extLst>
              <a:ext uri="{FF2B5EF4-FFF2-40B4-BE49-F238E27FC236}">
                <a16:creationId xmlns:a16="http://schemas.microsoft.com/office/drawing/2014/main" id="{00000000-0008-0000-0800-00008D000000}"/>
              </a:ext>
            </a:extLst>
          </xdr:cNvPr>
          <xdr:cNvSpPr/>
        </xdr:nvSpPr>
        <xdr:spPr>
          <a:xfrm>
            <a:off x="9220199" y="18621375"/>
            <a:ext cx="1520782" cy="1353594"/>
          </a:xfrm>
          <a:custGeom>
            <a:avLst/>
            <a:gdLst>
              <a:gd name="connsiteX0" fmla="*/ 0 w 2247900"/>
              <a:gd name="connsiteY0" fmla="*/ 1066800 h 1685925"/>
              <a:gd name="connsiteX1" fmla="*/ 866775 w 2247900"/>
              <a:gd name="connsiteY1" fmla="*/ 0 h 1685925"/>
              <a:gd name="connsiteX2" fmla="*/ 2247900 w 2247900"/>
              <a:gd name="connsiteY2" fmla="*/ 657225 h 1685925"/>
              <a:gd name="connsiteX3" fmla="*/ 1352550 w 2247900"/>
              <a:gd name="connsiteY3" fmla="*/ 1685925 h 1685925"/>
              <a:gd name="connsiteX4" fmla="*/ 0 w 2247900"/>
              <a:gd name="connsiteY4" fmla="*/ 1066800 h 1685925"/>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2247900" h="1685925">
                <a:moveTo>
                  <a:pt x="0" y="1066800"/>
                </a:moveTo>
                <a:lnTo>
                  <a:pt x="866775" y="0"/>
                </a:lnTo>
                <a:lnTo>
                  <a:pt x="2247900" y="657225"/>
                </a:lnTo>
                <a:lnTo>
                  <a:pt x="1352550" y="1685925"/>
                </a:lnTo>
                <a:lnTo>
                  <a:pt x="0" y="1066800"/>
                </a:lnTo>
                <a:close/>
              </a:path>
            </a:pathLst>
          </a:custGeom>
          <a:solidFill>
            <a:schemeClr val="bg1">
              <a:lumMod val="65000"/>
            </a:schemeClr>
          </a:solidFill>
          <a:ln w="158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sp macro="" textlink="">
        <xdr:nvSpPr>
          <xdr:cNvPr id="142" name="Dowolny kształt: kształt 141">
            <a:extLst>
              <a:ext uri="{FF2B5EF4-FFF2-40B4-BE49-F238E27FC236}">
                <a16:creationId xmlns:a16="http://schemas.microsoft.com/office/drawing/2014/main" id="{00000000-0008-0000-0800-00008E000000}"/>
              </a:ext>
            </a:extLst>
          </xdr:cNvPr>
          <xdr:cNvSpPr/>
        </xdr:nvSpPr>
        <xdr:spPr>
          <a:xfrm>
            <a:off x="10661211" y="19144729"/>
            <a:ext cx="395409" cy="316751"/>
          </a:xfrm>
          <a:custGeom>
            <a:avLst/>
            <a:gdLst>
              <a:gd name="connsiteX0" fmla="*/ 587829 w 587829"/>
              <a:gd name="connsiteY0" fmla="*/ 397329 h 397329"/>
              <a:gd name="connsiteX1" fmla="*/ 0 w 587829"/>
              <a:gd name="connsiteY1" fmla="*/ 141515 h 397329"/>
              <a:gd name="connsiteX2" fmla="*/ 125186 w 587829"/>
              <a:gd name="connsiteY2" fmla="*/ 0 h 397329"/>
              <a:gd name="connsiteX3" fmla="*/ 587829 w 587829"/>
              <a:gd name="connsiteY3" fmla="*/ 397329 h 397329"/>
            </a:gdLst>
            <a:ahLst/>
            <a:cxnLst>
              <a:cxn ang="0">
                <a:pos x="connsiteX0" y="connsiteY0"/>
              </a:cxn>
              <a:cxn ang="0">
                <a:pos x="connsiteX1" y="connsiteY1"/>
              </a:cxn>
              <a:cxn ang="0">
                <a:pos x="connsiteX2" y="connsiteY2"/>
              </a:cxn>
              <a:cxn ang="0">
                <a:pos x="connsiteX3" y="connsiteY3"/>
              </a:cxn>
            </a:cxnLst>
            <a:rect l="l" t="t" r="r" b="b"/>
            <a:pathLst>
              <a:path w="587829" h="397329">
                <a:moveTo>
                  <a:pt x="587829" y="397329"/>
                </a:moveTo>
                <a:lnTo>
                  <a:pt x="0" y="141515"/>
                </a:lnTo>
                <a:lnTo>
                  <a:pt x="125186" y="0"/>
                </a:lnTo>
                <a:lnTo>
                  <a:pt x="587829" y="397329"/>
                </a:lnTo>
                <a:close/>
              </a:path>
            </a:pathLst>
          </a:custGeom>
          <a:solidFill>
            <a:schemeClr val="bg1">
              <a:lumMod val="50000"/>
            </a:schemeClr>
          </a:solidFill>
          <a:ln w="158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grpSp>
    <xdr:clientData/>
  </xdr:twoCellAnchor>
  <xdr:twoCellAnchor>
    <xdr:from>
      <xdr:col>2</xdr:col>
      <xdr:colOff>113684</xdr:colOff>
      <xdr:row>101</xdr:row>
      <xdr:rowOff>106682</xdr:rowOff>
    </xdr:from>
    <xdr:to>
      <xdr:col>3</xdr:col>
      <xdr:colOff>440088</xdr:colOff>
      <xdr:row>106</xdr:row>
      <xdr:rowOff>76200</xdr:rowOff>
    </xdr:to>
    <xdr:grpSp>
      <xdr:nvGrpSpPr>
        <xdr:cNvPr id="154" name="Grupa 153">
          <a:extLst>
            <a:ext uri="{FF2B5EF4-FFF2-40B4-BE49-F238E27FC236}">
              <a16:creationId xmlns:a16="http://schemas.microsoft.com/office/drawing/2014/main" id="{00000000-0008-0000-0800-00009A000000}"/>
            </a:ext>
          </a:extLst>
        </xdr:cNvPr>
        <xdr:cNvGrpSpPr>
          <a:grpSpLocks noChangeAspect="1"/>
        </xdr:cNvGrpSpPr>
      </xdr:nvGrpSpPr>
      <xdr:grpSpPr>
        <a:xfrm>
          <a:off x="797243" y="18594483"/>
          <a:ext cx="905300" cy="867893"/>
          <a:chOff x="9220199" y="18621375"/>
          <a:chExt cx="1836421" cy="1794587"/>
        </a:xfrm>
      </xdr:grpSpPr>
      <xdr:grpSp>
        <xdr:nvGrpSpPr>
          <xdr:cNvPr id="155" name="Grupa 154">
            <a:extLst>
              <a:ext uri="{FF2B5EF4-FFF2-40B4-BE49-F238E27FC236}">
                <a16:creationId xmlns:a16="http://schemas.microsoft.com/office/drawing/2014/main" id="{00000000-0008-0000-0800-00009B000000}"/>
              </a:ext>
            </a:extLst>
          </xdr:cNvPr>
          <xdr:cNvGrpSpPr>
            <a:grpSpLocks noChangeAspect="1"/>
          </xdr:cNvGrpSpPr>
        </xdr:nvGrpSpPr>
        <xdr:grpSpPr>
          <a:xfrm>
            <a:off x="9256327" y="18960465"/>
            <a:ext cx="1774656" cy="1455497"/>
            <a:chOff x="6681599" y="3073956"/>
            <a:chExt cx="2334412" cy="2025484"/>
          </a:xfrm>
        </xdr:grpSpPr>
        <xdr:sp macro="" textlink="">
          <xdr:nvSpPr>
            <xdr:cNvPr id="158" name="Dowolny kształt: kształt 157">
              <a:extLst>
                <a:ext uri="{FF2B5EF4-FFF2-40B4-BE49-F238E27FC236}">
                  <a16:creationId xmlns:a16="http://schemas.microsoft.com/office/drawing/2014/main" id="{00000000-0008-0000-0800-00009E000000}"/>
                </a:ext>
              </a:extLst>
            </xdr:cNvPr>
            <xdr:cNvSpPr/>
          </xdr:nvSpPr>
          <xdr:spPr>
            <a:xfrm>
              <a:off x="7845107" y="3078602"/>
              <a:ext cx="1167674" cy="1342472"/>
            </a:xfrm>
            <a:custGeom>
              <a:avLst/>
              <a:gdLst>
                <a:gd name="connsiteX0" fmla="*/ 0 w 1170878"/>
                <a:gd name="connsiteY0" fmla="*/ 669073 h 1347439"/>
                <a:gd name="connsiteX1" fmla="*/ 0 w 1170878"/>
                <a:gd name="connsiteY1" fmla="*/ 0 h 1347439"/>
                <a:gd name="connsiteX2" fmla="*/ 1170878 w 1170878"/>
                <a:gd name="connsiteY2" fmla="*/ 664427 h 1347439"/>
                <a:gd name="connsiteX3" fmla="*/ 1170878 w 1170878"/>
                <a:gd name="connsiteY3" fmla="*/ 1347439 h 1347439"/>
                <a:gd name="connsiteX4" fmla="*/ 0 w 1170878"/>
                <a:gd name="connsiteY4" fmla="*/ 669073 h 1347439"/>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170878" h="1347439">
                  <a:moveTo>
                    <a:pt x="0" y="669073"/>
                  </a:moveTo>
                  <a:lnTo>
                    <a:pt x="0" y="0"/>
                  </a:lnTo>
                  <a:lnTo>
                    <a:pt x="1170878" y="664427"/>
                  </a:lnTo>
                  <a:lnTo>
                    <a:pt x="1170878" y="1347439"/>
                  </a:lnTo>
                  <a:lnTo>
                    <a:pt x="0" y="669073"/>
                  </a:lnTo>
                  <a:close/>
                </a:path>
              </a:pathLst>
            </a:custGeom>
            <a:solidFill>
              <a:schemeClr val="bg1">
                <a:lumMod val="95000"/>
              </a:schemeClr>
            </a:solidFill>
            <a:ln>
              <a:solidFill>
                <a:schemeClr val="bg1">
                  <a:lumMod val="75000"/>
                </a:schemeClr>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b="1"/>
            </a:p>
          </xdr:txBody>
        </xdr:sp>
        <xdr:sp macro="" textlink="">
          <xdr:nvSpPr>
            <xdr:cNvPr id="159" name="Dowolny kształt: kształt 158">
              <a:extLst>
                <a:ext uri="{FF2B5EF4-FFF2-40B4-BE49-F238E27FC236}">
                  <a16:creationId xmlns:a16="http://schemas.microsoft.com/office/drawing/2014/main" id="{00000000-0008-0000-0800-00009F000000}"/>
                </a:ext>
              </a:extLst>
            </xdr:cNvPr>
            <xdr:cNvSpPr/>
          </xdr:nvSpPr>
          <xdr:spPr>
            <a:xfrm>
              <a:off x="6681599" y="3073956"/>
              <a:ext cx="1168154" cy="1342472"/>
            </a:xfrm>
            <a:custGeom>
              <a:avLst/>
              <a:gdLst>
                <a:gd name="connsiteX0" fmla="*/ 0 w 1170878"/>
                <a:gd name="connsiteY0" fmla="*/ 1347439 h 1347439"/>
                <a:gd name="connsiteX1" fmla="*/ 0 w 1170878"/>
                <a:gd name="connsiteY1" fmla="*/ 673719 h 1347439"/>
                <a:gd name="connsiteX2" fmla="*/ 1170878 w 1170878"/>
                <a:gd name="connsiteY2" fmla="*/ 0 h 1347439"/>
                <a:gd name="connsiteX3" fmla="*/ 1170878 w 1170878"/>
                <a:gd name="connsiteY3" fmla="*/ 678366 h 1347439"/>
                <a:gd name="connsiteX4" fmla="*/ 0 w 1170878"/>
                <a:gd name="connsiteY4" fmla="*/ 1347439 h 1347439"/>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170878" h="1347439">
                  <a:moveTo>
                    <a:pt x="0" y="1347439"/>
                  </a:moveTo>
                  <a:lnTo>
                    <a:pt x="0" y="673719"/>
                  </a:lnTo>
                  <a:lnTo>
                    <a:pt x="1170878" y="0"/>
                  </a:lnTo>
                  <a:lnTo>
                    <a:pt x="1170878" y="678366"/>
                  </a:lnTo>
                  <a:lnTo>
                    <a:pt x="0" y="1347439"/>
                  </a:lnTo>
                  <a:close/>
                </a:path>
              </a:pathLst>
            </a:custGeom>
            <a:solidFill>
              <a:schemeClr val="bg1">
                <a:lumMod val="9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b="1"/>
            </a:p>
          </xdr:txBody>
        </xdr:sp>
        <xdr:sp macro="" textlink="">
          <xdr:nvSpPr>
            <xdr:cNvPr id="160" name="Dowolny kształt: kształt 159">
              <a:extLst>
                <a:ext uri="{FF2B5EF4-FFF2-40B4-BE49-F238E27FC236}">
                  <a16:creationId xmlns:a16="http://schemas.microsoft.com/office/drawing/2014/main" id="{00000000-0008-0000-0800-0000A0000000}"/>
                </a:ext>
              </a:extLst>
            </xdr:cNvPr>
            <xdr:cNvSpPr/>
          </xdr:nvSpPr>
          <xdr:spPr>
            <a:xfrm>
              <a:off x="6681599" y="3743509"/>
              <a:ext cx="1163508" cy="1351285"/>
            </a:xfrm>
            <a:custGeom>
              <a:avLst/>
              <a:gdLst>
                <a:gd name="connsiteX0" fmla="*/ 1166232 w 1166232"/>
                <a:gd name="connsiteY0" fmla="*/ 1356732 h 1356732"/>
                <a:gd name="connsiteX1" fmla="*/ 1166232 w 1166232"/>
                <a:gd name="connsiteY1" fmla="*/ 673719 h 1356732"/>
                <a:gd name="connsiteX2" fmla="*/ 0 w 1166232"/>
                <a:gd name="connsiteY2" fmla="*/ 0 h 1356732"/>
                <a:gd name="connsiteX3" fmla="*/ 0 w 1166232"/>
                <a:gd name="connsiteY3" fmla="*/ 678366 h 1356732"/>
                <a:gd name="connsiteX4" fmla="*/ 1166232 w 1166232"/>
                <a:gd name="connsiteY4" fmla="*/ 1356732 h 1356732"/>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166232" h="1356732">
                  <a:moveTo>
                    <a:pt x="1166232" y="1356732"/>
                  </a:moveTo>
                  <a:lnTo>
                    <a:pt x="1166232" y="673719"/>
                  </a:lnTo>
                  <a:lnTo>
                    <a:pt x="0" y="0"/>
                  </a:lnTo>
                  <a:lnTo>
                    <a:pt x="0" y="678366"/>
                  </a:lnTo>
                  <a:lnTo>
                    <a:pt x="1166232" y="1356732"/>
                  </a:lnTo>
                  <a:close/>
                </a:path>
              </a:pathLst>
            </a:custGeom>
            <a:solidFill>
              <a:schemeClr val="bg1">
                <a:lumMod val="95000"/>
              </a:schemeClr>
            </a:solidFill>
            <a:ln>
              <a:solidFill>
                <a:schemeClr val="bg1">
                  <a:lumMod val="75000"/>
                </a:schemeClr>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b="1"/>
            </a:p>
          </xdr:txBody>
        </xdr:sp>
        <xdr:sp macro="" textlink="">
          <xdr:nvSpPr>
            <xdr:cNvPr id="161" name="Dowolny kształt: kształt 160">
              <a:extLst>
                <a:ext uri="{FF2B5EF4-FFF2-40B4-BE49-F238E27FC236}">
                  <a16:creationId xmlns:a16="http://schemas.microsoft.com/office/drawing/2014/main" id="{00000000-0008-0000-0800-0000A1000000}"/>
                </a:ext>
              </a:extLst>
            </xdr:cNvPr>
            <xdr:cNvSpPr/>
          </xdr:nvSpPr>
          <xdr:spPr>
            <a:xfrm>
              <a:off x="7849753" y="3743509"/>
              <a:ext cx="1166258" cy="1355931"/>
            </a:xfrm>
            <a:custGeom>
              <a:avLst/>
              <a:gdLst>
                <a:gd name="connsiteX0" fmla="*/ 1166232 w 1166232"/>
                <a:gd name="connsiteY0" fmla="*/ 687658 h 1361378"/>
                <a:gd name="connsiteX1" fmla="*/ 1166232 w 1166232"/>
                <a:gd name="connsiteY1" fmla="*/ 0 h 1361378"/>
                <a:gd name="connsiteX2" fmla="*/ 0 w 1166232"/>
                <a:gd name="connsiteY2" fmla="*/ 673719 h 1361378"/>
                <a:gd name="connsiteX3" fmla="*/ 0 w 1166232"/>
                <a:gd name="connsiteY3" fmla="*/ 1361378 h 1361378"/>
                <a:gd name="connsiteX4" fmla="*/ 1166232 w 1166232"/>
                <a:gd name="connsiteY4" fmla="*/ 687658 h 1361378"/>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166232" h="1361378">
                  <a:moveTo>
                    <a:pt x="1166232" y="687658"/>
                  </a:moveTo>
                  <a:lnTo>
                    <a:pt x="1166232" y="0"/>
                  </a:lnTo>
                  <a:lnTo>
                    <a:pt x="0" y="673719"/>
                  </a:lnTo>
                  <a:lnTo>
                    <a:pt x="0" y="1361378"/>
                  </a:lnTo>
                  <a:lnTo>
                    <a:pt x="1166232" y="687658"/>
                  </a:lnTo>
                  <a:close/>
                </a:path>
              </a:pathLst>
            </a:custGeom>
            <a:solidFill>
              <a:schemeClr val="bg1">
                <a:lumMod val="95000"/>
              </a:schemeClr>
            </a:solidFill>
            <a:ln>
              <a:solidFill>
                <a:schemeClr val="bg1">
                  <a:lumMod val="75000"/>
                </a:schemeClr>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b="1"/>
            </a:p>
          </xdr:txBody>
        </xdr:sp>
      </xdr:grpSp>
      <xdr:sp macro="" textlink="">
        <xdr:nvSpPr>
          <xdr:cNvPr id="156" name="Dowolny kształt: kształt 155">
            <a:extLst>
              <a:ext uri="{FF2B5EF4-FFF2-40B4-BE49-F238E27FC236}">
                <a16:creationId xmlns:a16="http://schemas.microsoft.com/office/drawing/2014/main" id="{00000000-0008-0000-0800-00009C000000}"/>
              </a:ext>
            </a:extLst>
          </xdr:cNvPr>
          <xdr:cNvSpPr/>
        </xdr:nvSpPr>
        <xdr:spPr>
          <a:xfrm>
            <a:off x="9220199" y="18621375"/>
            <a:ext cx="1520782" cy="1353594"/>
          </a:xfrm>
          <a:custGeom>
            <a:avLst/>
            <a:gdLst>
              <a:gd name="connsiteX0" fmla="*/ 0 w 2247900"/>
              <a:gd name="connsiteY0" fmla="*/ 1066800 h 1685925"/>
              <a:gd name="connsiteX1" fmla="*/ 866775 w 2247900"/>
              <a:gd name="connsiteY1" fmla="*/ 0 h 1685925"/>
              <a:gd name="connsiteX2" fmla="*/ 2247900 w 2247900"/>
              <a:gd name="connsiteY2" fmla="*/ 657225 h 1685925"/>
              <a:gd name="connsiteX3" fmla="*/ 1352550 w 2247900"/>
              <a:gd name="connsiteY3" fmla="*/ 1685925 h 1685925"/>
              <a:gd name="connsiteX4" fmla="*/ 0 w 2247900"/>
              <a:gd name="connsiteY4" fmla="*/ 1066800 h 1685925"/>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2247900" h="1685925">
                <a:moveTo>
                  <a:pt x="0" y="1066800"/>
                </a:moveTo>
                <a:lnTo>
                  <a:pt x="866775" y="0"/>
                </a:lnTo>
                <a:lnTo>
                  <a:pt x="2247900" y="657225"/>
                </a:lnTo>
                <a:lnTo>
                  <a:pt x="1352550" y="1685925"/>
                </a:lnTo>
                <a:lnTo>
                  <a:pt x="0" y="1066800"/>
                </a:lnTo>
                <a:close/>
              </a:path>
            </a:pathLst>
          </a:custGeom>
          <a:solidFill>
            <a:schemeClr val="bg1">
              <a:lumMod val="65000"/>
            </a:schemeClr>
          </a:solidFill>
          <a:ln w="158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sp macro="" textlink="">
        <xdr:nvSpPr>
          <xdr:cNvPr id="157" name="Dowolny kształt: kształt 156">
            <a:extLst>
              <a:ext uri="{FF2B5EF4-FFF2-40B4-BE49-F238E27FC236}">
                <a16:creationId xmlns:a16="http://schemas.microsoft.com/office/drawing/2014/main" id="{00000000-0008-0000-0800-00009D000000}"/>
              </a:ext>
            </a:extLst>
          </xdr:cNvPr>
          <xdr:cNvSpPr/>
        </xdr:nvSpPr>
        <xdr:spPr>
          <a:xfrm>
            <a:off x="10661211" y="19144729"/>
            <a:ext cx="395409" cy="316751"/>
          </a:xfrm>
          <a:custGeom>
            <a:avLst/>
            <a:gdLst>
              <a:gd name="connsiteX0" fmla="*/ 587829 w 587829"/>
              <a:gd name="connsiteY0" fmla="*/ 397329 h 397329"/>
              <a:gd name="connsiteX1" fmla="*/ 0 w 587829"/>
              <a:gd name="connsiteY1" fmla="*/ 141515 h 397329"/>
              <a:gd name="connsiteX2" fmla="*/ 125186 w 587829"/>
              <a:gd name="connsiteY2" fmla="*/ 0 h 397329"/>
              <a:gd name="connsiteX3" fmla="*/ 587829 w 587829"/>
              <a:gd name="connsiteY3" fmla="*/ 397329 h 397329"/>
            </a:gdLst>
            <a:ahLst/>
            <a:cxnLst>
              <a:cxn ang="0">
                <a:pos x="connsiteX0" y="connsiteY0"/>
              </a:cxn>
              <a:cxn ang="0">
                <a:pos x="connsiteX1" y="connsiteY1"/>
              </a:cxn>
              <a:cxn ang="0">
                <a:pos x="connsiteX2" y="connsiteY2"/>
              </a:cxn>
              <a:cxn ang="0">
                <a:pos x="connsiteX3" y="connsiteY3"/>
              </a:cxn>
            </a:cxnLst>
            <a:rect l="l" t="t" r="r" b="b"/>
            <a:pathLst>
              <a:path w="587829" h="397329">
                <a:moveTo>
                  <a:pt x="587829" y="397329"/>
                </a:moveTo>
                <a:lnTo>
                  <a:pt x="0" y="141515"/>
                </a:lnTo>
                <a:lnTo>
                  <a:pt x="125186" y="0"/>
                </a:lnTo>
                <a:lnTo>
                  <a:pt x="587829" y="397329"/>
                </a:lnTo>
                <a:close/>
              </a:path>
            </a:pathLst>
          </a:custGeom>
          <a:solidFill>
            <a:schemeClr val="bg1">
              <a:lumMod val="50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grpSp>
    <xdr:clientData/>
  </xdr:twoCellAnchor>
  <xdr:twoCellAnchor>
    <xdr:from>
      <xdr:col>4</xdr:col>
      <xdr:colOff>83106</xdr:colOff>
      <xdr:row>111</xdr:row>
      <xdr:rowOff>145018</xdr:rowOff>
    </xdr:from>
    <xdr:to>
      <xdr:col>6</xdr:col>
      <xdr:colOff>97394</xdr:colOff>
      <xdr:row>113</xdr:row>
      <xdr:rowOff>73580</xdr:rowOff>
    </xdr:to>
    <xdr:sp macro="" textlink="">
      <xdr:nvSpPr>
        <xdr:cNvPr id="162" name="Dowolny kształt: kształt 161">
          <a:extLst>
            <a:ext uri="{FF2B5EF4-FFF2-40B4-BE49-F238E27FC236}">
              <a16:creationId xmlns:a16="http://schemas.microsoft.com/office/drawing/2014/main" id="{00000000-0008-0000-0800-0000A2000000}"/>
            </a:ext>
          </a:extLst>
        </xdr:cNvPr>
        <xdr:cNvSpPr/>
      </xdr:nvSpPr>
      <xdr:spPr>
        <a:xfrm>
          <a:off x="1972866" y="20970478"/>
          <a:ext cx="837248" cy="309562"/>
        </a:xfrm>
        <a:custGeom>
          <a:avLst/>
          <a:gdLst>
            <a:gd name="connsiteX0" fmla="*/ 0 w 1095375"/>
            <a:gd name="connsiteY0" fmla="*/ 333375 h 434578"/>
            <a:gd name="connsiteX1" fmla="*/ 583406 w 1095375"/>
            <a:gd name="connsiteY1" fmla="*/ 434578 h 434578"/>
            <a:gd name="connsiteX2" fmla="*/ 1095375 w 1095375"/>
            <a:gd name="connsiteY2" fmla="*/ 77391 h 434578"/>
            <a:gd name="connsiteX3" fmla="*/ 571500 w 1095375"/>
            <a:gd name="connsiteY3" fmla="*/ 0 h 434578"/>
            <a:gd name="connsiteX4" fmla="*/ 0 w 1095375"/>
            <a:gd name="connsiteY4" fmla="*/ 333375 h 434578"/>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095375" h="434578">
              <a:moveTo>
                <a:pt x="0" y="333375"/>
              </a:moveTo>
              <a:lnTo>
                <a:pt x="583406" y="434578"/>
              </a:lnTo>
              <a:lnTo>
                <a:pt x="1095375" y="77391"/>
              </a:lnTo>
              <a:lnTo>
                <a:pt x="571500" y="0"/>
              </a:lnTo>
              <a:lnTo>
                <a:pt x="0" y="333375"/>
              </a:lnTo>
              <a:close/>
            </a:path>
          </a:pathLst>
        </a:custGeom>
        <a:solidFill>
          <a:schemeClr val="accent1">
            <a:alpha val="47000"/>
          </a:schemeClr>
        </a:solidFill>
        <a:ln w="9525">
          <a:solidFill>
            <a:schemeClr val="tx1">
              <a:lumMod val="75000"/>
              <a:lumOff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32147</xdr:colOff>
      <xdr:row>110</xdr:row>
      <xdr:rowOff>122634</xdr:rowOff>
    </xdr:from>
    <xdr:to>
      <xdr:col>5</xdr:col>
      <xdr:colOff>613172</xdr:colOff>
      <xdr:row>114</xdr:row>
      <xdr:rowOff>83105</xdr:rowOff>
    </xdr:to>
    <xdr:sp macro="" textlink="">
      <xdr:nvSpPr>
        <xdr:cNvPr id="163" name="Dowolny kształt: kształt 162">
          <a:extLst>
            <a:ext uri="{FF2B5EF4-FFF2-40B4-BE49-F238E27FC236}">
              <a16:creationId xmlns:a16="http://schemas.microsoft.com/office/drawing/2014/main" id="{00000000-0008-0000-0800-0000A3000000}"/>
            </a:ext>
          </a:extLst>
        </xdr:cNvPr>
        <xdr:cNvSpPr/>
      </xdr:nvSpPr>
      <xdr:spPr>
        <a:xfrm>
          <a:off x="2120027" y="20765214"/>
          <a:ext cx="581025" cy="714851"/>
        </a:xfrm>
        <a:custGeom>
          <a:avLst/>
          <a:gdLst>
            <a:gd name="connsiteX0" fmla="*/ 0 w 851297"/>
            <a:gd name="connsiteY0" fmla="*/ 797719 h 934641"/>
            <a:gd name="connsiteX1" fmla="*/ 595313 w 851297"/>
            <a:gd name="connsiteY1" fmla="*/ 934641 h 934641"/>
            <a:gd name="connsiteX2" fmla="*/ 851297 w 851297"/>
            <a:gd name="connsiteY2" fmla="*/ 47625 h 934641"/>
            <a:gd name="connsiteX3" fmla="*/ 291703 w 851297"/>
            <a:gd name="connsiteY3" fmla="*/ 0 h 934641"/>
            <a:gd name="connsiteX4" fmla="*/ 0 w 851297"/>
            <a:gd name="connsiteY4" fmla="*/ 797719 h 934641"/>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851297" h="934641">
              <a:moveTo>
                <a:pt x="0" y="797719"/>
              </a:moveTo>
              <a:lnTo>
                <a:pt x="595313" y="934641"/>
              </a:lnTo>
              <a:lnTo>
                <a:pt x="851297" y="47625"/>
              </a:lnTo>
              <a:lnTo>
                <a:pt x="291703" y="0"/>
              </a:lnTo>
              <a:lnTo>
                <a:pt x="0" y="797719"/>
              </a:lnTo>
              <a:close/>
            </a:path>
          </a:pathLst>
        </a:custGeom>
        <a:noFill/>
        <a:ln w="22225" cmpd="dbl">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oneCellAnchor>
    <xdr:from>
      <xdr:col>2</xdr:col>
      <xdr:colOff>240774</xdr:colOff>
      <xdr:row>124</xdr:row>
      <xdr:rowOff>27013</xdr:rowOff>
    </xdr:from>
    <xdr:ext cx="337696" cy="353422"/>
    <xdr:pic>
      <xdr:nvPicPr>
        <xdr:cNvPr id="164" name="Grafika 163" descr="Termometr z wypełnieniem pełnym">
          <a:extLst>
            <a:ext uri="{FF2B5EF4-FFF2-40B4-BE49-F238E27FC236}">
              <a16:creationId xmlns:a16="http://schemas.microsoft.com/office/drawing/2014/main" id="{00000000-0008-0000-0800-0000A4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 uri="{96DAC541-7B7A-43D3-8B79-37D633B846F1}">
              <asvg:svgBlip xmlns:asvg="http://schemas.microsoft.com/office/drawing/2016/SVG/main" r:embed="rId9"/>
            </a:ext>
          </a:extLst>
        </a:blip>
        <a:stretch>
          <a:fillRect/>
        </a:stretch>
      </xdr:blipFill>
      <xdr:spPr>
        <a:xfrm>
          <a:off x="926574" y="23328973"/>
          <a:ext cx="337696" cy="353422"/>
        </a:xfrm>
        <a:prstGeom prst="rect">
          <a:avLst/>
        </a:prstGeom>
      </xdr:spPr>
    </xdr:pic>
    <xdr:clientData/>
  </xdr:oneCellAnchor>
  <xdr:oneCellAnchor>
    <xdr:from>
      <xdr:col>2</xdr:col>
      <xdr:colOff>83402</xdr:colOff>
      <xdr:row>124</xdr:row>
      <xdr:rowOff>23419</xdr:rowOff>
    </xdr:from>
    <xdr:ext cx="200691" cy="357949"/>
    <xdr:pic>
      <xdr:nvPicPr>
        <xdr:cNvPr id="165" name="Grafika 164" descr="Słońce z wypełnieniem pełnym">
          <a:extLst>
            <a:ext uri="{FF2B5EF4-FFF2-40B4-BE49-F238E27FC236}">
              <a16:creationId xmlns:a16="http://schemas.microsoft.com/office/drawing/2014/main" id="{00000000-0008-0000-0800-0000A5000000}"/>
            </a:ext>
          </a:extLst>
        </xdr:cNvPr>
        <xdr:cNvPicPr>
          <a:picLocks/>
        </xdr:cNvPicPr>
      </xdr:nvPicPr>
      <xdr:blipFill rotWithShape="1">
        <a:blip xmlns:r="http://schemas.openxmlformats.org/officeDocument/2006/relationships" r:embed="rId10" cstate="print">
          <a:extLst>
            <a:ext uri="{28A0092B-C50C-407E-A947-70E740481C1C}">
              <a14:useLocalDpi xmlns:a14="http://schemas.microsoft.com/office/drawing/2010/main" val="0"/>
            </a:ext>
            <a:ext uri="{96DAC541-7B7A-43D3-8B79-37D633B846F1}">
              <asvg:svgBlip xmlns:asvg="http://schemas.microsoft.com/office/drawing/2016/SVG/main" r:embed="rId11"/>
            </a:ext>
          </a:extLst>
        </a:blip>
        <a:srcRect l="46542"/>
        <a:stretch/>
      </xdr:blipFill>
      <xdr:spPr>
        <a:xfrm rot="10800000">
          <a:off x="769202" y="23325379"/>
          <a:ext cx="200691" cy="357949"/>
        </a:xfrm>
        <a:prstGeom prst="rect">
          <a:avLst/>
        </a:prstGeom>
      </xdr:spPr>
    </xdr:pic>
    <xdr:clientData/>
  </xdr:oneCellAnchor>
  <xdr:twoCellAnchor>
    <xdr:from>
      <xdr:col>18</xdr:col>
      <xdr:colOff>102870</xdr:colOff>
      <xdr:row>107</xdr:row>
      <xdr:rowOff>92868</xdr:rowOff>
    </xdr:from>
    <xdr:to>
      <xdr:col>19</xdr:col>
      <xdr:colOff>206454</xdr:colOff>
      <xdr:row>109</xdr:row>
      <xdr:rowOff>170496</xdr:rowOff>
    </xdr:to>
    <xdr:sp macro="" textlink="">
      <xdr:nvSpPr>
        <xdr:cNvPr id="166" name="Dowolny kształt: kształt 165">
          <a:extLst>
            <a:ext uri="{FF2B5EF4-FFF2-40B4-BE49-F238E27FC236}">
              <a16:creationId xmlns:a16="http://schemas.microsoft.com/office/drawing/2014/main" id="{00000000-0008-0000-0800-0000A6000000}"/>
            </a:ext>
          </a:extLst>
        </xdr:cNvPr>
        <xdr:cNvSpPr/>
      </xdr:nvSpPr>
      <xdr:spPr>
        <a:xfrm rot="240640">
          <a:off x="8644890" y="20186808"/>
          <a:ext cx="438864" cy="443388"/>
        </a:xfrm>
        <a:custGeom>
          <a:avLst/>
          <a:gdLst>
            <a:gd name="connsiteX0" fmla="*/ 0 w 434578"/>
            <a:gd name="connsiteY0" fmla="*/ 339328 h 440531"/>
            <a:gd name="connsiteX1" fmla="*/ 196453 w 434578"/>
            <a:gd name="connsiteY1" fmla="*/ 440531 h 440531"/>
            <a:gd name="connsiteX2" fmla="*/ 434578 w 434578"/>
            <a:gd name="connsiteY2" fmla="*/ 89297 h 440531"/>
            <a:gd name="connsiteX3" fmla="*/ 244078 w 434578"/>
            <a:gd name="connsiteY3" fmla="*/ 0 h 440531"/>
            <a:gd name="connsiteX4" fmla="*/ 0 w 434578"/>
            <a:gd name="connsiteY4" fmla="*/ 339328 h 440531"/>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434578" h="440531">
              <a:moveTo>
                <a:pt x="0" y="339328"/>
              </a:moveTo>
              <a:lnTo>
                <a:pt x="196453" y="440531"/>
              </a:lnTo>
              <a:lnTo>
                <a:pt x="434578" y="89297"/>
              </a:lnTo>
              <a:lnTo>
                <a:pt x="244078" y="0"/>
              </a:lnTo>
              <a:lnTo>
                <a:pt x="0" y="339328"/>
              </a:lnTo>
              <a:close/>
            </a:path>
          </a:pathLst>
        </a:custGeom>
        <a:solidFill>
          <a:schemeClr val="bg1"/>
        </a:solidFill>
        <a:ln w="22225" cmpd="dbl">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US" sz="1100">
            <a:solidFill>
              <a:schemeClr val="lt1"/>
            </a:solidFill>
            <a:latin typeface="+mn-lt"/>
            <a:ea typeface="+mn-ea"/>
            <a:cs typeface="+mn-cs"/>
          </a:endParaRPr>
        </a:p>
      </xdr:txBody>
    </xdr:sp>
    <xdr:clientData/>
  </xdr:twoCellAnchor>
  <xdr:twoCellAnchor>
    <xdr:from>
      <xdr:col>18</xdr:col>
      <xdr:colOff>85181</xdr:colOff>
      <xdr:row>108</xdr:row>
      <xdr:rowOff>9525</xdr:rowOff>
    </xdr:from>
    <xdr:to>
      <xdr:col>19</xdr:col>
      <xdr:colOff>257720</xdr:colOff>
      <xdr:row>109</xdr:row>
      <xdr:rowOff>74091</xdr:rowOff>
    </xdr:to>
    <xdr:sp macro="" textlink="">
      <xdr:nvSpPr>
        <xdr:cNvPr id="167" name="Dowolny kształt: kształt 166">
          <a:extLst>
            <a:ext uri="{FF2B5EF4-FFF2-40B4-BE49-F238E27FC236}">
              <a16:creationId xmlns:a16="http://schemas.microsoft.com/office/drawing/2014/main" id="{00000000-0008-0000-0800-0000A7000000}"/>
            </a:ext>
          </a:extLst>
        </xdr:cNvPr>
        <xdr:cNvSpPr/>
      </xdr:nvSpPr>
      <xdr:spPr>
        <a:xfrm rot="240640">
          <a:off x="8627201" y="20286345"/>
          <a:ext cx="507819" cy="247446"/>
        </a:xfrm>
        <a:custGeom>
          <a:avLst/>
          <a:gdLst>
            <a:gd name="connsiteX0" fmla="*/ 174171 w 500743"/>
            <a:gd name="connsiteY0" fmla="*/ 239486 h 239486"/>
            <a:gd name="connsiteX1" fmla="*/ 500743 w 500743"/>
            <a:gd name="connsiteY1" fmla="*/ 76200 h 239486"/>
            <a:gd name="connsiteX2" fmla="*/ 310243 w 500743"/>
            <a:gd name="connsiteY2" fmla="*/ 0 h 239486"/>
            <a:gd name="connsiteX3" fmla="*/ 0 w 500743"/>
            <a:gd name="connsiteY3" fmla="*/ 157843 h 239486"/>
            <a:gd name="connsiteX4" fmla="*/ 174171 w 500743"/>
            <a:gd name="connsiteY4" fmla="*/ 239486 h 239486"/>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500743" h="239486">
              <a:moveTo>
                <a:pt x="174171" y="239486"/>
              </a:moveTo>
              <a:lnTo>
                <a:pt x="500743" y="76200"/>
              </a:lnTo>
              <a:lnTo>
                <a:pt x="310243" y="0"/>
              </a:lnTo>
              <a:lnTo>
                <a:pt x="0" y="157843"/>
              </a:lnTo>
              <a:lnTo>
                <a:pt x="174171" y="239486"/>
              </a:lnTo>
              <a:close/>
            </a:path>
          </a:pathLst>
        </a:custGeom>
        <a:solidFill>
          <a:schemeClr val="accent1">
            <a:alpha val="47000"/>
          </a:schemeClr>
        </a:solidFill>
        <a:ln w="9525">
          <a:solidFill>
            <a:schemeClr val="tx1">
              <a:lumMod val="75000"/>
              <a:lumOff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US" sz="1100">
            <a:solidFill>
              <a:schemeClr val="lt1"/>
            </a:solidFill>
            <a:latin typeface="+mn-lt"/>
            <a:ea typeface="+mn-ea"/>
            <a:cs typeface="+mn-cs"/>
          </a:endParaRPr>
        </a:p>
      </xdr:txBody>
    </xdr:sp>
    <xdr:clientData/>
  </xdr:twoCellAnchor>
  <xdr:oneCellAnchor>
    <xdr:from>
      <xdr:col>2</xdr:col>
      <xdr:colOff>240774</xdr:colOff>
      <xdr:row>147</xdr:row>
      <xdr:rowOff>27013</xdr:rowOff>
    </xdr:from>
    <xdr:ext cx="337696" cy="353422"/>
    <xdr:pic>
      <xdr:nvPicPr>
        <xdr:cNvPr id="168" name="Grafika 167" descr="Termometr z wypełnieniem pełnym">
          <a:extLst>
            <a:ext uri="{FF2B5EF4-FFF2-40B4-BE49-F238E27FC236}">
              <a16:creationId xmlns:a16="http://schemas.microsoft.com/office/drawing/2014/main" id="{00000000-0008-0000-0800-0000A8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 uri="{96DAC541-7B7A-43D3-8B79-37D633B846F1}">
              <asvg:svgBlip xmlns:asvg="http://schemas.microsoft.com/office/drawing/2016/SVG/main" r:embed="rId9"/>
            </a:ext>
          </a:extLst>
        </a:blip>
        <a:stretch>
          <a:fillRect/>
        </a:stretch>
      </xdr:blipFill>
      <xdr:spPr>
        <a:xfrm>
          <a:off x="926574" y="27771433"/>
          <a:ext cx="337696" cy="353422"/>
        </a:xfrm>
        <a:prstGeom prst="rect">
          <a:avLst/>
        </a:prstGeom>
      </xdr:spPr>
    </xdr:pic>
    <xdr:clientData/>
  </xdr:oneCellAnchor>
  <xdr:oneCellAnchor>
    <xdr:from>
      <xdr:col>2</xdr:col>
      <xdr:colOff>83402</xdr:colOff>
      <xdr:row>147</xdr:row>
      <xdr:rowOff>23419</xdr:rowOff>
    </xdr:from>
    <xdr:ext cx="200691" cy="357949"/>
    <xdr:pic>
      <xdr:nvPicPr>
        <xdr:cNvPr id="169" name="Grafika 168" descr="Słońce z wypełnieniem pełnym">
          <a:extLst>
            <a:ext uri="{FF2B5EF4-FFF2-40B4-BE49-F238E27FC236}">
              <a16:creationId xmlns:a16="http://schemas.microsoft.com/office/drawing/2014/main" id="{00000000-0008-0000-0800-0000A9000000}"/>
            </a:ext>
          </a:extLst>
        </xdr:cNvPr>
        <xdr:cNvPicPr>
          <a:picLocks/>
        </xdr:cNvPicPr>
      </xdr:nvPicPr>
      <xdr:blipFill rotWithShape="1">
        <a:blip xmlns:r="http://schemas.openxmlformats.org/officeDocument/2006/relationships" r:embed="rId10" cstate="print">
          <a:extLst>
            <a:ext uri="{28A0092B-C50C-407E-A947-70E740481C1C}">
              <a14:useLocalDpi xmlns:a14="http://schemas.microsoft.com/office/drawing/2010/main" val="0"/>
            </a:ext>
            <a:ext uri="{96DAC541-7B7A-43D3-8B79-37D633B846F1}">
              <asvg:svgBlip xmlns:asvg="http://schemas.microsoft.com/office/drawing/2016/SVG/main" r:embed="rId11"/>
            </a:ext>
          </a:extLst>
        </a:blip>
        <a:srcRect l="46542"/>
        <a:stretch/>
      </xdr:blipFill>
      <xdr:spPr>
        <a:xfrm rot="10800000">
          <a:off x="769202" y="27767839"/>
          <a:ext cx="200691" cy="357949"/>
        </a:xfrm>
        <a:prstGeom prst="rect">
          <a:avLst/>
        </a:prstGeom>
      </xdr:spPr>
    </xdr:pic>
    <xdr:clientData/>
  </xdr:oneCellAnchor>
  <xdr:oneCellAnchor>
    <xdr:from>
      <xdr:col>2</xdr:col>
      <xdr:colOff>240774</xdr:colOff>
      <xdr:row>165</xdr:row>
      <xdr:rowOff>27013</xdr:rowOff>
    </xdr:from>
    <xdr:ext cx="337696" cy="353422"/>
    <xdr:pic>
      <xdr:nvPicPr>
        <xdr:cNvPr id="170" name="Grafika 169" descr="Termometr z wypełnieniem pełnym">
          <a:extLst>
            <a:ext uri="{FF2B5EF4-FFF2-40B4-BE49-F238E27FC236}">
              <a16:creationId xmlns:a16="http://schemas.microsoft.com/office/drawing/2014/main" id="{00000000-0008-0000-0800-0000AA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 uri="{96DAC541-7B7A-43D3-8B79-37D633B846F1}">
              <asvg:svgBlip xmlns:asvg="http://schemas.microsoft.com/office/drawing/2016/SVG/main" r:embed="rId9"/>
            </a:ext>
          </a:extLst>
        </a:blip>
        <a:stretch>
          <a:fillRect/>
        </a:stretch>
      </xdr:blipFill>
      <xdr:spPr>
        <a:xfrm>
          <a:off x="926574" y="31261393"/>
          <a:ext cx="337696" cy="353422"/>
        </a:xfrm>
        <a:prstGeom prst="rect">
          <a:avLst/>
        </a:prstGeom>
      </xdr:spPr>
    </xdr:pic>
    <xdr:clientData/>
  </xdr:oneCellAnchor>
  <xdr:twoCellAnchor editAs="oneCell">
    <xdr:from>
      <xdr:col>2</xdr:col>
      <xdr:colOff>24847</xdr:colOff>
      <xdr:row>164</xdr:row>
      <xdr:rowOff>157370</xdr:rowOff>
    </xdr:from>
    <xdr:to>
      <xdr:col>2</xdr:col>
      <xdr:colOff>282361</xdr:colOff>
      <xdr:row>167</xdr:row>
      <xdr:rowOff>132125</xdr:rowOff>
    </xdr:to>
    <xdr:pic>
      <xdr:nvPicPr>
        <xdr:cNvPr id="171" name="Grafika 170" descr="Płatek śniegu kontur">
          <a:extLst>
            <a:ext uri="{FF2B5EF4-FFF2-40B4-BE49-F238E27FC236}">
              <a16:creationId xmlns:a16="http://schemas.microsoft.com/office/drawing/2014/main" id="{00000000-0008-0000-0800-0000AB000000}"/>
            </a:ext>
          </a:extLst>
        </xdr:cNvPr>
        <xdr:cNvPicPr>
          <a:picLocks noChangeAspect="1"/>
        </xdr:cNvPicPr>
      </xdr:nvPicPr>
      <xdr:blipFill rotWithShape="1">
        <a:blip xmlns:r="http://schemas.openxmlformats.org/officeDocument/2006/relationships" r:embed="rId12">
          <a:extLst>
            <a:ext uri="{28A0092B-C50C-407E-A947-70E740481C1C}">
              <a14:useLocalDpi xmlns:a14="http://schemas.microsoft.com/office/drawing/2010/main" val="0"/>
            </a:ext>
            <a:ext uri="{96DAC541-7B7A-43D3-8B79-37D633B846F1}">
              <asvg:svgBlip xmlns:asvg="http://schemas.microsoft.com/office/drawing/2016/SVG/main" r:embed="rId13"/>
            </a:ext>
          </a:extLst>
        </a:blip>
        <a:srcRect r="48622"/>
        <a:stretch/>
      </xdr:blipFill>
      <xdr:spPr>
        <a:xfrm>
          <a:off x="710647" y="31201250"/>
          <a:ext cx="261324" cy="519585"/>
        </a:xfrm>
        <a:prstGeom prst="rect">
          <a:avLst/>
        </a:prstGeom>
      </xdr:spPr>
    </xdr:pic>
    <xdr:clientData/>
  </xdr:twoCellAnchor>
  <xdr:twoCellAnchor>
    <xdr:from>
      <xdr:col>1</xdr:col>
      <xdr:colOff>607695</xdr:colOff>
      <xdr:row>179</xdr:row>
      <xdr:rowOff>1905</xdr:rowOff>
    </xdr:from>
    <xdr:to>
      <xdr:col>5</xdr:col>
      <xdr:colOff>253365</xdr:colOff>
      <xdr:row>186</xdr:row>
      <xdr:rowOff>91759</xdr:rowOff>
    </xdr:to>
    <xdr:grpSp>
      <xdr:nvGrpSpPr>
        <xdr:cNvPr id="172" name="Grupa 171">
          <a:extLst>
            <a:ext uri="{FF2B5EF4-FFF2-40B4-BE49-F238E27FC236}">
              <a16:creationId xmlns:a16="http://schemas.microsoft.com/office/drawing/2014/main" id="{00000000-0008-0000-0800-0000AC000000}"/>
            </a:ext>
          </a:extLst>
        </xdr:cNvPr>
        <xdr:cNvGrpSpPr>
          <a:grpSpLocks noChangeAspect="1"/>
        </xdr:cNvGrpSpPr>
      </xdr:nvGrpSpPr>
      <xdr:grpSpPr>
        <a:xfrm>
          <a:off x="686136" y="33171317"/>
          <a:ext cx="1658919" cy="1427164"/>
          <a:chOff x="3017520" y="33196530"/>
          <a:chExt cx="1664970" cy="1423354"/>
        </a:xfrm>
      </xdr:grpSpPr>
      <xdr:pic>
        <xdr:nvPicPr>
          <xdr:cNvPr id="173" name="Grafika 172" descr="Kanapa kontur">
            <a:extLst>
              <a:ext uri="{FF2B5EF4-FFF2-40B4-BE49-F238E27FC236}">
                <a16:creationId xmlns:a16="http://schemas.microsoft.com/office/drawing/2014/main" id="{00000000-0008-0000-0800-0000AD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 uri="{96DAC541-7B7A-43D3-8B79-37D633B846F1}">
                <asvg:svgBlip xmlns:asvg="http://schemas.microsoft.com/office/drawing/2016/SVG/main" r:embed="rId15"/>
              </a:ext>
            </a:extLst>
          </a:blip>
          <a:stretch>
            <a:fillRect/>
          </a:stretch>
        </xdr:blipFill>
        <xdr:spPr>
          <a:xfrm>
            <a:off x="3371700" y="33945045"/>
            <a:ext cx="674520" cy="674839"/>
          </a:xfrm>
          <a:prstGeom prst="rect">
            <a:avLst/>
          </a:prstGeom>
        </xdr:spPr>
      </xdr:pic>
      <xdr:pic>
        <xdr:nvPicPr>
          <xdr:cNvPr id="174" name="Grafika 173" descr="Lampa kontur">
            <a:extLst>
              <a:ext uri="{FF2B5EF4-FFF2-40B4-BE49-F238E27FC236}">
                <a16:creationId xmlns:a16="http://schemas.microsoft.com/office/drawing/2014/main" id="{00000000-0008-0000-0800-0000AE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 uri="{96DAC541-7B7A-43D3-8B79-37D633B846F1}">
                <asvg:svgBlip xmlns:asvg="http://schemas.microsoft.com/office/drawing/2016/SVG/main" r:embed="rId17"/>
              </a:ext>
            </a:extLst>
          </a:blip>
          <a:stretch>
            <a:fillRect/>
          </a:stretch>
        </xdr:blipFill>
        <xdr:spPr>
          <a:xfrm>
            <a:off x="3882391" y="33670875"/>
            <a:ext cx="610190" cy="596265"/>
          </a:xfrm>
          <a:prstGeom prst="rect">
            <a:avLst/>
          </a:prstGeom>
        </xdr:spPr>
      </xdr:pic>
      <xdr:cxnSp macro="">
        <xdr:nvCxnSpPr>
          <xdr:cNvPr id="175" name="Łącznik prosty 174">
            <a:extLst>
              <a:ext uri="{FF2B5EF4-FFF2-40B4-BE49-F238E27FC236}">
                <a16:creationId xmlns:a16="http://schemas.microsoft.com/office/drawing/2014/main" id="{00000000-0008-0000-0800-0000AF000000}"/>
              </a:ext>
            </a:extLst>
          </xdr:cNvPr>
          <xdr:cNvCxnSpPr/>
        </xdr:nvCxnSpPr>
        <xdr:spPr>
          <a:xfrm flipH="1">
            <a:off x="3017520" y="34004250"/>
            <a:ext cx="864872" cy="17348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76" name="Łącznik prosty 175">
            <a:extLst>
              <a:ext uri="{FF2B5EF4-FFF2-40B4-BE49-F238E27FC236}">
                <a16:creationId xmlns:a16="http://schemas.microsoft.com/office/drawing/2014/main" id="{00000000-0008-0000-0800-0000B0000000}"/>
              </a:ext>
            </a:extLst>
          </xdr:cNvPr>
          <xdr:cNvCxnSpPr/>
        </xdr:nvCxnSpPr>
        <xdr:spPr>
          <a:xfrm>
            <a:off x="3884295" y="34000440"/>
            <a:ext cx="798195" cy="196893"/>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77" name="Łącznik prosty 176">
            <a:extLst>
              <a:ext uri="{FF2B5EF4-FFF2-40B4-BE49-F238E27FC236}">
                <a16:creationId xmlns:a16="http://schemas.microsoft.com/office/drawing/2014/main" id="{00000000-0008-0000-0800-0000B1000000}"/>
              </a:ext>
            </a:extLst>
          </xdr:cNvPr>
          <xdr:cNvCxnSpPr/>
        </xdr:nvCxnSpPr>
        <xdr:spPr>
          <a:xfrm flipH="1">
            <a:off x="3886201" y="33326070"/>
            <a:ext cx="0" cy="68389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78" name="Łącznik prosty 177">
            <a:extLst>
              <a:ext uri="{FF2B5EF4-FFF2-40B4-BE49-F238E27FC236}">
                <a16:creationId xmlns:a16="http://schemas.microsoft.com/office/drawing/2014/main" id="{00000000-0008-0000-0800-0000B2000000}"/>
              </a:ext>
            </a:extLst>
          </xdr:cNvPr>
          <xdr:cNvCxnSpPr/>
        </xdr:nvCxnSpPr>
        <xdr:spPr>
          <a:xfrm flipH="1" flipV="1">
            <a:off x="3044190" y="33211770"/>
            <a:ext cx="842013" cy="10668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79" name="Łącznik prosty 178">
            <a:extLst>
              <a:ext uri="{FF2B5EF4-FFF2-40B4-BE49-F238E27FC236}">
                <a16:creationId xmlns:a16="http://schemas.microsoft.com/office/drawing/2014/main" id="{00000000-0008-0000-0800-0000B3000000}"/>
              </a:ext>
            </a:extLst>
          </xdr:cNvPr>
          <xdr:cNvCxnSpPr/>
        </xdr:nvCxnSpPr>
        <xdr:spPr>
          <a:xfrm flipV="1">
            <a:off x="3882390" y="33196530"/>
            <a:ext cx="800100" cy="12192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oneCellAnchor>
    <xdr:from>
      <xdr:col>2</xdr:col>
      <xdr:colOff>248394</xdr:colOff>
      <xdr:row>175</xdr:row>
      <xdr:rowOff>27013</xdr:rowOff>
    </xdr:from>
    <xdr:ext cx="337696" cy="353422"/>
    <xdr:pic>
      <xdr:nvPicPr>
        <xdr:cNvPr id="180" name="Grafika 179" descr="Termometr z wypełnieniem pełnym">
          <a:extLst>
            <a:ext uri="{FF2B5EF4-FFF2-40B4-BE49-F238E27FC236}">
              <a16:creationId xmlns:a16="http://schemas.microsoft.com/office/drawing/2014/main" id="{00000000-0008-0000-0800-0000B4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 uri="{96DAC541-7B7A-43D3-8B79-37D633B846F1}">
              <asvg:svgBlip xmlns:asvg="http://schemas.microsoft.com/office/drawing/2016/SVG/main" r:embed="rId9"/>
            </a:ext>
          </a:extLst>
        </a:blip>
        <a:stretch>
          <a:fillRect/>
        </a:stretch>
      </xdr:blipFill>
      <xdr:spPr>
        <a:xfrm>
          <a:off x="934194" y="33227353"/>
          <a:ext cx="337696" cy="353422"/>
        </a:xfrm>
        <a:prstGeom prst="rect">
          <a:avLst/>
        </a:prstGeom>
      </xdr:spPr>
    </xdr:pic>
    <xdr:clientData/>
  </xdr:oneCellAnchor>
  <xdr:oneCellAnchor>
    <xdr:from>
      <xdr:col>2</xdr:col>
      <xdr:colOff>17227</xdr:colOff>
      <xdr:row>175</xdr:row>
      <xdr:rowOff>0</xdr:rowOff>
    </xdr:from>
    <xdr:ext cx="265134" cy="471960"/>
    <xdr:pic>
      <xdr:nvPicPr>
        <xdr:cNvPr id="181" name="Grafika 180" descr="Płatek śniegu kontur">
          <a:extLst>
            <a:ext uri="{FF2B5EF4-FFF2-40B4-BE49-F238E27FC236}">
              <a16:creationId xmlns:a16="http://schemas.microsoft.com/office/drawing/2014/main" id="{00000000-0008-0000-0800-0000B5000000}"/>
            </a:ext>
          </a:extLst>
        </xdr:cNvPr>
        <xdr:cNvPicPr>
          <a:picLocks noChangeAspect="1"/>
        </xdr:cNvPicPr>
      </xdr:nvPicPr>
      <xdr:blipFill rotWithShape="1">
        <a:blip xmlns:r="http://schemas.openxmlformats.org/officeDocument/2006/relationships" r:embed="rId12">
          <a:extLst>
            <a:ext uri="{28A0092B-C50C-407E-A947-70E740481C1C}">
              <a14:useLocalDpi xmlns:a14="http://schemas.microsoft.com/office/drawing/2010/main" val="0"/>
            </a:ext>
            <a:ext uri="{96DAC541-7B7A-43D3-8B79-37D633B846F1}">
              <asvg:svgBlip xmlns:asvg="http://schemas.microsoft.com/office/drawing/2016/SVG/main" r:embed="rId13"/>
            </a:ext>
          </a:extLst>
        </a:blip>
        <a:srcRect r="48622"/>
        <a:stretch/>
      </xdr:blipFill>
      <xdr:spPr>
        <a:xfrm>
          <a:off x="703027" y="33200340"/>
          <a:ext cx="265134" cy="471960"/>
        </a:xfrm>
        <a:prstGeom prst="rect">
          <a:avLst/>
        </a:prstGeom>
      </xdr:spPr>
    </xdr:pic>
    <xdr:clientData/>
  </xdr:oneCellAnchor>
  <xdr:twoCellAnchor>
    <xdr:from>
      <xdr:col>2</xdr:col>
      <xdr:colOff>76200</xdr:colOff>
      <xdr:row>180</xdr:row>
      <xdr:rowOff>66675</xdr:rowOff>
    </xdr:from>
    <xdr:to>
      <xdr:col>3</xdr:col>
      <xdr:colOff>55245</xdr:colOff>
      <xdr:row>183</xdr:row>
      <xdr:rowOff>1905</xdr:rowOff>
    </xdr:to>
    <xdr:grpSp>
      <xdr:nvGrpSpPr>
        <xdr:cNvPr id="182" name="Grupa 181">
          <a:extLst>
            <a:ext uri="{FF2B5EF4-FFF2-40B4-BE49-F238E27FC236}">
              <a16:creationId xmlns:a16="http://schemas.microsoft.com/office/drawing/2014/main" id="{00000000-0008-0000-0800-0000B6000000}"/>
            </a:ext>
          </a:extLst>
        </xdr:cNvPr>
        <xdr:cNvGrpSpPr/>
      </xdr:nvGrpSpPr>
      <xdr:grpSpPr>
        <a:xfrm>
          <a:off x="759759" y="33424682"/>
          <a:ext cx="565561" cy="508635"/>
          <a:chOff x="8511540" y="33160334"/>
          <a:chExt cx="733425" cy="649606"/>
        </a:xfrm>
      </xdr:grpSpPr>
      <xdr:sp macro="" textlink="">
        <xdr:nvSpPr>
          <xdr:cNvPr id="183" name="Prostokąt: zaokrąglone rogi 182">
            <a:extLst>
              <a:ext uri="{FF2B5EF4-FFF2-40B4-BE49-F238E27FC236}">
                <a16:creationId xmlns:a16="http://schemas.microsoft.com/office/drawing/2014/main" id="{00000000-0008-0000-0800-0000B7000000}"/>
              </a:ext>
            </a:extLst>
          </xdr:cNvPr>
          <xdr:cNvSpPr/>
        </xdr:nvSpPr>
        <xdr:spPr>
          <a:xfrm>
            <a:off x="8511540" y="33160334"/>
            <a:ext cx="733425" cy="226695"/>
          </a:xfrm>
          <a:prstGeom prst="roundRect">
            <a:avLst/>
          </a:prstGeom>
          <a:solidFill>
            <a:schemeClr val="accent1">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184" name="Grafika 183" descr="Wietrznie kontur">
            <a:extLst>
              <a:ext uri="{FF2B5EF4-FFF2-40B4-BE49-F238E27FC236}">
                <a16:creationId xmlns:a16="http://schemas.microsoft.com/office/drawing/2014/main" id="{00000000-0008-0000-0800-0000B8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 uri="{96DAC541-7B7A-43D3-8B79-37D633B846F1}">
                <asvg:svgBlip xmlns:asvg="http://schemas.microsoft.com/office/drawing/2016/SVG/main" r:embed="rId19"/>
              </a:ext>
            </a:extLst>
          </a:blip>
          <a:stretch>
            <a:fillRect/>
          </a:stretch>
        </xdr:blipFill>
        <xdr:spPr>
          <a:xfrm rot="5400000">
            <a:off x="8681086" y="33406080"/>
            <a:ext cx="412432" cy="395287"/>
          </a:xfrm>
          <a:prstGeom prst="rect">
            <a:avLst/>
          </a:prstGeom>
        </xdr:spPr>
      </xdr:pic>
      <xdr:pic>
        <xdr:nvPicPr>
          <xdr:cNvPr id="185" name="Grafika 184" descr="Śnieg kontur">
            <a:extLst>
              <a:ext uri="{FF2B5EF4-FFF2-40B4-BE49-F238E27FC236}">
                <a16:creationId xmlns:a16="http://schemas.microsoft.com/office/drawing/2014/main" id="{00000000-0008-0000-0800-0000B9000000}"/>
              </a:ext>
            </a:extLst>
          </xdr:cNvPr>
          <xdr:cNvPicPr>
            <a:picLocks noChangeAspect="1"/>
          </xdr:cNvPicPr>
        </xdr:nvPicPr>
        <xdr:blipFill rotWithShape="1">
          <a:blip xmlns:r="http://schemas.openxmlformats.org/officeDocument/2006/relationships" r:embed="rId20" cstate="print">
            <a:extLst>
              <a:ext uri="{28A0092B-C50C-407E-A947-70E740481C1C}">
                <a14:useLocalDpi xmlns:a14="http://schemas.microsoft.com/office/drawing/2010/main" val="0"/>
              </a:ext>
              <a:ext uri="{96DAC541-7B7A-43D3-8B79-37D633B846F1}">
                <asvg:svgBlip xmlns:asvg="http://schemas.microsoft.com/office/drawing/2016/SVG/main" r:embed="rId21"/>
              </a:ext>
            </a:extLst>
          </a:blip>
          <a:srcRect t="57292"/>
          <a:stretch/>
        </xdr:blipFill>
        <xdr:spPr>
          <a:xfrm>
            <a:off x="8656320" y="33211769"/>
            <a:ext cx="459105" cy="199829"/>
          </a:xfrm>
          <a:prstGeom prst="rect">
            <a:avLst/>
          </a:prstGeom>
        </xdr:spPr>
      </xdr:pic>
    </xdr:grpSp>
    <xdr:clientData/>
  </xdr:twoCellAnchor>
  <xdr:twoCellAnchor>
    <xdr:from>
      <xdr:col>22</xdr:col>
      <xdr:colOff>29696</xdr:colOff>
      <xdr:row>176</xdr:row>
      <xdr:rowOff>100853</xdr:rowOff>
    </xdr:from>
    <xdr:to>
      <xdr:col>26</xdr:col>
      <xdr:colOff>141163</xdr:colOff>
      <xdr:row>184</xdr:row>
      <xdr:rowOff>118662</xdr:rowOff>
    </xdr:to>
    <xdr:grpSp>
      <xdr:nvGrpSpPr>
        <xdr:cNvPr id="187" name="Grupa 186">
          <a:extLst>
            <a:ext uri="{FF2B5EF4-FFF2-40B4-BE49-F238E27FC236}">
              <a16:creationId xmlns:a16="http://schemas.microsoft.com/office/drawing/2014/main" id="{00000000-0008-0000-0800-0000BB000000}"/>
            </a:ext>
          </a:extLst>
        </xdr:cNvPr>
        <xdr:cNvGrpSpPr>
          <a:grpSpLocks noChangeAspect="1"/>
        </xdr:cNvGrpSpPr>
      </xdr:nvGrpSpPr>
      <xdr:grpSpPr>
        <a:xfrm>
          <a:off x="9720879" y="32694955"/>
          <a:ext cx="1669085" cy="1547524"/>
          <a:chOff x="5324475" y="20008524"/>
          <a:chExt cx="1590675" cy="1626305"/>
        </a:xfrm>
      </xdr:grpSpPr>
      <xdr:pic>
        <xdr:nvPicPr>
          <xdr:cNvPr id="188" name="Obraz 187">
            <a:extLst>
              <a:ext uri="{FF2B5EF4-FFF2-40B4-BE49-F238E27FC236}">
                <a16:creationId xmlns:a16="http://schemas.microsoft.com/office/drawing/2014/main" id="{00000000-0008-0000-0800-0000BC000000}"/>
              </a:ext>
            </a:extLst>
          </xdr:cNvPr>
          <xdr:cNvPicPr>
            <a:picLocks noChangeAspect="1"/>
          </xdr:cNvPicPr>
        </xdr:nvPicPr>
        <xdr:blipFill rotWithShape="1">
          <a:blip xmlns:r="http://schemas.openxmlformats.org/officeDocument/2006/relationships" r:embed="rId22"/>
          <a:srcRect r="4023"/>
          <a:stretch/>
        </xdr:blipFill>
        <xdr:spPr>
          <a:xfrm>
            <a:off x="5324475" y="20008524"/>
            <a:ext cx="1590675" cy="700330"/>
          </a:xfrm>
          <a:prstGeom prst="rect">
            <a:avLst/>
          </a:prstGeom>
        </xdr:spPr>
      </xdr:pic>
      <xdr:pic>
        <xdr:nvPicPr>
          <xdr:cNvPr id="189" name="Obraz 188">
            <a:extLst>
              <a:ext uri="{FF2B5EF4-FFF2-40B4-BE49-F238E27FC236}">
                <a16:creationId xmlns:a16="http://schemas.microsoft.com/office/drawing/2014/main" id="{00000000-0008-0000-0800-0000BD000000}"/>
              </a:ext>
            </a:extLst>
          </xdr:cNvPr>
          <xdr:cNvPicPr>
            <a:picLocks noChangeAspect="1"/>
          </xdr:cNvPicPr>
        </xdr:nvPicPr>
        <xdr:blipFill>
          <a:blip xmlns:r="http://schemas.openxmlformats.org/officeDocument/2006/relationships" r:embed="rId23"/>
          <a:stretch>
            <a:fillRect/>
          </a:stretch>
        </xdr:blipFill>
        <xdr:spPr>
          <a:xfrm>
            <a:off x="6069818" y="20850225"/>
            <a:ext cx="816757" cy="784604"/>
          </a:xfrm>
          <a:prstGeom prst="rect">
            <a:avLst/>
          </a:prstGeom>
        </xdr:spPr>
      </xdr:pic>
    </xdr:grpSp>
    <xdr:clientData/>
  </xdr:twoCellAnchor>
  <xdr:twoCellAnchor editAs="oneCell">
    <xdr:from>
      <xdr:col>22</xdr:col>
      <xdr:colOff>24288</xdr:colOff>
      <xdr:row>180</xdr:row>
      <xdr:rowOff>83606</xdr:rowOff>
    </xdr:from>
    <xdr:to>
      <xdr:col>23</xdr:col>
      <xdr:colOff>173480</xdr:colOff>
      <xdr:row>185</xdr:row>
      <xdr:rowOff>97010</xdr:rowOff>
    </xdr:to>
    <xdr:pic>
      <xdr:nvPicPr>
        <xdr:cNvPr id="190" name="Obraz 189">
          <a:extLst>
            <a:ext uri="{FF2B5EF4-FFF2-40B4-BE49-F238E27FC236}">
              <a16:creationId xmlns:a16="http://schemas.microsoft.com/office/drawing/2014/main" id="{00000000-0008-0000-0800-0000BE000000}"/>
            </a:ext>
          </a:extLst>
        </xdr:cNvPr>
        <xdr:cNvPicPr>
          <a:picLocks noChangeAspect="1"/>
        </xdr:cNvPicPr>
      </xdr:nvPicPr>
      <xdr:blipFill rotWithShape="1">
        <a:blip xmlns:r="http://schemas.openxmlformats.org/officeDocument/2006/relationships" r:embed="rId24"/>
        <a:srcRect t="58534" r="81954"/>
        <a:stretch/>
      </xdr:blipFill>
      <xdr:spPr>
        <a:xfrm rot="20505864">
          <a:off x="9717376" y="33858135"/>
          <a:ext cx="436959" cy="952569"/>
        </a:xfrm>
        <a:prstGeom prst="rect">
          <a:avLst/>
        </a:prstGeom>
      </xdr:spPr>
    </xdr:pic>
    <xdr:clientData/>
  </xdr:twoCellAnchor>
  <xdr:twoCellAnchor editAs="oneCell">
    <xdr:from>
      <xdr:col>19</xdr:col>
      <xdr:colOff>100853</xdr:colOff>
      <xdr:row>181</xdr:row>
      <xdr:rowOff>21697</xdr:rowOff>
    </xdr:from>
    <xdr:to>
      <xdr:col>21</xdr:col>
      <xdr:colOff>98948</xdr:colOff>
      <xdr:row>183</xdr:row>
      <xdr:rowOff>130282</xdr:rowOff>
    </xdr:to>
    <xdr:pic>
      <xdr:nvPicPr>
        <xdr:cNvPr id="191" name="Obraz 190" descr="EWPE Smart – Aplikacje w Google Play">
          <a:extLst>
            <a:ext uri="{FF2B5EF4-FFF2-40B4-BE49-F238E27FC236}">
              <a16:creationId xmlns:a16="http://schemas.microsoft.com/office/drawing/2014/main" id="{00000000-0008-0000-0800-0000BF000000}"/>
            </a:ext>
          </a:extLst>
        </xdr:cNvPr>
        <xdr:cNvPicPr>
          <a:picLocks noChangeAspect="1" noChangeArrowheads="1"/>
        </xdr:cNvPicPr>
      </xdr:nvPicPr>
      <xdr:blipFill>
        <a:blip xmlns:r="http://schemas.openxmlformats.org/officeDocument/2006/relationships" r:embed="rId25" cstate="print">
          <a:extLst>
            <a:ext uri="{28A0092B-C50C-407E-A947-70E740481C1C}">
              <a14:useLocalDpi xmlns:a14="http://schemas.microsoft.com/office/drawing/2010/main" val="0"/>
            </a:ext>
          </a:extLst>
        </a:blip>
        <a:srcRect/>
        <a:stretch>
          <a:fillRect/>
        </a:stretch>
      </xdr:blipFill>
      <xdr:spPr bwMode="auto">
        <a:xfrm>
          <a:off x="9020735" y="33986726"/>
          <a:ext cx="483758" cy="4819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anD/Prezentacje/DVD%20dla%20DH/Kalkulatory%20doborowe/18%20Kalkulator%20doborowy%20pomp%20ciep&#322;a%20typu%20Split%2010-2018.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PanD/Prezentacje/DVD%20dla%20DH/Kalkulatory%20doborowe/!2022/18%20Kalkulator%20doborowy%20pomp%20ciep&#322;a%20AW%202022-07-20%20E.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kusz obliczeń"/>
      <sheetName val="Obliczenia"/>
      <sheetName val="Dane wejsciowe"/>
      <sheetName val="SCOP Rozwiazanie 1"/>
      <sheetName val="SCOP Rozwiazanie 2"/>
      <sheetName val="rozwiazanie 1"/>
      <sheetName val="rozwiazanie 2"/>
      <sheetName val="dane pomp ciepla"/>
      <sheetName val="Arkusz koszow energii"/>
      <sheetName val="18 Kalkulator doborowy pomp cie"/>
    </sheetNames>
    <sheetDataSet>
      <sheetData sheetId="0"/>
      <sheetData sheetId="1"/>
      <sheetData sheetId="2"/>
      <sheetData sheetId="3"/>
      <sheetData sheetId="4"/>
      <sheetData sheetId="5">
        <row r="133">
          <cell r="B133" t="str">
            <v>Ogrzewanie podłogowe 35/28</v>
          </cell>
        </row>
        <row r="134">
          <cell r="B134" t="str">
            <v>Grzejniki płytowe 45/35</v>
          </cell>
        </row>
        <row r="135">
          <cell r="B135" t="str">
            <v>Grzejniki płytowe 55/45</v>
          </cell>
        </row>
        <row r="136">
          <cell r="B136" t="str">
            <v>Układ mieszany 55/45 i 35/38</v>
          </cell>
        </row>
        <row r="139">
          <cell r="B139" t="str">
            <v>Układ monowalentny</v>
          </cell>
        </row>
        <row r="140">
          <cell r="B140" t="str">
            <v>=&gt; Grzałka elektryczna</v>
          </cell>
        </row>
        <row r="141">
          <cell r="B141" t="str">
            <v>Układ biwalentny</v>
          </cell>
        </row>
        <row r="142">
          <cell r="B142" t="str">
            <v>=&gt; Kocioł gazowy tradycyjny</v>
          </cell>
        </row>
        <row r="143">
          <cell r="B143" t="str">
            <v>=&gt; Kocioł gazowy kondensacyjny</v>
          </cell>
        </row>
        <row r="144">
          <cell r="B144" t="str">
            <v>=&gt; Kocioł na propan tradycyjny</v>
          </cell>
        </row>
        <row r="145">
          <cell r="B145" t="str">
            <v>=&gt; Kocioł na propan kondensacyjny</v>
          </cell>
        </row>
        <row r="146">
          <cell r="B146" t="str">
            <v>=&gt; Kocioł na olej tradycyjny</v>
          </cell>
        </row>
        <row r="147">
          <cell r="B147" t="str">
            <v>=&gt; Kocioł na olej kondensacyjny</v>
          </cell>
        </row>
      </sheetData>
      <sheetData sheetId="6"/>
      <sheetData sheetId="7">
        <row r="3">
          <cell r="M3" t="str">
            <v>100-S ~230 V</v>
          </cell>
        </row>
        <row r="4">
          <cell r="M4" t="str">
            <v>Vitocal 100-S AWB-M-E-AC 101.A04</v>
          </cell>
        </row>
        <row r="5">
          <cell r="M5" t="str">
            <v>Vitocal 100-S AWB-M-E-AC 101.A06</v>
          </cell>
        </row>
        <row r="6">
          <cell r="M6" t="str">
            <v>Vitocal 100-S AWB-M-E-AC 101.A08</v>
          </cell>
        </row>
        <row r="7">
          <cell r="M7" t="str">
            <v>Vitocal 100-S AWB-M-E-AC 101.A12</v>
          </cell>
        </row>
        <row r="8">
          <cell r="M8" t="str">
            <v>Vitocal 100-S AWB-M-E-AC 101.A14</v>
          </cell>
        </row>
        <row r="9">
          <cell r="M9" t="str">
            <v>Vitocal 100-S AWB-M-E-AC 101.A16</v>
          </cell>
        </row>
        <row r="10">
          <cell r="M10" t="str">
            <v>100-S ~400 V</v>
          </cell>
        </row>
        <row r="11">
          <cell r="M11" t="str">
            <v>Vitocal 100-S AWB-E-AC 101.A12</v>
          </cell>
        </row>
        <row r="12">
          <cell r="M12" t="str">
            <v>Vitocal 100-S AWB-E-AC 101.A14</v>
          </cell>
        </row>
        <row r="13">
          <cell r="M13" t="str">
            <v>Vitocal 100-S AWB-E-AC 101.A16</v>
          </cell>
        </row>
        <row r="14">
          <cell r="M14" t="str">
            <v>200-S ~230V</v>
          </cell>
        </row>
        <row r="15">
          <cell r="M15" t="str">
            <v>Vitocal 200-S AWB-M / AWB-M-E-AC 201.D04</v>
          </cell>
        </row>
        <row r="16">
          <cell r="M16" t="str">
            <v>Vitocal 200-S AWB-M / AWB-M-E-AC 201.D06</v>
          </cell>
        </row>
        <row r="17">
          <cell r="M17" t="str">
            <v>Vitocal 200-S AWB-M / AWB-M-E-AC 201.D08</v>
          </cell>
        </row>
        <row r="18">
          <cell r="M18" t="str">
            <v>200-S ~400V</v>
          </cell>
        </row>
        <row r="19">
          <cell r="M19" t="str">
            <v>Vitocal 200-S AWB / AWB-E-AC 201.D10</v>
          </cell>
        </row>
        <row r="20">
          <cell r="M20" t="str">
            <v>Vitocal 200-S AWB / AWB-E-AC 201.D13</v>
          </cell>
        </row>
        <row r="21">
          <cell r="M21" t="str">
            <v>Vitocal 200-S AWB / AWB-E-AC 201.D16</v>
          </cell>
        </row>
      </sheetData>
      <sheetData sheetId="8"/>
      <sheetData sheetId="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liczenia"/>
      <sheetName val="Zestawienie"/>
      <sheetName val="Tabela_numerow"/>
      <sheetName val="Oferta"/>
      <sheetName val="Koszty"/>
      <sheetName val="Zmiany"/>
      <sheetName val="Energia"/>
      <sheetName val="Meteo"/>
      <sheetName val="Dane"/>
      <sheetName val="Budynek"/>
      <sheetName val="Bilans"/>
      <sheetName val="Bilans-D16"/>
      <sheetName val="Bilans-D13"/>
      <sheetName val="Bilans-D10"/>
      <sheetName val="Bilans-D08"/>
      <sheetName val="Bilans-D06"/>
      <sheetName val="Bilans-D04"/>
      <sheetName val="Bilans-A16"/>
      <sheetName val="Bilans-A14"/>
      <sheetName val="Bilans-A12"/>
      <sheetName val="Bilans-E08"/>
      <sheetName val="Bilans-E06"/>
      <sheetName val="Bilans-B08"/>
      <sheetName val="Bilans-B06"/>
      <sheetName val="Bilans-B04"/>
      <sheetName val="Bilans-251-A10"/>
      <sheetName val="Bilans-251-A13"/>
      <sheetName val="Bilans-151-A13"/>
      <sheetName val="Bilans-151-A16"/>
      <sheetName val="Bilans-151-A10"/>
      <sheetName val="Bilans-E10"/>
      <sheetName val="251.A10"/>
      <sheetName val="251.A13"/>
      <sheetName val="151.A10"/>
      <sheetName val="151.A13"/>
      <sheetName val="151.A16"/>
      <sheetName val="D16"/>
      <sheetName val="D13"/>
      <sheetName val="D10"/>
      <sheetName val="D08"/>
      <sheetName val="E10"/>
      <sheetName val="E08"/>
      <sheetName val="E06"/>
      <sheetName val="D06"/>
      <sheetName val="D04"/>
      <sheetName val="A16"/>
      <sheetName val="A14"/>
      <sheetName val="A12"/>
      <sheetName val="B08"/>
      <sheetName val="B06"/>
      <sheetName val="B04"/>
    </sheetNames>
    <sheetDataSet>
      <sheetData sheetId="0">
        <row r="70">
          <cell r="AH70" t="str">
            <v>100-S B04</v>
          </cell>
        </row>
        <row r="71">
          <cell r="AH71" t="str">
            <v>100-S B06</v>
          </cell>
        </row>
        <row r="72">
          <cell r="AH72" t="str">
            <v>100-S B08</v>
          </cell>
        </row>
        <row r="73">
          <cell r="AH73" t="str">
            <v>100-S A12</v>
          </cell>
        </row>
        <row r="74">
          <cell r="AH74" t="str">
            <v>100-S A14</v>
          </cell>
        </row>
        <row r="75">
          <cell r="AH75" t="str">
            <v>100-S A16</v>
          </cell>
        </row>
        <row r="76">
          <cell r="AH76" t="str">
            <v>200-S D04</v>
          </cell>
        </row>
        <row r="77">
          <cell r="AH77" t="str">
            <v>200-S D06</v>
          </cell>
        </row>
        <row r="78">
          <cell r="AH78" t="str">
            <v>200-S D08</v>
          </cell>
        </row>
        <row r="79">
          <cell r="AH79" t="str">
            <v>200-S D10</v>
          </cell>
        </row>
        <row r="80">
          <cell r="AH80" t="str">
            <v>200-S D13</v>
          </cell>
        </row>
        <row r="81">
          <cell r="AH81" t="str">
            <v>200-S D16</v>
          </cell>
        </row>
        <row r="82">
          <cell r="AH82" t="str">
            <v>150-A A10</v>
          </cell>
        </row>
        <row r="83">
          <cell r="AH83" t="str">
            <v>150-A A13</v>
          </cell>
        </row>
        <row r="84">
          <cell r="AH84" t="str">
            <v>150-A A16</v>
          </cell>
        </row>
        <row r="85">
          <cell r="AH85" t="str">
            <v>250-A A10</v>
          </cell>
        </row>
        <row r="86">
          <cell r="AH86" t="str">
            <v>250-A A13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Pakiet 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 Type="http://schemas.openxmlformats.org/officeDocument/2006/relationships/vmlDrawing" Target="../drawings/vmlDrawing1.vml"/><Relationship Id="rId21" Type="http://schemas.openxmlformats.org/officeDocument/2006/relationships/ctrlProp" Target="../ctrlProps/ctrlProp18.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2" Type="http://schemas.openxmlformats.org/officeDocument/2006/relationships/drawing" Target="../drawings/drawing11.xml"/><Relationship Id="rId16" Type="http://schemas.openxmlformats.org/officeDocument/2006/relationships/ctrlProp" Target="../ctrlProps/ctrlProp13.xml"/><Relationship Id="rId20" Type="http://schemas.openxmlformats.org/officeDocument/2006/relationships/ctrlProp" Target="../ctrlProps/ctrlProp17.xml"/><Relationship Id="rId1" Type="http://schemas.openxmlformats.org/officeDocument/2006/relationships/printerSettings" Target="../printerSettings/printerSettings7.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10" Type="http://schemas.openxmlformats.org/officeDocument/2006/relationships/ctrlProp" Target="../ctrlProps/ctrlProp7.xml"/><Relationship Id="rId19" Type="http://schemas.openxmlformats.org/officeDocument/2006/relationships/ctrlProp" Target="../ctrlProps/ctrlProp16.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2.v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Arkusz1"/>
  <dimension ref="A2:S134"/>
  <sheetViews>
    <sheetView topLeftCell="A82" zoomScale="70" zoomScaleNormal="70" workbookViewId="0">
      <selection activeCell="I130" sqref="I130"/>
    </sheetView>
  </sheetViews>
  <sheetFormatPr defaultColWidth="9.109375" defaultRowHeight="13.8"/>
  <cols>
    <col min="1" max="1" width="10" style="1" customWidth="1"/>
    <col min="2" max="2" width="18.109375" style="1" customWidth="1"/>
    <col min="3" max="3" width="10" style="1" customWidth="1"/>
    <col min="4" max="4" width="15.6640625" style="1" customWidth="1"/>
    <col min="5" max="5" width="11.5546875" style="1" bestFit="1" customWidth="1"/>
    <col min="6" max="7" width="11.44140625" style="1" customWidth="1"/>
    <col min="8" max="8" width="14.21875" style="1" customWidth="1"/>
    <col min="9" max="10" width="11.44140625" style="1" customWidth="1"/>
    <col min="11" max="11" width="14.21875" style="1" customWidth="1"/>
    <col min="12" max="12" width="18.5546875" style="1" customWidth="1"/>
    <col min="13" max="16384" width="9.109375" style="1"/>
  </cols>
  <sheetData>
    <row r="2" spans="2:12" ht="15.6">
      <c r="B2" s="270" t="s">
        <v>0</v>
      </c>
      <c r="C2" s="270"/>
      <c r="D2" s="270"/>
      <c r="E2" s="270"/>
      <c r="F2" s="270"/>
      <c r="G2" s="270"/>
      <c r="H2" s="270"/>
      <c r="I2" s="270"/>
      <c r="J2" s="270"/>
      <c r="K2" s="270"/>
      <c r="L2" s="270"/>
    </row>
    <row r="3" spans="2:12">
      <c r="B3" s="12" t="s">
        <v>1</v>
      </c>
      <c r="C3" s="12"/>
      <c r="D3" s="12" t="s">
        <v>13</v>
      </c>
      <c r="E3" s="13">
        <v>1</v>
      </c>
      <c r="F3" s="12"/>
      <c r="G3" s="10"/>
      <c r="H3" s="10"/>
      <c r="I3" s="10"/>
      <c r="J3" s="10"/>
      <c r="K3" s="10"/>
      <c r="L3" s="10"/>
    </row>
    <row r="4" spans="2:12">
      <c r="B4" s="12" t="s">
        <v>2</v>
      </c>
      <c r="C4" s="12"/>
      <c r="D4" s="12" t="s">
        <v>7</v>
      </c>
      <c r="E4" s="13">
        <f>'Pom1'!M27</f>
        <v>3.6</v>
      </c>
      <c r="F4" s="12"/>
      <c r="G4" s="10"/>
      <c r="H4" s="10"/>
      <c r="I4" s="10"/>
      <c r="J4" s="10"/>
      <c r="K4" s="10"/>
      <c r="L4" s="10"/>
    </row>
    <row r="5" spans="2:12">
      <c r="B5" s="12" t="s">
        <v>3</v>
      </c>
      <c r="C5" s="12"/>
      <c r="D5" s="12" t="s">
        <v>7</v>
      </c>
      <c r="E5" s="13">
        <f>'Pom1'!M24</f>
        <v>5.2</v>
      </c>
      <c r="F5" s="12"/>
      <c r="G5" s="10"/>
      <c r="H5" s="10"/>
      <c r="I5" s="10"/>
      <c r="J5" s="10"/>
      <c r="K5" s="10"/>
      <c r="L5" s="10"/>
    </row>
    <row r="6" spans="2:12">
      <c r="B6" s="12" t="s">
        <v>4</v>
      </c>
      <c r="C6" s="12"/>
      <c r="D6" s="12" t="s">
        <v>8</v>
      </c>
      <c r="E6" s="13">
        <f>E4*E5</f>
        <v>18.720000000000002</v>
      </c>
      <c r="F6" s="12"/>
      <c r="G6" s="10"/>
      <c r="H6" s="10"/>
      <c r="I6" s="10"/>
      <c r="J6" s="10"/>
      <c r="K6" s="10"/>
      <c r="L6" s="10"/>
    </row>
    <row r="7" spans="2:12">
      <c r="B7" s="12" t="s">
        <v>5</v>
      </c>
      <c r="C7" s="12"/>
      <c r="D7" s="12" t="s">
        <v>7</v>
      </c>
      <c r="E7" s="13">
        <f>'Pom1'!M30</f>
        <v>2.58</v>
      </c>
      <c r="F7" s="12"/>
      <c r="G7" s="10"/>
      <c r="H7" s="10"/>
      <c r="I7" s="10"/>
      <c r="J7" s="10"/>
      <c r="K7" s="10"/>
      <c r="L7" s="10"/>
    </row>
    <row r="8" spans="2:12">
      <c r="B8" s="12" t="s">
        <v>6</v>
      </c>
      <c r="C8" s="12"/>
      <c r="D8" s="12" t="s">
        <v>9</v>
      </c>
      <c r="E8" s="13">
        <f>E6*E7</f>
        <v>48.29760000000001</v>
      </c>
      <c r="F8" s="12"/>
      <c r="G8" s="10"/>
      <c r="H8" s="10"/>
      <c r="I8" s="10"/>
      <c r="J8" s="10"/>
      <c r="K8" s="10"/>
      <c r="L8" s="10"/>
    </row>
    <row r="9" spans="2:12">
      <c r="B9" s="12"/>
      <c r="C9" s="12"/>
      <c r="D9" s="12"/>
      <c r="E9" s="12"/>
      <c r="F9" s="12"/>
      <c r="G9" s="10"/>
      <c r="H9" s="10"/>
      <c r="I9" s="10"/>
      <c r="J9" s="10"/>
      <c r="K9" s="10"/>
      <c r="L9" s="10"/>
    </row>
    <row r="10" spans="2:12">
      <c r="B10" s="12"/>
      <c r="C10" s="12"/>
      <c r="D10" s="12"/>
      <c r="E10" s="12"/>
      <c r="F10" s="12"/>
      <c r="G10" s="10"/>
      <c r="H10" s="10"/>
      <c r="I10" s="10"/>
      <c r="J10" s="10"/>
      <c r="K10" s="10"/>
      <c r="L10" s="10"/>
    </row>
    <row r="11" spans="2:12">
      <c r="B11" s="12"/>
      <c r="C11" s="12"/>
      <c r="D11" s="12"/>
      <c r="E11" s="12"/>
      <c r="F11" s="12"/>
      <c r="G11" s="10"/>
      <c r="H11" s="10"/>
      <c r="I11" s="10"/>
      <c r="J11" s="10"/>
      <c r="K11" s="10"/>
      <c r="L11" s="10"/>
    </row>
    <row r="12" spans="2:12">
      <c r="B12" s="12"/>
      <c r="C12" s="12"/>
      <c r="D12" s="12"/>
      <c r="E12" s="12"/>
      <c r="F12" s="12"/>
      <c r="G12" s="10"/>
      <c r="H12" s="10"/>
      <c r="I12" s="10"/>
      <c r="J12" s="10"/>
      <c r="K12" s="10"/>
      <c r="L12" s="10"/>
    </row>
    <row r="13" spans="2:12">
      <c r="B13" s="12"/>
      <c r="C13" s="12"/>
      <c r="D13" s="12"/>
      <c r="E13" s="12"/>
      <c r="F13" s="12"/>
      <c r="G13" s="10"/>
      <c r="H13" s="10"/>
      <c r="I13" s="10"/>
      <c r="J13" s="10"/>
      <c r="K13" s="10"/>
      <c r="L13" s="10"/>
    </row>
    <row r="14" spans="2:12">
      <c r="B14" s="12"/>
      <c r="C14" s="12"/>
      <c r="D14" s="12"/>
      <c r="E14" s="12"/>
      <c r="F14" s="12"/>
      <c r="G14" s="10"/>
      <c r="H14" s="10"/>
      <c r="I14" s="10"/>
      <c r="J14" s="10"/>
      <c r="K14" s="10"/>
      <c r="L14" s="10"/>
    </row>
    <row r="15" spans="2:12" ht="15.6">
      <c r="B15" s="270" t="s">
        <v>35</v>
      </c>
      <c r="C15" s="270"/>
      <c r="D15" s="270"/>
      <c r="E15" s="270"/>
      <c r="F15" s="270"/>
      <c r="G15" s="270"/>
      <c r="H15" s="270"/>
      <c r="I15" s="270"/>
      <c r="J15" s="270"/>
      <c r="K15" s="270"/>
      <c r="L15" s="270"/>
    </row>
    <row r="16" spans="2:12">
      <c r="C16" s="269" t="s">
        <v>12</v>
      </c>
      <c r="D16" s="269"/>
      <c r="E16" s="269"/>
      <c r="F16" s="269" t="s">
        <v>14</v>
      </c>
      <c r="G16" s="269"/>
      <c r="H16" s="269"/>
      <c r="I16" s="269" t="s">
        <v>15</v>
      </c>
      <c r="J16" s="269"/>
      <c r="K16" s="269"/>
    </row>
    <row r="17" spans="1:18" ht="25.5" customHeight="1">
      <c r="C17" s="3" t="s">
        <v>3</v>
      </c>
      <c r="D17" s="3" t="s">
        <v>5</v>
      </c>
      <c r="E17" s="3" t="s">
        <v>4</v>
      </c>
      <c r="F17" s="4" t="str">
        <f>H93</f>
        <v>2-szybowe</v>
      </c>
      <c r="G17" s="4" t="str">
        <f>H94</f>
        <v>3-szybowe</v>
      </c>
      <c r="H17" s="4" t="str">
        <f>H95</f>
        <v>Z szybą refleksyjną</v>
      </c>
      <c r="I17" s="4" t="str">
        <f>H103</f>
        <v>Rolety wewnętrzne</v>
      </c>
      <c r="J17" s="3" t="str">
        <f>H104</f>
        <v>Markizy (rozwinięte)</v>
      </c>
      <c r="K17" s="4" t="str">
        <f>H105</f>
        <v>Rolety zewnętrzne</v>
      </c>
      <c r="L17" s="2" t="s">
        <v>16</v>
      </c>
    </row>
    <row r="18" spans="1:18" ht="36.75" customHeight="1">
      <c r="B18" s="1" t="s">
        <v>10</v>
      </c>
      <c r="C18" s="7" t="s">
        <v>7</v>
      </c>
      <c r="D18" s="7" t="s">
        <v>7</v>
      </c>
      <c r="E18" s="7" t="s">
        <v>8</v>
      </c>
      <c r="F18" s="5" t="s">
        <v>18</v>
      </c>
      <c r="G18" s="5" t="s">
        <v>18</v>
      </c>
      <c r="H18" s="5" t="s">
        <v>18</v>
      </c>
      <c r="I18" s="6"/>
      <c r="J18" s="6"/>
      <c r="K18" s="6"/>
      <c r="L18" s="7" t="s">
        <v>17</v>
      </c>
    </row>
    <row r="19" spans="1:18">
      <c r="A19" s="1">
        <v>1</v>
      </c>
      <c r="B19" s="24" t="s">
        <v>439</v>
      </c>
      <c r="F19" s="3">
        <v>65</v>
      </c>
      <c r="G19" s="3">
        <v>60</v>
      </c>
      <c r="H19" s="3">
        <v>35</v>
      </c>
      <c r="I19" s="272">
        <v>0.7</v>
      </c>
      <c r="J19" s="273">
        <v>0.3</v>
      </c>
      <c r="K19" s="273">
        <v>0.15</v>
      </c>
      <c r="L19" s="1">
        <f t="shared" ref="L19:L26" si="0">E19*G19*$I$19</f>
        <v>0</v>
      </c>
    </row>
    <row r="20" spans="1:18">
      <c r="A20" s="1">
        <v>2</v>
      </c>
      <c r="B20" s="25" t="s">
        <v>448</v>
      </c>
      <c r="F20" s="3">
        <v>80</v>
      </c>
      <c r="G20" s="3">
        <v>70</v>
      </c>
      <c r="H20" s="3">
        <v>40</v>
      </c>
      <c r="I20" s="272"/>
      <c r="J20" s="273"/>
      <c r="K20" s="273"/>
      <c r="L20" s="1">
        <f t="shared" si="0"/>
        <v>0</v>
      </c>
    </row>
    <row r="21" spans="1:18">
      <c r="A21" s="1">
        <v>3</v>
      </c>
      <c r="B21" s="25" t="s">
        <v>438</v>
      </c>
      <c r="F21" s="3">
        <v>310</v>
      </c>
      <c r="G21" s="33">
        <v>280</v>
      </c>
      <c r="H21" s="3">
        <v>155</v>
      </c>
      <c r="I21" s="272"/>
      <c r="J21" s="273"/>
      <c r="K21" s="273"/>
      <c r="L21" s="1">
        <f>E21*G21*$I$19</f>
        <v>0</v>
      </c>
    </row>
    <row r="22" spans="1:18">
      <c r="A22" s="1">
        <v>4</v>
      </c>
      <c r="B22" s="26" t="s">
        <v>449</v>
      </c>
      <c r="F22" s="3">
        <v>270</v>
      </c>
      <c r="G22" s="33">
        <v>240</v>
      </c>
      <c r="H22" s="3">
        <v>135</v>
      </c>
      <c r="I22" s="272"/>
      <c r="J22" s="273"/>
      <c r="K22" s="273"/>
      <c r="L22" s="1">
        <f t="shared" si="0"/>
        <v>0</v>
      </c>
    </row>
    <row r="23" spans="1:18">
      <c r="A23" s="1">
        <v>5</v>
      </c>
      <c r="B23" s="27" t="s">
        <v>440</v>
      </c>
      <c r="F23" s="3">
        <v>350</v>
      </c>
      <c r="G23" s="33">
        <v>300</v>
      </c>
      <c r="H23" s="3">
        <v>165</v>
      </c>
      <c r="I23" s="272"/>
      <c r="J23" s="273"/>
      <c r="K23" s="273"/>
      <c r="L23" s="1">
        <f>E23*G23*$I$19</f>
        <v>0</v>
      </c>
    </row>
    <row r="24" spans="1:18">
      <c r="A24" s="1">
        <v>6</v>
      </c>
      <c r="B24" s="24" t="s">
        <v>462</v>
      </c>
      <c r="F24" s="3">
        <v>310</v>
      </c>
      <c r="G24" s="3">
        <v>280</v>
      </c>
      <c r="H24" s="3">
        <v>155</v>
      </c>
      <c r="I24" s="272"/>
      <c r="J24" s="273"/>
      <c r="K24" s="273"/>
      <c r="L24" s="1">
        <f t="shared" si="0"/>
        <v>0</v>
      </c>
    </row>
    <row r="25" spans="1:18">
      <c r="A25" s="1">
        <v>7</v>
      </c>
      <c r="B25" s="24" t="s">
        <v>441</v>
      </c>
      <c r="F25" s="3">
        <v>320</v>
      </c>
      <c r="G25" s="3">
        <v>290</v>
      </c>
      <c r="H25" s="3">
        <v>160</v>
      </c>
      <c r="I25" s="272"/>
      <c r="J25" s="273"/>
      <c r="K25" s="273"/>
      <c r="L25" s="1">
        <f t="shared" si="0"/>
        <v>0</v>
      </c>
    </row>
    <row r="26" spans="1:18">
      <c r="A26" s="1">
        <v>8</v>
      </c>
      <c r="B26" s="24" t="s">
        <v>450</v>
      </c>
      <c r="F26" s="3">
        <v>250</v>
      </c>
      <c r="G26" s="3">
        <v>240</v>
      </c>
      <c r="H26" s="3">
        <v>135</v>
      </c>
      <c r="I26" s="272"/>
      <c r="J26" s="273"/>
      <c r="K26" s="273"/>
      <c r="L26" s="1">
        <f t="shared" si="0"/>
        <v>0</v>
      </c>
    </row>
    <row r="27" spans="1:18">
      <c r="B27" s="1" t="s">
        <v>11</v>
      </c>
      <c r="C27" s="1">
        <f>C67</f>
        <v>0</v>
      </c>
      <c r="D27" s="1">
        <f>D67</f>
        <v>0</v>
      </c>
      <c r="E27" s="1">
        <f>C27*D27</f>
        <v>0</v>
      </c>
      <c r="F27" s="3">
        <v>500</v>
      </c>
      <c r="G27" s="3">
        <v>380</v>
      </c>
      <c r="H27" s="3">
        <v>220</v>
      </c>
      <c r="I27" s="272"/>
      <c r="J27" s="273"/>
      <c r="K27" s="273"/>
      <c r="L27" s="29"/>
    </row>
    <row r="28" spans="1:18">
      <c r="C28" s="35" t="s">
        <v>460</v>
      </c>
      <c r="D28" s="9"/>
      <c r="E28" s="9"/>
      <c r="F28" s="9"/>
      <c r="G28" s="9"/>
      <c r="H28" s="9"/>
      <c r="I28" s="9"/>
      <c r="J28" s="9"/>
      <c r="K28" s="9"/>
    </row>
    <row r="29" spans="1:18">
      <c r="C29" s="34" t="s">
        <v>477</v>
      </c>
      <c r="D29" s="1" t="s">
        <v>478</v>
      </c>
    </row>
    <row r="30" spans="1:18">
      <c r="B30" s="34" t="str">
        <f>B45</f>
        <v>Południe</v>
      </c>
      <c r="C30" s="34" t="str">
        <f>'Pom1'!H53</f>
        <v>3-szybowe</v>
      </c>
      <c r="D30" s="34" t="str">
        <f>'Pom1'!H59</f>
        <v>Brak</v>
      </c>
      <c r="E30" s="34">
        <f>IF(C30="brak",0,'Pom1'!J55*'Pom1'!J57)</f>
        <v>2.16</v>
      </c>
      <c r="F30" s="34">
        <f>IF(C30=$F$17,VLOOKUP(B30,tabela_okna,5,0),0)</f>
        <v>0</v>
      </c>
      <c r="G30" s="34">
        <f>IF(C30=$G$17,VLOOKUP(B30,tabela_okna,6,0),0)</f>
        <v>300</v>
      </c>
      <c r="H30" s="34">
        <f>IF(C30=$H$17,VLOOKUP(B30,tabela_okna,7,0),0)</f>
        <v>0</v>
      </c>
      <c r="I30" s="34">
        <f>IF(D30=$I$17,$I$19,0)</f>
        <v>0</v>
      </c>
      <c r="J30" s="34">
        <f>IF(D30=$J$17,$J$19,0)</f>
        <v>0</v>
      </c>
      <c r="K30" s="34">
        <f>IF(D30=$K$17,$K$19,0)</f>
        <v>0</v>
      </c>
      <c r="L30" s="11">
        <f>E30*(F30+G30+H30)*N30</f>
        <v>648</v>
      </c>
      <c r="M30" s="1" t="s">
        <v>68</v>
      </c>
      <c r="N30" s="1">
        <f>IF((I30+J30+K30=0),1,MAX(I30,J30,K30))</f>
        <v>1</v>
      </c>
      <c r="O30" s="36">
        <f>L30+L31</f>
        <v>648</v>
      </c>
      <c r="P30" s="36"/>
      <c r="Q30" s="36"/>
      <c r="R30" s="36"/>
    </row>
    <row r="31" spans="1:18">
      <c r="B31" s="34" t="str">
        <f t="shared" ref="B31:B33" si="1">B46</f>
        <v>Zachód</v>
      </c>
      <c r="C31" s="34" t="str">
        <f>'Pom1'!T53</f>
        <v>Brak</v>
      </c>
      <c r="D31" s="34" t="str">
        <f>'Pom1'!T59</f>
        <v>Brak</v>
      </c>
      <c r="E31" s="34">
        <f>IF(C31="brak",0,'Pom1'!W55*'Pom1'!W57)</f>
        <v>0</v>
      </c>
      <c r="F31" s="34">
        <f>IF(C31=$F$17,VLOOKUP(B31,tabela_okna,5,0),0)</f>
        <v>0</v>
      </c>
      <c r="G31" s="34">
        <f>IF(C31=$G$17,VLOOKUP(B31,tabela_okna,6,0),0)</f>
        <v>0</v>
      </c>
      <c r="H31" s="34">
        <f>IF(C31=$H$17,VLOOKUP(B31,tabela_okna,7,0),0)</f>
        <v>0</v>
      </c>
      <c r="I31" s="34">
        <f>IF(D31=$I$17,$I$19,0)</f>
        <v>0</v>
      </c>
      <c r="J31" s="34">
        <f>IF(D31=$J$17,$J$19,0)</f>
        <v>0</v>
      </c>
      <c r="K31" s="34">
        <f>IF(D31=$K$17,$K$19,0)</f>
        <v>0</v>
      </c>
      <c r="L31" s="11">
        <f>E31*(F31+G31+H31)*N31</f>
        <v>0</v>
      </c>
      <c r="M31" s="1" t="s">
        <v>68</v>
      </c>
      <c r="N31" s="1">
        <f>IF((I31+J31+K31=0),1,MAX(I31,J31,K31))</f>
        <v>1</v>
      </c>
      <c r="O31" s="36"/>
      <c r="P31" s="36">
        <f>L31+L32</f>
        <v>120</v>
      </c>
      <c r="Q31" s="36"/>
      <c r="R31" s="36"/>
    </row>
    <row r="32" spans="1:18">
      <c r="B32" s="34" t="str">
        <f t="shared" si="1"/>
        <v>Północ</v>
      </c>
      <c r="C32" s="34" t="str">
        <f>'Pom1'!T77</f>
        <v>3-szybowe</v>
      </c>
      <c r="D32" s="34" t="str">
        <f>'Pom1'!T83</f>
        <v>Brak</v>
      </c>
      <c r="E32" s="34">
        <f>IF(C32="Brak",0,'Pom1'!W79*'Pom1'!W81)</f>
        <v>2</v>
      </c>
      <c r="F32" s="34">
        <f>IF(C32=$F$17,VLOOKUP(B32,tabela_okna,5,0),0)</f>
        <v>0</v>
      </c>
      <c r="G32" s="34">
        <f>IF(C32=$G$17,VLOOKUP(B32,tabela_okna,6,0),0)</f>
        <v>60</v>
      </c>
      <c r="H32" s="34">
        <f>IF(C32=$H$17,VLOOKUP(B32,tabela_okna,7,0),0)</f>
        <v>0</v>
      </c>
      <c r="I32" s="34">
        <f>IF(D32=$I$17,$I$19,0)</f>
        <v>0</v>
      </c>
      <c r="J32" s="34">
        <f>IF(D32=$J$17,$J$19,0)</f>
        <v>0</v>
      </c>
      <c r="K32" s="34">
        <f>IF(D32=$K$17,$K$19,0)</f>
        <v>0</v>
      </c>
      <c r="L32" s="11">
        <f>E32*(F32+G32+H32)*N32</f>
        <v>120</v>
      </c>
      <c r="M32" s="1" t="s">
        <v>68</v>
      </c>
      <c r="N32" s="1">
        <f t="shared" ref="N32:N33" si="2">IF((I32+J32+K32=0),1,MAX(I32,J32,K32))</f>
        <v>1</v>
      </c>
      <c r="O32" s="36"/>
      <c r="P32" s="36"/>
      <c r="Q32" s="36">
        <f>L32+L33</f>
        <v>120</v>
      </c>
      <c r="R32" s="36"/>
    </row>
    <row r="33" spans="1:19">
      <c r="B33" s="34" t="str">
        <f t="shared" si="1"/>
        <v>Wschód</v>
      </c>
      <c r="C33" s="34" t="str">
        <f>'Pom1'!H77</f>
        <v>Brak</v>
      </c>
      <c r="D33" s="34" t="str">
        <f>'Pom1'!H83</f>
        <v>Brak</v>
      </c>
      <c r="E33" s="34">
        <f>IF(C33="Brak",0,'Pom1'!J79*'Pom1'!J81)</f>
        <v>0</v>
      </c>
      <c r="F33" s="34">
        <f>IF(C33=$F$17,VLOOKUP(B33,tabela_okna,5,0),0)</f>
        <v>0</v>
      </c>
      <c r="G33" s="34">
        <f>IF(C33=$G$17,VLOOKUP(B33,tabela_okna,6,0),0)</f>
        <v>0</v>
      </c>
      <c r="H33" s="34">
        <f>IF(C33=$H$17,VLOOKUP(B33,tabela_okna,7,0),0)</f>
        <v>0</v>
      </c>
      <c r="I33" s="34">
        <f>IF(D33=$I$17,$I$19,0)</f>
        <v>0</v>
      </c>
      <c r="J33" s="34">
        <f>IF(D33=$J$17,$J$19,0)</f>
        <v>0</v>
      </c>
      <c r="K33" s="34">
        <f>IF(D33=$K$17,$K$19,0)</f>
        <v>0</v>
      </c>
      <c r="L33" s="11">
        <f>E33*(F33+G33+H33)*N33</f>
        <v>0</v>
      </c>
      <c r="M33" s="1" t="s">
        <v>68</v>
      </c>
      <c r="N33" s="1">
        <f t="shared" si="2"/>
        <v>1</v>
      </c>
      <c r="O33" s="36"/>
      <c r="P33" s="36"/>
      <c r="Q33" s="36"/>
      <c r="R33" s="36">
        <f>L33+L30</f>
        <v>648</v>
      </c>
    </row>
    <row r="34" spans="1:19">
      <c r="B34" s="34"/>
      <c r="C34" s="34" t="s">
        <v>480</v>
      </c>
      <c r="D34" s="34"/>
      <c r="E34" s="34"/>
      <c r="F34" s="34"/>
      <c r="G34" s="34"/>
      <c r="H34" s="34"/>
      <c r="I34" s="34"/>
      <c r="J34" s="34"/>
      <c r="K34" s="34"/>
      <c r="L34" s="34"/>
    </row>
    <row r="35" spans="1:19">
      <c r="B35" s="34" t="str">
        <f>B30</f>
        <v>Południe</v>
      </c>
      <c r="C35" s="34" t="s">
        <v>454</v>
      </c>
      <c r="D35" s="34"/>
      <c r="E35" s="34">
        <f>IF(C35="Zewnętrzne",'Pom1'!#REF!*'Pom1'!#REF!,0)</f>
        <v>0</v>
      </c>
      <c r="F35" s="34"/>
      <c r="G35" s="34"/>
      <c r="H35" s="34"/>
      <c r="I35" s="34"/>
      <c r="J35" s="34"/>
      <c r="K35" s="34"/>
      <c r="L35" s="34"/>
      <c r="R35" s="1">
        <f>INT(MAX(O30,P31,Q32,R33))</f>
        <v>648</v>
      </c>
      <c r="S35" s="1" t="s">
        <v>68</v>
      </c>
    </row>
    <row r="36" spans="1:19">
      <c r="B36" s="34" t="str">
        <f>B31</f>
        <v>Zachód</v>
      </c>
      <c r="C36" s="34" t="s">
        <v>454</v>
      </c>
      <c r="D36" s="34"/>
      <c r="E36" s="34">
        <f>IF(C36="Zewnętrzne",'Pom1'!#REF!*'Pom1'!#REF!,0)</f>
        <v>0</v>
      </c>
      <c r="F36" s="34"/>
      <c r="G36" s="34"/>
      <c r="H36" s="34"/>
      <c r="I36" s="34"/>
      <c r="J36" s="34"/>
      <c r="K36" s="34"/>
      <c r="L36" s="34"/>
    </row>
    <row r="37" spans="1:19">
      <c r="B37" s="34" t="str">
        <f>B32</f>
        <v>Północ</v>
      </c>
      <c r="C37" s="34" t="s">
        <v>454</v>
      </c>
      <c r="D37" s="34"/>
      <c r="E37" s="34">
        <f>IF(C37="Zewnętrzne",'Pom1'!#REF!*'Pom1'!#REF!,0)</f>
        <v>0</v>
      </c>
      <c r="F37" s="34"/>
      <c r="G37" s="34"/>
      <c r="H37" s="34"/>
      <c r="I37" s="34"/>
      <c r="J37" s="34"/>
      <c r="K37" s="34"/>
      <c r="L37" s="34"/>
    </row>
    <row r="38" spans="1:19">
      <c r="B38" s="34" t="str">
        <f>B33</f>
        <v>Wschód</v>
      </c>
      <c r="C38" s="34" t="s">
        <v>520</v>
      </c>
      <c r="D38" s="34"/>
      <c r="E38" s="34">
        <f>IF(C38="Zewnętrzne",'Pom1'!#REF!*'Pom1'!#REF!,0)</f>
        <v>0</v>
      </c>
      <c r="F38" s="34"/>
      <c r="G38" s="34"/>
      <c r="H38" s="34"/>
      <c r="I38" s="34"/>
      <c r="J38" s="34"/>
      <c r="K38" s="34"/>
      <c r="L38" s="34"/>
    </row>
    <row r="39" spans="1:19">
      <c r="B39" s="34"/>
      <c r="C39" s="34" t="s">
        <v>481</v>
      </c>
      <c r="D39" s="34" t="s">
        <v>478</v>
      </c>
      <c r="E39" s="34"/>
      <c r="F39" s="34"/>
      <c r="G39" s="34"/>
      <c r="H39" s="34"/>
      <c r="I39" s="34"/>
      <c r="J39" s="34"/>
      <c r="K39" s="34"/>
      <c r="L39" s="34"/>
    </row>
    <row r="40" spans="1:19" ht="14.4" thickBot="1">
      <c r="B40" s="34"/>
      <c r="C40" s="34" t="str">
        <f>'Pom1'!H110</f>
        <v>Brak</v>
      </c>
      <c r="D40" s="34" t="str">
        <f>F67</f>
        <v>Brak</v>
      </c>
      <c r="E40" s="34">
        <f>IF(C40="Brak",0,E67)</f>
        <v>0</v>
      </c>
      <c r="F40" s="34">
        <f>IF($C$40=F17,F27,0)</f>
        <v>0</v>
      </c>
      <c r="G40" s="34">
        <f>IF($C$40=G17,G27,0)</f>
        <v>0</v>
      </c>
      <c r="H40" s="34">
        <f>IF($C$40=H17,H27,0)</f>
        <v>0</v>
      </c>
      <c r="I40" s="34">
        <f>IF($D$40=I17,I19,0)</f>
        <v>0</v>
      </c>
      <c r="J40" s="34">
        <f>IF($D$40=J17,J19,0)</f>
        <v>0</v>
      </c>
      <c r="K40" s="34">
        <f>IF($D$40=K17,K19,0)</f>
        <v>0</v>
      </c>
      <c r="L40" s="11">
        <f>E40*(F40+G40+H40)*N40</f>
        <v>0</v>
      </c>
      <c r="M40" s="1" t="s">
        <v>68</v>
      </c>
      <c r="N40" s="1">
        <f t="shared" ref="N40" si="3">IF((I40+J40+K40=0),1,MAX(I40,J40,K40))</f>
        <v>1</v>
      </c>
    </row>
    <row r="41" spans="1:19" ht="14.4" thickBot="1">
      <c r="B41" s="29"/>
      <c r="J41" s="274" t="s">
        <v>21</v>
      </c>
      <c r="K41" s="274"/>
      <c r="L41" s="32">
        <f>INT(MAX(O30,P31,Q32,R33)+L40)</f>
        <v>648</v>
      </c>
      <c r="M41" s="1" t="s">
        <v>68</v>
      </c>
    </row>
    <row r="42" spans="1:19" ht="15.6">
      <c r="B42" s="270" t="s">
        <v>479</v>
      </c>
      <c r="C42" s="270"/>
      <c r="D42" s="270"/>
      <c r="E42" s="270"/>
      <c r="F42" s="270"/>
      <c r="G42" s="270"/>
      <c r="H42" s="270"/>
      <c r="I42" s="270"/>
      <c r="J42" s="270"/>
      <c r="K42" s="270"/>
      <c r="L42" s="270"/>
    </row>
    <row r="43" spans="1:19" ht="25.5" customHeight="1">
      <c r="C43" s="1" t="s">
        <v>3</v>
      </c>
      <c r="D43" s="1" t="s">
        <v>5</v>
      </c>
      <c r="E43" s="1" t="s">
        <v>4</v>
      </c>
      <c r="F43" s="271" t="s">
        <v>19</v>
      </c>
      <c r="G43" s="271"/>
      <c r="H43" s="1" t="s">
        <v>461</v>
      </c>
      <c r="J43" s="269" t="s">
        <v>20</v>
      </c>
      <c r="K43" s="269"/>
      <c r="L43" s="5" t="s">
        <v>16</v>
      </c>
    </row>
    <row r="44" spans="1:19">
      <c r="C44" s="7" t="s">
        <v>7</v>
      </c>
      <c r="D44" s="7" t="s">
        <v>7</v>
      </c>
      <c r="E44" s="7" t="s">
        <v>8</v>
      </c>
      <c r="F44" s="273" t="s">
        <v>8</v>
      </c>
      <c r="G44" s="273"/>
      <c r="J44" s="269" t="s">
        <v>18</v>
      </c>
      <c r="K44" s="269"/>
      <c r="L44" s="7" t="s">
        <v>17</v>
      </c>
    </row>
    <row r="45" spans="1:19">
      <c r="A45" s="1">
        <f>VLOOKUP(B45,lista_kierunki_swiata2,2,0)</f>
        <v>5</v>
      </c>
      <c r="B45" s="30" t="str">
        <f>'Pom1'!H43</f>
        <v>Południe</v>
      </c>
      <c r="C45" s="8">
        <f>'Pom1'!J48</f>
        <v>5.2</v>
      </c>
      <c r="D45" s="8">
        <f>'Pom1'!J50</f>
        <v>2.58</v>
      </c>
      <c r="E45" s="8">
        <f>D45*C45</f>
        <v>13.416</v>
      </c>
      <c r="F45" s="269">
        <f>E45-E30-E35</f>
        <v>11.256</v>
      </c>
      <c r="G45" s="269"/>
      <c r="H45" s="1" t="str">
        <f>'Pom1'!H46</f>
        <v>Zewnętrzna</v>
      </c>
      <c r="J45" s="31">
        <v>10</v>
      </c>
      <c r="K45" s="31">
        <v>25</v>
      </c>
      <c r="L45" s="1">
        <f>IF(H45="zewnętrzna",F45*K45,F45*J45)</f>
        <v>281.39999999999998</v>
      </c>
    </row>
    <row r="46" spans="1:19">
      <c r="A46" s="1">
        <f>IF(A45=8,2,IF(A45=7,1,A45+2))</f>
        <v>7</v>
      </c>
      <c r="B46" s="1" t="str">
        <f>VLOOKUP(A46,lista_kierunki_swiata,2)</f>
        <v>Zachód</v>
      </c>
      <c r="C46" s="1">
        <f>'Pom1'!W48</f>
        <v>3.6</v>
      </c>
      <c r="D46" s="1">
        <f>'Pom1'!W50</f>
        <v>2.58</v>
      </c>
      <c r="E46" s="8">
        <f>D46*C46</f>
        <v>9.2880000000000003</v>
      </c>
      <c r="F46" s="269">
        <f>E46-E31-E36</f>
        <v>9.2880000000000003</v>
      </c>
      <c r="G46" s="269"/>
      <c r="H46" s="1" t="str">
        <f>'Pom1'!T46</f>
        <v>Zewnętrzna</v>
      </c>
      <c r="J46" s="31">
        <v>10</v>
      </c>
      <c r="K46" s="31">
        <v>25</v>
      </c>
      <c r="L46" s="1">
        <f t="shared" ref="L46:L48" si="4">IF(H46="zewnętrzna",F46*K46,F46*J46)</f>
        <v>232.20000000000002</v>
      </c>
    </row>
    <row r="47" spans="1:19">
      <c r="A47" s="1">
        <f>IF(A46=8,2,IF(A46=7,1,A46+2))</f>
        <v>1</v>
      </c>
      <c r="B47" s="1" t="str">
        <f>VLOOKUP(A47,lista_kierunki_swiata,2)</f>
        <v>Północ</v>
      </c>
      <c r="C47" s="1">
        <f>'Pom1'!W72</f>
        <v>5.2</v>
      </c>
      <c r="D47" s="1">
        <f>'Pom1'!W74</f>
        <v>2.58</v>
      </c>
      <c r="E47" s="8">
        <f>D47*C47</f>
        <v>13.416</v>
      </c>
      <c r="F47" s="269">
        <f>E47-E32-E37</f>
        <v>11.416</v>
      </c>
      <c r="G47" s="269"/>
      <c r="H47" s="1" t="str">
        <f>'Pom1'!T70</f>
        <v>Wewnętrzna</v>
      </c>
      <c r="J47" s="31">
        <v>10</v>
      </c>
      <c r="K47" s="31">
        <v>25</v>
      </c>
      <c r="L47" s="1">
        <f t="shared" si="4"/>
        <v>114.16</v>
      </c>
    </row>
    <row r="48" spans="1:19" ht="14.4" thickBot="1">
      <c r="A48" s="1">
        <f>IF(A47=8,2,IF(A47=7,1,A47+2))</f>
        <v>3</v>
      </c>
      <c r="B48" s="1" t="str">
        <f>VLOOKUP(A48,lista_kierunki_swiata,2)</f>
        <v>Wschód</v>
      </c>
      <c r="C48" s="1">
        <f>'Pom1'!J72</f>
        <v>3.6</v>
      </c>
      <c r="D48" s="1">
        <f>'Pom1'!J74</f>
        <v>2.58</v>
      </c>
      <c r="E48" s="8">
        <f>D48*C48</f>
        <v>9.2880000000000003</v>
      </c>
      <c r="F48" s="269">
        <f>E48-E33-E38</f>
        <v>9.2880000000000003</v>
      </c>
      <c r="G48" s="269"/>
      <c r="H48" s="1" t="str">
        <f>'Pom1'!H70</f>
        <v>Wewnętrzna</v>
      </c>
      <c r="J48" s="31">
        <v>10</v>
      </c>
      <c r="K48" s="31">
        <v>25</v>
      </c>
      <c r="L48" s="1">
        <f t="shared" si="4"/>
        <v>92.88</v>
      </c>
    </row>
    <row r="49" spans="2:13" ht="14.4" thickBot="1">
      <c r="C49" s="28"/>
      <c r="J49" s="274" t="s">
        <v>21</v>
      </c>
      <c r="K49" s="274"/>
      <c r="L49" s="32">
        <f>INT(L45+L46+L47+L48)</f>
        <v>720</v>
      </c>
      <c r="M49" s="1" t="s">
        <v>68</v>
      </c>
    </row>
    <row r="51" spans="2:13" ht="15.6">
      <c r="B51" s="270" t="s">
        <v>474</v>
      </c>
      <c r="C51" s="270"/>
      <c r="D51" s="270"/>
      <c r="E51" s="270"/>
      <c r="F51" s="270"/>
      <c r="G51" s="270"/>
      <c r="H51" s="270"/>
      <c r="I51" s="270"/>
      <c r="J51" s="270"/>
      <c r="K51" s="270"/>
      <c r="L51" s="270"/>
    </row>
    <row r="52" spans="2:13" ht="25.5" customHeight="1">
      <c r="C52" s="1" t="s">
        <v>2</v>
      </c>
      <c r="D52" s="1" t="s">
        <v>3</v>
      </c>
      <c r="E52" s="1" t="s">
        <v>4</v>
      </c>
      <c r="J52" s="269" t="s">
        <v>20</v>
      </c>
      <c r="K52" s="269"/>
      <c r="L52" s="5" t="s">
        <v>16</v>
      </c>
    </row>
    <row r="53" spans="2:13">
      <c r="C53" s="3" t="s">
        <v>7</v>
      </c>
      <c r="D53" s="3" t="s">
        <v>7</v>
      </c>
      <c r="E53" s="3" t="s">
        <v>8</v>
      </c>
      <c r="J53" s="269" t="s">
        <v>18</v>
      </c>
      <c r="K53" s="269"/>
      <c r="L53" s="7" t="s">
        <v>17</v>
      </c>
    </row>
    <row r="54" spans="2:13" ht="14.4" thickBot="1">
      <c r="C54" s="1">
        <f>'Pom1'!M27</f>
        <v>3.6</v>
      </c>
      <c r="D54" s="1">
        <f>'Pom1'!M24</f>
        <v>5.2</v>
      </c>
      <c r="E54" s="1">
        <f>IF('Pom1'!L121="Tak",C54*D54,0)</f>
        <v>18.720000000000002</v>
      </c>
      <c r="J54" s="269">
        <v>10</v>
      </c>
      <c r="K54" s="269"/>
      <c r="L54" s="1">
        <f>E54*J54</f>
        <v>187.20000000000002</v>
      </c>
    </row>
    <row r="55" spans="2:13" ht="14.4" thickBot="1">
      <c r="C55" s="28"/>
      <c r="J55" s="274" t="s">
        <v>21</v>
      </c>
      <c r="K55" s="274"/>
      <c r="L55" s="32">
        <f>INT(L54)</f>
        <v>187</v>
      </c>
      <c r="M55" s="1" t="s">
        <v>68</v>
      </c>
    </row>
    <row r="57" spans="2:13" ht="15.6">
      <c r="B57" s="270" t="s">
        <v>24</v>
      </c>
      <c r="C57" s="270"/>
      <c r="D57" s="270"/>
      <c r="E57" s="270"/>
      <c r="F57" s="270"/>
      <c r="G57" s="270"/>
      <c r="H57" s="270"/>
      <c r="I57" s="270"/>
      <c r="J57" s="270"/>
      <c r="K57" s="270"/>
      <c r="L57" s="270"/>
    </row>
    <row r="58" spans="2:13" ht="25.5" customHeight="1">
      <c r="C58" s="269" t="s">
        <v>12</v>
      </c>
      <c r="D58" s="269"/>
      <c r="E58" s="269"/>
      <c r="F58" s="269" t="s">
        <v>20</v>
      </c>
      <c r="G58" s="269"/>
      <c r="H58" s="269"/>
      <c r="L58" s="5" t="s">
        <v>16</v>
      </c>
    </row>
    <row r="59" spans="2:13">
      <c r="C59" s="3"/>
      <c r="D59" s="3"/>
      <c r="E59" s="3"/>
      <c r="F59" s="269" t="str">
        <f>H111</f>
        <v>Płaski</v>
      </c>
      <c r="G59" s="269"/>
      <c r="H59" s="269" t="str">
        <f>H112</f>
        <v>Spadzisty</v>
      </c>
      <c r="I59" s="269"/>
      <c r="J59" s="1" t="str">
        <f>H113</f>
        <v>Strop pomieszczenia bez chłodzenia</v>
      </c>
    </row>
    <row r="60" spans="2:13" ht="27.6">
      <c r="C60" s="3" t="s">
        <v>3</v>
      </c>
      <c r="D60" s="3" t="s">
        <v>2</v>
      </c>
      <c r="E60" s="3" t="s">
        <v>4</v>
      </c>
      <c r="F60" s="4" t="s">
        <v>22</v>
      </c>
      <c r="G60" s="4" t="s">
        <v>23</v>
      </c>
      <c r="H60" s="4" t="s">
        <v>22</v>
      </c>
      <c r="I60" s="4" t="s">
        <v>23</v>
      </c>
      <c r="J60" s="269"/>
      <c r="K60" s="269"/>
      <c r="L60" s="7" t="s">
        <v>17</v>
      </c>
    </row>
    <row r="61" spans="2:13">
      <c r="C61" s="7" t="s">
        <v>7</v>
      </c>
      <c r="D61" s="7" t="s">
        <v>7</v>
      </c>
      <c r="E61" s="7" t="s">
        <v>8</v>
      </c>
      <c r="F61" s="5" t="s">
        <v>18</v>
      </c>
      <c r="G61" s="5" t="s">
        <v>18</v>
      </c>
      <c r="H61" s="5" t="s">
        <v>18</v>
      </c>
      <c r="I61" s="5" t="s">
        <v>18</v>
      </c>
      <c r="J61" s="269" t="s">
        <v>18</v>
      </c>
      <c r="K61" s="269"/>
    </row>
    <row r="62" spans="2:13">
      <c r="F62" s="3">
        <v>60</v>
      </c>
      <c r="G62" s="3">
        <v>30</v>
      </c>
      <c r="H62" s="3">
        <v>50</v>
      </c>
      <c r="I62" s="1">
        <v>25</v>
      </c>
      <c r="J62" s="269">
        <v>10</v>
      </c>
      <c r="K62" s="269"/>
    </row>
    <row r="63" spans="2:13">
      <c r="B63" s="1" t="s">
        <v>475</v>
      </c>
      <c r="C63" s="1">
        <f>'Pom1'!M24</f>
        <v>5.2</v>
      </c>
      <c r="D63" s="1">
        <f>'Pom1'!M27</f>
        <v>3.6</v>
      </c>
      <c r="E63" s="1">
        <f>C63*D63</f>
        <v>18.720000000000002</v>
      </c>
      <c r="F63" s="269" t="str">
        <f>'Pom1'!H104</f>
        <v>Spadzisty</v>
      </c>
      <c r="G63" s="269"/>
      <c r="H63" s="269" t="str">
        <f>'Pom1'!H107</f>
        <v>Izolowany</v>
      </c>
      <c r="I63" s="269"/>
      <c r="J63" s="19"/>
      <c r="K63" s="19"/>
      <c r="L63" s="1">
        <f>(C63*D63-C67*D67)*(F66+H66+J66)</f>
        <v>468.00000000000006</v>
      </c>
    </row>
    <row r="64" spans="2:13">
      <c r="F64" s="269">
        <f>IF(F63=F59,1,0)</f>
        <v>0</v>
      </c>
      <c r="G64" s="269"/>
      <c r="H64" s="269">
        <f>IF(F63=H59,1,0)</f>
        <v>1</v>
      </c>
      <c r="I64" s="269"/>
      <c r="J64" s="269">
        <f>IF(F63=K59,1,0)</f>
        <v>0</v>
      </c>
      <c r="K64" s="269"/>
    </row>
    <row r="65" spans="2:13">
      <c r="F65" s="269">
        <f>IF(H63=F60,F62,G62)</f>
        <v>30</v>
      </c>
      <c r="G65" s="269"/>
      <c r="H65" s="269">
        <f>IF(H63=H60,H62,I62)</f>
        <v>25</v>
      </c>
      <c r="I65" s="269"/>
      <c r="J65" s="269">
        <v>10</v>
      </c>
      <c r="K65" s="269"/>
    </row>
    <row r="66" spans="2:13">
      <c r="F66" s="269">
        <f>F64*F65</f>
        <v>0</v>
      </c>
      <c r="G66" s="269"/>
      <c r="H66" s="269">
        <f t="shared" ref="H66" si="5">H64*H65</f>
        <v>25</v>
      </c>
      <c r="I66" s="269"/>
      <c r="J66" s="269">
        <f t="shared" ref="J66" si="6">J64*J65</f>
        <v>0</v>
      </c>
      <c r="K66" s="269"/>
    </row>
    <row r="67" spans="2:13" ht="14.4" thickBot="1">
      <c r="B67" s="1" t="s">
        <v>463</v>
      </c>
      <c r="C67" s="1">
        <f>'Pom1'!J112</f>
        <v>0</v>
      </c>
      <c r="D67" s="1">
        <f>'Pom1'!J114</f>
        <v>0</v>
      </c>
      <c r="E67" s="1">
        <f>C67*D67</f>
        <v>0</v>
      </c>
      <c r="F67" s="269" t="str">
        <f>'Pom1'!H116</f>
        <v>Brak</v>
      </c>
      <c r="G67" s="269"/>
      <c r="H67" s="269"/>
      <c r="I67" s="269"/>
      <c r="J67" s="19"/>
      <c r="K67" s="19"/>
    </row>
    <row r="68" spans="2:13" ht="14.4" thickBot="1">
      <c r="J68" s="274" t="s">
        <v>21</v>
      </c>
      <c r="K68" s="274"/>
      <c r="L68" s="32">
        <f>INT(L63+L67)</f>
        <v>468</v>
      </c>
      <c r="M68" s="1" t="s">
        <v>68</v>
      </c>
    </row>
    <row r="70" spans="2:13" ht="15.6">
      <c r="B70" s="270" t="s">
        <v>25</v>
      </c>
      <c r="C70" s="270"/>
      <c r="D70" s="270"/>
      <c r="E70" s="270"/>
      <c r="F70" s="270"/>
      <c r="G70" s="270"/>
      <c r="H70" s="270"/>
      <c r="I70" s="270"/>
      <c r="J70" s="270"/>
      <c r="K70" s="270"/>
      <c r="L70" s="270"/>
    </row>
    <row r="71" spans="2:13" ht="25.5" customHeight="1">
      <c r="C71" s="269" t="s">
        <v>20</v>
      </c>
      <c r="D71" s="269"/>
      <c r="E71" s="1" t="s">
        <v>27</v>
      </c>
      <c r="L71" s="5" t="s">
        <v>16</v>
      </c>
    </row>
    <row r="72" spans="2:13">
      <c r="C72" s="269" t="s">
        <v>17</v>
      </c>
      <c r="D72" s="269"/>
      <c r="L72" s="3" t="s">
        <v>17</v>
      </c>
    </row>
    <row r="73" spans="2:13">
      <c r="B73" s="1" t="s">
        <v>31</v>
      </c>
      <c r="C73" s="269">
        <v>150</v>
      </c>
      <c r="D73" s="269"/>
      <c r="E73" s="1">
        <f>IF(F73="Tak",1,0)</f>
        <v>1</v>
      </c>
      <c r="F73" s="1" t="str">
        <f>'Pom1'!G137</f>
        <v>Tak</v>
      </c>
      <c r="L73" s="1">
        <f t="shared" ref="L73:L77" si="7">E73*C73</f>
        <v>150</v>
      </c>
    </row>
    <row r="74" spans="2:13">
      <c r="B74" s="1" t="s">
        <v>32</v>
      </c>
      <c r="C74" s="269">
        <v>25</v>
      </c>
      <c r="D74" s="269"/>
      <c r="E74" s="1">
        <f t="shared" ref="E74:E77" si="8">IF(F74="Tak",1,0)</f>
        <v>1</v>
      </c>
      <c r="F74" s="1" t="str">
        <f>'Pom1'!G140</f>
        <v>Tak</v>
      </c>
      <c r="L74" s="1">
        <f t="shared" si="7"/>
        <v>25</v>
      </c>
    </row>
    <row r="75" spans="2:13">
      <c r="B75" s="1" t="s">
        <v>33</v>
      </c>
      <c r="C75" s="269">
        <v>75</v>
      </c>
      <c r="D75" s="269"/>
      <c r="E75" s="1">
        <f t="shared" si="8"/>
        <v>0</v>
      </c>
      <c r="F75" s="1" t="str">
        <f>'Pom1'!Q137</f>
        <v>Nie</v>
      </c>
      <c r="L75" s="1">
        <f t="shared" si="7"/>
        <v>0</v>
      </c>
    </row>
    <row r="76" spans="2:13">
      <c r="B76" s="1" t="s">
        <v>34</v>
      </c>
      <c r="C76" s="269">
        <v>175</v>
      </c>
      <c r="D76" s="269"/>
      <c r="E76" s="1">
        <f t="shared" si="8"/>
        <v>0</v>
      </c>
      <c r="F76" s="1" t="str">
        <f>'Pom1'!G143</f>
        <v>Nie</v>
      </c>
      <c r="L76" s="1">
        <f t="shared" si="7"/>
        <v>0</v>
      </c>
    </row>
    <row r="77" spans="2:13" ht="14.4" thickBot="1">
      <c r="B77" s="1" t="s">
        <v>26</v>
      </c>
      <c r="C77" s="269">
        <v>150</v>
      </c>
      <c r="D77" s="269"/>
      <c r="E77" s="1">
        <f t="shared" si="8"/>
        <v>1</v>
      </c>
      <c r="F77" s="1" t="str">
        <f>'Pom1'!Q140</f>
        <v>Tak</v>
      </c>
      <c r="L77" s="1">
        <f t="shared" si="7"/>
        <v>150</v>
      </c>
    </row>
    <row r="78" spans="2:13" ht="14.4" thickBot="1">
      <c r="J78" s="274" t="s">
        <v>21</v>
      </c>
      <c r="K78" s="274"/>
      <c r="L78" s="32">
        <f>SUM(L73:L77)</f>
        <v>325</v>
      </c>
      <c r="M78" s="1" t="s">
        <v>68</v>
      </c>
    </row>
    <row r="80" spans="2:13" ht="15.6">
      <c r="B80" s="270" t="s">
        <v>28</v>
      </c>
      <c r="C80" s="270"/>
      <c r="D80" s="270"/>
      <c r="E80" s="270"/>
      <c r="F80" s="270"/>
      <c r="G80" s="270"/>
      <c r="H80" s="270"/>
      <c r="I80" s="270"/>
      <c r="J80" s="270"/>
      <c r="K80" s="270"/>
      <c r="L80" s="270"/>
    </row>
    <row r="81" spans="2:13" ht="25.5" customHeight="1">
      <c r="L81" s="5" t="s">
        <v>16</v>
      </c>
    </row>
    <row r="82" spans="2:13" ht="14.4" thickBot="1">
      <c r="B82" s="1" t="s">
        <v>29</v>
      </c>
      <c r="E82" s="1" t="s">
        <v>17</v>
      </c>
      <c r="F82" s="1">
        <v>115</v>
      </c>
      <c r="H82" s="1" t="s">
        <v>28</v>
      </c>
      <c r="I82" s="1">
        <f>'Pom1'!Q143</f>
        <v>2</v>
      </c>
      <c r="L82" s="1">
        <f>I82*F82</f>
        <v>230</v>
      </c>
    </row>
    <row r="83" spans="2:13" ht="14.4" thickBot="1">
      <c r="J83" s="274" t="s">
        <v>21</v>
      </c>
      <c r="K83" s="274"/>
      <c r="L83" s="32">
        <f>L82</f>
        <v>230</v>
      </c>
      <c r="M83" s="1" t="s">
        <v>68</v>
      </c>
    </row>
    <row r="85" spans="2:13" ht="18">
      <c r="B85" s="275" t="s">
        <v>30</v>
      </c>
      <c r="C85" s="275"/>
      <c r="D85" s="275"/>
      <c r="E85" s="275"/>
      <c r="F85" s="275"/>
      <c r="G85" s="275"/>
      <c r="H85" s="275"/>
      <c r="I85" s="275"/>
      <c r="J85" s="276">
        <f>L41+L49+L55+L68+L78+L83</f>
        <v>2578</v>
      </c>
      <c r="K85" s="276"/>
      <c r="L85" s="276"/>
    </row>
    <row r="87" spans="2:13">
      <c r="K87" s="1">
        <f>'Pom1'!M158+'Pom1'!M161</f>
        <v>0</v>
      </c>
    </row>
    <row r="88" spans="2:13">
      <c r="K88" s="1">
        <f>(L83+L78+L68+L55+L41+L49)+K87</f>
        <v>2578</v>
      </c>
      <c r="L88" s="1">
        <f>ROUND(K88/E6/100,2)</f>
        <v>1.38</v>
      </c>
      <c r="M88" s="1" t="s">
        <v>486</v>
      </c>
    </row>
    <row r="89" spans="2:13">
      <c r="B89" s="1" t="s">
        <v>442</v>
      </c>
      <c r="E89" s="24" t="s">
        <v>439</v>
      </c>
      <c r="F89" s="1">
        <v>1</v>
      </c>
      <c r="G89" s="1" t="s">
        <v>490</v>
      </c>
      <c r="H89" s="1" t="s">
        <v>472</v>
      </c>
    </row>
    <row r="90" spans="2:13">
      <c r="B90" s="1" t="s">
        <v>443</v>
      </c>
      <c r="E90" s="25" t="s">
        <v>448</v>
      </c>
      <c r="F90" s="1">
        <v>2</v>
      </c>
      <c r="G90" s="1" t="s">
        <v>491</v>
      </c>
      <c r="H90" s="1" t="s">
        <v>473</v>
      </c>
    </row>
    <row r="91" spans="2:13">
      <c r="B91" s="1" t="s">
        <v>444</v>
      </c>
      <c r="E91" s="25" t="s">
        <v>438</v>
      </c>
      <c r="F91" s="1">
        <v>3</v>
      </c>
      <c r="G91" s="1" t="s">
        <v>492</v>
      </c>
    </row>
    <row r="92" spans="2:13">
      <c r="B92" s="1" t="s">
        <v>445</v>
      </c>
      <c r="E92" s="26" t="s">
        <v>449</v>
      </c>
      <c r="F92" s="1">
        <v>4</v>
      </c>
      <c r="G92" s="1" t="s">
        <v>493</v>
      </c>
      <c r="H92" s="1" t="s">
        <v>454</v>
      </c>
    </row>
    <row r="93" spans="2:13">
      <c r="B93" s="1" t="s">
        <v>446</v>
      </c>
      <c r="E93" s="27" t="s">
        <v>440</v>
      </c>
      <c r="F93" s="1">
        <v>5</v>
      </c>
      <c r="G93" s="1" t="s">
        <v>494</v>
      </c>
      <c r="H93" s="1" t="s">
        <v>470</v>
      </c>
    </row>
    <row r="94" spans="2:13">
      <c r="E94" s="24" t="s">
        <v>462</v>
      </c>
      <c r="F94" s="1">
        <v>6</v>
      </c>
      <c r="G94" s="1" t="s">
        <v>495</v>
      </c>
      <c r="H94" s="1" t="s">
        <v>469</v>
      </c>
    </row>
    <row r="95" spans="2:13">
      <c r="E95" s="24" t="s">
        <v>441</v>
      </c>
      <c r="F95" s="1">
        <v>7</v>
      </c>
      <c r="G95" s="1" t="s">
        <v>68</v>
      </c>
      <c r="H95" s="1" t="s">
        <v>471</v>
      </c>
    </row>
    <row r="96" spans="2:13">
      <c r="E96" s="24" t="s">
        <v>450</v>
      </c>
      <c r="F96" s="1">
        <v>8</v>
      </c>
      <c r="G96" s="1" t="s">
        <v>496</v>
      </c>
    </row>
    <row r="97" spans="8:8">
      <c r="H97" s="1" t="s">
        <v>454</v>
      </c>
    </row>
    <row r="98" spans="8:8">
      <c r="H98" s="1" t="s">
        <v>464</v>
      </c>
    </row>
    <row r="99" spans="8:8">
      <c r="H99" s="1" t="s">
        <v>465</v>
      </c>
    </row>
    <row r="100" spans="8:8">
      <c r="H100" s="1" t="s">
        <v>466</v>
      </c>
    </row>
    <row r="102" spans="8:8">
      <c r="H102" s="1" t="s">
        <v>454</v>
      </c>
    </row>
    <row r="103" spans="8:8">
      <c r="H103" s="1" t="s">
        <v>452</v>
      </c>
    </row>
    <row r="104" spans="8:8">
      <c r="H104" s="1" t="s">
        <v>453</v>
      </c>
    </row>
    <row r="105" spans="8:8">
      <c r="H105" s="1" t="s">
        <v>451</v>
      </c>
    </row>
    <row r="107" spans="8:8">
      <c r="H107" s="1" t="s">
        <v>454</v>
      </c>
    </row>
    <row r="108" spans="8:8">
      <c r="H108" s="1" t="s">
        <v>467</v>
      </c>
    </row>
    <row r="109" spans="8:8">
      <c r="H109" s="1" t="s">
        <v>468</v>
      </c>
    </row>
    <row r="111" spans="8:8">
      <c r="H111" s="1" t="s">
        <v>456</v>
      </c>
    </row>
    <row r="112" spans="8:8">
      <c r="H112" s="1" t="s">
        <v>457</v>
      </c>
    </row>
    <row r="113" spans="1:8">
      <c r="H113" s="1" t="s">
        <v>476</v>
      </c>
    </row>
    <row r="115" spans="1:8">
      <c r="H115" s="1" t="s">
        <v>22</v>
      </c>
    </row>
    <row r="116" spans="1:8">
      <c r="H116" s="1" t="s">
        <v>23</v>
      </c>
    </row>
    <row r="118" spans="1:8">
      <c r="H118" s="1" t="s">
        <v>458</v>
      </c>
    </row>
    <row r="119" spans="1:8">
      <c r="H119" s="1" t="s">
        <v>459</v>
      </c>
    </row>
    <row r="121" spans="1:8" ht="14.4">
      <c r="B121" s="157" t="s">
        <v>488</v>
      </c>
    </row>
    <row r="122" spans="1:8" ht="14.4">
      <c r="C122" s="154" t="s">
        <v>555</v>
      </c>
      <c r="D122" s="154">
        <v>0.9</v>
      </c>
      <c r="E122" s="154" t="s">
        <v>556</v>
      </c>
      <c r="F122" s="98" t="s">
        <v>557</v>
      </c>
      <c r="G122" s="1" t="s">
        <v>558</v>
      </c>
    </row>
    <row r="123" spans="1:8" ht="14.4">
      <c r="A123" s="1">
        <v>1</v>
      </c>
      <c r="B123" s="159" t="s">
        <v>559</v>
      </c>
      <c r="C123" s="155">
        <v>450</v>
      </c>
      <c r="D123" s="156">
        <f>E123*0.9</f>
        <v>3150</v>
      </c>
      <c r="E123" s="155">
        <v>3500</v>
      </c>
      <c r="F123" s="1">
        <f>$K$88</f>
        <v>2578</v>
      </c>
      <c r="G123" s="1">
        <f>IF(F123&lt;=D123,1,5)</f>
        <v>1</v>
      </c>
      <c r="H123" s="1" t="s">
        <v>549</v>
      </c>
    </row>
    <row r="124" spans="1:8" ht="14.4">
      <c r="A124" s="1">
        <v>2</v>
      </c>
      <c r="B124" s="159" t="s">
        <v>553</v>
      </c>
      <c r="C124" s="155">
        <v>700</v>
      </c>
      <c r="D124" s="156">
        <f t="shared" ref="D124:D126" si="9">E124*0.9</f>
        <v>3600</v>
      </c>
      <c r="E124" s="155">
        <v>4000</v>
      </c>
      <c r="F124" s="1">
        <f>$K$88</f>
        <v>2578</v>
      </c>
      <c r="G124" s="1">
        <f>IF(F124&lt;=D124,2,5)</f>
        <v>2</v>
      </c>
      <c r="H124" s="1" t="s">
        <v>550</v>
      </c>
    </row>
    <row r="125" spans="1:8" ht="14.4">
      <c r="A125" s="1">
        <v>3</v>
      </c>
      <c r="B125" s="159" t="s">
        <v>560</v>
      </c>
      <c r="C125" s="155">
        <v>1260</v>
      </c>
      <c r="D125" s="156">
        <f t="shared" si="9"/>
        <v>5940</v>
      </c>
      <c r="E125" s="158">
        <v>6600</v>
      </c>
      <c r="F125" s="1">
        <f>$K$88</f>
        <v>2578</v>
      </c>
      <c r="G125" s="1">
        <f>IF(F125&lt;=D125,3,5)</f>
        <v>3</v>
      </c>
      <c r="H125" s="1" t="s">
        <v>551</v>
      </c>
    </row>
    <row r="126" spans="1:8" ht="14.4">
      <c r="A126" s="1">
        <v>4</v>
      </c>
      <c r="B126" s="159" t="s">
        <v>554</v>
      </c>
      <c r="C126" s="155">
        <v>1930</v>
      </c>
      <c r="D126" s="156">
        <f t="shared" si="9"/>
        <v>7965</v>
      </c>
      <c r="E126" s="158">
        <v>8850</v>
      </c>
      <c r="F126" s="1">
        <f>$K$88</f>
        <v>2578</v>
      </c>
      <c r="G126" s="1">
        <f>IF(F126&lt;=D126,4,5)</f>
        <v>4</v>
      </c>
      <c r="H126" s="1" t="s">
        <v>552</v>
      </c>
    </row>
    <row r="128" spans="1:8">
      <c r="G128" s="1">
        <f>MIN(G123:G126)</f>
        <v>1</v>
      </c>
    </row>
    <row r="130" spans="2:2">
      <c r="B130" s="1" t="str">
        <f>VLOOKUP(G128,tabela_modele,2,0)</f>
        <v>Vitoclima 200-S model 2,7</v>
      </c>
    </row>
    <row r="131" spans="2:2">
      <c r="B131" s="1" t="str">
        <f>VLOOKUP(G128,tabela_modele,8,0)</f>
        <v>Z017533</v>
      </c>
    </row>
    <row r="132" spans="2:2">
      <c r="B132" s="1">
        <f>VLOOKUP(G128,tabela_modele,3,0)</f>
        <v>450</v>
      </c>
    </row>
    <row r="133" spans="2:2">
      <c r="B133" s="1">
        <f>VLOOKUP(G128,tabela_modele,4,0)</f>
        <v>3150</v>
      </c>
    </row>
    <row r="134" spans="2:2">
      <c r="B134" s="1">
        <f>VLOOKUP(G128,tabela_modele,5,0)</f>
        <v>3500</v>
      </c>
    </row>
  </sheetData>
  <sheetProtection algorithmName="SHA-512" hashValue="7KUbf/6bxvsqOGwHzQLDD6/fC61PloSvh/OUFliR8P9Jg/aJVXmwpv9BI4HjPCns5JQr5pq6KpZGC/+4JBo3xA==" saltValue="8uSo4g+BUpykEmRI1CHhFg==" spinCount="100000" sheet="1" objects="1" scenarios="1"/>
  <mergeCells count="58">
    <mergeCell ref="F47:G47"/>
    <mergeCell ref="F48:G48"/>
    <mergeCell ref="B85:I85"/>
    <mergeCell ref="J85:L85"/>
    <mergeCell ref="C74:D74"/>
    <mergeCell ref="C75:D75"/>
    <mergeCell ref="B80:L80"/>
    <mergeCell ref="C71:D71"/>
    <mergeCell ref="C72:D72"/>
    <mergeCell ref="J78:K78"/>
    <mergeCell ref="C76:D76"/>
    <mergeCell ref="J83:K83"/>
    <mergeCell ref="C73:D73"/>
    <mergeCell ref="C77:D77"/>
    <mergeCell ref="J62:K62"/>
    <mergeCell ref="B51:L51"/>
    <mergeCell ref="F46:G46"/>
    <mergeCell ref="J49:K49"/>
    <mergeCell ref="F44:G44"/>
    <mergeCell ref="J68:K68"/>
    <mergeCell ref="B70:L70"/>
    <mergeCell ref="F63:G63"/>
    <mergeCell ref="H63:I63"/>
    <mergeCell ref="F67:I67"/>
    <mergeCell ref="J60:K60"/>
    <mergeCell ref="F64:G64"/>
    <mergeCell ref="H64:I64"/>
    <mergeCell ref="J64:K64"/>
    <mergeCell ref="F65:G65"/>
    <mergeCell ref="H65:I65"/>
    <mergeCell ref="J65:K65"/>
    <mergeCell ref="F66:G66"/>
    <mergeCell ref="J52:K52"/>
    <mergeCell ref="J53:K53"/>
    <mergeCell ref="J54:K54"/>
    <mergeCell ref="J55:K55"/>
    <mergeCell ref="B57:L57"/>
    <mergeCell ref="C58:E58"/>
    <mergeCell ref="F58:H58"/>
    <mergeCell ref="F59:G59"/>
    <mergeCell ref="H59:I59"/>
    <mergeCell ref="J61:K61"/>
    <mergeCell ref="H66:I66"/>
    <mergeCell ref="J66:K66"/>
    <mergeCell ref="F45:G45"/>
    <mergeCell ref="B2:L2"/>
    <mergeCell ref="B15:L15"/>
    <mergeCell ref="B42:L42"/>
    <mergeCell ref="F43:G43"/>
    <mergeCell ref="J43:K43"/>
    <mergeCell ref="C16:E16"/>
    <mergeCell ref="F16:H16"/>
    <mergeCell ref="I16:K16"/>
    <mergeCell ref="I19:I27"/>
    <mergeCell ref="J19:J27"/>
    <mergeCell ref="K19:K27"/>
    <mergeCell ref="J44:K44"/>
    <mergeCell ref="J41:K41"/>
  </mergeCell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EFBB82-854A-4F16-9898-C28065BF4557}">
  <sheetPr codeName="Arkusz10"/>
  <dimension ref="A1:HV804"/>
  <sheetViews>
    <sheetView zoomScale="85" zoomScaleNormal="85" workbookViewId="0">
      <pane ySplit="1" topLeftCell="A2" activePane="bottomLeft" state="frozen"/>
      <selection pane="bottomLeft" activeCell="C11" sqref="C11:J12"/>
    </sheetView>
  </sheetViews>
  <sheetFormatPr defaultColWidth="9.109375" defaultRowHeight="14.4"/>
  <cols>
    <col min="1" max="1" width="1.109375" style="14" customWidth="1"/>
    <col min="2" max="2" width="8.88671875" style="14" customWidth="1"/>
    <col min="3" max="3" width="8.44140625" style="14" customWidth="1"/>
    <col min="4" max="4" width="9.109375" style="14"/>
    <col min="5" max="5" width="2.88671875" style="14" customWidth="1"/>
    <col min="6" max="6" width="9.109375" style="14"/>
    <col min="7" max="7" width="13.88671875" style="14" customWidth="1"/>
    <col min="8" max="8" width="4.21875" style="14" customWidth="1"/>
    <col min="9" max="9" width="7" style="14" customWidth="1"/>
    <col min="10" max="10" width="4.21875" style="14" customWidth="1"/>
    <col min="11" max="11" width="9.109375" style="14"/>
    <col min="12" max="12" width="9.44140625" style="14" customWidth="1"/>
    <col min="13" max="13" width="9.5546875" style="14" customWidth="1"/>
    <col min="14" max="14" width="2.88671875" style="14" customWidth="1"/>
    <col min="15" max="15" width="7.44140625" style="14" customWidth="1"/>
    <col min="16" max="16" width="4.109375" style="14" customWidth="1"/>
    <col min="17" max="17" width="8.88671875" style="14" customWidth="1"/>
    <col min="18" max="18" width="4.21875" style="14" customWidth="1"/>
    <col min="19" max="19" width="4.88671875" style="14" customWidth="1"/>
    <col min="20" max="20" width="6" style="14" customWidth="1"/>
    <col min="21" max="21" width="1" style="14" customWidth="1"/>
    <col min="22" max="22" width="4.21875" style="15" customWidth="1"/>
    <col min="23" max="23" width="4" style="15" customWidth="1"/>
    <col min="24" max="24" width="8.33203125" style="15" customWidth="1"/>
    <col min="25" max="25" width="5.5546875" style="15" customWidth="1"/>
    <col min="26" max="26" width="4.6640625" style="15" customWidth="1"/>
    <col min="27" max="27" width="7.6640625" style="15" customWidth="1"/>
    <col min="28" max="28" width="1" style="73" customWidth="1"/>
    <col min="29" max="230" width="9.109375" style="15"/>
    <col min="231" max="16384" width="9.109375" style="14"/>
  </cols>
  <sheetData>
    <row r="1" spans="1:230" customFormat="1" ht="22.8" customHeight="1">
      <c r="A1" s="137"/>
      <c r="B1" s="137"/>
      <c r="C1" s="137"/>
      <c r="D1" s="287" t="s">
        <v>529</v>
      </c>
      <c r="E1" s="287"/>
      <c r="F1" s="287"/>
      <c r="G1" s="287"/>
      <c r="H1" s="287"/>
      <c r="I1" s="288">
        <f>Obliczenia5!K88</f>
        <v>3372</v>
      </c>
      <c r="J1" s="288"/>
      <c r="K1" s="139" t="s">
        <v>544</v>
      </c>
      <c r="L1" s="137"/>
      <c r="M1" s="287" t="s">
        <v>530</v>
      </c>
      <c r="N1" s="287"/>
      <c r="O1" s="287"/>
      <c r="P1" s="293">
        <f>Obliczenia5!L88</f>
        <v>0.86</v>
      </c>
      <c r="Q1" s="293"/>
      <c r="R1" s="289" t="s">
        <v>543</v>
      </c>
      <c r="S1" s="289"/>
      <c r="T1" s="289"/>
      <c r="U1" s="138"/>
      <c r="V1" s="138"/>
      <c r="W1" s="137"/>
      <c r="X1" s="137"/>
      <c r="Y1" s="137"/>
      <c r="Z1" s="137"/>
      <c r="AA1" s="137"/>
      <c r="AB1" s="137"/>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c r="CN1" s="15"/>
      <c r="CO1" s="15"/>
      <c r="CP1" s="15"/>
      <c r="CQ1" s="15"/>
      <c r="CR1" s="15"/>
      <c r="CS1" s="15"/>
      <c r="CT1" s="15"/>
      <c r="CU1" s="15"/>
      <c r="CV1" s="15"/>
      <c r="CW1" s="15"/>
      <c r="CX1" s="15"/>
      <c r="CY1" s="15"/>
      <c r="CZ1" s="15"/>
      <c r="DA1" s="15"/>
      <c r="DB1" s="15"/>
      <c r="DC1" s="15"/>
      <c r="DD1" s="15"/>
      <c r="DE1" s="15"/>
      <c r="DF1" s="15"/>
      <c r="DG1" s="15"/>
      <c r="DH1" s="15"/>
      <c r="DI1" s="15"/>
      <c r="DJ1" s="15"/>
      <c r="DK1" s="15"/>
      <c r="DL1" s="15"/>
      <c r="DM1" s="15"/>
      <c r="DN1" s="15"/>
      <c r="DO1" s="15"/>
      <c r="DP1" s="15"/>
      <c r="DQ1" s="15"/>
      <c r="DR1" s="15"/>
      <c r="DS1" s="15"/>
      <c r="DT1" s="15"/>
      <c r="DU1" s="15"/>
      <c r="DV1" s="15"/>
      <c r="DW1" s="15"/>
      <c r="DX1" s="15"/>
      <c r="DY1" s="15"/>
      <c r="DZ1" s="15"/>
      <c r="EA1" s="15"/>
      <c r="EB1" s="15"/>
      <c r="EC1" s="15"/>
      <c r="ED1" s="15"/>
      <c r="EE1" s="15"/>
      <c r="EF1" s="15"/>
      <c r="EG1" s="15"/>
      <c r="EH1" s="15"/>
      <c r="EI1" s="15"/>
      <c r="EJ1" s="15"/>
      <c r="EK1" s="15"/>
      <c r="EL1" s="15"/>
      <c r="EM1" s="15"/>
      <c r="EN1" s="15"/>
      <c r="EO1" s="15"/>
      <c r="EP1" s="15"/>
      <c r="EQ1" s="15"/>
      <c r="ER1" s="15"/>
      <c r="ES1" s="15"/>
      <c r="ET1" s="15"/>
      <c r="EU1" s="15"/>
      <c r="EV1" s="15"/>
      <c r="EW1" s="15"/>
      <c r="EX1" s="15"/>
      <c r="EY1" s="15"/>
      <c r="EZ1" s="15"/>
      <c r="FA1" s="15"/>
      <c r="FB1" s="15"/>
      <c r="FC1" s="15"/>
      <c r="FD1" s="15"/>
      <c r="FE1" s="15"/>
      <c r="FF1" s="15"/>
      <c r="FG1" s="15"/>
      <c r="FH1" s="15"/>
      <c r="FI1" s="15"/>
      <c r="FJ1" s="15"/>
      <c r="FK1" s="15"/>
      <c r="FL1" s="15"/>
      <c r="FM1" s="15"/>
      <c r="FN1" s="15"/>
      <c r="FO1" s="15"/>
      <c r="FP1" s="15"/>
      <c r="FQ1" s="15"/>
      <c r="FR1" s="15"/>
      <c r="FS1" s="15"/>
      <c r="FT1" s="15"/>
      <c r="FU1" s="15"/>
      <c r="FV1" s="15"/>
      <c r="FW1" s="15"/>
      <c r="FX1" s="15"/>
      <c r="FY1" s="15"/>
      <c r="FZ1" s="15"/>
      <c r="GA1" s="15"/>
      <c r="GB1" s="15"/>
      <c r="GC1" s="15"/>
      <c r="GD1" s="15"/>
      <c r="GE1" s="15"/>
      <c r="GF1" s="15"/>
      <c r="GG1" s="15"/>
      <c r="GH1" s="15"/>
      <c r="GI1" s="15"/>
      <c r="GJ1" s="15"/>
      <c r="GK1" s="15"/>
      <c r="GL1" s="15"/>
      <c r="GM1" s="15"/>
      <c r="GN1" s="15"/>
      <c r="GO1" s="15"/>
      <c r="GP1" s="15"/>
      <c r="GQ1" s="15"/>
      <c r="GR1" s="15"/>
      <c r="GS1" s="15"/>
      <c r="GT1" s="15"/>
      <c r="GU1" s="15"/>
      <c r="GV1" s="15"/>
      <c r="GW1" s="15"/>
      <c r="GX1" s="15"/>
      <c r="GY1" s="15"/>
      <c r="GZ1" s="15"/>
      <c r="HA1" s="15"/>
      <c r="HB1" s="15"/>
      <c r="HC1" s="15"/>
      <c r="HD1" s="15"/>
      <c r="HE1" s="15"/>
      <c r="HF1" s="15"/>
      <c r="HG1" s="15"/>
      <c r="HH1" s="15"/>
      <c r="HI1" s="15"/>
      <c r="HJ1" s="15"/>
      <c r="HK1" s="15"/>
      <c r="HL1" s="15"/>
      <c r="HM1" s="15"/>
      <c r="HN1" s="15"/>
      <c r="HO1" s="15"/>
      <c r="HP1" s="15"/>
      <c r="HQ1" s="15"/>
      <c r="HR1" s="15"/>
      <c r="HS1" s="15"/>
      <c r="HT1" s="15"/>
      <c r="HU1" s="15"/>
      <c r="HV1" s="15"/>
    </row>
    <row r="2" spans="1:230" customFormat="1">
      <c r="A2" s="42"/>
      <c r="B2" s="45"/>
      <c r="C2" s="44"/>
      <c r="D2" s="44"/>
      <c r="E2" s="44"/>
      <c r="F2" s="44"/>
      <c r="G2" s="44"/>
      <c r="H2" s="44"/>
      <c r="I2" s="44"/>
      <c r="J2" s="44"/>
      <c r="K2" s="44"/>
      <c r="L2" s="44"/>
      <c r="M2" s="44"/>
      <c r="N2" s="44"/>
      <c r="O2" s="44"/>
      <c r="P2" s="45"/>
      <c r="Q2" s="46"/>
      <c r="R2" s="44"/>
      <c r="S2" s="44"/>
      <c r="T2" s="45"/>
      <c r="U2" s="15"/>
      <c r="V2" s="15"/>
      <c r="W2" s="15"/>
      <c r="X2" s="15"/>
      <c r="Y2" s="15"/>
      <c r="Z2" s="15"/>
      <c r="AA2" s="15"/>
      <c r="AB2" s="42"/>
      <c r="AC2" s="15"/>
      <c r="AD2" s="15"/>
      <c r="AE2" s="15"/>
      <c r="AF2" s="15"/>
      <c r="AG2" s="15"/>
      <c r="AH2" s="15"/>
      <c r="AI2" s="15"/>
      <c r="AJ2" s="15"/>
      <c r="AK2" s="15"/>
      <c r="AL2" s="15"/>
      <c r="AM2" s="15"/>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c r="CN2" s="15"/>
      <c r="CO2" s="15"/>
      <c r="CP2" s="15"/>
      <c r="CQ2" s="15"/>
      <c r="CR2" s="15"/>
      <c r="CS2" s="15"/>
      <c r="CT2" s="15"/>
      <c r="CU2" s="15"/>
      <c r="CV2" s="15"/>
      <c r="CW2" s="15"/>
      <c r="CX2" s="15"/>
      <c r="CY2" s="15"/>
      <c r="CZ2" s="15"/>
      <c r="DA2" s="15"/>
      <c r="DB2" s="15"/>
      <c r="DC2" s="15"/>
      <c r="DD2" s="15"/>
      <c r="DE2" s="15"/>
      <c r="DF2" s="15"/>
      <c r="DG2" s="15"/>
      <c r="DH2" s="15"/>
      <c r="DI2" s="15"/>
      <c r="DJ2" s="15"/>
      <c r="DK2" s="15"/>
      <c r="DL2" s="15"/>
      <c r="DM2" s="15"/>
      <c r="DN2" s="15"/>
      <c r="DO2" s="15"/>
      <c r="DP2" s="15"/>
      <c r="DQ2" s="15"/>
      <c r="DR2" s="15"/>
      <c r="DS2" s="15"/>
      <c r="DT2" s="15"/>
      <c r="DU2" s="15"/>
      <c r="DV2" s="15"/>
      <c r="DW2" s="15"/>
      <c r="DX2" s="15"/>
      <c r="DY2" s="15"/>
      <c r="DZ2" s="15"/>
      <c r="EA2" s="15"/>
      <c r="EB2" s="15"/>
      <c r="EC2" s="15"/>
      <c r="ED2" s="15"/>
      <c r="EE2" s="15"/>
      <c r="EF2" s="15"/>
      <c r="EG2" s="15"/>
      <c r="EH2" s="15"/>
      <c r="EI2" s="15"/>
      <c r="EJ2" s="15"/>
      <c r="EK2" s="15"/>
      <c r="EL2" s="15"/>
      <c r="EM2" s="15"/>
      <c r="EN2" s="15"/>
      <c r="EO2" s="15"/>
      <c r="EP2" s="15"/>
      <c r="EQ2" s="15"/>
      <c r="ER2" s="15"/>
      <c r="ES2" s="15"/>
      <c r="ET2" s="15"/>
      <c r="EU2" s="15"/>
      <c r="EV2" s="15"/>
      <c r="EW2" s="15"/>
      <c r="EX2" s="15"/>
      <c r="EY2" s="15"/>
      <c r="EZ2" s="15"/>
      <c r="FA2" s="15"/>
      <c r="FB2" s="15"/>
      <c r="FC2" s="15"/>
      <c r="FD2" s="15"/>
      <c r="FE2" s="15"/>
      <c r="FF2" s="15"/>
      <c r="FG2" s="15"/>
      <c r="FH2" s="15"/>
      <c r="FI2" s="15"/>
      <c r="FJ2" s="15"/>
      <c r="FK2" s="15"/>
      <c r="FL2" s="15"/>
      <c r="FM2" s="15"/>
      <c r="FN2" s="15"/>
      <c r="FO2" s="15"/>
      <c r="FP2" s="15"/>
      <c r="FQ2" s="15"/>
      <c r="FR2" s="15"/>
      <c r="FS2" s="15"/>
      <c r="FT2" s="15"/>
      <c r="FU2" s="15"/>
      <c r="FV2" s="15"/>
      <c r="FW2" s="15"/>
      <c r="FX2" s="15"/>
      <c r="FY2" s="15"/>
      <c r="FZ2" s="15"/>
      <c r="GA2" s="15"/>
      <c r="GB2" s="15"/>
      <c r="GC2" s="15"/>
      <c r="GD2" s="15"/>
      <c r="GE2" s="15"/>
      <c r="GF2" s="15"/>
      <c r="GG2" s="15"/>
      <c r="GH2" s="15"/>
      <c r="GI2" s="15"/>
      <c r="GJ2" s="15"/>
      <c r="GK2" s="15"/>
      <c r="GL2" s="15"/>
      <c r="GM2" s="15"/>
      <c r="GN2" s="15"/>
      <c r="GO2" s="15"/>
      <c r="GP2" s="15"/>
      <c r="GQ2" s="15"/>
      <c r="GR2" s="15"/>
      <c r="GS2" s="15"/>
      <c r="GT2" s="15"/>
      <c r="GU2" s="15"/>
      <c r="GV2" s="15"/>
      <c r="GW2" s="15"/>
      <c r="GX2" s="15"/>
      <c r="GY2" s="15"/>
      <c r="GZ2" s="15"/>
      <c r="HA2" s="15"/>
      <c r="HB2" s="15"/>
      <c r="HC2" s="15"/>
      <c r="HD2" s="15"/>
      <c r="HE2" s="15"/>
      <c r="HF2" s="15"/>
      <c r="HG2" s="15"/>
      <c r="HH2" s="15"/>
      <c r="HI2" s="15"/>
      <c r="HJ2" s="15"/>
      <c r="HK2" s="15"/>
      <c r="HL2" s="15"/>
      <c r="HM2" s="15"/>
      <c r="HN2" s="15"/>
      <c r="HO2" s="15"/>
      <c r="HP2" s="15"/>
      <c r="HQ2" s="15"/>
      <c r="HR2" s="15"/>
      <c r="HS2" s="15"/>
      <c r="HT2" s="15"/>
      <c r="HU2" s="15"/>
      <c r="HV2" s="15"/>
    </row>
    <row r="3" spans="1:230" customFormat="1">
      <c r="A3" s="42"/>
      <c r="B3" s="44"/>
      <c r="C3" s="44"/>
      <c r="D3" s="44"/>
      <c r="E3" s="44"/>
      <c r="F3" s="44"/>
      <c r="G3" s="44"/>
      <c r="H3" s="44"/>
      <c r="I3" s="44"/>
      <c r="J3" s="44"/>
      <c r="K3" s="44"/>
      <c r="L3" s="44"/>
      <c r="M3" s="15"/>
      <c r="N3" s="15"/>
      <c r="O3" s="298" t="s">
        <v>497</v>
      </c>
      <c r="P3" s="299">
        <f ca="1">TODAY()</f>
        <v>44929</v>
      </c>
      <c r="Q3" s="299"/>
      <c r="R3" s="44"/>
      <c r="S3" s="15"/>
      <c r="T3" s="15"/>
      <c r="U3" s="15"/>
      <c r="V3" s="15"/>
      <c r="W3" s="303" t="str">
        <f>'Pom4'!W3</f>
        <v>wersja 04/01/23</v>
      </c>
      <c r="X3" s="303"/>
      <c r="Y3" s="303"/>
      <c r="Z3" s="303"/>
      <c r="AA3" s="15"/>
      <c r="AB3" s="42"/>
      <c r="AC3" s="15"/>
      <c r="AD3" s="15"/>
      <c r="AE3" s="15"/>
      <c r="AF3" s="15"/>
      <c r="AG3" s="15"/>
      <c r="AH3" s="15"/>
      <c r="AI3" s="15"/>
      <c r="AJ3" s="15"/>
      <c r="AK3" s="15"/>
      <c r="AL3" s="15"/>
      <c r="AM3" s="15"/>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c r="CN3" s="15"/>
      <c r="CO3" s="15"/>
      <c r="CP3" s="15"/>
      <c r="CQ3" s="15"/>
      <c r="CR3" s="15"/>
      <c r="CS3" s="15"/>
      <c r="CT3" s="15"/>
      <c r="CU3" s="15"/>
      <c r="CV3" s="15"/>
      <c r="CW3" s="15"/>
      <c r="CX3" s="15"/>
      <c r="CY3" s="15"/>
      <c r="CZ3" s="15"/>
      <c r="DA3" s="15"/>
      <c r="DB3" s="15"/>
      <c r="DC3" s="15"/>
      <c r="DD3" s="15"/>
      <c r="DE3" s="15"/>
      <c r="DF3" s="15"/>
      <c r="DG3" s="15"/>
      <c r="DH3" s="15"/>
      <c r="DI3" s="15"/>
      <c r="DJ3" s="15"/>
      <c r="DK3" s="15"/>
      <c r="DL3" s="15"/>
      <c r="DM3" s="15"/>
      <c r="DN3" s="15"/>
      <c r="DO3" s="15"/>
      <c r="DP3" s="15"/>
      <c r="DQ3" s="15"/>
      <c r="DR3" s="15"/>
      <c r="DS3" s="15"/>
      <c r="DT3" s="15"/>
      <c r="DU3" s="15"/>
      <c r="DV3" s="15"/>
      <c r="DW3" s="15"/>
      <c r="DX3" s="15"/>
      <c r="DY3" s="15"/>
      <c r="DZ3" s="15"/>
      <c r="EA3" s="15"/>
      <c r="EB3" s="15"/>
      <c r="EC3" s="15"/>
      <c r="ED3" s="15"/>
      <c r="EE3" s="15"/>
      <c r="EF3" s="15"/>
      <c r="EG3" s="15"/>
      <c r="EH3" s="15"/>
      <c r="EI3" s="15"/>
      <c r="EJ3" s="15"/>
      <c r="EK3" s="15"/>
      <c r="EL3" s="15"/>
      <c r="EM3" s="15"/>
      <c r="EN3" s="15"/>
      <c r="EO3" s="15"/>
      <c r="EP3" s="15"/>
      <c r="EQ3" s="15"/>
      <c r="ER3" s="15"/>
      <c r="ES3" s="15"/>
      <c r="ET3" s="15"/>
      <c r="EU3" s="15"/>
      <c r="EV3" s="15"/>
      <c r="EW3" s="15"/>
      <c r="EX3" s="15"/>
      <c r="EY3" s="15"/>
      <c r="EZ3" s="15"/>
      <c r="FA3" s="15"/>
      <c r="FB3" s="15"/>
      <c r="FC3" s="15"/>
      <c r="FD3" s="15"/>
      <c r="FE3" s="15"/>
      <c r="FF3" s="15"/>
      <c r="FG3" s="15"/>
      <c r="FH3" s="15"/>
      <c r="FI3" s="15"/>
      <c r="FJ3" s="15"/>
      <c r="FK3" s="15"/>
      <c r="FL3" s="15"/>
      <c r="FM3" s="15"/>
      <c r="FN3" s="15"/>
      <c r="FO3" s="15"/>
      <c r="FP3" s="15"/>
      <c r="FQ3" s="15"/>
      <c r="FR3" s="15"/>
      <c r="FS3" s="15"/>
      <c r="FT3" s="15"/>
      <c r="FU3" s="15"/>
      <c r="FV3" s="15"/>
      <c r="FW3" s="15"/>
      <c r="FX3" s="15"/>
      <c r="FY3" s="15"/>
      <c r="FZ3" s="15"/>
      <c r="GA3" s="15"/>
      <c r="GB3" s="15"/>
      <c r="GC3" s="15"/>
      <c r="GD3" s="15"/>
      <c r="GE3" s="15"/>
      <c r="GF3" s="15"/>
      <c r="GG3" s="15"/>
      <c r="GH3" s="15"/>
      <c r="GI3" s="15"/>
      <c r="GJ3" s="15"/>
      <c r="GK3" s="15"/>
      <c r="GL3" s="15"/>
      <c r="GM3" s="15"/>
      <c r="GN3" s="15"/>
      <c r="GO3" s="15"/>
      <c r="GP3" s="15"/>
      <c r="GQ3" s="15"/>
      <c r="GR3" s="15"/>
      <c r="GS3" s="15"/>
      <c r="GT3" s="15"/>
      <c r="GU3" s="15"/>
      <c r="GV3" s="15"/>
      <c r="GW3" s="15"/>
      <c r="GX3" s="15"/>
      <c r="GY3" s="15"/>
      <c r="GZ3" s="15"/>
      <c r="HA3" s="15"/>
      <c r="HB3" s="15"/>
      <c r="HC3" s="15"/>
      <c r="HD3" s="15"/>
      <c r="HE3" s="15"/>
      <c r="HF3" s="15"/>
      <c r="HG3" s="15"/>
      <c r="HH3" s="15"/>
      <c r="HI3" s="15"/>
      <c r="HJ3" s="15"/>
      <c r="HK3" s="15"/>
      <c r="HL3" s="15"/>
      <c r="HM3" s="15"/>
      <c r="HN3" s="15"/>
      <c r="HO3" s="15"/>
      <c r="HP3" s="15"/>
      <c r="HQ3" s="15"/>
      <c r="HR3" s="15"/>
      <c r="HS3" s="15"/>
      <c r="HT3" s="15"/>
      <c r="HU3" s="15"/>
      <c r="HV3" s="15"/>
    </row>
    <row r="4" spans="1:230" customFormat="1">
      <c r="A4" s="42"/>
      <c r="B4" s="44"/>
      <c r="C4" s="44"/>
      <c r="D4" s="44"/>
      <c r="E4" s="44"/>
      <c r="F4" s="44"/>
      <c r="G4" s="44"/>
      <c r="H4" s="44"/>
      <c r="I4" s="44"/>
      <c r="J4" s="44"/>
      <c r="K4" s="44"/>
      <c r="L4" s="44"/>
      <c r="M4" s="15"/>
      <c r="N4" s="15"/>
      <c r="O4" s="298"/>
      <c r="P4" s="299"/>
      <c r="Q4" s="299"/>
      <c r="R4" s="44"/>
      <c r="S4" s="15"/>
      <c r="T4" s="15"/>
      <c r="U4" s="15"/>
      <c r="V4" s="15"/>
      <c r="W4" s="303"/>
      <c r="X4" s="303"/>
      <c r="Y4" s="303"/>
      <c r="Z4" s="303"/>
      <c r="AA4" s="15"/>
      <c r="AB4" s="42"/>
      <c r="AC4" s="15"/>
      <c r="AD4" s="15"/>
      <c r="AE4" s="15"/>
      <c r="AF4" s="15"/>
      <c r="AG4" s="15"/>
      <c r="AH4" s="15"/>
      <c r="AI4" s="15"/>
      <c r="AJ4" s="15"/>
      <c r="AK4" s="15"/>
      <c r="AL4" s="15"/>
      <c r="AM4" s="15"/>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c r="CV4" s="15"/>
      <c r="CW4" s="15"/>
      <c r="CX4" s="15"/>
      <c r="CY4" s="15"/>
      <c r="CZ4" s="15"/>
      <c r="DA4" s="15"/>
      <c r="DB4" s="15"/>
      <c r="DC4" s="15"/>
      <c r="DD4" s="15"/>
      <c r="DE4" s="15"/>
      <c r="DF4" s="15"/>
      <c r="DG4" s="15"/>
      <c r="DH4" s="15"/>
      <c r="DI4" s="15"/>
      <c r="DJ4" s="15"/>
      <c r="DK4" s="15"/>
      <c r="DL4" s="15"/>
      <c r="DM4" s="15"/>
      <c r="DN4" s="15"/>
      <c r="DO4" s="15"/>
      <c r="DP4" s="15"/>
      <c r="DQ4" s="15"/>
      <c r="DR4" s="15"/>
      <c r="DS4" s="15"/>
      <c r="DT4" s="15"/>
      <c r="DU4" s="15"/>
      <c r="DV4" s="15"/>
      <c r="DW4" s="15"/>
      <c r="DX4" s="15"/>
      <c r="DY4" s="15"/>
      <c r="DZ4" s="15"/>
      <c r="EA4" s="15"/>
      <c r="EB4" s="15"/>
      <c r="EC4" s="15"/>
      <c r="ED4" s="15"/>
      <c r="EE4" s="15"/>
      <c r="EF4" s="15"/>
      <c r="EG4" s="15"/>
      <c r="EH4" s="15"/>
      <c r="EI4" s="15"/>
      <c r="EJ4" s="15"/>
      <c r="EK4" s="15"/>
      <c r="EL4" s="15"/>
      <c r="EM4" s="15"/>
      <c r="EN4" s="15"/>
      <c r="EO4" s="15"/>
      <c r="EP4" s="15"/>
      <c r="EQ4" s="15"/>
      <c r="ER4" s="15"/>
      <c r="ES4" s="15"/>
      <c r="ET4" s="15"/>
      <c r="EU4" s="15"/>
      <c r="EV4" s="15"/>
      <c r="EW4" s="15"/>
      <c r="EX4" s="15"/>
      <c r="EY4" s="15"/>
      <c r="EZ4" s="15"/>
      <c r="FA4" s="15"/>
      <c r="FB4" s="15"/>
      <c r="FC4" s="15"/>
      <c r="FD4" s="15"/>
      <c r="FE4" s="15"/>
      <c r="FF4" s="15"/>
      <c r="FG4" s="15"/>
      <c r="FH4" s="15"/>
      <c r="FI4" s="15"/>
      <c r="FJ4" s="15"/>
      <c r="FK4" s="15"/>
      <c r="FL4" s="15"/>
      <c r="FM4" s="15"/>
      <c r="FN4" s="15"/>
      <c r="FO4" s="15"/>
      <c r="FP4" s="15"/>
      <c r="FQ4" s="15"/>
      <c r="FR4" s="15"/>
      <c r="FS4" s="15"/>
      <c r="FT4" s="15"/>
      <c r="FU4" s="15"/>
      <c r="FV4" s="15"/>
      <c r="FW4" s="15"/>
      <c r="FX4" s="15"/>
      <c r="FY4" s="15"/>
      <c r="FZ4" s="15"/>
      <c r="GA4" s="15"/>
      <c r="GB4" s="15"/>
      <c r="GC4" s="15"/>
      <c r="GD4" s="15"/>
      <c r="GE4" s="15"/>
      <c r="GF4" s="15"/>
      <c r="GG4" s="15"/>
      <c r="GH4" s="15"/>
      <c r="GI4" s="15"/>
      <c r="GJ4" s="15"/>
      <c r="GK4" s="15"/>
      <c r="GL4" s="15"/>
      <c r="GM4" s="15"/>
      <c r="GN4" s="15"/>
      <c r="GO4" s="15"/>
      <c r="GP4" s="15"/>
      <c r="GQ4" s="15"/>
      <c r="GR4" s="15"/>
      <c r="GS4" s="15"/>
      <c r="GT4" s="15"/>
      <c r="GU4" s="15"/>
      <c r="GV4" s="15"/>
      <c r="GW4" s="15"/>
      <c r="GX4" s="15"/>
      <c r="GY4" s="15"/>
      <c r="GZ4" s="15"/>
      <c r="HA4" s="15"/>
      <c r="HB4" s="15"/>
      <c r="HC4" s="15"/>
      <c r="HD4" s="15"/>
      <c r="HE4" s="15"/>
      <c r="HF4" s="15"/>
      <c r="HG4" s="15"/>
      <c r="HH4" s="15"/>
      <c r="HI4" s="15"/>
      <c r="HJ4" s="15"/>
      <c r="HK4" s="15"/>
      <c r="HL4" s="15"/>
      <c r="HM4" s="15"/>
      <c r="HN4" s="15"/>
      <c r="HO4" s="15"/>
      <c r="HP4" s="15"/>
      <c r="HQ4" s="15"/>
      <c r="HR4" s="15"/>
      <c r="HS4" s="15"/>
      <c r="HT4" s="15"/>
      <c r="HU4" s="15"/>
      <c r="HV4" s="15"/>
    </row>
    <row r="5" spans="1:230" customFormat="1">
      <c r="A5" s="42"/>
      <c r="B5" s="45"/>
      <c r="C5" s="45"/>
      <c r="D5" s="45"/>
      <c r="E5" s="45"/>
      <c r="F5" s="45"/>
      <c r="G5" s="45"/>
      <c r="H5" s="45"/>
      <c r="I5" s="45"/>
      <c r="J5" s="45"/>
      <c r="K5" s="45"/>
      <c r="L5" s="45"/>
      <c r="M5" s="45"/>
      <c r="N5" s="45"/>
      <c r="O5" s="45"/>
      <c r="P5" s="45"/>
      <c r="Q5" s="45"/>
      <c r="R5" s="45"/>
      <c r="S5" s="45"/>
      <c r="T5" s="45"/>
      <c r="U5" s="15"/>
      <c r="V5" s="15"/>
      <c r="W5" s="15"/>
      <c r="X5" s="15"/>
      <c r="Y5" s="15"/>
      <c r="Z5" s="15"/>
      <c r="AA5" s="15"/>
      <c r="AB5" s="42"/>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c r="BV5" s="15"/>
      <c r="BW5" s="15"/>
      <c r="BX5" s="15"/>
      <c r="BY5" s="15"/>
      <c r="BZ5" s="15"/>
      <c r="CA5" s="15"/>
      <c r="CB5" s="15"/>
      <c r="CC5" s="15"/>
      <c r="CD5" s="15"/>
      <c r="CE5" s="15"/>
      <c r="CF5" s="15"/>
      <c r="CG5" s="15"/>
      <c r="CH5" s="15"/>
      <c r="CI5" s="15"/>
      <c r="CJ5" s="15"/>
      <c r="CK5" s="15"/>
      <c r="CL5" s="15"/>
      <c r="CM5" s="15"/>
      <c r="CN5" s="15"/>
      <c r="CO5" s="15"/>
      <c r="CP5" s="15"/>
      <c r="CQ5" s="15"/>
      <c r="CR5" s="15"/>
      <c r="CS5" s="15"/>
      <c r="CT5" s="15"/>
      <c r="CU5" s="15"/>
      <c r="CV5" s="15"/>
      <c r="CW5" s="15"/>
      <c r="CX5" s="15"/>
      <c r="CY5" s="15"/>
      <c r="CZ5" s="15"/>
      <c r="DA5" s="15"/>
      <c r="DB5" s="15"/>
      <c r="DC5" s="15"/>
      <c r="DD5" s="15"/>
      <c r="DE5" s="15"/>
      <c r="DF5" s="15"/>
      <c r="DG5" s="15"/>
      <c r="DH5" s="15"/>
      <c r="DI5" s="15"/>
      <c r="DJ5" s="15"/>
      <c r="DK5" s="15"/>
      <c r="DL5" s="15"/>
      <c r="DM5" s="15"/>
      <c r="DN5" s="15"/>
      <c r="DO5" s="15"/>
      <c r="DP5" s="15"/>
      <c r="DQ5" s="15"/>
      <c r="DR5" s="15"/>
      <c r="DS5" s="15"/>
      <c r="DT5" s="15"/>
      <c r="DU5" s="15"/>
      <c r="DV5" s="15"/>
      <c r="DW5" s="15"/>
      <c r="DX5" s="15"/>
      <c r="DY5" s="15"/>
      <c r="DZ5" s="15"/>
      <c r="EA5" s="15"/>
      <c r="EB5" s="15"/>
      <c r="EC5" s="15"/>
      <c r="ED5" s="15"/>
      <c r="EE5" s="15"/>
      <c r="EF5" s="15"/>
      <c r="EG5" s="15"/>
      <c r="EH5" s="15"/>
      <c r="EI5" s="15"/>
      <c r="EJ5" s="15"/>
      <c r="EK5" s="15"/>
      <c r="EL5" s="15"/>
      <c r="EM5" s="15"/>
      <c r="EN5" s="15"/>
      <c r="EO5" s="15"/>
      <c r="EP5" s="15"/>
      <c r="EQ5" s="15"/>
      <c r="ER5" s="15"/>
      <c r="ES5" s="15"/>
      <c r="ET5" s="15"/>
      <c r="EU5" s="15"/>
      <c r="EV5" s="15"/>
      <c r="EW5" s="15"/>
      <c r="EX5" s="15"/>
      <c r="EY5" s="15"/>
      <c r="EZ5" s="15"/>
      <c r="FA5" s="15"/>
      <c r="FB5" s="15"/>
      <c r="FC5" s="15"/>
      <c r="FD5" s="15"/>
      <c r="FE5" s="15"/>
      <c r="FF5" s="15"/>
      <c r="FG5" s="15"/>
      <c r="FH5" s="15"/>
      <c r="FI5" s="15"/>
      <c r="FJ5" s="15"/>
      <c r="FK5" s="15"/>
      <c r="FL5" s="15"/>
      <c r="FM5" s="15"/>
      <c r="FN5" s="15"/>
      <c r="FO5" s="15"/>
      <c r="FP5" s="15"/>
      <c r="FQ5" s="15"/>
      <c r="FR5" s="15"/>
      <c r="FS5" s="15"/>
      <c r="FT5" s="15"/>
      <c r="FU5" s="15"/>
      <c r="FV5" s="15"/>
      <c r="FW5" s="15"/>
      <c r="FX5" s="15"/>
      <c r="FY5" s="15"/>
      <c r="FZ5" s="15"/>
      <c r="GA5" s="15"/>
      <c r="GB5" s="15"/>
      <c r="GC5" s="15"/>
      <c r="GD5" s="15"/>
      <c r="GE5" s="15"/>
      <c r="GF5" s="15"/>
      <c r="GG5" s="15"/>
      <c r="GH5" s="15"/>
      <c r="GI5" s="15"/>
      <c r="GJ5" s="15"/>
      <c r="GK5" s="15"/>
      <c r="GL5" s="15"/>
      <c r="GM5" s="15"/>
      <c r="GN5" s="15"/>
      <c r="GO5" s="15"/>
      <c r="GP5" s="15"/>
      <c r="GQ5" s="15"/>
      <c r="GR5" s="15"/>
      <c r="GS5" s="15"/>
      <c r="GT5" s="15"/>
      <c r="GU5" s="15"/>
      <c r="GV5" s="15"/>
      <c r="GW5" s="15"/>
      <c r="GX5" s="15"/>
      <c r="GY5" s="15"/>
      <c r="GZ5" s="15"/>
      <c r="HA5" s="15"/>
      <c r="HB5" s="15"/>
      <c r="HC5" s="15"/>
      <c r="HD5" s="15"/>
      <c r="HE5" s="15"/>
      <c r="HF5" s="15"/>
      <c r="HG5" s="15"/>
      <c r="HH5" s="15"/>
      <c r="HI5" s="15"/>
      <c r="HJ5" s="15"/>
      <c r="HK5" s="15"/>
      <c r="HL5" s="15"/>
      <c r="HM5" s="15"/>
      <c r="HN5" s="15"/>
      <c r="HO5" s="15"/>
      <c r="HP5" s="15"/>
      <c r="HQ5" s="15"/>
      <c r="HR5" s="15"/>
      <c r="HS5" s="15"/>
      <c r="HT5" s="15"/>
      <c r="HU5" s="15"/>
      <c r="HV5" s="15"/>
    </row>
    <row r="6" spans="1:230" customFormat="1">
      <c r="A6" s="42"/>
      <c r="B6" s="47"/>
      <c r="C6" s="47"/>
      <c r="D6" s="47"/>
      <c r="E6" s="47"/>
      <c r="F6" s="47"/>
      <c r="G6" s="47"/>
      <c r="H6" s="47"/>
      <c r="I6" s="47"/>
      <c r="J6" s="47"/>
      <c r="K6" s="47"/>
      <c r="L6" s="47"/>
      <c r="M6" s="47"/>
      <c r="N6" s="47"/>
      <c r="O6" s="47"/>
      <c r="P6" s="47"/>
      <c r="Q6" s="47"/>
      <c r="R6" s="47"/>
      <c r="S6" s="47"/>
      <c r="T6" s="47"/>
      <c r="U6" s="47"/>
      <c r="V6" s="47"/>
      <c r="W6" s="47"/>
      <c r="X6" s="47"/>
      <c r="Y6" s="47"/>
      <c r="Z6" s="47"/>
      <c r="AA6" s="47"/>
      <c r="AB6" s="42"/>
      <c r="AC6" s="15"/>
      <c r="AD6" s="15"/>
      <c r="AE6" s="15"/>
      <c r="AF6" s="15"/>
      <c r="AG6" s="15"/>
      <c r="AH6" s="15"/>
      <c r="AI6" s="15"/>
      <c r="AJ6" s="15"/>
      <c r="AK6" s="15"/>
      <c r="AL6" s="15"/>
      <c r="AM6" s="15"/>
      <c r="AN6" s="15"/>
      <c r="AO6" s="15"/>
      <c r="AP6" s="15"/>
      <c r="AQ6" s="15"/>
      <c r="AR6" s="15"/>
      <c r="AS6" s="15"/>
      <c r="AT6" s="15"/>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c r="BY6" s="15"/>
      <c r="BZ6" s="15"/>
      <c r="CA6" s="15"/>
      <c r="CB6" s="15"/>
      <c r="CC6" s="15"/>
      <c r="CD6" s="15"/>
      <c r="CE6" s="15"/>
      <c r="CF6" s="15"/>
      <c r="CG6" s="15"/>
      <c r="CH6" s="15"/>
      <c r="CI6" s="15"/>
      <c r="CJ6" s="15"/>
      <c r="CK6" s="15"/>
      <c r="CL6" s="15"/>
      <c r="CM6" s="15"/>
      <c r="CN6" s="15"/>
      <c r="CO6" s="15"/>
      <c r="CP6" s="15"/>
      <c r="CQ6" s="15"/>
      <c r="CR6" s="15"/>
      <c r="CS6" s="15"/>
      <c r="CT6" s="15"/>
      <c r="CU6" s="15"/>
      <c r="CV6" s="15"/>
      <c r="CW6" s="15"/>
      <c r="CX6" s="15"/>
      <c r="CY6" s="15"/>
      <c r="CZ6" s="15"/>
      <c r="DA6" s="15"/>
      <c r="DB6" s="15"/>
      <c r="DC6" s="15"/>
      <c r="DD6" s="15"/>
      <c r="DE6" s="15"/>
      <c r="DF6" s="15"/>
      <c r="DG6" s="15"/>
      <c r="DH6" s="15"/>
      <c r="DI6" s="15"/>
      <c r="DJ6" s="15"/>
      <c r="DK6" s="15"/>
      <c r="DL6" s="15"/>
      <c r="DM6" s="15"/>
      <c r="DN6" s="15"/>
      <c r="DO6" s="15"/>
      <c r="DP6" s="15"/>
      <c r="DQ6" s="15"/>
      <c r="DR6" s="15"/>
      <c r="DS6" s="15"/>
      <c r="DT6" s="15"/>
      <c r="DU6" s="15"/>
      <c r="DV6" s="15"/>
      <c r="DW6" s="15"/>
      <c r="DX6" s="15"/>
      <c r="DY6" s="15"/>
      <c r="DZ6" s="15"/>
      <c r="EA6" s="15"/>
      <c r="EB6" s="15"/>
      <c r="EC6" s="15"/>
      <c r="ED6" s="15"/>
      <c r="EE6" s="15"/>
      <c r="EF6" s="15"/>
      <c r="EG6" s="15"/>
      <c r="EH6" s="15"/>
      <c r="EI6" s="15"/>
      <c r="EJ6" s="15"/>
      <c r="EK6" s="15"/>
      <c r="EL6" s="15"/>
      <c r="EM6" s="15"/>
      <c r="EN6" s="15"/>
      <c r="EO6" s="15"/>
      <c r="EP6" s="15"/>
      <c r="EQ6" s="15"/>
      <c r="ER6" s="15"/>
      <c r="ES6" s="15"/>
      <c r="ET6" s="15"/>
      <c r="EU6" s="15"/>
      <c r="EV6" s="15"/>
      <c r="EW6" s="15"/>
      <c r="EX6" s="15"/>
      <c r="EY6" s="15"/>
      <c r="EZ6" s="15"/>
      <c r="FA6" s="15"/>
      <c r="FB6" s="15"/>
      <c r="FC6" s="15"/>
      <c r="FD6" s="15"/>
      <c r="FE6" s="15"/>
      <c r="FF6" s="15"/>
      <c r="FG6" s="15"/>
      <c r="FH6" s="15"/>
      <c r="FI6" s="15"/>
      <c r="FJ6" s="15"/>
      <c r="FK6" s="15"/>
      <c r="FL6" s="15"/>
      <c r="FM6" s="15"/>
      <c r="FN6" s="15"/>
      <c r="FO6" s="15"/>
      <c r="FP6" s="15"/>
      <c r="FQ6" s="15"/>
      <c r="FR6" s="15"/>
      <c r="FS6" s="15"/>
      <c r="FT6" s="15"/>
      <c r="FU6" s="15"/>
      <c r="FV6" s="15"/>
      <c r="FW6" s="15"/>
      <c r="FX6" s="15"/>
      <c r="FY6" s="15"/>
      <c r="FZ6" s="15"/>
      <c r="GA6" s="15"/>
      <c r="GB6" s="15"/>
      <c r="GC6" s="15"/>
      <c r="GD6" s="15"/>
      <c r="GE6" s="15"/>
      <c r="GF6" s="15"/>
      <c r="GG6" s="15"/>
      <c r="GH6" s="15"/>
      <c r="GI6" s="15"/>
      <c r="GJ6" s="15"/>
      <c r="GK6" s="15"/>
      <c r="GL6" s="15"/>
      <c r="GM6" s="15"/>
      <c r="GN6" s="15"/>
      <c r="GO6" s="15"/>
      <c r="GP6" s="15"/>
      <c r="GQ6" s="15"/>
      <c r="GR6" s="15"/>
      <c r="GS6" s="15"/>
      <c r="GT6" s="15"/>
      <c r="GU6" s="15"/>
      <c r="GV6" s="15"/>
      <c r="GW6" s="15"/>
      <c r="GX6" s="15"/>
      <c r="GY6" s="15"/>
      <c r="GZ6" s="15"/>
      <c r="HA6" s="15"/>
      <c r="HB6" s="15"/>
      <c r="HC6" s="15"/>
      <c r="HD6" s="15"/>
      <c r="HE6" s="15"/>
      <c r="HF6" s="15"/>
      <c r="HG6" s="15"/>
      <c r="HH6" s="15"/>
      <c r="HI6" s="15"/>
      <c r="HJ6" s="15"/>
      <c r="HK6" s="15"/>
      <c r="HL6" s="15"/>
      <c r="HM6" s="15"/>
      <c r="HN6" s="15"/>
      <c r="HO6" s="15"/>
      <c r="HP6" s="15"/>
      <c r="HQ6" s="15"/>
      <c r="HR6" s="15"/>
      <c r="HS6" s="15"/>
      <c r="HT6" s="15"/>
      <c r="HU6" s="15"/>
      <c r="HV6" s="15"/>
    </row>
    <row r="7" spans="1:230" customFormat="1">
      <c r="A7" s="42"/>
      <c r="B7" s="47"/>
      <c r="C7" s="47"/>
      <c r="D7" s="47"/>
      <c r="E7" s="47"/>
      <c r="F7" s="47"/>
      <c r="G7" s="47"/>
      <c r="H7" s="47"/>
      <c r="I7" s="47"/>
      <c r="J7" s="47"/>
      <c r="K7" s="47"/>
      <c r="L7" s="47"/>
      <c r="M7" s="47"/>
      <c r="N7" s="47"/>
      <c r="O7" s="47"/>
      <c r="P7" s="47"/>
      <c r="Q7" s="47"/>
      <c r="R7" s="47"/>
      <c r="S7" s="47"/>
      <c r="T7" s="47"/>
      <c r="U7" s="47"/>
      <c r="V7" s="47"/>
      <c r="W7" s="47"/>
      <c r="X7" s="47"/>
      <c r="Y7" s="47"/>
      <c r="Z7" s="47"/>
      <c r="AA7" s="47"/>
      <c r="AB7" s="42"/>
      <c r="AC7" s="15"/>
      <c r="AD7" s="15"/>
      <c r="AE7" s="15"/>
      <c r="AF7" s="15"/>
      <c r="AG7" s="15"/>
      <c r="AH7" s="15"/>
      <c r="AI7" s="15"/>
      <c r="AJ7" s="15"/>
      <c r="AK7" s="15"/>
      <c r="AL7" s="15"/>
      <c r="AM7" s="15"/>
      <c r="AN7" s="15"/>
      <c r="AO7" s="15"/>
      <c r="AP7" s="15"/>
      <c r="AQ7" s="15"/>
      <c r="AR7" s="15"/>
      <c r="AS7" s="15"/>
      <c r="AT7" s="15"/>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c r="BY7" s="15"/>
      <c r="BZ7" s="15"/>
      <c r="CA7" s="15"/>
      <c r="CB7" s="15"/>
      <c r="CC7" s="15"/>
      <c r="CD7" s="15"/>
      <c r="CE7" s="15"/>
      <c r="CF7" s="15"/>
      <c r="CG7" s="15"/>
      <c r="CH7" s="15"/>
      <c r="CI7" s="15"/>
      <c r="CJ7" s="15"/>
      <c r="CK7" s="15"/>
      <c r="CL7" s="15"/>
      <c r="CM7" s="15"/>
      <c r="CN7" s="15"/>
      <c r="CO7" s="15"/>
      <c r="CP7" s="15"/>
      <c r="CQ7" s="15"/>
      <c r="CR7" s="15"/>
      <c r="CS7" s="15"/>
      <c r="CT7" s="15"/>
      <c r="CU7" s="15"/>
      <c r="CV7" s="15"/>
      <c r="CW7" s="15"/>
      <c r="CX7" s="15"/>
      <c r="CY7" s="15"/>
      <c r="CZ7" s="15"/>
      <c r="DA7" s="15"/>
      <c r="DB7" s="15"/>
      <c r="DC7" s="15"/>
      <c r="DD7" s="15"/>
      <c r="DE7" s="15"/>
      <c r="DF7" s="15"/>
      <c r="DG7" s="15"/>
      <c r="DH7" s="15"/>
      <c r="DI7" s="15"/>
      <c r="DJ7" s="15"/>
      <c r="DK7" s="15"/>
      <c r="DL7" s="15"/>
      <c r="DM7" s="15"/>
      <c r="DN7" s="15"/>
      <c r="DO7" s="15"/>
      <c r="DP7" s="15"/>
      <c r="DQ7" s="15"/>
      <c r="DR7" s="15"/>
      <c r="DS7" s="15"/>
      <c r="DT7" s="15"/>
      <c r="DU7" s="15"/>
      <c r="DV7" s="15"/>
      <c r="DW7" s="15"/>
      <c r="DX7" s="15"/>
      <c r="DY7" s="15"/>
      <c r="DZ7" s="15"/>
      <c r="EA7" s="15"/>
      <c r="EB7" s="15"/>
      <c r="EC7" s="15"/>
      <c r="ED7" s="15"/>
      <c r="EE7" s="15"/>
      <c r="EF7" s="15"/>
      <c r="EG7" s="15"/>
      <c r="EH7" s="15"/>
      <c r="EI7" s="15"/>
      <c r="EJ7" s="15"/>
      <c r="EK7" s="15"/>
      <c r="EL7" s="15"/>
      <c r="EM7" s="15"/>
      <c r="EN7" s="15"/>
      <c r="EO7" s="15"/>
      <c r="EP7" s="15"/>
      <c r="EQ7" s="15"/>
      <c r="ER7" s="15"/>
      <c r="ES7" s="15"/>
      <c r="ET7" s="15"/>
      <c r="EU7" s="15"/>
      <c r="EV7" s="15"/>
      <c r="EW7" s="15"/>
      <c r="EX7" s="15"/>
      <c r="EY7" s="15"/>
      <c r="EZ7" s="15"/>
      <c r="FA7" s="15"/>
      <c r="FB7" s="15"/>
      <c r="FC7" s="15"/>
      <c r="FD7" s="15"/>
      <c r="FE7" s="15"/>
      <c r="FF7" s="15"/>
      <c r="FG7" s="15"/>
      <c r="FH7" s="15"/>
      <c r="FI7" s="15"/>
      <c r="FJ7" s="15"/>
      <c r="FK7" s="15"/>
      <c r="FL7" s="15"/>
      <c r="FM7" s="15"/>
      <c r="FN7" s="15"/>
      <c r="FO7" s="15"/>
      <c r="FP7" s="15"/>
      <c r="FQ7" s="15"/>
      <c r="FR7" s="15"/>
      <c r="FS7" s="15"/>
      <c r="FT7" s="15"/>
      <c r="FU7" s="15"/>
      <c r="FV7" s="15"/>
      <c r="FW7" s="15"/>
      <c r="FX7" s="15"/>
      <c r="FY7" s="15"/>
      <c r="FZ7" s="15"/>
      <c r="GA7" s="15"/>
      <c r="GB7" s="15"/>
      <c r="GC7" s="15"/>
      <c r="GD7" s="15"/>
      <c r="GE7" s="15"/>
      <c r="GF7" s="15"/>
      <c r="GG7" s="15"/>
      <c r="GH7" s="15"/>
      <c r="GI7" s="15"/>
      <c r="GJ7" s="15"/>
      <c r="GK7" s="15"/>
      <c r="GL7" s="15"/>
      <c r="GM7" s="15"/>
      <c r="GN7" s="15"/>
      <c r="GO7" s="15"/>
      <c r="GP7" s="15"/>
      <c r="GQ7" s="15"/>
      <c r="GR7" s="15"/>
      <c r="GS7" s="15"/>
      <c r="GT7" s="15"/>
      <c r="GU7" s="15"/>
      <c r="GV7" s="15"/>
      <c r="GW7" s="15"/>
      <c r="GX7" s="15"/>
      <c r="GY7" s="15"/>
      <c r="GZ7" s="15"/>
      <c r="HA7" s="15"/>
      <c r="HB7" s="15"/>
      <c r="HC7" s="15"/>
      <c r="HD7" s="15"/>
      <c r="HE7" s="15"/>
      <c r="HF7" s="15"/>
      <c r="HG7" s="15"/>
      <c r="HH7" s="15"/>
      <c r="HI7" s="15"/>
      <c r="HJ7" s="15"/>
      <c r="HK7" s="15"/>
      <c r="HL7" s="15"/>
      <c r="HM7" s="15"/>
      <c r="HN7" s="15"/>
      <c r="HO7" s="15"/>
      <c r="HP7" s="15"/>
      <c r="HQ7" s="15"/>
      <c r="HR7" s="15"/>
      <c r="HS7" s="15"/>
      <c r="HT7" s="15"/>
      <c r="HU7" s="15"/>
      <c r="HV7" s="15"/>
    </row>
    <row r="8" spans="1:230" customFormat="1" ht="14.4" customHeight="1">
      <c r="A8" s="42"/>
      <c r="B8" s="47"/>
      <c r="C8" s="302" t="s">
        <v>499</v>
      </c>
      <c r="D8" s="302"/>
      <c r="E8" s="302"/>
      <c r="F8" s="302"/>
      <c r="G8" s="302"/>
      <c r="H8" s="302"/>
      <c r="I8" s="302"/>
      <c r="J8" s="302"/>
      <c r="K8" s="302"/>
      <c r="L8" s="302"/>
      <c r="M8" s="302"/>
      <c r="N8" s="302"/>
      <c r="O8" s="302"/>
      <c r="P8" s="302"/>
      <c r="Q8" s="302"/>
      <c r="R8" s="47"/>
      <c r="S8" s="47"/>
      <c r="T8" s="47"/>
      <c r="U8" s="47"/>
      <c r="V8" s="47"/>
      <c r="W8" s="47"/>
      <c r="X8" s="47"/>
      <c r="Y8" s="47"/>
      <c r="Z8" s="47"/>
      <c r="AA8" s="47"/>
      <c r="AB8" s="42"/>
      <c r="AC8" s="15"/>
      <c r="AD8" s="15"/>
      <c r="AE8" s="15"/>
      <c r="AF8" s="15"/>
      <c r="AG8" s="15"/>
      <c r="AH8" s="15"/>
      <c r="AI8" s="15"/>
      <c r="AJ8" s="15"/>
      <c r="AK8" s="15"/>
      <c r="AL8" s="15"/>
      <c r="AM8" s="15"/>
      <c r="AN8" s="15"/>
      <c r="AO8" s="15"/>
      <c r="AP8" s="15"/>
      <c r="AQ8" s="15"/>
      <c r="AR8" s="15"/>
      <c r="AS8" s="15"/>
      <c r="AT8" s="15"/>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c r="BY8" s="15"/>
      <c r="BZ8" s="15"/>
      <c r="CA8" s="15"/>
      <c r="CB8" s="15"/>
      <c r="CC8" s="15"/>
      <c r="CD8" s="15"/>
      <c r="CE8" s="15"/>
      <c r="CF8" s="15"/>
      <c r="CG8" s="15"/>
      <c r="CH8" s="15"/>
      <c r="CI8" s="15"/>
      <c r="CJ8" s="15"/>
      <c r="CK8" s="15"/>
      <c r="CL8" s="15"/>
      <c r="CM8" s="15"/>
      <c r="CN8" s="15"/>
      <c r="CO8" s="15"/>
      <c r="CP8" s="15"/>
      <c r="CQ8" s="15"/>
      <c r="CR8" s="15"/>
      <c r="CS8" s="15"/>
      <c r="CT8" s="15"/>
      <c r="CU8" s="15"/>
      <c r="CV8" s="15"/>
      <c r="CW8" s="15"/>
      <c r="CX8" s="15"/>
      <c r="CY8" s="15"/>
      <c r="CZ8" s="15"/>
      <c r="DA8" s="15"/>
      <c r="DB8" s="15"/>
      <c r="DC8" s="15"/>
      <c r="DD8" s="15"/>
      <c r="DE8" s="15"/>
      <c r="DF8" s="15"/>
      <c r="DG8" s="15"/>
      <c r="DH8" s="15"/>
      <c r="DI8" s="15"/>
      <c r="DJ8" s="15"/>
      <c r="DK8" s="15"/>
      <c r="DL8" s="15"/>
      <c r="DM8" s="15"/>
      <c r="DN8" s="15"/>
      <c r="DO8" s="15"/>
      <c r="DP8" s="15"/>
      <c r="DQ8" s="15"/>
      <c r="DR8" s="15"/>
      <c r="DS8" s="15"/>
      <c r="DT8" s="15"/>
      <c r="DU8" s="15"/>
      <c r="DV8" s="15"/>
      <c r="DW8" s="15"/>
      <c r="DX8" s="15"/>
      <c r="DY8" s="15"/>
      <c r="DZ8" s="15"/>
      <c r="EA8" s="15"/>
      <c r="EB8" s="15"/>
      <c r="EC8" s="15"/>
      <c r="ED8" s="15"/>
      <c r="EE8" s="15"/>
      <c r="EF8" s="15"/>
      <c r="EG8" s="15"/>
      <c r="EH8" s="15"/>
      <c r="EI8" s="15"/>
      <c r="EJ8" s="15"/>
      <c r="EK8" s="15"/>
      <c r="EL8" s="15"/>
      <c r="EM8" s="15"/>
      <c r="EN8" s="15"/>
      <c r="EO8" s="15"/>
      <c r="EP8" s="15"/>
      <c r="EQ8" s="15"/>
      <c r="ER8" s="15"/>
      <c r="ES8" s="15"/>
      <c r="ET8" s="15"/>
      <c r="EU8" s="15"/>
      <c r="EV8" s="15"/>
      <c r="EW8" s="15"/>
      <c r="EX8" s="15"/>
      <c r="EY8" s="15"/>
      <c r="EZ8" s="15"/>
      <c r="FA8" s="15"/>
      <c r="FB8" s="15"/>
      <c r="FC8" s="15"/>
      <c r="FD8" s="15"/>
      <c r="FE8" s="15"/>
      <c r="FF8" s="15"/>
      <c r="FG8" s="15"/>
      <c r="FH8" s="15"/>
      <c r="FI8" s="15"/>
      <c r="FJ8" s="15"/>
      <c r="FK8" s="15"/>
      <c r="FL8" s="15"/>
      <c r="FM8" s="15"/>
      <c r="FN8" s="15"/>
      <c r="FO8" s="15"/>
      <c r="FP8" s="15"/>
      <c r="FQ8" s="15"/>
      <c r="FR8" s="15"/>
      <c r="FS8" s="15"/>
      <c r="FT8" s="15"/>
      <c r="FU8" s="15"/>
      <c r="FV8" s="15"/>
      <c r="FW8" s="15"/>
      <c r="FX8" s="15"/>
      <c r="FY8" s="15"/>
      <c r="FZ8" s="15"/>
      <c r="GA8" s="15"/>
      <c r="GB8" s="15"/>
      <c r="GC8" s="15"/>
      <c r="GD8" s="15"/>
      <c r="GE8" s="15"/>
      <c r="GF8" s="15"/>
      <c r="GG8" s="15"/>
      <c r="GH8" s="15"/>
      <c r="GI8" s="15"/>
      <c r="GJ8" s="15"/>
      <c r="GK8" s="15"/>
      <c r="GL8" s="15"/>
      <c r="GM8" s="15"/>
      <c r="GN8" s="15"/>
      <c r="GO8" s="15"/>
      <c r="GP8" s="15"/>
      <c r="GQ8" s="15"/>
      <c r="GR8" s="15"/>
      <c r="GS8" s="15"/>
      <c r="GT8" s="15"/>
      <c r="GU8" s="15"/>
      <c r="GV8" s="15"/>
      <c r="GW8" s="15"/>
      <c r="GX8" s="15"/>
      <c r="GY8" s="15"/>
      <c r="GZ8" s="15"/>
      <c r="HA8" s="15"/>
      <c r="HB8" s="15"/>
      <c r="HC8" s="15"/>
      <c r="HD8" s="15"/>
      <c r="HE8" s="15"/>
      <c r="HF8" s="15"/>
      <c r="HG8" s="15"/>
      <c r="HH8" s="15"/>
      <c r="HI8" s="15"/>
      <c r="HJ8" s="15"/>
      <c r="HK8" s="15"/>
      <c r="HL8" s="15"/>
      <c r="HM8" s="15"/>
      <c r="HN8" s="15"/>
      <c r="HO8" s="15"/>
      <c r="HP8" s="15"/>
      <c r="HQ8" s="15"/>
      <c r="HR8" s="15"/>
      <c r="HS8" s="15"/>
      <c r="HT8" s="15"/>
      <c r="HU8" s="15"/>
      <c r="HV8" s="15"/>
    </row>
    <row r="9" spans="1:230" customFormat="1" ht="14.4" customHeight="1">
      <c r="A9" s="42"/>
      <c r="B9" s="47"/>
      <c r="C9" s="302"/>
      <c r="D9" s="302"/>
      <c r="E9" s="302"/>
      <c r="F9" s="302"/>
      <c r="G9" s="302"/>
      <c r="H9" s="302"/>
      <c r="I9" s="302"/>
      <c r="J9" s="302"/>
      <c r="K9" s="302"/>
      <c r="L9" s="302"/>
      <c r="M9" s="302"/>
      <c r="N9" s="302"/>
      <c r="O9" s="302"/>
      <c r="P9" s="302"/>
      <c r="Q9" s="302"/>
      <c r="R9" s="47"/>
      <c r="S9" s="47"/>
      <c r="T9" s="47"/>
      <c r="U9" s="47"/>
      <c r="V9" s="47"/>
      <c r="W9" s="47"/>
      <c r="X9" s="47"/>
      <c r="Y9" s="47"/>
      <c r="Z9" s="47"/>
      <c r="AA9" s="47"/>
      <c r="AB9" s="42"/>
      <c r="AC9" s="15"/>
      <c r="AD9" s="15"/>
      <c r="AE9" s="15"/>
      <c r="AF9" s="15"/>
      <c r="AG9" s="15"/>
      <c r="AH9" s="15"/>
      <c r="AI9" s="15"/>
      <c r="AJ9" s="15"/>
      <c r="AK9" s="15"/>
      <c r="AL9" s="15"/>
      <c r="AM9" s="15"/>
      <c r="AN9" s="15"/>
      <c r="AO9" s="15"/>
      <c r="AP9" s="15"/>
      <c r="AQ9" s="15"/>
      <c r="AR9" s="15"/>
      <c r="AS9" s="15"/>
      <c r="AT9" s="15"/>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c r="BY9" s="15"/>
      <c r="BZ9" s="15"/>
      <c r="CA9" s="15"/>
      <c r="CB9" s="15"/>
      <c r="CC9" s="15"/>
      <c r="CD9" s="15"/>
      <c r="CE9" s="15"/>
      <c r="CF9" s="15"/>
      <c r="CG9" s="15"/>
      <c r="CH9" s="15"/>
      <c r="CI9" s="15"/>
      <c r="CJ9" s="15"/>
      <c r="CK9" s="15"/>
      <c r="CL9" s="15"/>
      <c r="CM9" s="15"/>
      <c r="CN9" s="15"/>
      <c r="CO9" s="15"/>
      <c r="CP9" s="15"/>
      <c r="CQ9" s="15"/>
      <c r="CR9" s="15"/>
      <c r="CS9" s="15"/>
      <c r="CT9" s="15"/>
      <c r="CU9" s="15"/>
      <c r="CV9" s="15"/>
      <c r="CW9" s="15"/>
      <c r="CX9" s="15"/>
      <c r="CY9" s="15"/>
      <c r="CZ9" s="15"/>
      <c r="DA9" s="15"/>
      <c r="DB9" s="15"/>
      <c r="DC9" s="15"/>
      <c r="DD9" s="15"/>
      <c r="DE9" s="15"/>
      <c r="DF9" s="15"/>
      <c r="DG9" s="15"/>
      <c r="DH9" s="15"/>
      <c r="DI9" s="15"/>
      <c r="DJ9" s="15"/>
      <c r="DK9" s="15"/>
      <c r="DL9" s="15"/>
      <c r="DM9" s="15"/>
      <c r="DN9" s="15"/>
      <c r="DO9" s="15"/>
      <c r="DP9" s="15"/>
      <c r="DQ9" s="15"/>
      <c r="DR9" s="15"/>
      <c r="DS9" s="15"/>
      <c r="DT9" s="15"/>
      <c r="DU9" s="15"/>
      <c r="DV9" s="15"/>
      <c r="DW9" s="15"/>
      <c r="DX9" s="15"/>
      <c r="DY9" s="15"/>
      <c r="DZ9" s="15"/>
      <c r="EA9" s="15"/>
      <c r="EB9" s="15"/>
      <c r="EC9" s="15"/>
      <c r="ED9" s="15"/>
      <c r="EE9" s="15"/>
      <c r="EF9" s="15"/>
      <c r="EG9" s="15"/>
      <c r="EH9" s="15"/>
      <c r="EI9" s="15"/>
      <c r="EJ9" s="15"/>
      <c r="EK9" s="15"/>
      <c r="EL9" s="15"/>
      <c r="EM9" s="15"/>
      <c r="EN9" s="15"/>
      <c r="EO9" s="15"/>
      <c r="EP9" s="15"/>
      <c r="EQ9" s="15"/>
      <c r="ER9" s="15"/>
      <c r="ES9" s="15"/>
      <c r="ET9" s="15"/>
      <c r="EU9" s="15"/>
      <c r="EV9" s="15"/>
      <c r="EW9" s="15"/>
      <c r="EX9" s="15"/>
      <c r="EY9" s="15"/>
      <c r="EZ9" s="15"/>
      <c r="FA9" s="15"/>
      <c r="FB9" s="15"/>
      <c r="FC9" s="15"/>
      <c r="FD9" s="15"/>
      <c r="FE9" s="15"/>
      <c r="FF9" s="15"/>
      <c r="FG9" s="15"/>
      <c r="FH9" s="15"/>
      <c r="FI9" s="15"/>
      <c r="FJ9" s="15"/>
      <c r="FK9" s="15"/>
      <c r="FL9" s="15"/>
      <c r="FM9" s="15"/>
      <c r="FN9" s="15"/>
      <c r="FO9" s="15"/>
      <c r="FP9" s="15"/>
      <c r="FQ9" s="15"/>
      <c r="FR9" s="15"/>
      <c r="FS9" s="15"/>
      <c r="FT9" s="15"/>
      <c r="FU9" s="15"/>
      <c r="FV9" s="15"/>
      <c r="FW9" s="15"/>
      <c r="FX9" s="15"/>
      <c r="FY9" s="15"/>
      <c r="FZ9" s="15"/>
      <c r="GA9" s="15"/>
      <c r="GB9" s="15"/>
      <c r="GC9" s="15"/>
      <c r="GD9" s="15"/>
      <c r="GE9" s="15"/>
      <c r="GF9" s="15"/>
      <c r="GG9" s="15"/>
      <c r="GH9" s="15"/>
      <c r="GI9" s="15"/>
      <c r="GJ9" s="15"/>
      <c r="GK9" s="15"/>
      <c r="GL9" s="15"/>
      <c r="GM9" s="15"/>
      <c r="GN9" s="15"/>
      <c r="GO9" s="15"/>
      <c r="GP9" s="15"/>
      <c r="GQ9" s="15"/>
      <c r="GR9" s="15"/>
      <c r="GS9" s="15"/>
      <c r="GT9" s="15"/>
      <c r="GU9" s="15"/>
      <c r="GV9" s="15"/>
      <c r="GW9" s="15"/>
      <c r="GX9" s="15"/>
      <c r="GY9" s="15"/>
      <c r="GZ9" s="15"/>
      <c r="HA9" s="15"/>
      <c r="HB9" s="15"/>
      <c r="HC9" s="15"/>
      <c r="HD9" s="15"/>
      <c r="HE9" s="15"/>
      <c r="HF9" s="15"/>
      <c r="HG9" s="15"/>
      <c r="HH9" s="15"/>
      <c r="HI9" s="15"/>
      <c r="HJ9" s="15"/>
      <c r="HK9" s="15"/>
      <c r="HL9" s="15"/>
      <c r="HM9" s="15"/>
      <c r="HN9" s="15"/>
      <c r="HO9" s="15"/>
      <c r="HP9" s="15"/>
      <c r="HQ9" s="15"/>
      <c r="HR9" s="15"/>
      <c r="HS9" s="15"/>
      <c r="HT9" s="15"/>
      <c r="HU9" s="15"/>
      <c r="HV9" s="15"/>
    </row>
    <row r="10" spans="1:230" customFormat="1">
      <c r="A10" s="42"/>
      <c r="B10" s="47"/>
      <c r="C10" s="47"/>
      <c r="D10" s="47"/>
      <c r="E10" s="47"/>
      <c r="F10" s="47"/>
      <c r="G10" s="47"/>
      <c r="H10" s="47"/>
      <c r="I10" s="47"/>
      <c r="J10" s="47"/>
      <c r="K10" s="47"/>
      <c r="L10" s="47"/>
      <c r="M10" s="47"/>
      <c r="N10" s="47"/>
      <c r="O10" s="47"/>
      <c r="P10" s="47"/>
      <c r="Q10" s="47"/>
      <c r="R10" s="47"/>
      <c r="S10" s="47"/>
      <c r="T10" s="47"/>
      <c r="U10" s="47"/>
      <c r="V10" s="47"/>
      <c r="W10" s="47"/>
      <c r="X10" s="47"/>
      <c r="Y10" s="47"/>
      <c r="Z10" s="47"/>
      <c r="AA10" s="47"/>
      <c r="AB10" s="42"/>
      <c r="AC10" s="15"/>
      <c r="AD10" s="15"/>
      <c r="AE10" s="15"/>
      <c r="AF10" s="15"/>
      <c r="AG10" s="15"/>
      <c r="AH10" s="15"/>
      <c r="AI10" s="15"/>
      <c r="AJ10" s="15"/>
      <c r="AK10" s="15"/>
      <c r="AL10" s="15"/>
      <c r="AM10" s="15"/>
      <c r="AN10" s="15"/>
      <c r="AO10" s="15"/>
      <c r="AP10" s="15"/>
      <c r="AQ10" s="15"/>
      <c r="AR10" s="15"/>
      <c r="AS10" s="15"/>
      <c r="AT10" s="15"/>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c r="BY10" s="15"/>
      <c r="BZ10" s="15"/>
      <c r="CA10" s="15"/>
      <c r="CB10" s="15"/>
      <c r="CC10" s="15"/>
      <c r="CD10" s="15"/>
      <c r="CE10" s="15"/>
      <c r="CF10" s="15"/>
      <c r="CG10" s="15"/>
      <c r="CH10" s="15"/>
      <c r="CI10" s="15"/>
      <c r="CJ10" s="15"/>
      <c r="CK10" s="15"/>
      <c r="CL10" s="15"/>
      <c r="CM10" s="15"/>
      <c r="CN10" s="15"/>
      <c r="CO10" s="15"/>
      <c r="CP10" s="15"/>
      <c r="CQ10" s="15"/>
      <c r="CR10" s="15"/>
      <c r="CS10" s="15"/>
      <c r="CT10" s="15"/>
      <c r="CU10" s="15"/>
      <c r="CV10" s="15"/>
      <c r="CW10" s="15"/>
      <c r="CX10" s="15"/>
      <c r="CY10" s="15"/>
      <c r="CZ10" s="15"/>
      <c r="DA10" s="15"/>
      <c r="DB10" s="15"/>
      <c r="DC10" s="15"/>
      <c r="DD10" s="15"/>
      <c r="DE10" s="15"/>
      <c r="DF10" s="15"/>
      <c r="DG10" s="15"/>
      <c r="DH10" s="15"/>
      <c r="DI10" s="15"/>
      <c r="DJ10" s="15"/>
      <c r="DK10" s="15"/>
      <c r="DL10" s="15"/>
      <c r="DM10" s="15"/>
      <c r="DN10" s="15"/>
      <c r="DO10" s="15"/>
      <c r="DP10" s="15"/>
      <c r="DQ10" s="15"/>
      <c r="DR10" s="15"/>
      <c r="DS10" s="15"/>
      <c r="DT10" s="15"/>
      <c r="DU10" s="15"/>
      <c r="DV10" s="15"/>
      <c r="DW10" s="15"/>
      <c r="DX10" s="15"/>
      <c r="DY10" s="15"/>
      <c r="DZ10" s="15"/>
      <c r="EA10" s="15"/>
      <c r="EB10" s="15"/>
      <c r="EC10" s="15"/>
      <c r="ED10" s="15"/>
      <c r="EE10" s="15"/>
      <c r="EF10" s="15"/>
      <c r="EG10" s="15"/>
      <c r="EH10" s="15"/>
      <c r="EI10" s="15"/>
      <c r="EJ10" s="15"/>
      <c r="EK10" s="15"/>
      <c r="EL10" s="15"/>
      <c r="EM10" s="15"/>
      <c r="EN10" s="15"/>
      <c r="EO10" s="15"/>
      <c r="EP10" s="15"/>
      <c r="EQ10" s="15"/>
      <c r="ER10" s="15"/>
      <c r="ES10" s="15"/>
      <c r="ET10" s="15"/>
      <c r="EU10" s="15"/>
      <c r="EV10" s="15"/>
      <c r="EW10" s="15"/>
      <c r="EX10" s="15"/>
      <c r="EY10" s="15"/>
      <c r="EZ10" s="15"/>
      <c r="FA10" s="15"/>
      <c r="FB10" s="15"/>
      <c r="FC10" s="15"/>
      <c r="FD10" s="15"/>
      <c r="FE10" s="15"/>
      <c r="FF10" s="15"/>
      <c r="FG10" s="15"/>
      <c r="FH10" s="15"/>
      <c r="FI10" s="15"/>
      <c r="FJ10" s="15"/>
      <c r="FK10" s="15"/>
      <c r="FL10" s="15"/>
      <c r="FM10" s="15"/>
      <c r="FN10" s="15"/>
      <c r="FO10" s="15"/>
      <c r="FP10" s="15"/>
      <c r="FQ10" s="15"/>
      <c r="FR10" s="15"/>
      <c r="FS10" s="15"/>
      <c r="FT10" s="15"/>
      <c r="FU10" s="15"/>
      <c r="FV10" s="15"/>
      <c r="FW10" s="15"/>
      <c r="FX10" s="15"/>
      <c r="FY10" s="15"/>
      <c r="FZ10" s="15"/>
      <c r="GA10" s="15"/>
      <c r="GB10" s="15"/>
      <c r="GC10" s="15"/>
      <c r="GD10" s="15"/>
      <c r="GE10" s="15"/>
      <c r="GF10" s="15"/>
      <c r="GG10" s="15"/>
      <c r="GH10" s="15"/>
      <c r="GI10" s="15"/>
      <c r="GJ10" s="15"/>
      <c r="GK10" s="15"/>
      <c r="GL10" s="15"/>
      <c r="GM10" s="15"/>
      <c r="GN10" s="15"/>
      <c r="GO10" s="15"/>
      <c r="GP10" s="15"/>
      <c r="GQ10" s="15"/>
      <c r="GR10" s="15"/>
      <c r="GS10" s="15"/>
      <c r="GT10" s="15"/>
      <c r="GU10" s="15"/>
      <c r="GV10" s="15"/>
      <c r="GW10" s="15"/>
      <c r="GX10" s="15"/>
      <c r="GY10" s="15"/>
      <c r="GZ10" s="15"/>
      <c r="HA10" s="15"/>
      <c r="HB10" s="15"/>
      <c r="HC10" s="15"/>
      <c r="HD10" s="15"/>
      <c r="HE10" s="15"/>
      <c r="HF10" s="15"/>
      <c r="HG10" s="15"/>
      <c r="HH10" s="15"/>
      <c r="HI10" s="15"/>
      <c r="HJ10" s="15"/>
      <c r="HK10" s="15"/>
      <c r="HL10" s="15"/>
      <c r="HM10" s="15"/>
      <c r="HN10" s="15"/>
      <c r="HO10" s="15"/>
      <c r="HP10" s="15"/>
      <c r="HQ10" s="15"/>
      <c r="HR10" s="15"/>
      <c r="HS10" s="15"/>
      <c r="HT10" s="15"/>
      <c r="HU10" s="15"/>
      <c r="HV10" s="15"/>
    </row>
    <row r="11" spans="1:230" customFormat="1">
      <c r="A11" s="42"/>
      <c r="B11" s="47"/>
      <c r="C11" s="300" t="s">
        <v>498</v>
      </c>
      <c r="D11" s="300"/>
      <c r="E11" s="300"/>
      <c r="F11" s="300"/>
      <c r="G11" s="300"/>
      <c r="H11" s="300"/>
      <c r="I11" s="300"/>
      <c r="J11" s="300"/>
      <c r="K11" s="47"/>
      <c r="L11" s="47"/>
      <c r="M11" s="47"/>
      <c r="N11" s="47"/>
      <c r="O11" s="47"/>
      <c r="P11" s="47"/>
      <c r="Q11" s="47"/>
      <c r="R11" s="47"/>
      <c r="S11" s="47"/>
      <c r="T11" s="47"/>
      <c r="U11" s="47"/>
      <c r="V11" s="47"/>
      <c r="W11" s="47"/>
      <c r="X11" s="47"/>
      <c r="Y11" s="47"/>
      <c r="Z11" s="47"/>
      <c r="AA11" s="47"/>
      <c r="AB11" s="42"/>
      <c r="AC11" s="15"/>
      <c r="AD11" s="15"/>
      <c r="AE11" s="15"/>
      <c r="AF11" s="15"/>
      <c r="AG11" s="15"/>
      <c r="AH11" s="15"/>
      <c r="AI11" s="15"/>
      <c r="AJ11" s="15"/>
      <c r="AK11" s="15"/>
      <c r="AL11" s="15"/>
      <c r="AM11" s="15"/>
      <c r="AN11" s="15"/>
      <c r="AO11" s="15"/>
      <c r="AP11" s="15"/>
      <c r="AQ11" s="15"/>
      <c r="AR11" s="15"/>
      <c r="AS11" s="15"/>
      <c r="AT11" s="15"/>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c r="BY11" s="15"/>
      <c r="BZ11" s="15"/>
      <c r="CA11" s="15"/>
      <c r="CB11" s="15"/>
      <c r="CC11" s="15"/>
      <c r="CD11" s="15"/>
      <c r="CE11" s="15"/>
      <c r="CF11" s="15"/>
      <c r="CG11" s="15"/>
      <c r="CH11" s="15"/>
      <c r="CI11" s="15"/>
      <c r="CJ11" s="15"/>
      <c r="CK11" s="15"/>
      <c r="CL11" s="15"/>
      <c r="CM11" s="15"/>
      <c r="CN11" s="15"/>
      <c r="CO11" s="15"/>
      <c r="CP11" s="15"/>
      <c r="CQ11" s="15"/>
      <c r="CR11" s="15"/>
      <c r="CS11" s="15"/>
      <c r="CT11" s="15"/>
      <c r="CU11" s="15"/>
      <c r="CV11" s="15"/>
      <c r="CW11" s="15"/>
      <c r="CX11" s="15"/>
      <c r="CY11" s="15"/>
      <c r="CZ11" s="15"/>
      <c r="DA11" s="15"/>
      <c r="DB11" s="15"/>
      <c r="DC11" s="15"/>
      <c r="DD11" s="15"/>
      <c r="DE11" s="15"/>
      <c r="DF11" s="15"/>
      <c r="DG11" s="15"/>
      <c r="DH11" s="15"/>
      <c r="DI11" s="15"/>
      <c r="DJ11" s="15"/>
      <c r="DK11" s="15"/>
      <c r="DL11" s="15"/>
      <c r="DM11" s="15"/>
      <c r="DN11" s="15"/>
      <c r="DO11" s="15"/>
      <c r="DP11" s="15"/>
      <c r="DQ11" s="15"/>
      <c r="DR11" s="15"/>
      <c r="DS11" s="15"/>
      <c r="DT11" s="15"/>
      <c r="DU11" s="15"/>
      <c r="DV11" s="15"/>
      <c r="DW11" s="15"/>
      <c r="DX11" s="15"/>
      <c r="DY11" s="15"/>
      <c r="DZ11" s="15"/>
      <c r="EA11" s="15"/>
      <c r="EB11" s="15"/>
      <c r="EC11" s="15"/>
      <c r="ED11" s="15"/>
      <c r="EE11" s="15"/>
      <c r="EF11" s="15"/>
      <c r="EG11" s="15"/>
      <c r="EH11" s="15"/>
      <c r="EI11" s="15"/>
      <c r="EJ11" s="15"/>
      <c r="EK11" s="15"/>
      <c r="EL11" s="15"/>
      <c r="EM11" s="15"/>
      <c r="EN11" s="15"/>
      <c r="EO11" s="15"/>
      <c r="EP11" s="15"/>
      <c r="EQ11" s="15"/>
      <c r="ER11" s="15"/>
      <c r="ES11" s="15"/>
      <c r="ET11" s="15"/>
      <c r="EU11" s="15"/>
      <c r="EV11" s="15"/>
      <c r="EW11" s="15"/>
      <c r="EX11" s="15"/>
      <c r="EY11" s="15"/>
      <c r="EZ11" s="15"/>
      <c r="FA11" s="15"/>
      <c r="FB11" s="15"/>
      <c r="FC11" s="15"/>
      <c r="FD11" s="15"/>
      <c r="FE11" s="15"/>
      <c r="FF11" s="15"/>
      <c r="FG11" s="15"/>
      <c r="FH11" s="15"/>
      <c r="FI11" s="15"/>
      <c r="FJ11" s="15"/>
      <c r="FK11" s="15"/>
      <c r="FL11" s="15"/>
      <c r="FM11" s="15"/>
      <c r="FN11" s="15"/>
      <c r="FO11" s="15"/>
      <c r="FP11" s="15"/>
      <c r="FQ11" s="15"/>
      <c r="FR11" s="15"/>
      <c r="FS11" s="15"/>
      <c r="FT11" s="15"/>
      <c r="FU11" s="15"/>
      <c r="FV11" s="15"/>
      <c r="FW11" s="15"/>
      <c r="FX11" s="15"/>
      <c r="FY11" s="15"/>
      <c r="FZ11" s="15"/>
      <c r="GA11" s="15"/>
      <c r="GB11" s="15"/>
      <c r="GC11" s="15"/>
      <c r="GD11" s="15"/>
      <c r="GE11" s="15"/>
      <c r="GF11" s="15"/>
      <c r="GG11" s="15"/>
      <c r="GH11" s="15"/>
      <c r="GI11" s="15"/>
      <c r="GJ11" s="15"/>
      <c r="GK11" s="15"/>
      <c r="GL11" s="15"/>
      <c r="GM11" s="15"/>
      <c r="GN11" s="15"/>
      <c r="GO11" s="15"/>
      <c r="GP11" s="15"/>
      <c r="GQ11" s="15"/>
      <c r="GR11" s="15"/>
      <c r="GS11" s="15"/>
      <c r="GT11" s="15"/>
      <c r="GU11" s="15"/>
      <c r="GV11" s="15"/>
      <c r="GW11" s="15"/>
      <c r="GX11" s="15"/>
      <c r="GY11" s="15"/>
      <c r="GZ11" s="15"/>
      <c r="HA11" s="15"/>
      <c r="HB11" s="15"/>
      <c r="HC11" s="15"/>
      <c r="HD11" s="15"/>
      <c r="HE11" s="15"/>
      <c r="HF11" s="15"/>
      <c r="HG11" s="15"/>
      <c r="HH11" s="15"/>
      <c r="HI11" s="15"/>
      <c r="HJ11" s="15"/>
      <c r="HK11" s="15"/>
      <c r="HL11" s="15"/>
      <c r="HM11" s="15"/>
      <c r="HN11" s="15"/>
      <c r="HO11" s="15"/>
      <c r="HP11" s="15"/>
      <c r="HQ11" s="15"/>
      <c r="HR11" s="15"/>
      <c r="HS11" s="15"/>
      <c r="HT11" s="15"/>
      <c r="HU11" s="15"/>
      <c r="HV11" s="15"/>
    </row>
    <row r="12" spans="1:230" customFormat="1">
      <c r="A12" s="42"/>
      <c r="B12" s="47"/>
      <c r="C12" s="301"/>
      <c r="D12" s="301"/>
      <c r="E12" s="301"/>
      <c r="F12" s="301"/>
      <c r="G12" s="301"/>
      <c r="H12" s="301"/>
      <c r="I12" s="301"/>
      <c r="J12" s="301"/>
      <c r="K12" s="47"/>
      <c r="L12" s="47"/>
      <c r="M12" s="47"/>
      <c r="N12" s="47"/>
      <c r="O12" s="47"/>
      <c r="P12" s="47"/>
      <c r="Q12" s="47"/>
      <c r="R12" s="47"/>
      <c r="S12" s="47"/>
      <c r="T12" s="47"/>
      <c r="U12" s="47"/>
      <c r="V12" s="47"/>
      <c r="W12" s="47"/>
      <c r="X12" s="47"/>
      <c r="Y12" s="47"/>
      <c r="Z12" s="47"/>
      <c r="AA12" s="47"/>
      <c r="AB12" s="42"/>
      <c r="AC12" s="15"/>
      <c r="AD12" s="15"/>
      <c r="AE12" s="15"/>
      <c r="AF12" s="15"/>
      <c r="AG12" s="15"/>
      <c r="AH12" s="15"/>
      <c r="AI12" s="15"/>
      <c r="AJ12" s="15"/>
      <c r="AK12" s="15"/>
      <c r="AL12" s="15"/>
      <c r="AM12" s="15"/>
      <c r="AN12" s="15"/>
      <c r="AO12" s="15"/>
      <c r="AP12" s="15"/>
      <c r="AQ12" s="15"/>
      <c r="AR12" s="15"/>
      <c r="AS12" s="15"/>
      <c r="AT12" s="15"/>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c r="CC12" s="15"/>
      <c r="CD12" s="15"/>
      <c r="CE12" s="15"/>
      <c r="CF12" s="15"/>
      <c r="CG12" s="15"/>
      <c r="CH12" s="15"/>
      <c r="CI12" s="15"/>
      <c r="CJ12" s="15"/>
      <c r="CK12" s="15"/>
      <c r="CL12" s="15"/>
      <c r="CM12" s="15"/>
      <c r="CN12" s="15"/>
      <c r="CO12" s="15"/>
      <c r="CP12" s="15"/>
      <c r="CQ12" s="15"/>
      <c r="CR12" s="15"/>
      <c r="CS12" s="15"/>
      <c r="CT12" s="15"/>
      <c r="CU12" s="15"/>
      <c r="CV12" s="15"/>
      <c r="CW12" s="15"/>
      <c r="CX12" s="15"/>
      <c r="CY12" s="15"/>
      <c r="CZ12" s="15"/>
      <c r="DA12" s="15"/>
      <c r="DB12" s="15"/>
      <c r="DC12" s="15"/>
      <c r="DD12" s="15"/>
      <c r="DE12" s="15"/>
      <c r="DF12" s="15"/>
      <c r="DG12" s="15"/>
      <c r="DH12" s="15"/>
      <c r="DI12" s="15"/>
      <c r="DJ12" s="15"/>
      <c r="DK12" s="15"/>
      <c r="DL12" s="15"/>
      <c r="DM12" s="15"/>
      <c r="DN12" s="15"/>
      <c r="DO12" s="15"/>
      <c r="DP12" s="15"/>
      <c r="DQ12" s="15"/>
      <c r="DR12" s="15"/>
      <c r="DS12" s="15"/>
      <c r="DT12" s="15"/>
      <c r="DU12" s="15"/>
      <c r="DV12" s="15"/>
      <c r="DW12" s="15"/>
      <c r="DX12" s="15"/>
      <c r="DY12" s="15"/>
      <c r="DZ12" s="15"/>
      <c r="EA12" s="15"/>
      <c r="EB12" s="15"/>
      <c r="EC12" s="15"/>
      <c r="ED12" s="15"/>
      <c r="EE12" s="15"/>
      <c r="EF12" s="15"/>
      <c r="EG12" s="15"/>
      <c r="EH12" s="15"/>
      <c r="EI12" s="15"/>
      <c r="EJ12" s="15"/>
      <c r="EK12" s="15"/>
      <c r="EL12" s="15"/>
      <c r="EM12" s="15"/>
      <c r="EN12" s="15"/>
      <c r="EO12" s="15"/>
      <c r="EP12" s="15"/>
      <c r="EQ12" s="15"/>
      <c r="ER12" s="15"/>
      <c r="ES12" s="15"/>
      <c r="ET12" s="15"/>
      <c r="EU12" s="15"/>
      <c r="EV12" s="15"/>
      <c r="EW12" s="15"/>
      <c r="EX12" s="15"/>
      <c r="EY12" s="15"/>
      <c r="EZ12" s="15"/>
      <c r="FA12" s="15"/>
      <c r="FB12" s="15"/>
      <c r="FC12" s="15"/>
      <c r="FD12" s="15"/>
      <c r="FE12" s="15"/>
      <c r="FF12" s="15"/>
      <c r="FG12" s="15"/>
      <c r="FH12" s="15"/>
      <c r="FI12" s="15"/>
      <c r="FJ12" s="15"/>
      <c r="FK12" s="15"/>
      <c r="FL12" s="15"/>
      <c r="FM12" s="15"/>
      <c r="FN12" s="15"/>
      <c r="FO12" s="15"/>
      <c r="FP12" s="15"/>
      <c r="FQ12" s="15"/>
      <c r="FR12" s="15"/>
      <c r="FS12" s="15"/>
      <c r="FT12" s="15"/>
      <c r="FU12" s="15"/>
      <c r="FV12" s="15"/>
      <c r="FW12" s="15"/>
      <c r="FX12" s="15"/>
      <c r="FY12" s="15"/>
      <c r="FZ12" s="15"/>
      <c r="GA12" s="15"/>
      <c r="GB12" s="15"/>
      <c r="GC12" s="15"/>
      <c r="GD12" s="15"/>
      <c r="GE12" s="15"/>
      <c r="GF12" s="15"/>
      <c r="GG12" s="15"/>
      <c r="GH12" s="15"/>
      <c r="GI12" s="15"/>
      <c r="GJ12" s="15"/>
      <c r="GK12" s="15"/>
      <c r="GL12" s="15"/>
      <c r="GM12" s="15"/>
      <c r="GN12" s="15"/>
      <c r="GO12" s="15"/>
      <c r="GP12" s="15"/>
      <c r="GQ12" s="15"/>
      <c r="GR12" s="15"/>
      <c r="GS12" s="15"/>
      <c r="GT12" s="15"/>
      <c r="GU12" s="15"/>
      <c r="GV12" s="15"/>
      <c r="GW12" s="15"/>
      <c r="GX12" s="15"/>
      <c r="GY12" s="15"/>
      <c r="GZ12" s="15"/>
      <c r="HA12" s="15"/>
      <c r="HB12" s="15"/>
      <c r="HC12" s="15"/>
      <c r="HD12" s="15"/>
      <c r="HE12" s="15"/>
      <c r="HF12" s="15"/>
      <c r="HG12" s="15"/>
      <c r="HH12" s="15"/>
      <c r="HI12" s="15"/>
      <c r="HJ12" s="15"/>
      <c r="HK12" s="15"/>
      <c r="HL12" s="15"/>
      <c r="HM12" s="15"/>
      <c r="HN12" s="15"/>
      <c r="HO12" s="15"/>
      <c r="HP12" s="15"/>
      <c r="HQ12" s="15"/>
      <c r="HR12" s="15"/>
      <c r="HS12" s="15"/>
      <c r="HT12" s="15"/>
      <c r="HU12" s="15"/>
      <c r="HV12" s="15"/>
    </row>
    <row r="13" spans="1:230" customFormat="1">
      <c r="A13" s="42"/>
      <c r="B13" s="47"/>
      <c r="C13" s="47"/>
      <c r="D13" s="47"/>
      <c r="E13" s="47"/>
      <c r="F13" s="47"/>
      <c r="G13" s="47"/>
      <c r="H13" s="47"/>
      <c r="I13" s="47"/>
      <c r="J13" s="47"/>
      <c r="K13" s="47"/>
      <c r="L13" s="47"/>
      <c r="M13" s="47"/>
      <c r="N13" s="47"/>
      <c r="O13" s="47"/>
      <c r="P13" s="47"/>
      <c r="Q13" s="47"/>
      <c r="R13" s="47"/>
      <c r="S13" s="47"/>
      <c r="T13" s="47"/>
      <c r="U13" s="47"/>
      <c r="V13" s="47"/>
      <c r="W13" s="47"/>
      <c r="X13" s="47"/>
      <c r="Y13" s="47"/>
      <c r="Z13" s="47"/>
      <c r="AA13" s="47"/>
      <c r="AB13" s="42"/>
      <c r="AC13" s="15"/>
      <c r="AD13" s="15"/>
      <c r="AE13" s="15"/>
      <c r="AF13" s="15"/>
      <c r="AG13" s="15"/>
      <c r="AH13" s="15"/>
      <c r="AI13" s="15"/>
      <c r="AJ13" s="15"/>
      <c r="AK13" s="15"/>
      <c r="AL13" s="15"/>
      <c r="AM13" s="15"/>
      <c r="AN13" s="15"/>
      <c r="AO13" s="15"/>
      <c r="AP13" s="15"/>
      <c r="AQ13" s="15"/>
      <c r="AR13" s="15"/>
      <c r="AS13" s="15"/>
      <c r="AT13" s="15"/>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c r="BY13" s="15"/>
      <c r="BZ13" s="15"/>
      <c r="CA13" s="15"/>
      <c r="CB13" s="15"/>
      <c r="CC13" s="15"/>
      <c r="CD13" s="15"/>
      <c r="CE13" s="15"/>
      <c r="CF13" s="15"/>
      <c r="CG13" s="15"/>
      <c r="CH13" s="15"/>
      <c r="CI13" s="15"/>
      <c r="CJ13" s="15"/>
      <c r="CK13" s="15"/>
      <c r="CL13" s="15"/>
      <c r="CM13" s="15"/>
      <c r="CN13" s="15"/>
      <c r="CO13" s="15"/>
      <c r="CP13" s="15"/>
      <c r="CQ13" s="15"/>
      <c r="CR13" s="15"/>
      <c r="CS13" s="15"/>
      <c r="CT13" s="15"/>
      <c r="CU13" s="15"/>
      <c r="CV13" s="15"/>
      <c r="CW13" s="15"/>
      <c r="CX13" s="15"/>
      <c r="CY13" s="15"/>
      <c r="CZ13" s="15"/>
      <c r="DA13" s="15"/>
      <c r="DB13" s="15"/>
      <c r="DC13" s="15"/>
      <c r="DD13" s="15"/>
      <c r="DE13" s="15"/>
      <c r="DF13" s="15"/>
      <c r="DG13" s="15"/>
      <c r="DH13" s="15"/>
      <c r="DI13" s="15"/>
      <c r="DJ13" s="15"/>
      <c r="DK13" s="15"/>
      <c r="DL13" s="15"/>
      <c r="DM13" s="15"/>
      <c r="DN13" s="15"/>
      <c r="DO13" s="15"/>
      <c r="DP13" s="15"/>
      <c r="DQ13" s="15"/>
      <c r="DR13" s="15"/>
      <c r="DS13" s="15"/>
      <c r="DT13" s="15"/>
      <c r="DU13" s="15"/>
      <c r="DV13" s="15"/>
      <c r="DW13" s="15"/>
      <c r="DX13" s="15"/>
      <c r="DY13" s="15"/>
      <c r="DZ13" s="15"/>
      <c r="EA13" s="15"/>
      <c r="EB13" s="15"/>
      <c r="EC13" s="15"/>
      <c r="ED13" s="15"/>
      <c r="EE13" s="15"/>
      <c r="EF13" s="15"/>
      <c r="EG13" s="15"/>
      <c r="EH13" s="15"/>
      <c r="EI13" s="15"/>
      <c r="EJ13" s="15"/>
      <c r="EK13" s="15"/>
      <c r="EL13" s="15"/>
      <c r="EM13" s="15"/>
      <c r="EN13" s="15"/>
      <c r="EO13" s="15"/>
      <c r="EP13" s="15"/>
      <c r="EQ13" s="15"/>
      <c r="ER13" s="15"/>
      <c r="ES13" s="15"/>
      <c r="ET13" s="15"/>
      <c r="EU13" s="15"/>
      <c r="EV13" s="15"/>
      <c r="EW13" s="15"/>
      <c r="EX13" s="15"/>
      <c r="EY13" s="15"/>
      <c r="EZ13" s="15"/>
      <c r="FA13" s="15"/>
      <c r="FB13" s="15"/>
      <c r="FC13" s="15"/>
      <c r="FD13" s="15"/>
      <c r="FE13" s="15"/>
      <c r="FF13" s="15"/>
      <c r="FG13" s="15"/>
      <c r="FH13" s="15"/>
      <c r="FI13" s="15"/>
      <c r="FJ13" s="15"/>
      <c r="FK13" s="15"/>
      <c r="FL13" s="15"/>
      <c r="FM13" s="15"/>
      <c r="FN13" s="15"/>
      <c r="FO13" s="15"/>
      <c r="FP13" s="15"/>
      <c r="FQ13" s="15"/>
      <c r="FR13" s="15"/>
      <c r="FS13" s="15"/>
      <c r="FT13" s="15"/>
      <c r="FU13" s="15"/>
      <c r="FV13" s="15"/>
      <c r="FW13" s="15"/>
      <c r="FX13" s="15"/>
      <c r="FY13" s="15"/>
      <c r="FZ13" s="15"/>
      <c r="GA13" s="15"/>
      <c r="GB13" s="15"/>
      <c r="GC13" s="15"/>
      <c r="GD13" s="15"/>
      <c r="GE13" s="15"/>
      <c r="GF13" s="15"/>
      <c r="GG13" s="15"/>
      <c r="GH13" s="15"/>
      <c r="GI13" s="15"/>
      <c r="GJ13" s="15"/>
      <c r="GK13" s="15"/>
      <c r="GL13" s="15"/>
      <c r="GM13" s="15"/>
      <c r="GN13" s="15"/>
      <c r="GO13" s="15"/>
      <c r="GP13" s="15"/>
      <c r="GQ13" s="15"/>
      <c r="GR13" s="15"/>
      <c r="GS13" s="15"/>
      <c r="GT13" s="15"/>
      <c r="GU13" s="15"/>
      <c r="GV13" s="15"/>
      <c r="GW13" s="15"/>
      <c r="GX13" s="15"/>
      <c r="GY13" s="15"/>
      <c r="GZ13" s="15"/>
      <c r="HA13" s="15"/>
      <c r="HB13" s="15"/>
      <c r="HC13" s="15"/>
      <c r="HD13" s="15"/>
      <c r="HE13" s="15"/>
      <c r="HF13" s="15"/>
      <c r="HG13" s="15"/>
      <c r="HH13" s="15"/>
      <c r="HI13" s="15"/>
      <c r="HJ13" s="15"/>
      <c r="HK13" s="15"/>
      <c r="HL13" s="15"/>
      <c r="HM13" s="15"/>
      <c r="HN13" s="15"/>
      <c r="HO13" s="15"/>
      <c r="HP13" s="15"/>
      <c r="HQ13" s="15"/>
      <c r="HR13" s="15"/>
      <c r="HS13" s="15"/>
      <c r="HT13" s="15"/>
      <c r="HU13" s="15"/>
      <c r="HV13" s="15"/>
    </row>
    <row r="14" spans="1:230" customFormat="1">
      <c r="A14" s="42"/>
      <c r="B14" s="47"/>
      <c r="C14" s="47"/>
      <c r="D14" s="47"/>
      <c r="E14" s="47"/>
      <c r="F14" s="47"/>
      <c r="G14" s="47"/>
      <c r="H14" s="47"/>
      <c r="I14" s="47"/>
      <c r="J14" s="47"/>
      <c r="K14" s="47"/>
      <c r="L14" s="47"/>
      <c r="M14" s="47"/>
      <c r="N14" s="47"/>
      <c r="O14" s="47"/>
      <c r="P14" s="47"/>
      <c r="Q14" s="47"/>
      <c r="R14" s="47"/>
      <c r="S14" s="47"/>
      <c r="T14" s="47"/>
      <c r="U14" s="47"/>
      <c r="V14" s="47"/>
      <c r="W14" s="47"/>
      <c r="X14" s="47"/>
      <c r="Y14" s="47"/>
      <c r="Z14" s="47"/>
      <c r="AA14" s="47"/>
      <c r="AB14" s="42"/>
      <c r="AC14" s="15"/>
      <c r="AD14" s="15"/>
      <c r="AE14" s="15"/>
      <c r="AF14" s="15"/>
      <c r="AG14" s="15"/>
      <c r="AH14" s="15"/>
      <c r="AI14" s="15"/>
      <c r="AJ14" s="15"/>
      <c r="AK14" s="15"/>
      <c r="AL14" s="15"/>
      <c r="AM14" s="15"/>
      <c r="AN14" s="15"/>
      <c r="AO14" s="15"/>
      <c r="AP14" s="15"/>
      <c r="AQ14" s="15"/>
      <c r="AR14" s="15"/>
      <c r="AS14" s="15"/>
      <c r="AT14" s="15"/>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c r="BY14" s="15"/>
      <c r="BZ14" s="15"/>
      <c r="CA14" s="15"/>
      <c r="CB14" s="15"/>
      <c r="CC14" s="15"/>
      <c r="CD14" s="15"/>
      <c r="CE14" s="15"/>
      <c r="CF14" s="15"/>
      <c r="CG14" s="15"/>
      <c r="CH14" s="15"/>
      <c r="CI14" s="15"/>
      <c r="CJ14" s="15"/>
      <c r="CK14" s="15"/>
      <c r="CL14" s="15"/>
      <c r="CM14" s="15"/>
      <c r="CN14" s="15"/>
      <c r="CO14" s="15"/>
      <c r="CP14" s="15"/>
      <c r="CQ14" s="15"/>
      <c r="CR14" s="15"/>
      <c r="CS14" s="15"/>
      <c r="CT14" s="15"/>
      <c r="CU14" s="15"/>
      <c r="CV14" s="15"/>
      <c r="CW14" s="15"/>
      <c r="CX14" s="15"/>
      <c r="CY14" s="15"/>
      <c r="CZ14" s="15"/>
      <c r="DA14" s="15"/>
      <c r="DB14" s="15"/>
      <c r="DC14" s="15"/>
      <c r="DD14" s="15"/>
      <c r="DE14" s="15"/>
      <c r="DF14" s="15"/>
      <c r="DG14" s="15"/>
      <c r="DH14" s="15"/>
      <c r="DI14" s="15"/>
      <c r="DJ14" s="15"/>
      <c r="DK14" s="15"/>
      <c r="DL14" s="15"/>
      <c r="DM14" s="15"/>
      <c r="DN14" s="15"/>
      <c r="DO14" s="15"/>
      <c r="DP14" s="15"/>
      <c r="DQ14" s="15"/>
      <c r="DR14" s="15"/>
      <c r="DS14" s="15"/>
      <c r="DT14" s="15"/>
      <c r="DU14" s="15"/>
      <c r="DV14" s="15"/>
      <c r="DW14" s="15"/>
      <c r="DX14" s="15"/>
      <c r="DY14" s="15"/>
      <c r="DZ14" s="15"/>
      <c r="EA14" s="15"/>
      <c r="EB14" s="15"/>
      <c r="EC14" s="15"/>
      <c r="ED14" s="15"/>
      <c r="EE14" s="15"/>
      <c r="EF14" s="15"/>
      <c r="EG14" s="15"/>
      <c r="EH14" s="15"/>
      <c r="EI14" s="15"/>
      <c r="EJ14" s="15"/>
      <c r="EK14" s="15"/>
      <c r="EL14" s="15"/>
      <c r="EM14" s="15"/>
      <c r="EN14" s="15"/>
      <c r="EO14" s="15"/>
      <c r="EP14" s="15"/>
      <c r="EQ14" s="15"/>
      <c r="ER14" s="15"/>
      <c r="ES14" s="15"/>
      <c r="ET14" s="15"/>
      <c r="EU14" s="15"/>
      <c r="EV14" s="15"/>
      <c r="EW14" s="15"/>
      <c r="EX14" s="15"/>
      <c r="EY14" s="15"/>
      <c r="EZ14" s="15"/>
      <c r="FA14" s="15"/>
      <c r="FB14" s="15"/>
      <c r="FC14" s="15"/>
      <c r="FD14" s="15"/>
      <c r="FE14" s="15"/>
      <c r="FF14" s="15"/>
      <c r="FG14" s="15"/>
      <c r="FH14" s="15"/>
      <c r="FI14" s="15"/>
      <c r="FJ14" s="15"/>
      <c r="FK14" s="15"/>
      <c r="FL14" s="15"/>
      <c r="FM14" s="15"/>
      <c r="FN14" s="15"/>
      <c r="FO14" s="15"/>
      <c r="FP14" s="15"/>
      <c r="FQ14" s="15"/>
      <c r="FR14" s="15"/>
      <c r="FS14" s="15"/>
      <c r="FT14" s="15"/>
      <c r="FU14" s="15"/>
      <c r="FV14" s="15"/>
      <c r="FW14" s="15"/>
      <c r="FX14" s="15"/>
      <c r="FY14" s="15"/>
      <c r="FZ14" s="15"/>
      <c r="GA14" s="15"/>
      <c r="GB14" s="15"/>
      <c r="GC14" s="15"/>
      <c r="GD14" s="15"/>
      <c r="GE14" s="15"/>
      <c r="GF14" s="15"/>
      <c r="GG14" s="15"/>
      <c r="GH14" s="15"/>
      <c r="GI14" s="15"/>
      <c r="GJ14" s="15"/>
      <c r="GK14" s="15"/>
      <c r="GL14" s="15"/>
      <c r="GM14" s="15"/>
      <c r="GN14" s="15"/>
      <c r="GO14" s="15"/>
      <c r="GP14" s="15"/>
      <c r="GQ14" s="15"/>
      <c r="GR14" s="15"/>
      <c r="GS14" s="15"/>
      <c r="GT14" s="15"/>
      <c r="GU14" s="15"/>
      <c r="GV14" s="15"/>
      <c r="GW14" s="15"/>
      <c r="GX14" s="15"/>
      <c r="GY14" s="15"/>
      <c r="GZ14" s="15"/>
      <c r="HA14" s="15"/>
      <c r="HB14" s="15"/>
      <c r="HC14" s="15"/>
      <c r="HD14" s="15"/>
      <c r="HE14" s="15"/>
      <c r="HF14" s="15"/>
      <c r="HG14" s="15"/>
      <c r="HH14" s="15"/>
      <c r="HI14" s="15"/>
      <c r="HJ14" s="15"/>
      <c r="HK14" s="15"/>
      <c r="HL14" s="15"/>
      <c r="HM14" s="15"/>
      <c r="HN14" s="15"/>
      <c r="HO14" s="15"/>
      <c r="HP14" s="15"/>
      <c r="HQ14" s="15"/>
      <c r="HR14" s="15"/>
      <c r="HS14" s="15"/>
      <c r="HT14" s="15"/>
      <c r="HU14" s="15"/>
      <c r="HV14" s="15"/>
    </row>
    <row r="15" spans="1:230" ht="11.25" customHeight="1">
      <c r="A15" s="42"/>
      <c r="B15" s="15"/>
      <c r="C15" s="15"/>
      <c r="D15" s="15"/>
      <c r="E15" s="15"/>
      <c r="F15" s="15"/>
      <c r="G15" s="15"/>
      <c r="H15" s="15"/>
      <c r="I15" s="15"/>
      <c r="J15" s="15"/>
      <c r="K15" s="15"/>
      <c r="L15" s="15"/>
      <c r="M15" s="15"/>
      <c r="N15" s="15"/>
      <c r="O15" s="15"/>
      <c r="P15" s="15"/>
      <c r="Q15" s="15"/>
      <c r="R15" s="16"/>
      <c r="S15" s="15"/>
      <c r="T15" s="15"/>
      <c r="U15" s="15"/>
      <c r="V15" s="17"/>
      <c r="AB15" s="42"/>
      <c r="AD15" s="71"/>
      <c r="AE15" s="72"/>
      <c r="AF15" s="21"/>
      <c r="AG15" s="21"/>
      <c r="AH15" s="37"/>
      <c r="AI15" s="21"/>
      <c r="AJ15" s="21"/>
      <c r="AK15" s="21"/>
      <c r="AL15" s="21"/>
      <c r="AM15" s="21"/>
      <c r="AN15" s="21"/>
      <c r="AO15" s="21"/>
      <c r="AP15" s="21"/>
      <c r="AQ15" s="21"/>
      <c r="AR15" s="21"/>
      <c r="AS15" s="21"/>
      <c r="AT15" s="21"/>
      <c r="AU15" s="21"/>
      <c r="AV15" s="37"/>
      <c r="AW15" s="37"/>
      <c r="AX15" s="37"/>
    </row>
    <row r="16" spans="1:230" customFormat="1">
      <c r="A16" s="42"/>
      <c r="B16" s="47"/>
      <c r="C16" s="47"/>
      <c r="D16" s="47"/>
      <c r="E16" s="47"/>
      <c r="F16" s="47"/>
      <c r="G16" s="47"/>
      <c r="H16" s="47"/>
      <c r="I16" s="47"/>
      <c r="J16" s="47"/>
      <c r="K16" s="47"/>
      <c r="L16" s="47"/>
      <c r="M16" s="47"/>
      <c r="N16" s="47"/>
      <c r="O16" s="47"/>
      <c r="P16" s="47"/>
      <c r="Q16" s="47"/>
      <c r="R16" s="47"/>
      <c r="S16" s="47"/>
      <c r="T16" s="47"/>
      <c r="U16" s="47"/>
      <c r="V16" s="47"/>
      <c r="W16" s="47"/>
      <c r="X16" s="47"/>
      <c r="Y16" s="47"/>
      <c r="Z16" s="47"/>
      <c r="AA16" s="47"/>
      <c r="AB16" s="42"/>
      <c r="AC16" s="15"/>
      <c r="AD16" s="15"/>
      <c r="AE16" s="15"/>
      <c r="AF16" s="15"/>
      <c r="AG16" s="15"/>
      <c r="AH16" s="15"/>
      <c r="AI16" s="15"/>
      <c r="AJ16" s="15"/>
      <c r="AK16" s="15"/>
      <c r="AL16" s="15"/>
      <c r="AM16" s="15"/>
      <c r="AN16" s="15"/>
      <c r="AO16" s="15"/>
      <c r="AP16" s="15"/>
      <c r="AQ16" s="15"/>
      <c r="AR16" s="15"/>
      <c r="AS16" s="15"/>
      <c r="AT16" s="15"/>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c r="BY16" s="15"/>
      <c r="BZ16" s="15"/>
      <c r="CA16" s="15"/>
      <c r="CB16" s="15"/>
      <c r="CC16" s="15"/>
      <c r="CD16" s="15"/>
      <c r="CE16" s="15"/>
      <c r="CF16" s="15"/>
      <c r="CG16" s="15"/>
      <c r="CH16" s="15"/>
      <c r="CI16" s="15"/>
      <c r="CJ16" s="15"/>
      <c r="CK16" s="15"/>
      <c r="CL16" s="15"/>
      <c r="CM16" s="15"/>
      <c r="CN16" s="15"/>
      <c r="CO16" s="15"/>
      <c r="CP16" s="15"/>
      <c r="CQ16" s="15"/>
      <c r="CR16" s="15"/>
      <c r="CS16" s="15"/>
      <c r="CT16" s="15"/>
      <c r="CU16" s="15"/>
      <c r="CV16" s="15"/>
      <c r="CW16" s="15"/>
      <c r="CX16" s="15"/>
      <c r="CY16" s="15"/>
      <c r="CZ16" s="15"/>
      <c r="DA16" s="15"/>
      <c r="DB16" s="15"/>
      <c r="DC16" s="15"/>
      <c r="DD16" s="15"/>
      <c r="DE16" s="15"/>
      <c r="DF16" s="15"/>
      <c r="DG16" s="15"/>
      <c r="DH16" s="15"/>
      <c r="DI16" s="15"/>
      <c r="DJ16" s="15"/>
      <c r="DK16" s="15"/>
      <c r="DL16" s="15"/>
      <c r="DM16" s="15"/>
      <c r="DN16" s="15"/>
      <c r="DO16" s="15"/>
      <c r="DP16" s="15"/>
      <c r="DQ16" s="15"/>
      <c r="DR16" s="15"/>
      <c r="DS16" s="15"/>
      <c r="DT16" s="15"/>
      <c r="DU16" s="15"/>
      <c r="DV16" s="15"/>
      <c r="DW16" s="15"/>
      <c r="DX16" s="15"/>
      <c r="DY16" s="15"/>
      <c r="DZ16" s="15"/>
      <c r="EA16" s="15"/>
      <c r="EB16" s="15"/>
      <c r="EC16" s="15"/>
      <c r="ED16" s="15"/>
      <c r="EE16" s="15"/>
      <c r="EF16" s="15"/>
      <c r="EG16" s="15"/>
      <c r="EH16" s="15"/>
      <c r="EI16" s="15"/>
      <c r="EJ16" s="15"/>
      <c r="EK16" s="15"/>
      <c r="EL16" s="15"/>
      <c r="EM16" s="15"/>
      <c r="EN16" s="15"/>
      <c r="EO16" s="15"/>
      <c r="EP16" s="15"/>
      <c r="EQ16" s="15"/>
      <c r="ER16" s="15"/>
      <c r="ES16" s="15"/>
      <c r="ET16" s="15"/>
      <c r="EU16" s="15"/>
      <c r="EV16" s="15"/>
      <c r="EW16" s="15"/>
      <c r="EX16" s="15"/>
      <c r="EY16" s="15"/>
      <c r="EZ16" s="15"/>
      <c r="FA16" s="15"/>
      <c r="FB16" s="15"/>
      <c r="FC16" s="15"/>
      <c r="FD16" s="15"/>
      <c r="FE16" s="15"/>
      <c r="FF16" s="15"/>
      <c r="FG16" s="15"/>
      <c r="FH16" s="15"/>
      <c r="FI16" s="15"/>
      <c r="FJ16" s="15"/>
      <c r="FK16" s="15"/>
      <c r="FL16" s="15"/>
      <c r="FM16" s="15"/>
      <c r="FN16" s="15"/>
      <c r="FO16" s="15"/>
      <c r="FP16" s="15"/>
      <c r="FQ16" s="15"/>
      <c r="FR16" s="15"/>
      <c r="FS16" s="15"/>
      <c r="FT16" s="15"/>
      <c r="FU16" s="15"/>
      <c r="FV16" s="15"/>
      <c r="FW16" s="15"/>
      <c r="FX16" s="15"/>
      <c r="FY16" s="15"/>
      <c r="FZ16" s="15"/>
      <c r="GA16" s="15"/>
      <c r="GB16" s="15"/>
      <c r="GC16" s="15"/>
      <c r="GD16" s="15"/>
      <c r="GE16" s="15"/>
      <c r="GF16" s="15"/>
      <c r="GG16" s="15"/>
      <c r="GH16" s="15"/>
      <c r="GI16" s="15"/>
      <c r="GJ16" s="15"/>
      <c r="GK16" s="15"/>
      <c r="GL16" s="15"/>
      <c r="GM16" s="15"/>
      <c r="GN16" s="15"/>
      <c r="GO16" s="15"/>
      <c r="GP16" s="15"/>
      <c r="GQ16" s="15"/>
      <c r="GR16" s="15"/>
      <c r="GS16" s="15"/>
      <c r="GT16" s="15"/>
      <c r="GU16" s="15"/>
      <c r="GV16" s="15"/>
      <c r="GW16" s="15"/>
      <c r="GX16" s="15"/>
      <c r="GY16" s="15"/>
      <c r="GZ16" s="15"/>
      <c r="HA16" s="15"/>
      <c r="HB16" s="15"/>
      <c r="HC16" s="15"/>
      <c r="HD16" s="15"/>
      <c r="HE16" s="15"/>
      <c r="HF16" s="15"/>
      <c r="HG16" s="15"/>
      <c r="HH16" s="15"/>
      <c r="HI16" s="15"/>
      <c r="HJ16" s="15"/>
      <c r="HK16" s="15"/>
      <c r="HL16" s="15"/>
      <c r="HM16" s="15"/>
      <c r="HN16" s="15"/>
      <c r="HO16" s="15"/>
      <c r="HP16" s="15"/>
      <c r="HQ16" s="15"/>
      <c r="HR16" s="15"/>
      <c r="HS16" s="15"/>
      <c r="HT16" s="15"/>
      <c r="HU16" s="15"/>
      <c r="HV16" s="15"/>
    </row>
    <row r="17" spans="1:230" customFormat="1" ht="21">
      <c r="A17" s="42"/>
      <c r="B17" s="47"/>
      <c r="C17" s="53" t="s">
        <v>36</v>
      </c>
      <c r="D17" s="47"/>
      <c r="E17" s="47"/>
      <c r="F17" s="47"/>
      <c r="G17" s="47"/>
      <c r="H17" s="304" t="s">
        <v>579</v>
      </c>
      <c r="I17" s="304"/>
      <c r="J17" s="304"/>
      <c r="K17" s="304"/>
      <c r="L17" s="304"/>
      <c r="M17" s="304"/>
      <c r="N17" s="47"/>
      <c r="O17" s="47"/>
      <c r="P17" s="47"/>
      <c r="Q17" s="47"/>
      <c r="R17" s="47"/>
      <c r="S17" s="47"/>
      <c r="T17" s="47"/>
      <c r="U17" s="47"/>
      <c r="V17" s="47"/>
      <c r="W17" s="47"/>
      <c r="X17" s="47"/>
      <c r="Y17" s="47"/>
      <c r="Z17" s="47"/>
      <c r="AA17" s="47"/>
      <c r="AB17" s="42"/>
      <c r="AC17" s="15"/>
      <c r="AD17" s="15"/>
      <c r="AE17" s="15"/>
      <c r="AF17" s="15"/>
      <c r="AG17" s="15"/>
      <c r="AH17" s="15"/>
      <c r="AI17" s="15"/>
      <c r="AJ17" s="15"/>
      <c r="AK17" s="15"/>
      <c r="AL17" s="15"/>
      <c r="AM17" s="15"/>
      <c r="AN17" s="15"/>
      <c r="AO17" s="15"/>
      <c r="AP17" s="15"/>
      <c r="AQ17" s="15"/>
      <c r="AR17" s="15"/>
      <c r="AS17" s="15"/>
      <c r="AT17" s="15"/>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c r="BY17" s="15"/>
      <c r="BZ17" s="15"/>
      <c r="CA17" s="15"/>
      <c r="CB17" s="15"/>
      <c r="CC17" s="15"/>
      <c r="CD17" s="15"/>
      <c r="CE17" s="15"/>
      <c r="CF17" s="15"/>
      <c r="CG17" s="15"/>
      <c r="CH17" s="15"/>
      <c r="CI17" s="15"/>
      <c r="CJ17" s="15"/>
      <c r="CK17" s="15"/>
      <c r="CL17" s="15"/>
      <c r="CM17" s="15"/>
      <c r="CN17" s="15"/>
      <c r="CO17" s="15"/>
      <c r="CP17" s="15"/>
      <c r="CQ17" s="15"/>
      <c r="CR17" s="15"/>
      <c r="CS17" s="15"/>
      <c r="CT17" s="15"/>
      <c r="CU17" s="15"/>
      <c r="CV17" s="15"/>
      <c r="CW17" s="15"/>
      <c r="CX17" s="15"/>
      <c r="CY17" s="15"/>
      <c r="CZ17" s="15"/>
      <c r="DA17" s="15"/>
      <c r="DB17" s="15"/>
      <c r="DC17" s="15"/>
      <c r="DD17" s="15"/>
      <c r="DE17" s="15"/>
      <c r="DF17" s="15"/>
      <c r="DG17" s="15"/>
      <c r="DH17" s="15"/>
      <c r="DI17" s="15"/>
      <c r="DJ17" s="15"/>
      <c r="DK17" s="15"/>
      <c r="DL17" s="15"/>
      <c r="DM17" s="15"/>
      <c r="DN17" s="15"/>
      <c r="DO17" s="15"/>
      <c r="DP17" s="15"/>
      <c r="DQ17" s="15"/>
      <c r="DR17" s="15"/>
      <c r="DS17" s="15"/>
      <c r="DT17" s="15"/>
      <c r="DU17" s="15"/>
      <c r="DV17" s="15"/>
      <c r="DW17" s="15"/>
      <c r="DX17" s="15"/>
      <c r="DY17" s="15"/>
      <c r="DZ17" s="15"/>
      <c r="EA17" s="15"/>
      <c r="EB17" s="15"/>
      <c r="EC17" s="15"/>
      <c r="ED17" s="15"/>
      <c r="EE17" s="15"/>
      <c r="EF17" s="15"/>
      <c r="EG17" s="15"/>
      <c r="EH17" s="15"/>
      <c r="EI17" s="15"/>
      <c r="EJ17" s="15"/>
      <c r="EK17" s="15"/>
      <c r="EL17" s="15"/>
      <c r="EM17" s="15"/>
      <c r="EN17" s="15"/>
      <c r="EO17" s="15"/>
      <c r="EP17" s="15"/>
      <c r="EQ17" s="15"/>
      <c r="ER17" s="15"/>
      <c r="ES17" s="15"/>
      <c r="ET17" s="15"/>
      <c r="EU17" s="15"/>
      <c r="EV17" s="15"/>
      <c r="EW17" s="15"/>
      <c r="EX17" s="15"/>
      <c r="EY17" s="15"/>
      <c r="EZ17" s="15"/>
      <c r="FA17" s="15"/>
      <c r="FB17" s="15"/>
      <c r="FC17" s="15"/>
      <c r="FD17" s="15"/>
      <c r="FE17" s="15"/>
      <c r="FF17" s="15"/>
      <c r="FG17" s="15"/>
      <c r="FH17" s="15"/>
      <c r="FI17" s="15"/>
      <c r="FJ17" s="15"/>
      <c r="FK17" s="15"/>
      <c r="FL17" s="15"/>
      <c r="FM17" s="15"/>
      <c r="FN17" s="15"/>
      <c r="FO17" s="15"/>
      <c r="FP17" s="15"/>
      <c r="FQ17" s="15"/>
      <c r="FR17" s="15"/>
      <c r="FS17" s="15"/>
      <c r="FT17" s="15"/>
      <c r="FU17" s="15"/>
      <c r="FV17" s="15"/>
      <c r="FW17" s="15"/>
      <c r="FX17" s="15"/>
      <c r="FY17" s="15"/>
      <c r="FZ17" s="15"/>
      <c r="GA17" s="15"/>
      <c r="GB17" s="15"/>
      <c r="GC17" s="15"/>
      <c r="GD17" s="15"/>
      <c r="GE17" s="15"/>
      <c r="GF17" s="15"/>
      <c r="GG17" s="15"/>
      <c r="GH17" s="15"/>
      <c r="GI17" s="15"/>
      <c r="GJ17" s="15"/>
      <c r="GK17" s="15"/>
      <c r="GL17" s="15"/>
      <c r="GM17" s="15"/>
      <c r="GN17" s="15"/>
      <c r="GO17" s="15"/>
      <c r="GP17" s="15"/>
      <c r="GQ17" s="15"/>
      <c r="GR17" s="15"/>
      <c r="GS17" s="15"/>
      <c r="GT17" s="15"/>
      <c r="GU17" s="15"/>
      <c r="GV17" s="15"/>
      <c r="GW17" s="15"/>
      <c r="GX17" s="15"/>
      <c r="GY17" s="15"/>
      <c r="GZ17" s="15"/>
      <c r="HA17" s="15"/>
      <c r="HB17" s="15"/>
      <c r="HC17" s="15"/>
      <c r="HD17" s="15"/>
      <c r="HE17" s="15"/>
      <c r="HF17" s="15"/>
      <c r="HG17" s="15"/>
      <c r="HH17" s="15"/>
      <c r="HI17" s="15"/>
      <c r="HJ17" s="15"/>
      <c r="HK17" s="15"/>
      <c r="HL17" s="15"/>
      <c r="HM17" s="15"/>
      <c r="HN17" s="15"/>
      <c r="HO17" s="15"/>
      <c r="HP17" s="15"/>
      <c r="HQ17" s="15"/>
      <c r="HR17" s="15"/>
      <c r="HS17" s="15"/>
      <c r="HT17" s="15"/>
      <c r="HU17" s="15"/>
      <c r="HV17" s="15"/>
    </row>
    <row r="18" spans="1:230" customFormat="1">
      <c r="A18" s="42"/>
      <c r="B18" s="47"/>
      <c r="C18" s="47"/>
      <c r="D18" s="47"/>
      <c r="E18" s="47"/>
      <c r="F18" s="47"/>
      <c r="G18" s="47"/>
      <c r="H18" s="47"/>
      <c r="I18" s="47"/>
      <c r="J18" s="47"/>
      <c r="K18" s="47"/>
      <c r="L18" s="47"/>
      <c r="M18" s="47"/>
      <c r="N18" s="47"/>
      <c r="O18" s="47"/>
      <c r="P18" s="47"/>
      <c r="Q18" s="47"/>
      <c r="R18" s="47"/>
      <c r="S18" s="47"/>
      <c r="T18" s="47"/>
      <c r="U18" s="47"/>
      <c r="V18" s="47"/>
      <c r="W18" s="47"/>
      <c r="X18" s="47"/>
      <c r="Y18" s="47"/>
      <c r="Z18" s="47"/>
      <c r="AA18" s="47"/>
      <c r="AB18" s="42"/>
      <c r="AC18" s="15"/>
      <c r="AD18" s="15"/>
      <c r="AE18" s="15"/>
      <c r="AF18" s="15"/>
      <c r="AG18" s="15"/>
      <c r="AH18" s="15"/>
      <c r="AI18" s="15"/>
      <c r="AJ18" s="15"/>
      <c r="AK18" s="15"/>
      <c r="AL18" s="15"/>
      <c r="AM18" s="15"/>
      <c r="AN18" s="15"/>
      <c r="AO18" s="15"/>
      <c r="AP18" s="15"/>
      <c r="AQ18" s="15"/>
      <c r="AR18" s="15"/>
      <c r="AS18" s="15"/>
      <c r="AT18" s="15"/>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c r="BY18" s="15"/>
      <c r="BZ18" s="15"/>
      <c r="CA18" s="15"/>
      <c r="CB18" s="15"/>
      <c r="CC18" s="15"/>
      <c r="CD18" s="15"/>
      <c r="CE18" s="15"/>
      <c r="CF18" s="15"/>
      <c r="CG18" s="15"/>
      <c r="CH18" s="15"/>
      <c r="CI18" s="15"/>
      <c r="CJ18" s="15"/>
      <c r="CK18" s="15"/>
      <c r="CL18" s="15"/>
      <c r="CM18" s="15"/>
      <c r="CN18" s="15"/>
      <c r="CO18" s="15"/>
      <c r="CP18" s="15"/>
      <c r="CQ18" s="15"/>
      <c r="CR18" s="15"/>
      <c r="CS18" s="15"/>
      <c r="CT18" s="15"/>
      <c r="CU18" s="15"/>
      <c r="CV18" s="15"/>
      <c r="CW18" s="15"/>
      <c r="CX18" s="15"/>
      <c r="CY18" s="15"/>
      <c r="CZ18" s="15"/>
      <c r="DA18" s="15"/>
      <c r="DB18" s="15"/>
      <c r="DC18" s="15"/>
      <c r="DD18" s="15"/>
      <c r="DE18" s="15"/>
      <c r="DF18" s="15"/>
      <c r="DG18" s="15"/>
      <c r="DH18" s="15"/>
      <c r="DI18" s="15"/>
      <c r="DJ18" s="15"/>
      <c r="DK18" s="15"/>
      <c r="DL18" s="15"/>
      <c r="DM18" s="15"/>
      <c r="DN18" s="15"/>
      <c r="DO18" s="15"/>
      <c r="DP18" s="15"/>
      <c r="DQ18" s="15"/>
      <c r="DR18" s="15"/>
      <c r="DS18" s="15"/>
      <c r="DT18" s="15"/>
      <c r="DU18" s="15"/>
      <c r="DV18" s="15"/>
      <c r="DW18" s="15"/>
      <c r="DX18" s="15"/>
      <c r="DY18" s="15"/>
      <c r="DZ18" s="15"/>
      <c r="EA18" s="15"/>
      <c r="EB18" s="15"/>
      <c r="EC18" s="15"/>
      <c r="ED18" s="15"/>
      <c r="EE18" s="15"/>
      <c r="EF18" s="15"/>
      <c r="EG18" s="15"/>
      <c r="EH18" s="15"/>
      <c r="EI18" s="15"/>
      <c r="EJ18" s="15"/>
      <c r="EK18" s="15"/>
      <c r="EL18" s="15"/>
      <c r="EM18" s="15"/>
      <c r="EN18" s="15"/>
      <c r="EO18" s="15"/>
      <c r="EP18" s="15"/>
      <c r="EQ18" s="15"/>
      <c r="ER18" s="15"/>
      <c r="ES18" s="15"/>
      <c r="ET18" s="15"/>
      <c r="EU18" s="15"/>
      <c r="EV18" s="15"/>
      <c r="EW18" s="15"/>
      <c r="EX18" s="15"/>
      <c r="EY18" s="15"/>
      <c r="EZ18" s="15"/>
      <c r="FA18" s="15"/>
      <c r="FB18" s="15"/>
      <c r="FC18" s="15"/>
      <c r="FD18" s="15"/>
      <c r="FE18" s="15"/>
      <c r="FF18" s="15"/>
      <c r="FG18" s="15"/>
      <c r="FH18" s="15"/>
      <c r="FI18" s="15"/>
      <c r="FJ18" s="15"/>
      <c r="FK18" s="15"/>
      <c r="FL18" s="15"/>
      <c r="FM18" s="15"/>
      <c r="FN18" s="15"/>
      <c r="FO18" s="15"/>
      <c r="FP18" s="15"/>
      <c r="FQ18" s="15"/>
      <c r="FR18" s="15"/>
      <c r="FS18" s="15"/>
      <c r="FT18" s="15"/>
      <c r="FU18" s="15"/>
      <c r="FV18" s="15"/>
      <c r="FW18" s="15"/>
      <c r="FX18" s="15"/>
      <c r="FY18" s="15"/>
      <c r="FZ18" s="15"/>
      <c r="GA18" s="15"/>
      <c r="GB18" s="15"/>
      <c r="GC18" s="15"/>
      <c r="GD18" s="15"/>
      <c r="GE18" s="15"/>
      <c r="GF18" s="15"/>
      <c r="GG18" s="15"/>
      <c r="GH18" s="15"/>
      <c r="GI18" s="15"/>
      <c r="GJ18" s="15"/>
      <c r="GK18" s="15"/>
      <c r="GL18" s="15"/>
      <c r="GM18" s="15"/>
      <c r="GN18" s="15"/>
      <c r="GO18" s="15"/>
      <c r="GP18" s="15"/>
      <c r="GQ18" s="15"/>
      <c r="GR18" s="15"/>
      <c r="GS18" s="15"/>
      <c r="GT18" s="15"/>
      <c r="GU18" s="15"/>
      <c r="GV18" s="15"/>
      <c r="GW18" s="15"/>
      <c r="GX18" s="15"/>
      <c r="GY18" s="15"/>
      <c r="GZ18" s="15"/>
      <c r="HA18" s="15"/>
      <c r="HB18" s="15"/>
      <c r="HC18" s="15"/>
      <c r="HD18" s="15"/>
      <c r="HE18" s="15"/>
      <c r="HF18" s="15"/>
      <c r="HG18" s="15"/>
      <c r="HH18" s="15"/>
      <c r="HI18" s="15"/>
      <c r="HJ18" s="15"/>
      <c r="HK18" s="15"/>
      <c r="HL18" s="15"/>
      <c r="HM18" s="15"/>
      <c r="HN18" s="15"/>
      <c r="HO18" s="15"/>
      <c r="HP18" s="15"/>
      <c r="HQ18" s="15"/>
      <c r="HR18" s="15"/>
      <c r="HS18" s="15"/>
      <c r="HT18" s="15"/>
      <c r="HU18" s="15"/>
      <c r="HV18" s="15"/>
    </row>
    <row r="19" spans="1:230" customFormat="1">
      <c r="A19" s="42"/>
      <c r="B19" s="45"/>
      <c r="C19" s="45"/>
      <c r="D19" s="45"/>
      <c r="E19" s="45"/>
      <c r="F19" s="45"/>
      <c r="G19" s="45"/>
      <c r="H19" s="45"/>
      <c r="I19" s="45"/>
      <c r="J19" s="45"/>
      <c r="K19" s="45"/>
      <c r="L19" s="45"/>
      <c r="M19" s="45"/>
      <c r="N19" s="45"/>
      <c r="O19" s="45"/>
      <c r="P19" s="45"/>
      <c r="Q19" s="45"/>
      <c r="R19" s="45"/>
      <c r="S19" s="45"/>
      <c r="T19" s="45"/>
      <c r="U19" s="45"/>
      <c r="V19" s="45"/>
      <c r="W19" s="45"/>
      <c r="X19" s="45"/>
      <c r="Y19" s="45"/>
      <c r="Z19" s="45"/>
      <c r="AA19" s="45"/>
      <c r="AB19" s="42"/>
      <c r="AC19" s="15"/>
      <c r="AD19" s="15"/>
      <c r="AE19" s="15"/>
      <c r="AF19" s="15"/>
      <c r="AG19" s="15"/>
      <c r="AH19" s="15"/>
      <c r="AI19" s="15"/>
      <c r="AJ19" s="15"/>
      <c r="AK19" s="15"/>
      <c r="AL19" s="15"/>
      <c r="AM19" s="15"/>
      <c r="AN19" s="15"/>
      <c r="AO19" s="15"/>
      <c r="AP19" s="15"/>
      <c r="AQ19" s="15"/>
      <c r="AR19" s="15"/>
      <c r="AS19" s="15"/>
      <c r="AT19" s="15"/>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c r="BY19" s="15"/>
      <c r="BZ19" s="15"/>
      <c r="CA19" s="15"/>
      <c r="CB19" s="15"/>
      <c r="CC19" s="15"/>
      <c r="CD19" s="15"/>
      <c r="CE19" s="15"/>
      <c r="CF19" s="15"/>
      <c r="CG19" s="15"/>
      <c r="CH19" s="15"/>
      <c r="CI19" s="15"/>
      <c r="CJ19" s="15"/>
      <c r="CK19" s="15"/>
      <c r="CL19" s="15"/>
      <c r="CM19" s="15"/>
      <c r="CN19" s="15"/>
      <c r="CO19" s="15"/>
      <c r="CP19" s="15"/>
      <c r="CQ19" s="15"/>
      <c r="CR19" s="15"/>
      <c r="CS19" s="15"/>
      <c r="CT19" s="15"/>
      <c r="CU19" s="15"/>
      <c r="CV19" s="15"/>
      <c r="CW19" s="15"/>
      <c r="CX19" s="15"/>
      <c r="CY19" s="15"/>
      <c r="CZ19" s="15"/>
      <c r="DA19" s="15"/>
      <c r="DB19" s="15"/>
      <c r="DC19" s="15"/>
      <c r="DD19" s="15"/>
      <c r="DE19" s="15"/>
      <c r="DF19" s="15"/>
      <c r="DG19" s="15"/>
      <c r="DH19" s="15"/>
      <c r="DI19" s="15"/>
      <c r="DJ19" s="15"/>
      <c r="DK19" s="15"/>
      <c r="DL19" s="15"/>
      <c r="DM19" s="15"/>
      <c r="DN19" s="15"/>
      <c r="DO19" s="15"/>
      <c r="DP19" s="15"/>
      <c r="DQ19" s="15"/>
      <c r="DR19" s="15"/>
      <c r="DS19" s="15"/>
      <c r="DT19" s="15"/>
      <c r="DU19" s="15"/>
      <c r="DV19" s="15"/>
      <c r="DW19" s="15"/>
      <c r="DX19" s="15"/>
      <c r="DY19" s="15"/>
      <c r="DZ19" s="15"/>
      <c r="EA19" s="15"/>
      <c r="EB19" s="15"/>
      <c r="EC19" s="15"/>
      <c r="ED19" s="15"/>
      <c r="EE19" s="15"/>
      <c r="EF19" s="15"/>
      <c r="EG19" s="15"/>
      <c r="EH19" s="15"/>
      <c r="EI19" s="15"/>
      <c r="EJ19" s="15"/>
      <c r="EK19" s="15"/>
      <c r="EL19" s="15"/>
      <c r="EM19" s="15"/>
      <c r="EN19" s="15"/>
      <c r="EO19" s="15"/>
      <c r="EP19" s="15"/>
      <c r="EQ19" s="15"/>
      <c r="ER19" s="15"/>
      <c r="ES19" s="15"/>
      <c r="ET19" s="15"/>
      <c r="EU19" s="15"/>
      <c r="EV19" s="15"/>
      <c r="EW19" s="15"/>
      <c r="EX19" s="15"/>
      <c r="EY19" s="15"/>
      <c r="EZ19" s="15"/>
      <c r="FA19" s="15"/>
      <c r="FB19" s="15"/>
      <c r="FC19" s="15"/>
      <c r="FD19" s="15"/>
      <c r="FE19" s="15"/>
      <c r="FF19" s="15"/>
      <c r="FG19" s="15"/>
      <c r="FH19" s="15"/>
      <c r="FI19" s="15"/>
      <c r="FJ19" s="15"/>
      <c r="FK19" s="15"/>
      <c r="FL19" s="15"/>
      <c r="FM19" s="15"/>
      <c r="FN19" s="15"/>
      <c r="FO19" s="15"/>
      <c r="FP19" s="15"/>
      <c r="FQ19" s="15"/>
      <c r="FR19" s="15"/>
      <c r="FS19" s="15"/>
      <c r="FT19" s="15"/>
      <c r="FU19" s="15"/>
      <c r="FV19" s="15"/>
      <c r="FW19" s="15"/>
      <c r="FX19" s="15"/>
      <c r="FY19" s="15"/>
      <c r="FZ19" s="15"/>
      <c r="GA19" s="15"/>
      <c r="GB19" s="15"/>
      <c r="GC19" s="15"/>
      <c r="GD19" s="15"/>
      <c r="GE19" s="15"/>
      <c r="GF19" s="15"/>
      <c r="GG19" s="15"/>
      <c r="GH19" s="15"/>
      <c r="GI19" s="15"/>
      <c r="GJ19" s="15"/>
      <c r="GK19" s="15"/>
      <c r="GL19" s="15"/>
      <c r="GM19" s="15"/>
      <c r="GN19" s="15"/>
      <c r="GO19" s="15"/>
      <c r="GP19" s="15"/>
      <c r="GQ19" s="15"/>
      <c r="GR19" s="15"/>
      <c r="GS19" s="15"/>
      <c r="GT19" s="15"/>
      <c r="GU19" s="15"/>
      <c r="GV19" s="15"/>
      <c r="GW19" s="15"/>
      <c r="GX19" s="15"/>
      <c r="GY19" s="15"/>
      <c r="GZ19" s="15"/>
      <c r="HA19" s="15"/>
      <c r="HB19" s="15"/>
      <c r="HC19" s="15"/>
      <c r="HD19" s="15"/>
      <c r="HE19" s="15"/>
      <c r="HF19" s="15"/>
      <c r="HG19" s="15"/>
      <c r="HH19" s="15"/>
      <c r="HI19" s="15"/>
      <c r="HJ19" s="15"/>
      <c r="HK19" s="15"/>
      <c r="HL19" s="15"/>
      <c r="HM19" s="15"/>
      <c r="HN19" s="15"/>
      <c r="HO19" s="15"/>
      <c r="HP19" s="15"/>
      <c r="HQ19" s="15"/>
      <c r="HR19" s="15"/>
      <c r="HS19" s="15"/>
      <c r="HT19" s="15"/>
      <c r="HU19" s="15"/>
      <c r="HV19" s="15"/>
    </row>
    <row r="20" spans="1:230" customFormat="1" ht="14.4" customHeight="1">
      <c r="A20" s="42"/>
      <c r="B20" s="45"/>
      <c r="C20" s="305" t="s">
        <v>511</v>
      </c>
      <c r="D20" s="305"/>
      <c r="E20" s="305"/>
      <c r="F20" s="305"/>
      <c r="G20" s="77"/>
      <c r="H20" s="77"/>
      <c r="I20" s="77"/>
      <c r="J20" s="77"/>
      <c r="K20" s="45"/>
      <c r="L20" s="45"/>
      <c r="M20" s="45"/>
      <c r="N20" s="45"/>
      <c r="O20" s="45"/>
      <c r="P20" s="45"/>
      <c r="Q20" s="45"/>
      <c r="R20" s="45"/>
      <c r="S20" s="45"/>
      <c r="T20" s="45"/>
      <c r="U20" s="45"/>
      <c r="V20" s="45"/>
      <c r="W20" s="45"/>
      <c r="X20" s="45"/>
      <c r="Y20" s="45"/>
      <c r="Z20" s="45"/>
      <c r="AA20" s="45"/>
      <c r="AB20" s="42"/>
      <c r="AC20" s="15"/>
      <c r="AD20" s="15"/>
      <c r="AE20" s="15"/>
      <c r="AF20" s="15"/>
      <c r="AG20" s="15"/>
      <c r="AH20" s="15"/>
      <c r="AI20" s="15"/>
      <c r="AJ20" s="15"/>
      <c r="AK20" s="15"/>
      <c r="AL20" s="15"/>
      <c r="AM20" s="15"/>
      <c r="AN20" s="15"/>
      <c r="AO20" s="15"/>
      <c r="AP20" s="15"/>
      <c r="AQ20" s="15"/>
      <c r="AR20" s="15"/>
      <c r="AS20" s="15"/>
      <c r="AT20" s="15"/>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c r="BY20" s="15"/>
      <c r="BZ20" s="15"/>
      <c r="CA20" s="15"/>
      <c r="CB20" s="15"/>
      <c r="CC20" s="15"/>
      <c r="CD20" s="15"/>
      <c r="CE20" s="15"/>
      <c r="CF20" s="15"/>
      <c r="CG20" s="15"/>
      <c r="CH20" s="15"/>
      <c r="CI20" s="15"/>
      <c r="CJ20" s="15"/>
      <c r="CK20" s="15"/>
      <c r="CL20" s="15"/>
      <c r="CM20" s="15"/>
      <c r="CN20" s="15"/>
      <c r="CO20" s="15"/>
      <c r="CP20" s="15"/>
      <c r="CQ20" s="15"/>
      <c r="CR20" s="15"/>
      <c r="CS20" s="15"/>
      <c r="CT20" s="15"/>
      <c r="CU20" s="15"/>
      <c r="CV20" s="15"/>
      <c r="CW20" s="15"/>
      <c r="CX20" s="15"/>
      <c r="CY20" s="15"/>
      <c r="CZ20" s="15"/>
      <c r="DA20" s="15"/>
      <c r="DB20" s="15"/>
      <c r="DC20" s="15"/>
      <c r="DD20" s="15"/>
      <c r="DE20" s="15"/>
      <c r="DF20" s="15"/>
      <c r="DG20" s="15"/>
      <c r="DH20" s="15"/>
      <c r="DI20" s="15"/>
      <c r="DJ20" s="15"/>
      <c r="DK20" s="15"/>
      <c r="DL20" s="15"/>
      <c r="DM20" s="15"/>
      <c r="DN20" s="15"/>
      <c r="DO20" s="15"/>
      <c r="DP20" s="15"/>
      <c r="DQ20" s="15"/>
      <c r="DR20" s="15"/>
      <c r="DS20" s="15"/>
      <c r="DT20" s="15"/>
      <c r="DU20" s="15"/>
      <c r="DV20" s="15"/>
      <c r="DW20" s="15"/>
      <c r="DX20" s="15"/>
      <c r="DY20" s="15"/>
      <c r="DZ20" s="15"/>
      <c r="EA20" s="15"/>
      <c r="EB20" s="15"/>
      <c r="EC20" s="15"/>
      <c r="ED20" s="15"/>
      <c r="EE20" s="15"/>
      <c r="EF20" s="15"/>
      <c r="EG20" s="15"/>
      <c r="EH20" s="15"/>
      <c r="EI20" s="15"/>
      <c r="EJ20" s="15"/>
      <c r="EK20" s="15"/>
      <c r="EL20" s="15"/>
      <c r="EM20" s="15"/>
      <c r="EN20" s="15"/>
      <c r="EO20" s="15"/>
      <c r="EP20" s="15"/>
      <c r="EQ20" s="15"/>
      <c r="ER20" s="15"/>
      <c r="ES20" s="15"/>
      <c r="ET20" s="15"/>
      <c r="EU20" s="15"/>
      <c r="EV20" s="15"/>
      <c r="EW20" s="15"/>
      <c r="EX20" s="15"/>
      <c r="EY20" s="15"/>
      <c r="EZ20" s="15"/>
      <c r="FA20" s="15"/>
      <c r="FB20" s="15"/>
      <c r="FC20" s="15"/>
      <c r="FD20" s="15"/>
      <c r="FE20" s="15"/>
      <c r="FF20" s="15"/>
      <c r="FG20" s="15"/>
      <c r="FH20" s="15"/>
      <c r="FI20" s="15"/>
      <c r="FJ20" s="15"/>
      <c r="FK20" s="15"/>
      <c r="FL20" s="15"/>
      <c r="FM20" s="15"/>
      <c r="FN20" s="15"/>
      <c r="FO20" s="15"/>
      <c r="FP20" s="15"/>
      <c r="FQ20" s="15"/>
      <c r="FR20" s="15"/>
      <c r="FS20" s="15"/>
      <c r="FT20" s="15"/>
      <c r="FU20" s="15"/>
      <c r="FV20" s="15"/>
      <c r="FW20" s="15"/>
      <c r="FX20" s="15"/>
      <c r="FY20" s="15"/>
      <c r="FZ20" s="15"/>
      <c r="GA20" s="15"/>
      <c r="GB20" s="15"/>
      <c r="GC20" s="15"/>
      <c r="GD20" s="15"/>
      <c r="GE20" s="15"/>
      <c r="GF20" s="15"/>
      <c r="GG20" s="15"/>
      <c r="GH20" s="15"/>
      <c r="GI20" s="15"/>
      <c r="GJ20" s="15"/>
      <c r="GK20" s="15"/>
      <c r="GL20" s="15"/>
      <c r="GM20" s="15"/>
      <c r="GN20" s="15"/>
      <c r="GO20" s="15"/>
      <c r="GP20" s="15"/>
      <c r="GQ20" s="15"/>
      <c r="GR20" s="15"/>
      <c r="GS20" s="15"/>
      <c r="GT20" s="15"/>
      <c r="GU20" s="15"/>
      <c r="GV20" s="15"/>
      <c r="GW20" s="15"/>
      <c r="GX20" s="15"/>
      <c r="GY20" s="15"/>
      <c r="GZ20" s="15"/>
      <c r="HA20" s="15"/>
      <c r="HB20" s="15"/>
      <c r="HC20" s="15"/>
      <c r="HD20" s="15"/>
      <c r="HE20" s="15"/>
      <c r="HF20" s="15"/>
      <c r="HG20" s="15"/>
      <c r="HH20" s="15"/>
      <c r="HI20" s="15"/>
      <c r="HJ20" s="15"/>
      <c r="HK20" s="15"/>
      <c r="HL20" s="15"/>
      <c r="HM20" s="15"/>
      <c r="HN20" s="15"/>
      <c r="HO20" s="15"/>
      <c r="HP20" s="15"/>
      <c r="HQ20" s="15"/>
      <c r="HR20" s="15"/>
      <c r="HS20" s="15"/>
      <c r="HT20" s="15"/>
      <c r="HU20" s="15"/>
      <c r="HV20" s="15"/>
    </row>
    <row r="21" spans="1:230" customFormat="1" ht="14.4" customHeight="1">
      <c r="A21" s="42"/>
      <c r="B21" s="45"/>
      <c r="C21" s="306"/>
      <c r="D21" s="306"/>
      <c r="E21" s="306"/>
      <c r="F21" s="306"/>
      <c r="G21" s="76"/>
      <c r="H21" s="76"/>
      <c r="I21" s="76"/>
      <c r="J21" s="76"/>
      <c r="K21" s="76"/>
      <c r="L21" s="76"/>
      <c r="M21" s="76"/>
      <c r="N21" s="76"/>
      <c r="O21" s="76"/>
      <c r="P21" s="76"/>
      <c r="Q21" s="76"/>
      <c r="R21" s="76"/>
      <c r="S21" s="76"/>
      <c r="T21" s="76"/>
      <c r="U21" s="76"/>
      <c r="V21" s="76"/>
      <c r="W21" s="76"/>
      <c r="X21" s="76"/>
      <c r="Y21" s="76"/>
      <c r="Z21" s="113"/>
      <c r="AA21" s="45"/>
      <c r="AB21" s="42"/>
      <c r="AC21" s="15"/>
      <c r="AD21" s="15"/>
      <c r="AE21" s="15"/>
      <c r="AF21" s="15"/>
      <c r="AG21" s="15"/>
      <c r="AH21" s="15"/>
      <c r="AI21" s="15"/>
      <c r="AJ21" s="15"/>
      <c r="AK21" s="15"/>
      <c r="AL21" s="15"/>
      <c r="AM21" s="15"/>
      <c r="AN21" s="15"/>
      <c r="AO21" s="15"/>
      <c r="AP21" s="15"/>
      <c r="AQ21" s="15"/>
      <c r="AR21" s="15"/>
      <c r="AS21" s="15"/>
      <c r="AT21" s="15"/>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c r="BY21" s="15"/>
      <c r="BZ21" s="15"/>
      <c r="CA21" s="15"/>
      <c r="CB21" s="15"/>
      <c r="CC21" s="15"/>
      <c r="CD21" s="15"/>
      <c r="CE21" s="15"/>
      <c r="CF21" s="15"/>
      <c r="CG21" s="15"/>
      <c r="CH21" s="15"/>
      <c r="CI21" s="15"/>
      <c r="CJ21" s="15"/>
      <c r="CK21" s="15"/>
      <c r="CL21" s="15"/>
      <c r="CM21" s="15"/>
      <c r="CN21" s="15"/>
      <c r="CO21" s="15"/>
      <c r="CP21" s="15"/>
      <c r="CQ21" s="15"/>
      <c r="CR21" s="15"/>
      <c r="CS21" s="15"/>
      <c r="CT21" s="15"/>
      <c r="CU21" s="15"/>
      <c r="CV21" s="15"/>
      <c r="CW21" s="15"/>
      <c r="CX21" s="15"/>
      <c r="CY21" s="15"/>
      <c r="CZ21" s="15"/>
      <c r="DA21" s="15"/>
      <c r="DB21" s="15"/>
      <c r="DC21" s="15"/>
      <c r="DD21" s="15"/>
      <c r="DE21" s="15"/>
      <c r="DF21" s="15"/>
      <c r="DG21" s="15"/>
      <c r="DH21" s="15"/>
      <c r="DI21" s="15"/>
      <c r="DJ21" s="15"/>
      <c r="DK21" s="15"/>
      <c r="DL21" s="15"/>
      <c r="DM21" s="15"/>
      <c r="DN21" s="15"/>
      <c r="DO21" s="15"/>
      <c r="DP21" s="15"/>
      <c r="DQ21" s="15"/>
      <c r="DR21" s="15"/>
      <c r="DS21" s="15"/>
      <c r="DT21" s="15"/>
      <c r="DU21" s="15"/>
      <c r="DV21" s="15"/>
      <c r="DW21" s="15"/>
      <c r="DX21" s="15"/>
      <c r="DY21" s="15"/>
      <c r="DZ21" s="15"/>
      <c r="EA21" s="15"/>
      <c r="EB21" s="15"/>
      <c r="EC21" s="15"/>
      <c r="ED21" s="15"/>
      <c r="EE21" s="15"/>
      <c r="EF21" s="15"/>
      <c r="EG21" s="15"/>
      <c r="EH21" s="15"/>
      <c r="EI21" s="15"/>
      <c r="EJ21" s="15"/>
      <c r="EK21" s="15"/>
      <c r="EL21" s="15"/>
      <c r="EM21" s="15"/>
      <c r="EN21" s="15"/>
      <c r="EO21" s="15"/>
      <c r="EP21" s="15"/>
      <c r="EQ21" s="15"/>
      <c r="ER21" s="15"/>
      <c r="ES21" s="15"/>
      <c r="ET21" s="15"/>
      <c r="EU21" s="15"/>
      <c r="EV21" s="15"/>
      <c r="EW21" s="15"/>
      <c r="EX21" s="15"/>
      <c r="EY21" s="15"/>
      <c r="EZ21" s="15"/>
      <c r="FA21" s="15"/>
      <c r="FB21" s="15"/>
      <c r="FC21" s="15"/>
      <c r="FD21" s="15"/>
      <c r="FE21" s="15"/>
      <c r="FF21" s="15"/>
      <c r="FG21" s="15"/>
      <c r="FH21" s="15"/>
      <c r="FI21" s="15"/>
      <c r="FJ21" s="15"/>
      <c r="FK21" s="15"/>
      <c r="FL21" s="15"/>
      <c r="FM21" s="15"/>
      <c r="FN21" s="15"/>
      <c r="FO21" s="15"/>
      <c r="FP21" s="15"/>
      <c r="FQ21" s="15"/>
      <c r="FR21" s="15"/>
      <c r="FS21" s="15"/>
      <c r="FT21" s="15"/>
      <c r="FU21" s="15"/>
      <c r="FV21" s="15"/>
      <c r="FW21" s="15"/>
      <c r="FX21" s="15"/>
      <c r="FY21" s="15"/>
      <c r="FZ21" s="15"/>
      <c r="GA21" s="15"/>
      <c r="GB21" s="15"/>
      <c r="GC21" s="15"/>
      <c r="GD21" s="15"/>
      <c r="GE21" s="15"/>
      <c r="GF21" s="15"/>
      <c r="GG21" s="15"/>
      <c r="GH21" s="15"/>
      <c r="GI21" s="15"/>
      <c r="GJ21" s="15"/>
      <c r="GK21" s="15"/>
      <c r="GL21" s="15"/>
      <c r="GM21" s="15"/>
      <c r="GN21" s="15"/>
      <c r="GO21" s="15"/>
      <c r="GP21" s="15"/>
      <c r="GQ21" s="15"/>
      <c r="GR21" s="15"/>
      <c r="GS21" s="15"/>
      <c r="GT21" s="15"/>
      <c r="GU21" s="15"/>
      <c r="GV21" s="15"/>
      <c r="GW21" s="15"/>
      <c r="GX21" s="15"/>
      <c r="GY21" s="15"/>
      <c r="GZ21" s="15"/>
      <c r="HA21" s="15"/>
      <c r="HB21" s="15"/>
      <c r="HC21" s="15"/>
      <c r="HD21" s="15"/>
      <c r="HE21" s="15"/>
      <c r="HF21" s="15"/>
      <c r="HG21" s="15"/>
      <c r="HH21" s="15"/>
      <c r="HI21" s="15"/>
      <c r="HJ21" s="15"/>
      <c r="HK21" s="15"/>
      <c r="HL21" s="15"/>
      <c r="HM21" s="15"/>
      <c r="HN21" s="15"/>
      <c r="HO21" s="15"/>
      <c r="HP21" s="15"/>
      <c r="HQ21" s="15"/>
      <c r="HR21" s="15"/>
      <c r="HS21" s="15"/>
      <c r="HT21" s="15"/>
      <c r="HU21" s="15"/>
      <c r="HV21" s="15"/>
    </row>
    <row r="22" spans="1:230" customFormat="1" ht="14.4" customHeight="1">
      <c r="A22" s="42"/>
      <c r="B22" s="45"/>
      <c r="C22" s="45"/>
      <c r="D22" s="45"/>
      <c r="E22" s="45"/>
      <c r="F22" s="45"/>
      <c r="G22" s="45"/>
      <c r="H22" s="45"/>
      <c r="I22" s="45"/>
      <c r="J22" s="45"/>
      <c r="K22" s="45"/>
      <c r="L22" s="45"/>
      <c r="M22" s="45"/>
      <c r="N22" s="45"/>
      <c r="O22" s="45"/>
      <c r="P22" s="45"/>
      <c r="Q22" s="45"/>
      <c r="R22" s="45"/>
      <c r="S22" s="45"/>
      <c r="T22" s="45"/>
      <c r="U22" s="45"/>
      <c r="V22" s="45"/>
      <c r="W22" s="45"/>
      <c r="X22" s="45"/>
      <c r="Y22" s="45"/>
      <c r="Z22" s="45"/>
      <c r="AA22" s="45"/>
      <c r="AB22" s="42"/>
      <c r="AC22" s="15"/>
      <c r="AD22" s="15"/>
      <c r="AE22" s="15"/>
      <c r="AF22" s="15"/>
      <c r="AG22" s="15"/>
      <c r="AH22" s="15"/>
      <c r="AI22" s="15"/>
      <c r="AJ22" s="15"/>
      <c r="AK22" s="15"/>
      <c r="AL22" s="15"/>
      <c r="AM22" s="15"/>
      <c r="AN22" s="15"/>
      <c r="AO22" s="15"/>
      <c r="AP22" s="15"/>
      <c r="AQ22" s="15"/>
      <c r="AR22" s="15"/>
      <c r="AS22" s="15"/>
      <c r="AT22" s="15"/>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c r="BY22" s="15"/>
      <c r="BZ22" s="15"/>
      <c r="CA22" s="15"/>
      <c r="CB22" s="15"/>
      <c r="CC22" s="15"/>
      <c r="CD22" s="15"/>
      <c r="CE22" s="15"/>
      <c r="CF22" s="15"/>
      <c r="CG22" s="15"/>
      <c r="CH22" s="15"/>
      <c r="CI22" s="15"/>
      <c r="CJ22" s="15"/>
      <c r="CK22" s="15"/>
      <c r="CL22" s="15"/>
      <c r="CM22" s="15"/>
      <c r="CN22" s="15"/>
      <c r="CO22" s="15"/>
      <c r="CP22" s="15"/>
      <c r="CQ22" s="15"/>
      <c r="CR22" s="15"/>
      <c r="CS22" s="15"/>
      <c r="CT22" s="15"/>
      <c r="CU22" s="15"/>
      <c r="CV22" s="15"/>
      <c r="CW22" s="15"/>
      <c r="CX22" s="15"/>
      <c r="CY22" s="15"/>
      <c r="CZ22" s="15"/>
      <c r="DA22" s="15"/>
      <c r="DB22" s="15"/>
      <c r="DC22" s="15"/>
      <c r="DD22" s="15"/>
      <c r="DE22" s="15"/>
      <c r="DF22" s="15"/>
      <c r="DG22" s="15"/>
      <c r="DH22" s="15"/>
      <c r="DI22" s="15"/>
      <c r="DJ22" s="15"/>
      <c r="DK22" s="15"/>
      <c r="DL22" s="15"/>
      <c r="DM22" s="15"/>
      <c r="DN22" s="15"/>
      <c r="DO22" s="15"/>
      <c r="DP22" s="15"/>
      <c r="DQ22" s="15"/>
      <c r="DR22" s="15"/>
      <c r="DS22" s="15"/>
      <c r="DT22" s="15"/>
      <c r="DU22" s="15"/>
      <c r="DV22" s="15"/>
      <c r="DW22" s="15"/>
      <c r="DX22" s="15"/>
      <c r="DY22" s="15"/>
      <c r="DZ22" s="15"/>
      <c r="EA22" s="15"/>
      <c r="EB22" s="15"/>
      <c r="EC22" s="15"/>
      <c r="ED22" s="15"/>
      <c r="EE22" s="15"/>
      <c r="EF22" s="15"/>
      <c r="EG22" s="15"/>
      <c r="EH22" s="15"/>
      <c r="EI22" s="15"/>
      <c r="EJ22" s="15"/>
      <c r="EK22" s="15"/>
      <c r="EL22" s="15"/>
      <c r="EM22" s="15"/>
      <c r="EN22" s="15"/>
      <c r="EO22" s="15"/>
      <c r="EP22" s="15"/>
      <c r="EQ22" s="15"/>
      <c r="ER22" s="15"/>
      <c r="ES22" s="15"/>
      <c r="ET22" s="15"/>
      <c r="EU22" s="15"/>
      <c r="EV22" s="15"/>
      <c r="EW22" s="15"/>
      <c r="EX22" s="15"/>
      <c r="EY22" s="15"/>
      <c r="EZ22" s="15"/>
      <c r="FA22" s="15"/>
      <c r="FB22" s="15"/>
      <c r="FC22" s="15"/>
      <c r="FD22" s="15"/>
      <c r="FE22" s="15"/>
      <c r="FF22" s="15"/>
      <c r="FG22" s="15"/>
      <c r="FH22" s="15"/>
      <c r="FI22" s="15"/>
      <c r="FJ22" s="15"/>
      <c r="FK22" s="15"/>
      <c r="FL22" s="15"/>
      <c r="FM22" s="15"/>
      <c r="FN22" s="15"/>
      <c r="FO22" s="15"/>
      <c r="FP22" s="15"/>
      <c r="FQ22" s="15"/>
      <c r="FR22" s="15"/>
      <c r="FS22" s="15"/>
      <c r="FT22" s="15"/>
      <c r="FU22" s="15"/>
      <c r="FV22" s="15"/>
      <c r="FW22" s="15"/>
      <c r="FX22" s="15"/>
      <c r="FY22" s="15"/>
      <c r="FZ22" s="15"/>
      <c r="GA22" s="15"/>
      <c r="GB22" s="15"/>
      <c r="GC22" s="15"/>
      <c r="GD22" s="15"/>
      <c r="GE22" s="15"/>
      <c r="GF22" s="15"/>
      <c r="GG22" s="15"/>
      <c r="GH22" s="15"/>
      <c r="GI22" s="15"/>
      <c r="GJ22" s="15"/>
      <c r="GK22" s="15"/>
      <c r="GL22" s="15"/>
      <c r="GM22" s="15"/>
      <c r="GN22" s="15"/>
      <c r="GO22" s="15"/>
      <c r="GP22" s="15"/>
      <c r="GQ22" s="15"/>
      <c r="GR22" s="15"/>
      <c r="GS22" s="15"/>
      <c r="GT22" s="15"/>
      <c r="GU22" s="15"/>
      <c r="GV22" s="15"/>
      <c r="GW22" s="15"/>
      <c r="GX22" s="15"/>
      <c r="GY22" s="15"/>
      <c r="GZ22" s="15"/>
      <c r="HA22" s="15"/>
      <c r="HB22" s="15"/>
      <c r="HC22" s="15"/>
      <c r="HD22" s="15"/>
      <c r="HE22" s="15"/>
      <c r="HF22" s="15"/>
      <c r="HG22" s="15"/>
      <c r="HH22" s="15"/>
      <c r="HI22" s="15"/>
      <c r="HJ22" s="15"/>
      <c r="HK22" s="15"/>
      <c r="HL22" s="15"/>
      <c r="HM22" s="15"/>
      <c r="HN22" s="15"/>
      <c r="HO22" s="15"/>
      <c r="HP22" s="15"/>
      <c r="HQ22" s="15"/>
      <c r="HR22" s="15"/>
      <c r="HS22" s="15"/>
      <c r="HT22" s="15"/>
      <c r="HU22" s="15"/>
      <c r="HV22" s="15"/>
    </row>
    <row r="23" spans="1:230" customFormat="1" ht="14.4" customHeight="1">
      <c r="A23" s="42"/>
      <c r="B23" s="45"/>
      <c r="C23" s="45"/>
      <c r="D23" s="45"/>
      <c r="E23" s="45"/>
      <c r="F23" s="45"/>
      <c r="G23" s="15"/>
      <c r="H23" s="15"/>
      <c r="I23" s="15"/>
      <c r="J23" s="15"/>
      <c r="K23" s="48"/>
      <c r="L23" s="48"/>
      <c r="M23" s="48"/>
      <c r="N23" s="48"/>
      <c r="O23" s="45"/>
      <c r="P23" s="45"/>
      <c r="Q23" s="75"/>
      <c r="R23" s="88"/>
      <c r="S23" s="296" t="s">
        <v>517</v>
      </c>
      <c r="T23" s="297"/>
      <c r="U23" s="297"/>
      <c r="V23" s="297"/>
      <c r="W23" s="45"/>
      <c r="X23" s="45"/>
      <c r="Y23" s="45"/>
      <c r="Z23" s="45"/>
      <c r="AA23" s="45"/>
      <c r="AB23" s="42"/>
      <c r="AC23" s="15"/>
      <c r="AD23" s="15"/>
      <c r="AE23" s="15"/>
      <c r="AF23" s="15"/>
      <c r="AG23" s="15"/>
      <c r="AH23" s="15"/>
      <c r="AI23" s="15"/>
      <c r="AJ23" s="15"/>
      <c r="AK23" s="15"/>
      <c r="AL23" s="15"/>
      <c r="AM23" s="15"/>
      <c r="AN23" s="15"/>
      <c r="AO23" s="15"/>
      <c r="AP23" s="15"/>
      <c r="AQ23" s="15"/>
      <c r="AR23" s="15"/>
      <c r="AS23" s="15"/>
      <c r="AT23" s="15"/>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c r="BY23" s="15"/>
      <c r="BZ23" s="15"/>
      <c r="CA23" s="15"/>
      <c r="CB23" s="15"/>
      <c r="CC23" s="15"/>
      <c r="CD23" s="15"/>
      <c r="CE23" s="15"/>
      <c r="CF23" s="15"/>
      <c r="CG23" s="15"/>
      <c r="CH23" s="15"/>
      <c r="CI23" s="15"/>
      <c r="CJ23" s="15"/>
      <c r="CK23" s="15"/>
      <c r="CL23" s="15"/>
      <c r="CM23" s="15"/>
      <c r="CN23" s="15"/>
      <c r="CO23" s="15"/>
      <c r="CP23" s="15"/>
      <c r="CQ23" s="15"/>
      <c r="CR23" s="15"/>
      <c r="CS23" s="15"/>
      <c r="CT23" s="15"/>
      <c r="CU23" s="15"/>
      <c r="CV23" s="15"/>
      <c r="CW23" s="15"/>
      <c r="CX23" s="15"/>
      <c r="CY23" s="15"/>
      <c r="CZ23" s="15"/>
      <c r="DA23" s="15"/>
      <c r="DB23" s="15"/>
      <c r="DC23" s="15"/>
      <c r="DD23" s="15"/>
      <c r="DE23" s="15"/>
      <c r="DF23" s="15"/>
      <c r="DG23" s="15"/>
      <c r="DH23" s="15"/>
      <c r="DI23" s="15"/>
      <c r="DJ23" s="15"/>
      <c r="DK23" s="15"/>
      <c r="DL23" s="15"/>
      <c r="DM23" s="15"/>
      <c r="DN23" s="15"/>
      <c r="DO23" s="15"/>
      <c r="DP23" s="15"/>
      <c r="DQ23" s="15"/>
      <c r="DR23" s="15"/>
      <c r="DS23" s="15"/>
      <c r="DT23" s="15"/>
      <c r="DU23" s="15"/>
      <c r="DV23" s="15"/>
      <c r="DW23" s="15"/>
      <c r="DX23" s="15"/>
      <c r="DY23" s="15"/>
      <c r="DZ23" s="15"/>
      <c r="EA23" s="15"/>
      <c r="EB23" s="15"/>
      <c r="EC23" s="15"/>
      <c r="ED23" s="15"/>
      <c r="EE23" s="15"/>
      <c r="EF23" s="15"/>
      <c r="EG23" s="15"/>
      <c r="EH23" s="15"/>
      <c r="EI23" s="15"/>
      <c r="EJ23" s="15"/>
      <c r="EK23" s="15"/>
      <c r="EL23" s="15"/>
      <c r="EM23" s="15"/>
      <c r="EN23" s="15"/>
      <c r="EO23" s="15"/>
      <c r="EP23" s="15"/>
      <c r="EQ23" s="15"/>
      <c r="ER23" s="15"/>
      <c r="ES23" s="15"/>
      <c r="ET23" s="15"/>
      <c r="EU23" s="15"/>
      <c r="EV23" s="15"/>
      <c r="EW23" s="15"/>
      <c r="EX23" s="15"/>
      <c r="EY23" s="15"/>
      <c r="EZ23" s="15"/>
      <c r="FA23" s="15"/>
      <c r="FB23" s="15"/>
      <c r="FC23" s="15"/>
      <c r="FD23" s="15"/>
      <c r="FE23" s="15"/>
      <c r="FF23" s="15"/>
      <c r="FG23" s="15"/>
      <c r="FH23" s="15"/>
      <c r="FI23" s="15"/>
      <c r="FJ23" s="15"/>
      <c r="FK23" s="15"/>
      <c r="FL23" s="15"/>
      <c r="FM23" s="15"/>
      <c r="FN23" s="15"/>
      <c r="FO23" s="15"/>
      <c r="FP23" s="15"/>
      <c r="FQ23" s="15"/>
      <c r="FR23" s="15"/>
      <c r="FS23" s="15"/>
      <c r="FT23" s="15"/>
      <c r="FU23" s="15"/>
      <c r="FV23" s="15"/>
      <c r="FW23" s="15"/>
      <c r="FX23" s="15"/>
      <c r="FY23" s="15"/>
      <c r="FZ23" s="15"/>
      <c r="GA23" s="15"/>
      <c r="GB23" s="15"/>
      <c r="GC23" s="15"/>
      <c r="GD23" s="15"/>
      <c r="GE23" s="15"/>
      <c r="GF23" s="15"/>
      <c r="GG23" s="15"/>
      <c r="GH23" s="15"/>
      <c r="GI23" s="15"/>
      <c r="GJ23" s="15"/>
      <c r="GK23" s="15"/>
      <c r="GL23" s="15"/>
      <c r="GM23" s="15"/>
      <c r="GN23" s="15"/>
      <c r="GO23" s="15"/>
      <c r="GP23" s="15"/>
      <c r="GQ23" s="15"/>
      <c r="GR23" s="15"/>
      <c r="GS23" s="15"/>
      <c r="GT23" s="15"/>
      <c r="GU23" s="15"/>
      <c r="GV23" s="15"/>
      <c r="GW23" s="15"/>
      <c r="GX23" s="15"/>
      <c r="GY23" s="15"/>
      <c r="GZ23" s="15"/>
      <c r="HA23" s="15"/>
      <c r="HB23" s="15"/>
      <c r="HC23" s="15"/>
      <c r="HD23" s="15"/>
      <c r="HE23" s="15"/>
      <c r="HF23" s="15"/>
      <c r="HG23" s="15"/>
      <c r="HH23" s="15"/>
      <c r="HI23" s="15"/>
      <c r="HJ23" s="15"/>
      <c r="HK23" s="15"/>
      <c r="HL23" s="15"/>
      <c r="HM23" s="15"/>
      <c r="HN23" s="15"/>
      <c r="HO23" s="15"/>
      <c r="HP23" s="15"/>
      <c r="HQ23" s="15"/>
      <c r="HR23" s="15"/>
      <c r="HS23" s="15"/>
      <c r="HT23" s="15"/>
      <c r="HU23" s="15"/>
      <c r="HV23" s="15"/>
    </row>
    <row r="24" spans="1:230" customFormat="1" ht="14.4" customHeight="1">
      <c r="A24" s="42"/>
      <c r="B24" s="45"/>
      <c r="C24" s="45"/>
      <c r="D24" s="45"/>
      <c r="E24" s="45"/>
      <c r="F24" s="45"/>
      <c r="G24" s="15"/>
      <c r="H24" s="15"/>
      <c r="I24" s="80" t="s">
        <v>512</v>
      </c>
      <c r="J24" s="80"/>
      <c r="K24" s="80"/>
      <c r="L24" s="48"/>
      <c r="M24" s="166">
        <v>6.45</v>
      </c>
      <c r="N24" s="48"/>
      <c r="O24" s="96" t="s">
        <v>7</v>
      </c>
      <c r="P24" s="45"/>
      <c r="Q24" s="17"/>
      <c r="R24" s="17"/>
      <c r="S24" s="308">
        <f>M24*M27</f>
        <v>39.344999999999999</v>
      </c>
      <c r="T24" s="309"/>
      <c r="U24" s="307" t="s">
        <v>522</v>
      </c>
      <c r="V24" s="307"/>
      <c r="W24" s="45"/>
      <c r="X24" s="45"/>
      <c r="Y24" s="45"/>
      <c r="Z24" s="45"/>
      <c r="AA24" s="45"/>
      <c r="AB24" s="42"/>
      <c r="AC24" s="15"/>
      <c r="AD24" s="15"/>
      <c r="AE24" s="15"/>
      <c r="AF24" s="15"/>
      <c r="AG24" s="15"/>
      <c r="AH24" s="15"/>
      <c r="AI24" s="15"/>
      <c r="AJ24" s="15"/>
      <c r="AK24" s="15"/>
      <c r="AL24" s="15"/>
      <c r="AM24" s="15"/>
      <c r="AN24" s="15"/>
      <c r="AO24" s="15"/>
      <c r="AP24" s="15"/>
      <c r="AQ24" s="15"/>
      <c r="AR24" s="15"/>
      <c r="AS24" s="15"/>
      <c r="AT24" s="15"/>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c r="BY24" s="15"/>
      <c r="BZ24" s="15"/>
      <c r="CA24" s="15"/>
      <c r="CB24" s="15"/>
      <c r="CC24" s="15"/>
      <c r="CD24" s="15"/>
      <c r="CE24" s="15"/>
      <c r="CF24" s="15"/>
      <c r="CG24" s="15"/>
      <c r="CH24" s="15"/>
      <c r="CI24" s="15"/>
      <c r="CJ24" s="15"/>
      <c r="CK24" s="15"/>
      <c r="CL24" s="15"/>
      <c r="CM24" s="15"/>
      <c r="CN24" s="15"/>
      <c r="CO24" s="15"/>
      <c r="CP24" s="15"/>
      <c r="CQ24" s="15"/>
      <c r="CR24" s="15"/>
      <c r="CS24" s="15"/>
      <c r="CT24" s="15"/>
      <c r="CU24" s="15"/>
      <c r="CV24" s="15"/>
      <c r="CW24" s="15"/>
      <c r="CX24" s="15"/>
      <c r="CY24" s="15"/>
      <c r="CZ24" s="15"/>
      <c r="DA24" s="15"/>
      <c r="DB24" s="15"/>
      <c r="DC24" s="15"/>
      <c r="DD24" s="15"/>
      <c r="DE24" s="15"/>
      <c r="DF24" s="15"/>
      <c r="DG24" s="15"/>
      <c r="DH24" s="15"/>
      <c r="DI24" s="15"/>
      <c r="DJ24" s="15"/>
      <c r="DK24" s="15"/>
      <c r="DL24" s="15"/>
      <c r="DM24" s="15"/>
      <c r="DN24" s="15"/>
      <c r="DO24" s="15"/>
      <c r="DP24" s="15"/>
      <c r="DQ24" s="15"/>
      <c r="DR24" s="15"/>
      <c r="DS24" s="15"/>
      <c r="DT24" s="15"/>
      <c r="DU24" s="15"/>
      <c r="DV24" s="15"/>
      <c r="DW24" s="15"/>
      <c r="DX24" s="15"/>
      <c r="DY24" s="15"/>
      <c r="DZ24" s="15"/>
      <c r="EA24" s="15"/>
      <c r="EB24" s="15"/>
      <c r="EC24" s="15"/>
      <c r="ED24" s="15"/>
      <c r="EE24" s="15"/>
      <c r="EF24" s="15"/>
      <c r="EG24" s="15"/>
      <c r="EH24" s="15"/>
      <c r="EI24" s="15"/>
      <c r="EJ24" s="15"/>
      <c r="EK24" s="15"/>
      <c r="EL24" s="15"/>
      <c r="EM24" s="15"/>
      <c r="EN24" s="15"/>
      <c r="EO24" s="15"/>
      <c r="EP24" s="15"/>
      <c r="EQ24" s="15"/>
      <c r="ER24" s="15"/>
      <c r="ES24" s="15"/>
      <c r="ET24" s="15"/>
      <c r="EU24" s="15"/>
      <c r="EV24" s="15"/>
      <c r="EW24" s="15"/>
      <c r="EX24" s="15"/>
      <c r="EY24" s="15"/>
      <c r="EZ24" s="15"/>
      <c r="FA24" s="15"/>
      <c r="FB24" s="15"/>
      <c r="FC24" s="15"/>
      <c r="FD24" s="15"/>
      <c r="FE24" s="15"/>
      <c r="FF24" s="15"/>
      <c r="FG24" s="15"/>
      <c r="FH24" s="15"/>
      <c r="FI24" s="15"/>
      <c r="FJ24" s="15"/>
      <c r="FK24" s="15"/>
      <c r="FL24" s="15"/>
      <c r="FM24" s="15"/>
      <c r="FN24" s="15"/>
      <c r="FO24" s="15"/>
      <c r="FP24" s="15"/>
      <c r="FQ24" s="15"/>
      <c r="FR24" s="15"/>
      <c r="FS24" s="15"/>
      <c r="FT24" s="15"/>
      <c r="FU24" s="15"/>
      <c r="FV24" s="15"/>
      <c r="FW24" s="15"/>
      <c r="FX24" s="15"/>
      <c r="FY24" s="15"/>
      <c r="FZ24" s="15"/>
      <c r="GA24" s="15"/>
      <c r="GB24" s="15"/>
      <c r="GC24" s="15"/>
      <c r="GD24" s="15"/>
      <c r="GE24" s="15"/>
      <c r="GF24" s="15"/>
      <c r="GG24" s="15"/>
      <c r="GH24" s="15"/>
      <c r="GI24" s="15"/>
      <c r="GJ24" s="15"/>
      <c r="GK24" s="15"/>
      <c r="GL24" s="15"/>
      <c r="GM24" s="15"/>
      <c r="GN24" s="15"/>
      <c r="GO24" s="15"/>
      <c r="GP24" s="15"/>
      <c r="GQ24" s="15"/>
      <c r="GR24" s="15"/>
      <c r="GS24" s="15"/>
      <c r="GT24" s="15"/>
      <c r="GU24" s="15"/>
      <c r="GV24" s="15"/>
      <c r="GW24" s="15"/>
      <c r="GX24" s="15"/>
      <c r="GY24" s="15"/>
      <c r="GZ24" s="15"/>
      <c r="HA24" s="15"/>
      <c r="HB24" s="15"/>
      <c r="HC24" s="15"/>
      <c r="HD24" s="15"/>
      <c r="HE24" s="15"/>
      <c r="HF24" s="15"/>
      <c r="HG24" s="15"/>
      <c r="HH24" s="15"/>
      <c r="HI24" s="15"/>
      <c r="HJ24" s="15"/>
      <c r="HK24" s="15"/>
      <c r="HL24" s="15"/>
      <c r="HM24" s="15"/>
      <c r="HN24" s="15"/>
      <c r="HO24" s="15"/>
      <c r="HP24" s="15"/>
      <c r="HQ24" s="15"/>
      <c r="HR24" s="15"/>
      <c r="HS24" s="15"/>
      <c r="HT24" s="15"/>
      <c r="HU24" s="15"/>
      <c r="HV24" s="15"/>
    </row>
    <row r="25" spans="1:230" customFormat="1" ht="14.4" customHeight="1">
      <c r="A25" s="42"/>
      <c r="B25" s="45"/>
      <c r="C25" s="45"/>
      <c r="D25" s="45"/>
      <c r="E25" s="45"/>
      <c r="F25" s="79"/>
      <c r="G25" s="15"/>
      <c r="H25" s="15"/>
      <c r="I25" s="52"/>
      <c r="J25" s="52"/>
      <c r="K25" s="52"/>
      <c r="L25" s="52"/>
      <c r="M25" s="52"/>
      <c r="N25" s="52"/>
      <c r="O25" s="97"/>
      <c r="P25" s="45"/>
      <c r="Q25" s="17"/>
      <c r="R25" s="17"/>
      <c r="S25" s="308"/>
      <c r="T25" s="309"/>
      <c r="U25" s="307"/>
      <c r="V25" s="307"/>
      <c r="W25" s="45"/>
      <c r="X25" s="45"/>
      <c r="Y25" s="45"/>
      <c r="Z25" s="45"/>
      <c r="AA25" s="45"/>
      <c r="AB25" s="42"/>
      <c r="AC25" s="15"/>
      <c r="AD25" s="15"/>
      <c r="AE25" s="15"/>
      <c r="AF25" s="15"/>
      <c r="AG25" s="15"/>
      <c r="AH25" s="15"/>
      <c r="AI25" s="15"/>
      <c r="AJ25" s="15"/>
      <c r="AK25" s="15"/>
      <c r="AL25" s="15"/>
      <c r="AM25" s="15"/>
      <c r="AN25" s="15"/>
      <c r="AO25" s="15"/>
      <c r="AP25" s="15"/>
      <c r="AQ25" s="15"/>
      <c r="AR25" s="15"/>
      <c r="AS25" s="15"/>
      <c r="AT25" s="15"/>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c r="BY25" s="15"/>
      <c r="BZ25" s="15"/>
      <c r="CA25" s="15"/>
      <c r="CB25" s="15"/>
      <c r="CC25" s="15"/>
      <c r="CD25" s="15"/>
      <c r="CE25" s="15"/>
      <c r="CF25" s="15"/>
      <c r="CG25" s="15"/>
      <c r="CH25" s="15"/>
      <c r="CI25" s="15"/>
      <c r="CJ25" s="15"/>
      <c r="CK25" s="15"/>
      <c r="CL25" s="15"/>
      <c r="CM25" s="15"/>
      <c r="CN25" s="15"/>
      <c r="CO25" s="15"/>
      <c r="CP25" s="15"/>
      <c r="CQ25" s="15"/>
      <c r="CR25" s="15"/>
      <c r="CS25" s="15"/>
      <c r="CT25" s="15"/>
      <c r="CU25" s="15"/>
      <c r="CV25" s="15"/>
      <c r="CW25" s="15"/>
      <c r="CX25" s="15"/>
      <c r="CY25" s="15"/>
      <c r="CZ25" s="15"/>
      <c r="DA25" s="15"/>
      <c r="DB25" s="15"/>
      <c r="DC25" s="15"/>
      <c r="DD25" s="15"/>
      <c r="DE25" s="15"/>
      <c r="DF25" s="15"/>
      <c r="DG25" s="15"/>
      <c r="DH25" s="15"/>
      <c r="DI25" s="15"/>
      <c r="DJ25" s="15"/>
      <c r="DK25" s="15"/>
      <c r="DL25" s="15"/>
      <c r="DM25" s="15"/>
      <c r="DN25" s="15"/>
      <c r="DO25" s="15"/>
      <c r="DP25" s="15"/>
      <c r="DQ25" s="15"/>
      <c r="DR25" s="15"/>
      <c r="DS25" s="15"/>
      <c r="DT25" s="15"/>
      <c r="DU25" s="15"/>
      <c r="DV25" s="15"/>
      <c r="DW25" s="15"/>
      <c r="DX25" s="15"/>
      <c r="DY25" s="15"/>
      <c r="DZ25" s="15"/>
      <c r="EA25" s="15"/>
      <c r="EB25" s="15"/>
      <c r="EC25" s="15"/>
      <c r="ED25" s="15"/>
      <c r="EE25" s="15"/>
      <c r="EF25" s="15"/>
      <c r="EG25" s="15"/>
      <c r="EH25" s="15"/>
      <c r="EI25" s="15"/>
      <c r="EJ25" s="15"/>
      <c r="EK25" s="15"/>
      <c r="EL25" s="15"/>
      <c r="EM25" s="15"/>
      <c r="EN25" s="15"/>
      <c r="EO25" s="15"/>
      <c r="EP25" s="15"/>
      <c r="EQ25" s="15"/>
      <c r="ER25" s="15"/>
      <c r="ES25" s="15"/>
      <c r="ET25" s="15"/>
      <c r="EU25" s="15"/>
      <c r="EV25" s="15"/>
      <c r="EW25" s="15"/>
      <c r="EX25" s="15"/>
      <c r="EY25" s="15"/>
      <c r="EZ25" s="15"/>
      <c r="FA25" s="15"/>
      <c r="FB25" s="15"/>
      <c r="FC25" s="15"/>
      <c r="FD25" s="15"/>
      <c r="FE25" s="15"/>
      <c r="FF25" s="15"/>
      <c r="FG25" s="15"/>
      <c r="FH25" s="15"/>
      <c r="FI25" s="15"/>
      <c r="FJ25" s="15"/>
      <c r="FK25" s="15"/>
      <c r="FL25" s="15"/>
      <c r="FM25" s="15"/>
      <c r="FN25" s="15"/>
      <c r="FO25" s="15"/>
      <c r="FP25" s="15"/>
      <c r="FQ25" s="15"/>
      <c r="FR25" s="15"/>
      <c r="FS25" s="15"/>
      <c r="FT25" s="15"/>
      <c r="FU25" s="15"/>
      <c r="FV25" s="15"/>
      <c r="FW25" s="15"/>
      <c r="FX25" s="15"/>
      <c r="FY25" s="15"/>
      <c r="FZ25" s="15"/>
      <c r="GA25" s="15"/>
      <c r="GB25" s="15"/>
      <c r="GC25" s="15"/>
      <c r="GD25" s="15"/>
      <c r="GE25" s="15"/>
      <c r="GF25" s="15"/>
      <c r="GG25" s="15"/>
      <c r="GH25" s="15"/>
      <c r="GI25" s="15"/>
      <c r="GJ25" s="15"/>
      <c r="GK25" s="15"/>
      <c r="GL25" s="15"/>
      <c r="GM25" s="15"/>
      <c r="GN25" s="15"/>
      <c r="GO25" s="15"/>
      <c r="GP25" s="15"/>
      <c r="GQ25" s="15"/>
      <c r="GR25" s="15"/>
      <c r="GS25" s="15"/>
      <c r="GT25" s="15"/>
      <c r="GU25" s="15"/>
      <c r="GV25" s="15"/>
      <c r="GW25" s="15"/>
      <c r="GX25" s="15"/>
      <c r="GY25" s="15"/>
      <c r="GZ25" s="15"/>
      <c r="HA25" s="15"/>
      <c r="HB25" s="15"/>
      <c r="HC25" s="15"/>
      <c r="HD25" s="15"/>
      <c r="HE25" s="15"/>
      <c r="HF25" s="15"/>
      <c r="HG25" s="15"/>
      <c r="HH25" s="15"/>
      <c r="HI25" s="15"/>
      <c r="HJ25" s="15"/>
      <c r="HK25" s="15"/>
      <c r="HL25" s="15"/>
      <c r="HM25" s="15"/>
      <c r="HN25" s="15"/>
      <c r="HO25" s="15"/>
      <c r="HP25" s="15"/>
      <c r="HQ25" s="15"/>
      <c r="HR25" s="15"/>
      <c r="HS25" s="15"/>
      <c r="HT25" s="15"/>
      <c r="HU25" s="15"/>
      <c r="HV25" s="15"/>
    </row>
    <row r="26" spans="1:230" customFormat="1" ht="14.4" customHeight="1">
      <c r="A26" s="42"/>
      <c r="B26" s="45"/>
      <c r="C26" s="45"/>
      <c r="D26" s="45"/>
      <c r="E26" s="45"/>
      <c r="F26" s="79"/>
      <c r="G26" s="15"/>
      <c r="H26" s="15"/>
      <c r="I26" s="83"/>
      <c r="J26" s="83"/>
      <c r="K26" s="83"/>
      <c r="L26" s="80"/>
      <c r="M26" s="50"/>
      <c r="N26" s="48"/>
      <c r="O26" s="96"/>
      <c r="P26" s="45"/>
      <c r="Q26" s="17"/>
      <c r="R26" s="17"/>
      <c r="S26" s="308"/>
      <c r="T26" s="309"/>
      <c r="U26" s="307"/>
      <c r="V26" s="307"/>
      <c r="W26" s="89"/>
      <c r="X26" s="296" t="s">
        <v>518</v>
      </c>
      <c r="Y26" s="297"/>
      <c r="Z26" s="116"/>
      <c r="AA26" s="116"/>
      <c r="AB26" s="42"/>
      <c r="AC26" s="15"/>
      <c r="AD26" s="15"/>
      <c r="AE26" s="15"/>
      <c r="AF26" s="15"/>
      <c r="AG26" s="15"/>
      <c r="AH26" s="15"/>
      <c r="AI26" s="15"/>
      <c r="AJ26" s="15"/>
      <c r="AK26" s="15"/>
      <c r="AL26" s="15"/>
      <c r="AM26" s="15"/>
      <c r="AN26" s="15"/>
      <c r="AO26" s="15"/>
      <c r="AP26" s="15"/>
      <c r="AQ26" s="15"/>
      <c r="AR26" s="15"/>
      <c r="AS26" s="15"/>
      <c r="AT26" s="15"/>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c r="BY26" s="15"/>
      <c r="BZ26" s="15"/>
      <c r="CA26" s="15"/>
      <c r="CB26" s="15"/>
      <c r="CC26" s="15"/>
      <c r="CD26" s="15"/>
      <c r="CE26" s="15"/>
      <c r="CF26" s="15"/>
      <c r="CG26" s="15"/>
      <c r="CH26" s="15"/>
      <c r="CI26" s="15"/>
      <c r="CJ26" s="15"/>
      <c r="CK26" s="15"/>
      <c r="CL26" s="15"/>
      <c r="CM26" s="15"/>
      <c r="CN26" s="15"/>
      <c r="CO26" s="15"/>
      <c r="CP26" s="15"/>
      <c r="CQ26" s="15"/>
      <c r="CR26" s="15"/>
      <c r="CS26" s="15"/>
      <c r="CT26" s="15"/>
      <c r="CU26" s="15"/>
      <c r="CV26" s="15"/>
      <c r="CW26" s="15"/>
      <c r="CX26" s="15"/>
      <c r="CY26" s="15"/>
      <c r="CZ26" s="15"/>
      <c r="DA26" s="15"/>
      <c r="DB26" s="15"/>
      <c r="DC26" s="15"/>
      <c r="DD26" s="15"/>
      <c r="DE26" s="15"/>
      <c r="DF26" s="15"/>
      <c r="DG26" s="15"/>
      <c r="DH26" s="15"/>
      <c r="DI26" s="15"/>
      <c r="DJ26" s="15"/>
      <c r="DK26" s="15"/>
      <c r="DL26" s="15"/>
      <c r="DM26" s="15"/>
      <c r="DN26" s="15"/>
      <c r="DO26" s="15"/>
      <c r="DP26" s="15"/>
      <c r="DQ26" s="15"/>
      <c r="DR26" s="15"/>
      <c r="DS26" s="15"/>
      <c r="DT26" s="15"/>
      <c r="DU26" s="15"/>
      <c r="DV26" s="15"/>
      <c r="DW26" s="15"/>
      <c r="DX26" s="15"/>
      <c r="DY26" s="15"/>
      <c r="DZ26" s="15"/>
      <c r="EA26" s="15"/>
      <c r="EB26" s="15"/>
      <c r="EC26" s="15"/>
      <c r="ED26" s="15"/>
      <c r="EE26" s="15"/>
      <c r="EF26" s="15"/>
      <c r="EG26" s="15"/>
      <c r="EH26" s="15"/>
      <c r="EI26" s="15"/>
      <c r="EJ26" s="15"/>
      <c r="EK26" s="15"/>
      <c r="EL26" s="15"/>
      <c r="EM26" s="15"/>
      <c r="EN26" s="15"/>
      <c r="EO26" s="15"/>
      <c r="EP26" s="15"/>
      <c r="EQ26" s="15"/>
      <c r="ER26" s="15"/>
      <c r="ES26" s="15"/>
      <c r="ET26" s="15"/>
      <c r="EU26" s="15"/>
      <c r="EV26" s="15"/>
      <c r="EW26" s="15"/>
      <c r="EX26" s="15"/>
      <c r="EY26" s="15"/>
      <c r="EZ26" s="15"/>
      <c r="FA26" s="15"/>
      <c r="FB26" s="15"/>
      <c r="FC26" s="15"/>
      <c r="FD26" s="15"/>
      <c r="FE26" s="15"/>
      <c r="FF26" s="15"/>
      <c r="FG26" s="15"/>
      <c r="FH26" s="15"/>
      <c r="FI26" s="15"/>
      <c r="FJ26" s="15"/>
      <c r="FK26" s="15"/>
      <c r="FL26" s="15"/>
      <c r="FM26" s="15"/>
      <c r="FN26" s="15"/>
      <c r="FO26" s="15"/>
      <c r="FP26" s="15"/>
      <c r="FQ26" s="15"/>
      <c r="FR26" s="15"/>
      <c r="FS26" s="15"/>
      <c r="FT26" s="15"/>
      <c r="FU26" s="15"/>
      <c r="FV26" s="15"/>
      <c r="FW26" s="15"/>
      <c r="FX26" s="15"/>
      <c r="FY26" s="15"/>
      <c r="FZ26" s="15"/>
      <c r="GA26" s="15"/>
      <c r="GB26" s="15"/>
      <c r="GC26" s="15"/>
      <c r="GD26" s="15"/>
      <c r="GE26" s="15"/>
      <c r="GF26" s="15"/>
      <c r="GG26" s="15"/>
      <c r="GH26" s="15"/>
      <c r="GI26" s="15"/>
      <c r="GJ26" s="15"/>
      <c r="GK26" s="15"/>
      <c r="GL26" s="15"/>
      <c r="GM26" s="15"/>
      <c r="GN26" s="15"/>
      <c r="GO26" s="15"/>
      <c r="GP26" s="15"/>
      <c r="GQ26" s="15"/>
      <c r="GR26" s="15"/>
      <c r="GS26" s="15"/>
      <c r="GT26" s="15"/>
      <c r="GU26" s="15"/>
      <c r="GV26" s="15"/>
      <c r="GW26" s="15"/>
      <c r="GX26" s="15"/>
      <c r="GY26" s="15"/>
      <c r="GZ26" s="15"/>
      <c r="HA26" s="15"/>
      <c r="HB26" s="15"/>
      <c r="HC26" s="15"/>
      <c r="HD26" s="15"/>
      <c r="HE26" s="15"/>
      <c r="HF26" s="15"/>
      <c r="HG26" s="15"/>
      <c r="HH26" s="15"/>
      <c r="HI26" s="15"/>
      <c r="HJ26" s="15"/>
      <c r="HK26" s="15"/>
      <c r="HL26" s="15"/>
      <c r="HM26" s="15"/>
      <c r="HN26" s="15"/>
      <c r="HO26" s="15"/>
      <c r="HP26" s="15"/>
      <c r="HQ26" s="15"/>
      <c r="HR26" s="15"/>
      <c r="HS26" s="15"/>
      <c r="HT26" s="15"/>
      <c r="HU26" s="15"/>
      <c r="HV26" s="15"/>
    </row>
    <row r="27" spans="1:230" customFormat="1" ht="14.4" customHeight="1">
      <c r="A27" s="42"/>
      <c r="B27" s="45"/>
      <c r="C27" s="45"/>
      <c r="D27" s="45"/>
      <c r="E27" s="45"/>
      <c r="F27" s="45"/>
      <c r="G27" s="94" t="str">
        <f>M30&amp;" [m]"</f>
        <v>2,45 [m]</v>
      </c>
      <c r="H27" s="15"/>
      <c r="I27" s="80" t="s">
        <v>513</v>
      </c>
      <c r="J27" s="80"/>
      <c r="K27" s="80"/>
      <c r="L27" s="48"/>
      <c r="M27" s="166">
        <v>6.1</v>
      </c>
      <c r="N27" s="48"/>
      <c r="O27" s="96" t="s">
        <v>7</v>
      </c>
      <c r="P27" s="45"/>
      <c r="Q27" s="17"/>
      <c r="R27" s="17"/>
      <c r="S27" s="308"/>
      <c r="T27" s="309"/>
      <c r="U27" s="307"/>
      <c r="V27" s="307"/>
      <c r="W27" s="17"/>
      <c r="X27" s="310">
        <f>ROUND(M24*M27*M30,2)</f>
        <v>96.4</v>
      </c>
      <c r="Y27" s="295" t="s">
        <v>523</v>
      </c>
      <c r="Z27" s="114"/>
      <c r="AA27" s="45"/>
      <c r="AB27" s="42"/>
      <c r="AC27" s="15"/>
      <c r="AD27" s="15"/>
      <c r="AE27" s="15"/>
      <c r="AF27" s="15"/>
      <c r="AG27" s="15"/>
      <c r="AH27" s="15"/>
      <c r="AI27" s="15"/>
      <c r="AJ27" s="15"/>
      <c r="AK27" s="15"/>
      <c r="AL27" s="15"/>
      <c r="AM27" s="15"/>
      <c r="AN27" s="15"/>
      <c r="AO27" s="15"/>
      <c r="AP27" s="15"/>
      <c r="AQ27" s="15"/>
      <c r="AR27" s="15"/>
      <c r="AS27" s="15"/>
      <c r="AT27" s="15"/>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c r="BY27" s="15"/>
      <c r="BZ27" s="15"/>
      <c r="CA27" s="15"/>
      <c r="CB27" s="15"/>
      <c r="CC27" s="15"/>
      <c r="CD27" s="15"/>
      <c r="CE27" s="15"/>
      <c r="CF27" s="15"/>
      <c r="CG27" s="15"/>
      <c r="CH27" s="15"/>
      <c r="CI27" s="15"/>
      <c r="CJ27" s="15"/>
      <c r="CK27" s="15"/>
      <c r="CL27" s="15"/>
      <c r="CM27" s="15"/>
      <c r="CN27" s="15"/>
      <c r="CO27" s="15"/>
      <c r="CP27" s="15"/>
      <c r="CQ27" s="15"/>
      <c r="CR27" s="15"/>
      <c r="CS27" s="15"/>
      <c r="CT27" s="15"/>
      <c r="CU27" s="15"/>
      <c r="CV27" s="15"/>
      <c r="CW27" s="15"/>
      <c r="CX27" s="15"/>
      <c r="CY27" s="15"/>
      <c r="CZ27" s="15"/>
      <c r="DA27" s="15"/>
      <c r="DB27" s="15"/>
      <c r="DC27" s="15"/>
      <c r="DD27" s="15"/>
      <c r="DE27" s="15"/>
      <c r="DF27" s="15"/>
      <c r="DG27" s="15"/>
      <c r="DH27" s="15"/>
      <c r="DI27" s="15"/>
      <c r="DJ27" s="15"/>
      <c r="DK27" s="15"/>
      <c r="DL27" s="15"/>
      <c r="DM27" s="15"/>
      <c r="DN27" s="15"/>
      <c r="DO27" s="15"/>
      <c r="DP27" s="15"/>
      <c r="DQ27" s="15"/>
      <c r="DR27" s="15"/>
      <c r="DS27" s="15"/>
      <c r="DT27" s="15"/>
      <c r="DU27" s="15"/>
      <c r="DV27" s="15"/>
      <c r="DW27" s="15"/>
      <c r="DX27" s="15"/>
      <c r="DY27" s="15"/>
      <c r="DZ27" s="15"/>
      <c r="EA27" s="15"/>
      <c r="EB27" s="15"/>
      <c r="EC27" s="15"/>
      <c r="ED27" s="15"/>
      <c r="EE27" s="15"/>
      <c r="EF27" s="15"/>
      <c r="EG27" s="15"/>
      <c r="EH27" s="15"/>
      <c r="EI27" s="15"/>
      <c r="EJ27" s="15"/>
      <c r="EK27" s="15"/>
      <c r="EL27" s="15"/>
      <c r="EM27" s="15"/>
      <c r="EN27" s="15"/>
      <c r="EO27" s="15"/>
      <c r="EP27" s="15"/>
      <c r="EQ27" s="15"/>
      <c r="ER27" s="15"/>
      <c r="ES27" s="15"/>
      <c r="ET27" s="15"/>
      <c r="EU27" s="15"/>
      <c r="EV27" s="15"/>
      <c r="EW27" s="15"/>
      <c r="EX27" s="15"/>
      <c r="EY27" s="15"/>
      <c r="EZ27" s="15"/>
      <c r="FA27" s="15"/>
      <c r="FB27" s="15"/>
      <c r="FC27" s="15"/>
      <c r="FD27" s="15"/>
      <c r="FE27" s="15"/>
      <c r="FF27" s="15"/>
      <c r="FG27" s="15"/>
      <c r="FH27" s="15"/>
      <c r="FI27" s="15"/>
      <c r="FJ27" s="15"/>
      <c r="FK27" s="15"/>
      <c r="FL27" s="15"/>
      <c r="FM27" s="15"/>
      <c r="FN27" s="15"/>
      <c r="FO27" s="15"/>
      <c r="FP27" s="15"/>
      <c r="FQ27" s="15"/>
      <c r="FR27" s="15"/>
      <c r="FS27" s="15"/>
      <c r="FT27" s="15"/>
      <c r="FU27" s="15"/>
      <c r="FV27" s="15"/>
      <c r="FW27" s="15"/>
      <c r="FX27" s="15"/>
      <c r="FY27" s="15"/>
      <c r="FZ27" s="15"/>
      <c r="GA27" s="15"/>
      <c r="GB27" s="15"/>
      <c r="GC27" s="15"/>
      <c r="GD27" s="15"/>
      <c r="GE27" s="15"/>
      <c r="GF27" s="15"/>
      <c r="GG27" s="15"/>
      <c r="GH27" s="15"/>
      <c r="GI27" s="15"/>
      <c r="GJ27" s="15"/>
      <c r="GK27" s="15"/>
      <c r="GL27" s="15"/>
      <c r="GM27" s="15"/>
      <c r="GN27" s="15"/>
      <c r="GO27" s="15"/>
      <c r="GP27" s="15"/>
      <c r="GQ27" s="15"/>
      <c r="GR27" s="15"/>
      <c r="GS27" s="15"/>
      <c r="GT27" s="15"/>
      <c r="GU27" s="15"/>
      <c r="GV27" s="15"/>
      <c r="GW27" s="15"/>
      <c r="GX27" s="15"/>
      <c r="GY27" s="15"/>
      <c r="GZ27" s="15"/>
      <c r="HA27" s="15"/>
      <c r="HB27" s="15"/>
      <c r="HC27" s="15"/>
      <c r="HD27" s="15"/>
      <c r="HE27" s="15"/>
      <c r="HF27" s="15"/>
      <c r="HG27" s="15"/>
      <c r="HH27" s="15"/>
      <c r="HI27" s="15"/>
      <c r="HJ27" s="15"/>
      <c r="HK27" s="15"/>
      <c r="HL27" s="15"/>
      <c r="HM27" s="15"/>
      <c r="HN27" s="15"/>
      <c r="HO27" s="15"/>
      <c r="HP27" s="15"/>
      <c r="HQ27" s="15"/>
      <c r="HR27" s="15"/>
      <c r="HS27" s="15"/>
      <c r="HT27" s="15"/>
      <c r="HU27" s="15"/>
      <c r="HV27" s="15"/>
    </row>
    <row r="28" spans="1:230" customFormat="1">
      <c r="A28" s="42"/>
      <c r="B28" s="45"/>
      <c r="C28" s="45"/>
      <c r="D28" s="45"/>
      <c r="E28" s="45"/>
      <c r="F28" s="45"/>
      <c r="G28" s="15"/>
      <c r="H28" s="15"/>
      <c r="I28" s="52"/>
      <c r="J28" s="52"/>
      <c r="K28" s="52"/>
      <c r="L28" s="52"/>
      <c r="M28" s="52"/>
      <c r="N28" s="52"/>
      <c r="O28" s="97"/>
      <c r="P28" s="45"/>
      <c r="Q28" s="75"/>
      <c r="R28" s="87"/>
      <c r="S28" s="86"/>
      <c r="T28" s="85"/>
      <c r="U28" s="91"/>
      <c r="V28" s="91"/>
      <c r="W28" s="82"/>
      <c r="X28" s="310"/>
      <c r="Y28" s="295"/>
      <c r="Z28" s="114"/>
      <c r="AA28" s="45"/>
      <c r="AB28" s="42"/>
      <c r="AC28" s="15"/>
      <c r="AD28" s="15"/>
      <c r="AE28" s="15"/>
      <c r="AF28" s="15"/>
      <c r="AG28" s="15"/>
      <c r="AH28" s="15"/>
      <c r="AI28" s="15"/>
      <c r="AJ28" s="15"/>
      <c r="AK28" s="15"/>
      <c r="AL28" s="15"/>
      <c r="AM28" s="15"/>
      <c r="AN28" s="15"/>
      <c r="AO28" s="15"/>
      <c r="AP28" s="15"/>
      <c r="AQ28" s="15"/>
      <c r="AR28" s="15"/>
      <c r="AS28" s="15"/>
      <c r="AT28" s="15"/>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c r="BY28" s="15"/>
      <c r="BZ28" s="15"/>
      <c r="CA28" s="15"/>
      <c r="CB28" s="15"/>
      <c r="CC28" s="15"/>
      <c r="CD28" s="15"/>
      <c r="CE28" s="15"/>
      <c r="CF28" s="15"/>
      <c r="CG28" s="15"/>
      <c r="CH28" s="15"/>
      <c r="CI28" s="15"/>
      <c r="CJ28" s="15"/>
      <c r="CK28" s="15"/>
      <c r="CL28" s="15"/>
      <c r="CM28" s="15"/>
      <c r="CN28" s="15"/>
      <c r="CO28" s="15"/>
      <c r="CP28" s="15"/>
      <c r="CQ28" s="15"/>
      <c r="CR28" s="15"/>
      <c r="CS28" s="15"/>
      <c r="CT28" s="15"/>
      <c r="CU28" s="15"/>
      <c r="CV28" s="15"/>
      <c r="CW28" s="15"/>
      <c r="CX28" s="15"/>
      <c r="CY28" s="15"/>
      <c r="CZ28" s="15"/>
      <c r="DA28" s="15"/>
      <c r="DB28" s="15"/>
      <c r="DC28" s="15"/>
      <c r="DD28" s="15"/>
      <c r="DE28" s="15"/>
      <c r="DF28" s="15"/>
      <c r="DG28" s="15"/>
      <c r="DH28" s="15"/>
      <c r="DI28" s="15"/>
      <c r="DJ28" s="15"/>
      <c r="DK28" s="15"/>
      <c r="DL28" s="15"/>
      <c r="DM28" s="15"/>
      <c r="DN28" s="15"/>
      <c r="DO28" s="15"/>
      <c r="DP28" s="15"/>
      <c r="DQ28" s="15"/>
      <c r="DR28" s="15"/>
      <c r="DS28" s="15"/>
      <c r="DT28" s="15"/>
      <c r="DU28" s="15"/>
      <c r="DV28" s="15"/>
      <c r="DW28" s="15"/>
      <c r="DX28" s="15"/>
      <c r="DY28" s="15"/>
      <c r="DZ28" s="15"/>
      <c r="EA28" s="15"/>
      <c r="EB28" s="15"/>
      <c r="EC28" s="15"/>
      <c r="ED28" s="15"/>
      <c r="EE28" s="15"/>
      <c r="EF28" s="15"/>
      <c r="EG28" s="15"/>
      <c r="EH28" s="15"/>
      <c r="EI28" s="15"/>
      <c r="EJ28" s="15"/>
      <c r="EK28" s="15"/>
      <c r="EL28" s="15"/>
      <c r="EM28" s="15"/>
      <c r="EN28" s="15"/>
      <c r="EO28" s="15"/>
      <c r="EP28" s="15"/>
      <c r="EQ28" s="15"/>
      <c r="ER28" s="15"/>
      <c r="ES28" s="15"/>
      <c r="ET28" s="15"/>
      <c r="EU28" s="15"/>
      <c r="EV28" s="15"/>
      <c r="EW28" s="15"/>
      <c r="EX28" s="15"/>
      <c r="EY28" s="15"/>
      <c r="EZ28" s="15"/>
      <c r="FA28" s="15"/>
      <c r="FB28" s="15"/>
      <c r="FC28" s="15"/>
      <c r="FD28" s="15"/>
      <c r="FE28" s="15"/>
      <c r="FF28" s="15"/>
      <c r="FG28" s="15"/>
      <c r="FH28" s="15"/>
      <c r="FI28" s="15"/>
      <c r="FJ28" s="15"/>
      <c r="FK28" s="15"/>
      <c r="FL28" s="15"/>
      <c r="FM28" s="15"/>
      <c r="FN28" s="15"/>
      <c r="FO28" s="15"/>
      <c r="FP28" s="15"/>
      <c r="FQ28" s="15"/>
      <c r="FR28" s="15"/>
      <c r="FS28" s="15"/>
      <c r="FT28" s="15"/>
      <c r="FU28" s="15"/>
      <c r="FV28" s="15"/>
      <c r="FW28" s="15"/>
      <c r="FX28" s="15"/>
      <c r="FY28" s="15"/>
      <c r="FZ28" s="15"/>
      <c r="GA28" s="15"/>
      <c r="GB28" s="15"/>
      <c r="GC28" s="15"/>
      <c r="GD28" s="15"/>
      <c r="GE28" s="15"/>
      <c r="GF28" s="15"/>
      <c r="GG28" s="15"/>
      <c r="GH28" s="15"/>
      <c r="GI28" s="15"/>
      <c r="GJ28" s="15"/>
      <c r="GK28" s="15"/>
      <c r="GL28" s="15"/>
      <c r="GM28" s="15"/>
      <c r="GN28" s="15"/>
      <c r="GO28" s="15"/>
      <c r="GP28" s="15"/>
      <c r="GQ28" s="15"/>
      <c r="GR28" s="15"/>
      <c r="GS28" s="15"/>
      <c r="GT28" s="15"/>
      <c r="GU28" s="15"/>
      <c r="GV28" s="15"/>
      <c r="GW28" s="15"/>
      <c r="GX28" s="15"/>
      <c r="GY28" s="15"/>
      <c r="GZ28" s="15"/>
      <c r="HA28" s="15"/>
      <c r="HB28" s="15"/>
      <c r="HC28" s="15"/>
      <c r="HD28" s="15"/>
      <c r="HE28" s="15"/>
      <c r="HF28" s="15"/>
      <c r="HG28" s="15"/>
      <c r="HH28" s="15"/>
      <c r="HI28" s="15"/>
      <c r="HJ28" s="15"/>
      <c r="HK28" s="15"/>
      <c r="HL28" s="15"/>
      <c r="HM28" s="15"/>
      <c r="HN28" s="15"/>
      <c r="HO28" s="15"/>
      <c r="HP28" s="15"/>
      <c r="HQ28" s="15"/>
      <c r="HR28" s="15"/>
      <c r="HS28" s="15"/>
      <c r="HT28" s="15"/>
      <c r="HU28" s="15"/>
      <c r="HV28" s="15"/>
    </row>
    <row r="29" spans="1:230" customFormat="1" ht="14.4" customHeight="1">
      <c r="A29" s="42"/>
      <c r="B29" s="45"/>
      <c r="C29" s="45"/>
      <c r="D29" s="45"/>
      <c r="E29" s="45"/>
      <c r="F29" s="45"/>
      <c r="G29" s="15"/>
      <c r="H29" s="15"/>
      <c r="I29" s="83"/>
      <c r="J29" s="83"/>
      <c r="K29" s="83"/>
      <c r="L29" s="80"/>
      <c r="M29" s="48"/>
      <c r="N29" s="48"/>
      <c r="O29" s="96"/>
      <c r="P29" s="45"/>
      <c r="Q29" s="75"/>
      <c r="R29" s="45"/>
      <c r="S29" s="15"/>
      <c r="T29" s="85"/>
      <c r="U29" s="85"/>
      <c r="V29" s="85"/>
      <c r="W29" s="82"/>
      <c r="X29" s="310"/>
      <c r="Y29" s="295"/>
      <c r="Z29" s="114"/>
      <c r="AA29" s="45"/>
      <c r="AB29" s="42"/>
      <c r="AC29" s="15"/>
      <c r="AD29" s="15"/>
      <c r="AE29" s="15"/>
      <c r="AF29" s="15"/>
      <c r="AG29" s="15"/>
      <c r="AH29" s="15"/>
      <c r="AI29" s="15"/>
      <c r="AJ29" s="15"/>
      <c r="AK29" s="15"/>
      <c r="AL29" s="15"/>
      <c r="AM29" s="15"/>
      <c r="AN29" s="15"/>
      <c r="AO29" s="15"/>
      <c r="AP29" s="15"/>
      <c r="AQ29" s="15"/>
      <c r="AR29" s="15"/>
      <c r="AS29" s="15"/>
      <c r="AT29" s="15"/>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c r="BY29" s="15"/>
      <c r="BZ29" s="15"/>
      <c r="CA29" s="15"/>
      <c r="CB29" s="15"/>
      <c r="CC29" s="15"/>
      <c r="CD29" s="15"/>
      <c r="CE29" s="15"/>
      <c r="CF29" s="15"/>
      <c r="CG29" s="15"/>
      <c r="CH29" s="15"/>
      <c r="CI29" s="15"/>
      <c r="CJ29" s="15"/>
      <c r="CK29" s="15"/>
      <c r="CL29" s="15"/>
      <c r="CM29" s="15"/>
      <c r="CN29" s="15"/>
      <c r="CO29" s="15"/>
      <c r="CP29" s="15"/>
      <c r="CQ29" s="15"/>
      <c r="CR29" s="15"/>
      <c r="CS29" s="15"/>
      <c r="CT29" s="15"/>
      <c r="CU29" s="15"/>
      <c r="CV29" s="15"/>
      <c r="CW29" s="15"/>
      <c r="CX29" s="15"/>
      <c r="CY29" s="15"/>
      <c r="CZ29" s="15"/>
      <c r="DA29" s="15"/>
      <c r="DB29" s="15"/>
      <c r="DC29" s="15"/>
      <c r="DD29" s="15"/>
      <c r="DE29" s="15"/>
      <c r="DF29" s="15"/>
      <c r="DG29" s="15"/>
      <c r="DH29" s="15"/>
      <c r="DI29" s="15"/>
      <c r="DJ29" s="15"/>
      <c r="DK29" s="15"/>
      <c r="DL29" s="15"/>
      <c r="DM29" s="15"/>
      <c r="DN29" s="15"/>
      <c r="DO29" s="15"/>
      <c r="DP29" s="15"/>
      <c r="DQ29" s="15"/>
      <c r="DR29" s="15"/>
      <c r="DS29" s="15"/>
      <c r="DT29" s="15"/>
      <c r="DU29" s="15"/>
      <c r="DV29" s="15"/>
      <c r="DW29" s="15"/>
      <c r="DX29" s="15"/>
      <c r="DY29" s="15"/>
      <c r="DZ29" s="15"/>
      <c r="EA29" s="15"/>
      <c r="EB29" s="15"/>
      <c r="EC29" s="15"/>
      <c r="ED29" s="15"/>
      <c r="EE29" s="15"/>
      <c r="EF29" s="15"/>
      <c r="EG29" s="15"/>
      <c r="EH29" s="15"/>
      <c r="EI29" s="15"/>
      <c r="EJ29" s="15"/>
      <c r="EK29" s="15"/>
      <c r="EL29" s="15"/>
      <c r="EM29" s="15"/>
      <c r="EN29" s="15"/>
      <c r="EO29" s="15"/>
      <c r="EP29" s="15"/>
      <c r="EQ29" s="15"/>
      <c r="ER29" s="15"/>
      <c r="ES29" s="15"/>
      <c r="ET29" s="15"/>
      <c r="EU29" s="15"/>
      <c r="EV29" s="15"/>
      <c r="EW29" s="15"/>
      <c r="EX29" s="15"/>
      <c r="EY29" s="15"/>
      <c r="EZ29" s="15"/>
      <c r="FA29" s="15"/>
      <c r="FB29" s="15"/>
      <c r="FC29" s="15"/>
      <c r="FD29" s="15"/>
      <c r="FE29" s="15"/>
      <c r="FF29" s="15"/>
      <c r="FG29" s="15"/>
      <c r="FH29" s="15"/>
      <c r="FI29" s="15"/>
      <c r="FJ29" s="15"/>
      <c r="FK29" s="15"/>
      <c r="FL29" s="15"/>
      <c r="FM29" s="15"/>
      <c r="FN29" s="15"/>
      <c r="FO29" s="15"/>
      <c r="FP29" s="15"/>
      <c r="FQ29" s="15"/>
      <c r="FR29" s="15"/>
      <c r="FS29" s="15"/>
      <c r="FT29" s="15"/>
      <c r="FU29" s="15"/>
      <c r="FV29" s="15"/>
      <c r="FW29" s="15"/>
      <c r="FX29" s="15"/>
      <c r="FY29" s="15"/>
      <c r="FZ29" s="15"/>
      <c r="GA29" s="15"/>
      <c r="GB29" s="15"/>
      <c r="GC29" s="15"/>
      <c r="GD29" s="15"/>
      <c r="GE29" s="15"/>
      <c r="GF29" s="15"/>
      <c r="GG29" s="15"/>
      <c r="GH29" s="15"/>
      <c r="GI29" s="15"/>
      <c r="GJ29" s="15"/>
      <c r="GK29" s="15"/>
      <c r="GL29" s="15"/>
      <c r="GM29" s="15"/>
      <c r="GN29" s="15"/>
      <c r="GO29" s="15"/>
      <c r="GP29" s="15"/>
      <c r="GQ29" s="15"/>
      <c r="GR29" s="15"/>
      <c r="GS29" s="15"/>
      <c r="GT29" s="15"/>
      <c r="GU29" s="15"/>
      <c r="GV29" s="15"/>
      <c r="GW29" s="15"/>
      <c r="GX29" s="15"/>
      <c r="GY29" s="15"/>
      <c r="GZ29" s="15"/>
      <c r="HA29" s="15"/>
      <c r="HB29" s="15"/>
      <c r="HC29" s="15"/>
      <c r="HD29" s="15"/>
      <c r="HE29" s="15"/>
      <c r="HF29" s="15"/>
      <c r="HG29" s="15"/>
      <c r="HH29" s="15"/>
      <c r="HI29" s="15"/>
      <c r="HJ29" s="15"/>
      <c r="HK29" s="15"/>
      <c r="HL29" s="15"/>
      <c r="HM29" s="15"/>
      <c r="HN29" s="15"/>
      <c r="HO29" s="15"/>
      <c r="HP29" s="15"/>
      <c r="HQ29" s="15"/>
      <c r="HR29" s="15"/>
      <c r="HS29" s="15"/>
      <c r="HT29" s="15"/>
      <c r="HU29" s="15"/>
      <c r="HV29" s="15"/>
    </row>
    <row r="30" spans="1:230" customFormat="1" ht="14.4" customHeight="1">
      <c r="A30" s="42"/>
      <c r="B30" s="78"/>
      <c r="C30" s="56"/>
      <c r="D30" s="56"/>
      <c r="E30" s="78"/>
      <c r="F30" s="45"/>
      <c r="G30" s="15"/>
      <c r="H30" s="15"/>
      <c r="I30" s="80" t="s">
        <v>514</v>
      </c>
      <c r="J30" s="80"/>
      <c r="K30" s="80"/>
      <c r="L30" s="80"/>
      <c r="M30" s="166">
        <v>2.4500000000000002</v>
      </c>
      <c r="N30" s="80"/>
      <c r="O30" s="96" t="s">
        <v>7</v>
      </c>
      <c r="P30" s="45"/>
      <c r="Q30" s="45"/>
      <c r="R30" s="45"/>
      <c r="S30" s="15"/>
      <c r="T30" s="85"/>
      <c r="U30" s="85"/>
      <c r="V30" s="85"/>
      <c r="W30" s="82"/>
      <c r="X30" s="310"/>
      <c r="Y30" s="295"/>
      <c r="Z30" s="114"/>
      <c r="AA30" s="45"/>
      <c r="AB30" s="42"/>
      <c r="AC30" s="15"/>
      <c r="AD30" s="15"/>
      <c r="AE30" s="15"/>
      <c r="AF30" s="15"/>
      <c r="AG30" s="15"/>
      <c r="AH30" s="15"/>
      <c r="AI30" s="15"/>
      <c r="AJ30" s="15"/>
      <c r="AK30" s="15"/>
      <c r="AL30" s="15"/>
      <c r="AM30" s="15"/>
      <c r="AN30" s="15"/>
      <c r="AO30" s="15"/>
      <c r="AP30" s="15"/>
      <c r="AQ30" s="15"/>
      <c r="AR30" s="15"/>
      <c r="AS30" s="15"/>
      <c r="AT30" s="15"/>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c r="BY30" s="15"/>
      <c r="BZ30" s="15"/>
      <c r="CA30" s="15"/>
      <c r="CB30" s="15"/>
      <c r="CC30" s="15"/>
      <c r="CD30" s="15"/>
      <c r="CE30" s="15"/>
      <c r="CF30" s="15"/>
      <c r="CG30" s="15"/>
      <c r="CH30" s="15"/>
      <c r="CI30" s="15"/>
      <c r="CJ30" s="15"/>
      <c r="CK30" s="15"/>
      <c r="CL30" s="15"/>
      <c r="CM30" s="15"/>
      <c r="CN30" s="15"/>
      <c r="CO30" s="15"/>
      <c r="CP30" s="15"/>
      <c r="CQ30" s="15"/>
      <c r="CR30" s="15"/>
      <c r="CS30" s="15"/>
      <c r="CT30" s="15"/>
      <c r="CU30" s="15"/>
      <c r="CV30" s="15"/>
      <c r="CW30" s="15"/>
      <c r="CX30" s="15"/>
      <c r="CY30" s="15"/>
      <c r="CZ30" s="15"/>
      <c r="DA30" s="15"/>
      <c r="DB30" s="15"/>
      <c r="DC30" s="15"/>
      <c r="DD30" s="15"/>
      <c r="DE30" s="15"/>
      <c r="DF30" s="15"/>
      <c r="DG30" s="15"/>
      <c r="DH30" s="15"/>
      <c r="DI30" s="15"/>
      <c r="DJ30" s="15"/>
      <c r="DK30" s="15"/>
      <c r="DL30" s="15"/>
      <c r="DM30" s="15"/>
      <c r="DN30" s="15"/>
      <c r="DO30" s="15"/>
      <c r="DP30" s="15"/>
      <c r="DQ30" s="15"/>
      <c r="DR30" s="15"/>
      <c r="DS30" s="15"/>
      <c r="DT30" s="15"/>
      <c r="DU30" s="15"/>
      <c r="DV30" s="15"/>
      <c r="DW30" s="15"/>
      <c r="DX30" s="15"/>
      <c r="DY30" s="15"/>
      <c r="DZ30" s="15"/>
      <c r="EA30" s="15"/>
      <c r="EB30" s="15"/>
      <c r="EC30" s="15"/>
      <c r="ED30" s="15"/>
      <c r="EE30" s="15"/>
      <c r="EF30" s="15"/>
      <c r="EG30" s="15"/>
      <c r="EH30" s="15"/>
      <c r="EI30" s="15"/>
      <c r="EJ30" s="15"/>
      <c r="EK30" s="15"/>
      <c r="EL30" s="15"/>
      <c r="EM30" s="15"/>
      <c r="EN30" s="15"/>
      <c r="EO30" s="15"/>
      <c r="EP30" s="15"/>
      <c r="EQ30" s="15"/>
      <c r="ER30" s="15"/>
      <c r="ES30" s="15"/>
      <c r="ET30" s="15"/>
      <c r="EU30" s="15"/>
      <c r="EV30" s="15"/>
      <c r="EW30" s="15"/>
      <c r="EX30" s="15"/>
      <c r="EY30" s="15"/>
      <c r="EZ30" s="15"/>
      <c r="FA30" s="15"/>
      <c r="FB30" s="15"/>
      <c r="FC30" s="15"/>
      <c r="FD30" s="15"/>
      <c r="FE30" s="15"/>
      <c r="FF30" s="15"/>
      <c r="FG30" s="15"/>
      <c r="FH30" s="15"/>
      <c r="FI30" s="15"/>
      <c r="FJ30" s="15"/>
      <c r="FK30" s="15"/>
      <c r="FL30" s="15"/>
      <c r="FM30" s="15"/>
      <c r="FN30" s="15"/>
      <c r="FO30" s="15"/>
      <c r="FP30" s="15"/>
      <c r="FQ30" s="15"/>
      <c r="FR30" s="15"/>
      <c r="FS30" s="15"/>
      <c r="FT30" s="15"/>
      <c r="FU30" s="15"/>
      <c r="FV30" s="15"/>
      <c r="FW30" s="15"/>
      <c r="FX30" s="15"/>
      <c r="FY30" s="15"/>
      <c r="FZ30" s="15"/>
      <c r="GA30" s="15"/>
      <c r="GB30" s="15"/>
      <c r="GC30" s="15"/>
      <c r="GD30" s="15"/>
      <c r="GE30" s="15"/>
      <c r="GF30" s="15"/>
      <c r="GG30" s="15"/>
      <c r="GH30" s="15"/>
      <c r="GI30" s="15"/>
      <c r="GJ30" s="15"/>
      <c r="GK30" s="15"/>
      <c r="GL30" s="15"/>
      <c r="GM30" s="15"/>
      <c r="GN30" s="15"/>
      <c r="GO30" s="15"/>
      <c r="GP30" s="15"/>
      <c r="GQ30" s="15"/>
      <c r="GR30" s="15"/>
      <c r="GS30" s="15"/>
      <c r="GT30" s="15"/>
      <c r="GU30" s="15"/>
      <c r="GV30" s="15"/>
      <c r="GW30" s="15"/>
      <c r="GX30" s="15"/>
      <c r="GY30" s="15"/>
      <c r="GZ30" s="15"/>
      <c r="HA30" s="15"/>
      <c r="HB30" s="15"/>
      <c r="HC30" s="15"/>
      <c r="HD30" s="15"/>
      <c r="HE30" s="15"/>
      <c r="HF30" s="15"/>
      <c r="HG30" s="15"/>
      <c r="HH30" s="15"/>
      <c r="HI30" s="15"/>
      <c r="HJ30" s="15"/>
      <c r="HK30" s="15"/>
      <c r="HL30" s="15"/>
      <c r="HM30" s="15"/>
      <c r="HN30" s="15"/>
      <c r="HO30" s="15"/>
      <c r="HP30" s="15"/>
      <c r="HQ30" s="15"/>
      <c r="HR30" s="15"/>
      <c r="HS30" s="15"/>
      <c r="HT30" s="15"/>
      <c r="HU30" s="15"/>
      <c r="HV30" s="15"/>
    </row>
    <row r="31" spans="1:230" customFormat="1">
      <c r="A31" s="42"/>
      <c r="B31" s="45"/>
      <c r="C31" s="94" t="str">
        <f>M24&amp;" [m]"</f>
        <v>6,45 [m]</v>
      </c>
      <c r="D31" s="56"/>
      <c r="E31" s="78"/>
      <c r="F31" s="15"/>
      <c r="G31" s="93" t="str">
        <f>M27&amp;" [m]"</f>
        <v>6,1 [m]</v>
      </c>
      <c r="H31" s="15"/>
      <c r="I31" s="52"/>
      <c r="J31" s="52"/>
      <c r="K31" s="52"/>
      <c r="L31" s="52"/>
      <c r="M31" s="52"/>
      <c r="N31" s="52"/>
      <c r="O31" s="97"/>
      <c r="P31" s="45"/>
      <c r="Q31" s="45"/>
      <c r="R31" s="45"/>
      <c r="S31" s="15"/>
      <c r="T31" s="85"/>
      <c r="U31" s="85"/>
      <c r="V31" s="85"/>
      <c r="W31" s="90"/>
      <c r="X31" s="115"/>
      <c r="Y31" s="96"/>
      <c r="Z31" s="114"/>
      <c r="AA31" s="45"/>
      <c r="AB31" s="42"/>
      <c r="AC31" s="15"/>
      <c r="AD31" s="15"/>
      <c r="AE31" s="15"/>
      <c r="AF31" s="15"/>
      <c r="AG31" s="15"/>
      <c r="AH31" s="15"/>
      <c r="AI31" s="15"/>
      <c r="AJ31" s="15"/>
      <c r="AK31" s="15"/>
      <c r="AL31" s="15"/>
      <c r="AM31" s="15"/>
      <c r="AN31" s="15"/>
      <c r="AO31" s="15"/>
      <c r="AP31" s="15"/>
      <c r="AQ31" s="15"/>
      <c r="AR31" s="15"/>
      <c r="AS31" s="15"/>
      <c r="AT31" s="15"/>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c r="BY31" s="15"/>
      <c r="BZ31" s="15"/>
      <c r="CA31" s="15"/>
      <c r="CB31" s="15"/>
      <c r="CC31" s="15"/>
      <c r="CD31" s="15"/>
      <c r="CE31" s="15"/>
      <c r="CF31" s="15"/>
      <c r="CG31" s="15"/>
      <c r="CH31" s="15"/>
      <c r="CI31" s="15"/>
      <c r="CJ31" s="15"/>
      <c r="CK31" s="15"/>
      <c r="CL31" s="15"/>
      <c r="CM31" s="15"/>
      <c r="CN31" s="15"/>
      <c r="CO31" s="15"/>
      <c r="CP31" s="15"/>
      <c r="CQ31" s="15"/>
      <c r="CR31" s="15"/>
      <c r="CS31" s="15"/>
      <c r="CT31" s="15"/>
      <c r="CU31" s="15"/>
      <c r="CV31" s="15"/>
      <c r="CW31" s="15"/>
      <c r="CX31" s="15"/>
      <c r="CY31" s="15"/>
      <c r="CZ31" s="15"/>
      <c r="DA31" s="15"/>
      <c r="DB31" s="15"/>
      <c r="DC31" s="15"/>
      <c r="DD31" s="15"/>
      <c r="DE31" s="15"/>
      <c r="DF31" s="15"/>
      <c r="DG31" s="15"/>
      <c r="DH31" s="15"/>
      <c r="DI31" s="15"/>
      <c r="DJ31" s="15"/>
      <c r="DK31" s="15"/>
      <c r="DL31" s="15"/>
      <c r="DM31" s="15"/>
      <c r="DN31" s="15"/>
      <c r="DO31" s="15"/>
      <c r="DP31" s="15"/>
      <c r="DQ31" s="15"/>
      <c r="DR31" s="15"/>
      <c r="DS31" s="15"/>
      <c r="DT31" s="15"/>
      <c r="DU31" s="15"/>
      <c r="DV31" s="15"/>
      <c r="DW31" s="15"/>
      <c r="DX31" s="15"/>
      <c r="DY31" s="15"/>
      <c r="DZ31" s="15"/>
      <c r="EA31" s="15"/>
      <c r="EB31" s="15"/>
      <c r="EC31" s="15"/>
      <c r="ED31" s="15"/>
      <c r="EE31" s="15"/>
      <c r="EF31" s="15"/>
      <c r="EG31" s="15"/>
      <c r="EH31" s="15"/>
      <c r="EI31" s="15"/>
      <c r="EJ31" s="15"/>
      <c r="EK31" s="15"/>
      <c r="EL31" s="15"/>
      <c r="EM31" s="15"/>
      <c r="EN31" s="15"/>
      <c r="EO31" s="15"/>
      <c r="EP31" s="15"/>
      <c r="EQ31" s="15"/>
      <c r="ER31" s="15"/>
      <c r="ES31" s="15"/>
      <c r="ET31" s="15"/>
      <c r="EU31" s="15"/>
      <c r="EV31" s="15"/>
      <c r="EW31" s="15"/>
      <c r="EX31" s="15"/>
      <c r="EY31" s="15"/>
      <c r="EZ31" s="15"/>
      <c r="FA31" s="15"/>
      <c r="FB31" s="15"/>
      <c r="FC31" s="15"/>
      <c r="FD31" s="15"/>
      <c r="FE31" s="15"/>
      <c r="FF31" s="15"/>
      <c r="FG31" s="15"/>
      <c r="FH31" s="15"/>
      <c r="FI31" s="15"/>
      <c r="FJ31" s="15"/>
      <c r="FK31" s="15"/>
      <c r="FL31" s="15"/>
      <c r="FM31" s="15"/>
      <c r="FN31" s="15"/>
      <c r="FO31" s="15"/>
      <c r="FP31" s="15"/>
      <c r="FQ31" s="15"/>
      <c r="FR31" s="15"/>
      <c r="FS31" s="15"/>
      <c r="FT31" s="15"/>
      <c r="FU31" s="15"/>
      <c r="FV31" s="15"/>
      <c r="FW31" s="15"/>
      <c r="FX31" s="15"/>
      <c r="FY31" s="15"/>
      <c r="FZ31" s="15"/>
      <c r="GA31" s="15"/>
      <c r="GB31" s="15"/>
      <c r="GC31" s="15"/>
      <c r="GD31" s="15"/>
      <c r="GE31" s="15"/>
      <c r="GF31" s="15"/>
      <c r="GG31" s="15"/>
      <c r="GH31" s="15"/>
      <c r="GI31" s="15"/>
      <c r="GJ31" s="15"/>
      <c r="GK31" s="15"/>
      <c r="GL31" s="15"/>
      <c r="GM31" s="15"/>
      <c r="GN31" s="15"/>
      <c r="GO31" s="15"/>
      <c r="GP31" s="15"/>
      <c r="GQ31" s="15"/>
      <c r="GR31" s="15"/>
      <c r="GS31" s="15"/>
      <c r="GT31" s="15"/>
      <c r="GU31" s="15"/>
      <c r="GV31" s="15"/>
      <c r="GW31" s="15"/>
      <c r="GX31" s="15"/>
      <c r="GY31" s="15"/>
      <c r="GZ31" s="15"/>
      <c r="HA31" s="15"/>
      <c r="HB31" s="15"/>
      <c r="HC31" s="15"/>
      <c r="HD31" s="15"/>
      <c r="HE31" s="15"/>
      <c r="HF31" s="15"/>
      <c r="HG31" s="15"/>
      <c r="HH31" s="15"/>
      <c r="HI31" s="15"/>
      <c r="HJ31" s="15"/>
      <c r="HK31" s="15"/>
      <c r="HL31" s="15"/>
      <c r="HM31" s="15"/>
      <c r="HN31" s="15"/>
      <c r="HO31" s="15"/>
      <c r="HP31" s="15"/>
      <c r="HQ31" s="15"/>
      <c r="HR31" s="15"/>
      <c r="HS31" s="15"/>
      <c r="HT31" s="15"/>
      <c r="HU31" s="15"/>
      <c r="HV31" s="15"/>
    </row>
    <row r="32" spans="1:230" customFormat="1">
      <c r="A32" s="42"/>
      <c r="B32" s="45"/>
      <c r="C32" s="15"/>
      <c r="D32" s="56"/>
      <c r="E32" s="45"/>
      <c r="F32" s="45"/>
      <c r="G32" s="15"/>
      <c r="H32" s="15"/>
      <c r="I32" s="15"/>
      <c r="J32" s="15"/>
      <c r="K32" s="80"/>
      <c r="L32" s="80"/>
      <c r="M32" s="80"/>
      <c r="N32" s="80"/>
      <c r="O32" s="45"/>
      <c r="P32" s="45"/>
      <c r="Q32" s="45"/>
      <c r="R32" s="45"/>
      <c r="S32" s="45"/>
      <c r="T32" s="45"/>
      <c r="U32" s="45"/>
      <c r="V32" s="45"/>
      <c r="W32" s="45"/>
      <c r="X32" s="45"/>
      <c r="Y32" s="45"/>
      <c r="Z32" s="45"/>
      <c r="AA32" s="45"/>
      <c r="AB32" s="42"/>
      <c r="AC32" s="15"/>
      <c r="AD32" s="15"/>
      <c r="AE32" s="15"/>
      <c r="AF32" s="15"/>
      <c r="AG32" s="15"/>
      <c r="AH32" s="15"/>
      <c r="AI32" s="15"/>
      <c r="AJ32" s="15"/>
      <c r="AK32" s="15"/>
      <c r="AL32" s="15"/>
      <c r="AM32" s="15"/>
      <c r="AN32" s="15"/>
      <c r="AO32" s="15"/>
      <c r="AP32" s="15"/>
      <c r="AQ32" s="15"/>
      <c r="AR32" s="15"/>
      <c r="AS32" s="15"/>
      <c r="AT32" s="15"/>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c r="BY32" s="15"/>
      <c r="BZ32" s="15"/>
      <c r="CA32" s="15"/>
      <c r="CB32" s="15"/>
      <c r="CC32" s="15"/>
      <c r="CD32" s="15"/>
      <c r="CE32" s="15"/>
      <c r="CF32" s="15"/>
      <c r="CG32" s="15"/>
      <c r="CH32" s="15"/>
      <c r="CI32" s="15"/>
      <c r="CJ32" s="15"/>
      <c r="CK32" s="15"/>
      <c r="CL32" s="15"/>
      <c r="CM32" s="15"/>
      <c r="CN32" s="15"/>
      <c r="CO32" s="15"/>
      <c r="CP32" s="15"/>
      <c r="CQ32" s="15"/>
      <c r="CR32" s="15"/>
      <c r="CS32" s="15"/>
      <c r="CT32" s="15"/>
      <c r="CU32" s="15"/>
      <c r="CV32" s="15"/>
      <c r="CW32" s="15"/>
      <c r="CX32" s="15"/>
      <c r="CY32" s="15"/>
      <c r="CZ32" s="15"/>
      <c r="DA32" s="15"/>
      <c r="DB32" s="15"/>
      <c r="DC32" s="15"/>
      <c r="DD32" s="15"/>
      <c r="DE32" s="15"/>
      <c r="DF32" s="15"/>
      <c r="DG32" s="15"/>
      <c r="DH32" s="15"/>
      <c r="DI32" s="15"/>
      <c r="DJ32" s="15"/>
      <c r="DK32" s="15"/>
      <c r="DL32" s="15"/>
      <c r="DM32" s="15"/>
      <c r="DN32" s="15"/>
      <c r="DO32" s="15"/>
      <c r="DP32" s="15"/>
      <c r="DQ32" s="15"/>
      <c r="DR32" s="15"/>
      <c r="DS32" s="15"/>
      <c r="DT32" s="15"/>
      <c r="DU32" s="15"/>
      <c r="DV32" s="15"/>
      <c r="DW32" s="15"/>
      <c r="DX32" s="15"/>
      <c r="DY32" s="15"/>
      <c r="DZ32" s="15"/>
      <c r="EA32" s="15"/>
      <c r="EB32" s="15"/>
      <c r="EC32" s="15"/>
      <c r="ED32" s="15"/>
      <c r="EE32" s="15"/>
      <c r="EF32" s="15"/>
      <c r="EG32" s="15"/>
      <c r="EH32" s="15"/>
      <c r="EI32" s="15"/>
      <c r="EJ32" s="15"/>
      <c r="EK32" s="15"/>
      <c r="EL32" s="15"/>
      <c r="EM32" s="15"/>
      <c r="EN32" s="15"/>
      <c r="EO32" s="15"/>
      <c r="EP32" s="15"/>
      <c r="EQ32" s="15"/>
      <c r="ER32" s="15"/>
      <c r="ES32" s="15"/>
      <c r="ET32" s="15"/>
      <c r="EU32" s="15"/>
      <c r="EV32" s="15"/>
      <c r="EW32" s="15"/>
      <c r="EX32" s="15"/>
      <c r="EY32" s="15"/>
      <c r="EZ32" s="15"/>
      <c r="FA32" s="15"/>
      <c r="FB32" s="15"/>
      <c r="FC32" s="15"/>
      <c r="FD32" s="15"/>
      <c r="FE32" s="15"/>
      <c r="FF32" s="15"/>
      <c r="FG32" s="15"/>
      <c r="FH32" s="15"/>
      <c r="FI32" s="15"/>
      <c r="FJ32" s="15"/>
      <c r="FK32" s="15"/>
      <c r="FL32" s="15"/>
      <c r="FM32" s="15"/>
      <c r="FN32" s="15"/>
      <c r="FO32" s="15"/>
      <c r="FP32" s="15"/>
      <c r="FQ32" s="15"/>
      <c r="FR32" s="15"/>
      <c r="FS32" s="15"/>
      <c r="FT32" s="15"/>
      <c r="FU32" s="15"/>
      <c r="FV32" s="15"/>
      <c r="FW32" s="15"/>
      <c r="FX32" s="15"/>
      <c r="FY32" s="15"/>
      <c r="FZ32" s="15"/>
      <c r="GA32" s="15"/>
      <c r="GB32" s="15"/>
      <c r="GC32" s="15"/>
      <c r="GD32" s="15"/>
      <c r="GE32" s="15"/>
      <c r="GF32" s="15"/>
      <c r="GG32" s="15"/>
      <c r="GH32" s="15"/>
      <c r="GI32" s="15"/>
      <c r="GJ32" s="15"/>
      <c r="GK32" s="15"/>
      <c r="GL32" s="15"/>
      <c r="GM32" s="15"/>
      <c r="GN32" s="15"/>
      <c r="GO32" s="15"/>
      <c r="GP32" s="15"/>
      <c r="GQ32" s="15"/>
      <c r="GR32" s="15"/>
      <c r="GS32" s="15"/>
      <c r="GT32" s="15"/>
      <c r="GU32" s="15"/>
      <c r="GV32" s="15"/>
      <c r="GW32" s="15"/>
      <c r="GX32" s="15"/>
      <c r="GY32" s="15"/>
      <c r="GZ32" s="15"/>
      <c r="HA32" s="15"/>
      <c r="HB32" s="15"/>
      <c r="HC32" s="15"/>
      <c r="HD32" s="15"/>
      <c r="HE32" s="15"/>
      <c r="HF32" s="15"/>
      <c r="HG32" s="15"/>
      <c r="HH32" s="15"/>
      <c r="HI32" s="15"/>
      <c r="HJ32" s="15"/>
      <c r="HK32" s="15"/>
      <c r="HL32" s="15"/>
      <c r="HM32" s="15"/>
      <c r="HN32" s="15"/>
      <c r="HO32" s="15"/>
      <c r="HP32" s="15"/>
      <c r="HQ32" s="15"/>
      <c r="HR32" s="15"/>
      <c r="HS32" s="15"/>
      <c r="HT32" s="15"/>
      <c r="HU32" s="15"/>
      <c r="HV32" s="15"/>
    </row>
    <row r="33" spans="1:230" customFormat="1">
      <c r="A33" s="42"/>
      <c r="B33" s="45"/>
      <c r="C33" s="56"/>
      <c r="D33" s="56"/>
      <c r="E33" s="45"/>
      <c r="F33" s="45"/>
      <c r="G33" s="15"/>
      <c r="H33" s="15"/>
      <c r="I33" s="15"/>
      <c r="J33" s="15"/>
      <c r="K33" s="80"/>
      <c r="L33" s="80"/>
      <c r="M33" s="80"/>
      <c r="N33" s="80"/>
      <c r="O33" s="45"/>
      <c r="P33" s="45"/>
      <c r="Q33" s="45"/>
      <c r="R33" s="45"/>
      <c r="S33" s="45"/>
      <c r="T33" s="45"/>
      <c r="U33" s="45"/>
      <c r="V33" s="45"/>
      <c r="W33" s="45"/>
      <c r="X33" s="45"/>
      <c r="Y33" s="45"/>
      <c r="Z33" s="45"/>
      <c r="AA33" s="45"/>
      <c r="AB33" s="42"/>
      <c r="AC33" s="15"/>
      <c r="AD33" s="15"/>
      <c r="AE33" s="15"/>
      <c r="AF33" s="15"/>
      <c r="AG33" s="15"/>
      <c r="AH33" s="15"/>
      <c r="AI33" s="15"/>
      <c r="AJ33" s="15"/>
      <c r="AK33" s="15"/>
      <c r="AL33" s="15"/>
      <c r="AM33" s="15"/>
      <c r="AN33" s="15"/>
      <c r="AO33" s="15"/>
      <c r="AP33" s="15"/>
      <c r="AQ33" s="15"/>
      <c r="AR33" s="15"/>
      <c r="AS33" s="15"/>
      <c r="AT33" s="15"/>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c r="BY33" s="15"/>
      <c r="BZ33" s="15"/>
      <c r="CA33" s="15"/>
      <c r="CB33" s="15"/>
      <c r="CC33" s="15"/>
      <c r="CD33" s="15"/>
      <c r="CE33" s="15"/>
      <c r="CF33" s="15"/>
      <c r="CG33" s="15"/>
      <c r="CH33" s="15"/>
      <c r="CI33" s="15"/>
      <c r="CJ33" s="15"/>
      <c r="CK33" s="15"/>
      <c r="CL33" s="15"/>
      <c r="CM33" s="15"/>
      <c r="CN33" s="15"/>
      <c r="CO33" s="15"/>
      <c r="CP33" s="15"/>
      <c r="CQ33" s="15"/>
      <c r="CR33" s="15"/>
      <c r="CS33" s="15"/>
      <c r="CT33" s="15"/>
      <c r="CU33" s="15"/>
      <c r="CV33" s="15"/>
      <c r="CW33" s="15"/>
      <c r="CX33" s="15"/>
      <c r="CY33" s="15"/>
      <c r="CZ33" s="15"/>
      <c r="DA33" s="15"/>
      <c r="DB33" s="15"/>
      <c r="DC33" s="15"/>
      <c r="DD33" s="15"/>
      <c r="DE33" s="15"/>
      <c r="DF33" s="15"/>
      <c r="DG33" s="15"/>
      <c r="DH33" s="15"/>
      <c r="DI33" s="15"/>
      <c r="DJ33" s="15"/>
      <c r="DK33" s="15"/>
      <c r="DL33" s="15"/>
      <c r="DM33" s="15"/>
      <c r="DN33" s="15"/>
      <c r="DO33" s="15"/>
      <c r="DP33" s="15"/>
      <c r="DQ33" s="15"/>
      <c r="DR33" s="15"/>
      <c r="DS33" s="15"/>
      <c r="DT33" s="15"/>
      <c r="DU33" s="15"/>
      <c r="DV33" s="15"/>
      <c r="DW33" s="15"/>
      <c r="DX33" s="15"/>
      <c r="DY33" s="15"/>
      <c r="DZ33" s="15"/>
      <c r="EA33" s="15"/>
      <c r="EB33" s="15"/>
      <c r="EC33" s="15"/>
      <c r="ED33" s="15"/>
      <c r="EE33" s="15"/>
      <c r="EF33" s="15"/>
      <c r="EG33" s="15"/>
      <c r="EH33" s="15"/>
      <c r="EI33" s="15"/>
      <c r="EJ33" s="15"/>
      <c r="EK33" s="15"/>
      <c r="EL33" s="15"/>
      <c r="EM33" s="15"/>
      <c r="EN33" s="15"/>
      <c r="EO33" s="15"/>
      <c r="EP33" s="15"/>
      <c r="EQ33" s="15"/>
      <c r="ER33" s="15"/>
      <c r="ES33" s="15"/>
      <c r="ET33" s="15"/>
      <c r="EU33" s="15"/>
      <c r="EV33" s="15"/>
      <c r="EW33" s="15"/>
      <c r="EX33" s="15"/>
      <c r="EY33" s="15"/>
      <c r="EZ33" s="15"/>
      <c r="FA33" s="15"/>
      <c r="FB33" s="15"/>
      <c r="FC33" s="15"/>
      <c r="FD33" s="15"/>
      <c r="FE33" s="15"/>
      <c r="FF33" s="15"/>
      <c r="FG33" s="15"/>
      <c r="FH33" s="15"/>
      <c r="FI33" s="15"/>
      <c r="FJ33" s="15"/>
      <c r="FK33" s="15"/>
      <c r="FL33" s="15"/>
      <c r="FM33" s="15"/>
      <c r="FN33" s="15"/>
      <c r="FO33" s="15"/>
      <c r="FP33" s="15"/>
      <c r="FQ33" s="15"/>
      <c r="FR33" s="15"/>
      <c r="FS33" s="15"/>
      <c r="FT33" s="15"/>
      <c r="FU33" s="15"/>
      <c r="FV33" s="15"/>
      <c r="FW33" s="15"/>
      <c r="FX33" s="15"/>
      <c r="FY33" s="15"/>
      <c r="FZ33" s="15"/>
      <c r="GA33" s="15"/>
      <c r="GB33" s="15"/>
      <c r="GC33" s="15"/>
      <c r="GD33" s="15"/>
      <c r="GE33" s="15"/>
      <c r="GF33" s="15"/>
      <c r="GG33" s="15"/>
      <c r="GH33" s="15"/>
      <c r="GI33" s="15"/>
      <c r="GJ33" s="15"/>
      <c r="GK33" s="15"/>
      <c r="GL33" s="15"/>
      <c r="GM33" s="15"/>
      <c r="GN33" s="15"/>
      <c r="GO33" s="15"/>
      <c r="GP33" s="15"/>
      <c r="GQ33" s="15"/>
      <c r="GR33" s="15"/>
      <c r="GS33" s="15"/>
      <c r="GT33" s="15"/>
      <c r="GU33" s="15"/>
      <c r="GV33" s="15"/>
      <c r="GW33" s="15"/>
      <c r="GX33" s="15"/>
      <c r="GY33" s="15"/>
      <c r="GZ33" s="15"/>
      <c r="HA33" s="15"/>
      <c r="HB33" s="15"/>
      <c r="HC33" s="15"/>
      <c r="HD33" s="15"/>
      <c r="HE33" s="15"/>
      <c r="HF33" s="15"/>
      <c r="HG33" s="15"/>
      <c r="HH33" s="15"/>
      <c r="HI33" s="15"/>
      <c r="HJ33" s="15"/>
      <c r="HK33" s="15"/>
      <c r="HL33" s="15"/>
      <c r="HM33" s="15"/>
      <c r="HN33" s="15"/>
      <c r="HO33" s="15"/>
      <c r="HP33" s="15"/>
      <c r="HQ33" s="15"/>
      <c r="HR33" s="15"/>
      <c r="HS33" s="15"/>
      <c r="HT33" s="15"/>
      <c r="HU33" s="15"/>
      <c r="HV33" s="15"/>
    </row>
    <row r="34" spans="1:230" customFormat="1">
      <c r="A34" s="42"/>
      <c r="B34" s="45"/>
      <c r="C34" s="56"/>
      <c r="D34" s="56"/>
      <c r="E34" s="45"/>
      <c r="F34" s="45"/>
      <c r="G34" s="15"/>
      <c r="H34" s="15"/>
      <c r="I34" s="15"/>
      <c r="J34" s="15"/>
      <c r="K34" s="80"/>
      <c r="L34" s="80"/>
      <c r="M34" s="80"/>
      <c r="N34" s="80"/>
      <c r="O34" s="45"/>
      <c r="P34" s="45"/>
      <c r="Q34" s="45"/>
      <c r="R34" s="45"/>
      <c r="S34" s="45"/>
      <c r="T34" s="45"/>
      <c r="U34" s="45"/>
      <c r="V34" s="45"/>
      <c r="W34" s="45"/>
      <c r="X34" s="45"/>
      <c r="Y34" s="45"/>
      <c r="Z34" s="45"/>
      <c r="AA34" s="45"/>
      <c r="AB34" s="42"/>
      <c r="AC34" s="15"/>
      <c r="AD34" s="15"/>
      <c r="AE34" s="15"/>
      <c r="AF34" s="15"/>
      <c r="AG34" s="15"/>
      <c r="AH34" s="15"/>
      <c r="AI34" s="15"/>
      <c r="AJ34" s="15"/>
      <c r="AK34" s="15"/>
      <c r="AL34" s="15"/>
      <c r="AM34" s="15"/>
      <c r="AN34" s="15"/>
      <c r="AO34" s="15"/>
      <c r="AP34" s="15"/>
      <c r="AQ34" s="15"/>
      <c r="AR34" s="15"/>
      <c r="AS34" s="15"/>
      <c r="AT34" s="15"/>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c r="BY34" s="15"/>
      <c r="BZ34" s="15"/>
      <c r="CA34" s="15"/>
      <c r="CB34" s="15"/>
      <c r="CC34" s="15"/>
      <c r="CD34" s="15"/>
      <c r="CE34" s="15"/>
      <c r="CF34" s="15"/>
      <c r="CG34" s="15"/>
      <c r="CH34" s="15"/>
      <c r="CI34" s="15"/>
      <c r="CJ34" s="15"/>
      <c r="CK34" s="15"/>
      <c r="CL34" s="15"/>
      <c r="CM34" s="15"/>
      <c r="CN34" s="15"/>
      <c r="CO34" s="15"/>
      <c r="CP34" s="15"/>
      <c r="CQ34" s="15"/>
      <c r="CR34" s="15"/>
      <c r="CS34" s="15"/>
      <c r="CT34" s="15"/>
      <c r="CU34" s="15"/>
      <c r="CV34" s="15"/>
      <c r="CW34" s="15"/>
      <c r="CX34" s="15"/>
      <c r="CY34" s="15"/>
      <c r="CZ34" s="15"/>
      <c r="DA34" s="15"/>
      <c r="DB34" s="15"/>
      <c r="DC34" s="15"/>
      <c r="DD34" s="15"/>
      <c r="DE34" s="15"/>
      <c r="DF34" s="15"/>
      <c r="DG34" s="15"/>
      <c r="DH34" s="15"/>
      <c r="DI34" s="15"/>
      <c r="DJ34" s="15"/>
      <c r="DK34" s="15"/>
      <c r="DL34" s="15"/>
      <c r="DM34" s="15"/>
      <c r="DN34" s="15"/>
      <c r="DO34" s="15"/>
      <c r="DP34" s="15"/>
      <c r="DQ34" s="15"/>
      <c r="DR34" s="15"/>
      <c r="DS34" s="15"/>
      <c r="DT34" s="15"/>
      <c r="DU34" s="15"/>
      <c r="DV34" s="15"/>
      <c r="DW34" s="15"/>
      <c r="DX34" s="15"/>
      <c r="DY34" s="15"/>
      <c r="DZ34" s="15"/>
      <c r="EA34" s="15"/>
      <c r="EB34" s="15"/>
      <c r="EC34" s="15"/>
      <c r="ED34" s="15"/>
      <c r="EE34" s="15"/>
      <c r="EF34" s="15"/>
      <c r="EG34" s="15"/>
      <c r="EH34" s="15"/>
      <c r="EI34" s="15"/>
      <c r="EJ34" s="15"/>
      <c r="EK34" s="15"/>
      <c r="EL34" s="15"/>
      <c r="EM34" s="15"/>
      <c r="EN34" s="15"/>
      <c r="EO34" s="15"/>
      <c r="EP34" s="15"/>
      <c r="EQ34" s="15"/>
      <c r="ER34" s="15"/>
      <c r="ES34" s="15"/>
      <c r="ET34" s="15"/>
      <c r="EU34" s="15"/>
      <c r="EV34" s="15"/>
      <c r="EW34" s="15"/>
      <c r="EX34" s="15"/>
      <c r="EY34" s="15"/>
      <c r="EZ34" s="15"/>
      <c r="FA34" s="15"/>
      <c r="FB34" s="15"/>
      <c r="FC34" s="15"/>
      <c r="FD34" s="15"/>
      <c r="FE34" s="15"/>
      <c r="FF34" s="15"/>
      <c r="FG34" s="15"/>
      <c r="FH34" s="15"/>
      <c r="FI34" s="15"/>
      <c r="FJ34" s="15"/>
      <c r="FK34" s="15"/>
      <c r="FL34" s="15"/>
      <c r="FM34" s="15"/>
      <c r="FN34" s="15"/>
      <c r="FO34" s="15"/>
      <c r="FP34" s="15"/>
      <c r="FQ34" s="15"/>
      <c r="FR34" s="15"/>
      <c r="FS34" s="15"/>
      <c r="FT34" s="15"/>
      <c r="FU34" s="15"/>
      <c r="FV34" s="15"/>
      <c r="FW34" s="15"/>
      <c r="FX34" s="15"/>
      <c r="FY34" s="15"/>
      <c r="FZ34" s="15"/>
      <c r="GA34" s="15"/>
      <c r="GB34" s="15"/>
      <c r="GC34" s="15"/>
      <c r="GD34" s="15"/>
      <c r="GE34" s="15"/>
      <c r="GF34" s="15"/>
      <c r="GG34" s="15"/>
      <c r="GH34" s="15"/>
      <c r="GI34" s="15"/>
      <c r="GJ34" s="15"/>
      <c r="GK34" s="15"/>
      <c r="GL34" s="15"/>
      <c r="GM34" s="15"/>
      <c r="GN34" s="15"/>
      <c r="GO34" s="15"/>
      <c r="GP34" s="15"/>
      <c r="GQ34" s="15"/>
      <c r="GR34" s="15"/>
      <c r="GS34" s="15"/>
      <c r="GT34" s="15"/>
      <c r="GU34" s="15"/>
      <c r="GV34" s="15"/>
      <c r="GW34" s="15"/>
      <c r="GX34" s="15"/>
      <c r="GY34" s="15"/>
      <c r="GZ34" s="15"/>
      <c r="HA34" s="15"/>
      <c r="HB34" s="15"/>
      <c r="HC34" s="15"/>
      <c r="HD34" s="15"/>
      <c r="HE34" s="15"/>
      <c r="HF34" s="15"/>
      <c r="HG34" s="15"/>
      <c r="HH34" s="15"/>
      <c r="HI34" s="15"/>
      <c r="HJ34" s="15"/>
      <c r="HK34" s="15"/>
      <c r="HL34" s="15"/>
      <c r="HM34" s="15"/>
      <c r="HN34" s="15"/>
      <c r="HO34" s="15"/>
      <c r="HP34" s="15"/>
      <c r="HQ34" s="15"/>
      <c r="HR34" s="15"/>
      <c r="HS34" s="15"/>
      <c r="HT34" s="15"/>
      <c r="HU34" s="15"/>
      <c r="HV34" s="15"/>
    </row>
    <row r="35" spans="1:230" customFormat="1">
      <c r="A35" s="42"/>
      <c r="B35" s="47"/>
      <c r="C35" s="47"/>
      <c r="D35" s="47"/>
      <c r="E35" s="47"/>
      <c r="F35" s="47"/>
      <c r="G35" s="47"/>
      <c r="H35" s="47"/>
      <c r="I35" s="47"/>
      <c r="J35" s="47"/>
      <c r="K35" s="47"/>
      <c r="L35" s="47"/>
      <c r="M35" s="47"/>
      <c r="N35" s="47"/>
      <c r="O35" s="47"/>
      <c r="P35" s="47"/>
      <c r="Q35" s="47"/>
      <c r="R35" s="47"/>
      <c r="S35" s="47"/>
      <c r="T35" s="47"/>
      <c r="U35" s="47"/>
      <c r="V35" s="47"/>
      <c r="W35" s="47"/>
      <c r="X35" s="47"/>
      <c r="Y35" s="47"/>
      <c r="Z35" s="47"/>
      <c r="AA35" s="47"/>
      <c r="AB35" s="42"/>
      <c r="AC35" s="15"/>
      <c r="AD35" s="15"/>
      <c r="AE35" s="15"/>
      <c r="AF35" s="15"/>
      <c r="AG35" s="15"/>
      <c r="AH35" s="15"/>
      <c r="AI35" s="15"/>
      <c r="AJ35" s="15"/>
      <c r="AK35" s="15"/>
      <c r="AL35" s="15"/>
      <c r="AM35" s="15"/>
      <c r="AN35" s="15"/>
      <c r="AO35" s="15"/>
      <c r="AP35" s="15"/>
      <c r="AQ35" s="15"/>
      <c r="AR35" s="15"/>
      <c r="AS35" s="15"/>
      <c r="AT35" s="15"/>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c r="BY35" s="15"/>
      <c r="BZ35" s="15"/>
      <c r="CA35" s="15"/>
      <c r="CB35" s="15"/>
      <c r="CC35" s="15"/>
      <c r="CD35" s="15"/>
      <c r="CE35" s="15"/>
      <c r="CF35" s="15"/>
      <c r="CG35" s="15"/>
      <c r="CH35" s="15"/>
      <c r="CI35" s="15"/>
      <c r="CJ35" s="15"/>
      <c r="CK35" s="15"/>
      <c r="CL35" s="15"/>
      <c r="CM35" s="15"/>
      <c r="CN35" s="15"/>
      <c r="CO35" s="15"/>
      <c r="CP35" s="15"/>
      <c r="CQ35" s="15"/>
      <c r="CR35" s="15"/>
      <c r="CS35" s="15"/>
      <c r="CT35" s="15"/>
      <c r="CU35" s="15"/>
      <c r="CV35" s="15"/>
      <c r="CW35" s="15"/>
      <c r="CX35" s="15"/>
      <c r="CY35" s="15"/>
      <c r="CZ35" s="15"/>
      <c r="DA35" s="15"/>
      <c r="DB35" s="15"/>
      <c r="DC35" s="15"/>
      <c r="DD35" s="15"/>
      <c r="DE35" s="15"/>
      <c r="DF35" s="15"/>
      <c r="DG35" s="15"/>
      <c r="DH35" s="15"/>
      <c r="DI35" s="15"/>
      <c r="DJ35" s="15"/>
      <c r="DK35" s="15"/>
      <c r="DL35" s="15"/>
      <c r="DM35" s="15"/>
      <c r="DN35" s="15"/>
      <c r="DO35" s="15"/>
      <c r="DP35" s="15"/>
      <c r="DQ35" s="15"/>
      <c r="DR35" s="15"/>
      <c r="DS35" s="15"/>
      <c r="DT35" s="15"/>
      <c r="DU35" s="15"/>
      <c r="DV35" s="15"/>
      <c r="DW35" s="15"/>
      <c r="DX35" s="15"/>
      <c r="DY35" s="15"/>
      <c r="DZ35" s="15"/>
      <c r="EA35" s="15"/>
      <c r="EB35" s="15"/>
      <c r="EC35" s="15"/>
      <c r="ED35" s="15"/>
      <c r="EE35" s="15"/>
      <c r="EF35" s="15"/>
      <c r="EG35" s="15"/>
      <c r="EH35" s="15"/>
      <c r="EI35" s="15"/>
      <c r="EJ35" s="15"/>
      <c r="EK35" s="15"/>
      <c r="EL35" s="15"/>
      <c r="EM35" s="15"/>
      <c r="EN35" s="15"/>
      <c r="EO35" s="15"/>
      <c r="EP35" s="15"/>
      <c r="EQ35" s="15"/>
      <c r="ER35" s="15"/>
      <c r="ES35" s="15"/>
      <c r="ET35" s="15"/>
      <c r="EU35" s="15"/>
      <c r="EV35" s="15"/>
      <c r="EW35" s="15"/>
      <c r="EX35" s="15"/>
      <c r="EY35" s="15"/>
      <c r="EZ35" s="15"/>
      <c r="FA35" s="15"/>
      <c r="FB35" s="15"/>
      <c r="FC35" s="15"/>
      <c r="FD35" s="15"/>
      <c r="FE35" s="15"/>
      <c r="FF35" s="15"/>
      <c r="FG35" s="15"/>
      <c r="FH35" s="15"/>
      <c r="FI35" s="15"/>
      <c r="FJ35" s="15"/>
      <c r="FK35" s="15"/>
      <c r="FL35" s="15"/>
      <c r="FM35" s="15"/>
      <c r="FN35" s="15"/>
      <c r="FO35" s="15"/>
      <c r="FP35" s="15"/>
      <c r="FQ35" s="15"/>
      <c r="FR35" s="15"/>
      <c r="FS35" s="15"/>
      <c r="FT35" s="15"/>
      <c r="FU35" s="15"/>
      <c r="FV35" s="15"/>
      <c r="FW35" s="15"/>
      <c r="FX35" s="15"/>
      <c r="FY35" s="15"/>
      <c r="FZ35" s="15"/>
      <c r="GA35" s="15"/>
      <c r="GB35" s="15"/>
      <c r="GC35" s="15"/>
      <c r="GD35" s="15"/>
      <c r="GE35" s="15"/>
      <c r="GF35" s="15"/>
      <c r="GG35" s="15"/>
      <c r="GH35" s="15"/>
      <c r="GI35" s="15"/>
      <c r="GJ35" s="15"/>
      <c r="GK35" s="15"/>
      <c r="GL35" s="15"/>
      <c r="GM35" s="15"/>
      <c r="GN35" s="15"/>
      <c r="GO35" s="15"/>
      <c r="GP35" s="15"/>
      <c r="GQ35" s="15"/>
      <c r="GR35" s="15"/>
      <c r="GS35" s="15"/>
      <c r="GT35" s="15"/>
      <c r="GU35" s="15"/>
      <c r="GV35" s="15"/>
      <c r="GW35" s="15"/>
      <c r="GX35" s="15"/>
      <c r="GY35" s="15"/>
      <c r="GZ35" s="15"/>
      <c r="HA35" s="15"/>
      <c r="HB35" s="15"/>
      <c r="HC35" s="15"/>
      <c r="HD35" s="15"/>
      <c r="HE35" s="15"/>
      <c r="HF35" s="15"/>
      <c r="HG35" s="15"/>
      <c r="HH35" s="15"/>
      <c r="HI35" s="15"/>
      <c r="HJ35" s="15"/>
      <c r="HK35" s="15"/>
      <c r="HL35" s="15"/>
      <c r="HM35" s="15"/>
      <c r="HN35" s="15"/>
      <c r="HO35" s="15"/>
      <c r="HP35" s="15"/>
      <c r="HQ35" s="15"/>
      <c r="HR35" s="15"/>
      <c r="HS35" s="15"/>
      <c r="HT35" s="15"/>
      <c r="HU35" s="15"/>
      <c r="HV35" s="15"/>
    </row>
    <row r="36" spans="1:230" customFormat="1" ht="21">
      <c r="A36" s="42"/>
      <c r="B36" s="47"/>
      <c r="C36" s="53" t="s">
        <v>535</v>
      </c>
      <c r="D36" s="47"/>
      <c r="E36" s="47"/>
      <c r="F36" s="47"/>
      <c r="G36" s="47"/>
      <c r="H36" s="47"/>
      <c r="I36" s="47"/>
      <c r="J36" s="47"/>
      <c r="K36" s="47"/>
      <c r="L36" s="47"/>
      <c r="M36" s="47"/>
      <c r="N36" s="47"/>
      <c r="O36" s="47"/>
      <c r="P36" s="47"/>
      <c r="Q36" s="47"/>
      <c r="R36" s="47"/>
      <c r="S36" s="47"/>
      <c r="T36" s="47"/>
      <c r="U36" s="47"/>
      <c r="V36" s="47"/>
      <c r="W36" s="47"/>
      <c r="X36" s="47"/>
      <c r="Y36" s="47"/>
      <c r="Z36" s="47"/>
      <c r="AA36" s="47"/>
      <c r="AB36" s="42"/>
      <c r="AC36" s="15"/>
      <c r="AD36" s="15"/>
      <c r="AE36" s="15"/>
      <c r="AF36" s="15"/>
      <c r="AG36" s="15"/>
      <c r="AH36" s="15"/>
      <c r="AI36" s="15"/>
      <c r="AJ36" s="15"/>
      <c r="AK36" s="15"/>
      <c r="AL36" s="15"/>
      <c r="AM36" s="15"/>
      <c r="AN36" s="15"/>
      <c r="AO36" s="15"/>
      <c r="AP36" s="15"/>
      <c r="AQ36" s="15"/>
      <c r="AR36" s="15"/>
      <c r="AS36" s="15"/>
      <c r="AT36" s="15"/>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c r="BY36" s="15"/>
      <c r="BZ36" s="15"/>
      <c r="CA36" s="15"/>
      <c r="CB36" s="15"/>
      <c r="CC36" s="15"/>
      <c r="CD36" s="15"/>
      <c r="CE36" s="15"/>
      <c r="CF36" s="15"/>
      <c r="CG36" s="15"/>
      <c r="CH36" s="15"/>
      <c r="CI36" s="15"/>
      <c r="CJ36" s="15"/>
      <c r="CK36" s="15"/>
      <c r="CL36" s="15"/>
      <c r="CM36" s="15"/>
      <c r="CN36" s="15"/>
      <c r="CO36" s="15"/>
      <c r="CP36" s="15"/>
      <c r="CQ36" s="15"/>
      <c r="CR36" s="15"/>
      <c r="CS36" s="15"/>
      <c r="CT36" s="15"/>
      <c r="CU36" s="15"/>
      <c r="CV36" s="15"/>
      <c r="CW36" s="15"/>
      <c r="CX36" s="15"/>
      <c r="CY36" s="15"/>
      <c r="CZ36" s="15"/>
      <c r="DA36" s="15"/>
      <c r="DB36" s="15"/>
      <c r="DC36" s="15"/>
      <c r="DD36" s="15"/>
      <c r="DE36" s="15"/>
      <c r="DF36" s="15"/>
      <c r="DG36" s="15"/>
      <c r="DH36" s="15"/>
      <c r="DI36" s="15"/>
      <c r="DJ36" s="15"/>
      <c r="DK36" s="15"/>
      <c r="DL36" s="15"/>
      <c r="DM36" s="15"/>
      <c r="DN36" s="15"/>
      <c r="DO36" s="15"/>
      <c r="DP36" s="15"/>
      <c r="DQ36" s="15"/>
      <c r="DR36" s="15"/>
      <c r="DS36" s="15"/>
      <c r="DT36" s="15"/>
      <c r="DU36" s="15"/>
      <c r="DV36" s="15"/>
      <c r="DW36" s="15"/>
      <c r="DX36" s="15"/>
      <c r="DY36" s="15"/>
      <c r="DZ36" s="15"/>
      <c r="EA36" s="15"/>
      <c r="EB36" s="15"/>
      <c r="EC36" s="15"/>
      <c r="ED36" s="15"/>
      <c r="EE36" s="15"/>
      <c r="EF36" s="15"/>
      <c r="EG36" s="15"/>
      <c r="EH36" s="15"/>
      <c r="EI36" s="15"/>
      <c r="EJ36" s="15"/>
      <c r="EK36" s="15"/>
      <c r="EL36" s="15"/>
      <c r="EM36" s="15"/>
      <c r="EN36" s="15"/>
      <c r="EO36" s="15"/>
      <c r="EP36" s="15"/>
      <c r="EQ36" s="15"/>
      <c r="ER36" s="15"/>
      <c r="ES36" s="15"/>
      <c r="ET36" s="15"/>
      <c r="EU36" s="15"/>
      <c r="EV36" s="15"/>
      <c r="EW36" s="15"/>
      <c r="EX36" s="15"/>
      <c r="EY36" s="15"/>
      <c r="EZ36" s="15"/>
      <c r="FA36" s="15"/>
      <c r="FB36" s="15"/>
      <c r="FC36" s="15"/>
      <c r="FD36" s="15"/>
      <c r="FE36" s="15"/>
      <c r="FF36" s="15"/>
      <c r="FG36" s="15"/>
      <c r="FH36" s="15"/>
      <c r="FI36" s="15"/>
      <c r="FJ36" s="15"/>
      <c r="FK36" s="15"/>
      <c r="FL36" s="15"/>
      <c r="FM36" s="15"/>
      <c r="FN36" s="15"/>
      <c r="FO36" s="15"/>
      <c r="FP36" s="15"/>
      <c r="FQ36" s="15"/>
      <c r="FR36" s="15"/>
      <c r="FS36" s="15"/>
      <c r="FT36" s="15"/>
      <c r="FU36" s="15"/>
      <c r="FV36" s="15"/>
      <c r="FW36" s="15"/>
      <c r="FX36" s="15"/>
      <c r="FY36" s="15"/>
      <c r="FZ36" s="15"/>
      <c r="GA36" s="15"/>
      <c r="GB36" s="15"/>
      <c r="GC36" s="15"/>
      <c r="GD36" s="15"/>
      <c r="GE36" s="15"/>
      <c r="GF36" s="15"/>
      <c r="GG36" s="15"/>
      <c r="GH36" s="15"/>
      <c r="GI36" s="15"/>
      <c r="GJ36" s="15"/>
      <c r="GK36" s="15"/>
      <c r="GL36" s="15"/>
      <c r="GM36" s="15"/>
      <c r="GN36" s="15"/>
      <c r="GO36" s="15"/>
      <c r="GP36" s="15"/>
      <c r="GQ36" s="15"/>
      <c r="GR36" s="15"/>
      <c r="GS36" s="15"/>
      <c r="GT36" s="15"/>
      <c r="GU36" s="15"/>
      <c r="GV36" s="15"/>
      <c r="GW36" s="15"/>
      <c r="GX36" s="15"/>
      <c r="GY36" s="15"/>
      <c r="GZ36" s="15"/>
      <c r="HA36" s="15"/>
      <c r="HB36" s="15"/>
      <c r="HC36" s="15"/>
      <c r="HD36" s="15"/>
      <c r="HE36" s="15"/>
      <c r="HF36" s="15"/>
      <c r="HG36" s="15"/>
      <c r="HH36" s="15"/>
      <c r="HI36" s="15"/>
      <c r="HJ36" s="15"/>
      <c r="HK36" s="15"/>
      <c r="HL36" s="15"/>
      <c r="HM36" s="15"/>
      <c r="HN36" s="15"/>
      <c r="HO36" s="15"/>
      <c r="HP36" s="15"/>
      <c r="HQ36" s="15"/>
      <c r="HR36" s="15"/>
      <c r="HS36" s="15"/>
      <c r="HT36" s="15"/>
      <c r="HU36" s="15"/>
      <c r="HV36" s="15"/>
    </row>
    <row r="37" spans="1:230" customFormat="1">
      <c r="A37" s="42"/>
      <c r="B37" s="47"/>
      <c r="C37" s="47"/>
      <c r="D37" s="47"/>
      <c r="E37" s="47"/>
      <c r="F37" s="47"/>
      <c r="G37" s="47"/>
      <c r="H37" s="47"/>
      <c r="I37" s="47"/>
      <c r="J37" s="47"/>
      <c r="K37" s="47"/>
      <c r="L37" s="47"/>
      <c r="M37" s="47"/>
      <c r="N37" s="47"/>
      <c r="O37" s="47"/>
      <c r="P37" s="47"/>
      <c r="Q37" s="47"/>
      <c r="R37" s="47"/>
      <c r="S37" s="47"/>
      <c r="T37" s="47"/>
      <c r="U37" s="47"/>
      <c r="V37" s="47"/>
      <c r="W37" s="47"/>
      <c r="X37" s="47"/>
      <c r="Y37" s="47"/>
      <c r="Z37" s="47"/>
      <c r="AA37" s="47"/>
      <c r="AB37" s="42"/>
      <c r="AC37" s="15"/>
      <c r="AD37" s="15"/>
      <c r="AE37" s="15"/>
      <c r="AF37" s="15"/>
      <c r="AG37" s="15"/>
      <c r="AH37" s="15"/>
      <c r="AI37" s="15"/>
      <c r="AJ37" s="15"/>
      <c r="AK37" s="15"/>
      <c r="AL37" s="15"/>
      <c r="AM37" s="15"/>
      <c r="AN37" s="15"/>
      <c r="AO37" s="15"/>
      <c r="AP37" s="15"/>
      <c r="AQ37" s="15"/>
      <c r="AR37" s="15"/>
      <c r="AS37" s="15"/>
      <c r="AT37" s="15"/>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c r="BY37" s="15"/>
      <c r="BZ37" s="15"/>
      <c r="CA37" s="15"/>
      <c r="CB37" s="15"/>
      <c r="CC37" s="15"/>
      <c r="CD37" s="15"/>
      <c r="CE37" s="15"/>
      <c r="CF37" s="15"/>
      <c r="CG37" s="15"/>
      <c r="CH37" s="15"/>
      <c r="CI37" s="15"/>
      <c r="CJ37" s="15"/>
      <c r="CK37" s="15"/>
      <c r="CL37" s="15"/>
      <c r="CM37" s="15"/>
      <c r="CN37" s="15"/>
      <c r="CO37" s="15"/>
      <c r="CP37" s="15"/>
      <c r="CQ37" s="15"/>
      <c r="CR37" s="15"/>
      <c r="CS37" s="15"/>
      <c r="CT37" s="15"/>
      <c r="CU37" s="15"/>
      <c r="CV37" s="15"/>
      <c r="CW37" s="15"/>
      <c r="CX37" s="15"/>
      <c r="CY37" s="15"/>
      <c r="CZ37" s="15"/>
      <c r="DA37" s="15"/>
      <c r="DB37" s="15"/>
      <c r="DC37" s="15"/>
      <c r="DD37" s="15"/>
      <c r="DE37" s="15"/>
      <c r="DF37" s="15"/>
      <c r="DG37" s="15"/>
      <c r="DH37" s="15"/>
      <c r="DI37" s="15"/>
      <c r="DJ37" s="15"/>
      <c r="DK37" s="15"/>
      <c r="DL37" s="15"/>
      <c r="DM37" s="15"/>
      <c r="DN37" s="15"/>
      <c r="DO37" s="15"/>
      <c r="DP37" s="15"/>
      <c r="DQ37" s="15"/>
      <c r="DR37" s="15"/>
      <c r="DS37" s="15"/>
      <c r="DT37" s="15"/>
      <c r="DU37" s="15"/>
      <c r="DV37" s="15"/>
      <c r="DW37" s="15"/>
      <c r="DX37" s="15"/>
      <c r="DY37" s="15"/>
      <c r="DZ37" s="15"/>
      <c r="EA37" s="15"/>
      <c r="EB37" s="15"/>
      <c r="EC37" s="15"/>
      <c r="ED37" s="15"/>
      <c r="EE37" s="15"/>
      <c r="EF37" s="15"/>
      <c r="EG37" s="15"/>
      <c r="EH37" s="15"/>
      <c r="EI37" s="15"/>
      <c r="EJ37" s="15"/>
      <c r="EK37" s="15"/>
      <c r="EL37" s="15"/>
      <c r="EM37" s="15"/>
      <c r="EN37" s="15"/>
      <c r="EO37" s="15"/>
      <c r="EP37" s="15"/>
      <c r="EQ37" s="15"/>
      <c r="ER37" s="15"/>
      <c r="ES37" s="15"/>
      <c r="ET37" s="15"/>
      <c r="EU37" s="15"/>
      <c r="EV37" s="15"/>
      <c r="EW37" s="15"/>
      <c r="EX37" s="15"/>
      <c r="EY37" s="15"/>
      <c r="EZ37" s="15"/>
      <c r="FA37" s="15"/>
      <c r="FB37" s="15"/>
      <c r="FC37" s="15"/>
      <c r="FD37" s="15"/>
      <c r="FE37" s="15"/>
      <c r="FF37" s="15"/>
      <c r="FG37" s="15"/>
      <c r="FH37" s="15"/>
      <c r="FI37" s="15"/>
      <c r="FJ37" s="15"/>
      <c r="FK37" s="15"/>
      <c r="FL37" s="15"/>
      <c r="FM37" s="15"/>
      <c r="FN37" s="15"/>
      <c r="FO37" s="15"/>
      <c r="FP37" s="15"/>
      <c r="FQ37" s="15"/>
      <c r="FR37" s="15"/>
      <c r="FS37" s="15"/>
      <c r="FT37" s="15"/>
      <c r="FU37" s="15"/>
      <c r="FV37" s="15"/>
      <c r="FW37" s="15"/>
      <c r="FX37" s="15"/>
      <c r="FY37" s="15"/>
      <c r="FZ37" s="15"/>
      <c r="GA37" s="15"/>
      <c r="GB37" s="15"/>
      <c r="GC37" s="15"/>
      <c r="GD37" s="15"/>
      <c r="GE37" s="15"/>
      <c r="GF37" s="15"/>
      <c r="GG37" s="15"/>
      <c r="GH37" s="15"/>
      <c r="GI37" s="15"/>
      <c r="GJ37" s="15"/>
      <c r="GK37" s="15"/>
      <c r="GL37" s="15"/>
      <c r="GM37" s="15"/>
      <c r="GN37" s="15"/>
      <c r="GO37" s="15"/>
      <c r="GP37" s="15"/>
      <c r="GQ37" s="15"/>
      <c r="GR37" s="15"/>
      <c r="GS37" s="15"/>
      <c r="GT37" s="15"/>
      <c r="GU37" s="15"/>
      <c r="GV37" s="15"/>
      <c r="GW37" s="15"/>
      <c r="GX37" s="15"/>
      <c r="GY37" s="15"/>
      <c r="GZ37" s="15"/>
      <c r="HA37" s="15"/>
      <c r="HB37" s="15"/>
      <c r="HC37" s="15"/>
      <c r="HD37" s="15"/>
      <c r="HE37" s="15"/>
      <c r="HF37" s="15"/>
      <c r="HG37" s="15"/>
      <c r="HH37" s="15"/>
      <c r="HI37" s="15"/>
      <c r="HJ37" s="15"/>
      <c r="HK37" s="15"/>
      <c r="HL37" s="15"/>
      <c r="HM37" s="15"/>
      <c r="HN37" s="15"/>
      <c r="HO37" s="15"/>
      <c r="HP37" s="15"/>
      <c r="HQ37" s="15"/>
      <c r="HR37" s="15"/>
      <c r="HS37" s="15"/>
      <c r="HT37" s="15"/>
      <c r="HU37" s="15"/>
      <c r="HV37" s="15"/>
    </row>
    <row r="38" spans="1:230" customFormat="1">
      <c r="A38" s="42"/>
      <c r="B38" s="45"/>
      <c r="C38" s="56"/>
      <c r="D38" s="56"/>
      <c r="E38" s="45"/>
      <c r="F38" s="45"/>
      <c r="G38" s="15"/>
      <c r="H38" s="15"/>
      <c r="I38" s="15"/>
      <c r="J38" s="15"/>
      <c r="K38" s="80"/>
      <c r="L38" s="80"/>
      <c r="M38" s="80"/>
      <c r="N38" s="80"/>
      <c r="O38" s="45"/>
      <c r="P38" s="45"/>
      <c r="Q38" s="45"/>
      <c r="R38" s="45"/>
      <c r="S38" s="45"/>
      <c r="T38" s="45"/>
      <c r="U38" s="45"/>
      <c r="V38" s="45"/>
      <c r="W38" s="45"/>
      <c r="X38" s="45"/>
      <c r="Y38" s="45"/>
      <c r="Z38" s="45"/>
      <c r="AA38" s="45"/>
      <c r="AB38" s="42"/>
      <c r="AC38" s="15"/>
      <c r="AD38" s="15"/>
      <c r="AE38" s="15"/>
      <c r="AF38" s="15"/>
      <c r="AG38" s="15"/>
      <c r="AH38" s="15"/>
      <c r="AI38" s="15"/>
      <c r="AJ38" s="15"/>
      <c r="AK38" s="15"/>
      <c r="AL38" s="15"/>
      <c r="AM38" s="15"/>
      <c r="AN38" s="15"/>
      <c r="AO38" s="15"/>
      <c r="AP38" s="15"/>
      <c r="AQ38" s="15"/>
      <c r="AR38" s="15"/>
      <c r="AS38" s="15"/>
      <c r="AT38" s="15"/>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c r="BY38" s="15"/>
      <c r="BZ38" s="15"/>
      <c r="CA38" s="15"/>
      <c r="CB38" s="15"/>
      <c r="CC38" s="15"/>
      <c r="CD38" s="15"/>
      <c r="CE38" s="15"/>
      <c r="CF38" s="15"/>
      <c r="CG38" s="15"/>
      <c r="CH38" s="15"/>
      <c r="CI38" s="15"/>
      <c r="CJ38" s="15"/>
      <c r="CK38" s="15"/>
      <c r="CL38" s="15"/>
      <c r="CM38" s="15"/>
      <c r="CN38" s="15"/>
      <c r="CO38" s="15"/>
      <c r="CP38" s="15"/>
      <c r="CQ38" s="15"/>
      <c r="CR38" s="15"/>
      <c r="CS38" s="15"/>
      <c r="CT38" s="15"/>
      <c r="CU38" s="15"/>
      <c r="CV38" s="15"/>
      <c r="CW38" s="15"/>
      <c r="CX38" s="15"/>
      <c r="CY38" s="15"/>
      <c r="CZ38" s="15"/>
      <c r="DA38" s="15"/>
      <c r="DB38" s="15"/>
      <c r="DC38" s="15"/>
      <c r="DD38" s="15"/>
      <c r="DE38" s="15"/>
      <c r="DF38" s="15"/>
      <c r="DG38" s="15"/>
      <c r="DH38" s="15"/>
      <c r="DI38" s="15"/>
      <c r="DJ38" s="15"/>
      <c r="DK38" s="15"/>
      <c r="DL38" s="15"/>
      <c r="DM38" s="15"/>
      <c r="DN38" s="15"/>
      <c r="DO38" s="15"/>
      <c r="DP38" s="15"/>
      <c r="DQ38" s="15"/>
      <c r="DR38" s="15"/>
      <c r="DS38" s="15"/>
      <c r="DT38" s="15"/>
      <c r="DU38" s="15"/>
      <c r="DV38" s="15"/>
      <c r="DW38" s="15"/>
      <c r="DX38" s="15"/>
      <c r="DY38" s="15"/>
      <c r="DZ38" s="15"/>
      <c r="EA38" s="15"/>
      <c r="EB38" s="15"/>
      <c r="EC38" s="15"/>
      <c r="ED38" s="15"/>
      <c r="EE38" s="15"/>
      <c r="EF38" s="15"/>
      <c r="EG38" s="15"/>
      <c r="EH38" s="15"/>
      <c r="EI38" s="15"/>
      <c r="EJ38" s="15"/>
      <c r="EK38" s="15"/>
      <c r="EL38" s="15"/>
      <c r="EM38" s="15"/>
      <c r="EN38" s="15"/>
      <c r="EO38" s="15"/>
      <c r="EP38" s="15"/>
      <c r="EQ38" s="15"/>
      <c r="ER38" s="15"/>
      <c r="ES38" s="15"/>
      <c r="ET38" s="15"/>
      <c r="EU38" s="15"/>
      <c r="EV38" s="15"/>
      <c r="EW38" s="15"/>
      <c r="EX38" s="15"/>
      <c r="EY38" s="15"/>
      <c r="EZ38" s="15"/>
      <c r="FA38" s="15"/>
      <c r="FB38" s="15"/>
      <c r="FC38" s="15"/>
      <c r="FD38" s="15"/>
      <c r="FE38" s="15"/>
      <c r="FF38" s="15"/>
      <c r="FG38" s="15"/>
      <c r="FH38" s="15"/>
      <c r="FI38" s="15"/>
      <c r="FJ38" s="15"/>
      <c r="FK38" s="15"/>
      <c r="FL38" s="15"/>
      <c r="FM38" s="15"/>
      <c r="FN38" s="15"/>
      <c r="FO38" s="15"/>
      <c r="FP38" s="15"/>
      <c r="FQ38" s="15"/>
      <c r="FR38" s="15"/>
      <c r="FS38" s="15"/>
      <c r="FT38" s="15"/>
      <c r="FU38" s="15"/>
      <c r="FV38" s="15"/>
      <c r="FW38" s="15"/>
      <c r="FX38" s="15"/>
      <c r="FY38" s="15"/>
      <c r="FZ38" s="15"/>
      <c r="GA38" s="15"/>
      <c r="GB38" s="15"/>
      <c r="GC38" s="15"/>
      <c r="GD38" s="15"/>
      <c r="GE38" s="15"/>
      <c r="GF38" s="15"/>
      <c r="GG38" s="15"/>
      <c r="GH38" s="15"/>
      <c r="GI38" s="15"/>
      <c r="GJ38" s="15"/>
      <c r="GK38" s="15"/>
      <c r="GL38" s="15"/>
      <c r="GM38" s="15"/>
      <c r="GN38" s="15"/>
      <c r="GO38" s="15"/>
      <c r="GP38" s="15"/>
      <c r="GQ38" s="15"/>
      <c r="GR38" s="15"/>
      <c r="GS38" s="15"/>
      <c r="GT38" s="15"/>
      <c r="GU38" s="15"/>
      <c r="GV38" s="15"/>
      <c r="GW38" s="15"/>
      <c r="GX38" s="15"/>
      <c r="GY38" s="15"/>
      <c r="GZ38" s="15"/>
      <c r="HA38" s="15"/>
      <c r="HB38" s="15"/>
      <c r="HC38" s="15"/>
      <c r="HD38" s="15"/>
      <c r="HE38" s="15"/>
      <c r="HF38" s="15"/>
      <c r="HG38" s="15"/>
      <c r="HH38" s="15"/>
      <c r="HI38" s="15"/>
      <c r="HJ38" s="15"/>
      <c r="HK38" s="15"/>
      <c r="HL38" s="15"/>
      <c r="HM38" s="15"/>
      <c r="HN38" s="15"/>
      <c r="HO38" s="15"/>
      <c r="HP38" s="15"/>
      <c r="HQ38" s="15"/>
      <c r="HR38" s="15"/>
      <c r="HS38" s="15"/>
      <c r="HT38" s="15"/>
      <c r="HU38" s="15"/>
      <c r="HV38" s="15"/>
    </row>
    <row r="39" spans="1:230" customFormat="1">
      <c r="A39" s="42"/>
      <c r="B39" s="45"/>
      <c r="C39" s="56"/>
      <c r="D39" s="56"/>
      <c r="E39" s="45"/>
      <c r="F39" s="45"/>
      <c r="G39" s="15"/>
      <c r="H39" s="15"/>
      <c r="I39" s="15"/>
      <c r="J39" s="15"/>
      <c r="K39" s="80"/>
      <c r="L39" s="80"/>
      <c r="M39" s="80"/>
      <c r="N39" s="80"/>
      <c r="O39" s="45"/>
      <c r="P39" s="45"/>
      <c r="Q39" s="45"/>
      <c r="R39" s="45"/>
      <c r="S39" s="45"/>
      <c r="T39" s="45"/>
      <c r="U39" s="45"/>
      <c r="V39" s="45"/>
      <c r="W39" s="45"/>
      <c r="X39" s="45"/>
      <c r="Y39" s="45"/>
      <c r="Z39" s="45"/>
      <c r="AA39" s="45"/>
      <c r="AB39" s="42"/>
      <c r="AC39" s="15"/>
      <c r="AD39" s="15"/>
      <c r="AE39" s="15"/>
      <c r="AF39" s="15"/>
      <c r="AG39" s="15"/>
      <c r="AH39" s="15"/>
      <c r="AI39" s="15"/>
      <c r="AJ39" s="15"/>
      <c r="AK39" s="15"/>
      <c r="AL39" s="15"/>
      <c r="AM39" s="15"/>
      <c r="AN39" s="15"/>
      <c r="AO39" s="15"/>
      <c r="AP39" s="15"/>
      <c r="AQ39" s="15"/>
      <c r="AR39" s="15"/>
      <c r="AS39" s="15"/>
      <c r="AT39" s="15"/>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c r="BY39" s="15"/>
      <c r="BZ39" s="15"/>
      <c r="CA39" s="15"/>
      <c r="CB39" s="15"/>
      <c r="CC39" s="15"/>
      <c r="CD39" s="15"/>
      <c r="CE39" s="15"/>
      <c r="CF39" s="15"/>
      <c r="CG39" s="15"/>
      <c r="CH39" s="15"/>
      <c r="CI39" s="15"/>
      <c r="CJ39" s="15"/>
      <c r="CK39" s="15"/>
      <c r="CL39" s="15"/>
      <c r="CM39" s="15"/>
      <c r="CN39" s="15"/>
      <c r="CO39" s="15"/>
      <c r="CP39" s="15"/>
      <c r="CQ39" s="15"/>
      <c r="CR39" s="15"/>
      <c r="CS39" s="15"/>
      <c r="CT39" s="15"/>
      <c r="CU39" s="15"/>
      <c r="CV39" s="15"/>
      <c r="CW39" s="15"/>
      <c r="CX39" s="15"/>
      <c r="CY39" s="15"/>
      <c r="CZ39" s="15"/>
      <c r="DA39" s="15"/>
      <c r="DB39" s="15"/>
      <c r="DC39" s="15"/>
      <c r="DD39" s="15"/>
      <c r="DE39" s="15"/>
      <c r="DF39" s="15"/>
      <c r="DG39" s="15"/>
      <c r="DH39" s="15"/>
      <c r="DI39" s="15"/>
      <c r="DJ39" s="15"/>
      <c r="DK39" s="15"/>
      <c r="DL39" s="15"/>
      <c r="DM39" s="15"/>
      <c r="DN39" s="15"/>
      <c r="DO39" s="15"/>
      <c r="DP39" s="15"/>
      <c r="DQ39" s="15"/>
      <c r="DR39" s="15"/>
      <c r="DS39" s="15"/>
      <c r="DT39" s="15"/>
      <c r="DU39" s="15"/>
      <c r="DV39" s="15"/>
      <c r="DW39" s="15"/>
      <c r="DX39" s="15"/>
      <c r="DY39" s="15"/>
      <c r="DZ39" s="15"/>
      <c r="EA39" s="15"/>
      <c r="EB39" s="15"/>
      <c r="EC39" s="15"/>
      <c r="ED39" s="15"/>
      <c r="EE39" s="15"/>
      <c r="EF39" s="15"/>
      <c r="EG39" s="15"/>
      <c r="EH39" s="15"/>
      <c r="EI39" s="15"/>
      <c r="EJ39" s="15"/>
      <c r="EK39" s="15"/>
      <c r="EL39" s="15"/>
      <c r="EM39" s="15"/>
      <c r="EN39" s="15"/>
      <c r="EO39" s="15"/>
      <c r="EP39" s="15"/>
      <c r="EQ39" s="15"/>
      <c r="ER39" s="15"/>
      <c r="ES39" s="15"/>
      <c r="ET39" s="15"/>
      <c r="EU39" s="15"/>
      <c r="EV39" s="15"/>
      <c r="EW39" s="15"/>
      <c r="EX39" s="15"/>
      <c r="EY39" s="15"/>
      <c r="EZ39" s="15"/>
      <c r="FA39" s="15"/>
      <c r="FB39" s="15"/>
      <c r="FC39" s="15"/>
      <c r="FD39" s="15"/>
      <c r="FE39" s="15"/>
      <c r="FF39" s="15"/>
      <c r="FG39" s="15"/>
      <c r="FH39" s="15"/>
      <c r="FI39" s="15"/>
      <c r="FJ39" s="15"/>
      <c r="FK39" s="15"/>
      <c r="FL39" s="15"/>
      <c r="FM39" s="15"/>
      <c r="FN39" s="15"/>
      <c r="FO39" s="15"/>
      <c r="FP39" s="15"/>
      <c r="FQ39" s="15"/>
      <c r="FR39" s="15"/>
      <c r="FS39" s="15"/>
      <c r="FT39" s="15"/>
      <c r="FU39" s="15"/>
      <c r="FV39" s="15"/>
      <c r="FW39" s="15"/>
      <c r="FX39" s="15"/>
      <c r="FY39" s="15"/>
      <c r="FZ39" s="15"/>
      <c r="GA39" s="15"/>
      <c r="GB39" s="15"/>
      <c r="GC39" s="15"/>
      <c r="GD39" s="15"/>
      <c r="GE39" s="15"/>
      <c r="GF39" s="15"/>
      <c r="GG39" s="15"/>
      <c r="GH39" s="15"/>
      <c r="GI39" s="15"/>
      <c r="GJ39" s="15"/>
      <c r="GK39" s="15"/>
      <c r="GL39" s="15"/>
      <c r="GM39" s="15"/>
      <c r="GN39" s="15"/>
      <c r="GO39" s="15"/>
      <c r="GP39" s="15"/>
      <c r="GQ39" s="15"/>
      <c r="GR39" s="15"/>
      <c r="GS39" s="15"/>
      <c r="GT39" s="15"/>
      <c r="GU39" s="15"/>
      <c r="GV39" s="15"/>
      <c r="GW39" s="15"/>
      <c r="GX39" s="15"/>
      <c r="GY39" s="15"/>
      <c r="GZ39" s="15"/>
      <c r="HA39" s="15"/>
      <c r="HB39" s="15"/>
      <c r="HC39" s="15"/>
      <c r="HD39" s="15"/>
      <c r="HE39" s="15"/>
      <c r="HF39" s="15"/>
      <c r="HG39" s="15"/>
      <c r="HH39" s="15"/>
      <c r="HI39" s="15"/>
      <c r="HJ39" s="15"/>
      <c r="HK39" s="15"/>
      <c r="HL39" s="15"/>
      <c r="HM39" s="15"/>
      <c r="HN39" s="15"/>
      <c r="HO39" s="15"/>
      <c r="HP39" s="15"/>
      <c r="HQ39" s="15"/>
      <c r="HR39" s="15"/>
      <c r="HS39" s="15"/>
      <c r="HT39" s="15"/>
      <c r="HU39" s="15"/>
      <c r="HV39" s="15"/>
    </row>
    <row r="40" spans="1:230" customFormat="1">
      <c r="A40" s="42"/>
      <c r="B40" s="45"/>
      <c r="C40" s="124" t="str">
        <f>VLOOKUP(H43,lista_kierunki_swiata3,3,0)</f>
        <v>W</v>
      </c>
      <c r="D40" s="56"/>
      <c r="E40" s="45"/>
      <c r="F40" s="45"/>
      <c r="G40" s="15"/>
      <c r="H40" s="15"/>
      <c r="I40" s="15"/>
      <c r="J40" s="15"/>
      <c r="K40" s="80"/>
      <c r="L40" s="80"/>
      <c r="M40" s="80"/>
      <c r="N40" s="80"/>
      <c r="O40" s="122" t="str">
        <f>VLOOKUP(T43,lista_kierunki_swiata3,3,0)</f>
        <v>N</v>
      </c>
      <c r="P40" s="15"/>
      <c r="Q40" s="45"/>
      <c r="R40" s="45"/>
      <c r="S40" s="45"/>
      <c r="T40" s="45"/>
      <c r="U40" s="45"/>
      <c r="V40" s="45"/>
      <c r="W40" s="45"/>
      <c r="X40" s="45"/>
      <c r="Y40" s="45"/>
      <c r="Z40" s="45"/>
      <c r="AA40" s="45"/>
      <c r="AB40" s="42"/>
      <c r="AC40" s="15"/>
      <c r="AD40" s="15"/>
      <c r="AE40" s="15"/>
      <c r="AF40" s="15"/>
      <c r="AG40" s="15"/>
      <c r="AH40" s="15"/>
      <c r="AI40" s="15"/>
      <c r="AJ40" s="15"/>
      <c r="AK40" s="15"/>
      <c r="AL40" s="15"/>
      <c r="AM40" s="15"/>
      <c r="AN40" s="15"/>
      <c r="AO40" s="15"/>
      <c r="AP40" s="15"/>
      <c r="AQ40" s="15"/>
      <c r="AR40" s="15"/>
      <c r="AS40" s="15"/>
      <c r="AT40" s="15"/>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c r="BY40" s="15"/>
      <c r="BZ40" s="15"/>
      <c r="CA40" s="15"/>
      <c r="CB40" s="15"/>
      <c r="CC40" s="15"/>
      <c r="CD40" s="15"/>
      <c r="CE40" s="15"/>
      <c r="CF40" s="15"/>
      <c r="CG40" s="15"/>
      <c r="CH40" s="15"/>
      <c r="CI40" s="15"/>
      <c r="CJ40" s="15"/>
      <c r="CK40" s="15"/>
      <c r="CL40" s="15"/>
      <c r="CM40" s="15"/>
      <c r="CN40" s="15"/>
      <c r="CO40" s="15"/>
      <c r="CP40" s="15"/>
      <c r="CQ40" s="15"/>
      <c r="CR40" s="15"/>
      <c r="CS40" s="15"/>
      <c r="CT40" s="15"/>
      <c r="CU40" s="15"/>
      <c r="CV40" s="15"/>
      <c r="CW40" s="15"/>
      <c r="CX40" s="15"/>
      <c r="CY40" s="15"/>
      <c r="CZ40" s="15"/>
      <c r="DA40" s="15"/>
      <c r="DB40" s="15"/>
      <c r="DC40" s="15"/>
      <c r="DD40" s="15"/>
      <c r="DE40" s="15"/>
      <c r="DF40" s="15"/>
      <c r="DG40" s="15"/>
      <c r="DH40" s="15"/>
      <c r="DI40" s="15"/>
      <c r="DJ40" s="15"/>
      <c r="DK40" s="15"/>
      <c r="DL40" s="15"/>
      <c r="DM40" s="15"/>
      <c r="DN40" s="15"/>
      <c r="DO40" s="15"/>
      <c r="DP40" s="15"/>
      <c r="DQ40" s="15"/>
      <c r="DR40" s="15"/>
      <c r="DS40" s="15"/>
      <c r="DT40" s="15"/>
      <c r="DU40" s="15"/>
      <c r="DV40" s="15"/>
      <c r="DW40" s="15"/>
      <c r="DX40" s="15"/>
      <c r="DY40" s="15"/>
      <c r="DZ40" s="15"/>
      <c r="EA40" s="15"/>
      <c r="EB40" s="15"/>
      <c r="EC40" s="15"/>
      <c r="ED40" s="15"/>
      <c r="EE40" s="15"/>
      <c r="EF40" s="15"/>
      <c r="EG40" s="15"/>
      <c r="EH40" s="15"/>
      <c r="EI40" s="15"/>
      <c r="EJ40" s="15"/>
      <c r="EK40" s="15"/>
      <c r="EL40" s="15"/>
      <c r="EM40" s="15"/>
      <c r="EN40" s="15"/>
      <c r="EO40" s="15"/>
      <c r="EP40" s="15"/>
      <c r="EQ40" s="15"/>
      <c r="ER40" s="15"/>
      <c r="ES40" s="15"/>
      <c r="ET40" s="15"/>
      <c r="EU40" s="15"/>
      <c r="EV40" s="15"/>
      <c r="EW40" s="15"/>
      <c r="EX40" s="15"/>
      <c r="EY40" s="15"/>
      <c r="EZ40" s="15"/>
      <c r="FA40" s="15"/>
      <c r="FB40" s="15"/>
      <c r="FC40" s="15"/>
      <c r="FD40" s="15"/>
      <c r="FE40" s="15"/>
      <c r="FF40" s="15"/>
      <c r="FG40" s="15"/>
      <c r="FH40" s="15"/>
      <c r="FI40" s="15"/>
      <c r="FJ40" s="15"/>
      <c r="FK40" s="15"/>
      <c r="FL40" s="15"/>
      <c r="FM40" s="15"/>
      <c r="FN40" s="15"/>
      <c r="FO40" s="15"/>
      <c r="FP40" s="15"/>
      <c r="FQ40" s="15"/>
      <c r="FR40" s="15"/>
      <c r="FS40" s="15"/>
      <c r="FT40" s="15"/>
      <c r="FU40" s="15"/>
      <c r="FV40" s="15"/>
      <c r="FW40" s="15"/>
      <c r="FX40" s="15"/>
      <c r="FY40" s="15"/>
      <c r="FZ40" s="15"/>
      <c r="GA40" s="15"/>
      <c r="GB40" s="15"/>
      <c r="GC40" s="15"/>
      <c r="GD40" s="15"/>
      <c r="GE40" s="15"/>
      <c r="GF40" s="15"/>
      <c r="GG40" s="15"/>
      <c r="GH40" s="15"/>
      <c r="GI40" s="15"/>
      <c r="GJ40" s="15"/>
      <c r="GK40" s="15"/>
      <c r="GL40" s="15"/>
      <c r="GM40" s="15"/>
      <c r="GN40" s="15"/>
      <c r="GO40" s="15"/>
      <c r="GP40" s="15"/>
      <c r="GQ40" s="15"/>
      <c r="GR40" s="15"/>
      <c r="GS40" s="15"/>
      <c r="GT40" s="15"/>
      <c r="GU40" s="15"/>
      <c r="GV40" s="15"/>
      <c r="GW40" s="15"/>
      <c r="GX40" s="15"/>
      <c r="GY40" s="15"/>
      <c r="GZ40" s="15"/>
      <c r="HA40" s="15"/>
      <c r="HB40" s="15"/>
      <c r="HC40" s="15"/>
      <c r="HD40" s="15"/>
      <c r="HE40" s="15"/>
      <c r="HF40" s="15"/>
      <c r="HG40" s="15"/>
      <c r="HH40" s="15"/>
      <c r="HI40" s="15"/>
      <c r="HJ40" s="15"/>
      <c r="HK40" s="15"/>
      <c r="HL40" s="15"/>
      <c r="HM40" s="15"/>
      <c r="HN40" s="15"/>
      <c r="HO40" s="15"/>
      <c r="HP40" s="15"/>
      <c r="HQ40" s="15"/>
      <c r="HR40" s="15"/>
      <c r="HS40" s="15"/>
      <c r="HT40" s="15"/>
      <c r="HU40" s="15"/>
      <c r="HV40" s="15"/>
    </row>
    <row r="41" spans="1:230" customFormat="1">
      <c r="A41" s="42"/>
      <c r="B41" s="45"/>
      <c r="C41" s="56"/>
      <c r="D41" s="15"/>
      <c r="E41" s="15"/>
      <c r="F41" s="15"/>
      <c r="G41" s="15"/>
      <c r="H41" s="15"/>
      <c r="I41" s="15"/>
      <c r="J41" s="15"/>
      <c r="K41" s="80"/>
      <c r="L41" s="80"/>
      <c r="M41" s="80"/>
      <c r="N41" s="80"/>
      <c r="O41" s="45"/>
      <c r="P41" s="45"/>
      <c r="Q41" s="45"/>
      <c r="R41" s="45"/>
      <c r="S41" s="45"/>
      <c r="T41" s="15"/>
      <c r="U41" s="45"/>
      <c r="V41" s="45"/>
      <c r="W41" s="45"/>
      <c r="X41" s="45"/>
      <c r="Y41" s="45"/>
      <c r="Z41" s="45"/>
      <c r="AA41" s="45"/>
      <c r="AB41" s="42"/>
      <c r="AC41" s="15"/>
      <c r="AD41" s="15"/>
      <c r="AE41" s="15"/>
      <c r="AF41" s="15"/>
      <c r="AG41" s="15"/>
      <c r="AH41" s="15"/>
      <c r="AI41" s="15"/>
      <c r="AJ41" s="15"/>
      <c r="AK41" s="15"/>
      <c r="AL41" s="15"/>
      <c r="AM41" s="15"/>
      <c r="AN41" s="15"/>
      <c r="AO41" s="15"/>
      <c r="AP41" s="15"/>
      <c r="AQ41" s="15"/>
      <c r="AR41" s="15"/>
      <c r="AS41" s="15"/>
      <c r="AT41" s="15"/>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c r="BY41" s="15"/>
      <c r="BZ41" s="15"/>
      <c r="CA41" s="15"/>
      <c r="CB41" s="15"/>
      <c r="CC41" s="15"/>
      <c r="CD41" s="15"/>
      <c r="CE41" s="15"/>
      <c r="CF41" s="15"/>
      <c r="CG41" s="15"/>
      <c r="CH41" s="15"/>
      <c r="CI41" s="15"/>
      <c r="CJ41" s="15"/>
      <c r="CK41" s="15"/>
      <c r="CL41" s="15"/>
      <c r="CM41" s="15"/>
      <c r="CN41" s="15"/>
      <c r="CO41" s="15"/>
      <c r="CP41" s="15"/>
      <c r="CQ41" s="15"/>
      <c r="CR41" s="15"/>
      <c r="CS41" s="15"/>
      <c r="CT41" s="15"/>
      <c r="CU41" s="15"/>
      <c r="CV41" s="15"/>
      <c r="CW41" s="15"/>
      <c r="CX41" s="15"/>
      <c r="CY41" s="15"/>
      <c r="CZ41" s="15"/>
      <c r="DA41" s="15"/>
      <c r="DB41" s="15"/>
      <c r="DC41" s="15"/>
      <c r="DD41" s="15"/>
      <c r="DE41" s="15"/>
      <c r="DF41" s="15"/>
      <c r="DG41" s="15"/>
      <c r="DH41" s="15"/>
      <c r="DI41" s="15"/>
      <c r="DJ41" s="15"/>
      <c r="DK41" s="15"/>
      <c r="DL41" s="15"/>
      <c r="DM41" s="15"/>
      <c r="DN41" s="15"/>
      <c r="DO41" s="15"/>
      <c r="DP41" s="15"/>
      <c r="DQ41" s="15"/>
      <c r="DR41" s="15"/>
      <c r="DS41" s="15"/>
      <c r="DT41" s="15"/>
      <c r="DU41" s="15"/>
      <c r="DV41" s="15"/>
      <c r="DW41" s="15"/>
      <c r="DX41" s="15"/>
      <c r="DY41" s="15"/>
      <c r="DZ41" s="15"/>
      <c r="EA41" s="15"/>
      <c r="EB41" s="15"/>
      <c r="EC41" s="15"/>
      <c r="ED41" s="15"/>
      <c r="EE41" s="15"/>
      <c r="EF41" s="15"/>
      <c r="EG41" s="15"/>
      <c r="EH41" s="15"/>
      <c r="EI41" s="15"/>
      <c r="EJ41" s="15"/>
      <c r="EK41" s="15"/>
      <c r="EL41" s="15"/>
      <c r="EM41" s="15"/>
      <c r="EN41" s="15"/>
      <c r="EO41" s="15"/>
      <c r="EP41" s="15"/>
      <c r="EQ41" s="15"/>
      <c r="ER41" s="15"/>
      <c r="ES41" s="15"/>
      <c r="ET41" s="15"/>
      <c r="EU41" s="15"/>
      <c r="EV41" s="15"/>
      <c r="EW41" s="15"/>
      <c r="EX41" s="15"/>
      <c r="EY41" s="15"/>
      <c r="EZ41" s="15"/>
      <c r="FA41" s="15"/>
      <c r="FB41" s="15"/>
      <c r="FC41" s="15"/>
      <c r="FD41" s="15"/>
      <c r="FE41" s="15"/>
      <c r="FF41" s="15"/>
      <c r="FG41" s="15"/>
      <c r="FH41" s="15"/>
      <c r="FI41" s="15"/>
      <c r="FJ41" s="15"/>
      <c r="FK41" s="15"/>
      <c r="FL41" s="15"/>
      <c r="FM41" s="15"/>
      <c r="FN41" s="15"/>
      <c r="FO41" s="15"/>
      <c r="FP41" s="15"/>
      <c r="FQ41" s="15"/>
      <c r="FR41" s="15"/>
      <c r="FS41" s="15"/>
      <c r="FT41" s="15"/>
      <c r="FU41" s="15"/>
      <c r="FV41" s="15"/>
      <c r="FW41" s="15"/>
      <c r="FX41" s="15"/>
      <c r="FY41" s="15"/>
      <c r="FZ41" s="15"/>
      <c r="GA41" s="15"/>
      <c r="GB41" s="15"/>
      <c r="GC41" s="15"/>
      <c r="GD41" s="15"/>
      <c r="GE41" s="15"/>
      <c r="GF41" s="15"/>
      <c r="GG41" s="15"/>
      <c r="GH41" s="15"/>
      <c r="GI41" s="15"/>
      <c r="GJ41" s="15"/>
      <c r="GK41" s="15"/>
      <c r="GL41" s="15"/>
      <c r="GM41" s="15"/>
      <c r="GN41" s="15"/>
      <c r="GO41" s="15"/>
      <c r="GP41" s="15"/>
      <c r="GQ41" s="15"/>
      <c r="GR41" s="15"/>
      <c r="GS41" s="15"/>
      <c r="GT41" s="15"/>
      <c r="GU41" s="15"/>
      <c r="GV41" s="15"/>
      <c r="GW41" s="15"/>
      <c r="GX41" s="15"/>
      <c r="GY41" s="15"/>
      <c r="GZ41" s="15"/>
      <c r="HA41" s="15"/>
      <c r="HB41" s="15"/>
      <c r="HC41" s="15"/>
      <c r="HD41" s="15"/>
      <c r="HE41" s="15"/>
      <c r="HF41" s="15"/>
      <c r="HG41" s="15"/>
      <c r="HH41" s="15"/>
      <c r="HI41" s="15"/>
      <c r="HJ41" s="15"/>
      <c r="HK41" s="15"/>
      <c r="HL41" s="15"/>
      <c r="HM41" s="15"/>
      <c r="HN41" s="15"/>
      <c r="HO41" s="15"/>
      <c r="HP41" s="15"/>
      <c r="HQ41" s="15"/>
      <c r="HR41" s="15"/>
      <c r="HS41" s="15"/>
      <c r="HT41" s="15"/>
      <c r="HU41" s="15"/>
      <c r="HV41" s="15"/>
    </row>
    <row r="42" spans="1:230" customFormat="1">
      <c r="A42" s="42"/>
      <c r="B42" s="45"/>
      <c r="C42" s="56"/>
      <c r="D42" s="56"/>
      <c r="E42" s="45"/>
      <c r="F42" s="45"/>
      <c r="G42" s="15"/>
      <c r="H42" s="15"/>
      <c r="I42" s="15"/>
      <c r="J42" s="15"/>
      <c r="K42" s="80"/>
      <c r="L42" s="80"/>
      <c r="M42" s="80"/>
      <c r="N42" s="80"/>
      <c r="O42" s="45"/>
      <c r="P42" s="56"/>
      <c r="Q42" s="56"/>
      <c r="R42" s="45"/>
      <c r="S42" s="45"/>
      <c r="T42" s="15"/>
      <c r="U42" s="15"/>
      <c r="V42" s="15"/>
      <c r="W42" s="15"/>
      <c r="X42" s="45"/>
      <c r="Y42" s="45"/>
      <c r="Z42" s="45"/>
      <c r="AA42" s="45"/>
      <c r="AB42" s="42"/>
      <c r="AC42" s="15"/>
      <c r="AD42" s="15"/>
      <c r="AE42" s="15"/>
      <c r="AF42" s="15"/>
      <c r="AG42" s="15"/>
      <c r="AH42" s="15"/>
      <c r="AI42" s="15"/>
      <c r="AJ42" s="15"/>
      <c r="AK42" s="15"/>
      <c r="AL42" s="15"/>
      <c r="AM42" s="15"/>
      <c r="AN42" s="15"/>
      <c r="AO42" s="15"/>
      <c r="AP42" s="15"/>
      <c r="AQ42" s="15"/>
      <c r="AR42" s="15"/>
      <c r="AS42" s="15"/>
      <c r="AT42" s="15"/>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c r="BY42" s="15"/>
      <c r="BZ42" s="15"/>
      <c r="CA42" s="15"/>
      <c r="CB42" s="15"/>
      <c r="CC42" s="15"/>
      <c r="CD42" s="15"/>
      <c r="CE42" s="15"/>
      <c r="CF42" s="15"/>
      <c r="CG42" s="15"/>
      <c r="CH42" s="15"/>
      <c r="CI42" s="15"/>
      <c r="CJ42" s="15"/>
      <c r="CK42" s="15"/>
      <c r="CL42" s="15"/>
      <c r="CM42" s="15"/>
      <c r="CN42" s="15"/>
      <c r="CO42" s="15"/>
      <c r="CP42" s="15"/>
      <c r="CQ42" s="15"/>
      <c r="CR42" s="15"/>
      <c r="CS42" s="15"/>
      <c r="CT42" s="15"/>
      <c r="CU42" s="15"/>
      <c r="CV42" s="15"/>
      <c r="CW42" s="15"/>
      <c r="CX42" s="15"/>
      <c r="CY42" s="15"/>
      <c r="CZ42" s="15"/>
      <c r="DA42" s="15"/>
      <c r="DB42" s="15"/>
      <c r="DC42" s="15"/>
      <c r="DD42" s="15"/>
      <c r="DE42" s="15"/>
      <c r="DF42" s="15"/>
      <c r="DG42" s="15"/>
      <c r="DH42" s="15"/>
      <c r="DI42" s="15"/>
      <c r="DJ42" s="15"/>
      <c r="DK42" s="15"/>
      <c r="DL42" s="15"/>
      <c r="DM42" s="15"/>
      <c r="DN42" s="15"/>
      <c r="DO42" s="15"/>
      <c r="DP42" s="15"/>
      <c r="DQ42" s="15"/>
      <c r="DR42" s="15"/>
      <c r="DS42" s="15"/>
      <c r="DT42" s="15"/>
      <c r="DU42" s="15"/>
      <c r="DV42" s="15"/>
      <c r="DW42" s="15"/>
      <c r="DX42" s="15"/>
      <c r="DY42" s="15"/>
      <c r="DZ42" s="15"/>
      <c r="EA42" s="15"/>
      <c r="EB42" s="15"/>
      <c r="EC42" s="15"/>
      <c r="ED42" s="15"/>
      <c r="EE42" s="15"/>
      <c r="EF42" s="15"/>
      <c r="EG42" s="15"/>
      <c r="EH42" s="15"/>
      <c r="EI42" s="15"/>
      <c r="EJ42" s="15"/>
      <c r="EK42" s="15"/>
      <c r="EL42" s="15"/>
      <c r="EM42" s="15"/>
      <c r="EN42" s="15"/>
      <c r="EO42" s="15"/>
      <c r="EP42" s="15"/>
      <c r="EQ42" s="15"/>
      <c r="ER42" s="15"/>
      <c r="ES42" s="15"/>
      <c r="ET42" s="15"/>
      <c r="EU42" s="15"/>
      <c r="EV42" s="15"/>
      <c r="EW42" s="15"/>
      <c r="EX42" s="15"/>
      <c r="EY42" s="15"/>
      <c r="EZ42" s="15"/>
      <c r="FA42" s="15"/>
      <c r="FB42" s="15"/>
      <c r="FC42" s="15"/>
      <c r="FD42" s="15"/>
      <c r="FE42" s="15"/>
      <c r="FF42" s="15"/>
      <c r="FG42" s="15"/>
      <c r="FH42" s="15"/>
      <c r="FI42" s="15"/>
      <c r="FJ42" s="15"/>
      <c r="FK42" s="15"/>
      <c r="FL42" s="15"/>
      <c r="FM42" s="15"/>
      <c r="FN42" s="15"/>
      <c r="FO42" s="15"/>
      <c r="FP42" s="15"/>
      <c r="FQ42" s="15"/>
      <c r="FR42" s="15"/>
      <c r="FS42" s="15"/>
      <c r="FT42" s="15"/>
      <c r="FU42" s="15"/>
      <c r="FV42" s="15"/>
      <c r="FW42" s="15"/>
      <c r="FX42" s="15"/>
      <c r="FY42" s="15"/>
      <c r="FZ42" s="15"/>
      <c r="GA42" s="15"/>
      <c r="GB42" s="15"/>
      <c r="GC42" s="15"/>
      <c r="GD42" s="15"/>
      <c r="GE42" s="15"/>
      <c r="GF42" s="15"/>
      <c r="GG42" s="15"/>
      <c r="GH42" s="15"/>
      <c r="GI42" s="15"/>
      <c r="GJ42" s="15"/>
      <c r="GK42" s="15"/>
      <c r="GL42" s="15"/>
      <c r="GM42" s="15"/>
      <c r="GN42" s="15"/>
      <c r="GO42" s="15"/>
      <c r="GP42" s="15"/>
      <c r="GQ42" s="15"/>
      <c r="GR42" s="15"/>
      <c r="GS42" s="15"/>
      <c r="GT42" s="15"/>
      <c r="GU42" s="15"/>
      <c r="GV42" s="15"/>
      <c r="GW42" s="15"/>
      <c r="GX42" s="15"/>
      <c r="GY42" s="15"/>
      <c r="GZ42" s="15"/>
      <c r="HA42" s="15"/>
      <c r="HB42" s="15"/>
      <c r="HC42" s="15"/>
      <c r="HD42" s="15"/>
      <c r="HE42" s="15"/>
      <c r="HF42" s="15"/>
      <c r="HG42" s="15"/>
      <c r="HH42" s="15"/>
      <c r="HI42" s="15"/>
      <c r="HJ42" s="15"/>
      <c r="HK42" s="15"/>
      <c r="HL42" s="15"/>
      <c r="HM42" s="15"/>
      <c r="HN42" s="15"/>
      <c r="HO42" s="15"/>
      <c r="HP42" s="15"/>
      <c r="HQ42" s="15"/>
      <c r="HR42" s="15"/>
      <c r="HS42" s="15"/>
      <c r="HT42" s="15"/>
      <c r="HU42" s="15"/>
      <c r="HV42" s="15"/>
    </row>
    <row r="43" spans="1:230" customFormat="1" ht="14.4" customHeight="1">
      <c r="A43" s="42"/>
      <c r="B43" s="45"/>
      <c r="C43" s="15"/>
      <c r="D43" s="15"/>
      <c r="E43" s="80"/>
      <c r="F43" s="80" t="s">
        <v>10</v>
      </c>
      <c r="G43" s="38"/>
      <c r="H43" s="292" t="s">
        <v>441</v>
      </c>
      <c r="I43" s="292"/>
      <c r="J43" s="292"/>
      <c r="K43" s="292"/>
      <c r="L43" s="80"/>
      <c r="M43" s="80"/>
      <c r="N43" s="80"/>
      <c r="O43" s="45"/>
      <c r="P43" s="15"/>
      <c r="Q43" s="80" t="s">
        <v>10</v>
      </c>
      <c r="R43" s="15"/>
      <c r="S43" s="80"/>
      <c r="T43" s="291" t="str">
        <f>Obliczenia5!B46</f>
        <v>Północ</v>
      </c>
      <c r="U43" s="291"/>
      <c r="V43" s="291"/>
      <c r="W43" s="291"/>
      <c r="X43" s="291"/>
      <c r="Y43" s="45"/>
      <c r="Z43" s="45"/>
      <c r="AA43" s="45"/>
      <c r="AB43" s="42"/>
      <c r="AC43" s="15"/>
      <c r="AD43" s="15"/>
      <c r="AE43" s="15"/>
      <c r="AF43" s="15"/>
      <c r="AG43" s="15"/>
      <c r="AH43" s="15"/>
      <c r="AI43" s="15"/>
      <c r="AJ43" s="15"/>
      <c r="AK43" s="15"/>
      <c r="AL43" s="15"/>
      <c r="AM43" s="15"/>
      <c r="AN43" s="15"/>
      <c r="AO43" s="15"/>
      <c r="AP43" s="15"/>
      <c r="AQ43" s="15"/>
      <c r="AR43" s="15"/>
      <c r="AS43" s="15"/>
      <c r="AT43" s="15"/>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c r="BY43" s="15"/>
      <c r="BZ43" s="15"/>
      <c r="CA43" s="15"/>
      <c r="CB43" s="15"/>
      <c r="CC43" s="15"/>
      <c r="CD43" s="15"/>
      <c r="CE43" s="15"/>
      <c r="CF43" s="15"/>
      <c r="CG43" s="15"/>
      <c r="CH43" s="15"/>
      <c r="CI43" s="15"/>
      <c r="CJ43" s="15"/>
      <c r="CK43" s="15"/>
      <c r="CL43" s="15"/>
      <c r="CM43" s="15"/>
      <c r="CN43" s="15"/>
      <c r="CO43" s="15"/>
      <c r="CP43" s="15"/>
      <c r="CQ43" s="15"/>
      <c r="CR43" s="15"/>
      <c r="CS43" s="15"/>
      <c r="CT43" s="15"/>
      <c r="CU43" s="15"/>
      <c r="CV43" s="15"/>
      <c r="CW43" s="15"/>
      <c r="CX43" s="15"/>
      <c r="CY43" s="15"/>
      <c r="CZ43" s="15"/>
      <c r="DA43" s="15"/>
      <c r="DB43" s="15"/>
      <c r="DC43" s="15"/>
      <c r="DD43" s="15"/>
      <c r="DE43" s="15"/>
      <c r="DF43" s="15"/>
      <c r="DG43" s="15"/>
      <c r="DH43" s="15"/>
      <c r="DI43" s="15"/>
      <c r="DJ43" s="15"/>
      <c r="DK43" s="15"/>
      <c r="DL43" s="15"/>
      <c r="DM43" s="15"/>
      <c r="DN43" s="15"/>
      <c r="DO43" s="15"/>
      <c r="DP43" s="15"/>
      <c r="DQ43" s="15"/>
      <c r="DR43" s="15"/>
      <c r="DS43" s="15"/>
      <c r="DT43" s="15"/>
      <c r="DU43" s="15"/>
      <c r="DV43" s="15"/>
      <c r="DW43" s="15"/>
      <c r="DX43" s="15"/>
      <c r="DY43" s="15"/>
      <c r="DZ43" s="15"/>
      <c r="EA43" s="15"/>
      <c r="EB43" s="15"/>
      <c r="EC43" s="15"/>
      <c r="ED43" s="15"/>
      <c r="EE43" s="15"/>
      <c r="EF43" s="15"/>
      <c r="EG43" s="15"/>
      <c r="EH43" s="15"/>
      <c r="EI43" s="15"/>
      <c r="EJ43" s="15"/>
      <c r="EK43" s="15"/>
      <c r="EL43" s="15"/>
      <c r="EM43" s="15"/>
      <c r="EN43" s="15"/>
      <c r="EO43" s="15"/>
      <c r="EP43" s="15"/>
      <c r="EQ43" s="15"/>
      <c r="ER43" s="15"/>
      <c r="ES43" s="15"/>
      <c r="ET43" s="15"/>
      <c r="EU43" s="15"/>
      <c r="EV43" s="15"/>
      <c r="EW43" s="15"/>
      <c r="EX43" s="15"/>
      <c r="EY43" s="15"/>
      <c r="EZ43" s="15"/>
      <c r="FA43" s="15"/>
      <c r="FB43" s="15"/>
      <c r="FC43" s="15"/>
      <c r="FD43" s="15"/>
      <c r="FE43" s="15"/>
      <c r="FF43" s="15"/>
      <c r="FG43" s="15"/>
      <c r="FH43" s="15"/>
      <c r="FI43" s="15"/>
      <c r="FJ43" s="15"/>
      <c r="FK43" s="15"/>
      <c r="FL43" s="15"/>
      <c r="FM43" s="15"/>
      <c r="FN43" s="15"/>
      <c r="FO43" s="15"/>
      <c r="FP43" s="15"/>
      <c r="FQ43" s="15"/>
      <c r="FR43" s="15"/>
      <c r="FS43" s="15"/>
      <c r="FT43" s="15"/>
      <c r="FU43" s="15"/>
      <c r="FV43" s="15"/>
      <c r="FW43" s="15"/>
      <c r="FX43" s="15"/>
      <c r="FY43" s="15"/>
      <c r="FZ43" s="15"/>
      <c r="GA43" s="15"/>
      <c r="GB43" s="15"/>
      <c r="GC43" s="15"/>
      <c r="GD43" s="15"/>
      <c r="GE43" s="15"/>
      <c r="GF43" s="15"/>
      <c r="GG43" s="15"/>
      <c r="GH43" s="15"/>
      <c r="GI43" s="15"/>
      <c r="GJ43" s="15"/>
      <c r="GK43" s="15"/>
      <c r="GL43" s="15"/>
      <c r="GM43" s="15"/>
      <c r="GN43" s="15"/>
      <c r="GO43" s="15"/>
      <c r="GP43" s="15"/>
      <c r="GQ43" s="15"/>
      <c r="GR43" s="15"/>
      <c r="GS43" s="15"/>
      <c r="GT43" s="15"/>
      <c r="GU43" s="15"/>
      <c r="GV43" s="15"/>
      <c r="GW43" s="15"/>
      <c r="GX43" s="15"/>
      <c r="GY43" s="15"/>
      <c r="GZ43" s="15"/>
      <c r="HA43" s="15"/>
      <c r="HB43" s="15"/>
      <c r="HC43" s="15"/>
      <c r="HD43" s="15"/>
      <c r="HE43" s="15"/>
      <c r="HF43" s="15"/>
      <c r="HG43" s="15"/>
      <c r="HH43" s="15"/>
      <c r="HI43" s="15"/>
      <c r="HJ43" s="15"/>
      <c r="HK43" s="15"/>
      <c r="HL43" s="15"/>
      <c r="HM43" s="15"/>
      <c r="HN43" s="15"/>
      <c r="HO43" s="15"/>
      <c r="HP43" s="15"/>
      <c r="HQ43" s="15"/>
      <c r="HR43" s="15"/>
      <c r="HS43" s="15"/>
      <c r="HT43" s="15"/>
      <c r="HU43" s="15"/>
      <c r="HV43" s="15"/>
    </row>
    <row r="44" spans="1:230" customFormat="1" ht="14.4" customHeight="1">
      <c r="A44" s="42"/>
      <c r="B44" s="45"/>
      <c r="C44" s="99"/>
      <c r="D44" s="99"/>
      <c r="E44" s="102"/>
      <c r="F44" s="102"/>
      <c r="G44" s="103"/>
      <c r="H44" s="103"/>
      <c r="I44" s="103"/>
      <c r="J44" s="103"/>
      <c r="K44" s="52"/>
      <c r="L44" s="52"/>
      <c r="M44" s="80"/>
      <c r="N44" s="80"/>
      <c r="O44" s="45"/>
      <c r="P44" s="103"/>
      <c r="Q44" s="101"/>
      <c r="R44" s="102"/>
      <c r="S44" s="102"/>
      <c r="T44" s="103"/>
      <c r="U44" s="103"/>
      <c r="V44" s="103"/>
      <c r="W44" s="103"/>
      <c r="X44" s="102"/>
      <c r="Y44" s="102"/>
      <c r="Z44" s="102"/>
      <c r="AA44" s="45"/>
      <c r="AB44" s="42"/>
      <c r="AC44" s="15"/>
      <c r="AD44" s="15"/>
      <c r="AE44" s="15"/>
      <c r="AF44" s="15"/>
      <c r="AG44" s="15"/>
      <c r="AH44" s="15"/>
      <c r="AI44" s="15"/>
      <c r="AJ44" s="15"/>
      <c r="AK44" s="15"/>
      <c r="AL44" s="15"/>
      <c r="AM44" s="15"/>
      <c r="AN44" s="15"/>
      <c r="AO44" s="15"/>
      <c r="AP44" s="15"/>
      <c r="AQ44" s="15"/>
      <c r="AR44" s="15"/>
      <c r="AS44" s="15"/>
      <c r="AT44" s="15"/>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c r="BY44" s="15"/>
      <c r="BZ44" s="15"/>
      <c r="CA44" s="15"/>
      <c r="CB44" s="15"/>
      <c r="CC44" s="15"/>
      <c r="CD44" s="15"/>
      <c r="CE44" s="15"/>
      <c r="CF44" s="15"/>
      <c r="CG44" s="15"/>
      <c r="CH44" s="15"/>
      <c r="CI44" s="15"/>
      <c r="CJ44" s="15"/>
      <c r="CK44" s="15"/>
      <c r="CL44" s="15"/>
      <c r="CM44" s="15"/>
      <c r="CN44" s="15"/>
      <c r="CO44" s="15"/>
      <c r="CP44" s="15"/>
      <c r="CQ44" s="15"/>
      <c r="CR44" s="15"/>
      <c r="CS44" s="15"/>
      <c r="CT44" s="15"/>
      <c r="CU44" s="15"/>
      <c r="CV44" s="15"/>
      <c r="CW44" s="15"/>
      <c r="CX44" s="15"/>
      <c r="CY44" s="15"/>
      <c r="CZ44" s="15"/>
      <c r="DA44" s="15"/>
      <c r="DB44" s="15"/>
      <c r="DC44" s="15"/>
      <c r="DD44" s="15"/>
      <c r="DE44" s="15"/>
      <c r="DF44" s="15"/>
      <c r="DG44" s="15"/>
      <c r="DH44" s="15"/>
      <c r="DI44" s="15"/>
      <c r="DJ44" s="15"/>
      <c r="DK44" s="15"/>
      <c r="DL44" s="15"/>
      <c r="DM44" s="15"/>
      <c r="DN44" s="15"/>
      <c r="DO44" s="15"/>
      <c r="DP44" s="15"/>
      <c r="DQ44" s="15"/>
      <c r="DR44" s="15"/>
      <c r="DS44" s="15"/>
      <c r="DT44" s="15"/>
      <c r="DU44" s="15"/>
      <c r="DV44" s="15"/>
      <c r="DW44" s="15"/>
      <c r="DX44" s="15"/>
      <c r="DY44" s="15"/>
      <c r="DZ44" s="15"/>
      <c r="EA44" s="15"/>
      <c r="EB44" s="15"/>
      <c r="EC44" s="15"/>
      <c r="ED44" s="15"/>
      <c r="EE44" s="15"/>
      <c r="EF44" s="15"/>
      <c r="EG44" s="15"/>
      <c r="EH44" s="15"/>
      <c r="EI44" s="15"/>
      <c r="EJ44" s="15"/>
      <c r="EK44" s="15"/>
      <c r="EL44" s="15"/>
      <c r="EM44" s="15"/>
      <c r="EN44" s="15"/>
      <c r="EO44" s="15"/>
      <c r="EP44" s="15"/>
      <c r="EQ44" s="15"/>
      <c r="ER44" s="15"/>
      <c r="ES44" s="15"/>
      <c r="ET44" s="15"/>
      <c r="EU44" s="15"/>
      <c r="EV44" s="15"/>
      <c r="EW44" s="15"/>
      <c r="EX44" s="15"/>
      <c r="EY44" s="15"/>
      <c r="EZ44" s="15"/>
      <c r="FA44" s="15"/>
      <c r="FB44" s="15"/>
      <c r="FC44" s="15"/>
      <c r="FD44" s="15"/>
      <c r="FE44" s="15"/>
      <c r="FF44" s="15"/>
      <c r="FG44" s="15"/>
      <c r="FH44" s="15"/>
      <c r="FI44" s="15"/>
      <c r="FJ44" s="15"/>
      <c r="FK44" s="15"/>
      <c r="FL44" s="15"/>
      <c r="FM44" s="15"/>
      <c r="FN44" s="15"/>
      <c r="FO44" s="15"/>
      <c r="FP44" s="15"/>
      <c r="FQ44" s="15"/>
      <c r="FR44" s="15"/>
      <c r="FS44" s="15"/>
      <c r="FT44" s="15"/>
      <c r="FU44" s="15"/>
      <c r="FV44" s="15"/>
      <c r="FW44" s="15"/>
      <c r="FX44" s="15"/>
      <c r="FY44" s="15"/>
      <c r="FZ44" s="15"/>
      <c r="GA44" s="15"/>
      <c r="GB44" s="15"/>
      <c r="GC44" s="15"/>
      <c r="GD44" s="15"/>
      <c r="GE44" s="15"/>
      <c r="GF44" s="15"/>
      <c r="GG44" s="15"/>
      <c r="GH44" s="15"/>
      <c r="GI44" s="15"/>
      <c r="GJ44" s="15"/>
      <c r="GK44" s="15"/>
      <c r="GL44" s="15"/>
      <c r="GM44" s="15"/>
      <c r="GN44" s="15"/>
      <c r="GO44" s="15"/>
      <c r="GP44" s="15"/>
      <c r="GQ44" s="15"/>
      <c r="GR44" s="15"/>
      <c r="GS44" s="15"/>
      <c r="GT44" s="15"/>
      <c r="GU44" s="15"/>
      <c r="GV44" s="15"/>
      <c r="GW44" s="15"/>
      <c r="GX44" s="15"/>
      <c r="GY44" s="15"/>
      <c r="GZ44" s="15"/>
      <c r="HA44" s="15"/>
      <c r="HB44" s="15"/>
      <c r="HC44" s="15"/>
      <c r="HD44" s="15"/>
      <c r="HE44" s="15"/>
      <c r="HF44" s="15"/>
      <c r="HG44" s="15"/>
      <c r="HH44" s="15"/>
      <c r="HI44" s="15"/>
      <c r="HJ44" s="15"/>
      <c r="HK44" s="15"/>
      <c r="HL44" s="15"/>
      <c r="HM44" s="15"/>
      <c r="HN44" s="15"/>
      <c r="HO44" s="15"/>
      <c r="HP44" s="15"/>
      <c r="HQ44" s="15"/>
      <c r="HR44" s="15"/>
      <c r="HS44" s="15"/>
      <c r="HT44" s="15"/>
      <c r="HU44" s="15"/>
      <c r="HV44" s="15"/>
    </row>
    <row r="45" spans="1:230" customFormat="1">
      <c r="A45" s="42"/>
      <c r="B45" s="45"/>
      <c r="C45" s="100"/>
      <c r="D45" s="100"/>
      <c r="E45" s="100"/>
      <c r="F45" s="45"/>
      <c r="G45" s="15"/>
      <c r="H45" s="15"/>
      <c r="I45" s="15"/>
      <c r="J45" s="17"/>
      <c r="K45" s="80"/>
      <c r="L45" s="80"/>
      <c r="M45" s="80"/>
      <c r="N45" s="80"/>
      <c r="O45" s="45"/>
      <c r="P45" s="15"/>
      <c r="Q45" s="100"/>
      <c r="R45" s="100"/>
      <c r="S45" s="45"/>
      <c r="T45" s="15"/>
      <c r="U45" s="15"/>
      <c r="V45" s="15"/>
      <c r="W45" s="15"/>
      <c r="X45" s="45"/>
      <c r="Y45" s="45"/>
      <c r="Z45" s="45"/>
      <c r="AA45" s="45"/>
      <c r="AB45" s="42"/>
      <c r="AC45" s="15"/>
      <c r="AD45" s="15"/>
      <c r="AE45" s="15"/>
      <c r="AF45" s="15"/>
      <c r="AG45" s="15"/>
      <c r="AH45" s="15"/>
      <c r="AI45" s="15"/>
      <c r="AJ45" s="15"/>
      <c r="AK45" s="15"/>
      <c r="AL45" s="15"/>
      <c r="AM45" s="15"/>
      <c r="AN45" s="15"/>
      <c r="AO45" s="15"/>
      <c r="AP45" s="15"/>
      <c r="AQ45" s="15"/>
      <c r="AR45" s="15"/>
      <c r="AS45" s="15"/>
      <c r="AT45" s="15"/>
      <c r="AU45" s="15"/>
      <c r="AV45" s="15"/>
      <c r="AW45" s="15"/>
      <c r="AX45" s="15"/>
      <c r="AY45" s="15"/>
      <c r="AZ45" s="15"/>
      <c r="BA45" s="15"/>
      <c r="BB45" s="15"/>
      <c r="BC45" s="15"/>
      <c r="BD45" s="15"/>
      <c r="BE45" s="15"/>
      <c r="BF45" s="15"/>
      <c r="BG45" s="15"/>
      <c r="BH45" s="15"/>
      <c r="BI45" s="15"/>
      <c r="BJ45" s="15"/>
      <c r="BK45" s="15"/>
      <c r="BL45" s="15"/>
      <c r="BM45" s="15"/>
      <c r="BN45" s="15"/>
      <c r="BO45" s="15"/>
      <c r="BP45" s="15"/>
      <c r="BQ45" s="15"/>
      <c r="BR45" s="15"/>
      <c r="BS45" s="15"/>
      <c r="BT45" s="15"/>
      <c r="BU45" s="15"/>
      <c r="BV45" s="15"/>
      <c r="BW45" s="15"/>
      <c r="BX45" s="15"/>
      <c r="BY45" s="15"/>
      <c r="BZ45" s="15"/>
      <c r="CA45" s="15"/>
      <c r="CB45" s="15"/>
      <c r="CC45" s="15"/>
      <c r="CD45" s="15"/>
      <c r="CE45" s="15"/>
      <c r="CF45" s="15"/>
      <c r="CG45" s="15"/>
      <c r="CH45" s="15"/>
      <c r="CI45" s="15"/>
      <c r="CJ45" s="15"/>
      <c r="CK45" s="15"/>
      <c r="CL45" s="15"/>
      <c r="CM45" s="15"/>
      <c r="CN45" s="15"/>
      <c r="CO45" s="15"/>
      <c r="CP45" s="15"/>
      <c r="CQ45" s="15"/>
      <c r="CR45" s="15"/>
      <c r="CS45" s="15"/>
      <c r="CT45" s="15"/>
      <c r="CU45" s="15"/>
      <c r="CV45" s="15"/>
      <c r="CW45" s="15"/>
      <c r="CX45" s="15"/>
      <c r="CY45" s="15"/>
      <c r="CZ45" s="15"/>
      <c r="DA45" s="15"/>
      <c r="DB45" s="15"/>
      <c r="DC45" s="15"/>
      <c r="DD45" s="15"/>
      <c r="DE45" s="15"/>
      <c r="DF45" s="15"/>
      <c r="DG45" s="15"/>
      <c r="DH45" s="15"/>
      <c r="DI45" s="15"/>
      <c r="DJ45" s="15"/>
      <c r="DK45" s="15"/>
      <c r="DL45" s="15"/>
      <c r="DM45" s="15"/>
      <c r="DN45" s="15"/>
      <c r="DO45" s="15"/>
      <c r="DP45" s="15"/>
      <c r="DQ45" s="15"/>
      <c r="DR45" s="15"/>
      <c r="DS45" s="15"/>
      <c r="DT45" s="15"/>
      <c r="DU45" s="15"/>
      <c r="DV45" s="15"/>
      <c r="DW45" s="15"/>
      <c r="DX45" s="15"/>
      <c r="DY45" s="15"/>
      <c r="DZ45" s="15"/>
      <c r="EA45" s="15"/>
      <c r="EB45" s="15"/>
      <c r="EC45" s="15"/>
      <c r="ED45" s="15"/>
      <c r="EE45" s="15"/>
      <c r="EF45" s="15"/>
      <c r="EG45" s="15"/>
      <c r="EH45" s="15"/>
      <c r="EI45" s="15"/>
      <c r="EJ45" s="15"/>
      <c r="EK45" s="15"/>
      <c r="EL45" s="15"/>
      <c r="EM45" s="15"/>
      <c r="EN45" s="15"/>
      <c r="EO45" s="15"/>
      <c r="EP45" s="15"/>
      <c r="EQ45" s="15"/>
      <c r="ER45" s="15"/>
      <c r="ES45" s="15"/>
      <c r="ET45" s="15"/>
      <c r="EU45" s="15"/>
      <c r="EV45" s="15"/>
      <c r="EW45" s="15"/>
      <c r="EX45" s="15"/>
      <c r="EY45" s="15"/>
      <c r="EZ45" s="15"/>
      <c r="FA45" s="15"/>
      <c r="FB45" s="15"/>
      <c r="FC45" s="15"/>
      <c r="FD45" s="15"/>
      <c r="FE45" s="15"/>
      <c r="FF45" s="15"/>
      <c r="FG45" s="15"/>
      <c r="FH45" s="15"/>
      <c r="FI45" s="15"/>
      <c r="FJ45" s="15"/>
      <c r="FK45" s="15"/>
      <c r="FL45" s="15"/>
      <c r="FM45" s="15"/>
      <c r="FN45" s="15"/>
      <c r="FO45" s="15"/>
      <c r="FP45" s="15"/>
      <c r="FQ45" s="15"/>
      <c r="FR45" s="15"/>
      <c r="FS45" s="15"/>
      <c r="FT45" s="15"/>
      <c r="FU45" s="15"/>
      <c r="FV45" s="15"/>
      <c r="FW45" s="15"/>
      <c r="FX45" s="15"/>
      <c r="FY45" s="15"/>
      <c r="FZ45" s="15"/>
      <c r="GA45" s="15"/>
      <c r="GB45" s="15"/>
      <c r="GC45" s="15"/>
      <c r="GD45" s="15"/>
      <c r="GE45" s="15"/>
      <c r="GF45" s="15"/>
      <c r="GG45" s="15"/>
      <c r="GH45" s="15"/>
      <c r="GI45" s="15"/>
      <c r="GJ45" s="15"/>
      <c r="GK45" s="15"/>
      <c r="GL45" s="15"/>
      <c r="GM45" s="15"/>
      <c r="GN45" s="15"/>
      <c r="GO45" s="15"/>
      <c r="GP45" s="15"/>
      <c r="GQ45" s="15"/>
      <c r="GR45" s="15"/>
      <c r="GS45" s="15"/>
      <c r="GT45" s="15"/>
      <c r="GU45" s="15"/>
      <c r="GV45" s="15"/>
      <c r="GW45" s="15"/>
      <c r="GX45" s="15"/>
      <c r="GY45" s="15"/>
      <c r="GZ45" s="15"/>
      <c r="HA45" s="15"/>
      <c r="HB45" s="15"/>
      <c r="HC45" s="15"/>
      <c r="HD45" s="15"/>
      <c r="HE45" s="15"/>
      <c r="HF45" s="15"/>
      <c r="HG45" s="15"/>
      <c r="HH45" s="15"/>
      <c r="HI45" s="15"/>
      <c r="HJ45" s="15"/>
      <c r="HK45" s="15"/>
      <c r="HL45" s="15"/>
      <c r="HM45" s="15"/>
      <c r="HN45" s="15"/>
      <c r="HO45" s="15"/>
      <c r="HP45" s="15"/>
      <c r="HQ45" s="15"/>
      <c r="HR45" s="15"/>
      <c r="HS45" s="15"/>
      <c r="HT45" s="15"/>
      <c r="HU45" s="15"/>
      <c r="HV45" s="15"/>
    </row>
    <row r="46" spans="1:230" customFormat="1" ht="14.4" customHeight="1">
      <c r="A46" s="42"/>
      <c r="B46" s="45"/>
      <c r="C46" s="17"/>
      <c r="D46" s="100"/>
      <c r="E46" s="100"/>
      <c r="F46" s="80" t="s">
        <v>515</v>
      </c>
      <c r="G46" s="16"/>
      <c r="H46" s="292" t="s">
        <v>472</v>
      </c>
      <c r="I46" s="292"/>
      <c r="J46" s="292"/>
      <c r="K46" s="292"/>
      <c r="L46" s="80"/>
      <c r="M46" s="80"/>
      <c r="N46" s="80"/>
      <c r="O46" s="45"/>
      <c r="P46" s="15"/>
      <c r="Q46" s="80" t="s">
        <v>515</v>
      </c>
      <c r="R46" s="100"/>
      <c r="S46" s="15"/>
      <c r="T46" s="292" t="s">
        <v>473</v>
      </c>
      <c r="U46" s="292"/>
      <c r="V46" s="292"/>
      <c r="W46" s="292"/>
      <c r="X46" s="292"/>
      <c r="Y46" s="45"/>
      <c r="Z46" s="45"/>
      <c r="AA46" s="45"/>
      <c r="AB46" s="42"/>
      <c r="AC46" s="15"/>
      <c r="AD46" s="15"/>
      <c r="AE46" s="15"/>
      <c r="AF46" s="15"/>
      <c r="AG46" s="15"/>
      <c r="AH46" s="15"/>
      <c r="AI46" s="15"/>
      <c r="AJ46" s="15"/>
      <c r="AK46" s="15"/>
      <c r="AL46" s="15"/>
      <c r="AM46" s="15"/>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c r="CC46" s="15"/>
      <c r="CD46" s="15"/>
      <c r="CE46" s="15"/>
      <c r="CF46" s="15"/>
      <c r="CG46" s="15"/>
      <c r="CH46" s="15"/>
      <c r="CI46" s="15"/>
      <c r="CJ46" s="15"/>
      <c r="CK46" s="15"/>
      <c r="CL46" s="15"/>
      <c r="CM46" s="15"/>
      <c r="CN46" s="15"/>
      <c r="CO46" s="15"/>
      <c r="CP46" s="15"/>
      <c r="CQ46" s="15"/>
      <c r="CR46" s="15"/>
      <c r="CS46" s="15"/>
      <c r="CT46" s="15"/>
      <c r="CU46" s="15"/>
      <c r="CV46" s="15"/>
      <c r="CW46" s="15"/>
      <c r="CX46" s="15"/>
      <c r="CY46" s="15"/>
      <c r="CZ46" s="15"/>
      <c r="DA46" s="15"/>
      <c r="DB46" s="15"/>
      <c r="DC46" s="15"/>
      <c r="DD46" s="15"/>
      <c r="DE46" s="15"/>
      <c r="DF46" s="15"/>
      <c r="DG46" s="15"/>
      <c r="DH46" s="15"/>
      <c r="DI46" s="15"/>
      <c r="DJ46" s="15"/>
      <c r="DK46" s="15"/>
      <c r="DL46" s="15"/>
      <c r="DM46" s="15"/>
      <c r="DN46" s="15"/>
      <c r="DO46" s="15"/>
      <c r="DP46" s="15"/>
      <c r="DQ46" s="15"/>
      <c r="DR46" s="15"/>
      <c r="DS46" s="15"/>
      <c r="DT46" s="15"/>
      <c r="DU46" s="15"/>
      <c r="DV46" s="15"/>
      <c r="DW46" s="15"/>
      <c r="DX46" s="15"/>
      <c r="DY46" s="15"/>
      <c r="DZ46" s="15"/>
      <c r="EA46" s="15"/>
      <c r="EB46" s="15"/>
      <c r="EC46" s="15"/>
      <c r="ED46" s="15"/>
      <c r="EE46" s="15"/>
      <c r="EF46" s="15"/>
      <c r="EG46" s="15"/>
      <c r="EH46" s="15"/>
      <c r="EI46" s="15"/>
      <c r="EJ46" s="15"/>
      <c r="EK46" s="15"/>
      <c r="EL46" s="15"/>
      <c r="EM46" s="15"/>
      <c r="EN46" s="15"/>
      <c r="EO46" s="15"/>
      <c r="EP46" s="15"/>
      <c r="EQ46" s="15"/>
      <c r="ER46" s="15"/>
      <c r="ES46" s="15"/>
      <c r="ET46" s="15"/>
      <c r="EU46" s="15"/>
      <c r="EV46" s="15"/>
      <c r="EW46" s="15"/>
      <c r="EX46" s="15"/>
      <c r="EY46" s="15"/>
      <c r="EZ46" s="15"/>
      <c r="FA46" s="15"/>
      <c r="FB46" s="15"/>
      <c r="FC46" s="15"/>
      <c r="FD46" s="15"/>
      <c r="FE46" s="15"/>
      <c r="FF46" s="15"/>
      <c r="FG46" s="15"/>
      <c r="FH46" s="15"/>
      <c r="FI46" s="15"/>
      <c r="FJ46" s="15"/>
      <c r="FK46" s="15"/>
      <c r="FL46" s="15"/>
      <c r="FM46" s="15"/>
      <c r="FN46" s="15"/>
      <c r="FO46" s="15"/>
      <c r="FP46" s="15"/>
      <c r="FQ46" s="15"/>
      <c r="FR46" s="15"/>
      <c r="FS46" s="15"/>
      <c r="FT46" s="15"/>
      <c r="FU46" s="15"/>
      <c r="FV46" s="15"/>
      <c r="FW46" s="15"/>
      <c r="FX46" s="15"/>
      <c r="FY46" s="15"/>
      <c r="FZ46" s="15"/>
      <c r="GA46" s="15"/>
      <c r="GB46" s="15"/>
      <c r="GC46" s="15"/>
      <c r="GD46" s="15"/>
      <c r="GE46" s="15"/>
      <c r="GF46" s="15"/>
      <c r="GG46" s="15"/>
      <c r="GH46" s="15"/>
      <c r="GI46" s="15"/>
      <c r="GJ46" s="15"/>
      <c r="GK46" s="15"/>
      <c r="GL46" s="15"/>
      <c r="GM46" s="15"/>
      <c r="GN46" s="15"/>
      <c r="GO46" s="15"/>
      <c r="GP46" s="15"/>
      <c r="GQ46" s="15"/>
      <c r="GR46" s="15"/>
      <c r="GS46" s="15"/>
      <c r="GT46" s="15"/>
      <c r="GU46" s="15"/>
      <c r="GV46" s="15"/>
      <c r="GW46" s="15"/>
      <c r="GX46" s="15"/>
      <c r="GY46" s="15"/>
      <c r="GZ46" s="15"/>
      <c r="HA46" s="15"/>
      <c r="HB46" s="15"/>
      <c r="HC46" s="15"/>
      <c r="HD46" s="15"/>
      <c r="HE46" s="15"/>
      <c r="HF46" s="15"/>
      <c r="HG46" s="15"/>
      <c r="HH46" s="15"/>
      <c r="HI46" s="15"/>
      <c r="HJ46" s="15"/>
      <c r="HK46" s="15"/>
      <c r="HL46" s="15"/>
      <c r="HM46" s="15"/>
      <c r="HN46" s="15"/>
      <c r="HO46" s="15"/>
      <c r="HP46" s="15"/>
      <c r="HQ46" s="15"/>
      <c r="HR46" s="15"/>
      <c r="HS46" s="15"/>
      <c r="HT46" s="15"/>
      <c r="HU46" s="15"/>
      <c r="HV46" s="15"/>
    </row>
    <row r="47" spans="1:230" customFormat="1" ht="14.4" customHeight="1">
      <c r="A47" s="42"/>
      <c r="B47" s="45"/>
      <c r="C47" s="17"/>
      <c r="D47" s="100"/>
      <c r="E47" s="100"/>
      <c r="F47" s="80"/>
      <c r="G47" s="16"/>
      <c r="H47" s="15"/>
      <c r="I47" s="96"/>
      <c r="J47" s="17"/>
      <c r="K47" s="80"/>
      <c r="L47" s="80"/>
      <c r="M47" s="80"/>
      <c r="N47" s="80"/>
      <c r="O47" s="45"/>
      <c r="P47" s="15"/>
      <c r="Q47" s="80"/>
      <c r="R47" s="100"/>
      <c r="S47" s="100"/>
      <c r="T47" s="100"/>
      <c r="U47" s="15"/>
      <c r="V47" s="96"/>
      <c r="W47" s="15"/>
      <c r="X47" s="45"/>
      <c r="Y47" s="45"/>
      <c r="Z47" s="45"/>
      <c r="AA47" s="45"/>
      <c r="AB47" s="42"/>
      <c r="AC47" s="15"/>
      <c r="AD47" s="15"/>
      <c r="AE47" s="15"/>
      <c r="AF47" s="15"/>
      <c r="AG47" s="15"/>
      <c r="AH47" s="15"/>
      <c r="AI47" s="15"/>
      <c r="AJ47" s="15"/>
      <c r="AK47" s="15"/>
      <c r="AL47" s="15"/>
      <c r="AM47" s="15"/>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c r="CC47" s="15"/>
      <c r="CD47" s="15"/>
      <c r="CE47" s="15"/>
      <c r="CF47" s="15"/>
      <c r="CG47" s="15"/>
      <c r="CH47" s="15"/>
      <c r="CI47" s="15"/>
      <c r="CJ47" s="15"/>
      <c r="CK47" s="15"/>
      <c r="CL47" s="15"/>
      <c r="CM47" s="15"/>
      <c r="CN47" s="15"/>
      <c r="CO47" s="15"/>
      <c r="CP47" s="15"/>
      <c r="CQ47" s="15"/>
      <c r="CR47" s="15"/>
      <c r="CS47" s="15"/>
      <c r="CT47" s="15"/>
      <c r="CU47" s="15"/>
      <c r="CV47" s="15"/>
      <c r="CW47" s="15"/>
      <c r="CX47" s="15"/>
      <c r="CY47" s="15"/>
      <c r="CZ47" s="15"/>
      <c r="DA47" s="15"/>
      <c r="DB47" s="15"/>
      <c r="DC47" s="15"/>
      <c r="DD47" s="15"/>
      <c r="DE47" s="15"/>
      <c r="DF47" s="15"/>
      <c r="DG47" s="15"/>
      <c r="DH47" s="15"/>
      <c r="DI47" s="15"/>
      <c r="DJ47" s="15"/>
      <c r="DK47" s="15"/>
      <c r="DL47" s="15"/>
      <c r="DM47" s="15"/>
      <c r="DN47" s="15"/>
      <c r="DO47" s="15"/>
      <c r="DP47" s="15"/>
      <c r="DQ47" s="15"/>
      <c r="DR47" s="15"/>
      <c r="DS47" s="15"/>
      <c r="DT47" s="15"/>
      <c r="DU47" s="15"/>
      <c r="DV47" s="15"/>
      <c r="DW47" s="15"/>
      <c r="DX47" s="15"/>
      <c r="DY47" s="15"/>
      <c r="DZ47" s="15"/>
      <c r="EA47" s="15"/>
      <c r="EB47" s="15"/>
      <c r="EC47" s="15"/>
      <c r="ED47" s="15"/>
      <c r="EE47" s="15"/>
      <c r="EF47" s="15"/>
      <c r="EG47" s="15"/>
      <c r="EH47" s="15"/>
      <c r="EI47" s="15"/>
      <c r="EJ47" s="15"/>
      <c r="EK47" s="15"/>
      <c r="EL47" s="15"/>
      <c r="EM47" s="15"/>
      <c r="EN47" s="15"/>
      <c r="EO47" s="15"/>
      <c r="EP47" s="15"/>
      <c r="EQ47" s="15"/>
      <c r="ER47" s="15"/>
      <c r="ES47" s="15"/>
      <c r="ET47" s="15"/>
      <c r="EU47" s="15"/>
      <c r="EV47" s="15"/>
      <c r="EW47" s="15"/>
      <c r="EX47" s="15"/>
      <c r="EY47" s="15"/>
      <c r="EZ47" s="15"/>
      <c r="FA47" s="15"/>
      <c r="FB47" s="15"/>
      <c r="FC47" s="15"/>
      <c r="FD47" s="15"/>
      <c r="FE47" s="15"/>
      <c r="FF47" s="15"/>
      <c r="FG47" s="15"/>
      <c r="FH47" s="15"/>
      <c r="FI47" s="15"/>
      <c r="FJ47" s="15"/>
      <c r="FK47" s="15"/>
      <c r="FL47" s="15"/>
      <c r="FM47" s="15"/>
      <c r="FN47" s="15"/>
      <c r="FO47" s="15"/>
      <c r="FP47" s="15"/>
      <c r="FQ47" s="15"/>
      <c r="FR47" s="15"/>
      <c r="FS47" s="15"/>
      <c r="FT47" s="15"/>
      <c r="FU47" s="15"/>
      <c r="FV47" s="15"/>
      <c r="FW47" s="15"/>
      <c r="FX47" s="15"/>
      <c r="FY47" s="15"/>
      <c r="FZ47" s="15"/>
      <c r="GA47" s="15"/>
      <c r="GB47" s="15"/>
      <c r="GC47" s="15"/>
      <c r="GD47" s="15"/>
      <c r="GE47" s="15"/>
      <c r="GF47" s="15"/>
      <c r="GG47" s="15"/>
      <c r="GH47" s="15"/>
      <c r="GI47" s="15"/>
      <c r="GJ47" s="15"/>
      <c r="GK47" s="15"/>
      <c r="GL47" s="15"/>
      <c r="GM47" s="15"/>
      <c r="GN47" s="15"/>
      <c r="GO47" s="15"/>
      <c r="GP47" s="15"/>
      <c r="GQ47" s="15"/>
      <c r="GR47" s="15"/>
      <c r="GS47" s="15"/>
      <c r="GT47" s="15"/>
      <c r="GU47" s="15"/>
      <c r="GV47" s="15"/>
      <c r="GW47" s="15"/>
      <c r="GX47" s="15"/>
      <c r="GY47" s="15"/>
      <c r="GZ47" s="15"/>
      <c r="HA47" s="15"/>
      <c r="HB47" s="15"/>
      <c r="HC47" s="15"/>
      <c r="HD47" s="15"/>
      <c r="HE47" s="15"/>
      <c r="HF47" s="15"/>
      <c r="HG47" s="15"/>
      <c r="HH47" s="15"/>
      <c r="HI47" s="15"/>
      <c r="HJ47" s="15"/>
      <c r="HK47" s="15"/>
      <c r="HL47" s="15"/>
      <c r="HM47" s="15"/>
      <c r="HN47" s="15"/>
      <c r="HO47" s="15"/>
      <c r="HP47" s="15"/>
      <c r="HQ47" s="15"/>
      <c r="HR47" s="15"/>
      <c r="HS47" s="15"/>
      <c r="HT47" s="15"/>
      <c r="HU47" s="15"/>
      <c r="HV47" s="15"/>
    </row>
    <row r="48" spans="1:230" customFormat="1" ht="14.4" customHeight="1">
      <c r="A48" s="42"/>
      <c r="B48" s="45"/>
      <c r="C48" s="15"/>
      <c r="D48" s="100"/>
      <c r="E48" s="100"/>
      <c r="F48" s="80" t="s">
        <v>516</v>
      </c>
      <c r="G48" s="16"/>
      <c r="H48" s="104" t="s">
        <v>3</v>
      </c>
      <c r="I48" s="15"/>
      <c r="J48" s="290">
        <f>M24</f>
        <v>6.45</v>
      </c>
      <c r="K48" s="290"/>
      <c r="L48" s="117" t="s">
        <v>7</v>
      </c>
      <c r="M48" s="80"/>
      <c r="N48" s="80"/>
      <c r="O48" s="45"/>
      <c r="P48" s="15"/>
      <c r="Q48" s="80" t="s">
        <v>516</v>
      </c>
      <c r="R48" s="100"/>
      <c r="S48" s="15"/>
      <c r="T48" s="104" t="s">
        <v>3</v>
      </c>
      <c r="U48" s="15"/>
      <c r="V48" s="15"/>
      <c r="W48" s="290">
        <f>M27</f>
        <v>6.1</v>
      </c>
      <c r="X48" s="290"/>
      <c r="Y48" s="107" t="s">
        <v>7</v>
      </c>
      <c r="Z48" s="107"/>
      <c r="AA48" s="45"/>
      <c r="AB48" s="42"/>
      <c r="AC48" s="15"/>
      <c r="AD48" s="15"/>
      <c r="AE48" s="15"/>
      <c r="AF48" s="15"/>
      <c r="AG48" s="15"/>
      <c r="AH48" s="15"/>
      <c r="AI48" s="15"/>
      <c r="AJ48" s="15"/>
      <c r="AK48" s="15"/>
      <c r="AL48" s="15"/>
      <c r="AM48" s="15"/>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c r="CC48" s="15"/>
      <c r="CD48" s="15"/>
      <c r="CE48" s="15"/>
      <c r="CF48" s="15"/>
      <c r="CG48" s="15"/>
      <c r="CH48" s="15"/>
      <c r="CI48" s="15"/>
      <c r="CJ48" s="15"/>
      <c r="CK48" s="15"/>
      <c r="CL48" s="15"/>
      <c r="CM48" s="15"/>
      <c r="CN48" s="15"/>
      <c r="CO48" s="15"/>
      <c r="CP48" s="15"/>
      <c r="CQ48" s="15"/>
      <c r="CR48" s="15"/>
      <c r="CS48" s="15"/>
      <c r="CT48" s="15"/>
      <c r="CU48" s="15"/>
      <c r="CV48" s="15"/>
      <c r="CW48" s="15"/>
      <c r="CX48" s="15"/>
      <c r="CY48" s="15"/>
      <c r="CZ48" s="15"/>
      <c r="DA48" s="15"/>
      <c r="DB48" s="15"/>
      <c r="DC48" s="15"/>
      <c r="DD48" s="15"/>
      <c r="DE48" s="15"/>
      <c r="DF48" s="15"/>
      <c r="DG48" s="15"/>
      <c r="DH48" s="15"/>
      <c r="DI48" s="15"/>
      <c r="DJ48" s="15"/>
      <c r="DK48" s="15"/>
      <c r="DL48" s="15"/>
      <c r="DM48" s="15"/>
      <c r="DN48" s="15"/>
      <c r="DO48" s="15"/>
      <c r="DP48" s="15"/>
      <c r="DQ48" s="15"/>
      <c r="DR48" s="15"/>
      <c r="DS48" s="15"/>
      <c r="DT48" s="15"/>
      <c r="DU48" s="15"/>
      <c r="DV48" s="15"/>
      <c r="DW48" s="15"/>
      <c r="DX48" s="15"/>
      <c r="DY48" s="15"/>
      <c r="DZ48" s="15"/>
      <c r="EA48" s="15"/>
      <c r="EB48" s="15"/>
      <c r="EC48" s="15"/>
      <c r="ED48" s="15"/>
      <c r="EE48" s="15"/>
      <c r="EF48" s="15"/>
      <c r="EG48" s="15"/>
      <c r="EH48" s="15"/>
      <c r="EI48" s="15"/>
      <c r="EJ48" s="15"/>
      <c r="EK48" s="15"/>
      <c r="EL48" s="15"/>
      <c r="EM48" s="15"/>
      <c r="EN48" s="15"/>
      <c r="EO48" s="15"/>
      <c r="EP48" s="15"/>
      <c r="EQ48" s="15"/>
      <c r="ER48" s="15"/>
      <c r="ES48" s="15"/>
      <c r="ET48" s="15"/>
      <c r="EU48" s="15"/>
      <c r="EV48" s="15"/>
      <c r="EW48" s="15"/>
      <c r="EX48" s="15"/>
      <c r="EY48" s="15"/>
      <c r="EZ48" s="15"/>
      <c r="FA48" s="15"/>
      <c r="FB48" s="15"/>
      <c r="FC48" s="15"/>
      <c r="FD48" s="15"/>
      <c r="FE48" s="15"/>
      <c r="FF48" s="15"/>
      <c r="FG48" s="15"/>
      <c r="FH48" s="15"/>
      <c r="FI48" s="15"/>
      <c r="FJ48" s="15"/>
      <c r="FK48" s="15"/>
      <c r="FL48" s="15"/>
      <c r="FM48" s="15"/>
      <c r="FN48" s="15"/>
      <c r="FO48" s="15"/>
      <c r="FP48" s="15"/>
      <c r="FQ48" s="15"/>
      <c r="FR48" s="15"/>
      <c r="FS48" s="15"/>
      <c r="FT48" s="15"/>
      <c r="FU48" s="15"/>
      <c r="FV48" s="15"/>
      <c r="FW48" s="15"/>
      <c r="FX48" s="15"/>
      <c r="FY48" s="15"/>
      <c r="FZ48" s="15"/>
      <c r="GA48" s="15"/>
      <c r="GB48" s="15"/>
      <c r="GC48" s="15"/>
      <c r="GD48" s="15"/>
      <c r="GE48" s="15"/>
      <c r="GF48" s="15"/>
      <c r="GG48" s="15"/>
      <c r="GH48" s="15"/>
      <c r="GI48" s="15"/>
      <c r="GJ48" s="15"/>
      <c r="GK48" s="15"/>
      <c r="GL48" s="15"/>
      <c r="GM48" s="15"/>
      <c r="GN48" s="15"/>
      <c r="GO48" s="15"/>
      <c r="GP48" s="15"/>
      <c r="GQ48" s="15"/>
      <c r="GR48" s="15"/>
      <c r="GS48" s="15"/>
      <c r="GT48" s="15"/>
      <c r="GU48" s="15"/>
      <c r="GV48" s="15"/>
      <c r="GW48" s="15"/>
      <c r="GX48" s="15"/>
      <c r="GY48" s="15"/>
      <c r="GZ48" s="15"/>
      <c r="HA48" s="15"/>
      <c r="HB48" s="15"/>
      <c r="HC48" s="15"/>
      <c r="HD48" s="15"/>
      <c r="HE48" s="15"/>
      <c r="HF48" s="15"/>
      <c r="HG48" s="15"/>
      <c r="HH48" s="15"/>
      <c r="HI48" s="15"/>
      <c r="HJ48" s="15"/>
      <c r="HK48" s="15"/>
      <c r="HL48" s="15"/>
      <c r="HM48" s="15"/>
      <c r="HN48" s="15"/>
      <c r="HO48" s="15"/>
      <c r="HP48" s="15"/>
      <c r="HQ48" s="15"/>
      <c r="HR48" s="15"/>
      <c r="HS48" s="15"/>
      <c r="HT48" s="15"/>
      <c r="HU48" s="15"/>
      <c r="HV48" s="15"/>
    </row>
    <row r="49" spans="1:230" customFormat="1">
      <c r="A49" s="42"/>
      <c r="B49" s="45"/>
      <c r="C49" s="17"/>
      <c r="D49" s="100"/>
      <c r="E49" s="100"/>
      <c r="F49" s="80"/>
      <c r="G49" s="16"/>
      <c r="H49" s="104"/>
      <c r="I49" s="15"/>
      <c r="J49" s="106"/>
      <c r="K49" s="15"/>
      <c r="L49" s="114"/>
      <c r="M49" s="80"/>
      <c r="N49" s="80"/>
      <c r="O49" s="45"/>
      <c r="P49" s="15"/>
      <c r="Q49" s="80"/>
      <c r="R49" s="100"/>
      <c r="S49" s="15"/>
      <c r="T49" s="104"/>
      <c r="U49" s="106"/>
      <c r="V49" s="15"/>
      <c r="W49" s="96"/>
      <c r="X49" s="15"/>
      <c r="Y49" s="81"/>
      <c r="Z49" s="81"/>
      <c r="AA49" s="45"/>
      <c r="AB49" s="42"/>
      <c r="AC49" s="15"/>
      <c r="AD49" s="15"/>
      <c r="AE49" s="15"/>
      <c r="AF49" s="15"/>
      <c r="AG49" s="15"/>
      <c r="AH49" s="15"/>
      <c r="AI49" s="15"/>
      <c r="AJ49" s="15"/>
      <c r="AK49" s="15"/>
      <c r="AL49" s="15"/>
      <c r="AM49" s="15"/>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c r="CC49" s="15"/>
      <c r="CD49" s="15"/>
      <c r="CE49" s="15"/>
      <c r="CF49" s="15"/>
      <c r="CG49" s="15"/>
      <c r="CH49" s="15"/>
      <c r="CI49" s="15"/>
      <c r="CJ49" s="15"/>
      <c r="CK49" s="15"/>
      <c r="CL49" s="15"/>
      <c r="CM49" s="15"/>
      <c r="CN49" s="15"/>
      <c r="CO49" s="15"/>
      <c r="CP49" s="15"/>
      <c r="CQ49" s="15"/>
      <c r="CR49" s="15"/>
      <c r="CS49" s="15"/>
      <c r="CT49" s="15"/>
      <c r="CU49" s="15"/>
      <c r="CV49" s="15"/>
      <c r="CW49" s="15"/>
      <c r="CX49" s="15"/>
      <c r="CY49" s="15"/>
      <c r="CZ49" s="15"/>
      <c r="DA49" s="15"/>
      <c r="DB49" s="15"/>
      <c r="DC49" s="15"/>
      <c r="DD49" s="15"/>
      <c r="DE49" s="15"/>
      <c r="DF49" s="15"/>
      <c r="DG49" s="15"/>
      <c r="DH49" s="15"/>
      <c r="DI49" s="15"/>
      <c r="DJ49" s="15"/>
      <c r="DK49" s="15"/>
      <c r="DL49" s="15"/>
      <c r="DM49" s="15"/>
      <c r="DN49" s="15"/>
      <c r="DO49" s="15"/>
      <c r="DP49" s="15"/>
      <c r="DQ49" s="15"/>
      <c r="DR49" s="15"/>
      <c r="DS49" s="15"/>
      <c r="DT49" s="15"/>
      <c r="DU49" s="15"/>
      <c r="DV49" s="15"/>
      <c r="DW49" s="15"/>
      <c r="DX49" s="15"/>
      <c r="DY49" s="15"/>
      <c r="DZ49" s="15"/>
      <c r="EA49" s="15"/>
      <c r="EB49" s="15"/>
      <c r="EC49" s="15"/>
      <c r="ED49" s="15"/>
      <c r="EE49" s="15"/>
      <c r="EF49" s="15"/>
      <c r="EG49" s="15"/>
      <c r="EH49" s="15"/>
      <c r="EI49" s="15"/>
      <c r="EJ49" s="15"/>
      <c r="EK49" s="15"/>
      <c r="EL49" s="15"/>
      <c r="EM49" s="15"/>
      <c r="EN49" s="15"/>
      <c r="EO49" s="15"/>
      <c r="EP49" s="15"/>
      <c r="EQ49" s="15"/>
      <c r="ER49" s="15"/>
      <c r="ES49" s="15"/>
      <c r="ET49" s="15"/>
      <c r="EU49" s="15"/>
      <c r="EV49" s="15"/>
      <c r="EW49" s="15"/>
      <c r="EX49" s="15"/>
      <c r="EY49" s="15"/>
      <c r="EZ49" s="15"/>
      <c r="FA49" s="15"/>
      <c r="FB49" s="15"/>
      <c r="FC49" s="15"/>
      <c r="FD49" s="15"/>
      <c r="FE49" s="15"/>
      <c r="FF49" s="15"/>
      <c r="FG49" s="15"/>
      <c r="FH49" s="15"/>
      <c r="FI49" s="15"/>
      <c r="FJ49" s="15"/>
      <c r="FK49" s="15"/>
      <c r="FL49" s="15"/>
      <c r="FM49" s="15"/>
      <c r="FN49" s="15"/>
      <c r="FO49" s="15"/>
      <c r="FP49" s="15"/>
      <c r="FQ49" s="15"/>
      <c r="FR49" s="15"/>
      <c r="FS49" s="15"/>
      <c r="FT49" s="15"/>
      <c r="FU49" s="15"/>
      <c r="FV49" s="15"/>
      <c r="FW49" s="15"/>
      <c r="FX49" s="15"/>
      <c r="FY49" s="15"/>
      <c r="FZ49" s="15"/>
      <c r="GA49" s="15"/>
      <c r="GB49" s="15"/>
      <c r="GC49" s="15"/>
      <c r="GD49" s="15"/>
      <c r="GE49" s="15"/>
      <c r="GF49" s="15"/>
      <c r="GG49" s="15"/>
      <c r="GH49" s="15"/>
      <c r="GI49" s="15"/>
      <c r="GJ49" s="15"/>
      <c r="GK49" s="15"/>
      <c r="GL49" s="15"/>
      <c r="GM49" s="15"/>
      <c r="GN49" s="15"/>
      <c r="GO49" s="15"/>
      <c r="GP49" s="15"/>
      <c r="GQ49" s="15"/>
      <c r="GR49" s="15"/>
      <c r="GS49" s="15"/>
      <c r="GT49" s="15"/>
      <c r="GU49" s="15"/>
      <c r="GV49" s="15"/>
      <c r="GW49" s="15"/>
      <c r="GX49" s="15"/>
      <c r="GY49" s="15"/>
      <c r="GZ49" s="15"/>
      <c r="HA49" s="15"/>
      <c r="HB49" s="15"/>
      <c r="HC49" s="15"/>
      <c r="HD49" s="15"/>
      <c r="HE49" s="15"/>
      <c r="HF49" s="15"/>
      <c r="HG49" s="15"/>
      <c r="HH49" s="15"/>
      <c r="HI49" s="15"/>
      <c r="HJ49" s="15"/>
      <c r="HK49" s="15"/>
      <c r="HL49" s="15"/>
      <c r="HM49" s="15"/>
      <c r="HN49" s="15"/>
      <c r="HO49" s="15"/>
      <c r="HP49" s="15"/>
      <c r="HQ49" s="15"/>
      <c r="HR49" s="15"/>
      <c r="HS49" s="15"/>
      <c r="HT49" s="15"/>
      <c r="HU49" s="15"/>
      <c r="HV49" s="15"/>
    </row>
    <row r="50" spans="1:230" customFormat="1">
      <c r="A50" s="42"/>
      <c r="B50" s="45"/>
      <c r="C50" s="17"/>
      <c r="D50" s="100"/>
      <c r="E50" s="100"/>
      <c r="F50" s="80"/>
      <c r="G50" s="16"/>
      <c r="H50" s="104" t="s">
        <v>5</v>
      </c>
      <c r="I50" s="15"/>
      <c r="J50" s="290">
        <f>M30</f>
        <v>2.4500000000000002</v>
      </c>
      <c r="K50" s="290"/>
      <c r="L50" s="117" t="s">
        <v>7</v>
      </c>
      <c r="M50" s="80"/>
      <c r="N50" s="80"/>
      <c r="O50" s="45"/>
      <c r="P50" s="15"/>
      <c r="Q50" s="80"/>
      <c r="R50" s="100"/>
      <c r="S50" s="15"/>
      <c r="T50" s="104" t="s">
        <v>5</v>
      </c>
      <c r="U50" s="15"/>
      <c r="V50" s="15"/>
      <c r="W50" s="290">
        <f>M30</f>
        <v>2.4500000000000002</v>
      </c>
      <c r="X50" s="290"/>
      <c r="Y50" s="107" t="s">
        <v>7</v>
      </c>
      <c r="Z50" s="107"/>
      <c r="AA50" s="45"/>
      <c r="AB50" s="42"/>
      <c r="AC50" s="15"/>
      <c r="AD50" s="15"/>
      <c r="AE50" s="15"/>
      <c r="AF50" s="15"/>
      <c r="AG50" s="15"/>
      <c r="AH50" s="15"/>
      <c r="AI50" s="15"/>
      <c r="AJ50" s="15"/>
      <c r="AK50" s="15"/>
      <c r="AL50" s="15"/>
      <c r="AM50" s="15"/>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c r="CC50" s="15"/>
      <c r="CD50" s="15"/>
      <c r="CE50" s="15"/>
      <c r="CF50" s="15"/>
      <c r="CG50" s="15"/>
      <c r="CH50" s="15"/>
      <c r="CI50" s="15"/>
      <c r="CJ50" s="15"/>
      <c r="CK50" s="15"/>
      <c r="CL50" s="15"/>
      <c r="CM50" s="15"/>
      <c r="CN50" s="15"/>
      <c r="CO50" s="15"/>
      <c r="CP50" s="15"/>
      <c r="CQ50" s="15"/>
      <c r="CR50" s="15"/>
      <c r="CS50" s="15"/>
      <c r="CT50" s="15"/>
      <c r="CU50" s="15"/>
      <c r="CV50" s="15"/>
      <c r="CW50" s="15"/>
      <c r="CX50" s="15"/>
      <c r="CY50" s="15"/>
      <c r="CZ50" s="15"/>
      <c r="DA50" s="15"/>
      <c r="DB50" s="15"/>
      <c r="DC50" s="15"/>
      <c r="DD50" s="15"/>
      <c r="DE50" s="15"/>
      <c r="DF50" s="15"/>
      <c r="DG50" s="15"/>
      <c r="DH50" s="15"/>
      <c r="DI50" s="15"/>
      <c r="DJ50" s="15"/>
      <c r="DK50" s="15"/>
      <c r="DL50" s="15"/>
      <c r="DM50" s="15"/>
      <c r="DN50" s="15"/>
      <c r="DO50" s="15"/>
      <c r="DP50" s="15"/>
      <c r="DQ50" s="15"/>
      <c r="DR50" s="15"/>
      <c r="DS50" s="15"/>
      <c r="DT50" s="15"/>
      <c r="DU50" s="15"/>
      <c r="DV50" s="15"/>
      <c r="DW50" s="15"/>
      <c r="DX50" s="15"/>
      <c r="DY50" s="15"/>
      <c r="DZ50" s="15"/>
      <c r="EA50" s="15"/>
      <c r="EB50" s="15"/>
      <c r="EC50" s="15"/>
      <c r="ED50" s="15"/>
      <c r="EE50" s="15"/>
      <c r="EF50" s="15"/>
      <c r="EG50" s="15"/>
      <c r="EH50" s="15"/>
      <c r="EI50" s="15"/>
      <c r="EJ50" s="15"/>
      <c r="EK50" s="15"/>
      <c r="EL50" s="15"/>
      <c r="EM50" s="15"/>
      <c r="EN50" s="15"/>
      <c r="EO50" s="15"/>
      <c r="EP50" s="15"/>
      <c r="EQ50" s="15"/>
      <c r="ER50" s="15"/>
      <c r="ES50" s="15"/>
      <c r="ET50" s="15"/>
      <c r="EU50" s="15"/>
      <c r="EV50" s="15"/>
      <c r="EW50" s="15"/>
      <c r="EX50" s="15"/>
      <c r="EY50" s="15"/>
      <c r="EZ50" s="15"/>
      <c r="FA50" s="15"/>
      <c r="FB50" s="15"/>
      <c r="FC50" s="15"/>
      <c r="FD50" s="15"/>
      <c r="FE50" s="15"/>
      <c r="FF50" s="15"/>
      <c r="FG50" s="15"/>
      <c r="FH50" s="15"/>
      <c r="FI50" s="15"/>
      <c r="FJ50" s="15"/>
      <c r="FK50" s="15"/>
      <c r="FL50" s="15"/>
      <c r="FM50" s="15"/>
      <c r="FN50" s="15"/>
      <c r="FO50" s="15"/>
      <c r="FP50" s="15"/>
      <c r="FQ50" s="15"/>
      <c r="FR50" s="15"/>
      <c r="FS50" s="15"/>
      <c r="FT50" s="15"/>
      <c r="FU50" s="15"/>
      <c r="FV50" s="15"/>
      <c r="FW50" s="15"/>
      <c r="FX50" s="15"/>
      <c r="FY50" s="15"/>
      <c r="FZ50" s="15"/>
      <c r="GA50" s="15"/>
      <c r="GB50" s="15"/>
      <c r="GC50" s="15"/>
      <c r="GD50" s="15"/>
      <c r="GE50" s="15"/>
      <c r="GF50" s="15"/>
      <c r="GG50" s="15"/>
      <c r="GH50" s="15"/>
      <c r="GI50" s="15"/>
      <c r="GJ50" s="15"/>
      <c r="GK50" s="15"/>
      <c r="GL50" s="15"/>
      <c r="GM50" s="15"/>
      <c r="GN50" s="15"/>
      <c r="GO50" s="15"/>
      <c r="GP50" s="15"/>
      <c r="GQ50" s="15"/>
      <c r="GR50" s="15"/>
      <c r="GS50" s="15"/>
      <c r="GT50" s="15"/>
      <c r="GU50" s="15"/>
      <c r="GV50" s="15"/>
      <c r="GW50" s="15"/>
      <c r="GX50" s="15"/>
      <c r="GY50" s="15"/>
      <c r="GZ50" s="15"/>
      <c r="HA50" s="15"/>
      <c r="HB50" s="15"/>
      <c r="HC50" s="15"/>
      <c r="HD50" s="15"/>
      <c r="HE50" s="15"/>
      <c r="HF50" s="15"/>
      <c r="HG50" s="15"/>
      <c r="HH50" s="15"/>
      <c r="HI50" s="15"/>
      <c r="HJ50" s="15"/>
      <c r="HK50" s="15"/>
      <c r="HL50" s="15"/>
      <c r="HM50" s="15"/>
      <c r="HN50" s="15"/>
      <c r="HO50" s="15"/>
      <c r="HP50" s="15"/>
      <c r="HQ50" s="15"/>
      <c r="HR50" s="15"/>
      <c r="HS50" s="15"/>
      <c r="HT50" s="15"/>
      <c r="HU50" s="15"/>
      <c r="HV50" s="15"/>
    </row>
    <row r="51" spans="1:230" customFormat="1">
      <c r="A51" s="42"/>
      <c r="B51" s="45"/>
      <c r="C51" s="17"/>
      <c r="D51" s="99"/>
      <c r="E51" s="102"/>
      <c r="F51" s="101"/>
      <c r="G51" s="103"/>
      <c r="H51" s="103"/>
      <c r="I51" s="103"/>
      <c r="J51" s="103"/>
      <c r="K51" s="52"/>
      <c r="L51" s="84"/>
      <c r="M51" s="80"/>
      <c r="N51" s="80"/>
      <c r="O51" s="45"/>
      <c r="P51" s="103"/>
      <c r="Q51" s="101"/>
      <c r="R51" s="102"/>
      <c r="S51" s="103"/>
      <c r="T51" s="103"/>
      <c r="U51" s="103"/>
      <c r="V51" s="103"/>
      <c r="W51" s="103"/>
      <c r="X51" s="112"/>
      <c r="Y51" s="102"/>
      <c r="Z51" s="102"/>
      <c r="AA51" s="45"/>
      <c r="AB51" s="42"/>
      <c r="AC51" s="15"/>
      <c r="AD51" s="15"/>
      <c r="AE51" s="15"/>
      <c r="AF51" s="15"/>
      <c r="AG51" s="15"/>
      <c r="AH51" s="15"/>
      <c r="AI51" s="15"/>
      <c r="AJ51" s="15"/>
      <c r="AK51" s="15"/>
      <c r="AL51" s="15"/>
      <c r="AM51" s="15"/>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c r="CC51" s="15"/>
      <c r="CD51" s="15"/>
      <c r="CE51" s="15"/>
      <c r="CF51" s="15"/>
      <c r="CG51" s="15"/>
      <c r="CH51" s="15"/>
      <c r="CI51" s="15"/>
      <c r="CJ51" s="15"/>
      <c r="CK51" s="15"/>
      <c r="CL51" s="15"/>
      <c r="CM51" s="15"/>
      <c r="CN51" s="15"/>
      <c r="CO51" s="15"/>
      <c r="CP51" s="15"/>
      <c r="CQ51" s="15"/>
      <c r="CR51" s="15"/>
      <c r="CS51" s="15"/>
      <c r="CT51" s="15"/>
      <c r="CU51" s="15"/>
      <c r="CV51" s="15"/>
      <c r="CW51" s="15"/>
      <c r="CX51" s="15"/>
      <c r="CY51" s="15"/>
      <c r="CZ51" s="15"/>
      <c r="DA51" s="15"/>
      <c r="DB51" s="15"/>
      <c r="DC51" s="15"/>
      <c r="DD51" s="15"/>
      <c r="DE51" s="15"/>
      <c r="DF51" s="15"/>
      <c r="DG51" s="15"/>
      <c r="DH51" s="15"/>
      <c r="DI51" s="15"/>
      <c r="DJ51" s="15"/>
      <c r="DK51" s="15"/>
      <c r="DL51" s="15"/>
      <c r="DM51" s="15"/>
      <c r="DN51" s="15"/>
      <c r="DO51" s="15"/>
      <c r="DP51" s="15"/>
      <c r="DQ51" s="15"/>
      <c r="DR51" s="15"/>
      <c r="DS51" s="15"/>
      <c r="DT51" s="15"/>
      <c r="DU51" s="15"/>
      <c r="DV51" s="15"/>
      <c r="DW51" s="15"/>
      <c r="DX51" s="15"/>
      <c r="DY51" s="15"/>
      <c r="DZ51" s="15"/>
      <c r="EA51" s="15"/>
      <c r="EB51" s="15"/>
      <c r="EC51" s="15"/>
      <c r="ED51" s="15"/>
      <c r="EE51" s="15"/>
      <c r="EF51" s="15"/>
      <c r="EG51" s="15"/>
      <c r="EH51" s="15"/>
      <c r="EI51" s="15"/>
      <c r="EJ51" s="15"/>
      <c r="EK51" s="15"/>
      <c r="EL51" s="15"/>
      <c r="EM51" s="15"/>
      <c r="EN51" s="15"/>
      <c r="EO51" s="15"/>
      <c r="EP51" s="15"/>
      <c r="EQ51" s="15"/>
      <c r="ER51" s="15"/>
      <c r="ES51" s="15"/>
      <c r="ET51" s="15"/>
      <c r="EU51" s="15"/>
      <c r="EV51" s="15"/>
      <c r="EW51" s="15"/>
      <c r="EX51" s="15"/>
      <c r="EY51" s="15"/>
      <c r="EZ51" s="15"/>
      <c r="FA51" s="15"/>
      <c r="FB51" s="15"/>
      <c r="FC51" s="15"/>
      <c r="FD51" s="15"/>
      <c r="FE51" s="15"/>
      <c r="FF51" s="15"/>
      <c r="FG51" s="15"/>
      <c r="FH51" s="15"/>
      <c r="FI51" s="15"/>
      <c r="FJ51" s="15"/>
      <c r="FK51" s="15"/>
      <c r="FL51" s="15"/>
      <c r="FM51" s="15"/>
      <c r="FN51" s="15"/>
      <c r="FO51" s="15"/>
      <c r="FP51" s="15"/>
      <c r="FQ51" s="15"/>
      <c r="FR51" s="15"/>
      <c r="FS51" s="15"/>
      <c r="FT51" s="15"/>
      <c r="FU51" s="15"/>
      <c r="FV51" s="15"/>
      <c r="FW51" s="15"/>
      <c r="FX51" s="15"/>
      <c r="FY51" s="15"/>
      <c r="FZ51" s="15"/>
      <c r="GA51" s="15"/>
      <c r="GB51" s="15"/>
      <c r="GC51" s="15"/>
      <c r="GD51" s="15"/>
      <c r="GE51" s="15"/>
      <c r="GF51" s="15"/>
      <c r="GG51" s="15"/>
      <c r="GH51" s="15"/>
      <c r="GI51" s="15"/>
      <c r="GJ51" s="15"/>
      <c r="GK51" s="15"/>
      <c r="GL51" s="15"/>
      <c r="GM51" s="15"/>
      <c r="GN51" s="15"/>
      <c r="GO51" s="15"/>
      <c r="GP51" s="15"/>
      <c r="GQ51" s="15"/>
      <c r="GR51" s="15"/>
      <c r="GS51" s="15"/>
      <c r="GT51" s="15"/>
      <c r="GU51" s="15"/>
      <c r="GV51" s="15"/>
      <c r="GW51" s="15"/>
      <c r="GX51" s="15"/>
      <c r="GY51" s="15"/>
      <c r="GZ51" s="15"/>
      <c r="HA51" s="15"/>
      <c r="HB51" s="15"/>
      <c r="HC51" s="15"/>
      <c r="HD51" s="15"/>
      <c r="HE51" s="15"/>
      <c r="HF51" s="15"/>
      <c r="HG51" s="15"/>
      <c r="HH51" s="15"/>
      <c r="HI51" s="15"/>
      <c r="HJ51" s="15"/>
      <c r="HK51" s="15"/>
      <c r="HL51" s="15"/>
      <c r="HM51" s="15"/>
      <c r="HN51" s="15"/>
      <c r="HO51" s="15"/>
      <c r="HP51" s="15"/>
      <c r="HQ51" s="15"/>
      <c r="HR51" s="15"/>
      <c r="HS51" s="15"/>
      <c r="HT51" s="15"/>
      <c r="HU51" s="15"/>
      <c r="HV51" s="15"/>
    </row>
    <row r="52" spans="1:230" customFormat="1">
      <c r="A52" s="42"/>
      <c r="B52" s="45"/>
      <c r="C52" s="17"/>
      <c r="D52" s="99"/>
      <c r="E52" s="45"/>
      <c r="F52" s="56"/>
      <c r="G52" s="15"/>
      <c r="H52" s="15"/>
      <c r="I52" s="15"/>
      <c r="J52" s="17"/>
      <c r="K52" s="80"/>
      <c r="L52" s="83"/>
      <c r="M52" s="80"/>
      <c r="N52" s="80"/>
      <c r="O52" s="45"/>
      <c r="P52" s="15"/>
      <c r="Q52" s="56"/>
      <c r="R52" s="45"/>
      <c r="S52" s="45"/>
      <c r="T52" s="15"/>
      <c r="U52" s="15"/>
      <c r="V52" s="15"/>
      <c r="W52" s="15"/>
      <c r="X52" s="81"/>
      <c r="Y52" s="45"/>
      <c r="Z52" s="45"/>
      <c r="AA52" s="45"/>
      <c r="AB52" s="42"/>
      <c r="AC52" s="15"/>
      <c r="AD52" s="15"/>
      <c r="AE52" s="15"/>
      <c r="AF52" s="15"/>
      <c r="AG52" s="15"/>
      <c r="AH52" s="15"/>
      <c r="AI52" s="15"/>
      <c r="AJ52" s="15"/>
      <c r="AK52" s="15"/>
      <c r="AL52" s="15"/>
      <c r="AM52" s="15"/>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c r="CC52" s="15"/>
      <c r="CD52" s="15"/>
      <c r="CE52" s="15"/>
      <c r="CF52" s="15"/>
      <c r="CG52" s="15"/>
      <c r="CH52" s="15"/>
      <c r="CI52" s="15"/>
      <c r="CJ52" s="15"/>
      <c r="CK52" s="15"/>
      <c r="CL52" s="15"/>
      <c r="CM52" s="15"/>
      <c r="CN52" s="15"/>
      <c r="CO52" s="15"/>
      <c r="CP52" s="15"/>
      <c r="CQ52" s="15"/>
      <c r="CR52" s="15"/>
      <c r="CS52" s="15"/>
      <c r="CT52" s="15"/>
      <c r="CU52" s="15"/>
      <c r="CV52" s="15"/>
      <c r="CW52" s="15"/>
      <c r="CX52" s="15"/>
      <c r="CY52" s="15"/>
      <c r="CZ52" s="15"/>
      <c r="DA52" s="15"/>
      <c r="DB52" s="15"/>
      <c r="DC52" s="15"/>
      <c r="DD52" s="15"/>
      <c r="DE52" s="15"/>
      <c r="DF52" s="15"/>
      <c r="DG52" s="15"/>
      <c r="DH52" s="15"/>
      <c r="DI52" s="15"/>
      <c r="DJ52" s="15"/>
      <c r="DK52" s="15"/>
      <c r="DL52" s="15"/>
      <c r="DM52" s="15"/>
      <c r="DN52" s="15"/>
      <c r="DO52" s="15"/>
      <c r="DP52" s="15"/>
      <c r="DQ52" s="15"/>
      <c r="DR52" s="15"/>
      <c r="DS52" s="15"/>
      <c r="DT52" s="15"/>
      <c r="DU52" s="15"/>
      <c r="DV52" s="15"/>
      <c r="DW52" s="15"/>
      <c r="DX52" s="15"/>
      <c r="DY52" s="15"/>
      <c r="DZ52" s="15"/>
      <c r="EA52" s="15"/>
      <c r="EB52" s="15"/>
      <c r="EC52" s="15"/>
      <c r="ED52" s="15"/>
      <c r="EE52" s="15"/>
      <c r="EF52" s="15"/>
      <c r="EG52" s="15"/>
      <c r="EH52" s="15"/>
      <c r="EI52" s="15"/>
      <c r="EJ52" s="15"/>
      <c r="EK52" s="15"/>
      <c r="EL52" s="15"/>
      <c r="EM52" s="15"/>
      <c r="EN52" s="15"/>
      <c r="EO52" s="15"/>
      <c r="EP52" s="15"/>
      <c r="EQ52" s="15"/>
      <c r="ER52" s="15"/>
      <c r="ES52" s="15"/>
      <c r="ET52" s="15"/>
      <c r="EU52" s="15"/>
      <c r="EV52" s="15"/>
      <c r="EW52" s="15"/>
      <c r="EX52" s="15"/>
      <c r="EY52" s="15"/>
      <c r="EZ52" s="15"/>
      <c r="FA52" s="15"/>
      <c r="FB52" s="15"/>
      <c r="FC52" s="15"/>
      <c r="FD52" s="15"/>
      <c r="FE52" s="15"/>
      <c r="FF52" s="15"/>
      <c r="FG52" s="15"/>
      <c r="FH52" s="15"/>
      <c r="FI52" s="15"/>
      <c r="FJ52" s="15"/>
      <c r="FK52" s="15"/>
      <c r="FL52" s="15"/>
      <c r="FM52" s="15"/>
      <c r="FN52" s="15"/>
      <c r="FO52" s="15"/>
      <c r="FP52" s="15"/>
      <c r="FQ52" s="15"/>
      <c r="FR52" s="15"/>
      <c r="FS52" s="15"/>
      <c r="FT52" s="15"/>
      <c r="FU52" s="15"/>
      <c r="FV52" s="15"/>
      <c r="FW52" s="15"/>
      <c r="FX52" s="15"/>
      <c r="FY52" s="15"/>
      <c r="FZ52" s="15"/>
      <c r="GA52" s="15"/>
      <c r="GB52" s="15"/>
      <c r="GC52" s="15"/>
      <c r="GD52" s="15"/>
      <c r="GE52" s="15"/>
      <c r="GF52" s="15"/>
      <c r="GG52" s="15"/>
      <c r="GH52" s="15"/>
      <c r="GI52" s="15"/>
      <c r="GJ52" s="15"/>
      <c r="GK52" s="15"/>
      <c r="GL52" s="15"/>
      <c r="GM52" s="15"/>
      <c r="GN52" s="15"/>
      <c r="GO52" s="15"/>
      <c r="GP52" s="15"/>
      <c r="GQ52" s="15"/>
      <c r="GR52" s="15"/>
      <c r="GS52" s="15"/>
      <c r="GT52" s="15"/>
      <c r="GU52" s="15"/>
      <c r="GV52" s="15"/>
      <c r="GW52" s="15"/>
      <c r="GX52" s="15"/>
      <c r="GY52" s="15"/>
      <c r="GZ52" s="15"/>
      <c r="HA52" s="15"/>
      <c r="HB52" s="15"/>
      <c r="HC52" s="15"/>
      <c r="HD52" s="15"/>
      <c r="HE52" s="15"/>
      <c r="HF52" s="15"/>
      <c r="HG52" s="15"/>
      <c r="HH52" s="15"/>
      <c r="HI52" s="15"/>
      <c r="HJ52" s="15"/>
      <c r="HK52" s="15"/>
      <c r="HL52" s="15"/>
      <c r="HM52" s="15"/>
      <c r="HN52" s="15"/>
      <c r="HO52" s="15"/>
      <c r="HP52" s="15"/>
      <c r="HQ52" s="15"/>
      <c r="HR52" s="15"/>
      <c r="HS52" s="15"/>
      <c r="HT52" s="15"/>
      <c r="HU52" s="15"/>
      <c r="HV52" s="15"/>
    </row>
    <row r="53" spans="1:230" customFormat="1">
      <c r="A53" s="42"/>
      <c r="B53" s="45"/>
      <c r="C53" s="17"/>
      <c r="D53" s="99"/>
      <c r="E53" s="45"/>
      <c r="F53" s="80" t="s">
        <v>519</v>
      </c>
      <c r="G53" s="16"/>
      <c r="H53" s="285" t="s">
        <v>470</v>
      </c>
      <c r="I53" s="285"/>
      <c r="J53" s="285"/>
      <c r="K53" s="285"/>
      <c r="L53" s="83"/>
      <c r="M53" s="80"/>
      <c r="N53" s="80"/>
      <c r="O53" s="45"/>
      <c r="P53" s="15"/>
      <c r="Q53" s="80" t="s">
        <v>519</v>
      </c>
      <c r="R53" s="45"/>
      <c r="S53" s="15"/>
      <c r="T53" s="285" t="s">
        <v>454</v>
      </c>
      <c r="U53" s="285"/>
      <c r="V53" s="285"/>
      <c r="W53" s="285"/>
      <c r="X53" s="285"/>
      <c r="Y53" s="81"/>
      <c r="Z53" s="81"/>
      <c r="AA53" s="45"/>
      <c r="AB53" s="42"/>
      <c r="AC53" s="15"/>
      <c r="AD53" s="15"/>
      <c r="AE53" s="15"/>
      <c r="AF53" s="15"/>
      <c r="AG53" s="15"/>
      <c r="AH53" s="15"/>
      <c r="AI53" s="15"/>
      <c r="AJ53" s="15"/>
      <c r="AK53" s="15"/>
      <c r="AL53" s="15"/>
      <c r="AM53" s="15"/>
      <c r="AN53" s="15"/>
      <c r="AO53" s="15"/>
      <c r="AP53" s="15"/>
      <c r="AQ53" s="15"/>
      <c r="AR53" s="15"/>
      <c r="AS53" s="15"/>
      <c r="AT53" s="15"/>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c r="CC53" s="15"/>
      <c r="CD53" s="15"/>
      <c r="CE53" s="15"/>
      <c r="CF53" s="15"/>
      <c r="CG53" s="15"/>
      <c r="CH53" s="15"/>
      <c r="CI53" s="15"/>
      <c r="CJ53" s="15"/>
      <c r="CK53" s="15"/>
      <c r="CL53" s="15"/>
      <c r="CM53" s="15"/>
      <c r="CN53" s="15"/>
      <c r="CO53" s="15"/>
      <c r="CP53" s="15"/>
      <c r="CQ53" s="15"/>
      <c r="CR53" s="15"/>
      <c r="CS53" s="15"/>
      <c r="CT53" s="15"/>
      <c r="CU53" s="15"/>
      <c r="CV53" s="15"/>
      <c r="CW53" s="15"/>
      <c r="CX53" s="15"/>
      <c r="CY53" s="15"/>
      <c r="CZ53" s="15"/>
      <c r="DA53" s="15"/>
      <c r="DB53" s="15"/>
      <c r="DC53" s="15"/>
      <c r="DD53" s="15"/>
      <c r="DE53" s="15"/>
      <c r="DF53" s="15"/>
      <c r="DG53" s="15"/>
      <c r="DH53" s="15"/>
      <c r="DI53" s="15"/>
      <c r="DJ53" s="15"/>
      <c r="DK53" s="15"/>
      <c r="DL53" s="15"/>
      <c r="DM53" s="15"/>
      <c r="DN53" s="15"/>
      <c r="DO53" s="15"/>
      <c r="DP53" s="15"/>
      <c r="DQ53" s="15"/>
      <c r="DR53" s="15"/>
      <c r="DS53" s="15"/>
      <c r="DT53" s="15"/>
      <c r="DU53" s="15"/>
      <c r="DV53" s="15"/>
      <c r="DW53" s="15"/>
      <c r="DX53" s="15"/>
      <c r="DY53" s="15"/>
      <c r="DZ53" s="15"/>
      <c r="EA53" s="15"/>
      <c r="EB53" s="15"/>
      <c r="EC53" s="15"/>
      <c r="ED53" s="15"/>
      <c r="EE53" s="15"/>
      <c r="EF53" s="15"/>
      <c r="EG53" s="15"/>
      <c r="EH53" s="15"/>
      <c r="EI53" s="15"/>
      <c r="EJ53" s="15"/>
      <c r="EK53" s="15"/>
      <c r="EL53" s="15"/>
      <c r="EM53" s="15"/>
      <c r="EN53" s="15"/>
      <c r="EO53" s="15"/>
      <c r="EP53" s="15"/>
      <c r="EQ53" s="15"/>
      <c r="ER53" s="15"/>
      <c r="ES53" s="15"/>
      <c r="ET53" s="15"/>
      <c r="EU53" s="15"/>
      <c r="EV53" s="15"/>
      <c r="EW53" s="15"/>
      <c r="EX53" s="15"/>
      <c r="EY53" s="15"/>
      <c r="EZ53" s="15"/>
      <c r="FA53" s="15"/>
      <c r="FB53" s="15"/>
      <c r="FC53" s="15"/>
      <c r="FD53" s="15"/>
      <c r="FE53" s="15"/>
      <c r="FF53" s="15"/>
      <c r="FG53" s="15"/>
      <c r="FH53" s="15"/>
      <c r="FI53" s="15"/>
      <c r="FJ53" s="15"/>
      <c r="FK53" s="15"/>
      <c r="FL53" s="15"/>
      <c r="FM53" s="15"/>
      <c r="FN53" s="15"/>
      <c r="FO53" s="15"/>
      <c r="FP53" s="15"/>
      <c r="FQ53" s="15"/>
      <c r="FR53" s="15"/>
      <c r="FS53" s="15"/>
      <c r="FT53" s="15"/>
      <c r="FU53" s="15"/>
      <c r="FV53" s="15"/>
      <c r="FW53" s="15"/>
      <c r="FX53" s="15"/>
      <c r="FY53" s="15"/>
      <c r="FZ53" s="15"/>
      <c r="GA53" s="15"/>
      <c r="GB53" s="15"/>
      <c r="GC53" s="15"/>
      <c r="GD53" s="15"/>
      <c r="GE53" s="15"/>
      <c r="GF53" s="15"/>
      <c r="GG53" s="15"/>
      <c r="GH53" s="15"/>
      <c r="GI53" s="15"/>
      <c r="GJ53" s="15"/>
      <c r="GK53" s="15"/>
      <c r="GL53" s="15"/>
      <c r="GM53" s="15"/>
      <c r="GN53" s="15"/>
      <c r="GO53" s="15"/>
      <c r="GP53" s="15"/>
      <c r="GQ53" s="15"/>
      <c r="GR53" s="15"/>
      <c r="GS53" s="15"/>
      <c r="GT53" s="15"/>
      <c r="GU53" s="15"/>
      <c r="GV53" s="15"/>
      <c r="GW53" s="15"/>
      <c r="GX53" s="15"/>
      <c r="GY53" s="15"/>
      <c r="GZ53" s="15"/>
      <c r="HA53" s="15"/>
      <c r="HB53" s="15"/>
      <c r="HC53" s="15"/>
      <c r="HD53" s="15"/>
      <c r="HE53" s="15"/>
      <c r="HF53" s="15"/>
      <c r="HG53" s="15"/>
      <c r="HH53" s="15"/>
      <c r="HI53" s="15"/>
      <c r="HJ53" s="15"/>
      <c r="HK53" s="15"/>
      <c r="HL53" s="15"/>
      <c r="HM53" s="15"/>
      <c r="HN53" s="15"/>
      <c r="HO53" s="15"/>
      <c r="HP53" s="15"/>
      <c r="HQ53" s="15"/>
      <c r="HR53" s="15"/>
      <c r="HS53" s="15"/>
      <c r="HT53" s="15"/>
      <c r="HU53" s="15"/>
      <c r="HV53" s="15"/>
    </row>
    <row r="54" spans="1:230" customFormat="1">
      <c r="A54" s="42"/>
      <c r="B54" s="45"/>
      <c r="C54" s="17"/>
      <c r="D54" s="119"/>
      <c r="E54" s="45"/>
      <c r="F54" s="105"/>
      <c r="G54" s="15"/>
      <c r="H54" s="15"/>
      <c r="I54" s="15"/>
      <c r="J54" s="17"/>
      <c r="K54" s="80"/>
      <c r="L54" s="83"/>
      <c r="M54" s="80"/>
      <c r="N54" s="80"/>
      <c r="O54" s="45"/>
      <c r="P54" s="15"/>
      <c r="Q54" s="294"/>
      <c r="R54" s="294"/>
      <c r="S54" s="15"/>
      <c r="T54" s="45"/>
      <c r="U54" s="15"/>
      <c r="V54" s="15"/>
      <c r="W54" s="15"/>
      <c r="X54" s="15"/>
      <c r="Y54" s="81"/>
      <c r="Z54" s="81"/>
      <c r="AA54" s="45"/>
      <c r="AB54" s="42"/>
      <c r="AC54" s="15"/>
      <c r="AD54" s="15"/>
      <c r="AE54" s="15"/>
      <c r="AF54" s="15"/>
      <c r="AG54" s="15"/>
      <c r="AH54" s="15"/>
      <c r="AI54" s="15"/>
      <c r="AJ54" s="15"/>
      <c r="AK54" s="15"/>
      <c r="AL54" s="15"/>
      <c r="AM54" s="15"/>
      <c r="AN54" s="15"/>
      <c r="AO54" s="15"/>
      <c r="AP54" s="15"/>
      <c r="AQ54" s="15"/>
      <c r="AR54" s="15"/>
      <c r="AS54" s="15"/>
      <c r="AT54" s="15"/>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c r="CC54" s="15"/>
      <c r="CD54" s="15"/>
      <c r="CE54" s="15"/>
      <c r="CF54" s="15"/>
      <c r="CG54" s="15"/>
      <c r="CH54" s="15"/>
      <c r="CI54" s="15"/>
      <c r="CJ54" s="15"/>
      <c r="CK54" s="15"/>
      <c r="CL54" s="15"/>
      <c r="CM54" s="15"/>
      <c r="CN54" s="15"/>
      <c r="CO54" s="15"/>
      <c r="CP54" s="15"/>
      <c r="CQ54" s="15"/>
      <c r="CR54" s="15"/>
      <c r="CS54" s="15"/>
      <c r="CT54" s="15"/>
      <c r="CU54" s="15"/>
      <c r="CV54" s="15"/>
      <c r="CW54" s="15"/>
      <c r="CX54" s="15"/>
      <c r="CY54" s="15"/>
      <c r="CZ54" s="15"/>
      <c r="DA54" s="15"/>
      <c r="DB54" s="15"/>
      <c r="DC54" s="15"/>
      <c r="DD54" s="15"/>
      <c r="DE54" s="15"/>
      <c r="DF54" s="15"/>
      <c r="DG54" s="15"/>
      <c r="DH54" s="15"/>
      <c r="DI54" s="15"/>
      <c r="DJ54" s="15"/>
      <c r="DK54" s="15"/>
      <c r="DL54" s="15"/>
      <c r="DM54" s="15"/>
      <c r="DN54" s="15"/>
      <c r="DO54" s="15"/>
      <c r="DP54" s="15"/>
      <c r="DQ54" s="15"/>
      <c r="DR54" s="15"/>
      <c r="DS54" s="15"/>
      <c r="DT54" s="15"/>
      <c r="DU54" s="15"/>
      <c r="DV54" s="15"/>
      <c r="DW54" s="15"/>
      <c r="DX54" s="15"/>
      <c r="DY54" s="15"/>
      <c r="DZ54" s="15"/>
      <c r="EA54" s="15"/>
      <c r="EB54" s="15"/>
      <c r="EC54" s="15"/>
      <c r="ED54" s="15"/>
      <c r="EE54" s="15"/>
      <c r="EF54" s="15"/>
      <c r="EG54" s="15"/>
      <c r="EH54" s="15"/>
      <c r="EI54" s="15"/>
      <c r="EJ54" s="15"/>
      <c r="EK54" s="15"/>
      <c r="EL54" s="15"/>
      <c r="EM54" s="15"/>
      <c r="EN54" s="15"/>
      <c r="EO54" s="15"/>
      <c r="EP54" s="15"/>
      <c r="EQ54" s="15"/>
      <c r="ER54" s="15"/>
      <c r="ES54" s="15"/>
      <c r="ET54" s="15"/>
      <c r="EU54" s="15"/>
      <c r="EV54" s="15"/>
      <c r="EW54" s="15"/>
      <c r="EX54" s="15"/>
      <c r="EY54" s="15"/>
      <c r="EZ54" s="15"/>
      <c r="FA54" s="15"/>
      <c r="FB54" s="15"/>
      <c r="FC54" s="15"/>
      <c r="FD54" s="15"/>
      <c r="FE54" s="15"/>
      <c r="FF54" s="15"/>
      <c r="FG54" s="15"/>
      <c r="FH54" s="15"/>
      <c r="FI54" s="15"/>
      <c r="FJ54" s="15"/>
      <c r="FK54" s="15"/>
      <c r="FL54" s="15"/>
      <c r="FM54" s="15"/>
      <c r="FN54" s="15"/>
      <c r="FO54" s="15"/>
      <c r="FP54" s="15"/>
      <c r="FQ54" s="15"/>
      <c r="FR54" s="15"/>
      <c r="FS54" s="15"/>
      <c r="FT54" s="15"/>
      <c r="FU54" s="15"/>
      <c r="FV54" s="15"/>
      <c r="FW54" s="15"/>
      <c r="FX54" s="15"/>
      <c r="FY54" s="15"/>
      <c r="FZ54" s="15"/>
      <c r="GA54" s="15"/>
      <c r="GB54" s="15"/>
      <c r="GC54" s="15"/>
      <c r="GD54" s="15"/>
      <c r="GE54" s="15"/>
      <c r="GF54" s="15"/>
      <c r="GG54" s="15"/>
      <c r="GH54" s="15"/>
      <c r="GI54" s="15"/>
      <c r="GJ54" s="15"/>
      <c r="GK54" s="15"/>
      <c r="GL54" s="15"/>
      <c r="GM54" s="15"/>
      <c r="GN54" s="15"/>
      <c r="GO54" s="15"/>
      <c r="GP54" s="15"/>
      <c r="GQ54" s="15"/>
      <c r="GR54" s="15"/>
      <c r="GS54" s="15"/>
      <c r="GT54" s="15"/>
      <c r="GU54" s="15"/>
      <c r="GV54" s="15"/>
      <c r="GW54" s="15"/>
      <c r="GX54" s="15"/>
      <c r="GY54" s="15"/>
      <c r="GZ54" s="15"/>
      <c r="HA54" s="15"/>
      <c r="HB54" s="15"/>
      <c r="HC54" s="15"/>
      <c r="HD54" s="15"/>
      <c r="HE54" s="15"/>
      <c r="HF54" s="15"/>
      <c r="HG54" s="15"/>
      <c r="HH54" s="15"/>
      <c r="HI54" s="15"/>
      <c r="HJ54" s="15"/>
      <c r="HK54" s="15"/>
      <c r="HL54" s="15"/>
      <c r="HM54" s="15"/>
      <c r="HN54" s="15"/>
      <c r="HO54" s="15"/>
      <c r="HP54" s="15"/>
      <c r="HQ54" s="15"/>
      <c r="HR54" s="15"/>
      <c r="HS54" s="15"/>
      <c r="HT54" s="15"/>
      <c r="HU54" s="15"/>
      <c r="HV54" s="15"/>
    </row>
    <row r="55" spans="1:230" customFormat="1">
      <c r="A55" s="42"/>
      <c r="B55" s="45"/>
      <c r="C55" s="17"/>
      <c r="D55" s="99"/>
      <c r="E55" s="45"/>
      <c r="F55" s="56"/>
      <c r="G55" s="15"/>
      <c r="H55" s="104" t="s">
        <v>3</v>
      </c>
      <c r="I55" s="15"/>
      <c r="J55" s="285">
        <v>1.1000000000000001</v>
      </c>
      <c r="K55" s="285"/>
      <c r="L55" s="117" t="s">
        <v>7</v>
      </c>
      <c r="M55" s="80"/>
      <c r="N55" s="80"/>
      <c r="O55" s="45"/>
      <c r="P55" s="15"/>
      <c r="Q55" s="56"/>
      <c r="R55" s="45"/>
      <c r="S55" s="15"/>
      <c r="T55" s="104" t="s">
        <v>3</v>
      </c>
      <c r="U55" s="15"/>
      <c r="V55" s="15"/>
      <c r="W55" s="285">
        <v>0</v>
      </c>
      <c r="X55" s="285"/>
      <c r="Y55" s="107" t="s">
        <v>7</v>
      </c>
      <c r="Z55" s="107"/>
      <c r="AA55" s="45"/>
      <c r="AB55" s="42"/>
      <c r="AC55" s="15"/>
      <c r="AD55" s="15"/>
      <c r="AE55" s="15"/>
      <c r="AF55" s="15"/>
      <c r="AG55" s="15"/>
      <c r="AH55" s="15"/>
      <c r="AI55" s="15"/>
      <c r="AJ55" s="15"/>
      <c r="AK55" s="15"/>
      <c r="AL55" s="15"/>
      <c r="AM55" s="15"/>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c r="CC55" s="15"/>
      <c r="CD55" s="15"/>
      <c r="CE55" s="15"/>
      <c r="CF55" s="15"/>
      <c r="CG55" s="15"/>
      <c r="CH55" s="15"/>
      <c r="CI55" s="15"/>
      <c r="CJ55" s="15"/>
      <c r="CK55" s="15"/>
      <c r="CL55" s="15"/>
      <c r="CM55" s="15"/>
      <c r="CN55" s="15"/>
      <c r="CO55" s="15"/>
      <c r="CP55" s="15"/>
      <c r="CQ55" s="15"/>
      <c r="CR55" s="15"/>
      <c r="CS55" s="15"/>
      <c r="CT55" s="15"/>
      <c r="CU55" s="15"/>
      <c r="CV55" s="15"/>
      <c r="CW55" s="15"/>
      <c r="CX55" s="15"/>
      <c r="CY55" s="15"/>
      <c r="CZ55" s="15"/>
      <c r="DA55" s="15"/>
      <c r="DB55" s="15"/>
      <c r="DC55" s="15"/>
      <c r="DD55" s="15"/>
      <c r="DE55" s="15"/>
      <c r="DF55" s="15"/>
      <c r="DG55" s="15"/>
      <c r="DH55" s="15"/>
      <c r="DI55" s="15"/>
      <c r="DJ55" s="15"/>
      <c r="DK55" s="15"/>
      <c r="DL55" s="15"/>
      <c r="DM55" s="15"/>
      <c r="DN55" s="15"/>
      <c r="DO55" s="15"/>
      <c r="DP55" s="15"/>
      <c r="DQ55" s="15"/>
      <c r="DR55" s="15"/>
      <c r="DS55" s="15"/>
      <c r="DT55" s="15"/>
      <c r="DU55" s="15"/>
      <c r="DV55" s="15"/>
      <c r="DW55" s="15"/>
      <c r="DX55" s="15"/>
      <c r="DY55" s="15"/>
      <c r="DZ55" s="15"/>
      <c r="EA55" s="15"/>
      <c r="EB55" s="15"/>
      <c r="EC55" s="15"/>
      <c r="ED55" s="15"/>
      <c r="EE55" s="15"/>
      <c r="EF55" s="15"/>
      <c r="EG55" s="15"/>
      <c r="EH55" s="15"/>
      <c r="EI55" s="15"/>
      <c r="EJ55" s="15"/>
      <c r="EK55" s="15"/>
      <c r="EL55" s="15"/>
      <c r="EM55" s="15"/>
      <c r="EN55" s="15"/>
      <c r="EO55" s="15"/>
      <c r="EP55" s="15"/>
      <c r="EQ55" s="15"/>
      <c r="ER55" s="15"/>
      <c r="ES55" s="15"/>
      <c r="ET55" s="15"/>
      <c r="EU55" s="15"/>
      <c r="EV55" s="15"/>
      <c r="EW55" s="15"/>
      <c r="EX55" s="15"/>
      <c r="EY55" s="15"/>
      <c r="EZ55" s="15"/>
      <c r="FA55" s="15"/>
      <c r="FB55" s="15"/>
      <c r="FC55" s="15"/>
      <c r="FD55" s="15"/>
      <c r="FE55" s="15"/>
      <c r="FF55" s="15"/>
      <c r="FG55" s="15"/>
      <c r="FH55" s="15"/>
      <c r="FI55" s="15"/>
      <c r="FJ55" s="15"/>
      <c r="FK55" s="15"/>
      <c r="FL55" s="15"/>
      <c r="FM55" s="15"/>
      <c r="FN55" s="15"/>
      <c r="FO55" s="15"/>
      <c r="FP55" s="15"/>
      <c r="FQ55" s="15"/>
      <c r="FR55" s="15"/>
      <c r="FS55" s="15"/>
      <c r="FT55" s="15"/>
      <c r="FU55" s="15"/>
      <c r="FV55" s="15"/>
      <c r="FW55" s="15"/>
      <c r="FX55" s="15"/>
      <c r="FY55" s="15"/>
      <c r="FZ55" s="15"/>
      <c r="GA55" s="15"/>
      <c r="GB55" s="15"/>
      <c r="GC55" s="15"/>
      <c r="GD55" s="15"/>
      <c r="GE55" s="15"/>
      <c r="GF55" s="15"/>
      <c r="GG55" s="15"/>
      <c r="GH55" s="15"/>
      <c r="GI55" s="15"/>
      <c r="GJ55" s="15"/>
      <c r="GK55" s="15"/>
      <c r="GL55" s="15"/>
      <c r="GM55" s="15"/>
      <c r="GN55" s="15"/>
      <c r="GO55" s="15"/>
      <c r="GP55" s="15"/>
      <c r="GQ55" s="15"/>
      <c r="GR55" s="15"/>
      <c r="GS55" s="15"/>
      <c r="GT55" s="15"/>
      <c r="GU55" s="15"/>
      <c r="GV55" s="15"/>
      <c r="GW55" s="15"/>
      <c r="GX55" s="15"/>
      <c r="GY55" s="15"/>
      <c r="GZ55" s="15"/>
      <c r="HA55" s="15"/>
      <c r="HB55" s="15"/>
      <c r="HC55" s="15"/>
      <c r="HD55" s="15"/>
      <c r="HE55" s="15"/>
      <c r="HF55" s="15"/>
      <c r="HG55" s="15"/>
      <c r="HH55" s="15"/>
      <c r="HI55" s="15"/>
      <c r="HJ55" s="15"/>
      <c r="HK55" s="15"/>
      <c r="HL55" s="15"/>
      <c r="HM55" s="15"/>
      <c r="HN55" s="15"/>
      <c r="HO55" s="15"/>
      <c r="HP55" s="15"/>
      <c r="HQ55" s="15"/>
      <c r="HR55" s="15"/>
      <c r="HS55" s="15"/>
      <c r="HT55" s="15"/>
      <c r="HU55" s="15"/>
      <c r="HV55" s="15"/>
    </row>
    <row r="56" spans="1:230" customFormat="1">
      <c r="A56" s="42"/>
      <c r="B56" s="45"/>
      <c r="C56" s="17"/>
      <c r="D56" s="120"/>
      <c r="E56" s="45"/>
      <c r="F56" s="56"/>
      <c r="G56" s="15"/>
      <c r="H56" s="45"/>
      <c r="I56" s="15"/>
      <c r="J56" s="17"/>
      <c r="K56" s="15"/>
      <c r="L56" s="118"/>
      <c r="M56" s="80"/>
      <c r="N56" s="80"/>
      <c r="O56" s="45"/>
      <c r="P56" s="15"/>
      <c r="Q56" s="56"/>
      <c r="R56" s="45"/>
      <c r="S56" s="111"/>
      <c r="T56" s="45"/>
      <c r="U56" s="15"/>
      <c r="V56" s="15"/>
      <c r="W56" s="15"/>
      <c r="X56" s="15"/>
      <c r="Y56" s="108"/>
      <c r="Z56" s="38"/>
      <c r="AA56" s="45"/>
      <c r="AB56" s="42"/>
      <c r="AC56" s="15"/>
      <c r="AD56" s="15"/>
      <c r="AE56" s="15"/>
      <c r="AF56" s="15"/>
      <c r="AG56" s="15"/>
      <c r="AH56" s="15"/>
      <c r="AI56" s="15"/>
      <c r="AJ56" s="15"/>
      <c r="AK56" s="15"/>
      <c r="AL56" s="15"/>
      <c r="AM56" s="15"/>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c r="CC56" s="15"/>
      <c r="CD56" s="15"/>
      <c r="CE56" s="15"/>
      <c r="CF56" s="15"/>
      <c r="CG56" s="15"/>
      <c r="CH56" s="15"/>
      <c r="CI56" s="15"/>
      <c r="CJ56" s="15"/>
      <c r="CK56" s="15"/>
      <c r="CL56" s="15"/>
      <c r="CM56" s="15"/>
      <c r="CN56" s="15"/>
      <c r="CO56" s="15"/>
      <c r="CP56" s="15"/>
      <c r="CQ56" s="15"/>
      <c r="CR56" s="15"/>
      <c r="CS56" s="15"/>
      <c r="CT56" s="15"/>
      <c r="CU56" s="15"/>
      <c r="CV56" s="15"/>
      <c r="CW56" s="15"/>
      <c r="CX56" s="15"/>
      <c r="CY56" s="15"/>
      <c r="CZ56" s="15"/>
      <c r="DA56" s="15"/>
      <c r="DB56" s="15"/>
      <c r="DC56" s="15"/>
      <c r="DD56" s="15"/>
      <c r="DE56" s="15"/>
      <c r="DF56" s="15"/>
      <c r="DG56" s="15"/>
      <c r="DH56" s="15"/>
      <c r="DI56" s="15"/>
      <c r="DJ56" s="15"/>
      <c r="DK56" s="15"/>
      <c r="DL56" s="15"/>
      <c r="DM56" s="15"/>
      <c r="DN56" s="15"/>
      <c r="DO56" s="15"/>
      <c r="DP56" s="15"/>
      <c r="DQ56" s="15"/>
      <c r="DR56" s="15"/>
      <c r="DS56" s="15"/>
      <c r="DT56" s="15"/>
      <c r="DU56" s="15"/>
      <c r="DV56" s="15"/>
      <c r="DW56" s="15"/>
      <c r="DX56" s="15"/>
      <c r="DY56" s="15"/>
      <c r="DZ56" s="15"/>
      <c r="EA56" s="15"/>
      <c r="EB56" s="15"/>
      <c r="EC56" s="15"/>
      <c r="ED56" s="15"/>
      <c r="EE56" s="15"/>
      <c r="EF56" s="15"/>
      <c r="EG56" s="15"/>
      <c r="EH56" s="15"/>
      <c r="EI56" s="15"/>
      <c r="EJ56" s="15"/>
      <c r="EK56" s="15"/>
      <c r="EL56" s="15"/>
      <c r="EM56" s="15"/>
      <c r="EN56" s="15"/>
      <c r="EO56" s="15"/>
      <c r="EP56" s="15"/>
      <c r="EQ56" s="15"/>
      <c r="ER56" s="15"/>
      <c r="ES56" s="15"/>
      <c r="ET56" s="15"/>
      <c r="EU56" s="15"/>
      <c r="EV56" s="15"/>
      <c r="EW56" s="15"/>
      <c r="EX56" s="15"/>
      <c r="EY56" s="15"/>
      <c r="EZ56" s="15"/>
      <c r="FA56" s="15"/>
      <c r="FB56" s="15"/>
      <c r="FC56" s="15"/>
      <c r="FD56" s="15"/>
      <c r="FE56" s="15"/>
      <c r="FF56" s="15"/>
      <c r="FG56" s="15"/>
      <c r="FH56" s="15"/>
      <c r="FI56" s="15"/>
      <c r="FJ56" s="15"/>
      <c r="FK56" s="15"/>
      <c r="FL56" s="15"/>
      <c r="FM56" s="15"/>
      <c r="FN56" s="15"/>
      <c r="FO56" s="15"/>
      <c r="FP56" s="15"/>
      <c r="FQ56" s="15"/>
      <c r="FR56" s="15"/>
      <c r="FS56" s="15"/>
      <c r="FT56" s="15"/>
      <c r="FU56" s="15"/>
      <c r="FV56" s="15"/>
      <c r="FW56" s="15"/>
      <c r="FX56" s="15"/>
      <c r="FY56" s="15"/>
      <c r="FZ56" s="15"/>
      <c r="GA56" s="15"/>
      <c r="GB56" s="15"/>
      <c r="GC56" s="15"/>
      <c r="GD56" s="15"/>
      <c r="GE56" s="15"/>
      <c r="GF56" s="15"/>
      <c r="GG56" s="15"/>
      <c r="GH56" s="15"/>
      <c r="GI56" s="15"/>
      <c r="GJ56" s="15"/>
      <c r="GK56" s="15"/>
      <c r="GL56" s="15"/>
      <c r="GM56" s="15"/>
      <c r="GN56" s="15"/>
      <c r="GO56" s="15"/>
      <c r="GP56" s="15"/>
      <c r="GQ56" s="15"/>
      <c r="GR56" s="15"/>
      <c r="GS56" s="15"/>
      <c r="GT56" s="15"/>
      <c r="GU56" s="15"/>
      <c r="GV56" s="15"/>
      <c r="GW56" s="15"/>
      <c r="GX56" s="15"/>
      <c r="GY56" s="15"/>
      <c r="GZ56" s="15"/>
      <c r="HA56" s="15"/>
      <c r="HB56" s="15"/>
      <c r="HC56" s="15"/>
      <c r="HD56" s="15"/>
      <c r="HE56" s="15"/>
      <c r="HF56" s="15"/>
      <c r="HG56" s="15"/>
      <c r="HH56" s="15"/>
      <c r="HI56" s="15"/>
      <c r="HJ56" s="15"/>
      <c r="HK56" s="15"/>
      <c r="HL56" s="15"/>
      <c r="HM56" s="15"/>
      <c r="HN56" s="15"/>
      <c r="HO56" s="15"/>
      <c r="HP56" s="15"/>
      <c r="HQ56" s="15"/>
      <c r="HR56" s="15"/>
      <c r="HS56" s="15"/>
      <c r="HT56" s="15"/>
      <c r="HU56" s="15"/>
      <c r="HV56" s="15"/>
    </row>
    <row r="57" spans="1:230" customFormat="1">
      <c r="A57" s="42"/>
      <c r="B57" s="45"/>
      <c r="C57" s="17"/>
      <c r="D57" s="99"/>
      <c r="E57" s="45"/>
      <c r="F57" s="56"/>
      <c r="G57" s="15"/>
      <c r="H57" s="104" t="s">
        <v>5</v>
      </c>
      <c r="I57" s="15"/>
      <c r="J57" s="285">
        <v>1.8</v>
      </c>
      <c r="K57" s="285"/>
      <c r="L57" s="117" t="s">
        <v>7</v>
      </c>
      <c r="M57" s="80"/>
      <c r="N57" s="80"/>
      <c r="O57" s="45"/>
      <c r="P57" s="15"/>
      <c r="Q57" s="56"/>
      <c r="R57" s="45"/>
      <c r="S57" s="15"/>
      <c r="T57" s="104" t="s">
        <v>5</v>
      </c>
      <c r="U57" s="15"/>
      <c r="V57" s="15"/>
      <c r="W57" s="285">
        <v>0</v>
      </c>
      <c r="X57" s="285"/>
      <c r="Y57" s="107" t="s">
        <v>7</v>
      </c>
      <c r="Z57" s="107"/>
      <c r="AA57" s="45"/>
      <c r="AB57" s="42"/>
      <c r="AC57" s="15"/>
      <c r="AD57" s="15"/>
      <c r="AE57" s="15"/>
      <c r="AF57" s="15"/>
      <c r="AG57" s="15"/>
      <c r="AH57" s="15"/>
      <c r="AI57" s="15"/>
      <c r="AJ57" s="15"/>
      <c r="AK57" s="15"/>
      <c r="AL57" s="15"/>
      <c r="AM57" s="15"/>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c r="CC57" s="15"/>
      <c r="CD57" s="15"/>
      <c r="CE57" s="15"/>
      <c r="CF57" s="15"/>
      <c r="CG57" s="15"/>
      <c r="CH57" s="15"/>
      <c r="CI57" s="15"/>
      <c r="CJ57" s="15"/>
      <c r="CK57" s="15"/>
      <c r="CL57" s="15"/>
      <c r="CM57" s="15"/>
      <c r="CN57" s="15"/>
      <c r="CO57" s="15"/>
      <c r="CP57" s="15"/>
      <c r="CQ57" s="15"/>
      <c r="CR57" s="15"/>
      <c r="CS57" s="15"/>
      <c r="CT57" s="15"/>
      <c r="CU57" s="15"/>
      <c r="CV57" s="15"/>
      <c r="CW57" s="15"/>
      <c r="CX57" s="15"/>
      <c r="CY57" s="15"/>
      <c r="CZ57" s="15"/>
      <c r="DA57" s="15"/>
      <c r="DB57" s="15"/>
      <c r="DC57" s="15"/>
      <c r="DD57" s="15"/>
      <c r="DE57" s="15"/>
      <c r="DF57" s="15"/>
      <c r="DG57" s="15"/>
      <c r="DH57" s="15"/>
      <c r="DI57" s="15"/>
      <c r="DJ57" s="15"/>
      <c r="DK57" s="15"/>
      <c r="DL57" s="15"/>
      <c r="DM57" s="15"/>
      <c r="DN57" s="15"/>
      <c r="DO57" s="15"/>
      <c r="DP57" s="15"/>
      <c r="DQ57" s="15"/>
      <c r="DR57" s="15"/>
      <c r="DS57" s="15"/>
      <c r="DT57" s="15"/>
      <c r="DU57" s="15"/>
      <c r="DV57" s="15"/>
      <c r="DW57" s="15"/>
      <c r="DX57" s="15"/>
      <c r="DY57" s="15"/>
      <c r="DZ57" s="15"/>
      <c r="EA57" s="15"/>
      <c r="EB57" s="15"/>
      <c r="EC57" s="15"/>
      <c r="ED57" s="15"/>
      <c r="EE57" s="15"/>
      <c r="EF57" s="15"/>
      <c r="EG57" s="15"/>
      <c r="EH57" s="15"/>
      <c r="EI57" s="15"/>
      <c r="EJ57" s="15"/>
      <c r="EK57" s="15"/>
      <c r="EL57" s="15"/>
      <c r="EM57" s="15"/>
      <c r="EN57" s="15"/>
      <c r="EO57" s="15"/>
      <c r="EP57" s="15"/>
      <c r="EQ57" s="15"/>
      <c r="ER57" s="15"/>
      <c r="ES57" s="15"/>
      <c r="ET57" s="15"/>
      <c r="EU57" s="15"/>
      <c r="EV57" s="15"/>
      <c r="EW57" s="15"/>
      <c r="EX57" s="15"/>
      <c r="EY57" s="15"/>
      <c r="EZ57" s="15"/>
      <c r="FA57" s="15"/>
      <c r="FB57" s="15"/>
      <c r="FC57" s="15"/>
      <c r="FD57" s="15"/>
      <c r="FE57" s="15"/>
      <c r="FF57" s="15"/>
      <c r="FG57" s="15"/>
      <c r="FH57" s="15"/>
      <c r="FI57" s="15"/>
      <c r="FJ57" s="15"/>
      <c r="FK57" s="15"/>
      <c r="FL57" s="15"/>
      <c r="FM57" s="15"/>
      <c r="FN57" s="15"/>
      <c r="FO57" s="15"/>
      <c r="FP57" s="15"/>
      <c r="FQ57" s="15"/>
      <c r="FR57" s="15"/>
      <c r="FS57" s="15"/>
      <c r="FT57" s="15"/>
      <c r="FU57" s="15"/>
      <c r="FV57" s="15"/>
      <c r="FW57" s="15"/>
      <c r="FX57" s="15"/>
      <c r="FY57" s="15"/>
      <c r="FZ57" s="15"/>
      <c r="GA57" s="15"/>
      <c r="GB57" s="15"/>
      <c r="GC57" s="15"/>
      <c r="GD57" s="15"/>
      <c r="GE57" s="15"/>
      <c r="GF57" s="15"/>
      <c r="GG57" s="15"/>
      <c r="GH57" s="15"/>
      <c r="GI57" s="15"/>
      <c r="GJ57" s="15"/>
      <c r="GK57" s="15"/>
      <c r="GL57" s="15"/>
      <c r="GM57" s="15"/>
      <c r="GN57" s="15"/>
      <c r="GO57" s="15"/>
      <c r="GP57" s="15"/>
      <c r="GQ57" s="15"/>
      <c r="GR57" s="15"/>
      <c r="GS57" s="15"/>
      <c r="GT57" s="15"/>
      <c r="GU57" s="15"/>
      <c r="GV57" s="15"/>
      <c r="GW57" s="15"/>
      <c r="GX57" s="15"/>
      <c r="GY57" s="15"/>
      <c r="GZ57" s="15"/>
      <c r="HA57" s="15"/>
      <c r="HB57" s="15"/>
      <c r="HC57" s="15"/>
      <c r="HD57" s="15"/>
      <c r="HE57" s="15"/>
      <c r="HF57" s="15"/>
      <c r="HG57" s="15"/>
      <c r="HH57" s="15"/>
      <c r="HI57" s="15"/>
      <c r="HJ57" s="15"/>
      <c r="HK57" s="15"/>
      <c r="HL57" s="15"/>
      <c r="HM57" s="15"/>
      <c r="HN57" s="15"/>
      <c r="HO57" s="15"/>
      <c r="HP57" s="15"/>
      <c r="HQ57" s="15"/>
      <c r="HR57" s="15"/>
      <c r="HS57" s="15"/>
      <c r="HT57" s="15"/>
      <c r="HU57" s="15"/>
      <c r="HV57" s="15"/>
    </row>
    <row r="58" spans="1:230" customFormat="1">
      <c r="A58" s="42"/>
      <c r="B58" s="45"/>
      <c r="C58" s="15"/>
      <c r="D58" s="99"/>
      <c r="E58" s="75"/>
      <c r="F58" s="99"/>
      <c r="G58" s="17"/>
      <c r="H58" s="17"/>
      <c r="I58" s="17"/>
      <c r="J58" s="17"/>
      <c r="K58" s="80"/>
      <c r="L58" s="80"/>
      <c r="M58" s="80"/>
      <c r="N58" s="80"/>
      <c r="O58" s="45"/>
      <c r="P58" s="15"/>
      <c r="Q58" s="99"/>
      <c r="R58" s="75"/>
      <c r="S58" s="75"/>
      <c r="T58" s="17"/>
      <c r="U58" s="17"/>
      <c r="V58" s="17"/>
      <c r="W58" s="17"/>
      <c r="X58" s="75"/>
      <c r="Y58" s="75"/>
      <c r="Z58" s="75"/>
      <c r="AA58" s="45"/>
      <c r="AB58" s="42"/>
      <c r="AC58" s="15"/>
      <c r="AD58" s="15"/>
      <c r="AE58" s="15"/>
      <c r="AF58" s="15"/>
      <c r="AG58" s="15"/>
      <c r="AH58" s="15"/>
      <c r="AI58" s="15"/>
      <c r="AJ58" s="15"/>
      <c r="AK58" s="15"/>
      <c r="AL58" s="15"/>
      <c r="AM58" s="15"/>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c r="CC58" s="15"/>
      <c r="CD58" s="15"/>
      <c r="CE58" s="15"/>
      <c r="CF58" s="15"/>
      <c r="CG58" s="15"/>
      <c r="CH58" s="15"/>
      <c r="CI58" s="15"/>
      <c r="CJ58" s="15"/>
      <c r="CK58" s="15"/>
      <c r="CL58" s="15"/>
      <c r="CM58" s="15"/>
      <c r="CN58" s="15"/>
      <c r="CO58" s="15"/>
      <c r="CP58" s="15"/>
      <c r="CQ58" s="15"/>
      <c r="CR58" s="15"/>
      <c r="CS58" s="15"/>
      <c r="CT58" s="15"/>
      <c r="CU58" s="15"/>
      <c r="CV58" s="15"/>
      <c r="CW58" s="15"/>
      <c r="CX58" s="15"/>
      <c r="CY58" s="15"/>
      <c r="CZ58" s="15"/>
      <c r="DA58" s="15"/>
      <c r="DB58" s="15"/>
      <c r="DC58" s="15"/>
      <c r="DD58" s="15"/>
      <c r="DE58" s="15"/>
      <c r="DF58" s="15"/>
      <c r="DG58" s="15"/>
      <c r="DH58" s="15"/>
      <c r="DI58" s="15"/>
      <c r="DJ58" s="15"/>
      <c r="DK58" s="15"/>
      <c r="DL58" s="15"/>
      <c r="DM58" s="15"/>
      <c r="DN58" s="15"/>
      <c r="DO58" s="15"/>
      <c r="DP58" s="15"/>
      <c r="DQ58" s="15"/>
      <c r="DR58" s="15"/>
      <c r="DS58" s="15"/>
      <c r="DT58" s="15"/>
      <c r="DU58" s="15"/>
      <c r="DV58" s="15"/>
      <c r="DW58" s="15"/>
      <c r="DX58" s="15"/>
      <c r="DY58" s="15"/>
      <c r="DZ58" s="15"/>
      <c r="EA58" s="15"/>
      <c r="EB58" s="15"/>
      <c r="EC58" s="15"/>
      <c r="ED58" s="15"/>
      <c r="EE58" s="15"/>
      <c r="EF58" s="15"/>
      <c r="EG58" s="15"/>
      <c r="EH58" s="15"/>
      <c r="EI58" s="15"/>
      <c r="EJ58" s="15"/>
      <c r="EK58" s="15"/>
      <c r="EL58" s="15"/>
      <c r="EM58" s="15"/>
      <c r="EN58" s="15"/>
      <c r="EO58" s="15"/>
      <c r="EP58" s="15"/>
      <c r="EQ58" s="15"/>
      <c r="ER58" s="15"/>
      <c r="ES58" s="15"/>
      <c r="ET58" s="15"/>
      <c r="EU58" s="15"/>
      <c r="EV58" s="15"/>
      <c r="EW58" s="15"/>
      <c r="EX58" s="15"/>
      <c r="EY58" s="15"/>
      <c r="EZ58" s="15"/>
      <c r="FA58" s="15"/>
      <c r="FB58" s="15"/>
      <c r="FC58" s="15"/>
      <c r="FD58" s="15"/>
      <c r="FE58" s="15"/>
      <c r="FF58" s="15"/>
      <c r="FG58" s="15"/>
      <c r="FH58" s="15"/>
      <c r="FI58" s="15"/>
      <c r="FJ58" s="15"/>
      <c r="FK58" s="15"/>
      <c r="FL58" s="15"/>
      <c r="FM58" s="15"/>
      <c r="FN58" s="15"/>
      <c r="FO58" s="15"/>
      <c r="FP58" s="15"/>
      <c r="FQ58" s="15"/>
      <c r="FR58" s="15"/>
      <c r="FS58" s="15"/>
      <c r="FT58" s="15"/>
      <c r="FU58" s="15"/>
      <c r="FV58" s="15"/>
      <c r="FW58" s="15"/>
      <c r="FX58" s="15"/>
      <c r="FY58" s="15"/>
      <c r="FZ58" s="15"/>
      <c r="GA58" s="15"/>
      <c r="GB58" s="15"/>
      <c r="GC58" s="15"/>
      <c r="GD58" s="15"/>
      <c r="GE58" s="15"/>
      <c r="GF58" s="15"/>
      <c r="GG58" s="15"/>
      <c r="GH58" s="15"/>
      <c r="GI58" s="15"/>
      <c r="GJ58" s="15"/>
      <c r="GK58" s="15"/>
      <c r="GL58" s="15"/>
      <c r="GM58" s="15"/>
      <c r="GN58" s="15"/>
      <c r="GO58" s="15"/>
      <c r="GP58" s="15"/>
      <c r="GQ58" s="15"/>
      <c r="GR58" s="15"/>
      <c r="GS58" s="15"/>
      <c r="GT58" s="15"/>
      <c r="GU58" s="15"/>
      <c r="GV58" s="15"/>
      <c r="GW58" s="15"/>
      <c r="GX58" s="15"/>
      <c r="GY58" s="15"/>
      <c r="GZ58" s="15"/>
      <c r="HA58" s="15"/>
      <c r="HB58" s="15"/>
      <c r="HC58" s="15"/>
      <c r="HD58" s="15"/>
      <c r="HE58" s="15"/>
      <c r="HF58" s="15"/>
      <c r="HG58" s="15"/>
      <c r="HH58" s="15"/>
      <c r="HI58" s="15"/>
      <c r="HJ58" s="15"/>
      <c r="HK58" s="15"/>
      <c r="HL58" s="15"/>
      <c r="HM58" s="15"/>
      <c r="HN58" s="15"/>
      <c r="HO58" s="15"/>
      <c r="HP58" s="15"/>
      <c r="HQ58" s="15"/>
      <c r="HR58" s="15"/>
      <c r="HS58" s="15"/>
      <c r="HT58" s="15"/>
      <c r="HU58" s="15"/>
      <c r="HV58" s="15"/>
    </row>
    <row r="59" spans="1:230" customFormat="1">
      <c r="A59" s="42"/>
      <c r="B59" s="45"/>
      <c r="C59" s="17"/>
      <c r="D59" s="99"/>
      <c r="E59" s="75"/>
      <c r="F59" s="80" t="s">
        <v>447</v>
      </c>
      <c r="G59" s="15"/>
      <c r="H59" s="285" t="s">
        <v>452</v>
      </c>
      <c r="I59" s="285"/>
      <c r="J59" s="285"/>
      <c r="K59" s="285"/>
      <c r="L59" s="80"/>
      <c r="M59" s="80"/>
      <c r="N59" s="80"/>
      <c r="O59" s="75"/>
      <c r="P59" s="17"/>
      <c r="Q59" s="80" t="s">
        <v>447</v>
      </c>
      <c r="R59" s="75"/>
      <c r="S59" s="75"/>
      <c r="T59" s="285" t="s">
        <v>454</v>
      </c>
      <c r="U59" s="285"/>
      <c r="V59" s="285"/>
      <c r="W59" s="285"/>
      <c r="X59" s="285"/>
      <c r="Y59" s="75"/>
      <c r="Z59" s="75"/>
      <c r="AA59" s="45"/>
      <c r="AB59" s="42"/>
      <c r="AC59" s="15"/>
      <c r="AD59" s="15"/>
      <c r="AE59" s="15"/>
      <c r="AF59" s="15"/>
      <c r="AG59" s="15"/>
      <c r="AH59" s="15"/>
      <c r="AI59" s="15"/>
      <c r="AJ59" s="15"/>
      <c r="AK59" s="15"/>
      <c r="AL59" s="15"/>
      <c r="AM59" s="15"/>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c r="CC59" s="15"/>
      <c r="CD59" s="15"/>
      <c r="CE59" s="15"/>
      <c r="CF59" s="15"/>
      <c r="CG59" s="15"/>
      <c r="CH59" s="15"/>
      <c r="CI59" s="15"/>
      <c r="CJ59" s="15"/>
      <c r="CK59" s="15"/>
      <c r="CL59" s="15"/>
      <c r="CM59" s="15"/>
      <c r="CN59" s="15"/>
      <c r="CO59" s="15"/>
      <c r="CP59" s="15"/>
      <c r="CQ59" s="15"/>
      <c r="CR59" s="15"/>
      <c r="CS59" s="15"/>
      <c r="CT59" s="15"/>
      <c r="CU59" s="15"/>
      <c r="CV59" s="15"/>
      <c r="CW59" s="15"/>
      <c r="CX59" s="15"/>
      <c r="CY59" s="15"/>
      <c r="CZ59" s="15"/>
      <c r="DA59" s="15"/>
      <c r="DB59" s="15"/>
      <c r="DC59" s="15"/>
      <c r="DD59" s="15"/>
      <c r="DE59" s="15"/>
      <c r="DF59" s="15"/>
      <c r="DG59" s="15"/>
      <c r="DH59" s="15"/>
      <c r="DI59" s="15"/>
      <c r="DJ59" s="15"/>
      <c r="DK59" s="15"/>
      <c r="DL59" s="15"/>
      <c r="DM59" s="15"/>
      <c r="DN59" s="15"/>
      <c r="DO59" s="15"/>
      <c r="DP59" s="15"/>
      <c r="DQ59" s="15"/>
      <c r="DR59" s="15"/>
      <c r="DS59" s="15"/>
      <c r="DT59" s="15"/>
      <c r="DU59" s="15"/>
      <c r="DV59" s="15"/>
      <c r="DW59" s="15"/>
      <c r="DX59" s="15"/>
      <c r="DY59" s="15"/>
      <c r="DZ59" s="15"/>
      <c r="EA59" s="15"/>
      <c r="EB59" s="15"/>
      <c r="EC59" s="15"/>
      <c r="ED59" s="15"/>
      <c r="EE59" s="15"/>
      <c r="EF59" s="15"/>
      <c r="EG59" s="15"/>
      <c r="EH59" s="15"/>
      <c r="EI59" s="15"/>
      <c r="EJ59" s="15"/>
      <c r="EK59" s="15"/>
      <c r="EL59" s="15"/>
      <c r="EM59" s="15"/>
      <c r="EN59" s="15"/>
      <c r="EO59" s="15"/>
      <c r="EP59" s="15"/>
      <c r="EQ59" s="15"/>
      <c r="ER59" s="15"/>
      <c r="ES59" s="15"/>
      <c r="ET59" s="15"/>
      <c r="EU59" s="15"/>
      <c r="EV59" s="15"/>
      <c r="EW59" s="15"/>
      <c r="EX59" s="15"/>
      <c r="EY59" s="15"/>
      <c r="EZ59" s="15"/>
      <c r="FA59" s="15"/>
      <c r="FB59" s="15"/>
      <c r="FC59" s="15"/>
      <c r="FD59" s="15"/>
      <c r="FE59" s="15"/>
      <c r="FF59" s="15"/>
      <c r="FG59" s="15"/>
      <c r="FH59" s="15"/>
      <c r="FI59" s="15"/>
      <c r="FJ59" s="15"/>
      <c r="FK59" s="15"/>
      <c r="FL59" s="15"/>
      <c r="FM59" s="15"/>
      <c r="FN59" s="15"/>
      <c r="FO59" s="15"/>
      <c r="FP59" s="15"/>
      <c r="FQ59" s="15"/>
      <c r="FR59" s="15"/>
      <c r="FS59" s="15"/>
      <c r="FT59" s="15"/>
      <c r="FU59" s="15"/>
      <c r="FV59" s="15"/>
      <c r="FW59" s="15"/>
      <c r="FX59" s="15"/>
      <c r="FY59" s="15"/>
      <c r="FZ59" s="15"/>
      <c r="GA59" s="15"/>
      <c r="GB59" s="15"/>
      <c r="GC59" s="15"/>
      <c r="GD59" s="15"/>
      <c r="GE59" s="15"/>
      <c r="GF59" s="15"/>
      <c r="GG59" s="15"/>
      <c r="GH59" s="15"/>
      <c r="GI59" s="15"/>
      <c r="GJ59" s="15"/>
      <c r="GK59" s="15"/>
      <c r="GL59" s="15"/>
      <c r="GM59" s="15"/>
      <c r="GN59" s="15"/>
      <c r="GO59" s="15"/>
      <c r="GP59" s="15"/>
      <c r="GQ59" s="15"/>
      <c r="GR59" s="15"/>
      <c r="GS59" s="15"/>
      <c r="GT59" s="15"/>
      <c r="GU59" s="15"/>
      <c r="GV59" s="15"/>
      <c r="GW59" s="15"/>
      <c r="GX59" s="15"/>
      <c r="GY59" s="15"/>
      <c r="GZ59" s="15"/>
      <c r="HA59" s="15"/>
      <c r="HB59" s="15"/>
      <c r="HC59" s="15"/>
      <c r="HD59" s="15"/>
      <c r="HE59" s="15"/>
      <c r="HF59" s="15"/>
      <c r="HG59" s="15"/>
      <c r="HH59" s="15"/>
      <c r="HI59" s="15"/>
      <c r="HJ59" s="15"/>
      <c r="HK59" s="15"/>
      <c r="HL59" s="15"/>
      <c r="HM59" s="15"/>
      <c r="HN59" s="15"/>
      <c r="HO59" s="15"/>
      <c r="HP59" s="15"/>
      <c r="HQ59" s="15"/>
      <c r="HR59" s="15"/>
      <c r="HS59" s="15"/>
      <c r="HT59" s="15"/>
      <c r="HU59" s="15"/>
      <c r="HV59" s="15"/>
    </row>
    <row r="60" spans="1:230" customFormat="1">
      <c r="A60" s="42"/>
      <c r="B60" s="45"/>
      <c r="C60" s="17"/>
      <c r="D60" s="17"/>
      <c r="E60" s="17"/>
      <c r="F60" s="17"/>
      <c r="G60" s="17"/>
      <c r="H60" s="17"/>
      <c r="I60" s="17"/>
      <c r="J60" s="17"/>
      <c r="K60" s="80"/>
      <c r="L60" s="80"/>
      <c r="M60" s="80"/>
      <c r="N60" s="80"/>
      <c r="O60" s="75"/>
      <c r="P60" s="75"/>
      <c r="Q60" s="75"/>
      <c r="R60" s="75"/>
      <c r="S60" s="75"/>
      <c r="T60" s="75"/>
      <c r="U60" s="75"/>
      <c r="V60" s="75"/>
      <c r="W60" s="75"/>
      <c r="X60" s="75"/>
      <c r="Y60" s="75"/>
      <c r="Z60" s="75"/>
      <c r="AA60" s="45"/>
      <c r="AB60" s="42"/>
      <c r="AC60" s="15"/>
      <c r="AD60" s="15"/>
      <c r="AE60" s="15"/>
      <c r="AF60" s="15"/>
      <c r="AG60" s="15"/>
      <c r="AH60" s="15"/>
      <c r="AI60" s="15"/>
      <c r="AJ60" s="15"/>
      <c r="AK60" s="15"/>
      <c r="AL60" s="15"/>
      <c r="AM60" s="15"/>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c r="CC60" s="15"/>
      <c r="CD60" s="15"/>
      <c r="CE60" s="15"/>
      <c r="CF60" s="15"/>
      <c r="CG60" s="15"/>
      <c r="CH60" s="15"/>
      <c r="CI60" s="15"/>
      <c r="CJ60" s="15"/>
      <c r="CK60" s="15"/>
      <c r="CL60" s="15"/>
      <c r="CM60" s="15"/>
      <c r="CN60" s="15"/>
      <c r="CO60" s="15"/>
      <c r="CP60" s="15"/>
      <c r="CQ60" s="15"/>
      <c r="CR60" s="15"/>
      <c r="CS60" s="15"/>
      <c r="CT60" s="15"/>
      <c r="CU60" s="15"/>
      <c r="CV60" s="15"/>
      <c r="CW60" s="15"/>
      <c r="CX60" s="15"/>
      <c r="CY60" s="15"/>
      <c r="CZ60" s="15"/>
      <c r="DA60" s="15"/>
      <c r="DB60" s="15"/>
      <c r="DC60" s="15"/>
      <c r="DD60" s="15"/>
      <c r="DE60" s="15"/>
      <c r="DF60" s="15"/>
      <c r="DG60" s="15"/>
      <c r="DH60" s="15"/>
      <c r="DI60" s="15"/>
      <c r="DJ60" s="15"/>
      <c r="DK60" s="15"/>
      <c r="DL60" s="15"/>
      <c r="DM60" s="15"/>
      <c r="DN60" s="15"/>
      <c r="DO60" s="15"/>
      <c r="DP60" s="15"/>
      <c r="DQ60" s="15"/>
      <c r="DR60" s="15"/>
      <c r="DS60" s="15"/>
      <c r="DT60" s="15"/>
      <c r="DU60" s="15"/>
      <c r="DV60" s="15"/>
      <c r="DW60" s="15"/>
      <c r="DX60" s="15"/>
      <c r="DY60" s="15"/>
      <c r="DZ60" s="15"/>
      <c r="EA60" s="15"/>
      <c r="EB60" s="15"/>
      <c r="EC60" s="15"/>
      <c r="ED60" s="15"/>
      <c r="EE60" s="15"/>
      <c r="EF60" s="15"/>
      <c r="EG60" s="15"/>
      <c r="EH60" s="15"/>
      <c r="EI60" s="15"/>
      <c r="EJ60" s="15"/>
      <c r="EK60" s="15"/>
      <c r="EL60" s="15"/>
      <c r="EM60" s="15"/>
      <c r="EN60" s="15"/>
      <c r="EO60" s="15"/>
      <c r="EP60" s="15"/>
      <c r="EQ60" s="15"/>
      <c r="ER60" s="15"/>
      <c r="ES60" s="15"/>
      <c r="ET60" s="15"/>
      <c r="EU60" s="15"/>
      <c r="EV60" s="15"/>
      <c r="EW60" s="15"/>
      <c r="EX60" s="15"/>
      <c r="EY60" s="15"/>
      <c r="EZ60" s="15"/>
      <c r="FA60" s="15"/>
      <c r="FB60" s="15"/>
      <c r="FC60" s="15"/>
      <c r="FD60" s="15"/>
      <c r="FE60" s="15"/>
      <c r="FF60" s="15"/>
      <c r="FG60" s="15"/>
      <c r="FH60" s="15"/>
      <c r="FI60" s="15"/>
      <c r="FJ60" s="15"/>
      <c r="FK60" s="15"/>
      <c r="FL60" s="15"/>
      <c r="FM60" s="15"/>
      <c r="FN60" s="15"/>
      <c r="FO60" s="15"/>
      <c r="FP60" s="15"/>
      <c r="FQ60" s="15"/>
      <c r="FR60" s="15"/>
      <c r="FS60" s="15"/>
      <c r="FT60" s="15"/>
      <c r="FU60" s="15"/>
      <c r="FV60" s="15"/>
      <c r="FW60" s="15"/>
      <c r="FX60" s="15"/>
      <c r="FY60" s="15"/>
      <c r="FZ60" s="15"/>
      <c r="GA60" s="15"/>
      <c r="GB60" s="15"/>
      <c r="GC60" s="15"/>
      <c r="GD60" s="15"/>
      <c r="GE60" s="15"/>
      <c r="GF60" s="15"/>
      <c r="GG60" s="15"/>
      <c r="GH60" s="15"/>
      <c r="GI60" s="15"/>
      <c r="GJ60" s="15"/>
      <c r="GK60" s="15"/>
      <c r="GL60" s="15"/>
      <c r="GM60" s="15"/>
      <c r="GN60" s="15"/>
      <c r="GO60" s="15"/>
      <c r="GP60" s="15"/>
      <c r="GQ60" s="15"/>
      <c r="GR60" s="15"/>
      <c r="GS60" s="15"/>
      <c r="GT60" s="15"/>
      <c r="GU60" s="15"/>
      <c r="GV60" s="15"/>
      <c r="GW60" s="15"/>
      <c r="GX60" s="15"/>
      <c r="GY60" s="15"/>
      <c r="GZ60" s="15"/>
      <c r="HA60" s="15"/>
      <c r="HB60" s="15"/>
      <c r="HC60" s="15"/>
      <c r="HD60" s="15"/>
      <c r="HE60" s="15"/>
      <c r="HF60" s="15"/>
      <c r="HG60" s="15"/>
      <c r="HH60" s="15"/>
      <c r="HI60" s="15"/>
      <c r="HJ60" s="15"/>
      <c r="HK60" s="15"/>
      <c r="HL60" s="15"/>
      <c r="HM60" s="15"/>
      <c r="HN60" s="15"/>
      <c r="HO60" s="15"/>
      <c r="HP60" s="15"/>
      <c r="HQ60" s="15"/>
      <c r="HR60" s="15"/>
      <c r="HS60" s="15"/>
      <c r="HT60" s="15"/>
      <c r="HU60" s="15"/>
      <c r="HV60" s="15"/>
    </row>
    <row r="61" spans="1:230" customFormat="1">
      <c r="A61" s="42"/>
      <c r="B61" s="45"/>
      <c r="C61" s="56"/>
      <c r="D61" s="56"/>
      <c r="E61" s="129" t="s">
        <v>489</v>
      </c>
      <c r="F61" s="45"/>
      <c r="G61" s="15"/>
      <c r="H61" s="15"/>
      <c r="I61" s="15"/>
      <c r="J61" s="15"/>
      <c r="K61" s="80"/>
      <c r="L61" s="80"/>
      <c r="M61" s="80"/>
      <c r="N61" s="80"/>
      <c r="O61" s="45"/>
      <c r="P61" s="129"/>
      <c r="Q61" s="45"/>
      <c r="R61" s="45"/>
      <c r="S61" s="45"/>
      <c r="T61" s="45"/>
      <c r="U61" s="45"/>
      <c r="V61" s="45"/>
      <c r="W61" s="45"/>
      <c r="X61" s="45"/>
      <c r="Y61" s="45"/>
      <c r="Z61" s="45"/>
      <c r="AA61" s="45"/>
      <c r="AB61" s="42"/>
      <c r="AC61" s="15"/>
      <c r="AD61" s="15"/>
      <c r="AE61" s="15"/>
      <c r="AF61" s="15"/>
      <c r="AG61" s="15"/>
      <c r="AH61" s="15"/>
      <c r="AI61" s="15"/>
      <c r="AJ61" s="15"/>
      <c r="AK61" s="15"/>
      <c r="AL61" s="15"/>
      <c r="AM61" s="15"/>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c r="CC61" s="15"/>
      <c r="CD61" s="15"/>
      <c r="CE61" s="15"/>
      <c r="CF61" s="15"/>
      <c r="CG61" s="15"/>
      <c r="CH61" s="15"/>
      <c r="CI61" s="15"/>
      <c r="CJ61" s="15"/>
      <c r="CK61" s="15"/>
      <c r="CL61" s="15"/>
      <c r="CM61" s="15"/>
      <c r="CN61" s="15"/>
      <c r="CO61" s="15"/>
      <c r="CP61" s="15"/>
      <c r="CQ61" s="15"/>
      <c r="CR61" s="15"/>
      <c r="CS61" s="15"/>
      <c r="CT61" s="15"/>
      <c r="CU61" s="15"/>
      <c r="CV61" s="15"/>
      <c r="CW61" s="15"/>
      <c r="CX61" s="15"/>
      <c r="CY61" s="15"/>
      <c r="CZ61" s="15"/>
      <c r="DA61" s="15"/>
      <c r="DB61" s="15"/>
      <c r="DC61" s="15"/>
      <c r="DD61" s="15"/>
      <c r="DE61" s="15"/>
      <c r="DF61" s="15"/>
      <c r="DG61" s="15"/>
      <c r="DH61" s="15"/>
      <c r="DI61" s="15"/>
      <c r="DJ61" s="15"/>
      <c r="DK61" s="15"/>
      <c r="DL61" s="15"/>
      <c r="DM61" s="15"/>
      <c r="DN61" s="15"/>
      <c r="DO61" s="15"/>
      <c r="DP61" s="15"/>
      <c r="DQ61" s="15"/>
      <c r="DR61" s="15"/>
      <c r="DS61" s="15"/>
      <c r="DT61" s="15"/>
      <c r="DU61" s="15"/>
      <c r="DV61" s="15"/>
      <c r="DW61" s="15"/>
      <c r="DX61" s="15"/>
      <c r="DY61" s="15"/>
      <c r="DZ61" s="15"/>
      <c r="EA61" s="15"/>
      <c r="EB61" s="15"/>
      <c r="EC61" s="15"/>
      <c r="ED61" s="15"/>
      <c r="EE61" s="15"/>
      <c r="EF61" s="15"/>
      <c r="EG61" s="15"/>
      <c r="EH61" s="15"/>
      <c r="EI61" s="15"/>
      <c r="EJ61" s="15"/>
      <c r="EK61" s="15"/>
      <c r="EL61" s="15"/>
      <c r="EM61" s="15"/>
      <c r="EN61" s="15"/>
      <c r="EO61" s="15"/>
      <c r="EP61" s="15"/>
      <c r="EQ61" s="15"/>
      <c r="ER61" s="15"/>
      <c r="ES61" s="15"/>
      <c r="ET61" s="15"/>
      <c r="EU61" s="15"/>
      <c r="EV61" s="15"/>
      <c r="EW61" s="15"/>
      <c r="EX61" s="15"/>
      <c r="EY61" s="15"/>
      <c r="EZ61" s="15"/>
      <c r="FA61" s="15"/>
      <c r="FB61" s="15"/>
      <c r="FC61" s="15"/>
      <c r="FD61" s="15"/>
      <c r="FE61" s="15"/>
      <c r="FF61" s="15"/>
      <c r="FG61" s="15"/>
      <c r="FH61" s="15"/>
      <c r="FI61" s="15"/>
      <c r="FJ61" s="15"/>
      <c r="FK61" s="15"/>
      <c r="FL61" s="15"/>
      <c r="FM61" s="15"/>
      <c r="FN61" s="15"/>
      <c r="FO61" s="15"/>
      <c r="FP61" s="15"/>
      <c r="FQ61" s="15"/>
      <c r="FR61" s="15"/>
      <c r="FS61" s="15"/>
      <c r="FT61" s="15"/>
      <c r="FU61" s="15"/>
      <c r="FV61" s="15"/>
      <c r="FW61" s="15"/>
      <c r="FX61" s="15"/>
      <c r="FY61" s="15"/>
      <c r="FZ61" s="15"/>
      <c r="GA61" s="15"/>
      <c r="GB61" s="15"/>
      <c r="GC61" s="15"/>
      <c r="GD61" s="15"/>
      <c r="GE61" s="15"/>
      <c r="GF61" s="15"/>
      <c r="GG61" s="15"/>
      <c r="GH61" s="15"/>
      <c r="GI61" s="15"/>
      <c r="GJ61" s="15"/>
      <c r="GK61" s="15"/>
      <c r="GL61" s="15"/>
      <c r="GM61" s="15"/>
      <c r="GN61" s="15"/>
      <c r="GO61" s="15"/>
      <c r="GP61" s="15"/>
      <c r="GQ61" s="15"/>
      <c r="GR61" s="15"/>
      <c r="GS61" s="15"/>
      <c r="GT61" s="15"/>
      <c r="GU61" s="15"/>
      <c r="GV61" s="15"/>
      <c r="GW61" s="15"/>
      <c r="GX61" s="15"/>
      <c r="GY61" s="15"/>
      <c r="GZ61" s="15"/>
      <c r="HA61" s="15"/>
      <c r="HB61" s="15"/>
      <c r="HC61" s="15"/>
      <c r="HD61" s="15"/>
      <c r="HE61" s="15"/>
      <c r="HF61" s="15"/>
      <c r="HG61" s="15"/>
      <c r="HH61" s="15"/>
      <c r="HI61" s="15"/>
      <c r="HJ61" s="15"/>
      <c r="HK61" s="15"/>
      <c r="HL61" s="15"/>
      <c r="HM61" s="15"/>
      <c r="HN61" s="15"/>
      <c r="HO61" s="15"/>
      <c r="HP61" s="15"/>
      <c r="HQ61" s="15"/>
      <c r="HR61" s="15"/>
      <c r="HS61" s="15"/>
      <c r="HT61" s="15"/>
      <c r="HU61" s="15"/>
      <c r="HV61" s="15"/>
    </row>
    <row r="62" spans="1:230" customFormat="1">
      <c r="A62" s="42"/>
      <c r="B62" s="45"/>
      <c r="C62" s="56"/>
      <c r="D62" s="56"/>
      <c r="E62" s="45"/>
      <c r="F62" s="45"/>
      <c r="G62" s="15"/>
      <c r="H62" s="15"/>
      <c r="I62" s="15"/>
      <c r="J62" s="15"/>
      <c r="K62" s="80"/>
      <c r="L62" s="80"/>
      <c r="M62" s="80"/>
      <c r="N62" s="80"/>
      <c r="O62" s="45"/>
      <c r="P62" s="45"/>
      <c r="Q62" s="45"/>
      <c r="R62" s="45"/>
      <c r="S62" s="45"/>
      <c r="T62" s="45"/>
      <c r="U62" s="45"/>
      <c r="V62" s="45"/>
      <c r="W62" s="45"/>
      <c r="X62" s="45"/>
      <c r="Y62" s="45"/>
      <c r="Z62" s="45"/>
      <c r="AA62" s="45"/>
      <c r="AB62" s="42"/>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c r="BI62" s="15"/>
      <c r="BJ62" s="15"/>
      <c r="BK62" s="15"/>
      <c r="BL62" s="15"/>
      <c r="BM62" s="15"/>
      <c r="BN62" s="15"/>
      <c r="BO62" s="15"/>
      <c r="BP62" s="15"/>
      <c r="BQ62" s="15"/>
      <c r="BR62" s="15"/>
      <c r="BS62" s="15"/>
      <c r="BT62" s="15"/>
      <c r="BU62" s="15"/>
      <c r="BV62" s="15"/>
      <c r="BW62" s="15"/>
      <c r="BX62" s="15"/>
      <c r="BY62" s="15"/>
      <c r="BZ62" s="15"/>
      <c r="CA62" s="15"/>
      <c r="CB62" s="15"/>
      <c r="CC62" s="15"/>
      <c r="CD62" s="15"/>
      <c r="CE62" s="15"/>
      <c r="CF62" s="15"/>
      <c r="CG62" s="15"/>
      <c r="CH62" s="15"/>
      <c r="CI62" s="15"/>
      <c r="CJ62" s="15"/>
      <c r="CK62" s="15"/>
      <c r="CL62" s="15"/>
      <c r="CM62" s="15"/>
      <c r="CN62" s="15"/>
      <c r="CO62" s="15"/>
      <c r="CP62" s="15"/>
      <c r="CQ62" s="15"/>
      <c r="CR62" s="15"/>
      <c r="CS62" s="15"/>
      <c r="CT62" s="15"/>
      <c r="CU62" s="15"/>
      <c r="CV62" s="15"/>
      <c r="CW62" s="15"/>
      <c r="CX62" s="15"/>
      <c r="CY62" s="15"/>
      <c r="CZ62" s="15"/>
      <c r="DA62" s="15"/>
      <c r="DB62" s="15"/>
      <c r="DC62" s="15"/>
      <c r="DD62" s="15"/>
      <c r="DE62" s="15"/>
      <c r="DF62" s="15"/>
      <c r="DG62" s="15"/>
      <c r="DH62" s="15"/>
      <c r="DI62" s="15"/>
      <c r="DJ62" s="15"/>
      <c r="DK62" s="15"/>
      <c r="DL62" s="15"/>
      <c r="DM62" s="15"/>
      <c r="DN62" s="15"/>
      <c r="DO62" s="15"/>
      <c r="DP62" s="15"/>
      <c r="DQ62" s="15"/>
      <c r="DR62" s="15"/>
      <c r="DS62" s="15"/>
      <c r="DT62" s="15"/>
      <c r="DU62" s="15"/>
      <c r="DV62" s="15"/>
      <c r="DW62" s="15"/>
      <c r="DX62" s="15"/>
      <c r="DY62" s="15"/>
      <c r="DZ62" s="15"/>
      <c r="EA62" s="15"/>
      <c r="EB62" s="15"/>
      <c r="EC62" s="15"/>
      <c r="ED62" s="15"/>
      <c r="EE62" s="15"/>
      <c r="EF62" s="15"/>
      <c r="EG62" s="15"/>
      <c r="EH62" s="15"/>
      <c r="EI62" s="15"/>
      <c r="EJ62" s="15"/>
      <c r="EK62" s="15"/>
      <c r="EL62" s="15"/>
      <c r="EM62" s="15"/>
      <c r="EN62" s="15"/>
      <c r="EO62" s="15"/>
      <c r="EP62" s="15"/>
      <c r="EQ62" s="15"/>
      <c r="ER62" s="15"/>
      <c r="ES62" s="15"/>
      <c r="ET62" s="15"/>
      <c r="EU62" s="15"/>
      <c r="EV62" s="15"/>
      <c r="EW62" s="15"/>
      <c r="EX62" s="15"/>
      <c r="EY62" s="15"/>
      <c r="EZ62" s="15"/>
      <c r="FA62" s="15"/>
      <c r="FB62" s="15"/>
      <c r="FC62" s="15"/>
      <c r="FD62" s="15"/>
      <c r="FE62" s="15"/>
      <c r="FF62" s="15"/>
      <c r="FG62" s="15"/>
      <c r="FH62" s="15"/>
      <c r="FI62" s="15"/>
      <c r="FJ62" s="15"/>
      <c r="FK62" s="15"/>
      <c r="FL62" s="15"/>
      <c r="FM62" s="15"/>
      <c r="FN62" s="15"/>
      <c r="FO62" s="15"/>
      <c r="FP62" s="15"/>
      <c r="FQ62" s="15"/>
      <c r="FR62" s="15"/>
      <c r="FS62" s="15"/>
      <c r="FT62" s="15"/>
      <c r="FU62" s="15"/>
      <c r="FV62" s="15"/>
      <c r="FW62" s="15"/>
      <c r="FX62" s="15"/>
      <c r="FY62" s="15"/>
      <c r="FZ62" s="15"/>
      <c r="GA62" s="15"/>
      <c r="GB62" s="15"/>
      <c r="GC62" s="15"/>
      <c r="GD62" s="15"/>
      <c r="GE62" s="15"/>
      <c r="GF62" s="15"/>
      <c r="GG62" s="15"/>
      <c r="GH62" s="15"/>
      <c r="GI62" s="15"/>
      <c r="GJ62" s="15"/>
      <c r="GK62" s="15"/>
      <c r="GL62" s="15"/>
      <c r="GM62" s="15"/>
      <c r="GN62" s="15"/>
      <c r="GO62" s="15"/>
      <c r="GP62" s="15"/>
      <c r="GQ62" s="15"/>
      <c r="GR62" s="15"/>
      <c r="GS62" s="15"/>
      <c r="GT62" s="15"/>
      <c r="GU62" s="15"/>
      <c r="GV62" s="15"/>
      <c r="GW62" s="15"/>
      <c r="GX62" s="15"/>
      <c r="GY62" s="15"/>
      <c r="GZ62" s="15"/>
      <c r="HA62" s="15"/>
      <c r="HB62" s="15"/>
      <c r="HC62" s="15"/>
      <c r="HD62" s="15"/>
      <c r="HE62" s="15"/>
      <c r="HF62" s="15"/>
      <c r="HG62" s="15"/>
      <c r="HH62" s="15"/>
      <c r="HI62" s="15"/>
      <c r="HJ62" s="15"/>
      <c r="HK62" s="15"/>
      <c r="HL62" s="15"/>
      <c r="HM62" s="15"/>
      <c r="HN62" s="15"/>
      <c r="HO62" s="15"/>
      <c r="HP62" s="15"/>
      <c r="HQ62" s="15"/>
      <c r="HR62" s="15"/>
      <c r="HS62" s="15"/>
      <c r="HT62" s="15"/>
      <c r="HU62" s="15"/>
      <c r="HV62" s="15"/>
    </row>
    <row r="63" spans="1:230" customFormat="1">
      <c r="A63" s="42"/>
      <c r="B63" s="45"/>
      <c r="C63" s="56"/>
      <c r="D63" s="56"/>
      <c r="E63" s="45"/>
      <c r="F63" s="45"/>
      <c r="G63" s="15"/>
      <c r="H63" s="15"/>
      <c r="I63" s="15"/>
      <c r="J63" s="15"/>
      <c r="K63" s="80"/>
      <c r="L63" s="80"/>
      <c r="M63" s="80"/>
      <c r="N63" s="80"/>
      <c r="O63" s="45"/>
      <c r="P63" s="45"/>
      <c r="Q63" s="45"/>
      <c r="R63" s="45"/>
      <c r="S63" s="45"/>
      <c r="T63" s="45"/>
      <c r="U63" s="45"/>
      <c r="V63" s="45"/>
      <c r="W63" s="45"/>
      <c r="X63" s="45"/>
      <c r="Y63" s="45"/>
      <c r="Z63" s="45"/>
      <c r="AA63" s="45"/>
      <c r="AB63" s="42"/>
      <c r="AC63" s="15"/>
      <c r="AD63" s="15"/>
      <c r="AE63" s="15"/>
      <c r="AF63" s="15"/>
      <c r="AG63" s="15"/>
      <c r="AH63" s="15"/>
      <c r="AI63" s="15"/>
      <c r="AJ63" s="15"/>
      <c r="AK63" s="15"/>
      <c r="AL63" s="15"/>
      <c r="AM63" s="15"/>
      <c r="AN63" s="15"/>
      <c r="AO63" s="15"/>
      <c r="AP63" s="15"/>
      <c r="AQ63" s="15"/>
      <c r="AR63" s="15"/>
      <c r="AS63" s="15"/>
      <c r="AT63" s="15"/>
      <c r="AU63" s="15"/>
      <c r="AV63" s="15"/>
      <c r="AW63" s="15"/>
      <c r="AX63" s="15"/>
      <c r="AY63" s="15"/>
      <c r="AZ63" s="15"/>
      <c r="BA63" s="15"/>
      <c r="BB63" s="15"/>
      <c r="BC63" s="15"/>
      <c r="BD63" s="15"/>
      <c r="BE63" s="15"/>
      <c r="BF63" s="15"/>
      <c r="BG63" s="15"/>
      <c r="BH63" s="15"/>
      <c r="BI63" s="15"/>
      <c r="BJ63" s="15"/>
      <c r="BK63" s="15"/>
      <c r="BL63" s="15"/>
      <c r="BM63" s="15"/>
      <c r="BN63" s="15"/>
      <c r="BO63" s="15"/>
      <c r="BP63" s="15"/>
      <c r="BQ63" s="15"/>
      <c r="BR63" s="15"/>
      <c r="BS63" s="15"/>
      <c r="BT63" s="15"/>
      <c r="BU63" s="15"/>
      <c r="BV63" s="15"/>
      <c r="BW63" s="15"/>
      <c r="BX63" s="15"/>
      <c r="BY63" s="15"/>
      <c r="BZ63" s="15"/>
      <c r="CA63" s="15"/>
      <c r="CB63" s="15"/>
      <c r="CC63" s="15"/>
      <c r="CD63" s="15"/>
      <c r="CE63" s="15"/>
      <c r="CF63" s="15"/>
      <c r="CG63" s="15"/>
      <c r="CH63" s="15"/>
      <c r="CI63" s="15"/>
      <c r="CJ63" s="15"/>
      <c r="CK63" s="15"/>
      <c r="CL63" s="15"/>
      <c r="CM63" s="15"/>
      <c r="CN63" s="15"/>
      <c r="CO63" s="15"/>
      <c r="CP63" s="15"/>
      <c r="CQ63" s="15"/>
      <c r="CR63" s="15"/>
      <c r="CS63" s="15"/>
      <c r="CT63" s="15"/>
      <c r="CU63" s="15"/>
      <c r="CV63" s="15"/>
      <c r="CW63" s="15"/>
      <c r="CX63" s="15"/>
      <c r="CY63" s="15"/>
      <c r="CZ63" s="15"/>
      <c r="DA63" s="15"/>
      <c r="DB63" s="15"/>
      <c r="DC63" s="15"/>
      <c r="DD63" s="15"/>
      <c r="DE63" s="15"/>
      <c r="DF63" s="15"/>
      <c r="DG63" s="15"/>
      <c r="DH63" s="15"/>
      <c r="DI63" s="15"/>
      <c r="DJ63" s="15"/>
      <c r="DK63" s="15"/>
      <c r="DL63" s="15"/>
      <c r="DM63" s="15"/>
      <c r="DN63" s="15"/>
      <c r="DO63" s="15"/>
      <c r="DP63" s="15"/>
      <c r="DQ63" s="15"/>
      <c r="DR63" s="15"/>
      <c r="DS63" s="15"/>
      <c r="DT63" s="15"/>
      <c r="DU63" s="15"/>
      <c r="DV63" s="15"/>
      <c r="DW63" s="15"/>
      <c r="DX63" s="15"/>
      <c r="DY63" s="15"/>
      <c r="DZ63" s="15"/>
      <c r="EA63" s="15"/>
      <c r="EB63" s="15"/>
      <c r="EC63" s="15"/>
      <c r="ED63" s="15"/>
      <c r="EE63" s="15"/>
      <c r="EF63" s="15"/>
      <c r="EG63" s="15"/>
      <c r="EH63" s="15"/>
      <c r="EI63" s="15"/>
      <c r="EJ63" s="15"/>
      <c r="EK63" s="15"/>
      <c r="EL63" s="15"/>
      <c r="EM63" s="15"/>
      <c r="EN63" s="15"/>
      <c r="EO63" s="15"/>
      <c r="EP63" s="15"/>
      <c r="EQ63" s="15"/>
      <c r="ER63" s="15"/>
      <c r="ES63" s="15"/>
      <c r="ET63" s="15"/>
      <c r="EU63" s="15"/>
      <c r="EV63" s="15"/>
      <c r="EW63" s="15"/>
      <c r="EX63" s="15"/>
      <c r="EY63" s="15"/>
      <c r="EZ63" s="15"/>
      <c r="FA63" s="15"/>
      <c r="FB63" s="15"/>
      <c r="FC63" s="15"/>
      <c r="FD63" s="15"/>
      <c r="FE63" s="15"/>
      <c r="FF63" s="15"/>
      <c r="FG63" s="15"/>
      <c r="FH63" s="15"/>
      <c r="FI63" s="15"/>
      <c r="FJ63" s="15"/>
      <c r="FK63" s="15"/>
      <c r="FL63" s="15"/>
      <c r="FM63" s="15"/>
      <c r="FN63" s="15"/>
      <c r="FO63" s="15"/>
      <c r="FP63" s="15"/>
      <c r="FQ63" s="15"/>
      <c r="FR63" s="15"/>
      <c r="FS63" s="15"/>
      <c r="FT63" s="15"/>
      <c r="FU63" s="15"/>
      <c r="FV63" s="15"/>
      <c r="FW63" s="15"/>
      <c r="FX63" s="15"/>
      <c r="FY63" s="15"/>
      <c r="FZ63" s="15"/>
      <c r="GA63" s="15"/>
      <c r="GB63" s="15"/>
      <c r="GC63" s="15"/>
      <c r="GD63" s="15"/>
      <c r="GE63" s="15"/>
      <c r="GF63" s="15"/>
      <c r="GG63" s="15"/>
      <c r="GH63" s="15"/>
      <c r="GI63" s="15"/>
      <c r="GJ63" s="15"/>
      <c r="GK63" s="15"/>
      <c r="GL63" s="15"/>
      <c r="GM63" s="15"/>
      <c r="GN63" s="15"/>
      <c r="GO63" s="15"/>
      <c r="GP63" s="15"/>
      <c r="GQ63" s="15"/>
      <c r="GR63" s="15"/>
      <c r="GS63" s="15"/>
      <c r="GT63" s="15"/>
      <c r="GU63" s="15"/>
      <c r="GV63" s="15"/>
      <c r="GW63" s="15"/>
      <c r="GX63" s="15"/>
      <c r="GY63" s="15"/>
      <c r="GZ63" s="15"/>
      <c r="HA63" s="15"/>
      <c r="HB63" s="15"/>
      <c r="HC63" s="15"/>
      <c r="HD63" s="15"/>
      <c r="HE63" s="15"/>
      <c r="HF63" s="15"/>
      <c r="HG63" s="15"/>
      <c r="HH63" s="15"/>
      <c r="HI63" s="15"/>
      <c r="HJ63" s="15"/>
      <c r="HK63" s="15"/>
      <c r="HL63" s="15"/>
      <c r="HM63" s="15"/>
      <c r="HN63" s="15"/>
      <c r="HO63" s="15"/>
      <c r="HP63" s="15"/>
      <c r="HQ63" s="15"/>
      <c r="HR63" s="15"/>
      <c r="HS63" s="15"/>
      <c r="HT63" s="15"/>
      <c r="HU63" s="15"/>
      <c r="HV63" s="15"/>
    </row>
    <row r="64" spans="1:230" customFormat="1">
      <c r="A64" s="42"/>
      <c r="B64" s="45"/>
      <c r="C64" s="56"/>
      <c r="D64" s="56"/>
      <c r="E64" s="45"/>
      <c r="F64" s="45"/>
      <c r="G64" s="15"/>
      <c r="H64" s="15"/>
      <c r="I64" s="15"/>
      <c r="J64" s="15"/>
      <c r="K64" s="80"/>
      <c r="L64" s="80"/>
      <c r="M64" s="80"/>
      <c r="N64" s="80"/>
      <c r="O64" s="45"/>
      <c r="P64" s="45"/>
      <c r="Q64" s="45"/>
      <c r="R64" s="45"/>
      <c r="S64" s="45"/>
      <c r="T64" s="45"/>
      <c r="U64" s="45"/>
      <c r="V64" s="45"/>
      <c r="W64" s="45"/>
      <c r="X64" s="45"/>
      <c r="Y64" s="45"/>
      <c r="Z64" s="45"/>
      <c r="AA64" s="45"/>
      <c r="AB64" s="42"/>
      <c r="AC64" s="15"/>
      <c r="AD64" s="15"/>
      <c r="AE64" s="15"/>
      <c r="AF64" s="15"/>
      <c r="AG64" s="15"/>
      <c r="AH64" s="15"/>
      <c r="AI64" s="15"/>
      <c r="AJ64" s="15"/>
      <c r="AK64" s="15"/>
      <c r="AL64" s="15"/>
      <c r="AM64" s="15"/>
      <c r="AN64" s="15"/>
      <c r="AO64" s="15"/>
      <c r="AP64" s="15"/>
      <c r="AQ64" s="15"/>
      <c r="AR64" s="15"/>
      <c r="AS64" s="15"/>
      <c r="AT64" s="15"/>
      <c r="AU64" s="15"/>
      <c r="AV64" s="15"/>
      <c r="AW64" s="15"/>
      <c r="AX64" s="15"/>
      <c r="AY64" s="15"/>
      <c r="AZ64" s="15"/>
      <c r="BA64" s="15"/>
      <c r="BB64" s="15"/>
      <c r="BC64" s="15"/>
      <c r="BD64" s="15"/>
      <c r="BE64" s="15"/>
      <c r="BF64" s="15"/>
      <c r="BG64" s="15"/>
      <c r="BH64" s="15"/>
      <c r="BI64" s="15"/>
      <c r="BJ64" s="15"/>
      <c r="BK64" s="15"/>
      <c r="BL64" s="15"/>
      <c r="BM64" s="15"/>
      <c r="BN64" s="15"/>
      <c r="BO64" s="15"/>
      <c r="BP64" s="15"/>
      <c r="BQ64" s="15"/>
      <c r="BR64" s="15"/>
      <c r="BS64" s="15"/>
      <c r="BT64" s="15"/>
      <c r="BU64" s="15"/>
      <c r="BV64" s="15"/>
      <c r="BW64" s="15"/>
      <c r="BX64" s="15"/>
      <c r="BY64" s="15"/>
      <c r="BZ64" s="15"/>
      <c r="CA64" s="15"/>
      <c r="CB64" s="15"/>
      <c r="CC64" s="15"/>
      <c r="CD64" s="15"/>
      <c r="CE64" s="15"/>
      <c r="CF64" s="15"/>
      <c r="CG64" s="15"/>
      <c r="CH64" s="15"/>
      <c r="CI64" s="15"/>
      <c r="CJ64" s="15"/>
      <c r="CK64" s="15"/>
      <c r="CL64" s="15"/>
      <c r="CM64" s="15"/>
      <c r="CN64" s="15"/>
      <c r="CO64" s="15"/>
      <c r="CP64" s="15"/>
      <c r="CQ64" s="15"/>
      <c r="CR64" s="15"/>
      <c r="CS64" s="15"/>
      <c r="CT64" s="15"/>
      <c r="CU64" s="15"/>
      <c r="CV64" s="15"/>
      <c r="CW64" s="15"/>
      <c r="CX64" s="15"/>
      <c r="CY64" s="15"/>
      <c r="CZ64" s="15"/>
      <c r="DA64" s="15"/>
      <c r="DB64" s="15"/>
      <c r="DC64" s="15"/>
      <c r="DD64" s="15"/>
      <c r="DE64" s="15"/>
      <c r="DF64" s="15"/>
      <c r="DG64" s="15"/>
      <c r="DH64" s="15"/>
      <c r="DI64" s="15"/>
      <c r="DJ64" s="15"/>
      <c r="DK64" s="15"/>
      <c r="DL64" s="15"/>
      <c r="DM64" s="15"/>
      <c r="DN64" s="15"/>
      <c r="DO64" s="15"/>
      <c r="DP64" s="15"/>
      <c r="DQ64" s="15"/>
      <c r="DR64" s="15"/>
      <c r="DS64" s="15"/>
      <c r="DT64" s="15"/>
      <c r="DU64" s="15"/>
      <c r="DV64" s="15"/>
      <c r="DW64" s="15"/>
      <c r="DX64" s="15"/>
      <c r="DY64" s="15"/>
      <c r="DZ64" s="15"/>
      <c r="EA64" s="15"/>
      <c r="EB64" s="15"/>
      <c r="EC64" s="15"/>
      <c r="ED64" s="15"/>
      <c r="EE64" s="15"/>
      <c r="EF64" s="15"/>
      <c r="EG64" s="15"/>
      <c r="EH64" s="15"/>
      <c r="EI64" s="15"/>
      <c r="EJ64" s="15"/>
      <c r="EK64" s="15"/>
      <c r="EL64" s="15"/>
      <c r="EM64" s="15"/>
      <c r="EN64" s="15"/>
      <c r="EO64" s="15"/>
      <c r="EP64" s="15"/>
      <c r="EQ64" s="15"/>
      <c r="ER64" s="15"/>
      <c r="ES64" s="15"/>
      <c r="ET64" s="15"/>
      <c r="EU64" s="15"/>
      <c r="EV64" s="15"/>
      <c r="EW64" s="15"/>
      <c r="EX64" s="15"/>
      <c r="EY64" s="15"/>
      <c r="EZ64" s="15"/>
      <c r="FA64" s="15"/>
      <c r="FB64" s="15"/>
      <c r="FC64" s="15"/>
      <c r="FD64" s="15"/>
      <c r="FE64" s="15"/>
      <c r="FF64" s="15"/>
      <c r="FG64" s="15"/>
      <c r="FH64" s="15"/>
      <c r="FI64" s="15"/>
      <c r="FJ64" s="15"/>
      <c r="FK64" s="15"/>
      <c r="FL64" s="15"/>
      <c r="FM64" s="15"/>
      <c r="FN64" s="15"/>
      <c r="FO64" s="15"/>
      <c r="FP64" s="15"/>
      <c r="FQ64" s="15"/>
      <c r="FR64" s="15"/>
      <c r="FS64" s="15"/>
      <c r="FT64" s="15"/>
      <c r="FU64" s="15"/>
      <c r="FV64" s="15"/>
      <c r="FW64" s="15"/>
      <c r="FX64" s="15"/>
      <c r="FY64" s="15"/>
      <c r="FZ64" s="15"/>
      <c r="GA64" s="15"/>
      <c r="GB64" s="15"/>
      <c r="GC64" s="15"/>
      <c r="GD64" s="15"/>
      <c r="GE64" s="15"/>
      <c r="GF64" s="15"/>
      <c r="GG64" s="15"/>
      <c r="GH64" s="15"/>
      <c r="GI64" s="15"/>
      <c r="GJ64" s="15"/>
      <c r="GK64" s="15"/>
      <c r="GL64" s="15"/>
      <c r="GM64" s="15"/>
      <c r="GN64" s="15"/>
      <c r="GO64" s="15"/>
      <c r="GP64" s="15"/>
      <c r="GQ64" s="15"/>
      <c r="GR64" s="15"/>
      <c r="GS64" s="15"/>
      <c r="GT64" s="15"/>
      <c r="GU64" s="15"/>
      <c r="GV64" s="15"/>
      <c r="GW64" s="15"/>
      <c r="GX64" s="15"/>
      <c r="GY64" s="15"/>
      <c r="GZ64" s="15"/>
      <c r="HA64" s="15"/>
      <c r="HB64" s="15"/>
      <c r="HC64" s="15"/>
      <c r="HD64" s="15"/>
      <c r="HE64" s="15"/>
      <c r="HF64" s="15"/>
      <c r="HG64" s="15"/>
      <c r="HH64" s="15"/>
      <c r="HI64" s="15"/>
      <c r="HJ64" s="15"/>
      <c r="HK64" s="15"/>
      <c r="HL64" s="15"/>
      <c r="HM64" s="15"/>
      <c r="HN64" s="15"/>
      <c r="HO64" s="15"/>
      <c r="HP64" s="15"/>
      <c r="HQ64" s="15"/>
      <c r="HR64" s="15"/>
      <c r="HS64" s="15"/>
      <c r="HT64" s="15"/>
      <c r="HU64" s="15"/>
      <c r="HV64" s="15"/>
    </row>
    <row r="65" spans="1:230" customFormat="1">
      <c r="A65" s="42"/>
      <c r="B65" s="45"/>
      <c r="C65" s="56"/>
      <c r="D65" s="15"/>
      <c r="E65" s="15"/>
      <c r="F65" s="15"/>
      <c r="G65" s="15"/>
      <c r="H65" s="15"/>
      <c r="I65" s="15"/>
      <c r="J65" s="15"/>
      <c r="K65" s="80"/>
      <c r="L65" s="80"/>
      <c r="M65" s="80"/>
      <c r="N65" s="80"/>
      <c r="O65" s="45"/>
      <c r="P65" s="45"/>
      <c r="Q65" s="45"/>
      <c r="R65" s="45"/>
      <c r="S65" s="45"/>
      <c r="T65" s="15"/>
      <c r="U65" s="45"/>
      <c r="V65" s="45"/>
      <c r="W65" s="45"/>
      <c r="X65" s="45"/>
      <c r="Y65" s="45"/>
      <c r="Z65" s="45"/>
      <c r="AA65" s="45"/>
      <c r="AB65" s="42"/>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c r="BI65" s="15"/>
      <c r="BJ65" s="15"/>
      <c r="BK65" s="15"/>
      <c r="BL65" s="15"/>
      <c r="BM65" s="15"/>
      <c r="BN65" s="15"/>
      <c r="BO65" s="15"/>
      <c r="BP65" s="15"/>
      <c r="BQ65" s="15"/>
      <c r="BR65" s="15"/>
      <c r="BS65" s="15"/>
      <c r="BT65" s="15"/>
      <c r="BU65" s="15"/>
      <c r="BV65" s="15"/>
      <c r="BW65" s="15"/>
      <c r="BX65" s="15"/>
      <c r="BY65" s="15"/>
      <c r="BZ65" s="15"/>
      <c r="CA65" s="15"/>
      <c r="CB65" s="15"/>
      <c r="CC65" s="15"/>
      <c r="CD65" s="15"/>
      <c r="CE65" s="15"/>
      <c r="CF65" s="15"/>
      <c r="CG65" s="15"/>
      <c r="CH65" s="15"/>
      <c r="CI65" s="15"/>
      <c r="CJ65" s="15"/>
      <c r="CK65" s="15"/>
      <c r="CL65" s="15"/>
      <c r="CM65" s="15"/>
      <c r="CN65" s="15"/>
      <c r="CO65" s="15"/>
      <c r="CP65" s="15"/>
      <c r="CQ65" s="15"/>
      <c r="CR65" s="15"/>
      <c r="CS65" s="15"/>
      <c r="CT65" s="15"/>
      <c r="CU65" s="15"/>
      <c r="CV65" s="15"/>
      <c r="CW65" s="15"/>
      <c r="CX65" s="15"/>
      <c r="CY65" s="15"/>
      <c r="CZ65" s="15"/>
      <c r="DA65" s="15"/>
      <c r="DB65" s="15"/>
      <c r="DC65" s="15"/>
      <c r="DD65" s="15"/>
      <c r="DE65" s="15"/>
      <c r="DF65" s="15"/>
      <c r="DG65" s="15"/>
      <c r="DH65" s="15"/>
      <c r="DI65" s="15"/>
      <c r="DJ65" s="15"/>
      <c r="DK65" s="15"/>
      <c r="DL65" s="15"/>
      <c r="DM65" s="15"/>
      <c r="DN65" s="15"/>
      <c r="DO65" s="15"/>
      <c r="DP65" s="15"/>
      <c r="DQ65" s="15"/>
      <c r="DR65" s="15"/>
      <c r="DS65" s="15"/>
      <c r="DT65" s="15"/>
      <c r="DU65" s="15"/>
      <c r="DV65" s="15"/>
      <c r="DW65" s="15"/>
      <c r="DX65" s="15"/>
      <c r="DY65" s="15"/>
      <c r="DZ65" s="15"/>
      <c r="EA65" s="15"/>
      <c r="EB65" s="15"/>
      <c r="EC65" s="15"/>
      <c r="ED65" s="15"/>
      <c r="EE65" s="15"/>
      <c r="EF65" s="15"/>
      <c r="EG65" s="15"/>
      <c r="EH65" s="15"/>
      <c r="EI65" s="15"/>
      <c r="EJ65" s="15"/>
      <c r="EK65" s="15"/>
      <c r="EL65" s="15"/>
      <c r="EM65" s="15"/>
      <c r="EN65" s="15"/>
      <c r="EO65" s="15"/>
      <c r="EP65" s="15"/>
      <c r="EQ65" s="15"/>
      <c r="ER65" s="15"/>
      <c r="ES65" s="15"/>
      <c r="ET65" s="15"/>
      <c r="EU65" s="15"/>
      <c r="EV65" s="15"/>
      <c r="EW65" s="15"/>
      <c r="EX65" s="15"/>
      <c r="EY65" s="15"/>
      <c r="EZ65" s="15"/>
      <c r="FA65" s="15"/>
      <c r="FB65" s="15"/>
      <c r="FC65" s="15"/>
      <c r="FD65" s="15"/>
      <c r="FE65" s="15"/>
      <c r="FF65" s="15"/>
      <c r="FG65" s="15"/>
      <c r="FH65" s="15"/>
      <c r="FI65" s="15"/>
      <c r="FJ65" s="15"/>
      <c r="FK65" s="15"/>
      <c r="FL65" s="15"/>
      <c r="FM65" s="15"/>
      <c r="FN65" s="15"/>
      <c r="FO65" s="15"/>
      <c r="FP65" s="15"/>
      <c r="FQ65" s="15"/>
      <c r="FR65" s="15"/>
      <c r="FS65" s="15"/>
      <c r="FT65" s="15"/>
      <c r="FU65" s="15"/>
      <c r="FV65" s="15"/>
      <c r="FW65" s="15"/>
      <c r="FX65" s="15"/>
      <c r="FY65" s="15"/>
      <c r="FZ65" s="15"/>
      <c r="GA65" s="15"/>
      <c r="GB65" s="15"/>
      <c r="GC65" s="15"/>
      <c r="GD65" s="15"/>
      <c r="GE65" s="15"/>
      <c r="GF65" s="15"/>
      <c r="GG65" s="15"/>
      <c r="GH65" s="15"/>
      <c r="GI65" s="15"/>
      <c r="GJ65" s="15"/>
      <c r="GK65" s="15"/>
      <c r="GL65" s="15"/>
      <c r="GM65" s="15"/>
      <c r="GN65" s="15"/>
      <c r="GO65" s="15"/>
      <c r="GP65" s="15"/>
      <c r="GQ65" s="15"/>
      <c r="GR65" s="15"/>
      <c r="GS65" s="15"/>
      <c r="GT65" s="15"/>
      <c r="GU65" s="15"/>
      <c r="GV65" s="15"/>
      <c r="GW65" s="15"/>
      <c r="GX65" s="15"/>
      <c r="GY65" s="15"/>
      <c r="GZ65" s="15"/>
      <c r="HA65" s="15"/>
      <c r="HB65" s="15"/>
      <c r="HC65" s="15"/>
      <c r="HD65" s="15"/>
      <c r="HE65" s="15"/>
      <c r="HF65" s="15"/>
      <c r="HG65" s="15"/>
      <c r="HH65" s="15"/>
      <c r="HI65" s="15"/>
      <c r="HJ65" s="15"/>
      <c r="HK65" s="15"/>
      <c r="HL65" s="15"/>
      <c r="HM65" s="15"/>
      <c r="HN65" s="15"/>
      <c r="HO65" s="15"/>
      <c r="HP65" s="15"/>
      <c r="HQ65" s="15"/>
      <c r="HR65" s="15"/>
      <c r="HS65" s="15"/>
      <c r="HT65" s="15"/>
      <c r="HU65" s="15"/>
      <c r="HV65" s="15"/>
    </row>
    <row r="66" spans="1:230" customFormat="1">
      <c r="A66" s="42"/>
      <c r="B66" s="45"/>
      <c r="C66" s="56"/>
      <c r="D66" s="56"/>
      <c r="E66" s="45"/>
      <c r="F66" s="45"/>
      <c r="G66" s="15"/>
      <c r="H66" s="15"/>
      <c r="I66" s="15"/>
      <c r="J66" s="15"/>
      <c r="K66" s="80"/>
      <c r="L66" s="80"/>
      <c r="M66" s="80"/>
      <c r="N66" s="80"/>
      <c r="O66" s="45"/>
      <c r="P66" s="56"/>
      <c r="Q66" s="56"/>
      <c r="R66" s="45"/>
      <c r="S66" s="45"/>
      <c r="T66" s="15"/>
      <c r="U66" s="15"/>
      <c r="V66" s="15"/>
      <c r="W66" s="15"/>
      <c r="X66" s="45"/>
      <c r="Y66" s="45"/>
      <c r="Z66" s="45"/>
      <c r="AA66" s="45"/>
      <c r="AB66" s="42"/>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c r="BI66" s="15"/>
      <c r="BJ66" s="15"/>
      <c r="BK66" s="15"/>
      <c r="BL66" s="15"/>
      <c r="BM66" s="15"/>
      <c r="BN66" s="15"/>
      <c r="BO66" s="15"/>
      <c r="BP66" s="15"/>
      <c r="BQ66" s="15"/>
      <c r="BR66" s="15"/>
      <c r="BS66" s="15"/>
      <c r="BT66" s="15"/>
      <c r="BU66" s="15"/>
      <c r="BV66" s="15"/>
      <c r="BW66" s="15"/>
      <c r="BX66" s="15"/>
      <c r="BY66" s="15"/>
      <c r="BZ66" s="15"/>
      <c r="CA66" s="15"/>
      <c r="CB66" s="15"/>
      <c r="CC66" s="15"/>
      <c r="CD66" s="15"/>
      <c r="CE66" s="15"/>
      <c r="CF66" s="15"/>
      <c r="CG66" s="15"/>
      <c r="CH66" s="15"/>
      <c r="CI66" s="15"/>
      <c r="CJ66" s="15"/>
      <c r="CK66" s="15"/>
      <c r="CL66" s="15"/>
      <c r="CM66" s="15"/>
      <c r="CN66" s="15"/>
      <c r="CO66" s="15"/>
      <c r="CP66" s="15"/>
      <c r="CQ66" s="15"/>
      <c r="CR66" s="15"/>
      <c r="CS66" s="15"/>
      <c r="CT66" s="15"/>
      <c r="CU66" s="15"/>
      <c r="CV66" s="15"/>
      <c r="CW66" s="15"/>
      <c r="CX66" s="15"/>
      <c r="CY66" s="15"/>
      <c r="CZ66" s="15"/>
      <c r="DA66" s="15"/>
      <c r="DB66" s="15"/>
      <c r="DC66" s="15"/>
      <c r="DD66" s="15"/>
      <c r="DE66" s="15"/>
      <c r="DF66" s="15"/>
      <c r="DG66" s="15"/>
      <c r="DH66" s="15"/>
      <c r="DI66" s="15"/>
      <c r="DJ66" s="15"/>
      <c r="DK66" s="15"/>
      <c r="DL66" s="15"/>
      <c r="DM66" s="15"/>
      <c r="DN66" s="15"/>
      <c r="DO66" s="15"/>
      <c r="DP66" s="15"/>
      <c r="DQ66" s="15"/>
      <c r="DR66" s="15"/>
      <c r="DS66" s="15"/>
      <c r="DT66" s="15"/>
      <c r="DU66" s="15"/>
      <c r="DV66" s="15"/>
      <c r="DW66" s="15"/>
      <c r="DX66" s="15"/>
      <c r="DY66" s="15"/>
      <c r="DZ66" s="15"/>
      <c r="EA66" s="15"/>
      <c r="EB66" s="15"/>
      <c r="EC66" s="15"/>
      <c r="ED66" s="15"/>
      <c r="EE66" s="15"/>
      <c r="EF66" s="15"/>
      <c r="EG66" s="15"/>
      <c r="EH66" s="15"/>
      <c r="EI66" s="15"/>
      <c r="EJ66" s="15"/>
      <c r="EK66" s="15"/>
      <c r="EL66" s="15"/>
      <c r="EM66" s="15"/>
      <c r="EN66" s="15"/>
      <c r="EO66" s="15"/>
      <c r="EP66" s="15"/>
      <c r="EQ66" s="15"/>
      <c r="ER66" s="15"/>
      <c r="ES66" s="15"/>
      <c r="ET66" s="15"/>
      <c r="EU66" s="15"/>
      <c r="EV66" s="15"/>
      <c r="EW66" s="15"/>
      <c r="EX66" s="15"/>
      <c r="EY66" s="15"/>
      <c r="EZ66" s="15"/>
      <c r="FA66" s="15"/>
      <c r="FB66" s="15"/>
      <c r="FC66" s="15"/>
      <c r="FD66" s="15"/>
      <c r="FE66" s="15"/>
      <c r="FF66" s="15"/>
      <c r="FG66" s="15"/>
      <c r="FH66" s="15"/>
      <c r="FI66" s="15"/>
      <c r="FJ66" s="15"/>
      <c r="FK66" s="15"/>
      <c r="FL66" s="15"/>
      <c r="FM66" s="15"/>
      <c r="FN66" s="15"/>
      <c r="FO66" s="15"/>
      <c r="FP66" s="15"/>
      <c r="FQ66" s="15"/>
      <c r="FR66" s="15"/>
      <c r="FS66" s="15"/>
      <c r="FT66" s="15"/>
      <c r="FU66" s="15"/>
      <c r="FV66" s="15"/>
      <c r="FW66" s="15"/>
      <c r="FX66" s="15"/>
      <c r="FY66" s="15"/>
      <c r="FZ66" s="15"/>
      <c r="GA66" s="15"/>
      <c r="GB66" s="15"/>
      <c r="GC66" s="15"/>
      <c r="GD66" s="15"/>
      <c r="GE66" s="15"/>
      <c r="GF66" s="15"/>
      <c r="GG66" s="15"/>
      <c r="GH66" s="15"/>
      <c r="GI66" s="15"/>
      <c r="GJ66" s="15"/>
      <c r="GK66" s="15"/>
      <c r="GL66" s="15"/>
      <c r="GM66" s="15"/>
      <c r="GN66" s="15"/>
      <c r="GO66" s="15"/>
      <c r="GP66" s="15"/>
      <c r="GQ66" s="15"/>
      <c r="GR66" s="15"/>
      <c r="GS66" s="15"/>
      <c r="GT66" s="15"/>
      <c r="GU66" s="15"/>
      <c r="GV66" s="15"/>
      <c r="GW66" s="15"/>
      <c r="GX66" s="15"/>
      <c r="GY66" s="15"/>
      <c r="GZ66" s="15"/>
      <c r="HA66" s="15"/>
      <c r="HB66" s="15"/>
      <c r="HC66" s="15"/>
      <c r="HD66" s="15"/>
      <c r="HE66" s="15"/>
      <c r="HF66" s="15"/>
      <c r="HG66" s="15"/>
      <c r="HH66" s="15"/>
      <c r="HI66" s="15"/>
      <c r="HJ66" s="15"/>
      <c r="HK66" s="15"/>
      <c r="HL66" s="15"/>
      <c r="HM66" s="15"/>
      <c r="HN66" s="15"/>
      <c r="HO66" s="15"/>
      <c r="HP66" s="15"/>
      <c r="HQ66" s="15"/>
      <c r="HR66" s="15"/>
      <c r="HS66" s="15"/>
      <c r="HT66" s="15"/>
      <c r="HU66" s="15"/>
      <c r="HV66" s="15"/>
    </row>
    <row r="67" spans="1:230" customFormat="1" ht="14.4" customHeight="1">
      <c r="A67" s="42"/>
      <c r="B67" s="45"/>
      <c r="C67" s="15"/>
      <c r="D67" s="15"/>
      <c r="E67" s="80"/>
      <c r="F67" s="80" t="s">
        <v>10</v>
      </c>
      <c r="G67" s="38"/>
      <c r="H67" s="291" t="str">
        <f>Obliczenia5!B48</f>
        <v>Południe</v>
      </c>
      <c r="I67" s="291"/>
      <c r="J67" s="291"/>
      <c r="K67" s="291"/>
      <c r="L67" s="80"/>
      <c r="M67" s="80"/>
      <c r="N67" s="80"/>
      <c r="O67" s="45"/>
      <c r="P67" s="15"/>
      <c r="Q67" s="80" t="s">
        <v>10</v>
      </c>
      <c r="R67" s="15"/>
      <c r="S67" s="80"/>
      <c r="T67" s="291" t="str">
        <f>Obliczenia5!B47</f>
        <v>Wschód</v>
      </c>
      <c r="U67" s="291"/>
      <c r="V67" s="291"/>
      <c r="W67" s="291"/>
      <c r="X67" s="291"/>
      <c r="Y67" s="45"/>
      <c r="Z67" s="45"/>
      <c r="AA67" s="45"/>
      <c r="AB67" s="42"/>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c r="BI67" s="15"/>
      <c r="BJ67" s="15"/>
      <c r="BK67" s="15"/>
      <c r="BL67" s="15"/>
      <c r="BM67" s="15"/>
      <c r="BN67" s="15"/>
      <c r="BO67" s="15"/>
      <c r="BP67" s="15"/>
      <c r="BQ67" s="15"/>
      <c r="BR67" s="15"/>
      <c r="BS67" s="15"/>
      <c r="BT67" s="15"/>
      <c r="BU67" s="15"/>
      <c r="BV67" s="15"/>
      <c r="BW67" s="15"/>
      <c r="BX67" s="15"/>
      <c r="BY67" s="15"/>
      <c r="BZ67" s="15"/>
      <c r="CA67" s="15"/>
      <c r="CB67" s="15"/>
      <c r="CC67" s="15"/>
      <c r="CD67" s="15"/>
      <c r="CE67" s="15"/>
      <c r="CF67" s="15"/>
      <c r="CG67" s="15"/>
      <c r="CH67" s="15"/>
      <c r="CI67" s="15"/>
      <c r="CJ67" s="15"/>
      <c r="CK67" s="15"/>
      <c r="CL67" s="15"/>
      <c r="CM67" s="15"/>
      <c r="CN67" s="15"/>
      <c r="CO67" s="15"/>
      <c r="CP67" s="15"/>
      <c r="CQ67" s="15"/>
      <c r="CR67" s="15"/>
      <c r="CS67" s="15"/>
      <c r="CT67" s="15"/>
      <c r="CU67" s="15"/>
      <c r="CV67" s="15"/>
      <c r="CW67" s="15"/>
      <c r="CX67" s="15"/>
      <c r="CY67" s="15"/>
      <c r="CZ67" s="15"/>
      <c r="DA67" s="15"/>
      <c r="DB67" s="15"/>
      <c r="DC67" s="15"/>
      <c r="DD67" s="15"/>
      <c r="DE67" s="15"/>
      <c r="DF67" s="15"/>
      <c r="DG67" s="15"/>
      <c r="DH67" s="15"/>
      <c r="DI67" s="15"/>
      <c r="DJ67" s="15"/>
      <c r="DK67" s="15"/>
      <c r="DL67" s="15"/>
      <c r="DM67" s="15"/>
      <c r="DN67" s="15"/>
      <c r="DO67" s="15"/>
      <c r="DP67" s="15"/>
      <c r="DQ67" s="15"/>
      <c r="DR67" s="15"/>
      <c r="DS67" s="15"/>
      <c r="DT67" s="15"/>
      <c r="DU67" s="15"/>
      <c r="DV67" s="15"/>
      <c r="DW67" s="15"/>
      <c r="DX67" s="15"/>
      <c r="DY67" s="15"/>
      <c r="DZ67" s="15"/>
      <c r="EA67" s="15"/>
      <c r="EB67" s="15"/>
      <c r="EC67" s="15"/>
      <c r="ED67" s="15"/>
      <c r="EE67" s="15"/>
      <c r="EF67" s="15"/>
      <c r="EG67" s="15"/>
      <c r="EH67" s="15"/>
      <c r="EI67" s="15"/>
      <c r="EJ67" s="15"/>
      <c r="EK67" s="15"/>
      <c r="EL67" s="15"/>
      <c r="EM67" s="15"/>
      <c r="EN67" s="15"/>
      <c r="EO67" s="15"/>
      <c r="EP67" s="15"/>
      <c r="EQ67" s="15"/>
      <c r="ER67" s="15"/>
      <c r="ES67" s="15"/>
      <c r="ET67" s="15"/>
      <c r="EU67" s="15"/>
      <c r="EV67" s="15"/>
      <c r="EW67" s="15"/>
      <c r="EX67" s="15"/>
      <c r="EY67" s="15"/>
      <c r="EZ67" s="15"/>
      <c r="FA67" s="15"/>
      <c r="FB67" s="15"/>
      <c r="FC67" s="15"/>
      <c r="FD67" s="15"/>
      <c r="FE67" s="15"/>
      <c r="FF67" s="15"/>
      <c r="FG67" s="15"/>
      <c r="FH67" s="15"/>
      <c r="FI67" s="15"/>
      <c r="FJ67" s="15"/>
      <c r="FK67" s="15"/>
      <c r="FL67" s="15"/>
      <c r="FM67" s="15"/>
      <c r="FN67" s="15"/>
      <c r="FO67" s="15"/>
      <c r="FP67" s="15"/>
      <c r="FQ67" s="15"/>
      <c r="FR67" s="15"/>
      <c r="FS67" s="15"/>
      <c r="FT67" s="15"/>
      <c r="FU67" s="15"/>
      <c r="FV67" s="15"/>
      <c r="FW67" s="15"/>
      <c r="FX67" s="15"/>
      <c r="FY67" s="15"/>
      <c r="FZ67" s="15"/>
      <c r="GA67" s="15"/>
      <c r="GB67" s="15"/>
      <c r="GC67" s="15"/>
      <c r="GD67" s="15"/>
      <c r="GE67" s="15"/>
      <c r="GF67" s="15"/>
      <c r="GG67" s="15"/>
      <c r="GH67" s="15"/>
      <c r="GI67" s="15"/>
      <c r="GJ67" s="15"/>
      <c r="GK67" s="15"/>
      <c r="GL67" s="15"/>
      <c r="GM67" s="15"/>
      <c r="GN67" s="15"/>
      <c r="GO67" s="15"/>
      <c r="GP67" s="15"/>
      <c r="GQ67" s="15"/>
      <c r="GR67" s="15"/>
      <c r="GS67" s="15"/>
      <c r="GT67" s="15"/>
      <c r="GU67" s="15"/>
      <c r="GV67" s="15"/>
      <c r="GW67" s="15"/>
      <c r="GX67" s="15"/>
      <c r="GY67" s="15"/>
      <c r="GZ67" s="15"/>
      <c r="HA67" s="15"/>
      <c r="HB67" s="15"/>
      <c r="HC67" s="15"/>
      <c r="HD67" s="15"/>
      <c r="HE67" s="15"/>
      <c r="HF67" s="15"/>
      <c r="HG67" s="15"/>
      <c r="HH67" s="15"/>
      <c r="HI67" s="15"/>
      <c r="HJ67" s="15"/>
      <c r="HK67" s="15"/>
      <c r="HL67" s="15"/>
      <c r="HM67" s="15"/>
      <c r="HN67" s="15"/>
      <c r="HO67" s="15"/>
      <c r="HP67" s="15"/>
      <c r="HQ67" s="15"/>
      <c r="HR67" s="15"/>
      <c r="HS67" s="15"/>
      <c r="HT67" s="15"/>
      <c r="HU67" s="15"/>
      <c r="HV67" s="15"/>
    </row>
    <row r="68" spans="1:230" customFormat="1" ht="14.4" customHeight="1">
      <c r="A68" s="42"/>
      <c r="B68" s="45"/>
      <c r="C68" s="123" t="str">
        <f>VLOOKUP(H67,lista_kierunki_swiata3,3,0)</f>
        <v>S</v>
      </c>
      <c r="D68" s="99"/>
      <c r="E68" s="102"/>
      <c r="F68" s="102"/>
      <c r="G68" s="103"/>
      <c r="H68" s="103"/>
      <c r="I68" s="103"/>
      <c r="J68" s="103"/>
      <c r="K68" s="52"/>
      <c r="L68" s="52"/>
      <c r="M68" s="80"/>
      <c r="N68" s="80"/>
      <c r="O68" s="122" t="str">
        <f>VLOOKUP(T67,lista_kierunki_swiata3,3,0)</f>
        <v>E</v>
      </c>
      <c r="P68" s="103"/>
      <c r="Q68" s="101"/>
      <c r="R68" s="102"/>
      <c r="S68" s="102"/>
      <c r="T68" s="103"/>
      <c r="U68" s="103"/>
      <c r="V68" s="103"/>
      <c r="W68" s="103"/>
      <c r="X68" s="102"/>
      <c r="Y68" s="102"/>
      <c r="Z68" s="102"/>
      <c r="AA68" s="45"/>
      <c r="AB68" s="42"/>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c r="BI68" s="15"/>
      <c r="BJ68" s="15"/>
      <c r="BK68" s="15"/>
      <c r="BL68" s="15"/>
      <c r="BM68" s="15"/>
      <c r="BN68" s="15"/>
      <c r="BO68" s="15"/>
      <c r="BP68" s="15"/>
      <c r="BQ68" s="15"/>
      <c r="BR68" s="15"/>
      <c r="BS68" s="15"/>
      <c r="BT68" s="15"/>
      <c r="BU68" s="15"/>
      <c r="BV68" s="15"/>
      <c r="BW68" s="15"/>
      <c r="BX68" s="15"/>
      <c r="BY68" s="15"/>
      <c r="BZ68" s="15"/>
      <c r="CA68" s="15"/>
      <c r="CB68" s="15"/>
      <c r="CC68" s="15"/>
      <c r="CD68" s="15"/>
      <c r="CE68" s="15"/>
      <c r="CF68" s="15"/>
      <c r="CG68" s="15"/>
      <c r="CH68" s="15"/>
      <c r="CI68" s="15"/>
      <c r="CJ68" s="15"/>
      <c r="CK68" s="15"/>
      <c r="CL68" s="15"/>
      <c r="CM68" s="15"/>
      <c r="CN68" s="15"/>
      <c r="CO68" s="15"/>
      <c r="CP68" s="15"/>
      <c r="CQ68" s="15"/>
      <c r="CR68" s="15"/>
      <c r="CS68" s="15"/>
      <c r="CT68" s="15"/>
      <c r="CU68" s="15"/>
      <c r="CV68" s="15"/>
      <c r="CW68" s="15"/>
      <c r="CX68" s="15"/>
      <c r="CY68" s="15"/>
      <c r="CZ68" s="15"/>
      <c r="DA68" s="15"/>
      <c r="DB68" s="15"/>
      <c r="DC68" s="15"/>
      <c r="DD68" s="15"/>
      <c r="DE68" s="15"/>
      <c r="DF68" s="15"/>
      <c r="DG68" s="15"/>
      <c r="DH68" s="15"/>
      <c r="DI68" s="15"/>
      <c r="DJ68" s="15"/>
      <c r="DK68" s="15"/>
      <c r="DL68" s="15"/>
      <c r="DM68" s="15"/>
      <c r="DN68" s="15"/>
      <c r="DO68" s="15"/>
      <c r="DP68" s="15"/>
      <c r="DQ68" s="15"/>
      <c r="DR68" s="15"/>
      <c r="DS68" s="15"/>
      <c r="DT68" s="15"/>
      <c r="DU68" s="15"/>
      <c r="DV68" s="15"/>
      <c r="DW68" s="15"/>
      <c r="DX68" s="15"/>
      <c r="DY68" s="15"/>
      <c r="DZ68" s="15"/>
      <c r="EA68" s="15"/>
      <c r="EB68" s="15"/>
      <c r="EC68" s="15"/>
      <c r="ED68" s="15"/>
      <c r="EE68" s="15"/>
      <c r="EF68" s="15"/>
      <c r="EG68" s="15"/>
      <c r="EH68" s="15"/>
      <c r="EI68" s="15"/>
      <c r="EJ68" s="15"/>
      <c r="EK68" s="15"/>
      <c r="EL68" s="15"/>
      <c r="EM68" s="15"/>
      <c r="EN68" s="15"/>
      <c r="EO68" s="15"/>
      <c r="EP68" s="15"/>
      <c r="EQ68" s="15"/>
      <c r="ER68" s="15"/>
      <c r="ES68" s="15"/>
      <c r="ET68" s="15"/>
      <c r="EU68" s="15"/>
      <c r="EV68" s="15"/>
      <c r="EW68" s="15"/>
      <c r="EX68" s="15"/>
      <c r="EY68" s="15"/>
      <c r="EZ68" s="15"/>
      <c r="FA68" s="15"/>
      <c r="FB68" s="15"/>
      <c r="FC68" s="15"/>
      <c r="FD68" s="15"/>
      <c r="FE68" s="15"/>
      <c r="FF68" s="15"/>
      <c r="FG68" s="15"/>
      <c r="FH68" s="15"/>
      <c r="FI68" s="15"/>
      <c r="FJ68" s="15"/>
      <c r="FK68" s="15"/>
      <c r="FL68" s="15"/>
      <c r="FM68" s="15"/>
      <c r="FN68" s="15"/>
      <c r="FO68" s="15"/>
      <c r="FP68" s="15"/>
      <c r="FQ68" s="15"/>
      <c r="FR68" s="15"/>
      <c r="FS68" s="15"/>
      <c r="FT68" s="15"/>
      <c r="FU68" s="15"/>
      <c r="FV68" s="15"/>
      <c r="FW68" s="15"/>
      <c r="FX68" s="15"/>
      <c r="FY68" s="15"/>
      <c r="FZ68" s="15"/>
      <c r="GA68" s="15"/>
      <c r="GB68" s="15"/>
      <c r="GC68" s="15"/>
      <c r="GD68" s="15"/>
      <c r="GE68" s="15"/>
      <c r="GF68" s="15"/>
      <c r="GG68" s="15"/>
      <c r="GH68" s="15"/>
      <c r="GI68" s="15"/>
      <c r="GJ68" s="15"/>
      <c r="GK68" s="15"/>
      <c r="GL68" s="15"/>
      <c r="GM68" s="15"/>
      <c r="GN68" s="15"/>
      <c r="GO68" s="15"/>
      <c r="GP68" s="15"/>
      <c r="GQ68" s="15"/>
      <c r="GR68" s="15"/>
      <c r="GS68" s="15"/>
      <c r="GT68" s="15"/>
      <c r="GU68" s="15"/>
      <c r="GV68" s="15"/>
      <c r="GW68" s="15"/>
      <c r="GX68" s="15"/>
      <c r="GY68" s="15"/>
      <c r="GZ68" s="15"/>
      <c r="HA68" s="15"/>
      <c r="HB68" s="15"/>
      <c r="HC68" s="15"/>
      <c r="HD68" s="15"/>
      <c r="HE68" s="15"/>
      <c r="HF68" s="15"/>
      <c r="HG68" s="15"/>
      <c r="HH68" s="15"/>
      <c r="HI68" s="15"/>
      <c r="HJ68" s="15"/>
      <c r="HK68" s="15"/>
      <c r="HL68" s="15"/>
      <c r="HM68" s="15"/>
      <c r="HN68" s="15"/>
      <c r="HO68" s="15"/>
      <c r="HP68" s="15"/>
      <c r="HQ68" s="15"/>
      <c r="HR68" s="15"/>
      <c r="HS68" s="15"/>
      <c r="HT68" s="15"/>
      <c r="HU68" s="15"/>
      <c r="HV68" s="15"/>
    </row>
    <row r="69" spans="1:230" customFormat="1">
      <c r="A69" s="42"/>
      <c r="B69" s="45"/>
      <c r="C69" s="15"/>
      <c r="D69" s="100"/>
      <c r="E69" s="100"/>
      <c r="F69" s="45"/>
      <c r="G69" s="15"/>
      <c r="H69" s="15"/>
      <c r="I69" s="15"/>
      <c r="J69" s="17"/>
      <c r="K69" s="80"/>
      <c r="L69" s="80"/>
      <c r="M69" s="80"/>
      <c r="N69" s="80"/>
      <c r="O69" s="15"/>
      <c r="P69" s="15"/>
      <c r="Q69" s="100"/>
      <c r="R69" s="100"/>
      <c r="S69" s="45"/>
      <c r="T69" s="15"/>
      <c r="U69" s="15"/>
      <c r="V69" s="15"/>
      <c r="W69" s="15"/>
      <c r="X69" s="45"/>
      <c r="Y69" s="45"/>
      <c r="Z69" s="45"/>
      <c r="AA69" s="45"/>
      <c r="AB69" s="42"/>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c r="BI69" s="15"/>
      <c r="BJ69" s="15"/>
      <c r="BK69" s="15"/>
      <c r="BL69" s="15"/>
      <c r="BM69" s="15"/>
      <c r="BN69" s="15"/>
      <c r="BO69" s="15"/>
      <c r="BP69" s="15"/>
      <c r="BQ69" s="15"/>
      <c r="BR69" s="15"/>
      <c r="BS69" s="15"/>
      <c r="BT69" s="15"/>
      <c r="BU69" s="15"/>
      <c r="BV69" s="15"/>
      <c r="BW69" s="15"/>
      <c r="BX69" s="15"/>
      <c r="BY69" s="15"/>
      <c r="BZ69" s="15"/>
      <c r="CA69" s="15"/>
      <c r="CB69" s="15"/>
      <c r="CC69" s="15"/>
      <c r="CD69" s="15"/>
      <c r="CE69" s="15"/>
      <c r="CF69" s="15"/>
      <c r="CG69" s="15"/>
      <c r="CH69" s="15"/>
      <c r="CI69" s="15"/>
      <c r="CJ69" s="15"/>
      <c r="CK69" s="15"/>
      <c r="CL69" s="15"/>
      <c r="CM69" s="15"/>
      <c r="CN69" s="15"/>
      <c r="CO69" s="15"/>
      <c r="CP69" s="15"/>
      <c r="CQ69" s="15"/>
      <c r="CR69" s="15"/>
      <c r="CS69" s="15"/>
      <c r="CT69" s="15"/>
      <c r="CU69" s="15"/>
      <c r="CV69" s="15"/>
      <c r="CW69" s="15"/>
      <c r="CX69" s="15"/>
      <c r="CY69" s="15"/>
      <c r="CZ69" s="15"/>
      <c r="DA69" s="15"/>
      <c r="DB69" s="15"/>
      <c r="DC69" s="15"/>
      <c r="DD69" s="15"/>
      <c r="DE69" s="15"/>
      <c r="DF69" s="15"/>
      <c r="DG69" s="15"/>
      <c r="DH69" s="15"/>
      <c r="DI69" s="15"/>
      <c r="DJ69" s="15"/>
      <c r="DK69" s="15"/>
      <c r="DL69" s="15"/>
      <c r="DM69" s="15"/>
      <c r="DN69" s="15"/>
      <c r="DO69" s="15"/>
      <c r="DP69" s="15"/>
      <c r="DQ69" s="15"/>
      <c r="DR69" s="15"/>
      <c r="DS69" s="15"/>
      <c r="DT69" s="15"/>
      <c r="DU69" s="15"/>
      <c r="DV69" s="15"/>
      <c r="DW69" s="15"/>
      <c r="DX69" s="15"/>
      <c r="DY69" s="15"/>
      <c r="DZ69" s="15"/>
      <c r="EA69" s="15"/>
      <c r="EB69" s="15"/>
      <c r="EC69" s="15"/>
      <c r="ED69" s="15"/>
      <c r="EE69" s="15"/>
      <c r="EF69" s="15"/>
      <c r="EG69" s="15"/>
      <c r="EH69" s="15"/>
      <c r="EI69" s="15"/>
      <c r="EJ69" s="15"/>
      <c r="EK69" s="15"/>
      <c r="EL69" s="15"/>
      <c r="EM69" s="15"/>
      <c r="EN69" s="15"/>
      <c r="EO69" s="15"/>
      <c r="EP69" s="15"/>
      <c r="EQ69" s="15"/>
      <c r="ER69" s="15"/>
      <c r="ES69" s="15"/>
      <c r="ET69" s="15"/>
      <c r="EU69" s="15"/>
      <c r="EV69" s="15"/>
      <c r="EW69" s="15"/>
      <c r="EX69" s="15"/>
      <c r="EY69" s="15"/>
      <c r="EZ69" s="15"/>
      <c r="FA69" s="15"/>
      <c r="FB69" s="15"/>
      <c r="FC69" s="15"/>
      <c r="FD69" s="15"/>
      <c r="FE69" s="15"/>
      <c r="FF69" s="15"/>
      <c r="FG69" s="15"/>
      <c r="FH69" s="15"/>
      <c r="FI69" s="15"/>
      <c r="FJ69" s="15"/>
      <c r="FK69" s="15"/>
      <c r="FL69" s="15"/>
      <c r="FM69" s="15"/>
      <c r="FN69" s="15"/>
      <c r="FO69" s="15"/>
      <c r="FP69" s="15"/>
      <c r="FQ69" s="15"/>
      <c r="FR69" s="15"/>
      <c r="FS69" s="15"/>
      <c r="FT69" s="15"/>
      <c r="FU69" s="15"/>
      <c r="FV69" s="15"/>
      <c r="FW69" s="15"/>
      <c r="FX69" s="15"/>
      <c r="FY69" s="15"/>
      <c r="FZ69" s="15"/>
      <c r="GA69" s="15"/>
      <c r="GB69" s="15"/>
      <c r="GC69" s="15"/>
      <c r="GD69" s="15"/>
      <c r="GE69" s="15"/>
      <c r="GF69" s="15"/>
      <c r="GG69" s="15"/>
      <c r="GH69" s="15"/>
      <c r="GI69" s="15"/>
      <c r="GJ69" s="15"/>
      <c r="GK69" s="15"/>
      <c r="GL69" s="15"/>
      <c r="GM69" s="15"/>
      <c r="GN69" s="15"/>
      <c r="GO69" s="15"/>
      <c r="GP69" s="15"/>
      <c r="GQ69" s="15"/>
      <c r="GR69" s="15"/>
      <c r="GS69" s="15"/>
      <c r="GT69" s="15"/>
      <c r="GU69" s="15"/>
      <c r="GV69" s="15"/>
      <c r="GW69" s="15"/>
      <c r="GX69" s="15"/>
      <c r="GY69" s="15"/>
      <c r="GZ69" s="15"/>
      <c r="HA69" s="15"/>
      <c r="HB69" s="15"/>
      <c r="HC69" s="15"/>
      <c r="HD69" s="15"/>
      <c r="HE69" s="15"/>
      <c r="HF69" s="15"/>
      <c r="HG69" s="15"/>
      <c r="HH69" s="15"/>
      <c r="HI69" s="15"/>
      <c r="HJ69" s="15"/>
      <c r="HK69" s="15"/>
      <c r="HL69" s="15"/>
      <c r="HM69" s="15"/>
      <c r="HN69" s="15"/>
      <c r="HO69" s="15"/>
      <c r="HP69" s="15"/>
      <c r="HQ69" s="15"/>
      <c r="HR69" s="15"/>
      <c r="HS69" s="15"/>
      <c r="HT69" s="15"/>
      <c r="HU69" s="15"/>
      <c r="HV69" s="15"/>
    </row>
    <row r="70" spans="1:230" customFormat="1" ht="14.4" customHeight="1">
      <c r="A70" s="42"/>
      <c r="B70" s="45"/>
      <c r="C70" s="17"/>
      <c r="D70" s="100"/>
      <c r="E70" s="100"/>
      <c r="F70" s="80" t="s">
        <v>515</v>
      </c>
      <c r="G70" s="16"/>
      <c r="H70" s="292" t="s">
        <v>472</v>
      </c>
      <c r="I70" s="292"/>
      <c r="J70" s="292"/>
      <c r="K70" s="292"/>
      <c r="L70" s="80"/>
      <c r="M70" s="80"/>
      <c r="N70" s="80"/>
      <c r="O70" s="15"/>
      <c r="P70" s="15"/>
      <c r="Q70" s="80" t="s">
        <v>515</v>
      </c>
      <c r="R70" s="100"/>
      <c r="S70" s="15"/>
      <c r="T70" s="292" t="s">
        <v>472</v>
      </c>
      <c r="U70" s="292"/>
      <c r="V70" s="292"/>
      <c r="W70" s="292"/>
      <c r="X70" s="292"/>
      <c r="Y70" s="45"/>
      <c r="Z70" s="45"/>
      <c r="AA70" s="45"/>
      <c r="AB70" s="42"/>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c r="BI70" s="15"/>
      <c r="BJ70" s="15"/>
      <c r="BK70" s="15"/>
      <c r="BL70" s="15"/>
      <c r="BM70" s="15"/>
      <c r="BN70" s="15"/>
      <c r="BO70" s="15"/>
      <c r="BP70" s="15"/>
      <c r="BQ70" s="15"/>
      <c r="BR70" s="15"/>
      <c r="BS70" s="15"/>
      <c r="BT70" s="15"/>
      <c r="BU70" s="15"/>
      <c r="BV70" s="15"/>
      <c r="BW70" s="15"/>
      <c r="BX70" s="15"/>
      <c r="BY70" s="15"/>
      <c r="BZ70" s="15"/>
      <c r="CA70" s="15"/>
      <c r="CB70" s="15"/>
      <c r="CC70" s="15"/>
      <c r="CD70" s="15"/>
      <c r="CE70" s="15"/>
      <c r="CF70" s="15"/>
      <c r="CG70" s="15"/>
      <c r="CH70" s="15"/>
      <c r="CI70" s="15"/>
      <c r="CJ70" s="15"/>
      <c r="CK70" s="15"/>
      <c r="CL70" s="15"/>
      <c r="CM70" s="15"/>
      <c r="CN70" s="15"/>
      <c r="CO70" s="15"/>
      <c r="CP70" s="15"/>
      <c r="CQ70" s="15"/>
      <c r="CR70" s="15"/>
      <c r="CS70" s="15"/>
      <c r="CT70" s="15"/>
      <c r="CU70" s="15"/>
      <c r="CV70" s="15"/>
      <c r="CW70" s="15"/>
      <c r="CX70" s="15"/>
      <c r="CY70" s="15"/>
      <c r="CZ70" s="15"/>
      <c r="DA70" s="15"/>
      <c r="DB70" s="15"/>
      <c r="DC70" s="15"/>
      <c r="DD70" s="15"/>
      <c r="DE70" s="15"/>
      <c r="DF70" s="15"/>
      <c r="DG70" s="15"/>
      <c r="DH70" s="15"/>
      <c r="DI70" s="15"/>
      <c r="DJ70" s="15"/>
      <c r="DK70" s="15"/>
      <c r="DL70" s="15"/>
      <c r="DM70" s="15"/>
      <c r="DN70" s="15"/>
      <c r="DO70" s="15"/>
      <c r="DP70" s="15"/>
      <c r="DQ70" s="15"/>
      <c r="DR70" s="15"/>
      <c r="DS70" s="15"/>
      <c r="DT70" s="15"/>
      <c r="DU70" s="15"/>
      <c r="DV70" s="15"/>
      <c r="DW70" s="15"/>
      <c r="DX70" s="15"/>
      <c r="DY70" s="15"/>
      <c r="DZ70" s="15"/>
      <c r="EA70" s="15"/>
      <c r="EB70" s="15"/>
      <c r="EC70" s="15"/>
      <c r="ED70" s="15"/>
      <c r="EE70" s="15"/>
      <c r="EF70" s="15"/>
      <c r="EG70" s="15"/>
      <c r="EH70" s="15"/>
      <c r="EI70" s="15"/>
      <c r="EJ70" s="15"/>
      <c r="EK70" s="15"/>
      <c r="EL70" s="15"/>
      <c r="EM70" s="15"/>
      <c r="EN70" s="15"/>
      <c r="EO70" s="15"/>
      <c r="EP70" s="15"/>
      <c r="EQ70" s="15"/>
      <c r="ER70" s="15"/>
      <c r="ES70" s="15"/>
      <c r="ET70" s="15"/>
      <c r="EU70" s="15"/>
      <c r="EV70" s="15"/>
      <c r="EW70" s="15"/>
      <c r="EX70" s="15"/>
      <c r="EY70" s="15"/>
      <c r="EZ70" s="15"/>
      <c r="FA70" s="15"/>
      <c r="FB70" s="15"/>
      <c r="FC70" s="15"/>
      <c r="FD70" s="15"/>
      <c r="FE70" s="15"/>
      <c r="FF70" s="15"/>
      <c r="FG70" s="15"/>
      <c r="FH70" s="15"/>
      <c r="FI70" s="15"/>
      <c r="FJ70" s="15"/>
      <c r="FK70" s="15"/>
      <c r="FL70" s="15"/>
      <c r="FM70" s="15"/>
      <c r="FN70" s="15"/>
      <c r="FO70" s="15"/>
      <c r="FP70" s="15"/>
      <c r="FQ70" s="15"/>
      <c r="FR70" s="15"/>
      <c r="FS70" s="15"/>
      <c r="FT70" s="15"/>
      <c r="FU70" s="15"/>
      <c r="FV70" s="15"/>
      <c r="FW70" s="15"/>
      <c r="FX70" s="15"/>
      <c r="FY70" s="15"/>
      <c r="FZ70" s="15"/>
      <c r="GA70" s="15"/>
      <c r="GB70" s="15"/>
      <c r="GC70" s="15"/>
      <c r="GD70" s="15"/>
      <c r="GE70" s="15"/>
      <c r="GF70" s="15"/>
      <c r="GG70" s="15"/>
      <c r="GH70" s="15"/>
      <c r="GI70" s="15"/>
      <c r="GJ70" s="15"/>
      <c r="GK70" s="15"/>
      <c r="GL70" s="15"/>
      <c r="GM70" s="15"/>
      <c r="GN70" s="15"/>
      <c r="GO70" s="15"/>
      <c r="GP70" s="15"/>
      <c r="GQ70" s="15"/>
      <c r="GR70" s="15"/>
      <c r="GS70" s="15"/>
      <c r="GT70" s="15"/>
      <c r="GU70" s="15"/>
      <c r="GV70" s="15"/>
      <c r="GW70" s="15"/>
      <c r="GX70" s="15"/>
      <c r="GY70" s="15"/>
      <c r="GZ70" s="15"/>
      <c r="HA70" s="15"/>
      <c r="HB70" s="15"/>
      <c r="HC70" s="15"/>
      <c r="HD70" s="15"/>
      <c r="HE70" s="15"/>
      <c r="HF70" s="15"/>
      <c r="HG70" s="15"/>
      <c r="HH70" s="15"/>
      <c r="HI70" s="15"/>
      <c r="HJ70" s="15"/>
      <c r="HK70" s="15"/>
      <c r="HL70" s="15"/>
      <c r="HM70" s="15"/>
      <c r="HN70" s="15"/>
      <c r="HO70" s="15"/>
      <c r="HP70" s="15"/>
      <c r="HQ70" s="15"/>
      <c r="HR70" s="15"/>
      <c r="HS70" s="15"/>
      <c r="HT70" s="15"/>
      <c r="HU70" s="15"/>
      <c r="HV70" s="15"/>
    </row>
    <row r="71" spans="1:230" customFormat="1" ht="14.4" customHeight="1">
      <c r="A71" s="42"/>
      <c r="B71" s="45"/>
      <c r="C71" s="17"/>
      <c r="D71" s="100"/>
      <c r="E71" s="100"/>
      <c r="F71" s="80"/>
      <c r="G71" s="16"/>
      <c r="H71" s="15"/>
      <c r="I71" s="96"/>
      <c r="J71" s="17"/>
      <c r="K71" s="80"/>
      <c r="L71" s="80"/>
      <c r="M71" s="80"/>
      <c r="N71" s="80"/>
      <c r="O71" s="45"/>
      <c r="P71" s="15"/>
      <c r="Q71" s="80"/>
      <c r="R71" s="100"/>
      <c r="S71" s="100"/>
      <c r="T71" s="100"/>
      <c r="U71" s="15"/>
      <c r="V71" s="96"/>
      <c r="W71" s="15"/>
      <c r="X71" s="45"/>
      <c r="Y71" s="45"/>
      <c r="Z71" s="45"/>
      <c r="AA71" s="45"/>
      <c r="AB71" s="42"/>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c r="BI71" s="15"/>
      <c r="BJ71" s="15"/>
      <c r="BK71" s="15"/>
      <c r="BL71" s="15"/>
      <c r="BM71" s="15"/>
      <c r="BN71" s="15"/>
      <c r="BO71" s="15"/>
      <c r="BP71" s="15"/>
      <c r="BQ71" s="15"/>
      <c r="BR71" s="15"/>
      <c r="BS71" s="15"/>
      <c r="BT71" s="15"/>
      <c r="BU71" s="15"/>
      <c r="BV71" s="15"/>
      <c r="BW71" s="15"/>
      <c r="BX71" s="15"/>
      <c r="BY71" s="15"/>
      <c r="BZ71" s="15"/>
      <c r="CA71" s="15"/>
      <c r="CB71" s="15"/>
      <c r="CC71" s="15"/>
      <c r="CD71" s="15"/>
      <c r="CE71" s="15"/>
      <c r="CF71" s="15"/>
      <c r="CG71" s="15"/>
      <c r="CH71" s="15"/>
      <c r="CI71" s="15"/>
      <c r="CJ71" s="15"/>
      <c r="CK71" s="15"/>
      <c r="CL71" s="15"/>
      <c r="CM71" s="15"/>
      <c r="CN71" s="15"/>
      <c r="CO71" s="15"/>
      <c r="CP71" s="15"/>
      <c r="CQ71" s="15"/>
      <c r="CR71" s="15"/>
      <c r="CS71" s="15"/>
      <c r="CT71" s="15"/>
      <c r="CU71" s="15"/>
      <c r="CV71" s="15"/>
      <c r="CW71" s="15"/>
      <c r="CX71" s="15"/>
      <c r="CY71" s="15"/>
      <c r="CZ71" s="15"/>
      <c r="DA71" s="15"/>
      <c r="DB71" s="15"/>
      <c r="DC71" s="15"/>
      <c r="DD71" s="15"/>
      <c r="DE71" s="15"/>
      <c r="DF71" s="15"/>
      <c r="DG71" s="15"/>
      <c r="DH71" s="15"/>
      <c r="DI71" s="15"/>
      <c r="DJ71" s="15"/>
      <c r="DK71" s="15"/>
      <c r="DL71" s="15"/>
      <c r="DM71" s="15"/>
      <c r="DN71" s="15"/>
      <c r="DO71" s="15"/>
      <c r="DP71" s="15"/>
      <c r="DQ71" s="15"/>
      <c r="DR71" s="15"/>
      <c r="DS71" s="15"/>
      <c r="DT71" s="15"/>
      <c r="DU71" s="15"/>
      <c r="DV71" s="15"/>
      <c r="DW71" s="15"/>
      <c r="DX71" s="15"/>
      <c r="DY71" s="15"/>
      <c r="DZ71" s="15"/>
      <c r="EA71" s="15"/>
      <c r="EB71" s="15"/>
      <c r="EC71" s="15"/>
      <c r="ED71" s="15"/>
      <c r="EE71" s="15"/>
      <c r="EF71" s="15"/>
      <c r="EG71" s="15"/>
      <c r="EH71" s="15"/>
      <c r="EI71" s="15"/>
      <c r="EJ71" s="15"/>
      <c r="EK71" s="15"/>
      <c r="EL71" s="15"/>
      <c r="EM71" s="15"/>
      <c r="EN71" s="15"/>
      <c r="EO71" s="15"/>
      <c r="EP71" s="15"/>
      <c r="EQ71" s="15"/>
      <c r="ER71" s="15"/>
      <c r="ES71" s="15"/>
      <c r="ET71" s="15"/>
      <c r="EU71" s="15"/>
      <c r="EV71" s="15"/>
      <c r="EW71" s="15"/>
      <c r="EX71" s="15"/>
      <c r="EY71" s="15"/>
      <c r="EZ71" s="15"/>
      <c r="FA71" s="15"/>
      <c r="FB71" s="15"/>
      <c r="FC71" s="15"/>
      <c r="FD71" s="15"/>
      <c r="FE71" s="15"/>
      <c r="FF71" s="15"/>
      <c r="FG71" s="15"/>
      <c r="FH71" s="15"/>
      <c r="FI71" s="15"/>
      <c r="FJ71" s="15"/>
      <c r="FK71" s="15"/>
      <c r="FL71" s="15"/>
      <c r="FM71" s="15"/>
      <c r="FN71" s="15"/>
      <c r="FO71" s="15"/>
      <c r="FP71" s="15"/>
      <c r="FQ71" s="15"/>
      <c r="FR71" s="15"/>
      <c r="FS71" s="15"/>
      <c r="FT71" s="15"/>
      <c r="FU71" s="15"/>
      <c r="FV71" s="15"/>
      <c r="FW71" s="15"/>
      <c r="FX71" s="15"/>
      <c r="FY71" s="15"/>
      <c r="FZ71" s="15"/>
      <c r="GA71" s="15"/>
      <c r="GB71" s="15"/>
      <c r="GC71" s="15"/>
      <c r="GD71" s="15"/>
      <c r="GE71" s="15"/>
      <c r="GF71" s="15"/>
      <c r="GG71" s="15"/>
      <c r="GH71" s="15"/>
      <c r="GI71" s="15"/>
      <c r="GJ71" s="15"/>
      <c r="GK71" s="15"/>
      <c r="GL71" s="15"/>
      <c r="GM71" s="15"/>
      <c r="GN71" s="15"/>
      <c r="GO71" s="15"/>
      <c r="GP71" s="15"/>
      <c r="GQ71" s="15"/>
      <c r="GR71" s="15"/>
      <c r="GS71" s="15"/>
      <c r="GT71" s="15"/>
      <c r="GU71" s="15"/>
      <c r="GV71" s="15"/>
      <c r="GW71" s="15"/>
      <c r="GX71" s="15"/>
      <c r="GY71" s="15"/>
      <c r="GZ71" s="15"/>
      <c r="HA71" s="15"/>
      <c r="HB71" s="15"/>
      <c r="HC71" s="15"/>
      <c r="HD71" s="15"/>
      <c r="HE71" s="15"/>
      <c r="HF71" s="15"/>
      <c r="HG71" s="15"/>
      <c r="HH71" s="15"/>
      <c r="HI71" s="15"/>
      <c r="HJ71" s="15"/>
      <c r="HK71" s="15"/>
      <c r="HL71" s="15"/>
      <c r="HM71" s="15"/>
      <c r="HN71" s="15"/>
      <c r="HO71" s="15"/>
      <c r="HP71" s="15"/>
      <c r="HQ71" s="15"/>
      <c r="HR71" s="15"/>
      <c r="HS71" s="15"/>
      <c r="HT71" s="15"/>
      <c r="HU71" s="15"/>
      <c r="HV71" s="15"/>
    </row>
    <row r="72" spans="1:230" customFormat="1" ht="14.4" customHeight="1">
      <c r="A72" s="42"/>
      <c r="B72" s="45"/>
      <c r="C72" s="15"/>
      <c r="D72" s="100"/>
      <c r="E72" s="100"/>
      <c r="F72" s="80" t="s">
        <v>516</v>
      </c>
      <c r="G72" s="16"/>
      <c r="H72" s="104" t="s">
        <v>3</v>
      </c>
      <c r="I72" s="15"/>
      <c r="J72" s="290">
        <f>W48</f>
        <v>6.1</v>
      </c>
      <c r="K72" s="290"/>
      <c r="L72" s="117" t="s">
        <v>7</v>
      </c>
      <c r="M72" s="80"/>
      <c r="N72" s="80"/>
      <c r="O72" s="45"/>
      <c r="P72" s="15"/>
      <c r="Q72" s="80" t="s">
        <v>516</v>
      </c>
      <c r="R72" s="100"/>
      <c r="S72" s="15"/>
      <c r="T72" s="104" t="s">
        <v>3</v>
      </c>
      <c r="U72" s="15"/>
      <c r="V72" s="15"/>
      <c r="W72" s="290">
        <f>J48</f>
        <v>6.45</v>
      </c>
      <c r="X72" s="290"/>
      <c r="Y72" s="107" t="s">
        <v>7</v>
      </c>
      <c r="Z72" s="107"/>
      <c r="AA72" s="45"/>
      <c r="AB72" s="42"/>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c r="BI72" s="15"/>
      <c r="BJ72" s="15"/>
      <c r="BK72" s="15"/>
      <c r="BL72" s="15"/>
      <c r="BM72" s="15"/>
      <c r="BN72" s="15"/>
      <c r="BO72" s="15"/>
      <c r="BP72" s="15"/>
      <c r="BQ72" s="15"/>
      <c r="BR72" s="15"/>
      <c r="BS72" s="15"/>
      <c r="BT72" s="15"/>
      <c r="BU72" s="15"/>
      <c r="BV72" s="15"/>
      <c r="BW72" s="15"/>
      <c r="BX72" s="15"/>
      <c r="BY72" s="15"/>
      <c r="BZ72" s="15"/>
      <c r="CA72" s="15"/>
      <c r="CB72" s="15"/>
      <c r="CC72" s="15"/>
      <c r="CD72" s="15"/>
      <c r="CE72" s="15"/>
      <c r="CF72" s="15"/>
      <c r="CG72" s="15"/>
      <c r="CH72" s="15"/>
      <c r="CI72" s="15"/>
      <c r="CJ72" s="15"/>
      <c r="CK72" s="15"/>
      <c r="CL72" s="15"/>
      <c r="CM72" s="15"/>
      <c r="CN72" s="15"/>
      <c r="CO72" s="15"/>
      <c r="CP72" s="15"/>
      <c r="CQ72" s="15"/>
      <c r="CR72" s="15"/>
      <c r="CS72" s="15"/>
      <c r="CT72" s="15"/>
      <c r="CU72" s="15"/>
      <c r="CV72" s="15"/>
      <c r="CW72" s="15"/>
      <c r="CX72" s="15"/>
      <c r="CY72" s="15"/>
      <c r="CZ72" s="15"/>
      <c r="DA72" s="15"/>
      <c r="DB72" s="15"/>
      <c r="DC72" s="15"/>
      <c r="DD72" s="15"/>
      <c r="DE72" s="15"/>
      <c r="DF72" s="15"/>
      <c r="DG72" s="15"/>
      <c r="DH72" s="15"/>
      <c r="DI72" s="15"/>
      <c r="DJ72" s="15"/>
      <c r="DK72" s="15"/>
      <c r="DL72" s="15"/>
      <c r="DM72" s="15"/>
      <c r="DN72" s="15"/>
      <c r="DO72" s="15"/>
      <c r="DP72" s="15"/>
      <c r="DQ72" s="15"/>
      <c r="DR72" s="15"/>
      <c r="DS72" s="15"/>
      <c r="DT72" s="15"/>
      <c r="DU72" s="15"/>
      <c r="DV72" s="15"/>
      <c r="DW72" s="15"/>
      <c r="DX72" s="15"/>
      <c r="DY72" s="15"/>
      <c r="DZ72" s="15"/>
      <c r="EA72" s="15"/>
      <c r="EB72" s="15"/>
      <c r="EC72" s="15"/>
      <c r="ED72" s="15"/>
      <c r="EE72" s="15"/>
      <c r="EF72" s="15"/>
      <c r="EG72" s="15"/>
      <c r="EH72" s="15"/>
      <c r="EI72" s="15"/>
      <c r="EJ72" s="15"/>
      <c r="EK72" s="15"/>
      <c r="EL72" s="15"/>
      <c r="EM72" s="15"/>
      <c r="EN72" s="15"/>
      <c r="EO72" s="15"/>
      <c r="EP72" s="15"/>
      <c r="EQ72" s="15"/>
      <c r="ER72" s="15"/>
      <c r="ES72" s="15"/>
      <c r="ET72" s="15"/>
      <c r="EU72" s="15"/>
      <c r="EV72" s="15"/>
      <c r="EW72" s="15"/>
      <c r="EX72" s="15"/>
      <c r="EY72" s="15"/>
      <c r="EZ72" s="15"/>
      <c r="FA72" s="15"/>
      <c r="FB72" s="15"/>
      <c r="FC72" s="15"/>
      <c r="FD72" s="15"/>
      <c r="FE72" s="15"/>
      <c r="FF72" s="15"/>
      <c r="FG72" s="15"/>
      <c r="FH72" s="15"/>
      <c r="FI72" s="15"/>
      <c r="FJ72" s="15"/>
      <c r="FK72" s="15"/>
      <c r="FL72" s="15"/>
      <c r="FM72" s="15"/>
      <c r="FN72" s="15"/>
      <c r="FO72" s="15"/>
      <c r="FP72" s="15"/>
      <c r="FQ72" s="15"/>
      <c r="FR72" s="15"/>
      <c r="FS72" s="15"/>
      <c r="FT72" s="15"/>
      <c r="FU72" s="15"/>
      <c r="FV72" s="15"/>
      <c r="FW72" s="15"/>
      <c r="FX72" s="15"/>
      <c r="FY72" s="15"/>
      <c r="FZ72" s="15"/>
      <c r="GA72" s="15"/>
      <c r="GB72" s="15"/>
      <c r="GC72" s="15"/>
      <c r="GD72" s="15"/>
      <c r="GE72" s="15"/>
      <c r="GF72" s="15"/>
      <c r="GG72" s="15"/>
      <c r="GH72" s="15"/>
      <c r="GI72" s="15"/>
      <c r="GJ72" s="15"/>
      <c r="GK72" s="15"/>
      <c r="GL72" s="15"/>
      <c r="GM72" s="15"/>
      <c r="GN72" s="15"/>
      <c r="GO72" s="15"/>
      <c r="GP72" s="15"/>
      <c r="GQ72" s="15"/>
      <c r="GR72" s="15"/>
      <c r="GS72" s="15"/>
      <c r="GT72" s="15"/>
      <c r="GU72" s="15"/>
      <c r="GV72" s="15"/>
      <c r="GW72" s="15"/>
      <c r="GX72" s="15"/>
      <c r="GY72" s="15"/>
      <c r="GZ72" s="15"/>
      <c r="HA72" s="15"/>
      <c r="HB72" s="15"/>
      <c r="HC72" s="15"/>
      <c r="HD72" s="15"/>
      <c r="HE72" s="15"/>
      <c r="HF72" s="15"/>
      <c r="HG72" s="15"/>
      <c r="HH72" s="15"/>
      <c r="HI72" s="15"/>
      <c r="HJ72" s="15"/>
      <c r="HK72" s="15"/>
      <c r="HL72" s="15"/>
      <c r="HM72" s="15"/>
      <c r="HN72" s="15"/>
      <c r="HO72" s="15"/>
      <c r="HP72" s="15"/>
      <c r="HQ72" s="15"/>
      <c r="HR72" s="15"/>
      <c r="HS72" s="15"/>
      <c r="HT72" s="15"/>
      <c r="HU72" s="15"/>
      <c r="HV72" s="15"/>
    </row>
    <row r="73" spans="1:230" customFormat="1">
      <c r="A73" s="42"/>
      <c r="B73" s="45"/>
      <c r="C73" s="17"/>
      <c r="D73" s="100"/>
      <c r="E73" s="100"/>
      <c r="F73" s="80"/>
      <c r="G73" s="16"/>
      <c r="H73" s="104"/>
      <c r="I73" s="15"/>
      <c r="J73" s="106"/>
      <c r="K73" s="15"/>
      <c r="L73" s="114"/>
      <c r="M73" s="80"/>
      <c r="N73" s="80"/>
      <c r="O73" s="45"/>
      <c r="P73" s="15"/>
      <c r="Q73" s="80"/>
      <c r="R73" s="100"/>
      <c r="S73" s="15"/>
      <c r="T73" s="104"/>
      <c r="U73" s="106"/>
      <c r="V73" s="15"/>
      <c r="W73" s="96"/>
      <c r="X73" s="15"/>
      <c r="Y73" s="81"/>
      <c r="Z73" s="81"/>
      <c r="AA73" s="45"/>
      <c r="AB73" s="42"/>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c r="BI73" s="15"/>
      <c r="BJ73" s="15"/>
      <c r="BK73" s="15"/>
      <c r="BL73" s="15"/>
      <c r="BM73" s="15"/>
      <c r="BN73" s="15"/>
      <c r="BO73" s="15"/>
      <c r="BP73" s="15"/>
      <c r="BQ73" s="15"/>
      <c r="BR73" s="15"/>
      <c r="BS73" s="15"/>
      <c r="BT73" s="15"/>
      <c r="BU73" s="15"/>
      <c r="BV73" s="15"/>
      <c r="BW73" s="15"/>
      <c r="BX73" s="15"/>
      <c r="BY73" s="15"/>
      <c r="BZ73" s="15"/>
      <c r="CA73" s="15"/>
      <c r="CB73" s="15"/>
      <c r="CC73" s="15"/>
      <c r="CD73" s="15"/>
      <c r="CE73" s="15"/>
      <c r="CF73" s="15"/>
      <c r="CG73" s="15"/>
      <c r="CH73" s="15"/>
      <c r="CI73" s="15"/>
      <c r="CJ73" s="15"/>
      <c r="CK73" s="15"/>
      <c r="CL73" s="15"/>
      <c r="CM73" s="15"/>
      <c r="CN73" s="15"/>
      <c r="CO73" s="15"/>
      <c r="CP73" s="15"/>
      <c r="CQ73" s="15"/>
      <c r="CR73" s="15"/>
      <c r="CS73" s="15"/>
      <c r="CT73" s="15"/>
      <c r="CU73" s="15"/>
      <c r="CV73" s="15"/>
      <c r="CW73" s="15"/>
      <c r="CX73" s="15"/>
      <c r="CY73" s="15"/>
      <c r="CZ73" s="15"/>
      <c r="DA73" s="15"/>
      <c r="DB73" s="15"/>
      <c r="DC73" s="15"/>
      <c r="DD73" s="15"/>
      <c r="DE73" s="15"/>
      <c r="DF73" s="15"/>
      <c r="DG73" s="15"/>
      <c r="DH73" s="15"/>
      <c r="DI73" s="15"/>
      <c r="DJ73" s="15"/>
      <c r="DK73" s="15"/>
      <c r="DL73" s="15"/>
      <c r="DM73" s="15"/>
      <c r="DN73" s="15"/>
      <c r="DO73" s="15"/>
      <c r="DP73" s="15"/>
      <c r="DQ73" s="15"/>
      <c r="DR73" s="15"/>
      <c r="DS73" s="15"/>
      <c r="DT73" s="15"/>
      <c r="DU73" s="15"/>
      <c r="DV73" s="15"/>
      <c r="DW73" s="15"/>
      <c r="DX73" s="15"/>
      <c r="DY73" s="15"/>
      <c r="DZ73" s="15"/>
      <c r="EA73" s="15"/>
      <c r="EB73" s="15"/>
      <c r="EC73" s="15"/>
      <c r="ED73" s="15"/>
      <c r="EE73" s="15"/>
      <c r="EF73" s="15"/>
      <c r="EG73" s="15"/>
      <c r="EH73" s="15"/>
      <c r="EI73" s="15"/>
      <c r="EJ73" s="15"/>
      <c r="EK73" s="15"/>
      <c r="EL73" s="15"/>
      <c r="EM73" s="15"/>
      <c r="EN73" s="15"/>
      <c r="EO73" s="15"/>
      <c r="EP73" s="15"/>
      <c r="EQ73" s="15"/>
      <c r="ER73" s="15"/>
      <c r="ES73" s="15"/>
      <c r="ET73" s="15"/>
      <c r="EU73" s="15"/>
      <c r="EV73" s="15"/>
      <c r="EW73" s="15"/>
      <c r="EX73" s="15"/>
      <c r="EY73" s="15"/>
      <c r="EZ73" s="15"/>
      <c r="FA73" s="15"/>
      <c r="FB73" s="15"/>
      <c r="FC73" s="15"/>
      <c r="FD73" s="15"/>
      <c r="FE73" s="15"/>
      <c r="FF73" s="15"/>
      <c r="FG73" s="15"/>
      <c r="FH73" s="15"/>
      <c r="FI73" s="15"/>
      <c r="FJ73" s="15"/>
      <c r="FK73" s="15"/>
      <c r="FL73" s="15"/>
      <c r="FM73" s="15"/>
      <c r="FN73" s="15"/>
      <c r="FO73" s="15"/>
      <c r="FP73" s="15"/>
      <c r="FQ73" s="15"/>
      <c r="FR73" s="15"/>
      <c r="FS73" s="15"/>
      <c r="FT73" s="15"/>
      <c r="FU73" s="15"/>
      <c r="FV73" s="15"/>
      <c r="FW73" s="15"/>
      <c r="FX73" s="15"/>
      <c r="FY73" s="15"/>
      <c r="FZ73" s="15"/>
      <c r="GA73" s="15"/>
      <c r="GB73" s="15"/>
      <c r="GC73" s="15"/>
      <c r="GD73" s="15"/>
      <c r="GE73" s="15"/>
      <c r="GF73" s="15"/>
      <c r="GG73" s="15"/>
      <c r="GH73" s="15"/>
      <c r="GI73" s="15"/>
      <c r="GJ73" s="15"/>
      <c r="GK73" s="15"/>
      <c r="GL73" s="15"/>
      <c r="GM73" s="15"/>
      <c r="GN73" s="15"/>
      <c r="GO73" s="15"/>
      <c r="GP73" s="15"/>
      <c r="GQ73" s="15"/>
      <c r="GR73" s="15"/>
      <c r="GS73" s="15"/>
      <c r="GT73" s="15"/>
      <c r="GU73" s="15"/>
      <c r="GV73" s="15"/>
      <c r="GW73" s="15"/>
      <c r="GX73" s="15"/>
      <c r="GY73" s="15"/>
      <c r="GZ73" s="15"/>
      <c r="HA73" s="15"/>
      <c r="HB73" s="15"/>
      <c r="HC73" s="15"/>
      <c r="HD73" s="15"/>
      <c r="HE73" s="15"/>
      <c r="HF73" s="15"/>
      <c r="HG73" s="15"/>
      <c r="HH73" s="15"/>
      <c r="HI73" s="15"/>
      <c r="HJ73" s="15"/>
      <c r="HK73" s="15"/>
      <c r="HL73" s="15"/>
      <c r="HM73" s="15"/>
      <c r="HN73" s="15"/>
      <c r="HO73" s="15"/>
      <c r="HP73" s="15"/>
      <c r="HQ73" s="15"/>
      <c r="HR73" s="15"/>
      <c r="HS73" s="15"/>
      <c r="HT73" s="15"/>
      <c r="HU73" s="15"/>
      <c r="HV73" s="15"/>
    </row>
    <row r="74" spans="1:230" customFormat="1">
      <c r="A74" s="42"/>
      <c r="B74" s="45"/>
      <c r="C74" s="17"/>
      <c r="D74" s="100"/>
      <c r="E74" s="100"/>
      <c r="F74" s="80"/>
      <c r="G74" s="16"/>
      <c r="H74" s="104" t="s">
        <v>5</v>
      </c>
      <c r="I74" s="15"/>
      <c r="J74" s="290">
        <f>M30</f>
        <v>2.4500000000000002</v>
      </c>
      <c r="K74" s="290"/>
      <c r="L74" s="117" t="s">
        <v>7</v>
      </c>
      <c r="M74" s="80"/>
      <c r="N74" s="80"/>
      <c r="O74" s="45"/>
      <c r="P74" s="15"/>
      <c r="Q74" s="80"/>
      <c r="R74" s="100"/>
      <c r="S74" s="15"/>
      <c r="T74" s="104" t="s">
        <v>5</v>
      </c>
      <c r="U74" s="15"/>
      <c r="V74" s="15"/>
      <c r="W74" s="290">
        <f>M30</f>
        <v>2.4500000000000002</v>
      </c>
      <c r="X74" s="290"/>
      <c r="Y74" s="107" t="s">
        <v>7</v>
      </c>
      <c r="Z74" s="107"/>
      <c r="AA74" s="45"/>
      <c r="AB74" s="42"/>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c r="BI74" s="15"/>
      <c r="BJ74" s="15"/>
      <c r="BK74" s="15"/>
      <c r="BL74" s="15"/>
      <c r="BM74" s="15"/>
      <c r="BN74" s="15"/>
      <c r="BO74" s="15"/>
      <c r="BP74" s="15"/>
      <c r="BQ74" s="15"/>
      <c r="BR74" s="15"/>
      <c r="BS74" s="15"/>
      <c r="BT74" s="15"/>
      <c r="BU74" s="15"/>
      <c r="BV74" s="15"/>
      <c r="BW74" s="15"/>
      <c r="BX74" s="15"/>
      <c r="BY74" s="15"/>
      <c r="BZ74" s="15"/>
      <c r="CA74" s="15"/>
      <c r="CB74" s="15"/>
      <c r="CC74" s="15"/>
      <c r="CD74" s="15"/>
      <c r="CE74" s="15"/>
      <c r="CF74" s="15"/>
      <c r="CG74" s="15"/>
      <c r="CH74" s="15"/>
      <c r="CI74" s="15"/>
      <c r="CJ74" s="15"/>
      <c r="CK74" s="15"/>
      <c r="CL74" s="15"/>
      <c r="CM74" s="15"/>
      <c r="CN74" s="15"/>
      <c r="CO74" s="15"/>
      <c r="CP74" s="15"/>
      <c r="CQ74" s="15"/>
      <c r="CR74" s="15"/>
      <c r="CS74" s="15"/>
      <c r="CT74" s="15"/>
      <c r="CU74" s="15"/>
      <c r="CV74" s="15"/>
      <c r="CW74" s="15"/>
      <c r="CX74" s="15"/>
      <c r="CY74" s="15"/>
      <c r="CZ74" s="15"/>
      <c r="DA74" s="15"/>
      <c r="DB74" s="15"/>
      <c r="DC74" s="15"/>
      <c r="DD74" s="15"/>
      <c r="DE74" s="15"/>
      <c r="DF74" s="15"/>
      <c r="DG74" s="15"/>
      <c r="DH74" s="15"/>
      <c r="DI74" s="15"/>
      <c r="DJ74" s="15"/>
      <c r="DK74" s="15"/>
      <c r="DL74" s="15"/>
      <c r="DM74" s="15"/>
      <c r="DN74" s="15"/>
      <c r="DO74" s="15"/>
      <c r="DP74" s="15"/>
      <c r="DQ74" s="15"/>
      <c r="DR74" s="15"/>
      <c r="DS74" s="15"/>
      <c r="DT74" s="15"/>
      <c r="DU74" s="15"/>
      <c r="DV74" s="15"/>
      <c r="DW74" s="15"/>
      <c r="DX74" s="15"/>
      <c r="DY74" s="15"/>
      <c r="DZ74" s="15"/>
      <c r="EA74" s="15"/>
      <c r="EB74" s="15"/>
      <c r="EC74" s="15"/>
      <c r="ED74" s="15"/>
      <c r="EE74" s="15"/>
      <c r="EF74" s="15"/>
      <c r="EG74" s="15"/>
      <c r="EH74" s="15"/>
      <c r="EI74" s="15"/>
      <c r="EJ74" s="15"/>
      <c r="EK74" s="15"/>
      <c r="EL74" s="15"/>
      <c r="EM74" s="15"/>
      <c r="EN74" s="15"/>
      <c r="EO74" s="15"/>
      <c r="EP74" s="15"/>
      <c r="EQ74" s="15"/>
      <c r="ER74" s="15"/>
      <c r="ES74" s="15"/>
      <c r="ET74" s="15"/>
      <c r="EU74" s="15"/>
      <c r="EV74" s="15"/>
      <c r="EW74" s="15"/>
      <c r="EX74" s="15"/>
      <c r="EY74" s="15"/>
      <c r="EZ74" s="15"/>
      <c r="FA74" s="15"/>
      <c r="FB74" s="15"/>
      <c r="FC74" s="15"/>
      <c r="FD74" s="15"/>
      <c r="FE74" s="15"/>
      <c r="FF74" s="15"/>
      <c r="FG74" s="15"/>
      <c r="FH74" s="15"/>
      <c r="FI74" s="15"/>
      <c r="FJ74" s="15"/>
      <c r="FK74" s="15"/>
      <c r="FL74" s="15"/>
      <c r="FM74" s="15"/>
      <c r="FN74" s="15"/>
      <c r="FO74" s="15"/>
      <c r="FP74" s="15"/>
      <c r="FQ74" s="15"/>
      <c r="FR74" s="15"/>
      <c r="FS74" s="15"/>
      <c r="FT74" s="15"/>
      <c r="FU74" s="15"/>
      <c r="FV74" s="15"/>
      <c r="FW74" s="15"/>
      <c r="FX74" s="15"/>
      <c r="FY74" s="15"/>
      <c r="FZ74" s="15"/>
      <c r="GA74" s="15"/>
      <c r="GB74" s="15"/>
      <c r="GC74" s="15"/>
      <c r="GD74" s="15"/>
      <c r="GE74" s="15"/>
      <c r="GF74" s="15"/>
      <c r="GG74" s="15"/>
      <c r="GH74" s="15"/>
      <c r="GI74" s="15"/>
      <c r="GJ74" s="15"/>
      <c r="GK74" s="15"/>
      <c r="GL74" s="15"/>
      <c r="GM74" s="15"/>
      <c r="GN74" s="15"/>
      <c r="GO74" s="15"/>
      <c r="GP74" s="15"/>
      <c r="GQ74" s="15"/>
      <c r="GR74" s="15"/>
      <c r="GS74" s="15"/>
      <c r="GT74" s="15"/>
      <c r="GU74" s="15"/>
      <c r="GV74" s="15"/>
      <c r="GW74" s="15"/>
      <c r="GX74" s="15"/>
      <c r="GY74" s="15"/>
      <c r="GZ74" s="15"/>
      <c r="HA74" s="15"/>
      <c r="HB74" s="15"/>
      <c r="HC74" s="15"/>
      <c r="HD74" s="15"/>
      <c r="HE74" s="15"/>
      <c r="HF74" s="15"/>
      <c r="HG74" s="15"/>
      <c r="HH74" s="15"/>
      <c r="HI74" s="15"/>
      <c r="HJ74" s="15"/>
      <c r="HK74" s="15"/>
      <c r="HL74" s="15"/>
      <c r="HM74" s="15"/>
      <c r="HN74" s="15"/>
      <c r="HO74" s="15"/>
      <c r="HP74" s="15"/>
      <c r="HQ74" s="15"/>
      <c r="HR74" s="15"/>
      <c r="HS74" s="15"/>
      <c r="HT74" s="15"/>
      <c r="HU74" s="15"/>
      <c r="HV74" s="15"/>
    </row>
    <row r="75" spans="1:230" customFormat="1">
      <c r="A75" s="42"/>
      <c r="B75" s="45"/>
      <c r="C75" s="17"/>
      <c r="D75" s="99"/>
      <c r="E75" s="102"/>
      <c r="F75" s="101"/>
      <c r="G75" s="103"/>
      <c r="H75" s="103"/>
      <c r="I75" s="103"/>
      <c r="J75" s="103"/>
      <c r="K75" s="52"/>
      <c r="L75" s="84"/>
      <c r="M75" s="80"/>
      <c r="N75" s="80"/>
      <c r="O75" s="45"/>
      <c r="P75" s="103"/>
      <c r="Q75" s="101"/>
      <c r="R75" s="102"/>
      <c r="S75" s="103"/>
      <c r="T75" s="103"/>
      <c r="U75" s="103"/>
      <c r="V75" s="103"/>
      <c r="W75" s="103"/>
      <c r="X75" s="112"/>
      <c r="Y75" s="102"/>
      <c r="Z75" s="102"/>
      <c r="AA75" s="45"/>
      <c r="AB75" s="42"/>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c r="BI75" s="15"/>
      <c r="BJ75" s="15"/>
      <c r="BK75" s="15"/>
      <c r="BL75" s="15"/>
      <c r="BM75" s="15"/>
      <c r="BN75" s="15"/>
      <c r="BO75" s="15"/>
      <c r="BP75" s="15"/>
      <c r="BQ75" s="15"/>
      <c r="BR75" s="15"/>
      <c r="BS75" s="15"/>
      <c r="BT75" s="15"/>
      <c r="BU75" s="15"/>
      <c r="BV75" s="15"/>
      <c r="BW75" s="15"/>
      <c r="BX75" s="15"/>
      <c r="BY75" s="15"/>
      <c r="BZ75" s="15"/>
      <c r="CA75" s="15"/>
      <c r="CB75" s="15"/>
      <c r="CC75" s="15"/>
      <c r="CD75" s="15"/>
      <c r="CE75" s="15"/>
      <c r="CF75" s="15"/>
      <c r="CG75" s="15"/>
      <c r="CH75" s="15"/>
      <c r="CI75" s="15"/>
      <c r="CJ75" s="15"/>
      <c r="CK75" s="15"/>
      <c r="CL75" s="15"/>
      <c r="CM75" s="15"/>
      <c r="CN75" s="15"/>
      <c r="CO75" s="15"/>
      <c r="CP75" s="15"/>
      <c r="CQ75" s="15"/>
      <c r="CR75" s="15"/>
      <c r="CS75" s="15"/>
      <c r="CT75" s="15"/>
      <c r="CU75" s="15"/>
      <c r="CV75" s="15"/>
      <c r="CW75" s="15"/>
      <c r="CX75" s="15"/>
      <c r="CY75" s="15"/>
      <c r="CZ75" s="15"/>
      <c r="DA75" s="15"/>
      <c r="DB75" s="15"/>
      <c r="DC75" s="15"/>
      <c r="DD75" s="15"/>
      <c r="DE75" s="15"/>
      <c r="DF75" s="15"/>
      <c r="DG75" s="15"/>
      <c r="DH75" s="15"/>
      <c r="DI75" s="15"/>
      <c r="DJ75" s="15"/>
      <c r="DK75" s="15"/>
      <c r="DL75" s="15"/>
      <c r="DM75" s="15"/>
      <c r="DN75" s="15"/>
      <c r="DO75" s="15"/>
      <c r="DP75" s="15"/>
      <c r="DQ75" s="15"/>
      <c r="DR75" s="15"/>
      <c r="DS75" s="15"/>
      <c r="DT75" s="15"/>
      <c r="DU75" s="15"/>
      <c r="DV75" s="15"/>
      <c r="DW75" s="15"/>
      <c r="DX75" s="15"/>
      <c r="DY75" s="15"/>
      <c r="DZ75" s="15"/>
      <c r="EA75" s="15"/>
      <c r="EB75" s="15"/>
      <c r="EC75" s="15"/>
      <c r="ED75" s="15"/>
      <c r="EE75" s="15"/>
      <c r="EF75" s="15"/>
      <c r="EG75" s="15"/>
      <c r="EH75" s="15"/>
      <c r="EI75" s="15"/>
      <c r="EJ75" s="15"/>
      <c r="EK75" s="15"/>
      <c r="EL75" s="15"/>
      <c r="EM75" s="15"/>
      <c r="EN75" s="15"/>
      <c r="EO75" s="15"/>
      <c r="EP75" s="15"/>
      <c r="EQ75" s="15"/>
      <c r="ER75" s="15"/>
      <c r="ES75" s="15"/>
      <c r="ET75" s="15"/>
      <c r="EU75" s="15"/>
      <c r="EV75" s="15"/>
      <c r="EW75" s="15"/>
      <c r="EX75" s="15"/>
      <c r="EY75" s="15"/>
      <c r="EZ75" s="15"/>
      <c r="FA75" s="15"/>
      <c r="FB75" s="15"/>
      <c r="FC75" s="15"/>
      <c r="FD75" s="15"/>
      <c r="FE75" s="15"/>
      <c r="FF75" s="15"/>
      <c r="FG75" s="15"/>
      <c r="FH75" s="15"/>
      <c r="FI75" s="15"/>
      <c r="FJ75" s="15"/>
      <c r="FK75" s="15"/>
      <c r="FL75" s="15"/>
      <c r="FM75" s="15"/>
      <c r="FN75" s="15"/>
      <c r="FO75" s="15"/>
      <c r="FP75" s="15"/>
      <c r="FQ75" s="15"/>
      <c r="FR75" s="15"/>
      <c r="FS75" s="15"/>
      <c r="FT75" s="15"/>
      <c r="FU75" s="15"/>
      <c r="FV75" s="15"/>
      <c r="FW75" s="15"/>
      <c r="FX75" s="15"/>
      <c r="FY75" s="15"/>
      <c r="FZ75" s="15"/>
      <c r="GA75" s="15"/>
      <c r="GB75" s="15"/>
      <c r="GC75" s="15"/>
      <c r="GD75" s="15"/>
      <c r="GE75" s="15"/>
      <c r="GF75" s="15"/>
      <c r="GG75" s="15"/>
      <c r="GH75" s="15"/>
      <c r="GI75" s="15"/>
      <c r="GJ75" s="15"/>
      <c r="GK75" s="15"/>
      <c r="GL75" s="15"/>
      <c r="GM75" s="15"/>
      <c r="GN75" s="15"/>
      <c r="GO75" s="15"/>
      <c r="GP75" s="15"/>
      <c r="GQ75" s="15"/>
      <c r="GR75" s="15"/>
      <c r="GS75" s="15"/>
      <c r="GT75" s="15"/>
      <c r="GU75" s="15"/>
      <c r="GV75" s="15"/>
      <c r="GW75" s="15"/>
      <c r="GX75" s="15"/>
      <c r="GY75" s="15"/>
      <c r="GZ75" s="15"/>
      <c r="HA75" s="15"/>
      <c r="HB75" s="15"/>
      <c r="HC75" s="15"/>
      <c r="HD75" s="15"/>
      <c r="HE75" s="15"/>
      <c r="HF75" s="15"/>
      <c r="HG75" s="15"/>
      <c r="HH75" s="15"/>
      <c r="HI75" s="15"/>
      <c r="HJ75" s="15"/>
      <c r="HK75" s="15"/>
      <c r="HL75" s="15"/>
      <c r="HM75" s="15"/>
      <c r="HN75" s="15"/>
      <c r="HO75" s="15"/>
      <c r="HP75" s="15"/>
      <c r="HQ75" s="15"/>
      <c r="HR75" s="15"/>
      <c r="HS75" s="15"/>
      <c r="HT75" s="15"/>
      <c r="HU75" s="15"/>
      <c r="HV75" s="15"/>
    </row>
    <row r="76" spans="1:230" customFormat="1">
      <c r="A76" s="42"/>
      <c r="B76" s="45"/>
      <c r="C76" s="17"/>
      <c r="D76" s="99"/>
      <c r="E76" s="45"/>
      <c r="F76" s="56"/>
      <c r="G76" s="15"/>
      <c r="H76" s="15"/>
      <c r="I76" s="15"/>
      <c r="J76" s="17"/>
      <c r="K76" s="80"/>
      <c r="L76" s="83"/>
      <c r="M76" s="80"/>
      <c r="N76" s="80"/>
      <c r="O76" s="45"/>
      <c r="P76" s="15"/>
      <c r="Q76" s="56"/>
      <c r="R76" s="45"/>
      <c r="S76" s="45"/>
      <c r="T76" s="15"/>
      <c r="U76" s="15"/>
      <c r="V76" s="15"/>
      <c r="W76" s="15"/>
      <c r="X76" s="81"/>
      <c r="Y76" s="45"/>
      <c r="Z76" s="45"/>
      <c r="AA76" s="45"/>
      <c r="AB76" s="42"/>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c r="BI76" s="15"/>
      <c r="BJ76" s="15"/>
      <c r="BK76" s="15"/>
      <c r="BL76" s="15"/>
      <c r="BM76" s="15"/>
      <c r="BN76" s="15"/>
      <c r="BO76" s="15"/>
      <c r="BP76" s="15"/>
      <c r="BQ76" s="15"/>
      <c r="BR76" s="15"/>
      <c r="BS76" s="15"/>
      <c r="BT76" s="15"/>
      <c r="BU76" s="15"/>
      <c r="BV76" s="15"/>
      <c r="BW76" s="15"/>
      <c r="BX76" s="15"/>
      <c r="BY76" s="15"/>
      <c r="BZ76" s="15"/>
      <c r="CA76" s="15"/>
      <c r="CB76" s="15"/>
      <c r="CC76" s="15"/>
      <c r="CD76" s="15"/>
      <c r="CE76" s="15"/>
      <c r="CF76" s="15"/>
      <c r="CG76" s="15"/>
      <c r="CH76" s="15"/>
      <c r="CI76" s="15"/>
      <c r="CJ76" s="15"/>
      <c r="CK76" s="15"/>
      <c r="CL76" s="15"/>
      <c r="CM76" s="15"/>
      <c r="CN76" s="15"/>
      <c r="CO76" s="15"/>
      <c r="CP76" s="15"/>
      <c r="CQ76" s="15"/>
      <c r="CR76" s="15"/>
      <c r="CS76" s="15"/>
      <c r="CT76" s="15"/>
      <c r="CU76" s="15"/>
      <c r="CV76" s="15"/>
      <c r="CW76" s="15"/>
      <c r="CX76" s="15"/>
      <c r="CY76" s="15"/>
      <c r="CZ76" s="15"/>
      <c r="DA76" s="15"/>
      <c r="DB76" s="15"/>
      <c r="DC76" s="15"/>
      <c r="DD76" s="15"/>
      <c r="DE76" s="15"/>
      <c r="DF76" s="15"/>
      <c r="DG76" s="15"/>
      <c r="DH76" s="15"/>
      <c r="DI76" s="15"/>
      <c r="DJ76" s="15"/>
      <c r="DK76" s="15"/>
      <c r="DL76" s="15"/>
      <c r="DM76" s="15"/>
      <c r="DN76" s="15"/>
      <c r="DO76" s="15"/>
      <c r="DP76" s="15"/>
      <c r="DQ76" s="15"/>
      <c r="DR76" s="15"/>
      <c r="DS76" s="15"/>
      <c r="DT76" s="15"/>
      <c r="DU76" s="15"/>
      <c r="DV76" s="15"/>
      <c r="DW76" s="15"/>
      <c r="DX76" s="15"/>
      <c r="DY76" s="15"/>
      <c r="DZ76" s="15"/>
      <c r="EA76" s="15"/>
      <c r="EB76" s="15"/>
      <c r="EC76" s="15"/>
      <c r="ED76" s="15"/>
      <c r="EE76" s="15"/>
      <c r="EF76" s="15"/>
      <c r="EG76" s="15"/>
      <c r="EH76" s="15"/>
      <c r="EI76" s="15"/>
      <c r="EJ76" s="15"/>
      <c r="EK76" s="15"/>
      <c r="EL76" s="15"/>
      <c r="EM76" s="15"/>
      <c r="EN76" s="15"/>
      <c r="EO76" s="15"/>
      <c r="EP76" s="15"/>
      <c r="EQ76" s="15"/>
      <c r="ER76" s="15"/>
      <c r="ES76" s="15"/>
      <c r="ET76" s="15"/>
      <c r="EU76" s="15"/>
      <c r="EV76" s="15"/>
      <c r="EW76" s="15"/>
      <c r="EX76" s="15"/>
      <c r="EY76" s="15"/>
      <c r="EZ76" s="15"/>
      <c r="FA76" s="15"/>
      <c r="FB76" s="15"/>
      <c r="FC76" s="15"/>
      <c r="FD76" s="15"/>
      <c r="FE76" s="15"/>
      <c r="FF76" s="15"/>
      <c r="FG76" s="15"/>
      <c r="FH76" s="15"/>
      <c r="FI76" s="15"/>
      <c r="FJ76" s="15"/>
      <c r="FK76" s="15"/>
      <c r="FL76" s="15"/>
      <c r="FM76" s="15"/>
      <c r="FN76" s="15"/>
      <c r="FO76" s="15"/>
      <c r="FP76" s="15"/>
      <c r="FQ76" s="15"/>
      <c r="FR76" s="15"/>
      <c r="FS76" s="15"/>
      <c r="FT76" s="15"/>
      <c r="FU76" s="15"/>
      <c r="FV76" s="15"/>
      <c r="FW76" s="15"/>
      <c r="FX76" s="15"/>
      <c r="FY76" s="15"/>
      <c r="FZ76" s="15"/>
      <c r="GA76" s="15"/>
      <c r="GB76" s="15"/>
      <c r="GC76" s="15"/>
      <c r="GD76" s="15"/>
      <c r="GE76" s="15"/>
      <c r="GF76" s="15"/>
      <c r="GG76" s="15"/>
      <c r="GH76" s="15"/>
      <c r="GI76" s="15"/>
      <c r="GJ76" s="15"/>
      <c r="GK76" s="15"/>
      <c r="GL76" s="15"/>
      <c r="GM76" s="15"/>
      <c r="GN76" s="15"/>
      <c r="GO76" s="15"/>
      <c r="GP76" s="15"/>
      <c r="GQ76" s="15"/>
      <c r="GR76" s="15"/>
      <c r="GS76" s="15"/>
      <c r="GT76" s="15"/>
      <c r="GU76" s="15"/>
      <c r="GV76" s="15"/>
      <c r="GW76" s="15"/>
      <c r="GX76" s="15"/>
      <c r="GY76" s="15"/>
      <c r="GZ76" s="15"/>
      <c r="HA76" s="15"/>
      <c r="HB76" s="15"/>
      <c r="HC76" s="15"/>
      <c r="HD76" s="15"/>
      <c r="HE76" s="15"/>
      <c r="HF76" s="15"/>
      <c r="HG76" s="15"/>
      <c r="HH76" s="15"/>
      <c r="HI76" s="15"/>
      <c r="HJ76" s="15"/>
      <c r="HK76" s="15"/>
      <c r="HL76" s="15"/>
      <c r="HM76" s="15"/>
      <c r="HN76" s="15"/>
      <c r="HO76" s="15"/>
      <c r="HP76" s="15"/>
      <c r="HQ76" s="15"/>
      <c r="HR76" s="15"/>
      <c r="HS76" s="15"/>
      <c r="HT76" s="15"/>
      <c r="HU76" s="15"/>
      <c r="HV76" s="15"/>
    </row>
    <row r="77" spans="1:230" customFormat="1" ht="15.6" customHeight="1">
      <c r="A77" s="42"/>
      <c r="B77" s="45"/>
      <c r="C77" s="17"/>
      <c r="D77" s="99"/>
      <c r="E77" s="45"/>
      <c r="F77" s="80" t="s">
        <v>519</v>
      </c>
      <c r="G77" s="16"/>
      <c r="H77" s="285" t="s">
        <v>454</v>
      </c>
      <c r="I77" s="285"/>
      <c r="J77" s="285"/>
      <c r="K77" s="285"/>
      <c r="L77" s="83"/>
      <c r="M77" s="80"/>
      <c r="N77" s="80"/>
      <c r="O77" s="45"/>
      <c r="P77" s="15"/>
      <c r="Q77" s="80" t="s">
        <v>519</v>
      </c>
      <c r="R77" s="45"/>
      <c r="S77" s="15"/>
      <c r="T77" s="285" t="s">
        <v>469</v>
      </c>
      <c r="U77" s="285"/>
      <c r="V77" s="285"/>
      <c r="W77" s="285"/>
      <c r="X77" s="285"/>
      <c r="Y77" s="81"/>
      <c r="Z77" s="81"/>
      <c r="AA77" s="45"/>
      <c r="AB77" s="42"/>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c r="BI77" s="15"/>
      <c r="BJ77" s="15"/>
      <c r="BK77" s="15"/>
      <c r="BL77" s="15"/>
      <c r="BM77" s="15"/>
      <c r="BN77" s="15"/>
      <c r="BO77" s="15"/>
      <c r="BP77" s="15"/>
      <c r="BQ77" s="15"/>
      <c r="BR77" s="15"/>
      <c r="BS77" s="15"/>
      <c r="BT77" s="15"/>
      <c r="BU77" s="15"/>
      <c r="BV77" s="15"/>
      <c r="BW77" s="15"/>
      <c r="BX77" s="15"/>
      <c r="BY77" s="15"/>
      <c r="BZ77" s="15"/>
      <c r="CA77" s="15"/>
      <c r="CB77" s="15"/>
      <c r="CC77" s="15"/>
      <c r="CD77" s="15"/>
      <c r="CE77" s="15"/>
      <c r="CF77" s="15"/>
      <c r="CG77" s="15"/>
      <c r="CH77" s="15"/>
      <c r="CI77" s="15"/>
      <c r="CJ77" s="15"/>
      <c r="CK77" s="15"/>
      <c r="CL77" s="15"/>
      <c r="CM77" s="15"/>
      <c r="CN77" s="15"/>
      <c r="CO77" s="15"/>
      <c r="CP77" s="15"/>
      <c r="CQ77" s="15"/>
      <c r="CR77" s="15"/>
      <c r="CS77" s="15"/>
      <c r="CT77" s="15"/>
      <c r="CU77" s="15"/>
      <c r="CV77" s="15"/>
      <c r="CW77" s="15"/>
      <c r="CX77" s="15"/>
      <c r="CY77" s="15"/>
      <c r="CZ77" s="15"/>
      <c r="DA77" s="15"/>
      <c r="DB77" s="15"/>
      <c r="DC77" s="15"/>
      <c r="DD77" s="15"/>
      <c r="DE77" s="15"/>
      <c r="DF77" s="15"/>
      <c r="DG77" s="15"/>
      <c r="DH77" s="15"/>
      <c r="DI77" s="15"/>
      <c r="DJ77" s="15"/>
      <c r="DK77" s="15"/>
      <c r="DL77" s="15"/>
      <c r="DM77" s="15"/>
      <c r="DN77" s="15"/>
      <c r="DO77" s="15"/>
      <c r="DP77" s="15"/>
      <c r="DQ77" s="15"/>
      <c r="DR77" s="15"/>
      <c r="DS77" s="15"/>
      <c r="DT77" s="15"/>
      <c r="DU77" s="15"/>
      <c r="DV77" s="15"/>
      <c r="DW77" s="15"/>
      <c r="DX77" s="15"/>
      <c r="DY77" s="15"/>
      <c r="DZ77" s="15"/>
      <c r="EA77" s="15"/>
      <c r="EB77" s="15"/>
      <c r="EC77" s="15"/>
      <c r="ED77" s="15"/>
      <c r="EE77" s="15"/>
      <c r="EF77" s="15"/>
      <c r="EG77" s="15"/>
      <c r="EH77" s="15"/>
      <c r="EI77" s="15"/>
      <c r="EJ77" s="15"/>
      <c r="EK77" s="15"/>
      <c r="EL77" s="15"/>
      <c r="EM77" s="15"/>
      <c r="EN77" s="15"/>
      <c r="EO77" s="15"/>
      <c r="EP77" s="15"/>
      <c r="EQ77" s="15"/>
      <c r="ER77" s="15"/>
      <c r="ES77" s="15"/>
      <c r="ET77" s="15"/>
      <c r="EU77" s="15"/>
      <c r="EV77" s="15"/>
      <c r="EW77" s="15"/>
      <c r="EX77" s="15"/>
      <c r="EY77" s="15"/>
      <c r="EZ77" s="15"/>
      <c r="FA77" s="15"/>
      <c r="FB77" s="15"/>
      <c r="FC77" s="15"/>
      <c r="FD77" s="15"/>
      <c r="FE77" s="15"/>
      <c r="FF77" s="15"/>
      <c r="FG77" s="15"/>
      <c r="FH77" s="15"/>
      <c r="FI77" s="15"/>
      <c r="FJ77" s="15"/>
      <c r="FK77" s="15"/>
      <c r="FL77" s="15"/>
      <c r="FM77" s="15"/>
      <c r="FN77" s="15"/>
      <c r="FO77" s="15"/>
      <c r="FP77" s="15"/>
      <c r="FQ77" s="15"/>
      <c r="FR77" s="15"/>
      <c r="FS77" s="15"/>
      <c r="FT77" s="15"/>
      <c r="FU77" s="15"/>
      <c r="FV77" s="15"/>
      <c r="FW77" s="15"/>
      <c r="FX77" s="15"/>
      <c r="FY77" s="15"/>
      <c r="FZ77" s="15"/>
      <c r="GA77" s="15"/>
      <c r="GB77" s="15"/>
      <c r="GC77" s="15"/>
      <c r="GD77" s="15"/>
      <c r="GE77" s="15"/>
      <c r="GF77" s="15"/>
      <c r="GG77" s="15"/>
      <c r="GH77" s="15"/>
      <c r="GI77" s="15"/>
      <c r="GJ77" s="15"/>
      <c r="GK77" s="15"/>
      <c r="GL77" s="15"/>
      <c r="GM77" s="15"/>
      <c r="GN77" s="15"/>
      <c r="GO77" s="15"/>
      <c r="GP77" s="15"/>
      <c r="GQ77" s="15"/>
      <c r="GR77" s="15"/>
      <c r="GS77" s="15"/>
      <c r="GT77" s="15"/>
      <c r="GU77" s="15"/>
      <c r="GV77" s="15"/>
      <c r="GW77" s="15"/>
      <c r="GX77" s="15"/>
      <c r="GY77" s="15"/>
      <c r="GZ77" s="15"/>
      <c r="HA77" s="15"/>
      <c r="HB77" s="15"/>
      <c r="HC77" s="15"/>
      <c r="HD77" s="15"/>
      <c r="HE77" s="15"/>
      <c r="HF77" s="15"/>
      <c r="HG77" s="15"/>
      <c r="HH77" s="15"/>
      <c r="HI77" s="15"/>
      <c r="HJ77" s="15"/>
      <c r="HK77" s="15"/>
      <c r="HL77" s="15"/>
      <c r="HM77" s="15"/>
      <c r="HN77" s="15"/>
      <c r="HO77" s="15"/>
      <c r="HP77" s="15"/>
      <c r="HQ77" s="15"/>
      <c r="HR77" s="15"/>
      <c r="HS77" s="15"/>
      <c r="HT77" s="15"/>
      <c r="HU77" s="15"/>
      <c r="HV77" s="15"/>
    </row>
    <row r="78" spans="1:230" customFormat="1">
      <c r="A78" s="42"/>
      <c r="B78" s="45"/>
      <c r="C78" s="17"/>
      <c r="D78" s="119"/>
      <c r="E78" s="45"/>
      <c r="F78" s="105"/>
      <c r="G78" s="15"/>
      <c r="H78" s="15"/>
      <c r="I78" s="15"/>
      <c r="J78" s="17"/>
      <c r="K78" s="80"/>
      <c r="L78" s="83"/>
      <c r="M78" s="80"/>
      <c r="N78" s="80"/>
      <c r="O78" s="45"/>
      <c r="P78" s="15"/>
      <c r="Q78" s="294"/>
      <c r="R78" s="294"/>
      <c r="S78" s="15"/>
      <c r="T78" s="45"/>
      <c r="U78" s="15"/>
      <c r="V78" s="15"/>
      <c r="W78" s="15"/>
      <c r="X78" s="15"/>
      <c r="Y78" s="81"/>
      <c r="Z78" s="81"/>
      <c r="AA78" s="45"/>
      <c r="AB78" s="42"/>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c r="BI78" s="15"/>
      <c r="BJ78" s="15"/>
      <c r="BK78" s="15"/>
      <c r="BL78" s="15"/>
      <c r="BM78" s="15"/>
      <c r="BN78" s="15"/>
      <c r="BO78" s="15"/>
      <c r="BP78" s="15"/>
      <c r="BQ78" s="15"/>
      <c r="BR78" s="15"/>
      <c r="BS78" s="15"/>
      <c r="BT78" s="15"/>
      <c r="BU78" s="15"/>
      <c r="BV78" s="15"/>
      <c r="BW78" s="15"/>
      <c r="BX78" s="15"/>
      <c r="BY78" s="15"/>
      <c r="BZ78" s="15"/>
      <c r="CA78" s="15"/>
      <c r="CB78" s="15"/>
      <c r="CC78" s="15"/>
      <c r="CD78" s="15"/>
      <c r="CE78" s="15"/>
      <c r="CF78" s="15"/>
      <c r="CG78" s="15"/>
      <c r="CH78" s="15"/>
      <c r="CI78" s="15"/>
      <c r="CJ78" s="15"/>
      <c r="CK78" s="15"/>
      <c r="CL78" s="15"/>
      <c r="CM78" s="15"/>
      <c r="CN78" s="15"/>
      <c r="CO78" s="15"/>
      <c r="CP78" s="15"/>
      <c r="CQ78" s="15"/>
      <c r="CR78" s="15"/>
      <c r="CS78" s="15"/>
      <c r="CT78" s="15"/>
      <c r="CU78" s="15"/>
      <c r="CV78" s="15"/>
      <c r="CW78" s="15"/>
      <c r="CX78" s="15"/>
      <c r="CY78" s="15"/>
      <c r="CZ78" s="15"/>
      <c r="DA78" s="15"/>
      <c r="DB78" s="15"/>
      <c r="DC78" s="15"/>
      <c r="DD78" s="15"/>
      <c r="DE78" s="15"/>
      <c r="DF78" s="15"/>
      <c r="DG78" s="15"/>
      <c r="DH78" s="15"/>
      <c r="DI78" s="15"/>
      <c r="DJ78" s="15"/>
      <c r="DK78" s="15"/>
      <c r="DL78" s="15"/>
      <c r="DM78" s="15"/>
      <c r="DN78" s="15"/>
      <c r="DO78" s="15"/>
      <c r="DP78" s="15"/>
      <c r="DQ78" s="15"/>
      <c r="DR78" s="15"/>
      <c r="DS78" s="15"/>
      <c r="DT78" s="15"/>
      <c r="DU78" s="15"/>
      <c r="DV78" s="15"/>
      <c r="DW78" s="15"/>
      <c r="DX78" s="15"/>
      <c r="DY78" s="15"/>
      <c r="DZ78" s="15"/>
      <c r="EA78" s="15"/>
      <c r="EB78" s="15"/>
      <c r="EC78" s="15"/>
      <c r="ED78" s="15"/>
      <c r="EE78" s="15"/>
      <c r="EF78" s="15"/>
      <c r="EG78" s="15"/>
      <c r="EH78" s="15"/>
      <c r="EI78" s="15"/>
      <c r="EJ78" s="15"/>
      <c r="EK78" s="15"/>
      <c r="EL78" s="15"/>
      <c r="EM78" s="15"/>
      <c r="EN78" s="15"/>
      <c r="EO78" s="15"/>
      <c r="EP78" s="15"/>
      <c r="EQ78" s="15"/>
      <c r="ER78" s="15"/>
      <c r="ES78" s="15"/>
      <c r="ET78" s="15"/>
      <c r="EU78" s="15"/>
      <c r="EV78" s="15"/>
      <c r="EW78" s="15"/>
      <c r="EX78" s="15"/>
      <c r="EY78" s="15"/>
      <c r="EZ78" s="15"/>
      <c r="FA78" s="15"/>
      <c r="FB78" s="15"/>
      <c r="FC78" s="15"/>
      <c r="FD78" s="15"/>
      <c r="FE78" s="15"/>
      <c r="FF78" s="15"/>
      <c r="FG78" s="15"/>
      <c r="FH78" s="15"/>
      <c r="FI78" s="15"/>
      <c r="FJ78" s="15"/>
      <c r="FK78" s="15"/>
      <c r="FL78" s="15"/>
      <c r="FM78" s="15"/>
      <c r="FN78" s="15"/>
      <c r="FO78" s="15"/>
      <c r="FP78" s="15"/>
      <c r="FQ78" s="15"/>
      <c r="FR78" s="15"/>
      <c r="FS78" s="15"/>
      <c r="FT78" s="15"/>
      <c r="FU78" s="15"/>
      <c r="FV78" s="15"/>
      <c r="FW78" s="15"/>
      <c r="FX78" s="15"/>
      <c r="FY78" s="15"/>
      <c r="FZ78" s="15"/>
      <c r="GA78" s="15"/>
      <c r="GB78" s="15"/>
      <c r="GC78" s="15"/>
      <c r="GD78" s="15"/>
      <c r="GE78" s="15"/>
      <c r="GF78" s="15"/>
      <c r="GG78" s="15"/>
      <c r="GH78" s="15"/>
      <c r="GI78" s="15"/>
      <c r="GJ78" s="15"/>
      <c r="GK78" s="15"/>
      <c r="GL78" s="15"/>
      <c r="GM78" s="15"/>
      <c r="GN78" s="15"/>
      <c r="GO78" s="15"/>
      <c r="GP78" s="15"/>
      <c r="GQ78" s="15"/>
      <c r="GR78" s="15"/>
      <c r="GS78" s="15"/>
      <c r="GT78" s="15"/>
      <c r="GU78" s="15"/>
      <c r="GV78" s="15"/>
      <c r="GW78" s="15"/>
      <c r="GX78" s="15"/>
      <c r="GY78" s="15"/>
      <c r="GZ78" s="15"/>
      <c r="HA78" s="15"/>
      <c r="HB78" s="15"/>
      <c r="HC78" s="15"/>
      <c r="HD78" s="15"/>
      <c r="HE78" s="15"/>
      <c r="HF78" s="15"/>
      <c r="HG78" s="15"/>
      <c r="HH78" s="15"/>
      <c r="HI78" s="15"/>
      <c r="HJ78" s="15"/>
      <c r="HK78" s="15"/>
      <c r="HL78" s="15"/>
      <c r="HM78" s="15"/>
      <c r="HN78" s="15"/>
      <c r="HO78" s="15"/>
      <c r="HP78" s="15"/>
      <c r="HQ78" s="15"/>
      <c r="HR78" s="15"/>
      <c r="HS78" s="15"/>
      <c r="HT78" s="15"/>
      <c r="HU78" s="15"/>
      <c r="HV78" s="15"/>
    </row>
    <row r="79" spans="1:230" customFormat="1">
      <c r="A79" s="42"/>
      <c r="B79" s="45"/>
      <c r="C79" s="17"/>
      <c r="D79" s="99"/>
      <c r="E79" s="45"/>
      <c r="F79" s="56"/>
      <c r="G79" s="15"/>
      <c r="H79" s="104" t="s">
        <v>3</v>
      </c>
      <c r="I79" s="15"/>
      <c r="J79" s="285">
        <v>0</v>
      </c>
      <c r="K79" s="285"/>
      <c r="L79" s="117" t="s">
        <v>7</v>
      </c>
      <c r="M79" s="80"/>
      <c r="N79" s="80"/>
      <c r="O79" s="45"/>
      <c r="P79" s="15"/>
      <c r="Q79" s="56"/>
      <c r="R79" s="45"/>
      <c r="S79" s="15"/>
      <c r="T79" s="104" t="s">
        <v>3</v>
      </c>
      <c r="U79" s="15"/>
      <c r="V79" s="15"/>
      <c r="W79" s="285">
        <v>2</v>
      </c>
      <c r="X79" s="285"/>
      <c r="Y79" s="107" t="s">
        <v>7</v>
      </c>
      <c r="Z79" s="107"/>
      <c r="AA79" s="45"/>
      <c r="AB79" s="42"/>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c r="BI79" s="15"/>
      <c r="BJ79" s="15"/>
      <c r="BK79" s="15"/>
      <c r="BL79" s="15"/>
      <c r="BM79" s="15"/>
      <c r="BN79" s="15"/>
      <c r="BO79" s="15"/>
      <c r="BP79" s="15"/>
      <c r="BQ79" s="15"/>
      <c r="BR79" s="15"/>
      <c r="BS79" s="15"/>
      <c r="BT79" s="15"/>
      <c r="BU79" s="15"/>
      <c r="BV79" s="15"/>
      <c r="BW79" s="15"/>
      <c r="BX79" s="15"/>
      <c r="BY79" s="15"/>
      <c r="BZ79" s="15"/>
      <c r="CA79" s="15"/>
      <c r="CB79" s="15"/>
      <c r="CC79" s="15"/>
      <c r="CD79" s="15"/>
      <c r="CE79" s="15"/>
      <c r="CF79" s="15"/>
      <c r="CG79" s="15"/>
      <c r="CH79" s="15"/>
      <c r="CI79" s="15"/>
      <c r="CJ79" s="15"/>
      <c r="CK79" s="15"/>
      <c r="CL79" s="15"/>
      <c r="CM79" s="15"/>
      <c r="CN79" s="15"/>
      <c r="CO79" s="15"/>
      <c r="CP79" s="15"/>
      <c r="CQ79" s="15"/>
      <c r="CR79" s="15"/>
      <c r="CS79" s="15"/>
      <c r="CT79" s="15"/>
      <c r="CU79" s="15"/>
      <c r="CV79" s="15"/>
      <c r="CW79" s="15"/>
      <c r="CX79" s="15"/>
      <c r="CY79" s="15"/>
      <c r="CZ79" s="15"/>
      <c r="DA79" s="15"/>
      <c r="DB79" s="15"/>
      <c r="DC79" s="15"/>
      <c r="DD79" s="15"/>
      <c r="DE79" s="15"/>
      <c r="DF79" s="15"/>
      <c r="DG79" s="15"/>
      <c r="DH79" s="15"/>
      <c r="DI79" s="15"/>
      <c r="DJ79" s="15"/>
      <c r="DK79" s="15"/>
      <c r="DL79" s="15"/>
      <c r="DM79" s="15"/>
      <c r="DN79" s="15"/>
      <c r="DO79" s="15"/>
      <c r="DP79" s="15"/>
      <c r="DQ79" s="15"/>
      <c r="DR79" s="15"/>
      <c r="DS79" s="15"/>
      <c r="DT79" s="15"/>
      <c r="DU79" s="15"/>
      <c r="DV79" s="15"/>
      <c r="DW79" s="15"/>
      <c r="DX79" s="15"/>
      <c r="DY79" s="15"/>
      <c r="DZ79" s="15"/>
      <c r="EA79" s="15"/>
      <c r="EB79" s="15"/>
      <c r="EC79" s="15"/>
      <c r="ED79" s="15"/>
      <c r="EE79" s="15"/>
      <c r="EF79" s="15"/>
      <c r="EG79" s="15"/>
      <c r="EH79" s="15"/>
      <c r="EI79" s="15"/>
      <c r="EJ79" s="15"/>
      <c r="EK79" s="15"/>
      <c r="EL79" s="15"/>
      <c r="EM79" s="15"/>
      <c r="EN79" s="15"/>
      <c r="EO79" s="15"/>
      <c r="EP79" s="15"/>
      <c r="EQ79" s="15"/>
      <c r="ER79" s="15"/>
      <c r="ES79" s="15"/>
      <c r="ET79" s="15"/>
      <c r="EU79" s="15"/>
      <c r="EV79" s="15"/>
      <c r="EW79" s="15"/>
      <c r="EX79" s="15"/>
      <c r="EY79" s="15"/>
      <c r="EZ79" s="15"/>
      <c r="FA79" s="15"/>
      <c r="FB79" s="15"/>
      <c r="FC79" s="15"/>
      <c r="FD79" s="15"/>
      <c r="FE79" s="15"/>
      <c r="FF79" s="15"/>
      <c r="FG79" s="15"/>
      <c r="FH79" s="15"/>
      <c r="FI79" s="15"/>
      <c r="FJ79" s="15"/>
      <c r="FK79" s="15"/>
      <c r="FL79" s="15"/>
      <c r="FM79" s="15"/>
      <c r="FN79" s="15"/>
      <c r="FO79" s="15"/>
      <c r="FP79" s="15"/>
      <c r="FQ79" s="15"/>
      <c r="FR79" s="15"/>
      <c r="FS79" s="15"/>
      <c r="FT79" s="15"/>
      <c r="FU79" s="15"/>
      <c r="FV79" s="15"/>
      <c r="FW79" s="15"/>
      <c r="FX79" s="15"/>
      <c r="FY79" s="15"/>
      <c r="FZ79" s="15"/>
      <c r="GA79" s="15"/>
      <c r="GB79" s="15"/>
      <c r="GC79" s="15"/>
      <c r="GD79" s="15"/>
      <c r="GE79" s="15"/>
      <c r="GF79" s="15"/>
      <c r="GG79" s="15"/>
      <c r="GH79" s="15"/>
      <c r="GI79" s="15"/>
      <c r="GJ79" s="15"/>
      <c r="GK79" s="15"/>
      <c r="GL79" s="15"/>
      <c r="GM79" s="15"/>
      <c r="GN79" s="15"/>
      <c r="GO79" s="15"/>
      <c r="GP79" s="15"/>
      <c r="GQ79" s="15"/>
      <c r="GR79" s="15"/>
      <c r="GS79" s="15"/>
      <c r="GT79" s="15"/>
      <c r="GU79" s="15"/>
      <c r="GV79" s="15"/>
      <c r="GW79" s="15"/>
      <c r="GX79" s="15"/>
      <c r="GY79" s="15"/>
      <c r="GZ79" s="15"/>
      <c r="HA79" s="15"/>
      <c r="HB79" s="15"/>
      <c r="HC79" s="15"/>
      <c r="HD79" s="15"/>
      <c r="HE79" s="15"/>
      <c r="HF79" s="15"/>
      <c r="HG79" s="15"/>
      <c r="HH79" s="15"/>
      <c r="HI79" s="15"/>
      <c r="HJ79" s="15"/>
      <c r="HK79" s="15"/>
      <c r="HL79" s="15"/>
      <c r="HM79" s="15"/>
      <c r="HN79" s="15"/>
      <c r="HO79" s="15"/>
      <c r="HP79" s="15"/>
      <c r="HQ79" s="15"/>
      <c r="HR79" s="15"/>
      <c r="HS79" s="15"/>
      <c r="HT79" s="15"/>
      <c r="HU79" s="15"/>
      <c r="HV79" s="15"/>
    </row>
    <row r="80" spans="1:230" customFormat="1">
      <c r="A80" s="42"/>
      <c r="B80" s="45"/>
      <c r="C80" s="17"/>
      <c r="D80" s="120"/>
      <c r="E80" s="45"/>
      <c r="F80" s="56"/>
      <c r="G80" s="15"/>
      <c r="H80" s="45"/>
      <c r="I80" s="15"/>
      <c r="J80" s="17"/>
      <c r="K80" s="15"/>
      <c r="L80" s="118"/>
      <c r="M80" s="80"/>
      <c r="N80" s="80"/>
      <c r="O80" s="45"/>
      <c r="P80" s="15"/>
      <c r="Q80" s="56"/>
      <c r="R80" s="45"/>
      <c r="S80" s="111"/>
      <c r="T80" s="45"/>
      <c r="U80" s="15"/>
      <c r="V80" s="15"/>
      <c r="W80" s="15"/>
      <c r="X80" s="15"/>
      <c r="Y80" s="108"/>
      <c r="Z80" s="38"/>
      <c r="AA80" s="45"/>
      <c r="AB80" s="42"/>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c r="BI80" s="15"/>
      <c r="BJ80" s="15"/>
      <c r="BK80" s="15"/>
      <c r="BL80" s="15"/>
      <c r="BM80" s="15"/>
      <c r="BN80" s="15"/>
      <c r="BO80" s="15"/>
      <c r="BP80" s="15"/>
      <c r="BQ80" s="15"/>
      <c r="BR80" s="15"/>
      <c r="BS80" s="15"/>
      <c r="BT80" s="15"/>
      <c r="BU80" s="15"/>
      <c r="BV80" s="15"/>
      <c r="BW80" s="15"/>
      <c r="BX80" s="15"/>
      <c r="BY80" s="15"/>
      <c r="BZ80" s="15"/>
      <c r="CA80" s="15"/>
      <c r="CB80" s="15"/>
      <c r="CC80" s="15"/>
      <c r="CD80" s="15"/>
      <c r="CE80" s="15"/>
      <c r="CF80" s="15"/>
      <c r="CG80" s="15"/>
      <c r="CH80" s="15"/>
      <c r="CI80" s="15"/>
      <c r="CJ80" s="15"/>
      <c r="CK80" s="15"/>
      <c r="CL80" s="15"/>
      <c r="CM80" s="15"/>
      <c r="CN80" s="15"/>
      <c r="CO80" s="15"/>
      <c r="CP80" s="15"/>
      <c r="CQ80" s="15"/>
      <c r="CR80" s="15"/>
      <c r="CS80" s="15"/>
      <c r="CT80" s="15"/>
      <c r="CU80" s="15"/>
      <c r="CV80" s="15"/>
      <c r="CW80" s="15"/>
      <c r="CX80" s="15"/>
      <c r="CY80" s="15"/>
      <c r="CZ80" s="15"/>
      <c r="DA80" s="15"/>
      <c r="DB80" s="15"/>
      <c r="DC80" s="15"/>
      <c r="DD80" s="15"/>
      <c r="DE80" s="15"/>
      <c r="DF80" s="15"/>
      <c r="DG80" s="15"/>
      <c r="DH80" s="15"/>
      <c r="DI80" s="15"/>
      <c r="DJ80" s="15"/>
      <c r="DK80" s="15"/>
      <c r="DL80" s="15"/>
      <c r="DM80" s="15"/>
      <c r="DN80" s="15"/>
      <c r="DO80" s="15"/>
      <c r="DP80" s="15"/>
      <c r="DQ80" s="15"/>
      <c r="DR80" s="15"/>
      <c r="DS80" s="15"/>
      <c r="DT80" s="15"/>
      <c r="DU80" s="15"/>
      <c r="DV80" s="15"/>
      <c r="DW80" s="15"/>
      <c r="DX80" s="15"/>
      <c r="DY80" s="15"/>
      <c r="DZ80" s="15"/>
      <c r="EA80" s="15"/>
      <c r="EB80" s="15"/>
      <c r="EC80" s="15"/>
      <c r="ED80" s="15"/>
      <c r="EE80" s="15"/>
      <c r="EF80" s="15"/>
      <c r="EG80" s="15"/>
      <c r="EH80" s="15"/>
      <c r="EI80" s="15"/>
      <c r="EJ80" s="15"/>
      <c r="EK80" s="15"/>
      <c r="EL80" s="15"/>
      <c r="EM80" s="15"/>
      <c r="EN80" s="15"/>
      <c r="EO80" s="15"/>
      <c r="EP80" s="15"/>
      <c r="EQ80" s="15"/>
      <c r="ER80" s="15"/>
      <c r="ES80" s="15"/>
      <c r="ET80" s="15"/>
      <c r="EU80" s="15"/>
      <c r="EV80" s="15"/>
      <c r="EW80" s="15"/>
      <c r="EX80" s="15"/>
      <c r="EY80" s="15"/>
      <c r="EZ80" s="15"/>
      <c r="FA80" s="15"/>
      <c r="FB80" s="15"/>
      <c r="FC80" s="15"/>
      <c r="FD80" s="15"/>
      <c r="FE80" s="15"/>
      <c r="FF80" s="15"/>
      <c r="FG80" s="15"/>
      <c r="FH80" s="15"/>
      <c r="FI80" s="15"/>
      <c r="FJ80" s="15"/>
      <c r="FK80" s="15"/>
      <c r="FL80" s="15"/>
      <c r="FM80" s="15"/>
      <c r="FN80" s="15"/>
      <c r="FO80" s="15"/>
      <c r="FP80" s="15"/>
      <c r="FQ80" s="15"/>
      <c r="FR80" s="15"/>
      <c r="FS80" s="15"/>
      <c r="FT80" s="15"/>
      <c r="FU80" s="15"/>
      <c r="FV80" s="15"/>
      <c r="FW80" s="15"/>
      <c r="FX80" s="15"/>
      <c r="FY80" s="15"/>
      <c r="FZ80" s="15"/>
      <c r="GA80" s="15"/>
      <c r="GB80" s="15"/>
      <c r="GC80" s="15"/>
      <c r="GD80" s="15"/>
      <c r="GE80" s="15"/>
      <c r="GF80" s="15"/>
      <c r="GG80" s="15"/>
      <c r="GH80" s="15"/>
      <c r="GI80" s="15"/>
      <c r="GJ80" s="15"/>
      <c r="GK80" s="15"/>
      <c r="GL80" s="15"/>
      <c r="GM80" s="15"/>
      <c r="GN80" s="15"/>
      <c r="GO80" s="15"/>
      <c r="GP80" s="15"/>
      <c r="GQ80" s="15"/>
      <c r="GR80" s="15"/>
      <c r="GS80" s="15"/>
      <c r="GT80" s="15"/>
      <c r="GU80" s="15"/>
      <c r="GV80" s="15"/>
      <c r="GW80" s="15"/>
      <c r="GX80" s="15"/>
      <c r="GY80" s="15"/>
      <c r="GZ80" s="15"/>
      <c r="HA80" s="15"/>
      <c r="HB80" s="15"/>
      <c r="HC80" s="15"/>
      <c r="HD80" s="15"/>
      <c r="HE80" s="15"/>
      <c r="HF80" s="15"/>
      <c r="HG80" s="15"/>
      <c r="HH80" s="15"/>
      <c r="HI80" s="15"/>
      <c r="HJ80" s="15"/>
      <c r="HK80" s="15"/>
      <c r="HL80" s="15"/>
      <c r="HM80" s="15"/>
      <c r="HN80" s="15"/>
      <c r="HO80" s="15"/>
      <c r="HP80" s="15"/>
      <c r="HQ80" s="15"/>
      <c r="HR80" s="15"/>
      <c r="HS80" s="15"/>
      <c r="HT80" s="15"/>
      <c r="HU80" s="15"/>
      <c r="HV80" s="15"/>
    </row>
    <row r="81" spans="1:230" customFormat="1">
      <c r="A81" s="42"/>
      <c r="B81" s="45"/>
      <c r="C81" s="17"/>
      <c r="D81" s="99"/>
      <c r="E81" s="45"/>
      <c r="F81" s="56"/>
      <c r="G81" s="15"/>
      <c r="H81" s="104" t="s">
        <v>5</v>
      </c>
      <c r="I81" s="15"/>
      <c r="J81" s="285">
        <v>0</v>
      </c>
      <c r="K81" s="285"/>
      <c r="L81" s="117" t="s">
        <v>7</v>
      </c>
      <c r="M81" s="80"/>
      <c r="N81" s="80"/>
      <c r="O81" s="45"/>
      <c r="P81" s="15"/>
      <c r="Q81" s="56"/>
      <c r="R81" s="45"/>
      <c r="S81" s="15"/>
      <c r="T81" s="104" t="s">
        <v>5</v>
      </c>
      <c r="U81" s="15"/>
      <c r="V81" s="15"/>
      <c r="W81" s="285">
        <v>1</v>
      </c>
      <c r="X81" s="285"/>
      <c r="Y81" s="107" t="s">
        <v>7</v>
      </c>
      <c r="Z81" s="107"/>
      <c r="AA81" s="45"/>
      <c r="AB81" s="42"/>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c r="BI81" s="15"/>
      <c r="BJ81" s="15"/>
      <c r="BK81" s="15"/>
      <c r="BL81" s="15"/>
      <c r="BM81" s="15"/>
      <c r="BN81" s="15"/>
      <c r="BO81" s="15"/>
      <c r="BP81" s="15"/>
      <c r="BQ81" s="15"/>
      <c r="BR81" s="15"/>
      <c r="BS81" s="15"/>
      <c r="BT81" s="15"/>
      <c r="BU81" s="15"/>
      <c r="BV81" s="15"/>
      <c r="BW81" s="15"/>
      <c r="BX81" s="15"/>
      <c r="BY81" s="15"/>
      <c r="BZ81" s="15"/>
      <c r="CA81" s="15"/>
      <c r="CB81" s="15"/>
      <c r="CC81" s="15"/>
      <c r="CD81" s="15"/>
      <c r="CE81" s="15"/>
      <c r="CF81" s="15"/>
      <c r="CG81" s="15"/>
      <c r="CH81" s="15"/>
      <c r="CI81" s="15"/>
      <c r="CJ81" s="15"/>
      <c r="CK81" s="15"/>
      <c r="CL81" s="15"/>
      <c r="CM81" s="15"/>
      <c r="CN81" s="15"/>
      <c r="CO81" s="15"/>
      <c r="CP81" s="15"/>
      <c r="CQ81" s="15"/>
      <c r="CR81" s="15"/>
      <c r="CS81" s="15"/>
      <c r="CT81" s="15"/>
      <c r="CU81" s="15"/>
      <c r="CV81" s="15"/>
      <c r="CW81" s="15"/>
      <c r="CX81" s="15"/>
      <c r="CY81" s="15"/>
      <c r="CZ81" s="15"/>
      <c r="DA81" s="15"/>
      <c r="DB81" s="15"/>
      <c r="DC81" s="15"/>
      <c r="DD81" s="15"/>
      <c r="DE81" s="15"/>
      <c r="DF81" s="15"/>
      <c r="DG81" s="15"/>
      <c r="DH81" s="15"/>
      <c r="DI81" s="15"/>
      <c r="DJ81" s="15"/>
      <c r="DK81" s="15"/>
      <c r="DL81" s="15"/>
      <c r="DM81" s="15"/>
      <c r="DN81" s="15"/>
      <c r="DO81" s="15"/>
      <c r="DP81" s="15"/>
      <c r="DQ81" s="15"/>
      <c r="DR81" s="15"/>
      <c r="DS81" s="15"/>
      <c r="DT81" s="15"/>
      <c r="DU81" s="15"/>
      <c r="DV81" s="15"/>
      <c r="DW81" s="15"/>
      <c r="DX81" s="15"/>
      <c r="DY81" s="15"/>
      <c r="DZ81" s="15"/>
      <c r="EA81" s="15"/>
      <c r="EB81" s="15"/>
      <c r="EC81" s="15"/>
      <c r="ED81" s="15"/>
      <c r="EE81" s="15"/>
      <c r="EF81" s="15"/>
      <c r="EG81" s="15"/>
      <c r="EH81" s="15"/>
      <c r="EI81" s="15"/>
      <c r="EJ81" s="15"/>
      <c r="EK81" s="15"/>
      <c r="EL81" s="15"/>
      <c r="EM81" s="15"/>
      <c r="EN81" s="15"/>
      <c r="EO81" s="15"/>
      <c r="EP81" s="15"/>
      <c r="EQ81" s="15"/>
      <c r="ER81" s="15"/>
      <c r="ES81" s="15"/>
      <c r="ET81" s="15"/>
      <c r="EU81" s="15"/>
      <c r="EV81" s="15"/>
      <c r="EW81" s="15"/>
      <c r="EX81" s="15"/>
      <c r="EY81" s="15"/>
      <c r="EZ81" s="15"/>
      <c r="FA81" s="15"/>
      <c r="FB81" s="15"/>
      <c r="FC81" s="15"/>
      <c r="FD81" s="15"/>
      <c r="FE81" s="15"/>
      <c r="FF81" s="15"/>
      <c r="FG81" s="15"/>
      <c r="FH81" s="15"/>
      <c r="FI81" s="15"/>
      <c r="FJ81" s="15"/>
      <c r="FK81" s="15"/>
      <c r="FL81" s="15"/>
      <c r="FM81" s="15"/>
      <c r="FN81" s="15"/>
      <c r="FO81" s="15"/>
      <c r="FP81" s="15"/>
      <c r="FQ81" s="15"/>
      <c r="FR81" s="15"/>
      <c r="FS81" s="15"/>
      <c r="FT81" s="15"/>
      <c r="FU81" s="15"/>
      <c r="FV81" s="15"/>
      <c r="FW81" s="15"/>
      <c r="FX81" s="15"/>
      <c r="FY81" s="15"/>
      <c r="FZ81" s="15"/>
      <c r="GA81" s="15"/>
      <c r="GB81" s="15"/>
      <c r="GC81" s="15"/>
      <c r="GD81" s="15"/>
      <c r="GE81" s="15"/>
      <c r="GF81" s="15"/>
      <c r="GG81" s="15"/>
      <c r="GH81" s="15"/>
      <c r="GI81" s="15"/>
      <c r="GJ81" s="15"/>
      <c r="GK81" s="15"/>
      <c r="GL81" s="15"/>
      <c r="GM81" s="15"/>
      <c r="GN81" s="15"/>
      <c r="GO81" s="15"/>
      <c r="GP81" s="15"/>
      <c r="GQ81" s="15"/>
      <c r="GR81" s="15"/>
      <c r="GS81" s="15"/>
      <c r="GT81" s="15"/>
      <c r="GU81" s="15"/>
      <c r="GV81" s="15"/>
      <c r="GW81" s="15"/>
      <c r="GX81" s="15"/>
      <c r="GY81" s="15"/>
      <c r="GZ81" s="15"/>
      <c r="HA81" s="15"/>
      <c r="HB81" s="15"/>
      <c r="HC81" s="15"/>
      <c r="HD81" s="15"/>
      <c r="HE81" s="15"/>
      <c r="HF81" s="15"/>
      <c r="HG81" s="15"/>
      <c r="HH81" s="15"/>
      <c r="HI81" s="15"/>
      <c r="HJ81" s="15"/>
      <c r="HK81" s="15"/>
      <c r="HL81" s="15"/>
      <c r="HM81" s="15"/>
      <c r="HN81" s="15"/>
      <c r="HO81" s="15"/>
      <c r="HP81" s="15"/>
      <c r="HQ81" s="15"/>
      <c r="HR81" s="15"/>
      <c r="HS81" s="15"/>
      <c r="HT81" s="15"/>
      <c r="HU81" s="15"/>
      <c r="HV81" s="15"/>
    </row>
    <row r="82" spans="1:230" customFormat="1">
      <c r="A82" s="42"/>
      <c r="B82" s="45"/>
      <c r="C82" s="17"/>
      <c r="D82" s="99"/>
      <c r="E82" s="75"/>
      <c r="F82" s="99"/>
      <c r="G82" s="17"/>
      <c r="H82" s="17"/>
      <c r="I82" s="17"/>
      <c r="J82" s="17"/>
      <c r="K82" s="80"/>
      <c r="L82" s="80"/>
      <c r="M82" s="80"/>
      <c r="N82" s="80"/>
      <c r="O82" s="45"/>
      <c r="P82" s="15"/>
      <c r="Q82" s="99"/>
      <c r="R82" s="75"/>
      <c r="S82" s="75"/>
      <c r="T82" s="17"/>
      <c r="U82" s="17"/>
      <c r="V82" s="17"/>
      <c r="W82" s="17"/>
      <c r="X82" s="75"/>
      <c r="Y82" s="75"/>
      <c r="Z82" s="75"/>
      <c r="AA82" s="45"/>
      <c r="AB82" s="42"/>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c r="BI82" s="15"/>
      <c r="BJ82" s="15"/>
      <c r="BK82" s="15"/>
      <c r="BL82" s="15"/>
      <c r="BM82" s="15"/>
      <c r="BN82" s="15"/>
      <c r="BO82" s="15"/>
      <c r="BP82" s="15"/>
      <c r="BQ82" s="15"/>
      <c r="BR82" s="15"/>
      <c r="BS82" s="15"/>
      <c r="BT82" s="15"/>
      <c r="BU82" s="15"/>
      <c r="BV82" s="15"/>
      <c r="BW82" s="15"/>
      <c r="BX82" s="15"/>
      <c r="BY82" s="15"/>
      <c r="BZ82" s="15"/>
      <c r="CA82" s="15"/>
      <c r="CB82" s="15"/>
      <c r="CC82" s="15"/>
      <c r="CD82" s="15"/>
      <c r="CE82" s="15"/>
      <c r="CF82" s="15"/>
      <c r="CG82" s="15"/>
      <c r="CH82" s="15"/>
      <c r="CI82" s="15"/>
      <c r="CJ82" s="15"/>
      <c r="CK82" s="15"/>
      <c r="CL82" s="15"/>
      <c r="CM82" s="15"/>
      <c r="CN82" s="15"/>
      <c r="CO82" s="15"/>
      <c r="CP82" s="15"/>
      <c r="CQ82" s="15"/>
      <c r="CR82" s="15"/>
      <c r="CS82" s="15"/>
      <c r="CT82" s="15"/>
      <c r="CU82" s="15"/>
      <c r="CV82" s="15"/>
      <c r="CW82" s="15"/>
      <c r="CX82" s="15"/>
      <c r="CY82" s="15"/>
      <c r="CZ82" s="15"/>
      <c r="DA82" s="15"/>
      <c r="DB82" s="15"/>
      <c r="DC82" s="15"/>
      <c r="DD82" s="15"/>
      <c r="DE82" s="15"/>
      <c r="DF82" s="15"/>
      <c r="DG82" s="15"/>
      <c r="DH82" s="15"/>
      <c r="DI82" s="15"/>
      <c r="DJ82" s="15"/>
      <c r="DK82" s="15"/>
      <c r="DL82" s="15"/>
      <c r="DM82" s="15"/>
      <c r="DN82" s="15"/>
      <c r="DO82" s="15"/>
      <c r="DP82" s="15"/>
      <c r="DQ82" s="15"/>
      <c r="DR82" s="15"/>
      <c r="DS82" s="15"/>
      <c r="DT82" s="15"/>
      <c r="DU82" s="15"/>
      <c r="DV82" s="15"/>
      <c r="DW82" s="15"/>
      <c r="DX82" s="15"/>
      <c r="DY82" s="15"/>
      <c r="DZ82" s="15"/>
      <c r="EA82" s="15"/>
      <c r="EB82" s="15"/>
      <c r="EC82" s="15"/>
      <c r="ED82" s="15"/>
      <c r="EE82" s="15"/>
      <c r="EF82" s="15"/>
      <c r="EG82" s="15"/>
      <c r="EH82" s="15"/>
      <c r="EI82" s="15"/>
      <c r="EJ82" s="15"/>
      <c r="EK82" s="15"/>
      <c r="EL82" s="15"/>
      <c r="EM82" s="15"/>
      <c r="EN82" s="15"/>
      <c r="EO82" s="15"/>
      <c r="EP82" s="15"/>
      <c r="EQ82" s="15"/>
      <c r="ER82" s="15"/>
      <c r="ES82" s="15"/>
      <c r="ET82" s="15"/>
      <c r="EU82" s="15"/>
      <c r="EV82" s="15"/>
      <c r="EW82" s="15"/>
      <c r="EX82" s="15"/>
      <c r="EY82" s="15"/>
      <c r="EZ82" s="15"/>
      <c r="FA82" s="15"/>
      <c r="FB82" s="15"/>
      <c r="FC82" s="15"/>
      <c r="FD82" s="15"/>
      <c r="FE82" s="15"/>
      <c r="FF82" s="15"/>
      <c r="FG82" s="15"/>
      <c r="FH82" s="15"/>
      <c r="FI82" s="15"/>
      <c r="FJ82" s="15"/>
      <c r="FK82" s="15"/>
      <c r="FL82" s="15"/>
      <c r="FM82" s="15"/>
      <c r="FN82" s="15"/>
      <c r="FO82" s="15"/>
      <c r="FP82" s="15"/>
      <c r="FQ82" s="15"/>
      <c r="FR82" s="15"/>
      <c r="FS82" s="15"/>
      <c r="FT82" s="15"/>
      <c r="FU82" s="15"/>
      <c r="FV82" s="15"/>
      <c r="FW82" s="15"/>
      <c r="FX82" s="15"/>
      <c r="FY82" s="15"/>
      <c r="FZ82" s="15"/>
      <c r="GA82" s="15"/>
      <c r="GB82" s="15"/>
      <c r="GC82" s="15"/>
      <c r="GD82" s="15"/>
      <c r="GE82" s="15"/>
      <c r="GF82" s="15"/>
      <c r="GG82" s="15"/>
      <c r="GH82" s="15"/>
      <c r="GI82" s="15"/>
      <c r="GJ82" s="15"/>
      <c r="GK82" s="15"/>
      <c r="GL82" s="15"/>
      <c r="GM82" s="15"/>
      <c r="GN82" s="15"/>
      <c r="GO82" s="15"/>
      <c r="GP82" s="15"/>
      <c r="GQ82" s="15"/>
      <c r="GR82" s="15"/>
      <c r="GS82" s="15"/>
      <c r="GT82" s="15"/>
      <c r="GU82" s="15"/>
      <c r="GV82" s="15"/>
      <c r="GW82" s="15"/>
      <c r="GX82" s="15"/>
      <c r="GY82" s="15"/>
      <c r="GZ82" s="15"/>
      <c r="HA82" s="15"/>
      <c r="HB82" s="15"/>
      <c r="HC82" s="15"/>
      <c r="HD82" s="15"/>
      <c r="HE82" s="15"/>
      <c r="HF82" s="15"/>
      <c r="HG82" s="15"/>
      <c r="HH82" s="15"/>
      <c r="HI82" s="15"/>
      <c r="HJ82" s="15"/>
      <c r="HK82" s="15"/>
      <c r="HL82" s="15"/>
      <c r="HM82" s="15"/>
      <c r="HN82" s="15"/>
      <c r="HO82" s="15"/>
      <c r="HP82" s="15"/>
      <c r="HQ82" s="15"/>
      <c r="HR82" s="15"/>
      <c r="HS82" s="15"/>
      <c r="HT82" s="15"/>
      <c r="HU82" s="15"/>
      <c r="HV82" s="15"/>
    </row>
    <row r="83" spans="1:230" customFormat="1" ht="15.6" customHeight="1">
      <c r="A83" s="42"/>
      <c r="B83" s="45"/>
      <c r="C83" s="17"/>
      <c r="D83" s="99"/>
      <c r="E83" s="75"/>
      <c r="F83" s="80" t="s">
        <v>447</v>
      </c>
      <c r="G83" s="15"/>
      <c r="H83" s="285" t="s">
        <v>454</v>
      </c>
      <c r="I83" s="285"/>
      <c r="J83" s="285"/>
      <c r="K83" s="285"/>
      <c r="L83" s="80"/>
      <c r="M83" s="80"/>
      <c r="N83" s="80"/>
      <c r="O83" s="75"/>
      <c r="P83" s="17"/>
      <c r="Q83" s="80" t="s">
        <v>447</v>
      </c>
      <c r="R83" s="75"/>
      <c r="S83" s="75"/>
      <c r="T83" s="285" t="s">
        <v>454</v>
      </c>
      <c r="U83" s="285"/>
      <c r="V83" s="285"/>
      <c r="W83" s="285"/>
      <c r="X83" s="285"/>
      <c r="Y83" s="75"/>
      <c r="Z83" s="75"/>
      <c r="AA83" s="45"/>
      <c r="AB83" s="42"/>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c r="BI83" s="15"/>
      <c r="BJ83" s="15"/>
      <c r="BK83" s="15"/>
      <c r="BL83" s="15"/>
      <c r="BM83" s="15"/>
      <c r="BN83" s="15"/>
      <c r="BO83" s="15"/>
      <c r="BP83" s="15"/>
      <c r="BQ83" s="15"/>
      <c r="BR83" s="15"/>
      <c r="BS83" s="15"/>
      <c r="BT83" s="15"/>
      <c r="BU83" s="15"/>
      <c r="BV83" s="15"/>
      <c r="BW83" s="15"/>
      <c r="BX83" s="15"/>
      <c r="BY83" s="15"/>
      <c r="BZ83" s="15"/>
      <c r="CA83" s="15"/>
      <c r="CB83" s="15"/>
      <c r="CC83" s="15"/>
      <c r="CD83" s="15"/>
      <c r="CE83" s="15"/>
      <c r="CF83" s="15"/>
      <c r="CG83" s="15"/>
      <c r="CH83" s="15"/>
      <c r="CI83" s="15"/>
      <c r="CJ83" s="15"/>
      <c r="CK83" s="15"/>
      <c r="CL83" s="15"/>
      <c r="CM83" s="15"/>
      <c r="CN83" s="15"/>
      <c r="CO83" s="15"/>
      <c r="CP83" s="15"/>
      <c r="CQ83" s="15"/>
      <c r="CR83" s="15"/>
      <c r="CS83" s="15"/>
      <c r="CT83" s="15"/>
      <c r="CU83" s="15"/>
      <c r="CV83" s="15"/>
      <c r="CW83" s="15"/>
      <c r="CX83" s="15"/>
      <c r="CY83" s="15"/>
      <c r="CZ83" s="15"/>
      <c r="DA83" s="15"/>
      <c r="DB83" s="15"/>
      <c r="DC83" s="15"/>
      <c r="DD83" s="15"/>
      <c r="DE83" s="15"/>
      <c r="DF83" s="15"/>
      <c r="DG83" s="15"/>
      <c r="DH83" s="15"/>
      <c r="DI83" s="15"/>
      <c r="DJ83" s="15"/>
      <c r="DK83" s="15"/>
      <c r="DL83" s="15"/>
      <c r="DM83" s="15"/>
      <c r="DN83" s="15"/>
      <c r="DO83" s="15"/>
      <c r="DP83" s="15"/>
      <c r="DQ83" s="15"/>
      <c r="DR83" s="15"/>
      <c r="DS83" s="15"/>
      <c r="DT83" s="15"/>
      <c r="DU83" s="15"/>
      <c r="DV83" s="15"/>
      <c r="DW83" s="15"/>
      <c r="DX83" s="15"/>
      <c r="DY83" s="15"/>
      <c r="DZ83" s="15"/>
      <c r="EA83" s="15"/>
      <c r="EB83" s="15"/>
      <c r="EC83" s="15"/>
      <c r="ED83" s="15"/>
      <c r="EE83" s="15"/>
      <c r="EF83" s="15"/>
      <c r="EG83" s="15"/>
      <c r="EH83" s="15"/>
      <c r="EI83" s="15"/>
      <c r="EJ83" s="15"/>
      <c r="EK83" s="15"/>
      <c r="EL83" s="15"/>
      <c r="EM83" s="15"/>
      <c r="EN83" s="15"/>
      <c r="EO83" s="15"/>
      <c r="EP83" s="15"/>
      <c r="EQ83" s="15"/>
      <c r="ER83" s="15"/>
      <c r="ES83" s="15"/>
      <c r="ET83" s="15"/>
      <c r="EU83" s="15"/>
      <c r="EV83" s="15"/>
      <c r="EW83" s="15"/>
      <c r="EX83" s="15"/>
      <c r="EY83" s="15"/>
      <c r="EZ83" s="15"/>
      <c r="FA83" s="15"/>
      <c r="FB83" s="15"/>
      <c r="FC83" s="15"/>
      <c r="FD83" s="15"/>
      <c r="FE83" s="15"/>
      <c r="FF83" s="15"/>
      <c r="FG83" s="15"/>
      <c r="FH83" s="15"/>
      <c r="FI83" s="15"/>
      <c r="FJ83" s="15"/>
      <c r="FK83" s="15"/>
      <c r="FL83" s="15"/>
      <c r="FM83" s="15"/>
      <c r="FN83" s="15"/>
      <c r="FO83" s="15"/>
      <c r="FP83" s="15"/>
      <c r="FQ83" s="15"/>
      <c r="FR83" s="15"/>
      <c r="FS83" s="15"/>
      <c r="FT83" s="15"/>
      <c r="FU83" s="15"/>
      <c r="FV83" s="15"/>
      <c r="FW83" s="15"/>
      <c r="FX83" s="15"/>
      <c r="FY83" s="15"/>
      <c r="FZ83" s="15"/>
      <c r="GA83" s="15"/>
      <c r="GB83" s="15"/>
      <c r="GC83" s="15"/>
      <c r="GD83" s="15"/>
      <c r="GE83" s="15"/>
      <c r="GF83" s="15"/>
      <c r="GG83" s="15"/>
      <c r="GH83" s="15"/>
      <c r="GI83" s="15"/>
      <c r="GJ83" s="15"/>
      <c r="GK83" s="15"/>
      <c r="GL83" s="15"/>
      <c r="GM83" s="15"/>
      <c r="GN83" s="15"/>
      <c r="GO83" s="15"/>
      <c r="GP83" s="15"/>
      <c r="GQ83" s="15"/>
      <c r="GR83" s="15"/>
      <c r="GS83" s="15"/>
      <c r="GT83" s="15"/>
      <c r="GU83" s="15"/>
      <c r="GV83" s="15"/>
      <c r="GW83" s="15"/>
      <c r="GX83" s="15"/>
      <c r="GY83" s="15"/>
      <c r="GZ83" s="15"/>
      <c r="HA83" s="15"/>
      <c r="HB83" s="15"/>
      <c r="HC83" s="15"/>
      <c r="HD83" s="15"/>
      <c r="HE83" s="15"/>
      <c r="HF83" s="15"/>
      <c r="HG83" s="15"/>
      <c r="HH83" s="15"/>
      <c r="HI83" s="15"/>
      <c r="HJ83" s="15"/>
      <c r="HK83" s="15"/>
      <c r="HL83" s="15"/>
      <c r="HM83" s="15"/>
      <c r="HN83" s="15"/>
      <c r="HO83" s="15"/>
      <c r="HP83" s="15"/>
      <c r="HQ83" s="15"/>
      <c r="HR83" s="15"/>
      <c r="HS83" s="15"/>
      <c r="HT83" s="15"/>
      <c r="HU83" s="15"/>
      <c r="HV83" s="15"/>
    </row>
    <row r="84" spans="1:230" customFormat="1">
      <c r="A84" s="42"/>
      <c r="B84" s="45"/>
      <c r="C84" s="17"/>
      <c r="D84" s="17"/>
      <c r="E84" s="17"/>
      <c r="F84" s="17"/>
      <c r="G84" s="17"/>
      <c r="H84" s="17"/>
      <c r="I84" s="17"/>
      <c r="J84" s="17"/>
      <c r="K84" s="80"/>
      <c r="L84" s="80"/>
      <c r="M84" s="80"/>
      <c r="N84" s="80"/>
      <c r="O84" s="75"/>
      <c r="P84" s="75"/>
      <c r="Q84" s="75"/>
      <c r="R84" s="75"/>
      <c r="S84" s="75"/>
      <c r="T84" s="75"/>
      <c r="U84" s="75"/>
      <c r="V84" s="75"/>
      <c r="W84" s="75"/>
      <c r="X84" s="75"/>
      <c r="Y84" s="75"/>
      <c r="Z84" s="75"/>
      <c r="AA84" s="45"/>
      <c r="AB84" s="42"/>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c r="BI84" s="15"/>
      <c r="BJ84" s="15"/>
      <c r="BK84" s="15"/>
      <c r="BL84" s="15"/>
      <c r="BM84" s="15"/>
      <c r="BN84" s="15"/>
      <c r="BO84" s="15"/>
      <c r="BP84" s="15"/>
      <c r="BQ84" s="15"/>
      <c r="BR84" s="15"/>
      <c r="BS84" s="15"/>
      <c r="BT84" s="15"/>
      <c r="BU84" s="15"/>
      <c r="BV84" s="15"/>
      <c r="BW84" s="15"/>
      <c r="BX84" s="15"/>
      <c r="BY84" s="15"/>
      <c r="BZ84" s="15"/>
      <c r="CA84" s="15"/>
      <c r="CB84" s="15"/>
      <c r="CC84" s="15"/>
      <c r="CD84" s="15"/>
      <c r="CE84" s="15"/>
      <c r="CF84" s="15"/>
      <c r="CG84" s="15"/>
      <c r="CH84" s="15"/>
      <c r="CI84" s="15"/>
      <c r="CJ84" s="15"/>
      <c r="CK84" s="15"/>
      <c r="CL84" s="15"/>
      <c r="CM84" s="15"/>
      <c r="CN84" s="15"/>
      <c r="CO84" s="15"/>
      <c r="CP84" s="15"/>
      <c r="CQ84" s="15"/>
      <c r="CR84" s="15"/>
      <c r="CS84" s="15"/>
      <c r="CT84" s="15"/>
      <c r="CU84" s="15"/>
      <c r="CV84" s="15"/>
      <c r="CW84" s="15"/>
      <c r="CX84" s="15"/>
      <c r="CY84" s="15"/>
      <c r="CZ84" s="15"/>
      <c r="DA84" s="15"/>
      <c r="DB84" s="15"/>
      <c r="DC84" s="15"/>
      <c r="DD84" s="15"/>
      <c r="DE84" s="15"/>
      <c r="DF84" s="15"/>
      <c r="DG84" s="15"/>
      <c r="DH84" s="15"/>
      <c r="DI84" s="15"/>
      <c r="DJ84" s="15"/>
      <c r="DK84" s="15"/>
      <c r="DL84" s="15"/>
      <c r="DM84" s="15"/>
      <c r="DN84" s="15"/>
      <c r="DO84" s="15"/>
      <c r="DP84" s="15"/>
      <c r="DQ84" s="15"/>
      <c r="DR84" s="15"/>
      <c r="DS84" s="15"/>
      <c r="DT84" s="15"/>
      <c r="DU84" s="15"/>
      <c r="DV84" s="15"/>
      <c r="DW84" s="15"/>
      <c r="DX84" s="15"/>
      <c r="DY84" s="15"/>
      <c r="DZ84" s="15"/>
      <c r="EA84" s="15"/>
      <c r="EB84" s="15"/>
      <c r="EC84" s="15"/>
      <c r="ED84" s="15"/>
      <c r="EE84" s="15"/>
      <c r="EF84" s="15"/>
      <c r="EG84" s="15"/>
      <c r="EH84" s="15"/>
      <c r="EI84" s="15"/>
      <c r="EJ84" s="15"/>
      <c r="EK84" s="15"/>
      <c r="EL84" s="15"/>
      <c r="EM84" s="15"/>
      <c r="EN84" s="15"/>
      <c r="EO84" s="15"/>
      <c r="EP84" s="15"/>
      <c r="EQ84" s="15"/>
      <c r="ER84" s="15"/>
      <c r="ES84" s="15"/>
      <c r="ET84" s="15"/>
      <c r="EU84" s="15"/>
      <c r="EV84" s="15"/>
      <c r="EW84" s="15"/>
      <c r="EX84" s="15"/>
      <c r="EY84" s="15"/>
      <c r="EZ84" s="15"/>
      <c r="FA84" s="15"/>
      <c r="FB84" s="15"/>
      <c r="FC84" s="15"/>
      <c r="FD84" s="15"/>
      <c r="FE84" s="15"/>
      <c r="FF84" s="15"/>
      <c r="FG84" s="15"/>
      <c r="FH84" s="15"/>
      <c r="FI84" s="15"/>
      <c r="FJ84" s="15"/>
      <c r="FK84" s="15"/>
      <c r="FL84" s="15"/>
      <c r="FM84" s="15"/>
      <c r="FN84" s="15"/>
      <c r="FO84" s="15"/>
      <c r="FP84" s="15"/>
      <c r="FQ84" s="15"/>
      <c r="FR84" s="15"/>
      <c r="FS84" s="15"/>
      <c r="FT84" s="15"/>
      <c r="FU84" s="15"/>
      <c r="FV84" s="15"/>
      <c r="FW84" s="15"/>
      <c r="FX84" s="15"/>
      <c r="FY84" s="15"/>
      <c r="FZ84" s="15"/>
      <c r="GA84" s="15"/>
      <c r="GB84" s="15"/>
      <c r="GC84" s="15"/>
      <c r="GD84" s="15"/>
      <c r="GE84" s="15"/>
      <c r="GF84" s="15"/>
      <c r="GG84" s="15"/>
      <c r="GH84" s="15"/>
      <c r="GI84" s="15"/>
      <c r="GJ84" s="15"/>
      <c r="GK84" s="15"/>
      <c r="GL84" s="15"/>
      <c r="GM84" s="15"/>
      <c r="GN84" s="15"/>
      <c r="GO84" s="15"/>
      <c r="GP84" s="15"/>
      <c r="GQ84" s="15"/>
      <c r="GR84" s="15"/>
      <c r="GS84" s="15"/>
      <c r="GT84" s="15"/>
      <c r="GU84" s="15"/>
      <c r="GV84" s="15"/>
      <c r="GW84" s="15"/>
      <c r="GX84" s="15"/>
      <c r="GY84" s="15"/>
      <c r="GZ84" s="15"/>
      <c r="HA84" s="15"/>
      <c r="HB84" s="15"/>
      <c r="HC84" s="15"/>
      <c r="HD84" s="15"/>
      <c r="HE84" s="15"/>
      <c r="HF84" s="15"/>
      <c r="HG84" s="15"/>
      <c r="HH84" s="15"/>
      <c r="HI84" s="15"/>
      <c r="HJ84" s="15"/>
      <c r="HK84" s="15"/>
      <c r="HL84" s="15"/>
      <c r="HM84" s="15"/>
      <c r="HN84" s="15"/>
      <c r="HO84" s="15"/>
      <c r="HP84" s="15"/>
      <c r="HQ84" s="15"/>
      <c r="HR84" s="15"/>
      <c r="HS84" s="15"/>
      <c r="HT84" s="15"/>
      <c r="HU84" s="15"/>
      <c r="HV84" s="15"/>
    </row>
    <row r="85" spans="1:230" customFormat="1">
      <c r="A85" s="42"/>
      <c r="B85" s="45"/>
      <c r="C85" s="56"/>
      <c r="D85" s="56"/>
      <c r="E85" s="45"/>
      <c r="F85" s="45"/>
      <c r="G85" s="15"/>
      <c r="H85" s="15"/>
      <c r="I85" s="15"/>
      <c r="J85" s="15"/>
      <c r="K85" s="80"/>
      <c r="L85" s="80"/>
      <c r="M85" s="80"/>
      <c r="N85" s="80"/>
      <c r="O85" s="45"/>
      <c r="P85" s="45"/>
      <c r="Q85" s="45"/>
      <c r="R85" s="45"/>
      <c r="S85" s="45"/>
      <c r="T85" s="45"/>
      <c r="U85" s="45"/>
      <c r="V85" s="45"/>
      <c r="W85" s="45"/>
      <c r="X85" s="45"/>
      <c r="Y85" s="45"/>
      <c r="Z85" s="45"/>
      <c r="AA85" s="45"/>
      <c r="AB85" s="42"/>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c r="BI85" s="15"/>
      <c r="BJ85" s="15"/>
      <c r="BK85" s="15"/>
      <c r="BL85" s="15"/>
      <c r="BM85" s="15"/>
      <c r="BN85" s="15"/>
      <c r="BO85" s="15"/>
      <c r="BP85" s="15"/>
      <c r="BQ85" s="15"/>
      <c r="BR85" s="15"/>
      <c r="BS85" s="15"/>
      <c r="BT85" s="15"/>
      <c r="BU85" s="15"/>
      <c r="BV85" s="15"/>
      <c r="BW85" s="15"/>
      <c r="BX85" s="15"/>
      <c r="BY85" s="15"/>
      <c r="BZ85" s="15"/>
      <c r="CA85" s="15"/>
      <c r="CB85" s="15"/>
      <c r="CC85" s="15"/>
      <c r="CD85" s="15"/>
      <c r="CE85" s="15"/>
      <c r="CF85" s="15"/>
      <c r="CG85" s="15"/>
      <c r="CH85" s="15"/>
      <c r="CI85" s="15"/>
      <c r="CJ85" s="15"/>
      <c r="CK85" s="15"/>
      <c r="CL85" s="15"/>
      <c r="CM85" s="15"/>
      <c r="CN85" s="15"/>
      <c r="CO85" s="15"/>
      <c r="CP85" s="15"/>
      <c r="CQ85" s="15"/>
      <c r="CR85" s="15"/>
      <c r="CS85" s="15"/>
      <c r="CT85" s="15"/>
      <c r="CU85" s="15"/>
      <c r="CV85" s="15"/>
      <c r="CW85" s="15"/>
      <c r="CX85" s="15"/>
      <c r="CY85" s="15"/>
      <c r="CZ85" s="15"/>
      <c r="DA85" s="15"/>
      <c r="DB85" s="15"/>
      <c r="DC85" s="15"/>
      <c r="DD85" s="15"/>
      <c r="DE85" s="15"/>
      <c r="DF85" s="15"/>
      <c r="DG85" s="15"/>
      <c r="DH85" s="15"/>
      <c r="DI85" s="15"/>
      <c r="DJ85" s="15"/>
      <c r="DK85" s="15"/>
      <c r="DL85" s="15"/>
      <c r="DM85" s="15"/>
      <c r="DN85" s="15"/>
      <c r="DO85" s="15"/>
      <c r="DP85" s="15"/>
      <c r="DQ85" s="15"/>
      <c r="DR85" s="15"/>
      <c r="DS85" s="15"/>
      <c r="DT85" s="15"/>
      <c r="DU85" s="15"/>
      <c r="DV85" s="15"/>
      <c r="DW85" s="15"/>
      <c r="DX85" s="15"/>
      <c r="DY85" s="15"/>
      <c r="DZ85" s="15"/>
      <c r="EA85" s="15"/>
      <c r="EB85" s="15"/>
      <c r="EC85" s="15"/>
      <c r="ED85" s="15"/>
      <c r="EE85" s="15"/>
      <c r="EF85" s="15"/>
      <c r="EG85" s="15"/>
      <c r="EH85" s="15"/>
      <c r="EI85" s="15"/>
      <c r="EJ85" s="15"/>
      <c r="EK85" s="15"/>
      <c r="EL85" s="15"/>
      <c r="EM85" s="15"/>
      <c r="EN85" s="15"/>
      <c r="EO85" s="15"/>
      <c r="EP85" s="15"/>
      <c r="EQ85" s="15"/>
      <c r="ER85" s="15"/>
      <c r="ES85" s="15"/>
      <c r="ET85" s="15"/>
      <c r="EU85" s="15"/>
      <c r="EV85" s="15"/>
      <c r="EW85" s="15"/>
      <c r="EX85" s="15"/>
      <c r="EY85" s="15"/>
      <c r="EZ85" s="15"/>
      <c r="FA85" s="15"/>
      <c r="FB85" s="15"/>
      <c r="FC85" s="15"/>
      <c r="FD85" s="15"/>
      <c r="FE85" s="15"/>
      <c r="FF85" s="15"/>
      <c r="FG85" s="15"/>
      <c r="FH85" s="15"/>
      <c r="FI85" s="15"/>
      <c r="FJ85" s="15"/>
      <c r="FK85" s="15"/>
      <c r="FL85" s="15"/>
      <c r="FM85" s="15"/>
      <c r="FN85" s="15"/>
      <c r="FO85" s="15"/>
      <c r="FP85" s="15"/>
      <c r="FQ85" s="15"/>
      <c r="FR85" s="15"/>
      <c r="FS85" s="15"/>
      <c r="FT85" s="15"/>
      <c r="FU85" s="15"/>
      <c r="FV85" s="15"/>
      <c r="FW85" s="15"/>
      <c r="FX85" s="15"/>
      <c r="FY85" s="15"/>
      <c r="FZ85" s="15"/>
      <c r="GA85" s="15"/>
      <c r="GB85" s="15"/>
      <c r="GC85" s="15"/>
      <c r="GD85" s="15"/>
      <c r="GE85" s="15"/>
      <c r="GF85" s="15"/>
      <c r="GG85" s="15"/>
      <c r="GH85" s="15"/>
      <c r="GI85" s="15"/>
      <c r="GJ85" s="15"/>
      <c r="GK85" s="15"/>
      <c r="GL85" s="15"/>
      <c r="GM85" s="15"/>
      <c r="GN85" s="15"/>
      <c r="GO85" s="15"/>
      <c r="GP85" s="15"/>
      <c r="GQ85" s="15"/>
      <c r="GR85" s="15"/>
      <c r="GS85" s="15"/>
      <c r="GT85" s="15"/>
      <c r="GU85" s="15"/>
      <c r="GV85" s="15"/>
      <c r="GW85" s="15"/>
      <c r="GX85" s="15"/>
      <c r="GY85" s="15"/>
      <c r="GZ85" s="15"/>
      <c r="HA85" s="15"/>
      <c r="HB85" s="15"/>
      <c r="HC85" s="15"/>
      <c r="HD85" s="15"/>
      <c r="HE85" s="15"/>
      <c r="HF85" s="15"/>
      <c r="HG85" s="15"/>
      <c r="HH85" s="15"/>
      <c r="HI85" s="15"/>
      <c r="HJ85" s="15"/>
      <c r="HK85" s="15"/>
      <c r="HL85" s="15"/>
      <c r="HM85" s="15"/>
      <c r="HN85" s="15"/>
      <c r="HO85" s="15"/>
      <c r="HP85" s="15"/>
      <c r="HQ85" s="15"/>
      <c r="HR85" s="15"/>
      <c r="HS85" s="15"/>
      <c r="HT85" s="15"/>
      <c r="HU85" s="15"/>
      <c r="HV85" s="15"/>
    </row>
    <row r="86" spans="1:230">
      <c r="A86" s="42"/>
      <c r="B86" s="15"/>
      <c r="C86" s="121"/>
      <c r="D86" s="20"/>
      <c r="E86" s="20"/>
      <c r="F86" s="15"/>
      <c r="G86" s="20"/>
      <c r="H86" s="20"/>
      <c r="I86" s="20"/>
      <c r="J86" s="20"/>
      <c r="K86" s="20"/>
      <c r="L86" s="20"/>
      <c r="M86" s="20"/>
      <c r="N86" s="20"/>
      <c r="O86" s="20"/>
      <c r="P86" s="20"/>
      <c r="Q86" s="20"/>
      <c r="R86" s="20"/>
      <c r="S86" s="20"/>
      <c r="T86" s="20"/>
      <c r="U86" s="20"/>
      <c r="V86" s="20"/>
      <c r="AB86" s="42"/>
    </row>
    <row r="87" spans="1:230">
      <c r="A87" s="42"/>
      <c r="B87" s="15"/>
      <c r="C87" s="121"/>
      <c r="D87" s="20"/>
      <c r="E87" s="20"/>
      <c r="F87" s="15"/>
      <c r="G87" s="20"/>
      <c r="H87" s="20"/>
      <c r="I87" s="20"/>
      <c r="J87" s="20"/>
      <c r="K87" s="20"/>
      <c r="L87" s="20"/>
      <c r="M87" s="121"/>
      <c r="N87" s="20"/>
      <c r="O87" s="20"/>
      <c r="P87" s="15"/>
      <c r="Q87" s="20"/>
      <c r="R87" s="20"/>
      <c r="S87" s="20"/>
      <c r="T87" s="20"/>
      <c r="U87" s="20"/>
      <c r="V87" s="20"/>
      <c r="AB87" s="42"/>
    </row>
    <row r="88" spans="1:230">
      <c r="A88" s="42"/>
      <c r="B88" s="15"/>
      <c r="C88" s="45"/>
      <c r="D88" s="125" t="s">
        <v>526</v>
      </c>
      <c r="E88" s="55"/>
      <c r="F88" s="54"/>
      <c r="G88" s="54"/>
      <c r="H88" s="55"/>
      <c r="I88" s="125" t="s">
        <v>527</v>
      </c>
      <c r="J88" s="55"/>
      <c r="K88" s="55"/>
      <c r="L88" s="125" t="s">
        <v>528</v>
      </c>
      <c r="M88" s="55"/>
      <c r="N88" s="20"/>
      <c r="O88" s="20"/>
      <c r="P88" s="20"/>
      <c r="Q88" s="20"/>
      <c r="R88" s="20"/>
      <c r="S88" s="20"/>
      <c r="T88" s="20"/>
      <c r="U88" s="20"/>
      <c r="V88" s="20"/>
      <c r="AB88" s="42"/>
    </row>
    <row r="89" spans="1:230">
      <c r="A89" s="42"/>
      <c r="B89" s="15"/>
      <c r="C89" s="45"/>
      <c r="D89" s="49"/>
      <c r="E89" s="45"/>
      <c r="F89" s="49"/>
      <c r="G89" s="49"/>
      <c r="H89" s="45"/>
      <c r="I89" s="45"/>
      <c r="J89" s="20"/>
      <c r="K89" s="20"/>
      <c r="L89" s="20"/>
      <c r="M89" s="20"/>
      <c r="N89" s="20"/>
      <c r="O89" s="20"/>
      <c r="P89" s="20"/>
      <c r="Q89" s="20"/>
      <c r="R89" s="20"/>
      <c r="S89" s="20"/>
      <c r="T89" s="20"/>
      <c r="U89" s="20"/>
      <c r="V89" s="20"/>
      <c r="AB89" s="42"/>
    </row>
    <row r="90" spans="1:230" ht="14.4" customHeight="1">
      <c r="A90" s="42"/>
      <c r="B90" s="15"/>
      <c r="C90" s="80" t="s">
        <v>525</v>
      </c>
      <c r="D90" s="15"/>
      <c r="E90" s="57" t="str">
        <f>Obliczenia5!B30</f>
        <v>Zachód</v>
      </c>
      <c r="F90" s="15"/>
      <c r="G90" s="15"/>
      <c r="H90" s="15"/>
      <c r="I90" s="126">
        <f>Obliczenia5!L30</f>
        <v>443.52</v>
      </c>
      <c r="J90" s="58" t="s">
        <v>17</v>
      </c>
      <c r="K90" s="128"/>
      <c r="L90" s="126">
        <f>Obliczenia5!L45</f>
        <v>138.22500000000002</v>
      </c>
      <c r="M90" s="58" t="s">
        <v>17</v>
      </c>
      <c r="N90" s="15"/>
      <c r="O90" s="57"/>
      <c r="P90" s="15"/>
      <c r="Q90" s="15"/>
      <c r="R90" s="15"/>
      <c r="S90" s="15"/>
      <c r="T90" s="15"/>
      <c r="U90" s="20"/>
      <c r="V90" s="20"/>
      <c r="AB90" s="42"/>
    </row>
    <row r="91" spans="1:230">
      <c r="A91" s="42"/>
      <c r="B91" s="15"/>
      <c r="C91" s="80" t="s">
        <v>525</v>
      </c>
      <c r="D91" s="15"/>
      <c r="E91" s="57" t="str">
        <f>Obliczenia5!B31</f>
        <v>Północ</v>
      </c>
      <c r="F91" s="15"/>
      <c r="G91" s="15"/>
      <c r="H91" s="15"/>
      <c r="I91" s="126">
        <f>Obliczenia5!L31</f>
        <v>0</v>
      </c>
      <c r="J91" s="58" t="s">
        <v>17</v>
      </c>
      <c r="K91" s="128"/>
      <c r="L91" s="126">
        <f>Obliczenia5!L46</f>
        <v>373.625</v>
      </c>
      <c r="M91" s="58" t="s">
        <v>17</v>
      </c>
      <c r="N91" s="15"/>
      <c r="O91" s="57"/>
      <c r="P91" s="15"/>
      <c r="Q91" s="15"/>
      <c r="R91" s="15"/>
      <c r="S91" s="15"/>
      <c r="T91" s="15"/>
      <c r="U91" s="20"/>
      <c r="V91" s="20"/>
      <c r="AB91" s="42"/>
    </row>
    <row r="92" spans="1:230">
      <c r="A92" s="42"/>
      <c r="B92" s="15"/>
      <c r="C92" s="80" t="s">
        <v>525</v>
      </c>
      <c r="D92" s="15"/>
      <c r="E92" s="57" t="str">
        <f>Obliczenia5!B32</f>
        <v>Wschód</v>
      </c>
      <c r="F92" s="15"/>
      <c r="G92" s="15"/>
      <c r="H92" s="15"/>
      <c r="I92" s="126">
        <f>Obliczenia5!L32</f>
        <v>560</v>
      </c>
      <c r="J92" s="58" t="s">
        <v>17</v>
      </c>
      <c r="K92" s="128"/>
      <c r="L92" s="126">
        <f>Obliczenia5!L47</f>
        <v>138.02500000000003</v>
      </c>
      <c r="M92" s="58" t="s">
        <v>17</v>
      </c>
      <c r="N92" s="15"/>
      <c r="O92" s="57"/>
      <c r="P92" s="15"/>
      <c r="Q92" s="15"/>
      <c r="R92" s="15"/>
      <c r="S92" s="15"/>
      <c r="T92" s="15"/>
      <c r="U92" s="20"/>
      <c r="V92" s="20"/>
      <c r="AB92" s="42"/>
    </row>
    <row r="93" spans="1:230">
      <c r="A93" s="42"/>
      <c r="B93" s="15"/>
      <c r="C93" s="80" t="s">
        <v>525</v>
      </c>
      <c r="D93" s="15"/>
      <c r="E93" s="57" t="str">
        <f>Obliczenia5!B33</f>
        <v>Południe</v>
      </c>
      <c r="F93" s="15"/>
      <c r="G93" s="15"/>
      <c r="H93" s="15"/>
      <c r="I93" s="126">
        <f>Obliczenia5!L33</f>
        <v>0</v>
      </c>
      <c r="J93" s="58" t="s">
        <v>17</v>
      </c>
      <c r="K93" s="128"/>
      <c r="L93" s="126">
        <f>Obliczenia5!L48</f>
        <v>149.44999999999999</v>
      </c>
      <c r="M93" s="58" t="s">
        <v>17</v>
      </c>
      <c r="N93" s="15"/>
      <c r="O93" s="57"/>
      <c r="P93" s="15"/>
      <c r="Q93" s="15"/>
      <c r="R93" s="15"/>
      <c r="S93" s="15"/>
      <c r="T93" s="15"/>
      <c r="U93" s="20"/>
      <c r="V93" s="20"/>
      <c r="AB93" s="42"/>
    </row>
    <row r="94" spans="1:230">
      <c r="A94" s="42"/>
      <c r="B94" s="15"/>
      <c r="C94" s="57"/>
      <c r="D94" s="20"/>
      <c r="E94" s="20"/>
      <c r="F94" s="126"/>
      <c r="G94" s="58"/>
      <c r="H94" s="15"/>
      <c r="I94" s="20"/>
      <c r="J94" s="20"/>
      <c r="K94" s="20"/>
      <c r="L94" s="20"/>
      <c r="M94" s="20"/>
      <c r="N94" s="20"/>
      <c r="O94" s="20"/>
      <c r="P94" s="20"/>
      <c r="Q94" s="20"/>
      <c r="R94" s="20"/>
      <c r="S94" s="20"/>
      <c r="T94" s="20"/>
      <c r="U94" s="20"/>
      <c r="V94" s="20"/>
      <c r="AB94" s="42"/>
    </row>
    <row r="95" spans="1:230">
      <c r="A95" s="42"/>
      <c r="B95" s="15"/>
      <c r="C95" s="57" t="s">
        <v>521</v>
      </c>
      <c r="D95" s="20"/>
      <c r="E95" s="20"/>
      <c r="F95" s="126"/>
      <c r="G95" s="58"/>
      <c r="H95" s="15"/>
      <c r="I95" s="130">
        <f>Obliczenia5!R35+Obliczenia5!L49</f>
        <v>1359</v>
      </c>
      <c r="J95" s="58" t="s">
        <v>17</v>
      </c>
      <c r="K95" s="144" t="s">
        <v>460</v>
      </c>
      <c r="L95" s="20"/>
      <c r="M95" s="20"/>
      <c r="N95" s="20"/>
      <c r="O95" s="20"/>
      <c r="P95" s="20"/>
      <c r="Q95" s="20"/>
      <c r="R95" s="20"/>
      <c r="S95" s="20"/>
      <c r="T95" s="20"/>
      <c r="U95" s="20"/>
      <c r="V95" s="20"/>
      <c r="AB95" s="42"/>
    </row>
    <row r="96" spans="1:230">
      <c r="A96" s="42"/>
      <c r="B96" s="15"/>
      <c r="C96" s="57"/>
      <c r="D96" s="20"/>
      <c r="E96" s="20"/>
      <c r="F96" s="126"/>
      <c r="G96" s="58"/>
      <c r="H96" s="126"/>
      <c r="I96" s="58"/>
      <c r="J96" s="128"/>
      <c r="K96" s="20"/>
      <c r="L96" s="20"/>
      <c r="M96" s="20"/>
      <c r="N96" s="20"/>
      <c r="O96" s="20"/>
      <c r="P96" s="20"/>
      <c r="Q96" s="20"/>
      <c r="R96" s="20"/>
      <c r="S96" s="20"/>
      <c r="T96" s="20"/>
      <c r="U96" s="20"/>
      <c r="V96" s="20"/>
      <c r="AB96" s="42"/>
    </row>
    <row r="97" spans="1:230" customFormat="1">
      <c r="A97" s="42"/>
      <c r="B97" s="45"/>
      <c r="C97" s="56"/>
      <c r="D97" s="56"/>
      <c r="E97" s="45"/>
      <c r="F97" s="45"/>
      <c r="G97" s="15"/>
      <c r="H97" s="15"/>
      <c r="I97" s="15"/>
      <c r="J97" s="15"/>
      <c r="K97" s="80"/>
      <c r="L97" s="80"/>
      <c r="M97" s="80"/>
      <c r="N97" s="80"/>
      <c r="O97" s="45"/>
      <c r="P97" s="45"/>
      <c r="Q97" s="45"/>
      <c r="R97" s="45"/>
      <c r="S97" s="45"/>
      <c r="T97" s="45"/>
      <c r="U97" s="45"/>
      <c r="V97" s="45"/>
      <c r="W97" s="45"/>
      <c r="X97" s="45"/>
      <c r="Y97" s="45"/>
      <c r="Z97" s="45"/>
      <c r="AA97" s="45"/>
      <c r="AB97" s="42"/>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c r="BI97" s="15"/>
      <c r="BJ97" s="15"/>
      <c r="BK97" s="15"/>
      <c r="BL97" s="15"/>
      <c r="BM97" s="15"/>
      <c r="BN97" s="15"/>
      <c r="BO97" s="15"/>
      <c r="BP97" s="15"/>
      <c r="BQ97" s="15"/>
      <c r="BR97" s="15"/>
      <c r="BS97" s="15"/>
      <c r="BT97" s="15"/>
      <c r="BU97" s="15"/>
      <c r="BV97" s="15"/>
      <c r="BW97" s="15"/>
      <c r="BX97" s="15"/>
      <c r="BY97" s="15"/>
      <c r="BZ97" s="15"/>
      <c r="CA97" s="15"/>
      <c r="CB97" s="15"/>
      <c r="CC97" s="15"/>
      <c r="CD97" s="15"/>
      <c r="CE97" s="15"/>
      <c r="CF97" s="15"/>
      <c r="CG97" s="15"/>
      <c r="CH97" s="15"/>
      <c r="CI97" s="15"/>
      <c r="CJ97" s="15"/>
      <c r="CK97" s="15"/>
      <c r="CL97" s="15"/>
      <c r="CM97" s="15"/>
      <c r="CN97" s="15"/>
      <c r="CO97" s="15"/>
      <c r="CP97" s="15"/>
      <c r="CQ97" s="15"/>
      <c r="CR97" s="15"/>
      <c r="CS97" s="15"/>
      <c r="CT97" s="15"/>
      <c r="CU97" s="15"/>
      <c r="CV97" s="15"/>
      <c r="CW97" s="15"/>
      <c r="CX97" s="15"/>
      <c r="CY97" s="15"/>
      <c r="CZ97" s="15"/>
      <c r="DA97" s="15"/>
      <c r="DB97" s="15"/>
      <c r="DC97" s="15"/>
      <c r="DD97" s="15"/>
      <c r="DE97" s="15"/>
      <c r="DF97" s="15"/>
      <c r="DG97" s="15"/>
      <c r="DH97" s="15"/>
      <c r="DI97" s="15"/>
      <c r="DJ97" s="15"/>
      <c r="DK97" s="15"/>
      <c r="DL97" s="15"/>
      <c r="DM97" s="15"/>
      <c r="DN97" s="15"/>
      <c r="DO97" s="15"/>
      <c r="DP97" s="15"/>
      <c r="DQ97" s="15"/>
      <c r="DR97" s="15"/>
      <c r="DS97" s="15"/>
      <c r="DT97" s="15"/>
      <c r="DU97" s="15"/>
      <c r="DV97" s="15"/>
      <c r="DW97" s="15"/>
      <c r="DX97" s="15"/>
      <c r="DY97" s="15"/>
      <c r="DZ97" s="15"/>
      <c r="EA97" s="15"/>
      <c r="EB97" s="15"/>
      <c r="EC97" s="15"/>
      <c r="ED97" s="15"/>
      <c r="EE97" s="15"/>
      <c r="EF97" s="15"/>
      <c r="EG97" s="15"/>
      <c r="EH97" s="15"/>
      <c r="EI97" s="15"/>
      <c r="EJ97" s="15"/>
      <c r="EK97" s="15"/>
      <c r="EL97" s="15"/>
      <c r="EM97" s="15"/>
      <c r="EN97" s="15"/>
      <c r="EO97" s="15"/>
      <c r="EP97" s="15"/>
      <c r="EQ97" s="15"/>
      <c r="ER97" s="15"/>
      <c r="ES97" s="15"/>
      <c r="ET97" s="15"/>
      <c r="EU97" s="15"/>
      <c r="EV97" s="15"/>
      <c r="EW97" s="15"/>
      <c r="EX97" s="15"/>
      <c r="EY97" s="15"/>
      <c r="EZ97" s="15"/>
      <c r="FA97" s="15"/>
      <c r="FB97" s="15"/>
      <c r="FC97" s="15"/>
      <c r="FD97" s="15"/>
      <c r="FE97" s="15"/>
      <c r="FF97" s="15"/>
      <c r="FG97" s="15"/>
      <c r="FH97" s="15"/>
      <c r="FI97" s="15"/>
      <c r="FJ97" s="15"/>
      <c r="FK97" s="15"/>
      <c r="FL97" s="15"/>
      <c r="FM97" s="15"/>
      <c r="FN97" s="15"/>
      <c r="FO97" s="15"/>
      <c r="FP97" s="15"/>
      <c r="FQ97" s="15"/>
      <c r="FR97" s="15"/>
      <c r="FS97" s="15"/>
      <c r="FT97" s="15"/>
      <c r="FU97" s="15"/>
      <c r="FV97" s="15"/>
      <c r="FW97" s="15"/>
      <c r="FX97" s="15"/>
      <c r="FY97" s="15"/>
      <c r="FZ97" s="15"/>
      <c r="GA97" s="15"/>
      <c r="GB97" s="15"/>
      <c r="GC97" s="15"/>
      <c r="GD97" s="15"/>
      <c r="GE97" s="15"/>
      <c r="GF97" s="15"/>
      <c r="GG97" s="15"/>
      <c r="GH97" s="15"/>
      <c r="GI97" s="15"/>
      <c r="GJ97" s="15"/>
      <c r="GK97" s="15"/>
      <c r="GL97" s="15"/>
      <c r="GM97" s="15"/>
      <c r="GN97" s="15"/>
      <c r="GO97" s="15"/>
      <c r="GP97" s="15"/>
      <c r="GQ97" s="15"/>
      <c r="GR97" s="15"/>
      <c r="GS97" s="15"/>
      <c r="GT97" s="15"/>
      <c r="GU97" s="15"/>
      <c r="GV97" s="15"/>
      <c r="GW97" s="15"/>
      <c r="GX97" s="15"/>
      <c r="GY97" s="15"/>
      <c r="GZ97" s="15"/>
      <c r="HA97" s="15"/>
      <c r="HB97" s="15"/>
      <c r="HC97" s="15"/>
      <c r="HD97" s="15"/>
      <c r="HE97" s="15"/>
      <c r="HF97" s="15"/>
      <c r="HG97" s="15"/>
      <c r="HH97" s="15"/>
      <c r="HI97" s="15"/>
      <c r="HJ97" s="15"/>
      <c r="HK97" s="15"/>
      <c r="HL97" s="15"/>
      <c r="HM97" s="15"/>
      <c r="HN97" s="15"/>
      <c r="HO97" s="15"/>
      <c r="HP97" s="15"/>
      <c r="HQ97" s="15"/>
      <c r="HR97" s="15"/>
      <c r="HS97" s="15"/>
      <c r="HT97" s="15"/>
      <c r="HU97" s="15"/>
      <c r="HV97" s="15"/>
    </row>
    <row r="98" spans="1:230" customFormat="1">
      <c r="A98" s="42"/>
      <c r="B98" s="47"/>
      <c r="C98" s="47"/>
      <c r="D98" s="47"/>
      <c r="E98" s="47"/>
      <c r="F98" s="47"/>
      <c r="G98" s="47"/>
      <c r="H98" s="47"/>
      <c r="I98" s="47"/>
      <c r="J98" s="47"/>
      <c r="K98" s="47"/>
      <c r="L98" s="47"/>
      <c r="M98" s="47"/>
      <c r="N98" s="47"/>
      <c r="O98" s="47"/>
      <c r="P98" s="47"/>
      <c r="Q98" s="47"/>
      <c r="R98" s="47"/>
      <c r="S98" s="47"/>
      <c r="T98" s="47"/>
      <c r="U98" s="47"/>
      <c r="V98" s="47"/>
      <c r="W98" s="47"/>
      <c r="X98" s="47"/>
      <c r="Y98" s="47"/>
      <c r="Z98" s="47"/>
      <c r="AA98" s="47"/>
      <c r="AB98" s="42"/>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c r="BI98" s="15"/>
      <c r="BJ98" s="15"/>
      <c r="BK98" s="15"/>
      <c r="BL98" s="15"/>
      <c r="BM98" s="15"/>
      <c r="BN98" s="15"/>
      <c r="BO98" s="15"/>
      <c r="BP98" s="15"/>
      <c r="BQ98" s="15"/>
      <c r="BR98" s="15"/>
      <c r="BS98" s="15"/>
      <c r="BT98" s="15"/>
      <c r="BU98" s="15"/>
      <c r="BV98" s="15"/>
      <c r="BW98" s="15"/>
      <c r="BX98" s="15"/>
      <c r="BY98" s="15"/>
      <c r="BZ98" s="15"/>
      <c r="CA98" s="15"/>
      <c r="CB98" s="15"/>
      <c r="CC98" s="15"/>
      <c r="CD98" s="15"/>
      <c r="CE98" s="15"/>
      <c r="CF98" s="15"/>
      <c r="CG98" s="15"/>
      <c r="CH98" s="15"/>
      <c r="CI98" s="15"/>
      <c r="CJ98" s="15"/>
      <c r="CK98" s="15"/>
      <c r="CL98" s="15"/>
      <c r="CM98" s="15"/>
      <c r="CN98" s="15"/>
      <c r="CO98" s="15"/>
      <c r="CP98" s="15"/>
      <c r="CQ98" s="15"/>
      <c r="CR98" s="15"/>
      <c r="CS98" s="15"/>
      <c r="CT98" s="15"/>
      <c r="CU98" s="15"/>
      <c r="CV98" s="15"/>
      <c r="CW98" s="15"/>
      <c r="CX98" s="15"/>
      <c r="CY98" s="15"/>
      <c r="CZ98" s="15"/>
      <c r="DA98" s="15"/>
      <c r="DB98" s="15"/>
      <c r="DC98" s="15"/>
      <c r="DD98" s="15"/>
      <c r="DE98" s="15"/>
      <c r="DF98" s="15"/>
      <c r="DG98" s="15"/>
      <c r="DH98" s="15"/>
      <c r="DI98" s="15"/>
      <c r="DJ98" s="15"/>
      <c r="DK98" s="15"/>
      <c r="DL98" s="15"/>
      <c r="DM98" s="15"/>
      <c r="DN98" s="15"/>
      <c r="DO98" s="15"/>
      <c r="DP98" s="15"/>
      <c r="DQ98" s="15"/>
      <c r="DR98" s="15"/>
      <c r="DS98" s="15"/>
      <c r="DT98" s="15"/>
      <c r="DU98" s="15"/>
      <c r="DV98" s="15"/>
      <c r="DW98" s="15"/>
      <c r="DX98" s="15"/>
      <c r="DY98" s="15"/>
      <c r="DZ98" s="15"/>
      <c r="EA98" s="15"/>
      <c r="EB98" s="15"/>
      <c r="EC98" s="15"/>
      <c r="ED98" s="15"/>
      <c r="EE98" s="15"/>
      <c r="EF98" s="15"/>
      <c r="EG98" s="15"/>
      <c r="EH98" s="15"/>
      <c r="EI98" s="15"/>
      <c r="EJ98" s="15"/>
      <c r="EK98" s="15"/>
      <c r="EL98" s="15"/>
      <c r="EM98" s="15"/>
      <c r="EN98" s="15"/>
      <c r="EO98" s="15"/>
      <c r="EP98" s="15"/>
      <c r="EQ98" s="15"/>
      <c r="ER98" s="15"/>
      <c r="ES98" s="15"/>
      <c r="ET98" s="15"/>
      <c r="EU98" s="15"/>
      <c r="EV98" s="15"/>
      <c r="EW98" s="15"/>
      <c r="EX98" s="15"/>
      <c r="EY98" s="15"/>
      <c r="EZ98" s="15"/>
      <c r="FA98" s="15"/>
      <c r="FB98" s="15"/>
      <c r="FC98" s="15"/>
      <c r="FD98" s="15"/>
      <c r="FE98" s="15"/>
      <c r="FF98" s="15"/>
      <c r="FG98" s="15"/>
      <c r="FH98" s="15"/>
      <c r="FI98" s="15"/>
      <c r="FJ98" s="15"/>
      <c r="FK98" s="15"/>
      <c r="FL98" s="15"/>
      <c r="FM98" s="15"/>
      <c r="FN98" s="15"/>
      <c r="FO98" s="15"/>
      <c r="FP98" s="15"/>
      <c r="FQ98" s="15"/>
      <c r="FR98" s="15"/>
      <c r="FS98" s="15"/>
      <c r="FT98" s="15"/>
      <c r="FU98" s="15"/>
      <c r="FV98" s="15"/>
      <c r="FW98" s="15"/>
      <c r="FX98" s="15"/>
      <c r="FY98" s="15"/>
      <c r="FZ98" s="15"/>
      <c r="GA98" s="15"/>
      <c r="GB98" s="15"/>
      <c r="GC98" s="15"/>
      <c r="GD98" s="15"/>
      <c r="GE98" s="15"/>
      <c r="GF98" s="15"/>
      <c r="GG98" s="15"/>
      <c r="GH98" s="15"/>
      <c r="GI98" s="15"/>
      <c r="GJ98" s="15"/>
      <c r="GK98" s="15"/>
      <c r="GL98" s="15"/>
      <c r="GM98" s="15"/>
      <c r="GN98" s="15"/>
      <c r="GO98" s="15"/>
      <c r="GP98" s="15"/>
      <c r="GQ98" s="15"/>
      <c r="GR98" s="15"/>
      <c r="GS98" s="15"/>
      <c r="GT98" s="15"/>
      <c r="GU98" s="15"/>
      <c r="GV98" s="15"/>
      <c r="GW98" s="15"/>
      <c r="GX98" s="15"/>
      <c r="GY98" s="15"/>
      <c r="GZ98" s="15"/>
      <c r="HA98" s="15"/>
      <c r="HB98" s="15"/>
      <c r="HC98" s="15"/>
      <c r="HD98" s="15"/>
      <c r="HE98" s="15"/>
      <c r="HF98" s="15"/>
      <c r="HG98" s="15"/>
      <c r="HH98" s="15"/>
      <c r="HI98" s="15"/>
      <c r="HJ98" s="15"/>
      <c r="HK98" s="15"/>
      <c r="HL98" s="15"/>
      <c r="HM98" s="15"/>
      <c r="HN98" s="15"/>
      <c r="HO98" s="15"/>
      <c r="HP98" s="15"/>
      <c r="HQ98" s="15"/>
      <c r="HR98" s="15"/>
      <c r="HS98" s="15"/>
      <c r="HT98" s="15"/>
      <c r="HU98" s="15"/>
      <c r="HV98" s="15"/>
    </row>
    <row r="99" spans="1:230" customFormat="1" ht="21">
      <c r="A99" s="42"/>
      <c r="B99" s="47"/>
      <c r="C99" s="53" t="s">
        <v>536</v>
      </c>
      <c r="D99" s="47"/>
      <c r="E99" s="47"/>
      <c r="F99" s="47"/>
      <c r="G99" s="47"/>
      <c r="H99" s="47"/>
      <c r="I99" s="47"/>
      <c r="J99" s="47"/>
      <c r="K99" s="47"/>
      <c r="L99" s="47"/>
      <c r="M99" s="47"/>
      <c r="N99" s="47"/>
      <c r="O99" s="47"/>
      <c r="P99" s="47"/>
      <c r="Q99" s="47"/>
      <c r="R99" s="47"/>
      <c r="S99" s="47"/>
      <c r="T99" s="47"/>
      <c r="U99" s="47"/>
      <c r="V99" s="47"/>
      <c r="W99" s="47"/>
      <c r="X99" s="47"/>
      <c r="Y99" s="47"/>
      <c r="Z99" s="47"/>
      <c r="AA99" s="47"/>
      <c r="AB99" s="42"/>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c r="BI99" s="15"/>
      <c r="BJ99" s="15"/>
      <c r="BK99" s="15"/>
      <c r="BL99" s="15"/>
      <c r="BM99" s="15"/>
      <c r="BN99" s="15"/>
      <c r="BO99" s="15"/>
      <c r="BP99" s="15"/>
      <c r="BQ99" s="15"/>
      <c r="BR99" s="15"/>
      <c r="BS99" s="15"/>
      <c r="BT99" s="15"/>
      <c r="BU99" s="15"/>
      <c r="BV99" s="15"/>
      <c r="BW99" s="15"/>
      <c r="BX99" s="15"/>
      <c r="BY99" s="15"/>
      <c r="BZ99" s="15"/>
      <c r="CA99" s="15"/>
      <c r="CB99" s="15"/>
      <c r="CC99" s="15"/>
      <c r="CD99" s="15"/>
      <c r="CE99" s="15"/>
      <c r="CF99" s="15"/>
      <c r="CG99" s="15"/>
      <c r="CH99" s="15"/>
      <c r="CI99" s="15"/>
      <c r="CJ99" s="15"/>
      <c r="CK99" s="15"/>
      <c r="CL99" s="15"/>
      <c r="CM99" s="15"/>
      <c r="CN99" s="15"/>
      <c r="CO99" s="15"/>
      <c r="CP99" s="15"/>
      <c r="CQ99" s="15"/>
      <c r="CR99" s="15"/>
      <c r="CS99" s="15"/>
      <c r="CT99" s="15"/>
      <c r="CU99" s="15"/>
      <c r="CV99" s="15"/>
      <c r="CW99" s="15"/>
      <c r="CX99" s="15"/>
      <c r="CY99" s="15"/>
      <c r="CZ99" s="15"/>
      <c r="DA99" s="15"/>
      <c r="DB99" s="15"/>
      <c r="DC99" s="15"/>
      <c r="DD99" s="15"/>
      <c r="DE99" s="15"/>
      <c r="DF99" s="15"/>
      <c r="DG99" s="15"/>
      <c r="DH99" s="15"/>
      <c r="DI99" s="15"/>
      <c r="DJ99" s="15"/>
      <c r="DK99" s="15"/>
      <c r="DL99" s="15"/>
      <c r="DM99" s="15"/>
      <c r="DN99" s="15"/>
      <c r="DO99" s="15"/>
      <c r="DP99" s="15"/>
      <c r="DQ99" s="15"/>
      <c r="DR99" s="15"/>
      <c r="DS99" s="15"/>
      <c r="DT99" s="15"/>
      <c r="DU99" s="15"/>
      <c r="DV99" s="15"/>
      <c r="DW99" s="15"/>
      <c r="DX99" s="15"/>
      <c r="DY99" s="15"/>
      <c r="DZ99" s="15"/>
      <c r="EA99" s="15"/>
      <c r="EB99" s="15"/>
      <c r="EC99" s="15"/>
      <c r="ED99" s="15"/>
      <c r="EE99" s="15"/>
      <c r="EF99" s="15"/>
      <c r="EG99" s="15"/>
      <c r="EH99" s="15"/>
      <c r="EI99" s="15"/>
      <c r="EJ99" s="15"/>
      <c r="EK99" s="15"/>
      <c r="EL99" s="15"/>
      <c r="EM99" s="15"/>
      <c r="EN99" s="15"/>
      <c r="EO99" s="15"/>
      <c r="EP99" s="15"/>
      <c r="EQ99" s="15"/>
      <c r="ER99" s="15"/>
      <c r="ES99" s="15"/>
      <c r="ET99" s="15"/>
      <c r="EU99" s="15"/>
      <c r="EV99" s="15"/>
      <c r="EW99" s="15"/>
      <c r="EX99" s="15"/>
      <c r="EY99" s="15"/>
      <c r="EZ99" s="15"/>
      <c r="FA99" s="15"/>
      <c r="FB99" s="15"/>
      <c r="FC99" s="15"/>
      <c r="FD99" s="15"/>
      <c r="FE99" s="15"/>
      <c r="FF99" s="15"/>
      <c r="FG99" s="15"/>
      <c r="FH99" s="15"/>
      <c r="FI99" s="15"/>
      <c r="FJ99" s="15"/>
      <c r="FK99" s="15"/>
      <c r="FL99" s="15"/>
      <c r="FM99" s="15"/>
      <c r="FN99" s="15"/>
      <c r="FO99" s="15"/>
      <c r="FP99" s="15"/>
      <c r="FQ99" s="15"/>
      <c r="FR99" s="15"/>
      <c r="FS99" s="15"/>
      <c r="FT99" s="15"/>
      <c r="FU99" s="15"/>
      <c r="FV99" s="15"/>
      <c r="FW99" s="15"/>
      <c r="FX99" s="15"/>
      <c r="FY99" s="15"/>
      <c r="FZ99" s="15"/>
      <c r="GA99" s="15"/>
      <c r="GB99" s="15"/>
      <c r="GC99" s="15"/>
      <c r="GD99" s="15"/>
      <c r="GE99" s="15"/>
      <c r="GF99" s="15"/>
      <c r="GG99" s="15"/>
      <c r="GH99" s="15"/>
      <c r="GI99" s="15"/>
      <c r="GJ99" s="15"/>
      <c r="GK99" s="15"/>
      <c r="GL99" s="15"/>
      <c r="GM99" s="15"/>
      <c r="GN99" s="15"/>
      <c r="GO99" s="15"/>
      <c r="GP99" s="15"/>
      <c r="GQ99" s="15"/>
      <c r="GR99" s="15"/>
      <c r="GS99" s="15"/>
      <c r="GT99" s="15"/>
      <c r="GU99" s="15"/>
      <c r="GV99" s="15"/>
      <c r="GW99" s="15"/>
      <c r="GX99" s="15"/>
      <c r="GY99" s="15"/>
      <c r="GZ99" s="15"/>
      <c r="HA99" s="15"/>
      <c r="HB99" s="15"/>
      <c r="HC99" s="15"/>
      <c r="HD99" s="15"/>
      <c r="HE99" s="15"/>
      <c r="HF99" s="15"/>
      <c r="HG99" s="15"/>
      <c r="HH99" s="15"/>
      <c r="HI99" s="15"/>
      <c r="HJ99" s="15"/>
      <c r="HK99" s="15"/>
      <c r="HL99" s="15"/>
      <c r="HM99" s="15"/>
      <c r="HN99" s="15"/>
      <c r="HO99" s="15"/>
      <c r="HP99" s="15"/>
      <c r="HQ99" s="15"/>
      <c r="HR99" s="15"/>
      <c r="HS99" s="15"/>
      <c r="HT99" s="15"/>
      <c r="HU99" s="15"/>
      <c r="HV99" s="15"/>
    </row>
    <row r="100" spans="1:230" customFormat="1">
      <c r="A100" s="42"/>
      <c r="B100" s="47"/>
      <c r="C100" s="47"/>
      <c r="D100" s="47"/>
      <c r="E100" s="47"/>
      <c r="F100" s="47"/>
      <c r="G100" s="47"/>
      <c r="H100" s="47"/>
      <c r="I100" s="47"/>
      <c r="J100" s="47"/>
      <c r="K100" s="47"/>
      <c r="L100" s="47"/>
      <c r="M100" s="47"/>
      <c r="N100" s="47"/>
      <c r="O100" s="47"/>
      <c r="P100" s="47"/>
      <c r="Q100" s="47"/>
      <c r="R100" s="47"/>
      <c r="S100" s="47"/>
      <c r="T100" s="47"/>
      <c r="U100" s="47"/>
      <c r="V100" s="47"/>
      <c r="W100" s="47"/>
      <c r="X100" s="47"/>
      <c r="Y100" s="47"/>
      <c r="Z100" s="47"/>
      <c r="AA100" s="47"/>
      <c r="AB100" s="42"/>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c r="BI100" s="15"/>
      <c r="BJ100" s="15"/>
      <c r="BK100" s="15"/>
      <c r="BL100" s="15"/>
      <c r="BM100" s="15"/>
      <c r="BN100" s="15"/>
      <c r="BO100" s="15"/>
      <c r="BP100" s="15"/>
      <c r="BQ100" s="15"/>
      <c r="BR100" s="15"/>
      <c r="BS100" s="15"/>
      <c r="BT100" s="15"/>
      <c r="BU100" s="15"/>
      <c r="BV100" s="15"/>
      <c r="BW100" s="15"/>
      <c r="BX100" s="15"/>
      <c r="BY100" s="15"/>
      <c r="BZ100" s="15"/>
      <c r="CA100" s="15"/>
      <c r="CB100" s="15"/>
      <c r="CC100" s="15"/>
      <c r="CD100" s="15"/>
      <c r="CE100" s="15"/>
      <c r="CF100" s="15"/>
      <c r="CG100" s="15"/>
      <c r="CH100" s="15"/>
      <c r="CI100" s="15"/>
      <c r="CJ100" s="15"/>
      <c r="CK100" s="15"/>
      <c r="CL100" s="15"/>
      <c r="CM100" s="15"/>
      <c r="CN100" s="15"/>
      <c r="CO100" s="15"/>
      <c r="CP100" s="15"/>
      <c r="CQ100" s="15"/>
      <c r="CR100" s="15"/>
      <c r="CS100" s="15"/>
      <c r="CT100" s="15"/>
      <c r="CU100" s="15"/>
      <c r="CV100" s="15"/>
      <c r="CW100" s="15"/>
      <c r="CX100" s="15"/>
      <c r="CY100" s="15"/>
      <c r="CZ100" s="15"/>
      <c r="DA100" s="15"/>
      <c r="DB100" s="15"/>
      <c r="DC100" s="15"/>
      <c r="DD100" s="15"/>
      <c r="DE100" s="15"/>
      <c r="DF100" s="15"/>
      <c r="DG100" s="15"/>
      <c r="DH100" s="15"/>
      <c r="DI100" s="15"/>
      <c r="DJ100" s="15"/>
      <c r="DK100" s="15"/>
      <c r="DL100" s="15"/>
      <c r="DM100" s="15"/>
      <c r="DN100" s="15"/>
      <c r="DO100" s="15"/>
      <c r="DP100" s="15"/>
      <c r="DQ100" s="15"/>
      <c r="DR100" s="15"/>
      <c r="DS100" s="15"/>
      <c r="DT100" s="15"/>
      <c r="DU100" s="15"/>
      <c r="DV100" s="15"/>
      <c r="DW100" s="15"/>
      <c r="DX100" s="15"/>
      <c r="DY100" s="15"/>
      <c r="DZ100" s="15"/>
      <c r="EA100" s="15"/>
      <c r="EB100" s="15"/>
      <c r="EC100" s="15"/>
      <c r="ED100" s="15"/>
      <c r="EE100" s="15"/>
      <c r="EF100" s="15"/>
      <c r="EG100" s="15"/>
      <c r="EH100" s="15"/>
      <c r="EI100" s="15"/>
      <c r="EJ100" s="15"/>
      <c r="EK100" s="15"/>
      <c r="EL100" s="15"/>
      <c r="EM100" s="15"/>
      <c r="EN100" s="15"/>
      <c r="EO100" s="15"/>
      <c r="EP100" s="15"/>
      <c r="EQ100" s="15"/>
      <c r="ER100" s="15"/>
      <c r="ES100" s="15"/>
      <c r="ET100" s="15"/>
      <c r="EU100" s="15"/>
      <c r="EV100" s="15"/>
      <c r="EW100" s="15"/>
      <c r="EX100" s="15"/>
      <c r="EY100" s="15"/>
      <c r="EZ100" s="15"/>
      <c r="FA100" s="15"/>
      <c r="FB100" s="15"/>
      <c r="FC100" s="15"/>
      <c r="FD100" s="15"/>
      <c r="FE100" s="15"/>
      <c r="FF100" s="15"/>
      <c r="FG100" s="15"/>
      <c r="FH100" s="15"/>
      <c r="FI100" s="15"/>
      <c r="FJ100" s="15"/>
      <c r="FK100" s="15"/>
      <c r="FL100" s="15"/>
      <c r="FM100" s="15"/>
      <c r="FN100" s="15"/>
      <c r="FO100" s="15"/>
      <c r="FP100" s="15"/>
      <c r="FQ100" s="15"/>
      <c r="FR100" s="15"/>
      <c r="FS100" s="15"/>
      <c r="FT100" s="15"/>
      <c r="FU100" s="15"/>
      <c r="FV100" s="15"/>
      <c r="FW100" s="15"/>
      <c r="FX100" s="15"/>
      <c r="FY100" s="15"/>
      <c r="FZ100" s="15"/>
      <c r="GA100" s="15"/>
      <c r="GB100" s="15"/>
      <c r="GC100" s="15"/>
      <c r="GD100" s="15"/>
      <c r="GE100" s="15"/>
      <c r="GF100" s="15"/>
      <c r="GG100" s="15"/>
      <c r="GH100" s="15"/>
      <c r="GI100" s="15"/>
      <c r="GJ100" s="15"/>
      <c r="GK100" s="15"/>
      <c r="GL100" s="15"/>
      <c r="GM100" s="15"/>
      <c r="GN100" s="15"/>
      <c r="GO100" s="15"/>
      <c r="GP100" s="15"/>
      <c r="GQ100" s="15"/>
      <c r="GR100" s="15"/>
      <c r="GS100" s="15"/>
      <c r="GT100" s="15"/>
      <c r="GU100" s="15"/>
      <c r="GV100" s="15"/>
      <c r="GW100" s="15"/>
      <c r="GX100" s="15"/>
      <c r="GY100" s="15"/>
      <c r="GZ100" s="15"/>
      <c r="HA100" s="15"/>
      <c r="HB100" s="15"/>
      <c r="HC100" s="15"/>
      <c r="HD100" s="15"/>
      <c r="HE100" s="15"/>
      <c r="HF100" s="15"/>
      <c r="HG100" s="15"/>
      <c r="HH100" s="15"/>
      <c r="HI100" s="15"/>
      <c r="HJ100" s="15"/>
      <c r="HK100" s="15"/>
      <c r="HL100" s="15"/>
      <c r="HM100" s="15"/>
      <c r="HN100" s="15"/>
      <c r="HO100" s="15"/>
      <c r="HP100" s="15"/>
      <c r="HQ100" s="15"/>
      <c r="HR100" s="15"/>
      <c r="HS100" s="15"/>
      <c r="HT100" s="15"/>
      <c r="HU100" s="15"/>
      <c r="HV100" s="15"/>
    </row>
    <row r="101" spans="1:230" customFormat="1">
      <c r="A101" s="42"/>
      <c r="B101" s="45"/>
      <c r="C101" s="56"/>
      <c r="D101" s="56"/>
      <c r="E101" s="45"/>
      <c r="F101" s="45"/>
      <c r="G101" s="15"/>
      <c r="H101" s="15"/>
      <c r="I101" s="15"/>
      <c r="J101" s="15"/>
      <c r="K101" s="80"/>
      <c r="L101" s="80"/>
      <c r="M101" s="80"/>
      <c r="N101" s="80"/>
      <c r="O101" s="45"/>
      <c r="P101" s="45"/>
      <c r="Q101" s="45"/>
      <c r="R101" s="45"/>
      <c r="S101" s="45"/>
      <c r="T101" s="45"/>
      <c r="U101" s="45"/>
      <c r="V101" s="45"/>
      <c r="W101" s="45"/>
      <c r="X101" s="45"/>
      <c r="Y101" s="45"/>
      <c r="Z101" s="45"/>
      <c r="AA101" s="45"/>
      <c r="AB101" s="42"/>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c r="BI101" s="15"/>
      <c r="BJ101" s="15"/>
      <c r="BK101" s="15"/>
      <c r="BL101" s="15"/>
      <c r="BM101" s="15"/>
      <c r="BN101" s="15"/>
      <c r="BO101" s="15"/>
      <c r="BP101" s="15"/>
      <c r="BQ101" s="15"/>
      <c r="BR101" s="15"/>
      <c r="BS101" s="15"/>
      <c r="BT101" s="15"/>
      <c r="BU101" s="15"/>
      <c r="BV101" s="15"/>
      <c r="BW101" s="15"/>
      <c r="BX101" s="15"/>
      <c r="BY101" s="15"/>
      <c r="BZ101" s="15"/>
      <c r="CA101" s="15"/>
      <c r="CB101" s="15"/>
      <c r="CC101" s="15"/>
      <c r="CD101" s="15"/>
      <c r="CE101" s="15"/>
      <c r="CF101" s="15"/>
      <c r="CG101" s="15"/>
      <c r="CH101" s="15"/>
      <c r="CI101" s="15"/>
      <c r="CJ101" s="15"/>
      <c r="CK101" s="15"/>
      <c r="CL101" s="15"/>
      <c r="CM101" s="15"/>
      <c r="CN101" s="15"/>
      <c r="CO101" s="15"/>
      <c r="CP101" s="15"/>
      <c r="CQ101" s="15"/>
      <c r="CR101" s="15"/>
      <c r="CS101" s="15"/>
      <c r="CT101" s="15"/>
      <c r="CU101" s="15"/>
      <c r="CV101" s="15"/>
      <c r="CW101" s="15"/>
      <c r="CX101" s="15"/>
      <c r="CY101" s="15"/>
      <c r="CZ101" s="15"/>
      <c r="DA101" s="15"/>
      <c r="DB101" s="15"/>
      <c r="DC101" s="15"/>
      <c r="DD101" s="15"/>
      <c r="DE101" s="15"/>
      <c r="DF101" s="15"/>
      <c r="DG101" s="15"/>
      <c r="DH101" s="15"/>
      <c r="DI101" s="15"/>
      <c r="DJ101" s="15"/>
      <c r="DK101" s="15"/>
      <c r="DL101" s="15"/>
      <c r="DM101" s="15"/>
      <c r="DN101" s="15"/>
      <c r="DO101" s="15"/>
      <c r="DP101" s="15"/>
      <c r="DQ101" s="15"/>
      <c r="DR101" s="15"/>
      <c r="DS101" s="15"/>
      <c r="DT101" s="15"/>
      <c r="DU101" s="15"/>
      <c r="DV101" s="15"/>
      <c r="DW101" s="15"/>
      <c r="DX101" s="15"/>
      <c r="DY101" s="15"/>
      <c r="DZ101" s="15"/>
      <c r="EA101" s="15"/>
      <c r="EB101" s="15"/>
      <c r="EC101" s="15"/>
      <c r="ED101" s="15"/>
      <c r="EE101" s="15"/>
      <c r="EF101" s="15"/>
      <c r="EG101" s="15"/>
      <c r="EH101" s="15"/>
      <c r="EI101" s="15"/>
      <c r="EJ101" s="15"/>
      <c r="EK101" s="15"/>
      <c r="EL101" s="15"/>
      <c r="EM101" s="15"/>
      <c r="EN101" s="15"/>
      <c r="EO101" s="15"/>
      <c r="EP101" s="15"/>
      <c r="EQ101" s="15"/>
      <c r="ER101" s="15"/>
      <c r="ES101" s="15"/>
      <c r="ET101" s="15"/>
      <c r="EU101" s="15"/>
      <c r="EV101" s="15"/>
      <c r="EW101" s="15"/>
      <c r="EX101" s="15"/>
      <c r="EY101" s="15"/>
      <c r="EZ101" s="15"/>
      <c r="FA101" s="15"/>
      <c r="FB101" s="15"/>
      <c r="FC101" s="15"/>
      <c r="FD101" s="15"/>
      <c r="FE101" s="15"/>
      <c r="FF101" s="15"/>
      <c r="FG101" s="15"/>
      <c r="FH101" s="15"/>
      <c r="FI101" s="15"/>
      <c r="FJ101" s="15"/>
      <c r="FK101" s="15"/>
      <c r="FL101" s="15"/>
      <c r="FM101" s="15"/>
      <c r="FN101" s="15"/>
      <c r="FO101" s="15"/>
      <c r="FP101" s="15"/>
      <c r="FQ101" s="15"/>
      <c r="FR101" s="15"/>
      <c r="FS101" s="15"/>
      <c r="FT101" s="15"/>
      <c r="FU101" s="15"/>
      <c r="FV101" s="15"/>
      <c r="FW101" s="15"/>
      <c r="FX101" s="15"/>
      <c r="FY101" s="15"/>
      <c r="FZ101" s="15"/>
      <c r="GA101" s="15"/>
      <c r="GB101" s="15"/>
      <c r="GC101" s="15"/>
      <c r="GD101" s="15"/>
      <c r="GE101" s="15"/>
      <c r="GF101" s="15"/>
      <c r="GG101" s="15"/>
      <c r="GH101" s="15"/>
      <c r="GI101" s="15"/>
      <c r="GJ101" s="15"/>
      <c r="GK101" s="15"/>
      <c r="GL101" s="15"/>
      <c r="GM101" s="15"/>
      <c r="GN101" s="15"/>
      <c r="GO101" s="15"/>
      <c r="GP101" s="15"/>
      <c r="GQ101" s="15"/>
      <c r="GR101" s="15"/>
      <c r="GS101" s="15"/>
      <c r="GT101" s="15"/>
      <c r="GU101" s="15"/>
      <c r="GV101" s="15"/>
      <c r="GW101" s="15"/>
      <c r="GX101" s="15"/>
      <c r="GY101" s="15"/>
      <c r="GZ101" s="15"/>
      <c r="HA101" s="15"/>
      <c r="HB101" s="15"/>
      <c r="HC101" s="15"/>
      <c r="HD101" s="15"/>
      <c r="HE101" s="15"/>
      <c r="HF101" s="15"/>
      <c r="HG101" s="15"/>
      <c r="HH101" s="15"/>
      <c r="HI101" s="15"/>
      <c r="HJ101" s="15"/>
      <c r="HK101" s="15"/>
      <c r="HL101" s="15"/>
      <c r="HM101" s="15"/>
      <c r="HN101" s="15"/>
      <c r="HO101" s="15"/>
      <c r="HP101" s="15"/>
      <c r="HQ101" s="15"/>
      <c r="HR101" s="15"/>
      <c r="HS101" s="15"/>
      <c r="HT101" s="15"/>
      <c r="HU101" s="15"/>
      <c r="HV101" s="15"/>
    </row>
    <row r="102" spans="1:230" customFormat="1">
      <c r="A102" s="42"/>
      <c r="B102" s="45"/>
      <c r="C102" s="56"/>
      <c r="D102" s="56"/>
      <c r="E102" s="45"/>
      <c r="F102" s="45"/>
      <c r="H102" s="15"/>
      <c r="I102" s="15"/>
      <c r="J102" s="15"/>
      <c r="K102" s="15"/>
      <c r="L102" s="80"/>
      <c r="M102" s="80"/>
      <c r="N102" s="80"/>
      <c r="O102" s="45"/>
      <c r="P102" s="45"/>
      <c r="Q102" s="45"/>
      <c r="R102" s="45"/>
      <c r="S102" s="45"/>
      <c r="T102" s="45"/>
      <c r="U102" s="45"/>
      <c r="V102" s="45"/>
      <c r="W102" s="45"/>
      <c r="X102" s="45"/>
      <c r="Y102" s="45"/>
      <c r="Z102" s="45"/>
      <c r="AA102" s="45"/>
      <c r="AB102" s="42"/>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c r="BI102" s="15"/>
      <c r="BJ102" s="15"/>
      <c r="BK102" s="15"/>
      <c r="BL102" s="15"/>
      <c r="BM102" s="15"/>
      <c r="BN102" s="15"/>
      <c r="BO102" s="15"/>
      <c r="BP102" s="15"/>
      <c r="BQ102" s="15"/>
      <c r="BR102" s="15"/>
      <c r="BS102" s="15"/>
      <c r="BT102" s="15"/>
      <c r="BU102" s="15"/>
      <c r="BV102" s="15"/>
      <c r="BW102" s="15"/>
      <c r="BX102" s="15"/>
      <c r="BY102" s="15"/>
      <c r="BZ102" s="15"/>
      <c r="CA102" s="15"/>
      <c r="CB102" s="15"/>
      <c r="CC102" s="15"/>
      <c r="CD102" s="15"/>
      <c r="CE102" s="15"/>
      <c r="CF102" s="15"/>
      <c r="CG102" s="15"/>
      <c r="CH102" s="15"/>
      <c r="CI102" s="15"/>
      <c r="CJ102" s="15"/>
      <c r="CK102" s="15"/>
      <c r="CL102" s="15"/>
      <c r="CM102" s="15"/>
      <c r="CN102" s="15"/>
      <c r="CO102" s="15"/>
      <c r="CP102" s="15"/>
      <c r="CQ102" s="15"/>
      <c r="CR102" s="15"/>
      <c r="CS102" s="15"/>
      <c r="CT102" s="15"/>
      <c r="CU102" s="15"/>
      <c r="CV102" s="15"/>
      <c r="CW102" s="15"/>
      <c r="CX102" s="15"/>
      <c r="CY102" s="15"/>
      <c r="CZ102" s="15"/>
      <c r="DA102" s="15"/>
      <c r="DB102" s="15"/>
      <c r="DC102" s="15"/>
      <c r="DD102" s="15"/>
      <c r="DE102" s="15"/>
      <c r="DF102" s="15"/>
      <c r="DG102" s="15"/>
      <c r="DH102" s="15"/>
      <c r="DI102" s="15"/>
      <c r="DJ102" s="15"/>
      <c r="DK102" s="15"/>
      <c r="DL102" s="15"/>
      <c r="DM102" s="15"/>
      <c r="DN102" s="15"/>
      <c r="DO102" s="15"/>
      <c r="DP102" s="15"/>
      <c r="DQ102" s="15"/>
      <c r="DR102" s="15"/>
      <c r="DS102" s="15"/>
      <c r="DT102" s="15"/>
      <c r="DU102" s="15"/>
      <c r="DV102" s="15"/>
      <c r="DW102" s="15"/>
      <c r="DX102" s="15"/>
      <c r="DY102" s="15"/>
      <c r="DZ102" s="15"/>
      <c r="EA102" s="15"/>
      <c r="EB102" s="15"/>
      <c r="EC102" s="15"/>
      <c r="ED102" s="15"/>
      <c r="EE102" s="15"/>
      <c r="EF102" s="15"/>
      <c r="EG102" s="15"/>
      <c r="EH102" s="15"/>
      <c r="EI102" s="15"/>
      <c r="EJ102" s="15"/>
      <c r="EK102" s="15"/>
      <c r="EL102" s="15"/>
      <c r="EM102" s="15"/>
      <c r="EN102" s="15"/>
      <c r="EO102" s="15"/>
      <c r="EP102" s="15"/>
      <c r="EQ102" s="15"/>
      <c r="ER102" s="15"/>
      <c r="ES102" s="15"/>
      <c r="ET102" s="15"/>
      <c r="EU102" s="15"/>
      <c r="EV102" s="15"/>
      <c r="EW102" s="15"/>
      <c r="EX102" s="15"/>
      <c r="EY102" s="15"/>
      <c r="EZ102" s="15"/>
      <c r="FA102" s="15"/>
      <c r="FB102" s="15"/>
      <c r="FC102" s="15"/>
      <c r="FD102" s="15"/>
      <c r="FE102" s="15"/>
      <c r="FF102" s="15"/>
      <c r="FG102" s="15"/>
      <c r="FH102" s="15"/>
      <c r="FI102" s="15"/>
      <c r="FJ102" s="15"/>
      <c r="FK102" s="15"/>
      <c r="FL102" s="15"/>
      <c r="FM102" s="15"/>
      <c r="FN102" s="15"/>
      <c r="FO102" s="15"/>
      <c r="FP102" s="15"/>
      <c r="FQ102" s="15"/>
      <c r="FR102" s="15"/>
      <c r="FS102" s="15"/>
      <c r="FT102" s="15"/>
      <c r="FU102" s="15"/>
      <c r="FV102" s="15"/>
      <c r="FW102" s="15"/>
      <c r="FX102" s="15"/>
      <c r="FY102" s="15"/>
      <c r="FZ102" s="15"/>
      <c r="GA102" s="15"/>
      <c r="GB102" s="15"/>
      <c r="GC102" s="15"/>
      <c r="GD102" s="15"/>
      <c r="GE102" s="15"/>
      <c r="GF102" s="15"/>
      <c r="GG102" s="15"/>
      <c r="GH102" s="15"/>
      <c r="GI102" s="15"/>
      <c r="GJ102" s="15"/>
      <c r="GK102" s="15"/>
      <c r="GL102" s="15"/>
      <c r="GM102" s="15"/>
      <c r="GN102" s="15"/>
      <c r="GO102" s="15"/>
      <c r="GP102" s="15"/>
      <c r="GQ102" s="15"/>
      <c r="GR102" s="15"/>
      <c r="GS102" s="15"/>
      <c r="GT102" s="15"/>
      <c r="GU102" s="15"/>
      <c r="GV102" s="15"/>
      <c r="GW102" s="15"/>
      <c r="GX102" s="15"/>
      <c r="GY102" s="15"/>
      <c r="GZ102" s="15"/>
      <c r="HA102" s="15"/>
      <c r="HB102" s="15"/>
      <c r="HC102" s="15"/>
      <c r="HD102" s="15"/>
      <c r="HE102" s="15"/>
      <c r="HF102" s="15"/>
      <c r="HG102" s="15"/>
      <c r="HH102" s="15"/>
      <c r="HI102" s="15"/>
      <c r="HJ102" s="15"/>
      <c r="HK102" s="15"/>
      <c r="HL102" s="15"/>
      <c r="HM102" s="15"/>
      <c r="HN102" s="15"/>
      <c r="HO102" s="15"/>
      <c r="HP102" s="15"/>
      <c r="HQ102" s="15"/>
      <c r="HR102" s="15"/>
      <c r="HS102" s="15"/>
      <c r="HT102" s="15"/>
      <c r="HU102" s="15"/>
      <c r="HV102" s="15"/>
    </row>
    <row r="103" spans="1:230" customFormat="1">
      <c r="A103" s="42"/>
      <c r="B103" s="45"/>
      <c r="C103" s="56"/>
      <c r="D103" s="56"/>
      <c r="E103" s="45"/>
      <c r="F103" s="45"/>
      <c r="G103" s="15"/>
      <c r="H103" s="15"/>
      <c r="I103" s="15"/>
      <c r="J103" s="15"/>
      <c r="K103" s="80"/>
      <c r="L103" s="80"/>
      <c r="M103" s="80"/>
      <c r="N103" s="80"/>
      <c r="O103" s="45"/>
      <c r="P103" s="45"/>
      <c r="Q103" s="45"/>
      <c r="R103" s="45"/>
      <c r="S103" s="45"/>
      <c r="T103" s="45"/>
      <c r="U103" s="45"/>
      <c r="V103" s="45"/>
      <c r="W103" s="45"/>
      <c r="X103" s="45"/>
      <c r="Y103" s="45"/>
      <c r="Z103" s="45"/>
      <c r="AA103" s="45"/>
      <c r="AB103" s="42"/>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c r="BI103" s="15"/>
      <c r="BJ103" s="15"/>
      <c r="BK103" s="15"/>
      <c r="BL103" s="15"/>
      <c r="BM103" s="15"/>
      <c r="BN103" s="15"/>
      <c r="BO103" s="15"/>
      <c r="BP103" s="15"/>
      <c r="BQ103" s="15"/>
      <c r="BR103" s="15"/>
      <c r="BS103" s="15"/>
      <c r="BT103" s="15"/>
      <c r="BU103" s="15"/>
      <c r="BV103" s="15"/>
      <c r="BW103" s="15"/>
      <c r="BX103" s="15"/>
      <c r="BY103" s="15"/>
      <c r="BZ103" s="15"/>
      <c r="CA103" s="15"/>
      <c r="CB103" s="15"/>
      <c r="CC103" s="15"/>
      <c r="CD103" s="15"/>
      <c r="CE103" s="15"/>
      <c r="CF103" s="15"/>
      <c r="CG103" s="15"/>
      <c r="CH103" s="15"/>
      <c r="CI103" s="15"/>
      <c r="CJ103" s="15"/>
      <c r="CK103" s="15"/>
      <c r="CL103" s="15"/>
      <c r="CM103" s="15"/>
      <c r="CN103" s="15"/>
      <c r="CO103" s="15"/>
      <c r="CP103" s="15"/>
      <c r="CQ103" s="15"/>
      <c r="CR103" s="15"/>
      <c r="CS103" s="15"/>
      <c r="CT103" s="15"/>
      <c r="CU103" s="15"/>
      <c r="CV103" s="15"/>
      <c r="CW103" s="15"/>
      <c r="CX103" s="15"/>
      <c r="CY103" s="15"/>
      <c r="CZ103" s="15"/>
      <c r="DA103" s="15"/>
      <c r="DB103" s="15"/>
      <c r="DC103" s="15"/>
      <c r="DD103" s="15"/>
      <c r="DE103" s="15"/>
      <c r="DF103" s="15"/>
      <c r="DG103" s="15"/>
      <c r="DH103" s="15"/>
      <c r="DI103" s="15"/>
      <c r="DJ103" s="15"/>
      <c r="DK103" s="15"/>
      <c r="DL103" s="15"/>
      <c r="DM103" s="15"/>
      <c r="DN103" s="15"/>
      <c r="DO103" s="15"/>
      <c r="DP103" s="15"/>
      <c r="DQ103" s="15"/>
      <c r="DR103" s="15"/>
      <c r="DS103" s="15"/>
      <c r="DT103" s="15"/>
      <c r="DU103" s="15"/>
      <c r="DV103" s="15"/>
      <c r="DW103" s="15"/>
      <c r="DX103" s="15"/>
      <c r="DY103" s="15"/>
      <c r="DZ103" s="15"/>
      <c r="EA103" s="15"/>
      <c r="EB103" s="15"/>
      <c r="EC103" s="15"/>
      <c r="ED103" s="15"/>
      <c r="EE103" s="15"/>
      <c r="EF103" s="15"/>
      <c r="EG103" s="15"/>
      <c r="EH103" s="15"/>
      <c r="EI103" s="15"/>
      <c r="EJ103" s="15"/>
      <c r="EK103" s="15"/>
      <c r="EL103" s="15"/>
      <c r="EM103" s="15"/>
      <c r="EN103" s="15"/>
      <c r="EO103" s="15"/>
      <c r="EP103" s="15"/>
      <c r="EQ103" s="15"/>
      <c r="ER103" s="15"/>
      <c r="ES103" s="15"/>
      <c r="ET103" s="15"/>
      <c r="EU103" s="15"/>
      <c r="EV103" s="15"/>
      <c r="EW103" s="15"/>
      <c r="EX103" s="15"/>
      <c r="EY103" s="15"/>
      <c r="EZ103" s="15"/>
      <c r="FA103" s="15"/>
      <c r="FB103" s="15"/>
      <c r="FC103" s="15"/>
      <c r="FD103" s="15"/>
      <c r="FE103" s="15"/>
      <c r="FF103" s="15"/>
      <c r="FG103" s="15"/>
      <c r="FH103" s="15"/>
      <c r="FI103" s="15"/>
      <c r="FJ103" s="15"/>
      <c r="FK103" s="15"/>
      <c r="FL103" s="15"/>
      <c r="FM103" s="15"/>
      <c r="FN103" s="15"/>
      <c r="FO103" s="15"/>
      <c r="FP103" s="15"/>
      <c r="FQ103" s="15"/>
      <c r="FR103" s="15"/>
      <c r="FS103" s="15"/>
      <c r="FT103" s="15"/>
      <c r="FU103" s="15"/>
      <c r="FV103" s="15"/>
      <c r="FW103" s="15"/>
      <c r="FX103" s="15"/>
      <c r="FY103" s="15"/>
      <c r="FZ103" s="15"/>
      <c r="GA103" s="15"/>
      <c r="GB103" s="15"/>
      <c r="GC103" s="15"/>
      <c r="GD103" s="15"/>
      <c r="GE103" s="15"/>
      <c r="GF103" s="15"/>
      <c r="GG103" s="15"/>
      <c r="GH103" s="15"/>
      <c r="GI103" s="15"/>
      <c r="GJ103" s="15"/>
      <c r="GK103" s="15"/>
      <c r="GL103" s="15"/>
      <c r="GM103" s="15"/>
      <c r="GN103" s="15"/>
      <c r="GO103" s="15"/>
      <c r="GP103" s="15"/>
      <c r="GQ103" s="15"/>
      <c r="GR103" s="15"/>
      <c r="GS103" s="15"/>
      <c r="GT103" s="15"/>
      <c r="GU103" s="15"/>
      <c r="GV103" s="15"/>
      <c r="GW103" s="15"/>
      <c r="GX103" s="15"/>
      <c r="GY103" s="15"/>
      <c r="GZ103" s="15"/>
      <c r="HA103" s="15"/>
      <c r="HB103" s="15"/>
      <c r="HC103" s="15"/>
      <c r="HD103" s="15"/>
      <c r="HE103" s="15"/>
      <c r="HF103" s="15"/>
      <c r="HG103" s="15"/>
      <c r="HH103" s="15"/>
      <c r="HI103" s="15"/>
      <c r="HJ103" s="15"/>
      <c r="HK103" s="15"/>
      <c r="HL103" s="15"/>
      <c r="HM103" s="15"/>
      <c r="HN103" s="15"/>
      <c r="HO103" s="15"/>
      <c r="HP103" s="15"/>
      <c r="HQ103" s="15"/>
      <c r="HR103" s="15"/>
      <c r="HS103" s="15"/>
      <c r="HT103" s="15"/>
      <c r="HU103" s="15"/>
      <c r="HV103" s="15"/>
    </row>
    <row r="104" spans="1:230" customFormat="1" ht="14.4" customHeight="1">
      <c r="A104" s="42"/>
      <c r="B104" s="45"/>
      <c r="C104" s="56"/>
      <c r="D104" s="56"/>
      <c r="E104" s="80"/>
      <c r="F104" s="80" t="s">
        <v>455</v>
      </c>
      <c r="G104" s="38"/>
      <c r="H104" s="292" t="s">
        <v>456</v>
      </c>
      <c r="I104" s="292"/>
      <c r="J104" s="292"/>
      <c r="K104" s="292"/>
      <c r="L104" s="80"/>
      <c r="M104" s="80"/>
      <c r="N104" s="80"/>
      <c r="O104" s="45"/>
      <c r="P104" s="45"/>
      <c r="Q104" s="45"/>
      <c r="R104" s="45"/>
      <c r="S104" s="45"/>
      <c r="T104" s="45"/>
      <c r="U104" s="45"/>
      <c r="V104" s="45"/>
      <c r="W104" s="45"/>
      <c r="X104" s="45"/>
      <c r="Y104" s="45"/>
      <c r="Z104" s="45"/>
      <c r="AA104" s="45"/>
      <c r="AB104" s="42"/>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c r="BI104" s="15"/>
      <c r="BJ104" s="15"/>
      <c r="BK104" s="15"/>
      <c r="BL104" s="15"/>
      <c r="BM104" s="15"/>
      <c r="BN104" s="15"/>
      <c r="BO104" s="15"/>
      <c r="BP104" s="15"/>
      <c r="BQ104" s="15"/>
      <c r="BR104" s="15"/>
      <c r="BS104" s="15"/>
      <c r="BT104" s="15"/>
      <c r="BU104" s="15"/>
      <c r="BV104" s="15"/>
      <c r="BW104" s="15"/>
      <c r="BX104" s="15"/>
      <c r="BY104" s="15"/>
      <c r="BZ104" s="15"/>
      <c r="CA104" s="15"/>
      <c r="CB104" s="15"/>
      <c r="CC104" s="15"/>
      <c r="CD104" s="15"/>
      <c r="CE104" s="15"/>
      <c r="CF104" s="15"/>
      <c r="CG104" s="15"/>
      <c r="CH104" s="15"/>
      <c r="CI104" s="15"/>
      <c r="CJ104" s="15"/>
      <c r="CK104" s="15"/>
      <c r="CL104" s="15"/>
      <c r="CM104" s="15"/>
      <c r="CN104" s="15"/>
      <c r="CO104" s="15"/>
      <c r="CP104" s="15"/>
      <c r="CQ104" s="15"/>
      <c r="CR104" s="15"/>
      <c r="CS104" s="15"/>
      <c r="CT104" s="15"/>
      <c r="CU104" s="15"/>
      <c r="CV104" s="15"/>
      <c r="CW104" s="15"/>
      <c r="CX104" s="15"/>
      <c r="CY104" s="15"/>
      <c r="CZ104" s="15"/>
      <c r="DA104" s="15"/>
      <c r="DB104" s="15"/>
      <c r="DC104" s="15"/>
      <c r="DD104" s="15"/>
      <c r="DE104" s="15"/>
      <c r="DF104" s="15"/>
      <c r="DG104" s="15"/>
      <c r="DH104" s="15"/>
      <c r="DI104" s="15"/>
      <c r="DJ104" s="15"/>
      <c r="DK104" s="15"/>
      <c r="DL104" s="15"/>
      <c r="DM104" s="15"/>
      <c r="DN104" s="15"/>
      <c r="DO104" s="15"/>
      <c r="DP104" s="15"/>
      <c r="DQ104" s="15"/>
      <c r="DR104" s="15"/>
      <c r="DS104" s="15"/>
      <c r="DT104" s="15"/>
      <c r="DU104" s="15"/>
      <c r="DV104" s="15"/>
      <c r="DW104" s="15"/>
      <c r="DX104" s="15"/>
      <c r="DY104" s="15"/>
      <c r="DZ104" s="15"/>
      <c r="EA104" s="15"/>
      <c r="EB104" s="15"/>
      <c r="EC104" s="15"/>
      <c r="ED104" s="15"/>
      <c r="EE104" s="15"/>
      <c r="EF104" s="15"/>
      <c r="EG104" s="15"/>
      <c r="EH104" s="15"/>
      <c r="EI104" s="15"/>
      <c r="EJ104" s="15"/>
      <c r="EK104" s="15"/>
      <c r="EL104" s="15"/>
      <c r="EM104" s="15"/>
      <c r="EN104" s="15"/>
      <c r="EO104" s="15"/>
      <c r="EP104" s="15"/>
      <c r="EQ104" s="15"/>
      <c r="ER104" s="15"/>
      <c r="ES104" s="15"/>
      <c r="ET104" s="15"/>
      <c r="EU104" s="15"/>
      <c r="EV104" s="15"/>
      <c r="EW104" s="15"/>
      <c r="EX104" s="15"/>
      <c r="EY104" s="15"/>
      <c r="EZ104" s="15"/>
      <c r="FA104" s="15"/>
      <c r="FB104" s="15"/>
      <c r="FC104" s="15"/>
      <c r="FD104" s="15"/>
      <c r="FE104" s="15"/>
      <c r="FF104" s="15"/>
      <c r="FG104" s="15"/>
      <c r="FH104" s="15"/>
      <c r="FI104" s="15"/>
      <c r="FJ104" s="15"/>
      <c r="FK104" s="15"/>
      <c r="FL104" s="15"/>
      <c r="FM104" s="15"/>
      <c r="FN104" s="15"/>
      <c r="FO104" s="15"/>
      <c r="FP104" s="15"/>
      <c r="FQ104" s="15"/>
      <c r="FR104" s="15"/>
      <c r="FS104" s="15"/>
      <c r="FT104" s="15"/>
      <c r="FU104" s="15"/>
      <c r="FV104" s="15"/>
      <c r="FW104" s="15"/>
      <c r="FX104" s="15"/>
      <c r="FY104" s="15"/>
      <c r="FZ104" s="15"/>
      <c r="GA104" s="15"/>
      <c r="GB104" s="15"/>
      <c r="GC104" s="15"/>
      <c r="GD104" s="15"/>
      <c r="GE104" s="15"/>
      <c r="GF104" s="15"/>
      <c r="GG104" s="15"/>
      <c r="GH104" s="15"/>
      <c r="GI104" s="15"/>
      <c r="GJ104" s="15"/>
      <c r="GK104" s="15"/>
      <c r="GL104" s="15"/>
      <c r="GM104" s="15"/>
      <c r="GN104" s="15"/>
      <c r="GO104" s="15"/>
      <c r="GP104" s="15"/>
      <c r="GQ104" s="15"/>
      <c r="GR104" s="15"/>
      <c r="GS104" s="15"/>
      <c r="GT104" s="15"/>
      <c r="GU104" s="15"/>
      <c r="GV104" s="15"/>
      <c r="GW104" s="15"/>
      <c r="GX104" s="15"/>
      <c r="GY104" s="15"/>
      <c r="GZ104" s="15"/>
      <c r="HA104" s="15"/>
      <c r="HB104" s="15"/>
      <c r="HC104" s="15"/>
      <c r="HD104" s="15"/>
      <c r="HE104" s="15"/>
      <c r="HF104" s="15"/>
      <c r="HG104" s="15"/>
      <c r="HH104" s="15"/>
      <c r="HI104" s="15"/>
      <c r="HJ104" s="15"/>
      <c r="HK104" s="15"/>
      <c r="HL104" s="15"/>
      <c r="HM104" s="15"/>
      <c r="HN104" s="15"/>
      <c r="HO104" s="15"/>
      <c r="HP104" s="15"/>
      <c r="HQ104" s="15"/>
      <c r="HR104" s="15"/>
      <c r="HS104" s="15"/>
      <c r="HT104" s="15"/>
      <c r="HU104" s="15"/>
      <c r="HV104" s="15"/>
    </row>
    <row r="105" spans="1:230" customFormat="1">
      <c r="A105" s="42"/>
      <c r="B105" s="45"/>
      <c r="C105" s="56"/>
      <c r="D105" s="56"/>
      <c r="E105" s="102"/>
      <c r="F105" s="102"/>
      <c r="G105" s="103"/>
      <c r="H105" s="103"/>
      <c r="I105" s="103"/>
      <c r="J105" s="103"/>
      <c r="K105" s="52"/>
      <c r="L105" s="52"/>
      <c r="M105" s="80"/>
      <c r="N105" s="80"/>
      <c r="O105" s="45"/>
      <c r="P105" s="45"/>
      <c r="Q105" s="45"/>
      <c r="R105" s="45"/>
      <c r="S105" s="45"/>
      <c r="T105" s="45"/>
      <c r="U105" s="45"/>
      <c r="V105" s="45"/>
      <c r="W105" s="45"/>
      <c r="X105" s="45"/>
      <c r="Y105" s="45"/>
      <c r="Z105" s="45"/>
      <c r="AA105" s="45"/>
      <c r="AB105" s="42"/>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c r="BI105" s="15"/>
      <c r="BJ105" s="15"/>
      <c r="BK105" s="15"/>
      <c r="BL105" s="15"/>
      <c r="BM105" s="15"/>
      <c r="BN105" s="15"/>
      <c r="BO105" s="15"/>
      <c r="BP105" s="15"/>
      <c r="BQ105" s="15"/>
      <c r="BR105" s="15"/>
      <c r="BS105" s="15"/>
      <c r="BT105" s="15"/>
      <c r="BU105" s="15"/>
      <c r="BV105" s="15"/>
      <c r="BW105" s="15"/>
      <c r="BX105" s="15"/>
      <c r="BY105" s="15"/>
      <c r="BZ105" s="15"/>
      <c r="CA105" s="15"/>
      <c r="CB105" s="15"/>
      <c r="CC105" s="15"/>
      <c r="CD105" s="15"/>
      <c r="CE105" s="15"/>
      <c r="CF105" s="15"/>
      <c r="CG105" s="15"/>
      <c r="CH105" s="15"/>
      <c r="CI105" s="15"/>
      <c r="CJ105" s="15"/>
      <c r="CK105" s="15"/>
      <c r="CL105" s="15"/>
      <c r="CM105" s="15"/>
      <c r="CN105" s="15"/>
      <c r="CO105" s="15"/>
      <c r="CP105" s="15"/>
      <c r="CQ105" s="15"/>
      <c r="CR105" s="15"/>
      <c r="CS105" s="15"/>
      <c r="CT105" s="15"/>
      <c r="CU105" s="15"/>
      <c r="CV105" s="15"/>
      <c r="CW105" s="15"/>
      <c r="CX105" s="15"/>
      <c r="CY105" s="15"/>
      <c r="CZ105" s="15"/>
      <c r="DA105" s="15"/>
      <c r="DB105" s="15"/>
      <c r="DC105" s="15"/>
      <c r="DD105" s="15"/>
      <c r="DE105" s="15"/>
      <c r="DF105" s="15"/>
      <c r="DG105" s="15"/>
      <c r="DH105" s="15"/>
      <c r="DI105" s="15"/>
      <c r="DJ105" s="15"/>
      <c r="DK105" s="15"/>
      <c r="DL105" s="15"/>
      <c r="DM105" s="15"/>
      <c r="DN105" s="15"/>
      <c r="DO105" s="15"/>
      <c r="DP105" s="15"/>
      <c r="DQ105" s="15"/>
      <c r="DR105" s="15"/>
      <c r="DS105" s="15"/>
      <c r="DT105" s="15"/>
      <c r="DU105" s="15"/>
      <c r="DV105" s="15"/>
      <c r="DW105" s="15"/>
      <c r="DX105" s="15"/>
      <c r="DY105" s="15"/>
      <c r="DZ105" s="15"/>
      <c r="EA105" s="15"/>
      <c r="EB105" s="15"/>
      <c r="EC105" s="15"/>
      <c r="ED105" s="15"/>
      <c r="EE105" s="15"/>
      <c r="EF105" s="15"/>
      <c r="EG105" s="15"/>
      <c r="EH105" s="15"/>
      <c r="EI105" s="15"/>
      <c r="EJ105" s="15"/>
      <c r="EK105" s="15"/>
      <c r="EL105" s="15"/>
      <c r="EM105" s="15"/>
      <c r="EN105" s="15"/>
      <c r="EO105" s="15"/>
      <c r="EP105" s="15"/>
      <c r="EQ105" s="15"/>
      <c r="ER105" s="15"/>
      <c r="ES105" s="15"/>
      <c r="ET105" s="15"/>
      <c r="EU105" s="15"/>
      <c r="EV105" s="15"/>
      <c r="EW105" s="15"/>
      <c r="EX105" s="15"/>
      <c r="EY105" s="15"/>
      <c r="EZ105" s="15"/>
      <c r="FA105" s="15"/>
      <c r="FB105" s="15"/>
      <c r="FC105" s="15"/>
      <c r="FD105" s="15"/>
      <c r="FE105" s="15"/>
      <c r="FF105" s="15"/>
      <c r="FG105" s="15"/>
      <c r="FH105" s="15"/>
      <c r="FI105" s="15"/>
      <c r="FJ105" s="15"/>
      <c r="FK105" s="15"/>
      <c r="FL105" s="15"/>
      <c r="FM105" s="15"/>
      <c r="FN105" s="15"/>
      <c r="FO105" s="15"/>
      <c r="FP105" s="15"/>
      <c r="FQ105" s="15"/>
      <c r="FR105" s="15"/>
      <c r="FS105" s="15"/>
      <c r="FT105" s="15"/>
      <c r="FU105" s="15"/>
      <c r="FV105" s="15"/>
      <c r="FW105" s="15"/>
      <c r="FX105" s="15"/>
      <c r="FY105" s="15"/>
      <c r="FZ105" s="15"/>
      <c r="GA105" s="15"/>
      <c r="GB105" s="15"/>
      <c r="GC105" s="15"/>
      <c r="GD105" s="15"/>
      <c r="GE105" s="15"/>
      <c r="GF105" s="15"/>
      <c r="GG105" s="15"/>
      <c r="GH105" s="15"/>
      <c r="GI105" s="15"/>
      <c r="GJ105" s="15"/>
      <c r="GK105" s="15"/>
      <c r="GL105" s="15"/>
      <c r="GM105" s="15"/>
      <c r="GN105" s="15"/>
      <c r="GO105" s="15"/>
      <c r="GP105" s="15"/>
      <c r="GQ105" s="15"/>
      <c r="GR105" s="15"/>
      <c r="GS105" s="15"/>
      <c r="GT105" s="15"/>
      <c r="GU105" s="15"/>
      <c r="GV105" s="15"/>
      <c r="GW105" s="15"/>
      <c r="GX105" s="15"/>
      <c r="GY105" s="15"/>
      <c r="GZ105" s="15"/>
      <c r="HA105" s="15"/>
      <c r="HB105" s="15"/>
      <c r="HC105" s="15"/>
      <c r="HD105" s="15"/>
      <c r="HE105" s="15"/>
      <c r="HF105" s="15"/>
      <c r="HG105" s="15"/>
      <c r="HH105" s="15"/>
      <c r="HI105" s="15"/>
      <c r="HJ105" s="15"/>
      <c r="HK105" s="15"/>
      <c r="HL105" s="15"/>
      <c r="HM105" s="15"/>
      <c r="HN105" s="15"/>
      <c r="HO105" s="15"/>
      <c r="HP105" s="15"/>
      <c r="HQ105" s="15"/>
      <c r="HR105" s="15"/>
      <c r="HS105" s="15"/>
      <c r="HT105" s="15"/>
      <c r="HU105" s="15"/>
      <c r="HV105" s="15"/>
    </row>
    <row r="106" spans="1:230" customFormat="1" ht="14.4" customHeight="1">
      <c r="A106" s="42"/>
      <c r="B106" s="45"/>
      <c r="C106" s="56"/>
      <c r="D106" s="56"/>
      <c r="E106" s="100"/>
      <c r="F106" s="45"/>
      <c r="G106" s="15"/>
      <c r="H106" s="15"/>
      <c r="I106" s="15"/>
      <c r="J106" s="17"/>
      <c r="K106" s="80"/>
      <c r="L106" s="80"/>
      <c r="M106" s="80"/>
      <c r="N106" s="80"/>
      <c r="O106" s="45"/>
      <c r="P106" s="45"/>
      <c r="Q106" s="45"/>
      <c r="R106" s="45"/>
      <c r="S106" s="45"/>
      <c r="T106" s="45"/>
      <c r="U106" s="45"/>
      <c r="V106" s="45"/>
      <c r="W106" s="45"/>
      <c r="X106" s="45"/>
      <c r="Y106" s="45"/>
      <c r="Z106" s="45"/>
      <c r="AA106" s="45"/>
      <c r="AB106" s="42"/>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c r="BI106" s="15"/>
      <c r="BJ106" s="15"/>
      <c r="BK106" s="15"/>
      <c r="BL106" s="15"/>
      <c r="BM106" s="15"/>
      <c r="BN106" s="15"/>
      <c r="BO106" s="15"/>
      <c r="BP106" s="15"/>
      <c r="BQ106" s="15"/>
      <c r="BR106" s="15"/>
      <c r="BS106" s="15"/>
      <c r="BT106" s="15"/>
      <c r="BU106" s="15"/>
      <c r="BV106" s="15"/>
      <c r="BW106" s="15"/>
      <c r="BX106" s="15"/>
      <c r="BY106" s="15"/>
      <c r="BZ106" s="15"/>
      <c r="CA106" s="15"/>
      <c r="CB106" s="15"/>
      <c r="CC106" s="15"/>
      <c r="CD106" s="15"/>
      <c r="CE106" s="15"/>
      <c r="CF106" s="15"/>
      <c r="CG106" s="15"/>
      <c r="CH106" s="15"/>
      <c r="CI106" s="15"/>
      <c r="CJ106" s="15"/>
      <c r="CK106" s="15"/>
      <c r="CL106" s="15"/>
      <c r="CM106" s="15"/>
      <c r="CN106" s="15"/>
      <c r="CO106" s="15"/>
      <c r="CP106" s="15"/>
      <c r="CQ106" s="15"/>
      <c r="CR106" s="15"/>
      <c r="CS106" s="15"/>
      <c r="CT106" s="15"/>
      <c r="CU106" s="15"/>
      <c r="CV106" s="15"/>
      <c r="CW106" s="15"/>
      <c r="CX106" s="15"/>
      <c r="CY106" s="15"/>
      <c r="CZ106" s="15"/>
      <c r="DA106" s="15"/>
      <c r="DB106" s="15"/>
      <c r="DC106" s="15"/>
      <c r="DD106" s="15"/>
      <c r="DE106" s="15"/>
      <c r="DF106" s="15"/>
      <c r="DG106" s="15"/>
      <c r="DH106" s="15"/>
      <c r="DI106" s="15"/>
      <c r="DJ106" s="15"/>
      <c r="DK106" s="15"/>
      <c r="DL106" s="15"/>
      <c r="DM106" s="15"/>
      <c r="DN106" s="15"/>
      <c r="DO106" s="15"/>
      <c r="DP106" s="15"/>
      <c r="DQ106" s="15"/>
      <c r="DR106" s="15"/>
      <c r="DS106" s="15"/>
      <c r="DT106" s="15"/>
      <c r="DU106" s="15"/>
      <c r="DV106" s="15"/>
      <c r="DW106" s="15"/>
      <c r="DX106" s="15"/>
      <c r="DY106" s="15"/>
      <c r="DZ106" s="15"/>
      <c r="EA106" s="15"/>
      <c r="EB106" s="15"/>
      <c r="EC106" s="15"/>
      <c r="ED106" s="15"/>
      <c r="EE106" s="15"/>
      <c r="EF106" s="15"/>
      <c r="EG106" s="15"/>
      <c r="EH106" s="15"/>
      <c r="EI106" s="15"/>
      <c r="EJ106" s="15"/>
      <c r="EK106" s="15"/>
      <c r="EL106" s="15"/>
      <c r="EM106" s="15"/>
      <c r="EN106" s="15"/>
      <c r="EO106" s="15"/>
      <c r="EP106" s="15"/>
      <c r="EQ106" s="15"/>
      <c r="ER106" s="15"/>
      <c r="ES106" s="15"/>
      <c r="ET106" s="15"/>
      <c r="EU106" s="15"/>
      <c r="EV106" s="15"/>
      <c r="EW106" s="15"/>
      <c r="EX106" s="15"/>
      <c r="EY106" s="15"/>
      <c r="EZ106" s="15"/>
      <c r="FA106" s="15"/>
      <c r="FB106" s="15"/>
      <c r="FC106" s="15"/>
      <c r="FD106" s="15"/>
      <c r="FE106" s="15"/>
      <c r="FF106" s="15"/>
      <c r="FG106" s="15"/>
      <c r="FH106" s="15"/>
      <c r="FI106" s="15"/>
      <c r="FJ106" s="15"/>
      <c r="FK106" s="15"/>
      <c r="FL106" s="15"/>
      <c r="FM106" s="15"/>
      <c r="FN106" s="15"/>
      <c r="FO106" s="15"/>
      <c r="FP106" s="15"/>
      <c r="FQ106" s="15"/>
      <c r="FR106" s="15"/>
      <c r="FS106" s="15"/>
      <c r="FT106" s="15"/>
      <c r="FU106" s="15"/>
      <c r="FV106" s="15"/>
      <c r="FW106" s="15"/>
      <c r="FX106" s="15"/>
      <c r="FY106" s="15"/>
      <c r="FZ106" s="15"/>
      <c r="GA106" s="15"/>
      <c r="GB106" s="15"/>
      <c r="GC106" s="15"/>
      <c r="GD106" s="15"/>
      <c r="GE106" s="15"/>
      <c r="GF106" s="15"/>
      <c r="GG106" s="15"/>
      <c r="GH106" s="15"/>
      <c r="GI106" s="15"/>
      <c r="GJ106" s="15"/>
      <c r="GK106" s="15"/>
      <c r="GL106" s="15"/>
      <c r="GM106" s="15"/>
      <c r="GN106" s="15"/>
      <c r="GO106" s="15"/>
      <c r="GP106" s="15"/>
      <c r="GQ106" s="15"/>
      <c r="GR106" s="15"/>
      <c r="GS106" s="15"/>
      <c r="GT106" s="15"/>
      <c r="GU106" s="15"/>
      <c r="GV106" s="15"/>
      <c r="GW106" s="15"/>
      <c r="GX106" s="15"/>
      <c r="GY106" s="15"/>
      <c r="GZ106" s="15"/>
      <c r="HA106" s="15"/>
      <c r="HB106" s="15"/>
      <c r="HC106" s="15"/>
      <c r="HD106" s="15"/>
      <c r="HE106" s="15"/>
      <c r="HF106" s="15"/>
      <c r="HG106" s="15"/>
      <c r="HH106" s="15"/>
      <c r="HI106" s="15"/>
      <c r="HJ106" s="15"/>
      <c r="HK106" s="15"/>
      <c r="HL106" s="15"/>
      <c r="HM106" s="15"/>
      <c r="HN106" s="15"/>
      <c r="HO106" s="15"/>
      <c r="HP106" s="15"/>
      <c r="HQ106" s="15"/>
      <c r="HR106" s="15"/>
      <c r="HS106" s="15"/>
      <c r="HT106" s="15"/>
      <c r="HU106" s="15"/>
      <c r="HV106" s="15"/>
    </row>
    <row r="107" spans="1:230" customFormat="1" ht="14.4" customHeight="1">
      <c r="A107" s="42"/>
      <c r="B107" s="45"/>
      <c r="C107" s="56"/>
      <c r="D107" s="56"/>
      <c r="E107" s="100"/>
      <c r="F107" s="80" t="s">
        <v>524</v>
      </c>
      <c r="G107" s="16"/>
      <c r="H107" s="292" t="s">
        <v>23</v>
      </c>
      <c r="I107" s="292"/>
      <c r="J107" s="292"/>
      <c r="K107" s="292"/>
      <c r="L107" s="80"/>
      <c r="M107" s="80"/>
      <c r="N107" s="80"/>
      <c r="O107" s="45"/>
      <c r="P107" s="45"/>
      <c r="Q107" s="45"/>
      <c r="R107" s="45"/>
      <c r="S107" s="45"/>
      <c r="T107" s="45"/>
      <c r="U107" s="45"/>
      <c r="V107" s="45"/>
      <c r="W107" s="45"/>
      <c r="X107" s="45"/>
      <c r="Y107" s="45"/>
      <c r="Z107" s="45"/>
      <c r="AA107" s="45"/>
      <c r="AB107" s="42"/>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c r="BI107" s="15"/>
      <c r="BJ107" s="15"/>
      <c r="BK107" s="15"/>
      <c r="BL107" s="15"/>
      <c r="BM107" s="15"/>
      <c r="BN107" s="15"/>
      <c r="BO107" s="15"/>
      <c r="BP107" s="15"/>
      <c r="BQ107" s="15"/>
      <c r="BR107" s="15"/>
      <c r="BS107" s="15"/>
      <c r="BT107" s="15"/>
      <c r="BU107" s="15"/>
      <c r="BV107" s="15"/>
      <c r="BW107" s="15"/>
      <c r="BX107" s="15"/>
      <c r="BY107" s="15"/>
      <c r="BZ107" s="15"/>
      <c r="CA107" s="15"/>
      <c r="CB107" s="15"/>
      <c r="CC107" s="15"/>
      <c r="CD107" s="15"/>
      <c r="CE107" s="15"/>
      <c r="CF107" s="15"/>
      <c r="CG107" s="15"/>
      <c r="CH107" s="15"/>
      <c r="CI107" s="15"/>
      <c r="CJ107" s="15"/>
      <c r="CK107" s="15"/>
      <c r="CL107" s="15"/>
      <c r="CM107" s="15"/>
      <c r="CN107" s="15"/>
      <c r="CO107" s="15"/>
      <c r="CP107" s="15"/>
      <c r="CQ107" s="15"/>
      <c r="CR107" s="15"/>
      <c r="CS107" s="15"/>
      <c r="CT107" s="15"/>
      <c r="CU107" s="15"/>
      <c r="CV107" s="15"/>
      <c r="CW107" s="15"/>
      <c r="CX107" s="15"/>
      <c r="CY107" s="15"/>
      <c r="CZ107" s="15"/>
      <c r="DA107" s="15"/>
      <c r="DB107" s="15"/>
      <c r="DC107" s="15"/>
      <c r="DD107" s="15"/>
      <c r="DE107" s="15"/>
      <c r="DF107" s="15"/>
      <c r="DG107" s="15"/>
      <c r="DH107" s="15"/>
      <c r="DI107" s="15"/>
      <c r="DJ107" s="15"/>
      <c r="DK107" s="15"/>
      <c r="DL107" s="15"/>
      <c r="DM107" s="15"/>
      <c r="DN107" s="15"/>
      <c r="DO107" s="15"/>
      <c r="DP107" s="15"/>
      <c r="DQ107" s="15"/>
      <c r="DR107" s="15"/>
      <c r="DS107" s="15"/>
      <c r="DT107" s="15"/>
      <c r="DU107" s="15"/>
      <c r="DV107" s="15"/>
      <c r="DW107" s="15"/>
      <c r="DX107" s="15"/>
      <c r="DY107" s="15"/>
      <c r="DZ107" s="15"/>
      <c r="EA107" s="15"/>
      <c r="EB107" s="15"/>
      <c r="EC107" s="15"/>
      <c r="ED107" s="15"/>
      <c r="EE107" s="15"/>
      <c r="EF107" s="15"/>
      <c r="EG107" s="15"/>
      <c r="EH107" s="15"/>
      <c r="EI107" s="15"/>
      <c r="EJ107" s="15"/>
      <c r="EK107" s="15"/>
      <c r="EL107" s="15"/>
      <c r="EM107" s="15"/>
      <c r="EN107" s="15"/>
      <c r="EO107" s="15"/>
      <c r="EP107" s="15"/>
      <c r="EQ107" s="15"/>
      <c r="ER107" s="15"/>
      <c r="ES107" s="15"/>
      <c r="ET107" s="15"/>
      <c r="EU107" s="15"/>
      <c r="EV107" s="15"/>
      <c r="EW107" s="15"/>
      <c r="EX107" s="15"/>
      <c r="EY107" s="15"/>
      <c r="EZ107" s="15"/>
      <c r="FA107" s="15"/>
      <c r="FB107" s="15"/>
      <c r="FC107" s="15"/>
      <c r="FD107" s="15"/>
      <c r="FE107" s="15"/>
      <c r="FF107" s="15"/>
      <c r="FG107" s="15"/>
      <c r="FH107" s="15"/>
      <c r="FI107" s="15"/>
      <c r="FJ107" s="15"/>
      <c r="FK107" s="15"/>
      <c r="FL107" s="15"/>
      <c r="FM107" s="15"/>
      <c r="FN107" s="15"/>
      <c r="FO107" s="15"/>
      <c r="FP107" s="15"/>
      <c r="FQ107" s="15"/>
      <c r="FR107" s="15"/>
      <c r="FS107" s="15"/>
      <c r="FT107" s="15"/>
      <c r="FU107" s="15"/>
      <c r="FV107" s="15"/>
      <c r="FW107" s="15"/>
      <c r="FX107" s="15"/>
      <c r="FY107" s="15"/>
      <c r="FZ107" s="15"/>
      <c r="GA107" s="15"/>
      <c r="GB107" s="15"/>
      <c r="GC107" s="15"/>
      <c r="GD107" s="15"/>
      <c r="GE107" s="15"/>
      <c r="GF107" s="15"/>
      <c r="GG107" s="15"/>
      <c r="GH107" s="15"/>
      <c r="GI107" s="15"/>
      <c r="GJ107" s="15"/>
      <c r="GK107" s="15"/>
      <c r="GL107" s="15"/>
      <c r="GM107" s="15"/>
      <c r="GN107" s="15"/>
      <c r="GO107" s="15"/>
      <c r="GP107" s="15"/>
      <c r="GQ107" s="15"/>
      <c r="GR107" s="15"/>
      <c r="GS107" s="15"/>
      <c r="GT107" s="15"/>
      <c r="GU107" s="15"/>
      <c r="GV107" s="15"/>
      <c r="GW107" s="15"/>
      <c r="GX107" s="15"/>
      <c r="GY107" s="15"/>
      <c r="GZ107" s="15"/>
      <c r="HA107" s="15"/>
      <c r="HB107" s="15"/>
      <c r="HC107" s="15"/>
      <c r="HD107" s="15"/>
      <c r="HE107" s="15"/>
      <c r="HF107" s="15"/>
      <c r="HG107" s="15"/>
      <c r="HH107" s="15"/>
      <c r="HI107" s="15"/>
      <c r="HJ107" s="15"/>
      <c r="HK107" s="15"/>
      <c r="HL107" s="15"/>
      <c r="HM107" s="15"/>
      <c r="HN107" s="15"/>
      <c r="HO107" s="15"/>
      <c r="HP107" s="15"/>
      <c r="HQ107" s="15"/>
      <c r="HR107" s="15"/>
      <c r="HS107" s="15"/>
      <c r="HT107" s="15"/>
      <c r="HU107" s="15"/>
      <c r="HV107" s="15"/>
    </row>
    <row r="108" spans="1:230" customFormat="1">
      <c r="A108" s="42"/>
      <c r="B108" s="45"/>
      <c r="C108" s="56"/>
      <c r="D108" s="56"/>
      <c r="E108" s="132"/>
      <c r="F108" s="52"/>
      <c r="G108" s="133"/>
      <c r="H108" s="103"/>
      <c r="I108" s="134"/>
      <c r="J108" s="103"/>
      <c r="K108" s="52"/>
      <c r="L108" s="52"/>
      <c r="M108" s="131"/>
      <c r="N108" s="80"/>
      <c r="O108" s="45"/>
      <c r="P108" s="45"/>
      <c r="Q108" s="45"/>
      <c r="R108" s="45"/>
      <c r="S108" s="45"/>
      <c r="T108" s="45"/>
      <c r="U108" s="45"/>
      <c r="V108" s="45"/>
      <c r="W108" s="45"/>
      <c r="X108" s="45"/>
      <c r="Y108" s="45"/>
      <c r="Z108" s="45"/>
      <c r="AA108" s="45"/>
      <c r="AB108" s="42"/>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c r="BI108" s="15"/>
      <c r="BJ108" s="15"/>
      <c r="BK108" s="15"/>
      <c r="BL108" s="15"/>
      <c r="BM108" s="15"/>
      <c r="BN108" s="15"/>
      <c r="BO108" s="15"/>
      <c r="BP108" s="15"/>
      <c r="BQ108" s="15"/>
      <c r="BR108" s="15"/>
      <c r="BS108" s="15"/>
      <c r="BT108" s="15"/>
      <c r="BU108" s="15"/>
      <c r="BV108" s="15"/>
      <c r="BW108" s="15"/>
      <c r="BX108" s="15"/>
      <c r="BY108" s="15"/>
      <c r="BZ108" s="15"/>
      <c r="CA108" s="15"/>
      <c r="CB108" s="15"/>
      <c r="CC108" s="15"/>
      <c r="CD108" s="15"/>
      <c r="CE108" s="15"/>
      <c r="CF108" s="15"/>
      <c r="CG108" s="15"/>
      <c r="CH108" s="15"/>
      <c r="CI108" s="15"/>
      <c r="CJ108" s="15"/>
      <c r="CK108" s="15"/>
      <c r="CL108" s="15"/>
      <c r="CM108" s="15"/>
      <c r="CN108" s="15"/>
      <c r="CO108" s="15"/>
      <c r="CP108" s="15"/>
      <c r="CQ108" s="15"/>
      <c r="CR108" s="15"/>
      <c r="CS108" s="15"/>
      <c r="CT108" s="15"/>
      <c r="CU108" s="15"/>
      <c r="CV108" s="15"/>
      <c r="CW108" s="15"/>
      <c r="CX108" s="15"/>
      <c r="CY108" s="15"/>
      <c r="CZ108" s="15"/>
      <c r="DA108" s="15"/>
      <c r="DB108" s="15"/>
      <c r="DC108" s="15"/>
      <c r="DD108" s="15"/>
      <c r="DE108" s="15"/>
      <c r="DF108" s="15"/>
      <c r="DG108" s="15"/>
      <c r="DH108" s="15"/>
      <c r="DI108" s="15"/>
      <c r="DJ108" s="15"/>
      <c r="DK108" s="15"/>
      <c r="DL108" s="15"/>
      <c r="DM108" s="15"/>
      <c r="DN108" s="15"/>
      <c r="DO108" s="15"/>
      <c r="DP108" s="15"/>
      <c r="DQ108" s="15"/>
      <c r="DR108" s="15"/>
      <c r="DS108" s="15"/>
      <c r="DT108" s="15"/>
      <c r="DU108" s="15"/>
      <c r="DV108" s="15"/>
      <c r="DW108" s="15"/>
      <c r="DX108" s="15"/>
      <c r="DY108" s="15"/>
      <c r="DZ108" s="15"/>
      <c r="EA108" s="15"/>
      <c r="EB108" s="15"/>
      <c r="EC108" s="15"/>
      <c r="ED108" s="15"/>
      <c r="EE108" s="15"/>
      <c r="EF108" s="15"/>
      <c r="EG108" s="15"/>
      <c r="EH108" s="15"/>
      <c r="EI108" s="15"/>
      <c r="EJ108" s="15"/>
      <c r="EK108" s="15"/>
      <c r="EL108" s="15"/>
      <c r="EM108" s="15"/>
      <c r="EN108" s="15"/>
      <c r="EO108" s="15"/>
      <c r="EP108" s="15"/>
      <c r="EQ108" s="15"/>
      <c r="ER108" s="15"/>
      <c r="ES108" s="15"/>
      <c r="ET108" s="15"/>
      <c r="EU108" s="15"/>
      <c r="EV108" s="15"/>
      <c r="EW108" s="15"/>
      <c r="EX108" s="15"/>
      <c r="EY108" s="15"/>
      <c r="EZ108" s="15"/>
      <c r="FA108" s="15"/>
      <c r="FB108" s="15"/>
      <c r="FC108" s="15"/>
      <c r="FD108" s="15"/>
      <c r="FE108" s="15"/>
      <c r="FF108" s="15"/>
      <c r="FG108" s="15"/>
      <c r="FH108" s="15"/>
      <c r="FI108" s="15"/>
      <c r="FJ108" s="15"/>
      <c r="FK108" s="15"/>
      <c r="FL108" s="15"/>
      <c r="FM108" s="15"/>
      <c r="FN108" s="15"/>
      <c r="FO108" s="15"/>
      <c r="FP108" s="15"/>
      <c r="FQ108" s="15"/>
      <c r="FR108" s="15"/>
      <c r="FS108" s="15"/>
      <c r="FT108" s="15"/>
      <c r="FU108" s="15"/>
      <c r="FV108" s="15"/>
      <c r="FW108" s="15"/>
      <c r="FX108" s="15"/>
      <c r="FY108" s="15"/>
      <c r="FZ108" s="15"/>
      <c r="GA108" s="15"/>
      <c r="GB108" s="15"/>
      <c r="GC108" s="15"/>
      <c r="GD108" s="15"/>
      <c r="GE108" s="15"/>
      <c r="GF108" s="15"/>
      <c r="GG108" s="15"/>
      <c r="GH108" s="15"/>
      <c r="GI108" s="15"/>
      <c r="GJ108" s="15"/>
      <c r="GK108" s="15"/>
      <c r="GL108" s="15"/>
      <c r="GM108" s="15"/>
      <c r="GN108" s="15"/>
      <c r="GO108" s="15"/>
      <c r="GP108" s="15"/>
      <c r="GQ108" s="15"/>
      <c r="GR108" s="15"/>
      <c r="GS108" s="15"/>
      <c r="GT108" s="15"/>
      <c r="GU108" s="15"/>
      <c r="GV108" s="15"/>
      <c r="GW108" s="15"/>
      <c r="GX108" s="15"/>
      <c r="GY108" s="15"/>
      <c r="GZ108" s="15"/>
      <c r="HA108" s="15"/>
      <c r="HB108" s="15"/>
      <c r="HC108" s="15"/>
      <c r="HD108" s="15"/>
      <c r="HE108" s="15"/>
      <c r="HF108" s="15"/>
      <c r="HG108" s="15"/>
      <c r="HH108" s="15"/>
      <c r="HI108" s="15"/>
      <c r="HJ108" s="15"/>
      <c r="HK108" s="15"/>
      <c r="HL108" s="15"/>
      <c r="HM108" s="15"/>
      <c r="HN108" s="15"/>
      <c r="HO108" s="15"/>
      <c r="HP108" s="15"/>
      <c r="HQ108" s="15"/>
      <c r="HR108" s="15"/>
      <c r="HS108" s="15"/>
      <c r="HT108" s="15"/>
      <c r="HU108" s="15"/>
      <c r="HV108" s="15"/>
    </row>
    <row r="109" spans="1:230" customFormat="1">
      <c r="A109" s="42"/>
      <c r="B109" s="45"/>
      <c r="C109" s="56"/>
      <c r="D109" s="56"/>
      <c r="E109" s="100"/>
      <c r="F109" s="15"/>
      <c r="G109" s="15"/>
      <c r="H109" s="15"/>
      <c r="I109" s="15"/>
      <c r="J109" s="15"/>
      <c r="K109" s="15"/>
      <c r="L109" s="15"/>
      <c r="M109" s="80"/>
      <c r="N109" s="80"/>
      <c r="O109" s="45"/>
      <c r="P109" s="45"/>
      <c r="Q109" s="45"/>
      <c r="R109" s="45"/>
      <c r="S109" s="45"/>
      <c r="T109" s="45"/>
      <c r="U109" s="45"/>
      <c r="V109" s="45"/>
      <c r="W109" s="45"/>
      <c r="X109" s="45"/>
      <c r="Y109" s="45"/>
      <c r="Z109" s="45"/>
      <c r="AA109" s="45"/>
      <c r="AB109" s="42"/>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c r="BI109" s="15"/>
      <c r="BJ109" s="15"/>
      <c r="BK109" s="15"/>
      <c r="BL109" s="15"/>
      <c r="BM109" s="15"/>
      <c r="BN109" s="15"/>
      <c r="BO109" s="15"/>
      <c r="BP109" s="15"/>
      <c r="BQ109" s="15"/>
      <c r="BR109" s="15"/>
      <c r="BS109" s="15"/>
      <c r="BT109" s="15"/>
      <c r="BU109" s="15"/>
      <c r="BV109" s="15"/>
      <c r="BW109" s="15"/>
      <c r="BX109" s="15"/>
      <c r="BY109" s="15"/>
      <c r="BZ109" s="15"/>
      <c r="CA109" s="15"/>
      <c r="CB109" s="15"/>
      <c r="CC109" s="15"/>
      <c r="CD109" s="15"/>
      <c r="CE109" s="15"/>
      <c r="CF109" s="15"/>
      <c r="CG109" s="15"/>
      <c r="CH109" s="15"/>
      <c r="CI109" s="15"/>
      <c r="CJ109" s="15"/>
      <c r="CK109" s="15"/>
      <c r="CL109" s="15"/>
      <c r="CM109" s="15"/>
      <c r="CN109" s="15"/>
      <c r="CO109" s="15"/>
      <c r="CP109" s="15"/>
      <c r="CQ109" s="15"/>
      <c r="CR109" s="15"/>
      <c r="CS109" s="15"/>
      <c r="CT109" s="15"/>
      <c r="CU109" s="15"/>
      <c r="CV109" s="15"/>
      <c r="CW109" s="15"/>
      <c r="CX109" s="15"/>
      <c r="CY109" s="15"/>
      <c r="CZ109" s="15"/>
      <c r="DA109" s="15"/>
      <c r="DB109" s="15"/>
      <c r="DC109" s="15"/>
      <c r="DD109" s="15"/>
      <c r="DE109" s="15"/>
      <c r="DF109" s="15"/>
      <c r="DG109" s="15"/>
      <c r="DH109" s="15"/>
      <c r="DI109" s="15"/>
      <c r="DJ109" s="15"/>
      <c r="DK109" s="15"/>
      <c r="DL109" s="15"/>
      <c r="DM109" s="15"/>
      <c r="DN109" s="15"/>
      <c r="DO109" s="15"/>
      <c r="DP109" s="15"/>
      <c r="DQ109" s="15"/>
      <c r="DR109" s="15"/>
      <c r="DS109" s="15"/>
      <c r="DT109" s="15"/>
      <c r="DU109" s="15"/>
      <c r="DV109" s="15"/>
      <c r="DW109" s="15"/>
      <c r="DX109" s="15"/>
      <c r="DY109" s="15"/>
      <c r="DZ109" s="15"/>
      <c r="EA109" s="15"/>
      <c r="EB109" s="15"/>
      <c r="EC109" s="15"/>
      <c r="ED109" s="15"/>
      <c r="EE109" s="15"/>
      <c r="EF109" s="15"/>
      <c r="EG109" s="15"/>
      <c r="EH109" s="15"/>
      <c r="EI109" s="15"/>
      <c r="EJ109" s="15"/>
      <c r="EK109" s="15"/>
      <c r="EL109" s="15"/>
      <c r="EM109" s="15"/>
      <c r="EN109" s="15"/>
      <c r="EO109" s="15"/>
      <c r="EP109" s="15"/>
      <c r="EQ109" s="15"/>
      <c r="ER109" s="15"/>
      <c r="ES109" s="15"/>
      <c r="ET109" s="15"/>
      <c r="EU109" s="15"/>
      <c r="EV109" s="15"/>
      <c r="EW109" s="15"/>
      <c r="EX109" s="15"/>
      <c r="EY109" s="15"/>
      <c r="EZ109" s="15"/>
      <c r="FA109" s="15"/>
      <c r="FB109" s="15"/>
      <c r="FC109" s="15"/>
      <c r="FD109" s="15"/>
      <c r="FE109" s="15"/>
      <c r="FF109" s="15"/>
      <c r="FG109" s="15"/>
      <c r="FH109" s="15"/>
      <c r="FI109" s="15"/>
      <c r="FJ109" s="15"/>
      <c r="FK109" s="15"/>
      <c r="FL109" s="15"/>
      <c r="FM109" s="15"/>
      <c r="FN109" s="15"/>
      <c r="FO109" s="15"/>
      <c r="FP109" s="15"/>
      <c r="FQ109" s="15"/>
      <c r="FR109" s="15"/>
      <c r="FS109" s="15"/>
      <c r="FT109" s="15"/>
      <c r="FU109" s="15"/>
      <c r="FV109" s="15"/>
      <c r="FW109" s="15"/>
      <c r="FX109" s="15"/>
      <c r="FY109" s="15"/>
      <c r="FZ109" s="15"/>
      <c r="GA109" s="15"/>
      <c r="GB109" s="15"/>
      <c r="GC109" s="15"/>
      <c r="GD109" s="15"/>
      <c r="GE109" s="15"/>
      <c r="GF109" s="15"/>
      <c r="GG109" s="15"/>
      <c r="GH109" s="15"/>
      <c r="GI109" s="15"/>
      <c r="GJ109" s="15"/>
      <c r="GK109" s="15"/>
      <c r="GL109" s="15"/>
      <c r="GM109" s="15"/>
      <c r="GN109" s="15"/>
      <c r="GO109" s="15"/>
      <c r="GP109" s="15"/>
      <c r="GQ109" s="15"/>
      <c r="GR109" s="15"/>
      <c r="GS109" s="15"/>
      <c r="GT109" s="15"/>
      <c r="GU109" s="15"/>
      <c r="GV109" s="15"/>
      <c r="GW109" s="15"/>
      <c r="GX109" s="15"/>
      <c r="GY109" s="15"/>
      <c r="GZ109" s="15"/>
      <c r="HA109" s="15"/>
      <c r="HB109" s="15"/>
      <c r="HC109" s="15"/>
      <c r="HD109" s="15"/>
      <c r="HE109" s="15"/>
      <c r="HF109" s="15"/>
      <c r="HG109" s="15"/>
      <c r="HH109" s="15"/>
      <c r="HI109" s="15"/>
      <c r="HJ109" s="15"/>
      <c r="HK109" s="15"/>
      <c r="HL109" s="15"/>
      <c r="HM109" s="15"/>
      <c r="HN109" s="15"/>
      <c r="HO109" s="15"/>
      <c r="HP109" s="15"/>
      <c r="HQ109" s="15"/>
      <c r="HR109" s="15"/>
      <c r="HS109" s="15"/>
      <c r="HT109" s="15"/>
      <c r="HU109" s="15"/>
      <c r="HV109" s="15"/>
    </row>
    <row r="110" spans="1:230" customFormat="1">
      <c r="A110" s="42"/>
      <c r="B110" s="45"/>
      <c r="C110" s="56"/>
      <c r="D110" s="56"/>
      <c r="E110" s="45"/>
      <c r="F110" s="80" t="s">
        <v>519</v>
      </c>
      <c r="G110" s="16"/>
      <c r="H110" s="292" t="s">
        <v>454</v>
      </c>
      <c r="I110" s="292"/>
      <c r="J110" s="292"/>
      <c r="K110" s="292"/>
      <c r="L110" s="83"/>
      <c r="M110" s="80"/>
      <c r="N110" s="80"/>
      <c r="O110" s="45"/>
      <c r="P110" s="45"/>
      <c r="Q110" s="45"/>
      <c r="R110" s="45"/>
      <c r="S110" s="45"/>
      <c r="T110" s="45"/>
      <c r="U110" s="45"/>
      <c r="V110" s="45"/>
      <c r="W110" s="45"/>
      <c r="X110" s="45"/>
      <c r="Y110" s="45"/>
      <c r="Z110" s="45"/>
      <c r="AA110" s="45"/>
      <c r="AB110" s="42"/>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c r="BI110" s="15"/>
      <c r="BJ110" s="15"/>
      <c r="BK110" s="15"/>
      <c r="BL110" s="15"/>
      <c r="BM110" s="15"/>
      <c r="BN110" s="15"/>
      <c r="BO110" s="15"/>
      <c r="BP110" s="15"/>
      <c r="BQ110" s="15"/>
      <c r="BR110" s="15"/>
      <c r="BS110" s="15"/>
      <c r="BT110" s="15"/>
      <c r="BU110" s="15"/>
      <c r="BV110" s="15"/>
      <c r="BW110" s="15"/>
      <c r="BX110" s="15"/>
      <c r="BY110" s="15"/>
      <c r="BZ110" s="15"/>
      <c r="CA110" s="15"/>
      <c r="CB110" s="15"/>
      <c r="CC110" s="15"/>
      <c r="CD110" s="15"/>
      <c r="CE110" s="15"/>
      <c r="CF110" s="15"/>
      <c r="CG110" s="15"/>
      <c r="CH110" s="15"/>
      <c r="CI110" s="15"/>
      <c r="CJ110" s="15"/>
      <c r="CK110" s="15"/>
      <c r="CL110" s="15"/>
      <c r="CM110" s="15"/>
      <c r="CN110" s="15"/>
      <c r="CO110" s="15"/>
      <c r="CP110" s="15"/>
      <c r="CQ110" s="15"/>
      <c r="CR110" s="15"/>
      <c r="CS110" s="15"/>
      <c r="CT110" s="15"/>
      <c r="CU110" s="15"/>
      <c r="CV110" s="15"/>
      <c r="CW110" s="15"/>
      <c r="CX110" s="15"/>
      <c r="CY110" s="15"/>
      <c r="CZ110" s="15"/>
      <c r="DA110" s="15"/>
      <c r="DB110" s="15"/>
      <c r="DC110" s="15"/>
      <c r="DD110" s="15"/>
      <c r="DE110" s="15"/>
      <c r="DF110" s="15"/>
      <c r="DG110" s="15"/>
      <c r="DH110" s="15"/>
      <c r="DI110" s="15"/>
      <c r="DJ110" s="15"/>
      <c r="DK110" s="15"/>
      <c r="DL110" s="15"/>
      <c r="DM110" s="15"/>
      <c r="DN110" s="15"/>
      <c r="DO110" s="15"/>
      <c r="DP110" s="15"/>
      <c r="DQ110" s="15"/>
      <c r="DR110" s="15"/>
      <c r="DS110" s="15"/>
      <c r="DT110" s="15"/>
      <c r="DU110" s="15"/>
      <c r="DV110" s="15"/>
      <c r="DW110" s="15"/>
      <c r="DX110" s="15"/>
      <c r="DY110" s="15"/>
      <c r="DZ110" s="15"/>
      <c r="EA110" s="15"/>
      <c r="EB110" s="15"/>
      <c r="EC110" s="15"/>
      <c r="ED110" s="15"/>
      <c r="EE110" s="15"/>
      <c r="EF110" s="15"/>
      <c r="EG110" s="15"/>
      <c r="EH110" s="15"/>
      <c r="EI110" s="15"/>
      <c r="EJ110" s="15"/>
      <c r="EK110" s="15"/>
      <c r="EL110" s="15"/>
      <c r="EM110" s="15"/>
      <c r="EN110" s="15"/>
      <c r="EO110" s="15"/>
      <c r="EP110" s="15"/>
      <c r="EQ110" s="15"/>
      <c r="ER110" s="15"/>
      <c r="ES110" s="15"/>
      <c r="ET110" s="15"/>
      <c r="EU110" s="15"/>
      <c r="EV110" s="15"/>
      <c r="EW110" s="15"/>
      <c r="EX110" s="15"/>
      <c r="EY110" s="15"/>
      <c r="EZ110" s="15"/>
      <c r="FA110" s="15"/>
      <c r="FB110" s="15"/>
      <c r="FC110" s="15"/>
      <c r="FD110" s="15"/>
      <c r="FE110" s="15"/>
      <c r="FF110" s="15"/>
      <c r="FG110" s="15"/>
      <c r="FH110" s="15"/>
      <c r="FI110" s="15"/>
      <c r="FJ110" s="15"/>
      <c r="FK110" s="15"/>
      <c r="FL110" s="15"/>
      <c r="FM110" s="15"/>
      <c r="FN110" s="15"/>
      <c r="FO110" s="15"/>
      <c r="FP110" s="15"/>
      <c r="FQ110" s="15"/>
      <c r="FR110" s="15"/>
      <c r="FS110" s="15"/>
      <c r="FT110" s="15"/>
      <c r="FU110" s="15"/>
      <c r="FV110" s="15"/>
      <c r="FW110" s="15"/>
      <c r="FX110" s="15"/>
      <c r="FY110" s="15"/>
      <c r="FZ110" s="15"/>
      <c r="GA110" s="15"/>
      <c r="GB110" s="15"/>
      <c r="GC110" s="15"/>
      <c r="GD110" s="15"/>
      <c r="GE110" s="15"/>
      <c r="GF110" s="15"/>
      <c r="GG110" s="15"/>
      <c r="GH110" s="15"/>
      <c r="GI110" s="15"/>
      <c r="GJ110" s="15"/>
      <c r="GK110" s="15"/>
      <c r="GL110" s="15"/>
      <c r="GM110" s="15"/>
      <c r="GN110" s="15"/>
      <c r="GO110" s="15"/>
      <c r="GP110" s="15"/>
      <c r="GQ110" s="15"/>
      <c r="GR110" s="15"/>
      <c r="GS110" s="15"/>
      <c r="GT110" s="15"/>
      <c r="GU110" s="15"/>
      <c r="GV110" s="15"/>
      <c r="GW110" s="15"/>
      <c r="GX110" s="15"/>
      <c r="GY110" s="15"/>
      <c r="GZ110" s="15"/>
      <c r="HA110" s="15"/>
      <c r="HB110" s="15"/>
      <c r="HC110" s="15"/>
      <c r="HD110" s="15"/>
      <c r="HE110" s="15"/>
      <c r="HF110" s="15"/>
      <c r="HG110" s="15"/>
      <c r="HH110" s="15"/>
      <c r="HI110" s="15"/>
      <c r="HJ110" s="15"/>
      <c r="HK110" s="15"/>
      <c r="HL110" s="15"/>
      <c r="HM110" s="15"/>
      <c r="HN110" s="15"/>
      <c r="HO110" s="15"/>
      <c r="HP110" s="15"/>
      <c r="HQ110" s="15"/>
      <c r="HR110" s="15"/>
      <c r="HS110" s="15"/>
      <c r="HT110" s="15"/>
      <c r="HU110" s="15"/>
      <c r="HV110" s="15"/>
    </row>
    <row r="111" spans="1:230">
      <c r="A111" s="42"/>
      <c r="B111" s="15"/>
      <c r="C111" s="20"/>
      <c r="D111" s="20"/>
      <c r="E111" s="20"/>
      <c r="F111" s="15"/>
      <c r="G111" s="20"/>
      <c r="H111" s="20"/>
      <c r="I111" s="20"/>
      <c r="J111" s="20"/>
      <c r="K111" s="20"/>
      <c r="L111" s="20"/>
      <c r="M111" s="20"/>
      <c r="N111" s="20"/>
      <c r="O111" s="20"/>
      <c r="P111" s="20"/>
      <c r="Q111" s="20"/>
      <c r="R111" s="20"/>
      <c r="S111" s="20"/>
      <c r="T111" s="20"/>
      <c r="U111" s="20"/>
      <c r="V111" s="20"/>
      <c r="AB111" s="42"/>
    </row>
    <row r="112" spans="1:230" s="23" customFormat="1" ht="15" customHeight="1">
      <c r="A112" s="42"/>
      <c r="B112" s="17"/>
      <c r="C112" s="22"/>
      <c r="D112" s="22"/>
      <c r="E112" s="22"/>
      <c r="F112" s="80"/>
      <c r="G112" s="16"/>
      <c r="H112" s="104" t="s">
        <v>3</v>
      </c>
      <c r="I112" s="15"/>
      <c r="J112" s="285">
        <v>0</v>
      </c>
      <c r="K112" s="285"/>
      <c r="L112" s="117" t="s">
        <v>7</v>
      </c>
      <c r="M112" s="22"/>
      <c r="N112" s="22"/>
      <c r="O112" s="22"/>
      <c r="P112" s="22"/>
      <c r="Q112" s="22"/>
      <c r="R112" s="22"/>
      <c r="S112" s="22"/>
      <c r="T112" s="22"/>
      <c r="U112" s="22"/>
      <c r="V112" s="22"/>
      <c r="W112" s="22"/>
      <c r="X112" s="22"/>
      <c r="Y112" s="22"/>
      <c r="Z112" s="22"/>
      <c r="AA112" s="22"/>
      <c r="AB112" s="42"/>
      <c r="AC112" s="17"/>
      <c r="AD112" s="17"/>
      <c r="AE112" s="17"/>
      <c r="AF112" s="17"/>
      <c r="AG112" s="17"/>
      <c r="AH112" s="17"/>
      <c r="AI112" s="17"/>
      <c r="AJ112" s="17"/>
      <c r="AK112" s="17"/>
      <c r="AL112" s="17"/>
      <c r="AM112" s="17"/>
      <c r="AN112" s="17"/>
      <c r="AO112" s="17"/>
      <c r="AP112" s="17"/>
      <c r="AQ112" s="17"/>
      <c r="AR112" s="17"/>
      <c r="AS112" s="17"/>
      <c r="AT112" s="17"/>
      <c r="AU112" s="17"/>
      <c r="AV112" s="17"/>
      <c r="AW112" s="17"/>
      <c r="AX112" s="17"/>
      <c r="AY112" s="17"/>
      <c r="AZ112" s="17"/>
      <c r="BA112" s="17"/>
      <c r="BB112" s="17"/>
      <c r="BC112" s="17"/>
      <c r="BD112" s="17"/>
      <c r="BE112" s="17"/>
      <c r="BF112" s="17"/>
      <c r="BG112" s="17"/>
      <c r="BH112" s="17"/>
      <c r="BI112" s="17"/>
      <c r="BJ112" s="17"/>
      <c r="BK112" s="17"/>
      <c r="BL112" s="17"/>
      <c r="BM112" s="17"/>
      <c r="BN112" s="17"/>
      <c r="BO112" s="17"/>
      <c r="BP112" s="17"/>
      <c r="BQ112" s="17"/>
      <c r="BR112" s="17"/>
      <c r="BS112" s="17"/>
      <c r="BT112" s="17"/>
      <c r="BU112" s="17"/>
      <c r="BV112" s="17"/>
      <c r="BW112" s="17"/>
      <c r="BX112" s="17"/>
      <c r="BY112" s="17"/>
      <c r="BZ112" s="17"/>
      <c r="CA112" s="17"/>
      <c r="CB112" s="17"/>
      <c r="CC112" s="17"/>
      <c r="CD112" s="17"/>
      <c r="CE112" s="17"/>
      <c r="CF112" s="17"/>
      <c r="CG112" s="17"/>
      <c r="CH112" s="17"/>
      <c r="CI112" s="17"/>
      <c r="CJ112" s="17"/>
      <c r="CK112" s="17"/>
      <c r="CL112" s="17"/>
      <c r="CM112" s="17"/>
      <c r="CN112" s="17"/>
      <c r="CO112" s="17"/>
      <c r="CP112" s="17"/>
      <c r="CQ112" s="17"/>
      <c r="CR112" s="17"/>
      <c r="CS112" s="17"/>
      <c r="CT112" s="17"/>
      <c r="CU112" s="17"/>
      <c r="CV112" s="17"/>
      <c r="CW112" s="17"/>
      <c r="CX112" s="17"/>
      <c r="CY112" s="17"/>
      <c r="CZ112" s="17"/>
      <c r="DA112" s="17"/>
      <c r="DB112" s="17"/>
      <c r="DC112" s="17"/>
      <c r="DD112" s="17"/>
      <c r="DE112" s="17"/>
      <c r="DF112" s="17"/>
      <c r="DG112" s="17"/>
      <c r="DH112" s="17"/>
      <c r="DI112" s="17"/>
      <c r="DJ112" s="17"/>
      <c r="DK112" s="17"/>
      <c r="DL112" s="17"/>
      <c r="DM112" s="17"/>
      <c r="DN112" s="17"/>
      <c r="DO112" s="17"/>
      <c r="DP112" s="17"/>
      <c r="DQ112" s="17"/>
      <c r="DR112" s="17"/>
      <c r="DS112" s="17"/>
      <c r="DT112" s="17"/>
      <c r="DU112" s="17"/>
      <c r="DV112" s="17"/>
      <c r="DW112" s="17"/>
      <c r="DX112" s="17"/>
      <c r="DY112" s="17"/>
      <c r="DZ112" s="17"/>
      <c r="EA112" s="17"/>
      <c r="EB112" s="17"/>
      <c r="EC112" s="17"/>
      <c r="ED112" s="17"/>
      <c r="EE112" s="17"/>
      <c r="EF112" s="17"/>
      <c r="EG112" s="17"/>
      <c r="EH112" s="17"/>
      <c r="EI112" s="17"/>
      <c r="EJ112" s="17"/>
      <c r="EK112" s="17"/>
      <c r="EL112" s="17"/>
      <c r="EM112" s="17"/>
      <c r="EN112" s="17"/>
      <c r="EO112" s="17"/>
      <c r="EP112" s="17"/>
      <c r="EQ112" s="17"/>
      <c r="ER112" s="17"/>
      <c r="ES112" s="17"/>
      <c r="ET112" s="17"/>
      <c r="EU112" s="17"/>
      <c r="EV112" s="17"/>
      <c r="EW112" s="17"/>
      <c r="EX112" s="17"/>
      <c r="EY112" s="17"/>
      <c r="EZ112" s="17"/>
      <c r="FA112" s="17"/>
      <c r="FB112" s="17"/>
      <c r="FC112" s="17"/>
      <c r="FD112" s="17"/>
      <c r="FE112" s="17"/>
      <c r="FF112" s="17"/>
      <c r="FG112" s="17"/>
      <c r="FH112" s="17"/>
      <c r="FI112" s="17"/>
      <c r="FJ112" s="17"/>
      <c r="FK112" s="17"/>
      <c r="FL112" s="17"/>
      <c r="FM112" s="17"/>
      <c r="FN112" s="17"/>
      <c r="FO112" s="17"/>
      <c r="FP112" s="17"/>
      <c r="FQ112" s="17"/>
      <c r="FR112" s="17"/>
      <c r="FS112" s="17"/>
      <c r="FT112" s="17"/>
      <c r="FU112" s="17"/>
      <c r="FV112" s="17"/>
      <c r="FW112" s="17"/>
      <c r="FX112" s="17"/>
      <c r="FY112" s="17"/>
      <c r="FZ112" s="17"/>
      <c r="GA112" s="17"/>
      <c r="GB112" s="17"/>
      <c r="GC112" s="17"/>
      <c r="GD112" s="17"/>
      <c r="GE112" s="17"/>
      <c r="GF112" s="17"/>
      <c r="GG112" s="17"/>
      <c r="GH112" s="17"/>
      <c r="GI112" s="17"/>
      <c r="GJ112" s="17"/>
      <c r="GK112" s="17"/>
      <c r="GL112" s="17"/>
      <c r="GM112" s="17"/>
      <c r="GN112" s="17"/>
      <c r="GO112" s="17"/>
      <c r="GP112" s="17"/>
      <c r="GQ112" s="17"/>
      <c r="GR112" s="17"/>
      <c r="GS112" s="17"/>
      <c r="GT112" s="17"/>
      <c r="GU112" s="17"/>
      <c r="GV112" s="17"/>
      <c r="GW112" s="17"/>
      <c r="GX112" s="17"/>
      <c r="GY112" s="17"/>
      <c r="GZ112" s="17"/>
      <c r="HA112" s="17"/>
      <c r="HB112" s="17"/>
      <c r="HC112" s="17"/>
      <c r="HD112" s="17"/>
      <c r="HE112" s="17"/>
      <c r="HF112" s="17"/>
      <c r="HG112" s="17"/>
      <c r="HH112" s="17"/>
      <c r="HI112" s="17"/>
      <c r="HJ112" s="17"/>
      <c r="HK112" s="17"/>
      <c r="HL112" s="17"/>
      <c r="HM112" s="17"/>
      <c r="HN112" s="17"/>
      <c r="HO112" s="17"/>
      <c r="HP112" s="17"/>
      <c r="HQ112" s="17"/>
      <c r="HR112" s="17"/>
      <c r="HS112" s="17"/>
      <c r="HT112" s="17"/>
      <c r="HU112" s="17"/>
      <c r="HV112" s="17"/>
    </row>
    <row r="113" spans="1:230" s="23" customFormat="1" ht="15" customHeight="1">
      <c r="A113" s="42"/>
      <c r="B113" s="17"/>
      <c r="C113" s="22"/>
      <c r="D113" s="22"/>
      <c r="E113" s="22"/>
      <c r="F113" s="80"/>
      <c r="G113" s="16"/>
      <c r="H113" s="104"/>
      <c r="I113" s="15"/>
      <c r="J113" s="106"/>
      <c r="K113" s="106"/>
      <c r="L113" s="117"/>
      <c r="M113" s="22"/>
      <c r="N113" s="22"/>
      <c r="O113" s="22"/>
      <c r="P113" s="22"/>
      <c r="Q113" s="22"/>
      <c r="R113" s="22"/>
      <c r="S113" s="22"/>
      <c r="T113" s="22"/>
      <c r="U113" s="22"/>
      <c r="V113" s="22"/>
      <c r="W113" s="22"/>
      <c r="X113" s="22"/>
      <c r="Y113" s="22"/>
      <c r="Z113" s="22"/>
      <c r="AA113" s="22"/>
      <c r="AB113" s="42"/>
      <c r="AC113" s="17"/>
      <c r="AD113" s="17"/>
      <c r="AE113" s="17"/>
      <c r="AF113" s="17"/>
      <c r="AG113" s="17"/>
      <c r="AH113" s="17"/>
      <c r="AI113" s="17"/>
      <c r="AJ113" s="17"/>
      <c r="AK113" s="17"/>
      <c r="AL113" s="17"/>
      <c r="AM113" s="17"/>
      <c r="AN113" s="17"/>
      <c r="AO113" s="17"/>
      <c r="AP113" s="17"/>
      <c r="AQ113" s="17"/>
      <c r="AR113" s="17"/>
      <c r="AS113" s="17"/>
      <c r="AT113" s="17"/>
      <c r="AU113" s="17"/>
      <c r="AV113" s="17"/>
      <c r="AW113" s="17"/>
      <c r="AX113" s="17"/>
      <c r="AY113" s="17"/>
      <c r="AZ113" s="17"/>
      <c r="BA113" s="17"/>
      <c r="BB113" s="17"/>
      <c r="BC113" s="17"/>
      <c r="BD113" s="17"/>
      <c r="BE113" s="17"/>
      <c r="BF113" s="17"/>
      <c r="BG113" s="17"/>
      <c r="BH113" s="17"/>
      <c r="BI113" s="17"/>
      <c r="BJ113" s="17"/>
      <c r="BK113" s="17"/>
      <c r="BL113" s="17"/>
      <c r="BM113" s="17"/>
      <c r="BN113" s="17"/>
      <c r="BO113" s="17"/>
      <c r="BP113" s="17"/>
      <c r="BQ113" s="17"/>
      <c r="BR113" s="17"/>
      <c r="BS113" s="17"/>
      <c r="BT113" s="17"/>
      <c r="BU113" s="17"/>
      <c r="BV113" s="17"/>
      <c r="BW113" s="17"/>
      <c r="BX113" s="17"/>
      <c r="BY113" s="17"/>
      <c r="BZ113" s="17"/>
      <c r="CA113" s="17"/>
      <c r="CB113" s="17"/>
      <c r="CC113" s="17"/>
      <c r="CD113" s="17"/>
      <c r="CE113" s="17"/>
      <c r="CF113" s="17"/>
      <c r="CG113" s="17"/>
      <c r="CH113" s="17"/>
      <c r="CI113" s="17"/>
      <c r="CJ113" s="17"/>
      <c r="CK113" s="17"/>
      <c r="CL113" s="17"/>
      <c r="CM113" s="17"/>
      <c r="CN113" s="17"/>
      <c r="CO113" s="17"/>
      <c r="CP113" s="17"/>
      <c r="CQ113" s="17"/>
      <c r="CR113" s="17"/>
      <c r="CS113" s="17"/>
      <c r="CT113" s="17"/>
      <c r="CU113" s="17"/>
      <c r="CV113" s="17"/>
      <c r="CW113" s="17"/>
      <c r="CX113" s="17"/>
      <c r="CY113" s="17"/>
      <c r="CZ113" s="17"/>
      <c r="DA113" s="17"/>
      <c r="DB113" s="17"/>
      <c r="DC113" s="17"/>
      <c r="DD113" s="17"/>
      <c r="DE113" s="17"/>
      <c r="DF113" s="17"/>
      <c r="DG113" s="17"/>
      <c r="DH113" s="17"/>
      <c r="DI113" s="17"/>
      <c r="DJ113" s="17"/>
      <c r="DK113" s="17"/>
      <c r="DL113" s="17"/>
      <c r="DM113" s="17"/>
      <c r="DN113" s="17"/>
      <c r="DO113" s="17"/>
      <c r="DP113" s="17"/>
      <c r="DQ113" s="17"/>
      <c r="DR113" s="17"/>
      <c r="DS113" s="17"/>
      <c r="DT113" s="17"/>
      <c r="DU113" s="17"/>
      <c r="DV113" s="17"/>
      <c r="DW113" s="17"/>
      <c r="DX113" s="17"/>
      <c r="DY113" s="17"/>
      <c r="DZ113" s="17"/>
      <c r="EA113" s="17"/>
      <c r="EB113" s="17"/>
      <c r="EC113" s="17"/>
      <c r="ED113" s="17"/>
      <c r="EE113" s="17"/>
      <c r="EF113" s="17"/>
      <c r="EG113" s="17"/>
      <c r="EH113" s="17"/>
      <c r="EI113" s="17"/>
      <c r="EJ113" s="17"/>
      <c r="EK113" s="17"/>
      <c r="EL113" s="17"/>
      <c r="EM113" s="17"/>
      <c r="EN113" s="17"/>
      <c r="EO113" s="17"/>
      <c r="EP113" s="17"/>
      <c r="EQ113" s="17"/>
      <c r="ER113" s="17"/>
      <c r="ES113" s="17"/>
      <c r="ET113" s="17"/>
      <c r="EU113" s="17"/>
      <c r="EV113" s="17"/>
      <c r="EW113" s="17"/>
      <c r="EX113" s="17"/>
      <c r="EY113" s="17"/>
      <c r="EZ113" s="17"/>
      <c r="FA113" s="17"/>
      <c r="FB113" s="17"/>
      <c r="FC113" s="17"/>
      <c r="FD113" s="17"/>
      <c r="FE113" s="17"/>
      <c r="FF113" s="17"/>
      <c r="FG113" s="17"/>
      <c r="FH113" s="17"/>
      <c r="FI113" s="17"/>
      <c r="FJ113" s="17"/>
      <c r="FK113" s="17"/>
      <c r="FL113" s="17"/>
      <c r="FM113" s="17"/>
      <c r="FN113" s="17"/>
      <c r="FO113" s="17"/>
      <c r="FP113" s="17"/>
      <c r="FQ113" s="17"/>
      <c r="FR113" s="17"/>
      <c r="FS113" s="17"/>
      <c r="FT113" s="17"/>
      <c r="FU113" s="17"/>
      <c r="FV113" s="17"/>
      <c r="FW113" s="17"/>
      <c r="FX113" s="17"/>
      <c r="FY113" s="17"/>
      <c r="FZ113" s="17"/>
      <c r="GA113" s="17"/>
      <c r="GB113" s="17"/>
      <c r="GC113" s="17"/>
      <c r="GD113" s="17"/>
      <c r="GE113" s="17"/>
      <c r="GF113" s="17"/>
      <c r="GG113" s="17"/>
      <c r="GH113" s="17"/>
      <c r="GI113" s="17"/>
      <c r="GJ113" s="17"/>
      <c r="GK113" s="17"/>
      <c r="GL113" s="17"/>
      <c r="GM113" s="17"/>
      <c r="GN113" s="17"/>
      <c r="GO113" s="17"/>
      <c r="GP113" s="17"/>
      <c r="GQ113" s="17"/>
      <c r="GR113" s="17"/>
      <c r="GS113" s="17"/>
      <c r="GT113" s="17"/>
      <c r="GU113" s="17"/>
      <c r="GV113" s="17"/>
      <c r="GW113" s="17"/>
      <c r="GX113" s="17"/>
      <c r="GY113" s="17"/>
      <c r="GZ113" s="17"/>
      <c r="HA113" s="17"/>
      <c r="HB113" s="17"/>
      <c r="HC113" s="17"/>
      <c r="HD113" s="17"/>
      <c r="HE113" s="17"/>
      <c r="HF113" s="17"/>
      <c r="HG113" s="17"/>
      <c r="HH113" s="17"/>
      <c r="HI113" s="17"/>
      <c r="HJ113" s="17"/>
      <c r="HK113" s="17"/>
      <c r="HL113" s="17"/>
      <c r="HM113" s="17"/>
      <c r="HN113" s="17"/>
      <c r="HO113" s="17"/>
      <c r="HP113" s="17"/>
      <c r="HQ113" s="17"/>
      <c r="HR113" s="17"/>
      <c r="HS113" s="17"/>
      <c r="HT113" s="17"/>
      <c r="HU113" s="17"/>
      <c r="HV113" s="17"/>
    </row>
    <row r="114" spans="1:230" s="23" customFormat="1" ht="15" customHeight="1">
      <c r="A114" s="42"/>
      <c r="B114" s="17"/>
      <c r="C114" s="22"/>
      <c r="D114" s="22"/>
      <c r="E114" s="22"/>
      <c r="F114" s="80"/>
      <c r="G114" s="16"/>
      <c r="H114" s="104" t="s">
        <v>5</v>
      </c>
      <c r="I114" s="15"/>
      <c r="J114" s="285">
        <v>0</v>
      </c>
      <c r="K114" s="285"/>
      <c r="L114" s="117" t="s">
        <v>7</v>
      </c>
      <c r="M114" s="22"/>
      <c r="N114" s="22"/>
      <c r="O114" s="22"/>
      <c r="P114" s="22"/>
      <c r="Q114" s="22"/>
      <c r="R114" s="22"/>
      <c r="S114" s="22"/>
      <c r="T114" s="22"/>
      <c r="U114" s="22"/>
      <c r="V114" s="22"/>
      <c r="W114" s="22"/>
      <c r="X114" s="22"/>
      <c r="Y114" s="22"/>
      <c r="Z114" s="22"/>
      <c r="AA114" s="22"/>
      <c r="AB114" s="42"/>
      <c r="AC114" s="17"/>
      <c r="AD114" s="17"/>
      <c r="AE114" s="17"/>
      <c r="AF114" s="17"/>
      <c r="AG114" s="17"/>
      <c r="AH114" s="17"/>
      <c r="AI114" s="17"/>
      <c r="AJ114" s="17"/>
      <c r="AK114" s="17"/>
      <c r="AL114" s="17"/>
      <c r="AM114" s="17"/>
      <c r="AN114" s="17"/>
      <c r="AO114" s="17"/>
      <c r="AP114" s="17"/>
      <c r="AQ114" s="17"/>
      <c r="AR114" s="17"/>
      <c r="AS114" s="17"/>
      <c r="AT114" s="17"/>
      <c r="AU114" s="17"/>
      <c r="AV114" s="17"/>
      <c r="AW114" s="17"/>
      <c r="AX114" s="17"/>
      <c r="AY114" s="17"/>
      <c r="AZ114" s="17"/>
      <c r="BA114" s="17"/>
      <c r="BB114" s="17"/>
      <c r="BC114" s="17"/>
      <c r="BD114" s="17"/>
      <c r="BE114" s="17"/>
      <c r="BF114" s="17"/>
      <c r="BG114" s="17"/>
      <c r="BH114" s="17"/>
      <c r="BI114" s="17"/>
      <c r="BJ114" s="17"/>
      <c r="BK114" s="17"/>
      <c r="BL114" s="17"/>
      <c r="BM114" s="17"/>
      <c r="BN114" s="17"/>
      <c r="BO114" s="17"/>
      <c r="BP114" s="17"/>
      <c r="BQ114" s="17"/>
      <c r="BR114" s="17"/>
      <c r="BS114" s="17"/>
      <c r="BT114" s="17"/>
      <c r="BU114" s="17"/>
      <c r="BV114" s="17"/>
      <c r="BW114" s="17"/>
      <c r="BX114" s="17"/>
      <c r="BY114" s="17"/>
      <c r="BZ114" s="17"/>
      <c r="CA114" s="17"/>
      <c r="CB114" s="17"/>
      <c r="CC114" s="17"/>
      <c r="CD114" s="17"/>
      <c r="CE114" s="17"/>
      <c r="CF114" s="17"/>
      <c r="CG114" s="17"/>
      <c r="CH114" s="17"/>
      <c r="CI114" s="17"/>
      <c r="CJ114" s="17"/>
      <c r="CK114" s="17"/>
      <c r="CL114" s="17"/>
      <c r="CM114" s="17"/>
      <c r="CN114" s="17"/>
      <c r="CO114" s="17"/>
      <c r="CP114" s="17"/>
      <c r="CQ114" s="17"/>
      <c r="CR114" s="17"/>
      <c r="CS114" s="17"/>
      <c r="CT114" s="17"/>
      <c r="CU114" s="17"/>
      <c r="CV114" s="17"/>
      <c r="CW114" s="17"/>
      <c r="CX114" s="17"/>
      <c r="CY114" s="17"/>
      <c r="CZ114" s="17"/>
      <c r="DA114" s="17"/>
      <c r="DB114" s="17"/>
      <c r="DC114" s="17"/>
      <c r="DD114" s="17"/>
      <c r="DE114" s="17"/>
      <c r="DF114" s="17"/>
      <c r="DG114" s="17"/>
      <c r="DH114" s="17"/>
      <c r="DI114" s="17"/>
      <c r="DJ114" s="17"/>
      <c r="DK114" s="17"/>
      <c r="DL114" s="17"/>
      <c r="DM114" s="17"/>
      <c r="DN114" s="17"/>
      <c r="DO114" s="17"/>
      <c r="DP114" s="17"/>
      <c r="DQ114" s="17"/>
      <c r="DR114" s="17"/>
      <c r="DS114" s="17"/>
      <c r="DT114" s="17"/>
      <c r="DU114" s="17"/>
      <c r="DV114" s="17"/>
      <c r="DW114" s="17"/>
      <c r="DX114" s="17"/>
      <c r="DY114" s="17"/>
      <c r="DZ114" s="17"/>
      <c r="EA114" s="17"/>
      <c r="EB114" s="17"/>
      <c r="EC114" s="17"/>
      <c r="ED114" s="17"/>
      <c r="EE114" s="17"/>
      <c r="EF114" s="17"/>
      <c r="EG114" s="17"/>
      <c r="EH114" s="17"/>
      <c r="EI114" s="17"/>
      <c r="EJ114" s="17"/>
      <c r="EK114" s="17"/>
      <c r="EL114" s="17"/>
      <c r="EM114" s="17"/>
      <c r="EN114" s="17"/>
      <c r="EO114" s="17"/>
      <c r="EP114" s="17"/>
      <c r="EQ114" s="17"/>
      <c r="ER114" s="17"/>
      <c r="ES114" s="17"/>
      <c r="ET114" s="17"/>
      <c r="EU114" s="17"/>
      <c r="EV114" s="17"/>
      <c r="EW114" s="17"/>
      <c r="EX114" s="17"/>
      <c r="EY114" s="17"/>
      <c r="EZ114" s="17"/>
      <c r="FA114" s="17"/>
      <c r="FB114" s="17"/>
      <c r="FC114" s="17"/>
      <c r="FD114" s="17"/>
      <c r="FE114" s="17"/>
      <c r="FF114" s="17"/>
      <c r="FG114" s="17"/>
      <c r="FH114" s="17"/>
      <c r="FI114" s="17"/>
      <c r="FJ114" s="17"/>
      <c r="FK114" s="17"/>
      <c r="FL114" s="17"/>
      <c r="FM114" s="17"/>
      <c r="FN114" s="17"/>
      <c r="FO114" s="17"/>
      <c r="FP114" s="17"/>
      <c r="FQ114" s="17"/>
      <c r="FR114" s="17"/>
      <c r="FS114" s="17"/>
      <c r="FT114" s="17"/>
      <c r="FU114" s="17"/>
      <c r="FV114" s="17"/>
      <c r="FW114" s="17"/>
      <c r="FX114" s="17"/>
      <c r="FY114" s="17"/>
      <c r="FZ114" s="17"/>
      <c r="GA114" s="17"/>
      <c r="GB114" s="17"/>
      <c r="GC114" s="17"/>
      <c r="GD114" s="17"/>
      <c r="GE114" s="17"/>
      <c r="GF114" s="17"/>
      <c r="GG114" s="17"/>
      <c r="GH114" s="17"/>
      <c r="GI114" s="17"/>
      <c r="GJ114" s="17"/>
      <c r="GK114" s="17"/>
      <c r="GL114" s="17"/>
      <c r="GM114" s="17"/>
      <c r="GN114" s="17"/>
      <c r="GO114" s="17"/>
      <c r="GP114" s="17"/>
      <c r="GQ114" s="17"/>
      <c r="GR114" s="17"/>
      <c r="GS114" s="17"/>
      <c r="GT114" s="17"/>
      <c r="GU114" s="17"/>
      <c r="GV114" s="17"/>
      <c r="GW114" s="17"/>
      <c r="GX114" s="17"/>
      <c r="GY114" s="17"/>
      <c r="GZ114" s="17"/>
      <c r="HA114" s="17"/>
      <c r="HB114" s="17"/>
      <c r="HC114" s="17"/>
      <c r="HD114" s="17"/>
      <c r="HE114" s="17"/>
      <c r="HF114" s="17"/>
      <c r="HG114" s="17"/>
      <c r="HH114" s="17"/>
      <c r="HI114" s="17"/>
      <c r="HJ114" s="17"/>
      <c r="HK114" s="17"/>
      <c r="HL114" s="17"/>
      <c r="HM114" s="17"/>
      <c r="HN114" s="17"/>
      <c r="HO114" s="17"/>
      <c r="HP114" s="17"/>
      <c r="HQ114" s="17"/>
      <c r="HR114" s="17"/>
      <c r="HS114" s="17"/>
      <c r="HT114" s="17"/>
      <c r="HU114" s="17"/>
      <c r="HV114" s="17"/>
    </row>
    <row r="115" spans="1:230" s="23" customFormat="1" ht="15" customHeight="1">
      <c r="A115" s="42"/>
      <c r="B115" s="17"/>
      <c r="C115" s="22"/>
      <c r="D115" s="22"/>
      <c r="E115" s="22"/>
      <c r="F115" s="80"/>
      <c r="G115" s="16"/>
      <c r="H115" s="104"/>
      <c r="I115" s="15"/>
      <c r="J115" s="106"/>
      <c r="K115" s="106"/>
      <c r="L115" s="117"/>
      <c r="M115" s="22"/>
      <c r="N115" s="22"/>
      <c r="O115" s="22"/>
      <c r="P115" s="22"/>
      <c r="Q115" s="140" t="str">
        <f>M27&amp;" [m]"</f>
        <v>6,1 [m]</v>
      </c>
      <c r="R115" s="135"/>
      <c r="S115" s="135"/>
      <c r="T115" s="135"/>
      <c r="U115" s="135"/>
      <c r="V115" s="135"/>
      <c r="W115" s="95" t="str">
        <f>M24&amp;" [m]"</f>
        <v>6,45 [m]</v>
      </c>
      <c r="X115" s="135"/>
      <c r="Y115" s="22"/>
      <c r="Z115" s="22"/>
      <c r="AA115" s="22"/>
      <c r="AB115" s="42"/>
      <c r="AC115" s="17"/>
      <c r="AD115" s="17"/>
      <c r="AE115" s="17"/>
      <c r="AF115" s="17"/>
      <c r="AG115" s="17"/>
      <c r="AH115" s="17"/>
      <c r="AI115" s="17"/>
      <c r="AJ115" s="17"/>
      <c r="AK115" s="17"/>
      <c r="AL115" s="17"/>
      <c r="AM115" s="17"/>
      <c r="AN115" s="17"/>
      <c r="AO115" s="17"/>
      <c r="AP115" s="17"/>
      <c r="AQ115" s="17"/>
      <c r="AR115" s="17"/>
      <c r="AS115" s="17"/>
      <c r="AT115" s="17"/>
      <c r="AU115" s="17"/>
      <c r="AV115" s="17"/>
      <c r="AW115" s="17"/>
      <c r="AX115" s="17"/>
      <c r="AY115" s="17"/>
      <c r="AZ115" s="17"/>
      <c r="BA115" s="17"/>
      <c r="BB115" s="17"/>
      <c r="BC115" s="17"/>
      <c r="BD115" s="17"/>
      <c r="BE115" s="17"/>
      <c r="BF115" s="17"/>
      <c r="BG115" s="17"/>
      <c r="BH115" s="17"/>
      <c r="BI115" s="17"/>
      <c r="BJ115" s="17"/>
      <c r="BK115" s="17"/>
      <c r="BL115" s="17"/>
      <c r="BM115" s="17"/>
      <c r="BN115" s="17"/>
      <c r="BO115" s="17"/>
      <c r="BP115" s="17"/>
      <c r="BQ115" s="17"/>
      <c r="BR115" s="17"/>
      <c r="BS115" s="17"/>
      <c r="BT115" s="17"/>
      <c r="BU115" s="17"/>
      <c r="BV115" s="17"/>
      <c r="BW115" s="17"/>
      <c r="BX115" s="17"/>
      <c r="BY115" s="17"/>
      <c r="BZ115" s="17"/>
      <c r="CA115" s="17"/>
      <c r="CB115" s="17"/>
      <c r="CC115" s="17"/>
      <c r="CD115" s="17"/>
      <c r="CE115" s="17"/>
      <c r="CF115" s="17"/>
      <c r="CG115" s="17"/>
      <c r="CH115" s="17"/>
      <c r="CI115" s="17"/>
      <c r="CJ115" s="17"/>
      <c r="CK115" s="17"/>
      <c r="CL115" s="17"/>
      <c r="CM115" s="17"/>
      <c r="CN115" s="17"/>
      <c r="CO115" s="17"/>
      <c r="CP115" s="17"/>
      <c r="CQ115" s="17"/>
      <c r="CR115" s="17"/>
      <c r="CS115" s="17"/>
      <c r="CT115" s="17"/>
      <c r="CU115" s="17"/>
      <c r="CV115" s="17"/>
      <c r="CW115" s="17"/>
      <c r="CX115" s="17"/>
      <c r="CY115" s="17"/>
      <c r="CZ115" s="17"/>
      <c r="DA115" s="17"/>
      <c r="DB115" s="17"/>
      <c r="DC115" s="17"/>
      <c r="DD115" s="17"/>
      <c r="DE115" s="17"/>
      <c r="DF115" s="17"/>
      <c r="DG115" s="17"/>
      <c r="DH115" s="17"/>
      <c r="DI115" s="17"/>
      <c r="DJ115" s="17"/>
      <c r="DK115" s="17"/>
      <c r="DL115" s="17"/>
      <c r="DM115" s="17"/>
      <c r="DN115" s="17"/>
      <c r="DO115" s="17"/>
      <c r="DP115" s="17"/>
      <c r="DQ115" s="17"/>
      <c r="DR115" s="17"/>
      <c r="DS115" s="17"/>
      <c r="DT115" s="17"/>
      <c r="DU115" s="17"/>
      <c r="DV115" s="17"/>
      <c r="DW115" s="17"/>
      <c r="DX115" s="17"/>
      <c r="DY115" s="17"/>
      <c r="DZ115" s="17"/>
      <c r="EA115" s="17"/>
      <c r="EB115" s="17"/>
      <c r="EC115" s="17"/>
      <c r="ED115" s="17"/>
      <c r="EE115" s="17"/>
      <c r="EF115" s="17"/>
      <c r="EG115" s="17"/>
      <c r="EH115" s="17"/>
      <c r="EI115" s="17"/>
      <c r="EJ115" s="17"/>
      <c r="EK115" s="17"/>
      <c r="EL115" s="17"/>
      <c r="EM115" s="17"/>
      <c r="EN115" s="17"/>
      <c r="EO115" s="17"/>
      <c r="EP115" s="17"/>
      <c r="EQ115" s="17"/>
      <c r="ER115" s="17"/>
      <c r="ES115" s="17"/>
      <c r="ET115" s="17"/>
      <c r="EU115" s="17"/>
      <c r="EV115" s="17"/>
      <c r="EW115" s="17"/>
      <c r="EX115" s="17"/>
      <c r="EY115" s="17"/>
      <c r="EZ115" s="17"/>
      <c r="FA115" s="17"/>
      <c r="FB115" s="17"/>
      <c r="FC115" s="17"/>
      <c r="FD115" s="17"/>
      <c r="FE115" s="17"/>
      <c r="FF115" s="17"/>
      <c r="FG115" s="17"/>
      <c r="FH115" s="17"/>
      <c r="FI115" s="17"/>
      <c r="FJ115" s="17"/>
      <c r="FK115" s="17"/>
      <c r="FL115" s="17"/>
      <c r="FM115" s="17"/>
      <c r="FN115" s="17"/>
      <c r="FO115" s="17"/>
      <c r="FP115" s="17"/>
      <c r="FQ115" s="17"/>
      <c r="FR115" s="17"/>
      <c r="FS115" s="17"/>
      <c r="FT115" s="17"/>
      <c r="FU115" s="17"/>
      <c r="FV115" s="17"/>
      <c r="FW115" s="17"/>
      <c r="FX115" s="17"/>
      <c r="FY115" s="17"/>
      <c r="FZ115" s="17"/>
      <c r="GA115" s="17"/>
      <c r="GB115" s="17"/>
      <c r="GC115" s="17"/>
      <c r="GD115" s="17"/>
      <c r="GE115" s="17"/>
      <c r="GF115" s="17"/>
      <c r="GG115" s="17"/>
      <c r="GH115" s="17"/>
      <c r="GI115" s="17"/>
      <c r="GJ115" s="17"/>
      <c r="GK115" s="17"/>
      <c r="GL115" s="17"/>
      <c r="GM115" s="17"/>
      <c r="GN115" s="17"/>
      <c r="GO115" s="17"/>
      <c r="GP115" s="17"/>
      <c r="GQ115" s="17"/>
      <c r="GR115" s="17"/>
      <c r="GS115" s="17"/>
      <c r="GT115" s="17"/>
      <c r="GU115" s="17"/>
      <c r="GV115" s="17"/>
      <c r="GW115" s="17"/>
      <c r="GX115" s="17"/>
      <c r="GY115" s="17"/>
      <c r="GZ115" s="17"/>
      <c r="HA115" s="17"/>
      <c r="HB115" s="17"/>
      <c r="HC115" s="17"/>
      <c r="HD115" s="17"/>
      <c r="HE115" s="17"/>
      <c r="HF115" s="17"/>
      <c r="HG115" s="17"/>
      <c r="HH115" s="17"/>
      <c r="HI115" s="17"/>
      <c r="HJ115" s="17"/>
      <c r="HK115" s="17"/>
      <c r="HL115" s="17"/>
      <c r="HM115" s="17"/>
      <c r="HN115" s="17"/>
      <c r="HO115" s="17"/>
      <c r="HP115" s="17"/>
      <c r="HQ115" s="17"/>
      <c r="HR115" s="17"/>
      <c r="HS115" s="17"/>
      <c r="HT115" s="17"/>
      <c r="HU115" s="17"/>
      <c r="HV115" s="17"/>
    </row>
    <row r="116" spans="1:230" s="23" customFormat="1" ht="15" customHeight="1">
      <c r="A116" s="42"/>
      <c r="B116" s="17"/>
      <c r="C116" s="22"/>
      <c r="D116" s="22"/>
      <c r="E116" s="75"/>
      <c r="F116" s="80" t="s">
        <v>447</v>
      </c>
      <c r="G116" s="15"/>
      <c r="H116" s="292" t="s">
        <v>454</v>
      </c>
      <c r="I116" s="292"/>
      <c r="J116" s="292"/>
      <c r="K116" s="292"/>
      <c r="L116" s="80"/>
      <c r="M116" s="22"/>
      <c r="N116" s="22"/>
      <c r="O116" s="22"/>
      <c r="P116" s="22"/>
      <c r="Q116" s="22"/>
      <c r="R116" s="22"/>
      <c r="S116" s="22"/>
      <c r="T116" s="22"/>
      <c r="U116" s="22"/>
      <c r="V116" s="22"/>
      <c r="W116" s="22"/>
      <c r="X116" s="22"/>
      <c r="Y116" s="22"/>
      <c r="Z116" s="22"/>
      <c r="AA116" s="22"/>
      <c r="AB116" s="42"/>
      <c r="AC116" s="17"/>
      <c r="AD116" s="17"/>
      <c r="AE116" s="17"/>
      <c r="AF116" s="17"/>
      <c r="AG116" s="17"/>
      <c r="AH116" s="17"/>
      <c r="AI116" s="17"/>
      <c r="AJ116" s="17"/>
      <c r="AK116" s="17"/>
      <c r="AL116" s="17"/>
      <c r="AM116" s="17"/>
      <c r="AN116" s="17"/>
      <c r="AO116" s="17"/>
      <c r="AP116" s="17"/>
      <c r="AQ116" s="17"/>
      <c r="AR116" s="17"/>
      <c r="AS116" s="17"/>
      <c r="AT116" s="17"/>
      <c r="AU116" s="17"/>
      <c r="AV116" s="17"/>
      <c r="AW116" s="17"/>
      <c r="AX116" s="17"/>
      <c r="AY116" s="17"/>
      <c r="AZ116" s="17"/>
      <c r="BA116" s="17"/>
      <c r="BB116" s="17"/>
      <c r="BC116" s="17"/>
      <c r="BD116" s="17"/>
      <c r="BE116" s="17"/>
      <c r="BF116" s="17"/>
      <c r="BG116" s="17"/>
      <c r="BH116" s="17"/>
      <c r="BI116" s="17"/>
      <c r="BJ116" s="17"/>
      <c r="BK116" s="17"/>
      <c r="BL116" s="17"/>
      <c r="BM116" s="17"/>
      <c r="BN116" s="17"/>
      <c r="BO116" s="17"/>
      <c r="BP116" s="17"/>
      <c r="BQ116" s="17"/>
      <c r="BR116" s="17"/>
      <c r="BS116" s="17"/>
      <c r="BT116" s="17"/>
      <c r="BU116" s="17"/>
      <c r="BV116" s="17"/>
      <c r="BW116" s="17"/>
      <c r="BX116" s="17"/>
      <c r="BY116" s="17"/>
      <c r="BZ116" s="17"/>
      <c r="CA116" s="17"/>
      <c r="CB116" s="17"/>
      <c r="CC116" s="17"/>
      <c r="CD116" s="17"/>
      <c r="CE116" s="17"/>
      <c r="CF116" s="17"/>
      <c r="CG116" s="17"/>
      <c r="CH116" s="17"/>
      <c r="CI116" s="17"/>
      <c r="CJ116" s="17"/>
      <c r="CK116" s="17"/>
      <c r="CL116" s="17"/>
      <c r="CM116" s="17"/>
      <c r="CN116" s="17"/>
      <c r="CO116" s="17"/>
      <c r="CP116" s="17"/>
      <c r="CQ116" s="17"/>
      <c r="CR116" s="17"/>
      <c r="CS116" s="17"/>
      <c r="CT116" s="17"/>
      <c r="CU116" s="17"/>
      <c r="CV116" s="17"/>
      <c r="CW116" s="17"/>
      <c r="CX116" s="17"/>
      <c r="CY116" s="17"/>
      <c r="CZ116" s="17"/>
      <c r="DA116" s="17"/>
      <c r="DB116" s="17"/>
      <c r="DC116" s="17"/>
      <c r="DD116" s="17"/>
      <c r="DE116" s="17"/>
      <c r="DF116" s="17"/>
      <c r="DG116" s="17"/>
      <c r="DH116" s="17"/>
      <c r="DI116" s="17"/>
      <c r="DJ116" s="17"/>
      <c r="DK116" s="17"/>
      <c r="DL116" s="17"/>
      <c r="DM116" s="17"/>
      <c r="DN116" s="17"/>
      <c r="DO116" s="17"/>
      <c r="DP116" s="17"/>
      <c r="DQ116" s="17"/>
      <c r="DR116" s="17"/>
      <c r="DS116" s="17"/>
      <c r="DT116" s="17"/>
      <c r="DU116" s="17"/>
      <c r="DV116" s="17"/>
      <c r="DW116" s="17"/>
      <c r="DX116" s="17"/>
      <c r="DY116" s="17"/>
      <c r="DZ116" s="17"/>
      <c r="EA116" s="17"/>
      <c r="EB116" s="17"/>
      <c r="EC116" s="17"/>
      <c r="ED116" s="17"/>
      <c r="EE116" s="17"/>
      <c r="EF116" s="17"/>
      <c r="EG116" s="17"/>
      <c r="EH116" s="17"/>
      <c r="EI116" s="17"/>
      <c r="EJ116" s="17"/>
      <c r="EK116" s="17"/>
      <c r="EL116" s="17"/>
      <c r="EM116" s="17"/>
      <c r="EN116" s="17"/>
      <c r="EO116" s="17"/>
      <c r="EP116" s="17"/>
      <c r="EQ116" s="17"/>
      <c r="ER116" s="17"/>
      <c r="ES116" s="17"/>
      <c r="ET116" s="17"/>
      <c r="EU116" s="17"/>
      <c r="EV116" s="17"/>
      <c r="EW116" s="17"/>
      <c r="EX116" s="17"/>
      <c r="EY116" s="17"/>
      <c r="EZ116" s="17"/>
      <c r="FA116" s="17"/>
      <c r="FB116" s="17"/>
      <c r="FC116" s="17"/>
      <c r="FD116" s="17"/>
      <c r="FE116" s="17"/>
      <c r="FF116" s="17"/>
      <c r="FG116" s="17"/>
      <c r="FH116" s="17"/>
      <c r="FI116" s="17"/>
      <c r="FJ116" s="17"/>
      <c r="FK116" s="17"/>
      <c r="FL116" s="17"/>
      <c r="FM116" s="17"/>
      <c r="FN116" s="17"/>
      <c r="FO116" s="17"/>
      <c r="FP116" s="17"/>
      <c r="FQ116" s="17"/>
      <c r="FR116" s="17"/>
      <c r="FS116" s="17"/>
      <c r="FT116" s="17"/>
      <c r="FU116" s="17"/>
      <c r="FV116" s="17"/>
      <c r="FW116" s="17"/>
      <c r="FX116" s="17"/>
      <c r="FY116" s="17"/>
      <c r="FZ116" s="17"/>
      <c r="GA116" s="17"/>
      <c r="GB116" s="17"/>
      <c r="GC116" s="17"/>
      <c r="GD116" s="17"/>
      <c r="GE116" s="17"/>
      <c r="GF116" s="17"/>
      <c r="GG116" s="17"/>
      <c r="GH116" s="17"/>
      <c r="GI116" s="17"/>
      <c r="GJ116" s="17"/>
      <c r="GK116" s="17"/>
      <c r="GL116" s="17"/>
      <c r="GM116" s="17"/>
      <c r="GN116" s="17"/>
      <c r="GO116" s="17"/>
      <c r="GP116" s="17"/>
      <c r="GQ116" s="17"/>
      <c r="GR116" s="17"/>
      <c r="GS116" s="17"/>
      <c r="GT116" s="17"/>
      <c r="GU116" s="17"/>
      <c r="GV116" s="17"/>
      <c r="GW116" s="17"/>
      <c r="GX116" s="17"/>
      <c r="GY116" s="17"/>
      <c r="GZ116" s="17"/>
      <c r="HA116" s="17"/>
      <c r="HB116" s="17"/>
      <c r="HC116" s="17"/>
      <c r="HD116" s="17"/>
      <c r="HE116" s="17"/>
      <c r="HF116" s="17"/>
      <c r="HG116" s="17"/>
      <c r="HH116" s="17"/>
      <c r="HI116" s="17"/>
      <c r="HJ116" s="17"/>
      <c r="HK116" s="17"/>
      <c r="HL116" s="17"/>
      <c r="HM116" s="17"/>
      <c r="HN116" s="17"/>
      <c r="HO116" s="17"/>
      <c r="HP116" s="17"/>
      <c r="HQ116" s="17"/>
      <c r="HR116" s="17"/>
      <c r="HS116" s="17"/>
      <c r="HT116" s="17"/>
      <c r="HU116" s="17"/>
      <c r="HV116" s="17"/>
    </row>
    <row r="117" spans="1:230" s="23" customFormat="1" ht="15" customHeight="1">
      <c r="A117" s="42"/>
      <c r="B117" s="17"/>
      <c r="C117" s="22"/>
      <c r="D117" s="22"/>
      <c r="E117" s="17"/>
      <c r="F117" s="17"/>
      <c r="G117" s="17"/>
      <c r="H117" s="17"/>
      <c r="I117" s="17"/>
      <c r="J117" s="17"/>
      <c r="K117" s="80"/>
      <c r="L117" s="80"/>
      <c r="M117" s="22"/>
      <c r="N117" s="22"/>
      <c r="O117" s="22"/>
      <c r="P117" s="22"/>
      <c r="Q117" s="22"/>
      <c r="R117" s="22"/>
      <c r="S117" s="22"/>
      <c r="T117" s="22"/>
      <c r="U117" s="22"/>
      <c r="V117" s="22"/>
      <c r="W117" s="22"/>
      <c r="X117" s="22"/>
      <c r="Y117" s="22"/>
      <c r="Z117" s="22"/>
      <c r="AA117" s="22"/>
      <c r="AB117" s="42"/>
      <c r="AC117" s="17"/>
      <c r="AD117" s="17"/>
      <c r="AE117" s="17"/>
      <c r="AF117" s="17"/>
      <c r="AG117" s="17"/>
      <c r="AH117" s="17"/>
      <c r="AI117" s="17"/>
      <c r="AJ117" s="17"/>
      <c r="AK117" s="17"/>
      <c r="AL117" s="17"/>
      <c r="AM117" s="17"/>
      <c r="AN117" s="17"/>
      <c r="AO117" s="17"/>
      <c r="AP117" s="17"/>
      <c r="AQ117" s="17"/>
      <c r="AR117" s="17"/>
      <c r="AS117" s="17"/>
      <c r="AT117" s="17"/>
      <c r="AU117" s="17"/>
      <c r="AV117" s="17"/>
      <c r="AW117" s="17"/>
      <c r="AX117" s="17"/>
      <c r="AY117" s="17"/>
      <c r="AZ117" s="17"/>
      <c r="BA117" s="17"/>
      <c r="BB117" s="17"/>
      <c r="BC117" s="17"/>
      <c r="BD117" s="17"/>
      <c r="BE117" s="17"/>
      <c r="BF117" s="17"/>
      <c r="BG117" s="17"/>
      <c r="BH117" s="17"/>
      <c r="BI117" s="17"/>
      <c r="BJ117" s="17"/>
      <c r="BK117" s="17"/>
      <c r="BL117" s="17"/>
      <c r="BM117" s="17"/>
      <c r="BN117" s="17"/>
      <c r="BO117" s="17"/>
      <c r="BP117" s="17"/>
      <c r="BQ117" s="17"/>
      <c r="BR117" s="17"/>
      <c r="BS117" s="17"/>
      <c r="BT117" s="17"/>
      <c r="BU117" s="17"/>
      <c r="BV117" s="17"/>
      <c r="BW117" s="17"/>
      <c r="BX117" s="17"/>
      <c r="BY117" s="17"/>
      <c r="BZ117" s="17"/>
      <c r="CA117" s="17"/>
      <c r="CB117" s="17"/>
      <c r="CC117" s="17"/>
      <c r="CD117" s="17"/>
      <c r="CE117" s="17"/>
      <c r="CF117" s="17"/>
      <c r="CG117" s="17"/>
      <c r="CH117" s="17"/>
      <c r="CI117" s="17"/>
      <c r="CJ117" s="17"/>
      <c r="CK117" s="17"/>
      <c r="CL117" s="17"/>
      <c r="CM117" s="17"/>
      <c r="CN117" s="17"/>
      <c r="CO117" s="17"/>
      <c r="CP117" s="17"/>
      <c r="CQ117" s="17"/>
      <c r="CR117" s="17"/>
      <c r="CS117" s="17"/>
      <c r="CT117" s="17"/>
      <c r="CU117" s="17"/>
      <c r="CV117" s="17"/>
      <c r="CW117" s="17"/>
      <c r="CX117" s="17"/>
      <c r="CY117" s="17"/>
      <c r="CZ117" s="17"/>
      <c r="DA117" s="17"/>
      <c r="DB117" s="17"/>
      <c r="DC117" s="17"/>
      <c r="DD117" s="17"/>
      <c r="DE117" s="17"/>
      <c r="DF117" s="17"/>
      <c r="DG117" s="17"/>
      <c r="DH117" s="17"/>
      <c r="DI117" s="17"/>
      <c r="DJ117" s="17"/>
      <c r="DK117" s="17"/>
      <c r="DL117" s="17"/>
      <c r="DM117" s="17"/>
      <c r="DN117" s="17"/>
      <c r="DO117" s="17"/>
      <c r="DP117" s="17"/>
      <c r="DQ117" s="17"/>
      <c r="DR117" s="17"/>
      <c r="DS117" s="17"/>
      <c r="DT117" s="17"/>
      <c r="DU117" s="17"/>
      <c r="DV117" s="17"/>
      <c r="DW117" s="17"/>
      <c r="DX117" s="17"/>
      <c r="DY117" s="17"/>
      <c r="DZ117" s="17"/>
      <c r="EA117" s="17"/>
      <c r="EB117" s="17"/>
      <c r="EC117" s="17"/>
      <c r="ED117" s="17"/>
      <c r="EE117" s="17"/>
      <c r="EF117" s="17"/>
      <c r="EG117" s="17"/>
      <c r="EH117" s="17"/>
      <c r="EI117" s="17"/>
      <c r="EJ117" s="17"/>
      <c r="EK117" s="17"/>
      <c r="EL117" s="17"/>
      <c r="EM117" s="17"/>
      <c r="EN117" s="17"/>
      <c r="EO117" s="17"/>
      <c r="EP117" s="17"/>
      <c r="EQ117" s="17"/>
      <c r="ER117" s="17"/>
      <c r="ES117" s="17"/>
      <c r="ET117" s="17"/>
      <c r="EU117" s="17"/>
      <c r="EV117" s="17"/>
      <c r="EW117" s="17"/>
      <c r="EX117" s="17"/>
      <c r="EY117" s="17"/>
      <c r="EZ117" s="17"/>
      <c r="FA117" s="17"/>
      <c r="FB117" s="17"/>
      <c r="FC117" s="17"/>
      <c r="FD117" s="17"/>
      <c r="FE117" s="17"/>
      <c r="FF117" s="17"/>
      <c r="FG117" s="17"/>
      <c r="FH117" s="17"/>
      <c r="FI117" s="17"/>
      <c r="FJ117" s="17"/>
      <c r="FK117" s="17"/>
      <c r="FL117" s="17"/>
      <c r="FM117" s="17"/>
      <c r="FN117" s="17"/>
      <c r="FO117" s="17"/>
      <c r="FP117" s="17"/>
      <c r="FQ117" s="17"/>
      <c r="FR117" s="17"/>
      <c r="FS117" s="17"/>
      <c r="FT117" s="17"/>
      <c r="FU117" s="17"/>
      <c r="FV117" s="17"/>
      <c r="FW117" s="17"/>
      <c r="FX117" s="17"/>
      <c r="FY117" s="17"/>
      <c r="FZ117" s="17"/>
      <c r="GA117" s="17"/>
      <c r="GB117" s="17"/>
      <c r="GC117" s="17"/>
      <c r="GD117" s="17"/>
      <c r="GE117" s="17"/>
      <c r="GF117" s="17"/>
      <c r="GG117" s="17"/>
      <c r="GH117" s="17"/>
      <c r="GI117" s="17"/>
      <c r="GJ117" s="17"/>
      <c r="GK117" s="17"/>
      <c r="GL117" s="17"/>
      <c r="GM117" s="17"/>
      <c r="GN117" s="17"/>
      <c r="GO117" s="17"/>
      <c r="GP117" s="17"/>
      <c r="GQ117" s="17"/>
      <c r="GR117" s="17"/>
      <c r="GS117" s="17"/>
      <c r="GT117" s="17"/>
      <c r="GU117" s="17"/>
      <c r="GV117" s="17"/>
      <c r="GW117" s="17"/>
      <c r="GX117" s="17"/>
      <c r="GY117" s="17"/>
      <c r="GZ117" s="17"/>
      <c r="HA117" s="17"/>
      <c r="HB117" s="17"/>
      <c r="HC117" s="17"/>
      <c r="HD117" s="17"/>
      <c r="HE117" s="17"/>
      <c r="HF117" s="17"/>
      <c r="HG117" s="17"/>
      <c r="HH117" s="17"/>
      <c r="HI117" s="17"/>
      <c r="HJ117" s="17"/>
      <c r="HK117" s="17"/>
      <c r="HL117" s="17"/>
      <c r="HM117" s="17"/>
      <c r="HN117" s="17"/>
      <c r="HO117" s="17"/>
      <c r="HP117" s="17"/>
      <c r="HQ117" s="17"/>
      <c r="HR117" s="17"/>
      <c r="HS117" s="17"/>
      <c r="HT117" s="17"/>
      <c r="HU117" s="17"/>
      <c r="HV117" s="17"/>
    </row>
    <row r="118" spans="1:230" s="23" customFormat="1" ht="15" customHeight="1">
      <c r="A118" s="42"/>
      <c r="B118" s="17"/>
      <c r="C118" s="22"/>
      <c r="D118" s="22"/>
      <c r="E118" s="129" t="s">
        <v>489</v>
      </c>
      <c r="F118" s="17"/>
      <c r="G118" s="17"/>
      <c r="H118" s="17"/>
      <c r="I118" s="17"/>
      <c r="J118" s="17"/>
      <c r="K118" s="80"/>
      <c r="L118" s="80"/>
      <c r="M118" s="22"/>
      <c r="N118" s="22"/>
      <c r="O118" s="22"/>
      <c r="P118" s="22"/>
      <c r="Q118" s="22"/>
      <c r="R118" s="22"/>
      <c r="S118" s="22"/>
      <c r="T118" s="22"/>
      <c r="U118" s="22"/>
      <c r="V118" s="22"/>
      <c r="W118" s="22"/>
      <c r="X118" s="22"/>
      <c r="Y118" s="22"/>
      <c r="Z118" s="22"/>
      <c r="AA118" s="22"/>
      <c r="AB118" s="42"/>
      <c r="AC118" s="17"/>
      <c r="AD118" s="17"/>
      <c r="AE118" s="17"/>
      <c r="AF118" s="17"/>
      <c r="AG118" s="17"/>
      <c r="AH118" s="17"/>
      <c r="AI118" s="17"/>
      <c r="AJ118" s="17"/>
      <c r="AK118" s="17"/>
      <c r="AL118" s="17"/>
      <c r="AM118" s="17"/>
      <c r="AN118" s="17"/>
      <c r="AO118" s="17"/>
      <c r="AP118" s="17"/>
      <c r="AQ118" s="17"/>
      <c r="AR118" s="17"/>
      <c r="AS118" s="17"/>
      <c r="AT118" s="17"/>
      <c r="AU118" s="17"/>
      <c r="AV118" s="17"/>
      <c r="AW118" s="17"/>
      <c r="AX118" s="17"/>
      <c r="AY118" s="17"/>
      <c r="AZ118" s="17"/>
      <c r="BA118" s="17"/>
      <c r="BB118" s="17"/>
      <c r="BC118" s="17"/>
      <c r="BD118" s="17"/>
      <c r="BE118" s="17"/>
      <c r="BF118" s="17"/>
      <c r="BG118" s="17"/>
      <c r="BH118" s="17"/>
      <c r="BI118" s="17"/>
      <c r="BJ118" s="17"/>
      <c r="BK118" s="17"/>
      <c r="BL118" s="17"/>
      <c r="BM118" s="17"/>
      <c r="BN118" s="17"/>
      <c r="BO118" s="17"/>
      <c r="BP118" s="17"/>
      <c r="BQ118" s="17"/>
      <c r="BR118" s="17"/>
      <c r="BS118" s="17"/>
      <c r="BT118" s="17"/>
      <c r="BU118" s="17"/>
      <c r="BV118" s="17"/>
      <c r="BW118" s="17"/>
      <c r="BX118" s="17"/>
      <c r="BY118" s="17"/>
      <c r="BZ118" s="17"/>
      <c r="CA118" s="17"/>
      <c r="CB118" s="17"/>
      <c r="CC118" s="17"/>
      <c r="CD118" s="17"/>
      <c r="CE118" s="17"/>
      <c r="CF118" s="17"/>
      <c r="CG118" s="17"/>
      <c r="CH118" s="17"/>
      <c r="CI118" s="17"/>
      <c r="CJ118" s="17"/>
      <c r="CK118" s="17"/>
      <c r="CL118" s="17"/>
      <c r="CM118" s="17"/>
      <c r="CN118" s="17"/>
      <c r="CO118" s="17"/>
      <c r="CP118" s="17"/>
      <c r="CQ118" s="17"/>
      <c r="CR118" s="17"/>
      <c r="CS118" s="17"/>
      <c r="CT118" s="17"/>
      <c r="CU118" s="17"/>
      <c r="CV118" s="17"/>
      <c r="CW118" s="17"/>
      <c r="CX118" s="17"/>
      <c r="CY118" s="17"/>
      <c r="CZ118" s="17"/>
      <c r="DA118" s="17"/>
      <c r="DB118" s="17"/>
      <c r="DC118" s="17"/>
      <c r="DD118" s="17"/>
      <c r="DE118" s="17"/>
      <c r="DF118" s="17"/>
      <c r="DG118" s="17"/>
      <c r="DH118" s="17"/>
      <c r="DI118" s="17"/>
      <c r="DJ118" s="17"/>
      <c r="DK118" s="17"/>
      <c r="DL118" s="17"/>
      <c r="DM118" s="17"/>
      <c r="DN118" s="17"/>
      <c r="DO118" s="17"/>
      <c r="DP118" s="17"/>
      <c r="DQ118" s="17"/>
      <c r="DR118" s="17"/>
      <c r="DS118" s="17"/>
      <c r="DT118" s="17"/>
      <c r="DU118" s="17"/>
      <c r="DV118" s="17"/>
      <c r="DW118" s="17"/>
      <c r="DX118" s="17"/>
      <c r="DY118" s="17"/>
      <c r="DZ118" s="17"/>
      <c r="EA118" s="17"/>
      <c r="EB118" s="17"/>
      <c r="EC118" s="17"/>
      <c r="ED118" s="17"/>
      <c r="EE118" s="17"/>
      <c r="EF118" s="17"/>
      <c r="EG118" s="17"/>
      <c r="EH118" s="17"/>
      <c r="EI118" s="17"/>
      <c r="EJ118" s="17"/>
      <c r="EK118" s="17"/>
      <c r="EL118" s="17"/>
      <c r="EM118" s="17"/>
      <c r="EN118" s="17"/>
      <c r="EO118" s="17"/>
      <c r="EP118" s="17"/>
      <c r="EQ118" s="17"/>
      <c r="ER118" s="17"/>
      <c r="ES118" s="17"/>
      <c r="ET118" s="17"/>
      <c r="EU118" s="17"/>
      <c r="EV118" s="17"/>
      <c r="EW118" s="17"/>
      <c r="EX118" s="17"/>
      <c r="EY118" s="17"/>
      <c r="EZ118" s="17"/>
      <c r="FA118" s="17"/>
      <c r="FB118" s="17"/>
      <c r="FC118" s="17"/>
      <c r="FD118" s="17"/>
      <c r="FE118" s="17"/>
      <c r="FF118" s="17"/>
      <c r="FG118" s="17"/>
      <c r="FH118" s="17"/>
      <c r="FI118" s="17"/>
      <c r="FJ118" s="17"/>
      <c r="FK118" s="17"/>
      <c r="FL118" s="17"/>
      <c r="FM118" s="17"/>
      <c r="FN118" s="17"/>
      <c r="FO118" s="17"/>
      <c r="FP118" s="17"/>
      <c r="FQ118" s="17"/>
      <c r="FR118" s="17"/>
      <c r="FS118" s="17"/>
      <c r="FT118" s="17"/>
      <c r="FU118" s="17"/>
      <c r="FV118" s="17"/>
      <c r="FW118" s="17"/>
      <c r="FX118" s="17"/>
      <c r="FY118" s="17"/>
      <c r="FZ118" s="17"/>
      <c r="GA118" s="17"/>
      <c r="GB118" s="17"/>
      <c r="GC118" s="17"/>
      <c r="GD118" s="17"/>
      <c r="GE118" s="17"/>
      <c r="GF118" s="17"/>
      <c r="GG118" s="17"/>
      <c r="GH118" s="17"/>
      <c r="GI118" s="17"/>
      <c r="GJ118" s="17"/>
      <c r="GK118" s="17"/>
      <c r="GL118" s="17"/>
      <c r="GM118" s="17"/>
      <c r="GN118" s="17"/>
      <c r="GO118" s="17"/>
      <c r="GP118" s="17"/>
      <c r="GQ118" s="17"/>
      <c r="GR118" s="17"/>
      <c r="GS118" s="17"/>
      <c r="GT118" s="17"/>
      <c r="GU118" s="17"/>
      <c r="GV118" s="17"/>
      <c r="GW118" s="17"/>
      <c r="GX118" s="17"/>
      <c r="GY118" s="17"/>
      <c r="GZ118" s="17"/>
      <c r="HA118" s="17"/>
      <c r="HB118" s="17"/>
      <c r="HC118" s="17"/>
      <c r="HD118" s="17"/>
      <c r="HE118" s="17"/>
      <c r="HF118" s="17"/>
      <c r="HG118" s="17"/>
      <c r="HH118" s="17"/>
      <c r="HI118" s="17"/>
      <c r="HJ118" s="17"/>
      <c r="HK118" s="17"/>
      <c r="HL118" s="17"/>
      <c r="HM118" s="17"/>
      <c r="HN118" s="17"/>
      <c r="HO118" s="17"/>
      <c r="HP118" s="17"/>
      <c r="HQ118" s="17"/>
      <c r="HR118" s="17"/>
      <c r="HS118" s="17"/>
      <c r="HT118" s="17"/>
      <c r="HU118" s="17"/>
      <c r="HV118" s="17"/>
    </row>
    <row r="119" spans="1:230" s="23" customFormat="1" ht="15" customHeight="1">
      <c r="A119" s="42"/>
      <c r="B119" s="17"/>
      <c r="C119" s="22"/>
      <c r="D119" s="22"/>
      <c r="E119" s="143"/>
      <c r="F119" s="103"/>
      <c r="G119" s="103"/>
      <c r="H119" s="103"/>
      <c r="I119" s="103"/>
      <c r="J119" s="103"/>
      <c r="K119" s="52"/>
      <c r="L119" s="52"/>
      <c r="M119" s="142"/>
      <c r="N119" s="142"/>
      <c r="O119" s="22"/>
      <c r="P119" s="22"/>
      <c r="Q119" s="22"/>
      <c r="R119" s="22"/>
      <c r="S119" s="22"/>
      <c r="T119" s="22"/>
      <c r="U119" s="22"/>
      <c r="V119" s="22"/>
      <c r="W119" s="22"/>
      <c r="X119" s="22"/>
      <c r="Y119" s="22"/>
      <c r="Z119" s="22"/>
      <c r="AA119" s="22"/>
      <c r="AB119" s="42"/>
      <c r="AC119" s="17"/>
      <c r="AD119" s="17"/>
      <c r="AE119" s="17"/>
      <c r="AF119" s="17"/>
      <c r="AG119" s="17"/>
      <c r="AH119" s="17"/>
      <c r="AI119" s="17"/>
      <c r="AJ119" s="17"/>
      <c r="AK119" s="17"/>
      <c r="AL119" s="17"/>
      <c r="AM119" s="17"/>
      <c r="AN119" s="17"/>
      <c r="AO119" s="17"/>
      <c r="AP119" s="17"/>
      <c r="AQ119" s="17"/>
      <c r="AR119" s="17"/>
      <c r="AS119" s="17"/>
      <c r="AT119" s="17"/>
      <c r="AU119" s="17"/>
      <c r="AV119" s="17"/>
      <c r="AW119" s="17"/>
      <c r="AX119" s="17"/>
      <c r="AY119" s="17"/>
      <c r="AZ119" s="17"/>
      <c r="BA119" s="17"/>
      <c r="BB119" s="17"/>
      <c r="BC119" s="17"/>
      <c r="BD119" s="17"/>
      <c r="BE119" s="17"/>
      <c r="BF119" s="17"/>
      <c r="BG119" s="17"/>
      <c r="BH119" s="17"/>
      <c r="BI119" s="17"/>
      <c r="BJ119" s="17"/>
      <c r="BK119" s="17"/>
      <c r="BL119" s="17"/>
      <c r="BM119" s="17"/>
      <c r="BN119" s="17"/>
      <c r="BO119" s="17"/>
      <c r="BP119" s="17"/>
      <c r="BQ119" s="17"/>
      <c r="BR119" s="17"/>
      <c r="BS119" s="17"/>
      <c r="BT119" s="17"/>
      <c r="BU119" s="17"/>
      <c r="BV119" s="17"/>
      <c r="BW119" s="17"/>
      <c r="BX119" s="17"/>
      <c r="BY119" s="17"/>
      <c r="BZ119" s="17"/>
      <c r="CA119" s="17"/>
      <c r="CB119" s="17"/>
      <c r="CC119" s="17"/>
      <c r="CD119" s="17"/>
      <c r="CE119" s="17"/>
      <c r="CF119" s="17"/>
      <c r="CG119" s="17"/>
      <c r="CH119" s="17"/>
      <c r="CI119" s="17"/>
      <c r="CJ119" s="17"/>
      <c r="CK119" s="17"/>
      <c r="CL119" s="17"/>
      <c r="CM119" s="17"/>
      <c r="CN119" s="17"/>
      <c r="CO119" s="17"/>
      <c r="CP119" s="17"/>
      <c r="CQ119" s="17"/>
      <c r="CR119" s="17"/>
      <c r="CS119" s="17"/>
      <c r="CT119" s="17"/>
      <c r="CU119" s="17"/>
      <c r="CV119" s="17"/>
      <c r="CW119" s="17"/>
      <c r="CX119" s="17"/>
      <c r="CY119" s="17"/>
      <c r="CZ119" s="17"/>
      <c r="DA119" s="17"/>
      <c r="DB119" s="17"/>
      <c r="DC119" s="17"/>
      <c r="DD119" s="17"/>
      <c r="DE119" s="17"/>
      <c r="DF119" s="17"/>
      <c r="DG119" s="17"/>
      <c r="DH119" s="17"/>
      <c r="DI119" s="17"/>
      <c r="DJ119" s="17"/>
      <c r="DK119" s="17"/>
      <c r="DL119" s="17"/>
      <c r="DM119" s="17"/>
      <c r="DN119" s="17"/>
      <c r="DO119" s="17"/>
      <c r="DP119" s="17"/>
      <c r="DQ119" s="17"/>
      <c r="DR119" s="17"/>
      <c r="DS119" s="17"/>
      <c r="DT119" s="17"/>
      <c r="DU119" s="17"/>
      <c r="DV119" s="17"/>
      <c r="DW119" s="17"/>
      <c r="DX119" s="17"/>
      <c r="DY119" s="17"/>
      <c r="DZ119" s="17"/>
      <c r="EA119" s="17"/>
      <c r="EB119" s="17"/>
      <c r="EC119" s="17"/>
      <c r="ED119" s="17"/>
      <c r="EE119" s="17"/>
      <c r="EF119" s="17"/>
      <c r="EG119" s="17"/>
      <c r="EH119" s="17"/>
      <c r="EI119" s="17"/>
      <c r="EJ119" s="17"/>
      <c r="EK119" s="17"/>
      <c r="EL119" s="17"/>
      <c r="EM119" s="17"/>
      <c r="EN119" s="17"/>
      <c r="EO119" s="17"/>
      <c r="EP119" s="17"/>
      <c r="EQ119" s="17"/>
      <c r="ER119" s="17"/>
      <c r="ES119" s="17"/>
      <c r="ET119" s="17"/>
      <c r="EU119" s="17"/>
      <c r="EV119" s="17"/>
      <c r="EW119" s="17"/>
      <c r="EX119" s="17"/>
      <c r="EY119" s="17"/>
      <c r="EZ119" s="17"/>
      <c r="FA119" s="17"/>
      <c r="FB119" s="17"/>
      <c r="FC119" s="17"/>
      <c r="FD119" s="17"/>
      <c r="FE119" s="17"/>
      <c r="FF119" s="17"/>
      <c r="FG119" s="17"/>
      <c r="FH119" s="17"/>
      <c r="FI119" s="17"/>
      <c r="FJ119" s="17"/>
      <c r="FK119" s="17"/>
      <c r="FL119" s="17"/>
      <c r="FM119" s="17"/>
      <c r="FN119" s="17"/>
      <c r="FO119" s="17"/>
      <c r="FP119" s="17"/>
      <c r="FQ119" s="17"/>
      <c r="FR119" s="17"/>
      <c r="FS119" s="17"/>
      <c r="FT119" s="17"/>
      <c r="FU119" s="17"/>
      <c r="FV119" s="17"/>
      <c r="FW119" s="17"/>
      <c r="FX119" s="17"/>
      <c r="FY119" s="17"/>
      <c r="FZ119" s="17"/>
      <c r="GA119" s="17"/>
      <c r="GB119" s="17"/>
      <c r="GC119" s="17"/>
      <c r="GD119" s="17"/>
      <c r="GE119" s="17"/>
      <c r="GF119" s="17"/>
      <c r="GG119" s="17"/>
      <c r="GH119" s="17"/>
      <c r="GI119" s="17"/>
      <c r="GJ119" s="17"/>
      <c r="GK119" s="17"/>
      <c r="GL119" s="17"/>
      <c r="GM119" s="17"/>
      <c r="GN119" s="17"/>
      <c r="GO119" s="17"/>
      <c r="GP119" s="17"/>
      <c r="GQ119" s="17"/>
      <c r="GR119" s="17"/>
      <c r="GS119" s="17"/>
      <c r="GT119" s="17"/>
      <c r="GU119" s="17"/>
      <c r="GV119" s="17"/>
      <c r="GW119" s="17"/>
      <c r="GX119" s="17"/>
      <c r="GY119" s="17"/>
      <c r="GZ119" s="17"/>
      <c r="HA119" s="17"/>
      <c r="HB119" s="17"/>
      <c r="HC119" s="17"/>
      <c r="HD119" s="17"/>
      <c r="HE119" s="17"/>
      <c r="HF119" s="17"/>
      <c r="HG119" s="17"/>
      <c r="HH119" s="17"/>
      <c r="HI119" s="17"/>
      <c r="HJ119" s="17"/>
      <c r="HK119" s="17"/>
      <c r="HL119" s="17"/>
      <c r="HM119" s="17"/>
      <c r="HN119" s="17"/>
      <c r="HO119" s="17"/>
      <c r="HP119" s="17"/>
      <c r="HQ119" s="17"/>
      <c r="HR119" s="17"/>
      <c r="HS119" s="17"/>
      <c r="HT119" s="17"/>
      <c r="HU119" s="17"/>
      <c r="HV119" s="17"/>
    </row>
    <row r="120" spans="1:230" s="23" customFormat="1" ht="15" customHeight="1">
      <c r="A120" s="42"/>
      <c r="B120" s="17"/>
      <c r="C120" s="22"/>
      <c r="D120" s="22"/>
      <c r="E120" s="45"/>
      <c r="F120" s="45"/>
      <c r="G120" s="15"/>
      <c r="H120" s="15"/>
      <c r="I120" s="15"/>
      <c r="J120" s="15"/>
      <c r="K120" s="80"/>
      <c r="L120" s="80"/>
      <c r="M120" s="22"/>
      <c r="N120" s="22"/>
      <c r="O120" s="22"/>
      <c r="P120" s="22"/>
      <c r="Q120" s="22"/>
      <c r="R120" s="22"/>
      <c r="S120" s="22"/>
      <c r="T120" s="22"/>
      <c r="U120" s="22"/>
      <c r="V120" s="22"/>
      <c r="W120" s="22"/>
      <c r="X120" s="22"/>
      <c r="Y120" s="22"/>
      <c r="Z120" s="22"/>
      <c r="AA120" s="22"/>
      <c r="AB120" s="42"/>
      <c r="AC120" s="17"/>
      <c r="AD120" s="17"/>
      <c r="AE120" s="17"/>
      <c r="AF120" s="17"/>
      <c r="AG120" s="17"/>
      <c r="AH120" s="17"/>
      <c r="AI120" s="17"/>
      <c r="AJ120" s="17"/>
      <c r="AK120" s="17"/>
      <c r="AL120" s="17"/>
      <c r="AM120" s="17"/>
      <c r="AN120" s="17"/>
      <c r="AO120" s="17"/>
      <c r="AP120" s="17"/>
      <c r="AQ120" s="17"/>
      <c r="AR120" s="17"/>
      <c r="AS120" s="17"/>
      <c r="AT120" s="17"/>
      <c r="AU120" s="17"/>
      <c r="AV120" s="17"/>
      <c r="AW120" s="17"/>
      <c r="AX120" s="17"/>
      <c r="AY120" s="17"/>
      <c r="AZ120" s="17"/>
      <c r="BA120" s="17"/>
      <c r="BB120" s="17"/>
      <c r="BC120" s="17"/>
      <c r="BD120" s="17"/>
      <c r="BE120" s="17"/>
      <c r="BF120" s="17"/>
      <c r="BG120" s="17"/>
      <c r="BH120" s="17"/>
      <c r="BI120" s="17"/>
      <c r="BJ120" s="17"/>
      <c r="BK120" s="17"/>
      <c r="BL120" s="17"/>
      <c r="BM120" s="17"/>
      <c r="BN120" s="17"/>
      <c r="BO120" s="17"/>
      <c r="BP120" s="17"/>
      <c r="BQ120" s="17"/>
      <c r="BR120" s="17"/>
      <c r="BS120" s="17"/>
      <c r="BT120" s="17"/>
      <c r="BU120" s="17"/>
      <c r="BV120" s="17"/>
      <c r="BW120" s="17"/>
      <c r="BX120" s="17"/>
      <c r="BY120" s="17"/>
      <c r="BZ120" s="17"/>
      <c r="CA120" s="17"/>
      <c r="CB120" s="17"/>
      <c r="CC120" s="17"/>
      <c r="CD120" s="17"/>
      <c r="CE120" s="17"/>
      <c r="CF120" s="17"/>
      <c r="CG120" s="17"/>
      <c r="CH120" s="17"/>
      <c r="CI120" s="17"/>
      <c r="CJ120" s="17"/>
      <c r="CK120" s="17"/>
      <c r="CL120" s="17"/>
      <c r="CM120" s="17"/>
      <c r="CN120" s="17"/>
      <c r="CO120" s="17"/>
      <c r="CP120" s="17"/>
      <c r="CQ120" s="17"/>
      <c r="CR120" s="17"/>
      <c r="CS120" s="17"/>
      <c r="CT120" s="17"/>
      <c r="CU120" s="17"/>
      <c r="CV120" s="17"/>
      <c r="CW120" s="17"/>
      <c r="CX120" s="17"/>
      <c r="CY120" s="17"/>
      <c r="CZ120" s="17"/>
      <c r="DA120" s="17"/>
      <c r="DB120" s="17"/>
      <c r="DC120" s="17"/>
      <c r="DD120" s="17"/>
      <c r="DE120" s="17"/>
      <c r="DF120" s="17"/>
      <c r="DG120" s="17"/>
      <c r="DH120" s="17"/>
      <c r="DI120" s="17"/>
      <c r="DJ120" s="17"/>
      <c r="DK120" s="17"/>
      <c r="DL120" s="17"/>
      <c r="DM120" s="17"/>
      <c r="DN120" s="17"/>
      <c r="DO120" s="17"/>
      <c r="DP120" s="17"/>
      <c r="DQ120" s="17"/>
      <c r="DR120" s="17"/>
      <c r="DS120" s="17"/>
      <c r="DT120" s="17"/>
      <c r="DU120" s="17"/>
      <c r="DV120" s="17"/>
      <c r="DW120" s="17"/>
      <c r="DX120" s="17"/>
      <c r="DY120" s="17"/>
      <c r="DZ120" s="17"/>
      <c r="EA120" s="17"/>
      <c r="EB120" s="17"/>
      <c r="EC120" s="17"/>
      <c r="ED120" s="17"/>
      <c r="EE120" s="17"/>
      <c r="EF120" s="17"/>
      <c r="EG120" s="17"/>
      <c r="EH120" s="17"/>
      <c r="EI120" s="17"/>
      <c r="EJ120" s="17"/>
      <c r="EK120" s="17"/>
      <c r="EL120" s="17"/>
      <c r="EM120" s="17"/>
      <c r="EN120" s="17"/>
      <c r="EO120" s="17"/>
      <c r="EP120" s="17"/>
      <c r="EQ120" s="17"/>
      <c r="ER120" s="17"/>
      <c r="ES120" s="17"/>
      <c r="ET120" s="17"/>
      <c r="EU120" s="17"/>
      <c r="EV120" s="17"/>
      <c r="EW120" s="17"/>
      <c r="EX120" s="17"/>
      <c r="EY120" s="17"/>
      <c r="EZ120" s="17"/>
      <c r="FA120" s="17"/>
      <c r="FB120" s="17"/>
      <c r="FC120" s="17"/>
      <c r="FD120" s="17"/>
      <c r="FE120" s="17"/>
      <c r="FF120" s="17"/>
      <c r="FG120" s="17"/>
      <c r="FH120" s="17"/>
      <c r="FI120" s="17"/>
      <c r="FJ120" s="17"/>
      <c r="FK120" s="17"/>
      <c r="FL120" s="17"/>
      <c r="FM120" s="17"/>
      <c r="FN120" s="17"/>
      <c r="FO120" s="17"/>
      <c r="FP120" s="17"/>
      <c r="FQ120" s="17"/>
      <c r="FR120" s="17"/>
      <c r="FS120" s="17"/>
      <c r="FT120" s="17"/>
      <c r="FU120" s="17"/>
      <c r="FV120" s="17"/>
      <c r="FW120" s="17"/>
      <c r="FX120" s="17"/>
      <c r="FY120" s="17"/>
      <c r="FZ120" s="17"/>
      <c r="GA120" s="17"/>
      <c r="GB120" s="17"/>
      <c r="GC120" s="17"/>
      <c r="GD120" s="17"/>
      <c r="GE120" s="17"/>
      <c r="GF120" s="17"/>
      <c r="GG120" s="17"/>
      <c r="GH120" s="17"/>
      <c r="GI120" s="17"/>
      <c r="GJ120" s="17"/>
      <c r="GK120" s="17"/>
      <c r="GL120" s="17"/>
      <c r="GM120" s="17"/>
      <c r="GN120" s="17"/>
      <c r="GO120" s="17"/>
      <c r="GP120" s="17"/>
      <c r="GQ120" s="17"/>
      <c r="GR120" s="17"/>
      <c r="GS120" s="17"/>
      <c r="GT120" s="17"/>
      <c r="GU120" s="17"/>
      <c r="GV120" s="17"/>
      <c r="GW120" s="17"/>
      <c r="GX120" s="17"/>
      <c r="GY120" s="17"/>
      <c r="GZ120" s="17"/>
      <c r="HA120" s="17"/>
      <c r="HB120" s="17"/>
      <c r="HC120" s="17"/>
      <c r="HD120" s="17"/>
      <c r="HE120" s="17"/>
      <c r="HF120" s="17"/>
      <c r="HG120" s="17"/>
      <c r="HH120" s="17"/>
      <c r="HI120" s="17"/>
      <c r="HJ120" s="17"/>
      <c r="HK120" s="17"/>
      <c r="HL120" s="17"/>
      <c r="HM120" s="17"/>
      <c r="HN120" s="17"/>
      <c r="HO120" s="17"/>
      <c r="HP120" s="17"/>
      <c r="HQ120" s="17"/>
      <c r="HR120" s="17"/>
      <c r="HS120" s="17"/>
      <c r="HT120" s="17"/>
      <c r="HU120" s="17"/>
      <c r="HV120" s="17"/>
    </row>
    <row r="121" spans="1:230" s="23" customFormat="1" ht="15" customHeight="1">
      <c r="A121" s="42"/>
      <c r="B121" s="17"/>
      <c r="C121" s="22"/>
      <c r="D121" s="22"/>
      <c r="E121" s="80"/>
      <c r="F121" s="80" t="s">
        <v>474</v>
      </c>
      <c r="G121" s="38"/>
      <c r="H121" s="17"/>
      <c r="I121" s="109"/>
      <c r="J121" s="109"/>
      <c r="K121" s="109"/>
      <c r="L121" s="285" t="s">
        <v>458</v>
      </c>
      <c r="M121" s="285"/>
      <c r="N121" s="109"/>
      <c r="O121" s="22"/>
      <c r="P121" s="22"/>
      <c r="Q121" s="22"/>
      <c r="R121" s="22"/>
      <c r="S121" s="22"/>
      <c r="T121" s="22"/>
      <c r="U121" s="22"/>
      <c r="V121" s="22"/>
      <c r="W121" s="22"/>
      <c r="X121" s="22"/>
      <c r="Y121" s="22"/>
      <c r="Z121" s="22"/>
      <c r="AA121" s="22"/>
      <c r="AB121" s="42"/>
      <c r="AC121" s="17"/>
      <c r="AD121" s="17"/>
      <c r="AE121" s="17"/>
      <c r="AF121" s="17"/>
      <c r="AG121" s="17"/>
      <c r="AH121" s="17"/>
      <c r="AI121" s="17"/>
      <c r="AJ121" s="17"/>
      <c r="AK121" s="17"/>
      <c r="AL121" s="17"/>
      <c r="AM121" s="17"/>
      <c r="AN121" s="17"/>
      <c r="AO121" s="17"/>
      <c r="AP121" s="17"/>
      <c r="AQ121" s="17"/>
      <c r="AR121" s="17"/>
      <c r="AS121" s="17"/>
      <c r="AT121" s="17"/>
      <c r="AU121" s="17"/>
      <c r="AV121" s="17"/>
      <c r="AW121" s="17"/>
      <c r="AX121" s="17"/>
      <c r="AY121" s="17"/>
      <c r="AZ121" s="17"/>
      <c r="BA121" s="17"/>
      <c r="BB121" s="17"/>
      <c r="BC121" s="17"/>
      <c r="BD121" s="17"/>
      <c r="BE121" s="17"/>
      <c r="BF121" s="17"/>
      <c r="BG121" s="17"/>
      <c r="BH121" s="17"/>
      <c r="BI121" s="17"/>
      <c r="BJ121" s="17"/>
      <c r="BK121" s="17"/>
      <c r="BL121" s="17"/>
      <c r="BM121" s="17"/>
      <c r="BN121" s="17"/>
      <c r="BO121" s="17"/>
      <c r="BP121" s="17"/>
      <c r="BQ121" s="17"/>
      <c r="BR121" s="17"/>
      <c r="BS121" s="17"/>
      <c r="BT121" s="17"/>
      <c r="BU121" s="17"/>
      <c r="BV121" s="17"/>
      <c r="BW121" s="17"/>
      <c r="BX121" s="17"/>
      <c r="BY121" s="17"/>
      <c r="BZ121" s="17"/>
      <c r="CA121" s="17"/>
      <c r="CB121" s="17"/>
      <c r="CC121" s="17"/>
      <c r="CD121" s="17"/>
      <c r="CE121" s="17"/>
      <c r="CF121" s="17"/>
      <c r="CG121" s="17"/>
      <c r="CH121" s="17"/>
      <c r="CI121" s="17"/>
      <c r="CJ121" s="17"/>
      <c r="CK121" s="17"/>
      <c r="CL121" s="17"/>
      <c r="CM121" s="17"/>
      <c r="CN121" s="17"/>
      <c r="CO121" s="17"/>
      <c r="CP121" s="17"/>
      <c r="CQ121" s="17"/>
      <c r="CR121" s="17"/>
      <c r="CS121" s="17"/>
      <c r="CT121" s="17"/>
      <c r="CU121" s="17"/>
      <c r="CV121" s="17"/>
      <c r="CW121" s="17"/>
      <c r="CX121" s="17"/>
      <c r="CY121" s="17"/>
      <c r="CZ121" s="17"/>
      <c r="DA121" s="17"/>
      <c r="DB121" s="17"/>
      <c r="DC121" s="17"/>
      <c r="DD121" s="17"/>
      <c r="DE121" s="17"/>
      <c r="DF121" s="17"/>
      <c r="DG121" s="17"/>
      <c r="DH121" s="17"/>
      <c r="DI121" s="17"/>
      <c r="DJ121" s="17"/>
      <c r="DK121" s="17"/>
      <c r="DL121" s="17"/>
      <c r="DM121" s="17"/>
      <c r="DN121" s="17"/>
      <c r="DO121" s="17"/>
      <c r="DP121" s="17"/>
      <c r="DQ121" s="17"/>
      <c r="DR121" s="17"/>
      <c r="DS121" s="17"/>
      <c r="DT121" s="17"/>
      <c r="DU121" s="17"/>
      <c r="DV121" s="17"/>
      <c r="DW121" s="17"/>
      <c r="DX121" s="17"/>
      <c r="DY121" s="17"/>
      <c r="DZ121" s="17"/>
      <c r="EA121" s="17"/>
      <c r="EB121" s="17"/>
      <c r="EC121" s="17"/>
      <c r="ED121" s="17"/>
      <c r="EE121" s="17"/>
      <c r="EF121" s="17"/>
      <c r="EG121" s="17"/>
      <c r="EH121" s="17"/>
      <c r="EI121" s="17"/>
      <c r="EJ121" s="17"/>
      <c r="EK121" s="17"/>
      <c r="EL121" s="17"/>
      <c r="EM121" s="17"/>
      <c r="EN121" s="17"/>
      <c r="EO121" s="17"/>
      <c r="EP121" s="17"/>
      <c r="EQ121" s="17"/>
      <c r="ER121" s="17"/>
      <c r="ES121" s="17"/>
      <c r="ET121" s="17"/>
      <c r="EU121" s="17"/>
      <c r="EV121" s="17"/>
      <c r="EW121" s="17"/>
      <c r="EX121" s="17"/>
      <c r="EY121" s="17"/>
      <c r="EZ121" s="17"/>
      <c r="FA121" s="17"/>
      <c r="FB121" s="17"/>
      <c r="FC121" s="17"/>
      <c r="FD121" s="17"/>
      <c r="FE121" s="17"/>
      <c r="FF121" s="17"/>
      <c r="FG121" s="17"/>
      <c r="FH121" s="17"/>
      <c r="FI121" s="17"/>
      <c r="FJ121" s="17"/>
      <c r="FK121" s="17"/>
      <c r="FL121" s="17"/>
      <c r="FM121" s="17"/>
      <c r="FN121" s="17"/>
      <c r="FO121" s="17"/>
      <c r="FP121" s="17"/>
      <c r="FQ121" s="17"/>
      <c r="FR121" s="17"/>
      <c r="FS121" s="17"/>
      <c r="FT121" s="17"/>
      <c r="FU121" s="17"/>
      <c r="FV121" s="17"/>
      <c r="FW121" s="17"/>
      <c r="FX121" s="17"/>
      <c r="FY121" s="17"/>
      <c r="FZ121" s="17"/>
      <c r="GA121" s="17"/>
      <c r="GB121" s="17"/>
      <c r="GC121" s="17"/>
      <c r="GD121" s="17"/>
      <c r="GE121" s="17"/>
      <c r="GF121" s="17"/>
      <c r="GG121" s="17"/>
      <c r="GH121" s="17"/>
      <c r="GI121" s="17"/>
      <c r="GJ121" s="17"/>
      <c r="GK121" s="17"/>
      <c r="GL121" s="17"/>
      <c r="GM121" s="17"/>
      <c r="GN121" s="17"/>
      <c r="GO121" s="17"/>
      <c r="GP121" s="17"/>
      <c r="GQ121" s="17"/>
      <c r="GR121" s="17"/>
      <c r="GS121" s="17"/>
      <c r="GT121" s="17"/>
      <c r="GU121" s="17"/>
      <c r="GV121" s="17"/>
      <c r="GW121" s="17"/>
      <c r="GX121" s="17"/>
      <c r="GY121" s="17"/>
      <c r="GZ121" s="17"/>
      <c r="HA121" s="17"/>
      <c r="HB121" s="17"/>
      <c r="HC121" s="17"/>
      <c r="HD121" s="17"/>
      <c r="HE121" s="17"/>
      <c r="HF121" s="17"/>
      <c r="HG121" s="17"/>
      <c r="HH121" s="17"/>
      <c r="HI121" s="17"/>
      <c r="HJ121" s="17"/>
      <c r="HK121" s="17"/>
      <c r="HL121" s="17"/>
      <c r="HM121" s="17"/>
      <c r="HN121" s="17"/>
      <c r="HO121" s="17"/>
      <c r="HP121" s="17"/>
      <c r="HQ121" s="17"/>
      <c r="HR121" s="17"/>
      <c r="HS121" s="17"/>
      <c r="HT121" s="17"/>
      <c r="HU121" s="17"/>
      <c r="HV121" s="17"/>
    </row>
    <row r="122" spans="1:230" s="23" customFormat="1" ht="15" customHeight="1">
      <c r="A122" s="42"/>
      <c r="B122" s="17"/>
      <c r="C122" s="22"/>
      <c r="D122" s="22"/>
      <c r="E122" s="75"/>
      <c r="F122" s="75"/>
      <c r="G122" s="17"/>
      <c r="H122" s="17"/>
      <c r="I122" s="17"/>
      <c r="J122" s="17"/>
      <c r="K122" s="80"/>
      <c r="L122" s="80"/>
      <c r="M122" s="22"/>
      <c r="N122" s="22"/>
      <c r="O122" s="22"/>
      <c r="P122" s="22"/>
      <c r="Q122" s="22"/>
      <c r="R122" s="22"/>
      <c r="S122" s="22"/>
      <c r="T122" s="22"/>
      <c r="U122" s="22"/>
      <c r="V122" s="22"/>
      <c r="W122" s="22"/>
      <c r="X122" s="22"/>
      <c r="Y122" s="22"/>
      <c r="Z122" s="22"/>
      <c r="AA122" s="22"/>
      <c r="AB122" s="42"/>
      <c r="AC122" s="17"/>
      <c r="AD122" s="17"/>
      <c r="AE122" s="17"/>
      <c r="AF122" s="17"/>
      <c r="AG122" s="17"/>
      <c r="AH122" s="17"/>
      <c r="AI122" s="17"/>
      <c r="AJ122" s="17"/>
      <c r="AK122" s="17"/>
      <c r="AL122" s="17"/>
      <c r="AM122" s="17"/>
      <c r="AN122" s="17"/>
      <c r="AO122" s="17"/>
      <c r="AP122" s="17"/>
      <c r="AQ122" s="17"/>
      <c r="AR122" s="17"/>
      <c r="AS122" s="17"/>
      <c r="AT122" s="17"/>
      <c r="AU122" s="17"/>
      <c r="AV122" s="17"/>
      <c r="AW122" s="17"/>
      <c r="AX122" s="17"/>
      <c r="AY122" s="17"/>
      <c r="AZ122" s="17"/>
      <c r="BA122" s="17"/>
      <c r="BB122" s="17"/>
      <c r="BC122" s="17"/>
      <c r="BD122" s="17"/>
      <c r="BE122" s="17"/>
      <c r="BF122" s="17"/>
      <c r="BG122" s="17"/>
      <c r="BH122" s="17"/>
      <c r="BI122" s="17"/>
      <c r="BJ122" s="17"/>
      <c r="BK122" s="17"/>
      <c r="BL122" s="17"/>
      <c r="BM122" s="17"/>
      <c r="BN122" s="17"/>
      <c r="BO122" s="17"/>
      <c r="BP122" s="17"/>
      <c r="BQ122" s="17"/>
      <c r="BR122" s="17"/>
      <c r="BS122" s="17"/>
      <c r="BT122" s="17"/>
      <c r="BU122" s="17"/>
      <c r="BV122" s="17"/>
      <c r="BW122" s="17"/>
      <c r="BX122" s="17"/>
      <c r="BY122" s="17"/>
      <c r="BZ122" s="17"/>
      <c r="CA122" s="17"/>
      <c r="CB122" s="17"/>
      <c r="CC122" s="17"/>
      <c r="CD122" s="17"/>
      <c r="CE122" s="17"/>
      <c r="CF122" s="17"/>
      <c r="CG122" s="17"/>
      <c r="CH122" s="17"/>
      <c r="CI122" s="17"/>
      <c r="CJ122" s="17"/>
      <c r="CK122" s="17"/>
      <c r="CL122" s="17"/>
      <c r="CM122" s="17"/>
      <c r="CN122" s="17"/>
      <c r="CO122" s="17"/>
      <c r="CP122" s="17"/>
      <c r="CQ122" s="17"/>
      <c r="CR122" s="17"/>
      <c r="CS122" s="17"/>
      <c r="CT122" s="17"/>
      <c r="CU122" s="17"/>
      <c r="CV122" s="17"/>
      <c r="CW122" s="17"/>
      <c r="CX122" s="17"/>
      <c r="CY122" s="17"/>
      <c r="CZ122" s="17"/>
      <c r="DA122" s="17"/>
      <c r="DB122" s="17"/>
      <c r="DC122" s="17"/>
      <c r="DD122" s="17"/>
      <c r="DE122" s="17"/>
      <c r="DF122" s="17"/>
      <c r="DG122" s="17"/>
      <c r="DH122" s="17"/>
      <c r="DI122" s="17"/>
      <c r="DJ122" s="17"/>
      <c r="DK122" s="17"/>
      <c r="DL122" s="17"/>
      <c r="DM122" s="17"/>
      <c r="DN122" s="17"/>
      <c r="DO122" s="17"/>
      <c r="DP122" s="17"/>
      <c r="DQ122" s="17"/>
      <c r="DR122" s="17"/>
      <c r="DS122" s="17"/>
      <c r="DT122" s="17"/>
      <c r="DU122" s="17"/>
      <c r="DV122" s="17"/>
      <c r="DW122" s="17"/>
      <c r="DX122" s="17"/>
      <c r="DY122" s="17"/>
      <c r="DZ122" s="17"/>
      <c r="EA122" s="17"/>
      <c r="EB122" s="17"/>
      <c r="EC122" s="17"/>
      <c r="ED122" s="17"/>
      <c r="EE122" s="17"/>
      <c r="EF122" s="17"/>
      <c r="EG122" s="17"/>
      <c r="EH122" s="17"/>
      <c r="EI122" s="17"/>
      <c r="EJ122" s="17"/>
      <c r="EK122" s="17"/>
      <c r="EL122" s="17"/>
      <c r="EM122" s="17"/>
      <c r="EN122" s="17"/>
      <c r="EO122" s="17"/>
      <c r="EP122" s="17"/>
      <c r="EQ122" s="17"/>
      <c r="ER122" s="17"/>
      <c r="ES122" s="17"/>
      <c r="ET122" s="17"/>
      <c r="EU122" s="17"/>
      <c r="EV122" s="17"/>
      <c r="EW122" s="17"/>
      <c r="EX122" s="17"/>
      <c r="EY122" s="17"/>
      <c r="EZ122" s="17"/>
      <c r="FA122" s="17"/>
      <c r="FB122" s="17"/>
      <c r="FC122" s="17"/>
      <c r="FD122" s="17"/>
      <c r="FE122" s="17"/>
      <c r="FF122" s="17"/>
      <c r="FG122" s="17"/>
      <c r="FH122" s="17"/>
      <c r="FI122" s="17"/>
      <c r="FJ122" s="17"/>
      <c r="FK122" s="17"/>
      <c r="FL122" s="17"/>
      <c r="FM122" s="17"/>
      <c r="FN122" s="17"/>
      <c r="FO122" s="17"/>
      <c r="FP122" s="17"/>
      <c r="FQ122" s="17"/>
      <c r="FR122" s="17"/>
      <c r="FS122" s="17"/>
      <c r="FT122" s="17"/>
      <c r="FU122" s="17"/>
      <c r="FV122" s="17"/>
      <c r="FW122" s="17"/>
      <c r="FX122" s="17"/>
      <c r="FY122" s="17"/>
      <c r="FZ122" s="17"/>
      <c r="GA122" s="17"/>
      <c r="GB122" s="17"/>
      <c r="GC122" s="17"/>
      <c r="GD122" s="17"/>
      <c r="GE122" s="17"/>
      <c r="GF122" s="17"/>
      <c r="GG122" s="17"/>
      <c r="GH122" s="17"/>
      <c r="GI122" s="17"/>
      <c r="GJ122" s="17"/>
      <c r="GK122" s="17"/>
      <c r="GL122" s="17"/>
      <c r="GM122" s="17"/>
      <c r="GN122" s="17"/>
      <c r="GO122" s="17"/>
      <c r="GP122" s="17"/>
      <c r="GQ122" s="17"/>
      <c r="GR122" s="17"/>
      <c r="GS122" s="17"/>
      <c r="GT122" s="17"/>
      <c r="GU122" s="17"/>
      <c r="GV122" s="17"/>
      <c r="GW122" s="17"/>
      <c r="GX122" s="17"/>
      <c r="GY122" s="17"/>
      <c r="GZ122" s="17"/>
      <c r="HA122" s="17"/>
      <c r="HB122" s="17"/>
      <c r="HC122" s="17"/>
      <c r="HD122" s="17"/>
      <c r="HE122" s="17"/>
      <c r="HF122" s="17"/>
      <c r="HG122" s="17"/>
      <c r="HH122" s="17"/>
      <c r="HI122" s="17"/>
      <c r="HJ122" s="17"/>
      <c r="HK122" s="17"/>
      <c r="HL122" s="17"/>
      <c r="HM122" s="17"/>
      <c r="HN122" s="17"/>
      <c r="HO122" s="17"/>
      <c r="HP122" s="17"/>
      <c r="HQ122" s="17"/>
      <c r="HR122" s="17"/>
      <c r="HS122" s="17"/>
      <c r="HT122" s="17"/>
      <c r="HU122" s="17"/>
      <c r="HV122" s="17"/>
    </row>
    <row r="123" spans="1:230" s="23" customFormat="1" ht="15" customHeight="1">
      <c r="A123" s="42"/>
      <c r="B123" s="17"/>
      <c r="C123" s="22"/>
      <c r="D123" s="22"/>
      <c r="E123" s="129"/>
      <c r="F123" s="17"/>
      <c r="G123" s="17"/>
      <c r="H123" s="17"/>
      <c r="I123" s="17"/>
      <c r="J123" s="17"/>
      <c r="K123" s="80"/>
      <c r="L123" s="80"/>
      <c r="M123" s="22"/>
      <c r="N123" s="22"/>
      <c r="O123" s="22"/>
      <c r="P123" s="22"/>
      <c r="Q123" s="22"/>
      <c r="R123" s="22"/>
      <c r="S123" s="22"/>
      <c r="T123" s="22"/>
      <c r="U123" s="22"/>
      <c r="V123" s="22"/>
      <c r="W123" s="22"/>
      <c r="X123" s="22"/>
      <c r="Y123" s="22"/>
      <c r="Z123" s="22"/>
      <c r="AA123" s="22"/>
      <c r="AB123" s="42"/>
      <c r="AC123" s="17"/>
      <c r="AD123" s="17"/>
      <c r="AE123" s="17"/>
      <c r="AF123" s="17"/>
      <c r="AG123" s="17"/>
      <c r="AH123" s="17"/>
      <c r="AI123" s="17"/>
      <c r="AJ123" s="17"/>
      <c r="AK123" s="17"/>
      <c r="AL123" s="17"/>
      <c r="AM123" s="17"/>
      <c r="AN123" s="17"/>
      <c r="AO123" s="17"/>
      <c r="AP123" s="17"/>
      <c r="AQ123" s="17"/>
      <c r="AR123" s="17"/>
      <c r="AS123" s="17"/>
      <c r="AT123" s="17"/>
      <c r="AU123" s="17"/>
      <c r="AV123" s="17"/>
      <c r="AW123" s="17"/>
      <c r="AX123" s="17"/>
      <c r="AY123" s="17"/>
      <c r="AZ123" s="17"/>
      <c r="BA123" s="17"/>
      <c r="BB123" s="17"/>
      <c r="BC123" s="17"/>
      <c r="BD123" s="17"/>
      <c r="BE123" s="17"/>
      <c r="BF123" s="17"/>
      <c r="BG123" s="17"/>
      <c r="BH123" s="17"/>
      <c r="BI123" s="17"/>
      <c r="BJ123" s="17"/>
      <c r="BK123" s="17"/>
      <c r="BL123" s="17"/>
      <c r="BM123" s="17"/>
      <c r="BN123" s="17"/>
      <c r="BO123" s="17"/>
      <c r="BP123" s="17"/>
      <c r="BQ123" s="17"/>
      <c r="BR123" s="17"/>
      <c r="BS123" s="17"/>
      <c r="BT123" s="17"/>
      <c r="BU123" s="17"/>
      <c r="BV123" s="17"/>
      <c r="BW123" s="17"/>
      <c r="BX123" s="17"/>
      <c r="BY123" s="17"/>
      <c r="BZ123" s="17"/>
      <c r="CA123" s="17"/>
      <c r="CB123" s="17"/>
      <c r="CC123" s="17"/>
      <c r="CD123" s="17"/>
      <c r="CE123" s="17"/>
      <c r="CF123" s="17"/>
      <c r="CG123" s="17"/>
      <c r="CH123" s="17"/>
      <c r="CI123" s="17"/>
      <c r="CJ123" s="17"/>
      <c r="CK123" s="17"/>
      <c r="CL123" s="17"/>
      <c r="CM123" s="17"/>
      <c r="CN123" s="17"/>
      <c r="CO123" s="17"/>
      <c r="CP123" s="17"/>
      <c r="CQ123" s="17"/>
      <c r="CR123" s="17"/>
      <c r="CS123" s="17"/>
      <c r="CT123" s="17"/>
      <c r="CU123" s="17"/>
      <c r="CV123" s="17"/>
      <c r="CW123" s="17"/>
      <c r="CX123" s="17"/>
      <c r="CY123" s="17"/>
      <c r="CZ123" s="17"/>
      <c r="DA123" s="17"/>
      <c r="DB123" s="17"/>
      <c r="DC123" s="17"/>
      <c r="DD123" s="17"/>
      <c r="DE123" s="17"/>
      <c r="DF123" s="17"/>
      <c r="DG123" s="17"/>
      <c r="DH123" s="17"/>
      <c r="DI123" s="17"/>
      <c r="DJ123" s="17"/>
      <c r="DK123" s="17"/>
      <c r="DL123" s="17"/>
      <c r="DM123" s="17"/>
      <c r="DN123" s="17"/>
      <c r="DO123" s="17"/>
      <c r="DP123" s="17"/>
      <c r="DQ123" s="17"/>
      <c r="DR123" s="17"/>
      <c r="DS123" s="17"/>
      <c r="DT123" s="17"/>
      <c r="DU123" s="17"/>
      <c r="DV123" s="17"/>
      <c r="DW123" s="17"/>
      <c r="DX123" s="17"/>
      <c r="DY123" s="17"/>
      <c r="DZ123" s="17"/>
      <c r="EA123" s="17"/>
      <c r="EB123" s="17"/>
      <c r="EC123" s="17"/>
      <c r="ED123" s="17"/>
      <c r="EE123" s="17"/>
      <c r="EF123" s="17"/>
      <c r="EG123" s="17"/>
      <c r="EH123" s="17"/>
      <c r="EI123" s="17"/>
      <c r="EJ123" s="17"/>
      <c r="EK123" s="17"/>
      <c r="EL123" s="17"/>
      <c r="EM123" s="17"/>
      <c r="EN123" s="17"/>
      <c r="EO123" s="17"/>
      <c r="EP123" s="17"/>
      <c r="EQ123" s="17"/>
      <c r="ER123" s="17"/>
      <c r="ES123" s="17"/>
      <c r="ET123" s="17"/>
      <c r="EU123" s="17"/>
      <c r="EV123" s="17"/>
      <c r="EW123" s="17"/>
      <c r="EX123" s="17"/>
      <c r="EY123" s="17"/>
      <c r="EZ123" s="17"/>
      <c r="FA123" s="17"/>
      <c r="FB123" s="17"/>
      <c r="FC123" s="17"/>
      <c r="FD123" s="17"/>
      <c r="FE123" s="17"/>
      <c r="FF123" s="17"/>
      <c r="FG123" s="17"/>
      <c r="FH123" s="17"/>
      <c r="FI123" s="17"/>
      <c r="FJ123" s="17"/>
      <c r="FK123" s="17"/>
      <c r="FL123" s="17"/>
      <c r="FM123" s="17"/>
      <c r="FN123" s="17"/>
      <c r="FO123" s="17"/>
      <c r="FP123" s="17"/>
      <c r="FQ123" s="17"/>
      <c r="FR123" s="17"/>
      <c r="FS123" s="17"/>
      <c r="FT123" s="17"/>
      <c r="FU123" s="17"/>
      <c r="FV123" s="17"/>
      <c r="FW123" s="17"/>
      <c r="FX123" s="17"/>
      <c r="FY123" s="17"/>
      <c r="FZ123" s="17"/>
      <c r="GA123" s="17"/>
      <c r="GB123" s="17"/>
      <c r="GC123" s="17"/>
      <c r="GD123" s="17"/>
      <c r="GE123" s="17"/>
      <c r="GF123" s="17"/>
      <c r="GG123" s="17"/>
      <c r="GH123" s="17"/>
      <c r="GI123" s="17"/>
      <c r="GJ123" s="17"/>
      <c r="GK123" s="17"/>
      <c r="GL123" s="17"/>
      <c r="GM123" s="17"/>
      <c r="GN123" s="17"/>
      <c r="GO123" s="17"/>
      <c r="GP123" s="17"/>
      <c r="GQ123" s="17"/>
      <c r="GR123" s="17"/>
      <c r="GS123" s="17"/>
      <c r="GT123" s="17"/>
      <c r="GU123" s="17"/>
      <c r="GV123" s="17"/>
      <c r="GW123" s="17"/>
      <c r="GX123" s="17"/>
      <c r="GY123" s="17"/>
      <c r="GZ123" s="17"/>
      <c r="HA123" s="17"/>
      <c r="HB123" s="17"/>
      <c r="HC123" s="17"/>
      <c r="HD123" s="17"/>
      <c r="HE123" s="17"/>
      <c r="HF123" s="17"/>
      <c r="HG123" s="17"/>
      <c r="HH123" s="17"/>
      <c r="HI123" s="17"/>
      <c r="HJ123" s="17"/>
      <c r="HK123" s="17"/>
      <c r="HL123" s="17"/>
      <c r="HM123" s="17"/>
      <c r="HN123" s="17"/>
      <c r="HO123" s="17"/>
      <c r="HP123" s="17"/>
      <c r="HQ123" s="17"/>
      <c r="HR123" s="17"/>
      <c r="HS123" s="17"/>
      <c r="HT123" s="17"/>
      <c r="HU123" s="17"/>
      <c r="HV123" s="17"/>
    </row>
    <row r="124" spans="1:230" s="23" customFormat="1" ht="15" customHeight="1">
      <c r="A124" s="42"/>
      <c r="B124" s="17"/>
      <c r="C124" s="22"/>
      <c r="D124" s="22"/>
      <c r="E124" s="129"/>
      <c r="F124" s="17"/>
      <c r="G124" s="17"/>
      <c r="H124" s="17"/>
      <c r="I124" s="17"/>
      <c r="J124" s="17"/>
      <c r="K124" s="80"/>
      <c r="L124" s="80"/>
      <c r="M124" s="22"/>
      <c r="N124" s="22"/>
      <c r="O124" s="22"/>
      <c r="P124" s="22"/>
      <c r="Q124" s="22"/>
      <c r="R124" s="22"/>
      <c r="S124" s="22"/>
      <c r="T124" s="22"/>
      <c r="U124" s="22"/>
      <c r="V124" s="22"/>
      <c r="W124" s="22"/>
      <c r="X124" s="22"/>
      <c r="Y124" s="22"/>
      <c r="Z124" s="22"/>
      <c r="AA124" s="22"/>
      <c r="AB124" s="42"/>
      <c r="AC124" s="17"/>
      <c r="AD124" s="17"/>
      <c r="AE124" s="17"/>
      <c r="AF124" s="17"/>
      <c r="AG124" s="17"/>
      <c r="AH124" s="17"/>
      <c r="AI124" s="17"/>
      <c r="AJ124" s="17"/>
      <c r="AK124" s="17"/>
      <c r="AL124" s="17"/>
      <c r="AM124" s="17"/>
      <c r="AN124" s="17"/>
      <c r="AO124" s="17"/>
      <c r="AP124" s="17"/>
      <c r="AQ124" s="17"/>
      <c r="AR124" s="17"/>
      <c r="AS124" s="17"/>
      <c r="AT124" s="17"/>
      <c r="AU124" s="17"/>
      <c r="AV124" s="17"/>
      <c r="AW124" s="17"/>
      <c r="AX124" s="17"/>
      <c r="AY124" s="17"/>
      <c r="AZ124" s="17"/>
      <c r="BA124" s="17"/>
      <c r="BB124" s="17"/>
      <c r="BC124" s="17"/>
      <c r="BD124" s="17"/>
      <c r="BE124" s="17"/>
      <c r="BF124" s="17"/>
      <c r="BG124" s="17"/>
      <c r="BH124" s="17"/>
      <c r="BI124" s="17"/>
      <c r="BJ124" s="17"/>
      <c r="BK124" s="17"/>
      <c r="BL124" s="17"/>
      <c r="BM124" s="17"/>
      <c r="BN124" s="17"/>
      <c r="BO124" s="17"/>
      <c r="BP124" s="17"/>
      <c r="BQ124" s="17"/>
      <c r="BR124" s="17"/>
      <c r="BS124" s="17"/>
      <c r="BT124" s="17"/>
      <c r="BU124" s="17"/>
      <c r="BV124" s="17"/>
      <c r="BW124" s="17"/>
      <c r="BX124" s="17"/>
      <c r="BY124" s="17"/>
      <c r="BZ124" s="17"/>
      <c r="CA124" s="17"/>
      <c r="CB124" s="17"/>
      <c r="CC124" s="17"/>
      <c r="CD124" s="17"/>
      <c r="CE124" s="17"/>
      <c r="CF124" s="17"/>
      <c r="CG124" s="17"/>
      <c r="CH124" s="17"/>
      <c r="CI124" s="17"/>
      <c r="CJ124" s="17"/>
      <c r="CK124" s="17"/>
      <c r="CL124" s="17"/>
      <c r="CM124" s="17"/>
      <c r="CN124" s="17"/>
      <c r="CO124" s="17"/>
      <c r="CP124" s="17"/>
      <c r="CQ124" s="17"/>
      <c r="CR124" s="17"/>
      <c r="CS124" s="17"/>
      <c r="CT124" s="17"/>
      <c r="CU124" s="17"/>
      <c r="CV124" s="17"/>
      <c r="CW124" s="17"/>
      <c r="CX124" s="17"/>
      <c r="CY124" s="17"/>
      <c r="CZ124" s="17"/>
      <c r="DA124" s="17"/>
      <c r="DB124" s="17"/>
      <c r="DC124" s="17"/>
      <c r="DD124" s="17"/>
      <c r="DE124" s="17"/>
      <c r="DF124" s="17"/>
      <c r="DG124" s="17"/>
      <c r="DH124" s="17"/>
      <c r="DI124" s="17"/>
      <c r="DJ124" s="17"/>
      <c r="DK124" s="17"/>
      <c r="DL124" s="17"/>
      <c r="DM124" s="17"/>
      <c r="DN124" s="17"/>
      <c r="DO124" s="17"/>
      <c r="DP124" s="17"/>
      <c r="DQ124" s="17"/>
      <c r="DR124" s="17"/>
      <c r="DS124" s="17"/>
      <c r="DT124" s="17"/>
      <c r="DU124" s="17"/>
      <c r="DV124" s="17"/>
      <c r="DW124" s="17"/>
      <c r="DX124" s="17"/>
      <c r="DY124" s="17"/>
      <c r="DZ124" s="17"/>
      <c r="EA124" s="17"/>
      <c r="EB124" s="17"/>
      <c r="EC124" s="17"/>
      <c r="ED124" s="17"/>
      <c r="EE124" s="17"/>
      <c r="EF124" s="17"/>
      <c r="EG124" s="17"/>
      <c r="EH124" s="17"/>
      <c r="EI124" s="17"/>
      <c r="EJ124" s="17"/>
      <c r="EK124" s="17"/>
      <c r="EL124" s="17"/>
      <c r="EM124" s="17"/>
      <c r="EN124" s="17"/>
      <c r="EO124" s="17"/>
      <c r="EP124" s="17"/>
      <c r="EQ124" s="17"/>
      <c r="ER124" s="17"/>
      <c r="ES124" s="17"/>
      <c r="ET124" s="17"/>
      <c r="EU124" s="17"/>
      <c r="EV124" s="17"/>
      <c r="EW124" s="17"/>
      <c r="EX124" s="17"/>
      <c r="EY124" s="17"/>
      <c r="EZ124" s="17"/>
      <c r="FA124" s="17"/>
      <c r="FB124" s="17"/>
      <c r="FC124" s="17"/>
      <c r="FD124" s="17"/>
      <c r="FE124" s="17"/>
      <c r="FF124" s="17"/>
      <c r="FG124" s="17"/>
      <c r="FH124" s="17"/>
      <c r="FI124" s="17"/>
      <c r="FJ124" s="17"/>
      <c r="FK124" s="17"/>
      <c r="FL124" s="17"/>
      <c r="FM124" s="17"/>
      <c r="FN124" s="17"/>
      <c r="FO124" s="17"/>
      <c r="FP124" s="17"/>
      <c r="FQ124" s="17"/>
      <c r="FR124" s="17"/>
      <c r="FS124" s="17"/>
      <c r="FT124" s="17"/>
      <c r="FU124" s="17"/>
      <c r="FV124" s="17"/>
      <c r="FW124" s="17"/>
      <c r="FX124" s="17"/>
      <c r="FY124" s="17"/>
      <c r="FZ124" s="17"/>
      <c r="GA124" s="17"/>
      <c r="GB124" s="17"/>
      <c r="GC124" s="17"/>
      <c r="GD124" s="17"/>
      <c r="GE124" s="17"/>
      <c r="GF124" s="17"/>
      <c r="GG124" s="17"/>
      <c r="GH124" s="17"/>
      <c r="GI124" s="17"/>
      <c r="GJ124" s="17"/>
      <c r="GK124" s="17"/>
      <c r="GL124" s="17"/>
      <c r="GM124" s="17"/>
      <c r="GN124" s="17"/>
      <c r="GO124" s="17"/>
      <c r="GP124" s="17"/>
      <c r="GQ124" s="17"/>
      <c r="GR124" s="17"/>
      <c r="GS124" s="17"/>
      <c r="GT124" s="17"/>
      <c r="GU124" s="17"/>
      <c r="GV124" s="17"/>
      <c r="GW124" s="17"/>
      <c r="GX124" s="17"/>
      <c r="GY124" s="17"/>
      <c r="GZ124" s="17"/>
      <c r="HA124" s="17"/>
      <c r="HB124" s="17"/>
      <c r="HC124" s="17"/>
      <c r="HD124" s="17"/>
      <c r="HE124" s="17"/>
      <c r="HF124" s="17"/>
      <c r="HG124" s="17"/>
      <c r="HH124" s="17"/>
      <c r="HI124" s="17"/>
      <c r="HJ124" s="17"/>
      <c r="HK124" s="17"/>
      <c r="HL124" s="17"/>
      <c r="HM124" s="17"/>
      <c r="HN124" s="17"/>
      <c r="HO124" s="17"/>
      <c r="HP124" s="17"/>
      <c r="HQ124" s="17"/>
      <c r="HR124" s="17"/>
      <c r="HS124" s="17"/>
      <c r="HT124" s="17"/>
      <c r="HU124" s="17"/>
      <c r="HV124" s="17"/>
    </row>
    <row r="125" spans="1:230" s="23" customFormat="1" ht="15" customHeight="1">
      <c r="A125" s="42"/>
      <c r="B125" s="15"/>
      <c r="C125" s="121"/>
      <c r="D125" s="20"/>
      <c r="E125" s="20"/>
      <c r="F125" s="15"/>
      <c r="G125" s="20"/>
      <c r="H125" s="20"/>
      <c r="I125" s="20"/>
      <c r="J125" s="20"/>
      <c r="K125" s="20"/>
      <c r="L125" s="20"/>
      <c r="M125" s="121"/>
      <c r="N125" s="22"/>
      <c r="O125" s="22"/>
      <c r="P125" s="22"/>
      <c r="Q125" s="22"/>
      <c r="R125" s="22"/>
      <c r="S125" s="22"/>
      <c r="T125" s="22"/>
      <c r="U125" s="22"/>
      <c r="V125" s="22"/>
      <c r="W125" s="22"/>
      <c r="X125" s="22"/>
      <c r="Y125" s="22"/>
      <c r="Z125" s="22"/>
      <c r="AA125" s="22"/>
      <c r="AB125" s="42"/>
      <c r="AC125" s="17"/>
      <c r="AD125" s="17"/>
      <c r="AE125" s="17"/>
      <c r="AF125" s="17"/>
      <c r="AG125" s="17"/>
      <c r="AH125" s="17"/>
      <c r="AI125" s="17"/>
      <c r="AJ125" s="17"/>
      <c r="AK125" s="17"/>
      <c r="AL125" s="17"/>
      <c r="AM125" s="17"/>
      <c r="AN125" s="17"/>
      <c r="AO125" s="17"/>
      <c r="AP125" s="17"/>
      <c r="AQ125" s="17"/>
      <c r="AR125" s="17"/>
      <c r="AS125" s="17"/>
      <c r="AT125" s="17"/>
      <c r="AU125" s="17"/>
      <c r="AV125" s="17"/>
      <c r="AW125" s="17"/>
      <c r="AX125" s="17"/>
      <c r="AY125" s="17"/>
      <c r="AZ125" s="17"/>
      <c r="BA125" s="17"/>
      <c r="BB125" s="17"/>
      <c r="BC125" s="17"/>
      <c r="BD125" s="17"/>
      <c r="BE125" s="17"/>
      <c r="BF125" s="17"/>
      <c r="BG125" s="17"/>
      <c r="BH125" s="17"/>
      <c r="BI125" s="17"/>
      <c r="BJ125" s="17"/>
      <c r="BK125" s="17"/>
      <c r="BL125" s="17"/>
      <c r="BM125" s="17"/>
      <c r="BN125" s="17"/>
      <c r="BO125" s="17"/>
      <c r="BP125" s="17"/>
      <c r="BQ125" s="17"/>
      <c r="BR125" s="17"/>
      <c r="BS125" s="17"/>
      <c r="BT125" s="17"/>
      <c r="BU125" s="17"/>
      <c r="BV125" s="17"/>
      <c r="BW125" s="17"/>
      <c r="BX125" s="17"/>
      <c r="BY125" s="17"/>
      <c r="BZ125" s="17"/>
      <c r="CA125" s="17"/>
      <c r="CB125" s="17"/>
      <c r="CC125" s="17"/>
      <c r="CD125" s="17"/>
      <c r="CE125" s="17"/>
      <c r="CF125" s="17"/>
      <c r="CG125" s="17"/>
      <c r="CH125" s="17"/>
      <c r="CI125" s="17"/>
      <c r="CJ125" s="17"/>
      <c r="CK125" s="17"/>
      <c r="CL125" s="17"/>
      <c r="CM125" s="17"/>
      <c r="CN125" s="17"/>
      <c r="CO125" s="17"/>
      <c r="CP125" s="17"/>
      <c r="CQ125" s="17"/>
      <c r="CR125" s="17"/>
      <c r="CS125" s="17"/>
      <c r="CT125" s="17"/>
      <c r="CU125" s="17"/>
      <c r="CV125" s="17"/>
      <c r="CW125" s="17"/>
      <c r="CX125" s="17"/>
      <c r="CY125" s="17"/>
      <c r="CZ125" s="17"/>
      <c r="DA125" s="17"/>
      <c r="DB125" s="17"/>
      <c r="DC125" s="17"/>
      <c r="DD125" s="17"/>
      <c r="DE125" s="17"/>
      <c r="DF125" s="17"/>
      <c r="DG125" s="17"/>
      <c r="DH125" s="17"/>
      <c r="DI125" s="17"/>
      <c r="DJ125" s="17"/>
      <c r="DK125" s="17"/>
      <c r="DL125" s="17"/>
      <c r="DM125" s="17"/>
      <c r="DN125" s="17"/>
      <c r="DO125" s="17"/>
      <c r="DP125" s="17"/>
      <c r="DQ125" s="17"/>
      <c r="DR125" s="17"/>
      <c r="DS125" s="17"/>
      <c r="DT125" s="17"/>
      <c r="DU125" s="17"/>
      <c r="DV125" s="17"/>
      <c r="DW125" s="17"/>
      <c r="DX125" s="17"/>
      <c r="DY125" s="17"/>
      <c r="DZ125" s="17"/>
      <c r="EA125" s="17"/>
      <c r="EB125" s="17"/>
      <c r="EC125" s="17"/>
      <c r="ED125" s="17"/>
      <c r="EE125" s="17"/>
      <c r="EF125" s="17"/>
      <c r="EG125" s="17"/>
      <c r="EH125" s="17"/>
      <c r="EI125" s="17"/>
      <c r="EJ125" s="17"/>
      <c r="EK125" s="17"/>
      <c r="EL125" s="17"/>
      <c r="EM125" s="17"/>
      <c r="EN125" s="17"/>
      <c r="EO125" s="17"/>
      <c r="EP125" s="17"/>
      <c r="EQ125" s="17"/>
      <c r="ER125" s="17"/>
      <c r="ES125" s="17"/>
      <c r="ET125" s="17"/>
      <c r="EU125" s="17"/>
      <c r="EV125" s="17"/>
      <c r="EW125" s="17"/>
      <c r="EX125" s="17"/>
      <c r="EY125" s="17"/>
      <c r="EZ125" s="17"/>
      <c r="FA125" s="17"/>
      <c r="FB125" s="17"/>
      <c r="FC125" s="17"/>
      <c r="FD125" s="17"/>
      <c r="FE125" s="17"/>
      <c r="FF125" s="17"/>
      <c r="FG125" s="17"/>
      <c r="FH125" s="17"/>
      <c r="FI125" s="17"/>
      <c r="FJ125" s="17"/>
      <c r="FK125" s="17"/>
      <c r="FL125" s="17"/>
      <c r="FM125" s="17"/>
      <c r="FN125" s="17"/>
      <c r="FO125" s="17"/>
      <c r="FP125" s="17"/>
      <c r="FQ125" s="17"/>
      <c r="FR125" s="17"/>
      <c r="FS125" s="17"/>
      <c r="FT125" s="17"/>
      <c r="FU125" s="17"/>
      <c r="FV125" s="17"/>
      <c r="FW125" s="17"/>
      <c r="FX125" s="17"/>
      <c r="FY125" s="17"/>
      <c r="FZ125" s="17"/>
      <c r="GA125" s="17"/>
      <c r="GB125" s="17"/>
      <c r="GC125" s="17"/>
      <c r="GD125" s="17"/>
      <c r="GE125" s="17"/>
      <c r="GF125" s="17"/>
      <c r="GG125" s="17"/>
      <c r="GH125" s="17"/>
      <c r="GI125" s="17"/>
      <c r="GJ125" s="17"/>
      <c r="GK125" s="17"/>
      <c r="GL125" s="17"/>
      <c r="GM125" s="17"/>
      <c r="GN125" s="17"/>
      <c r="GO125" s="17"/>
      <c r="GP125" s="17"/>
      <c r="GQ125" s="17"/>
      <c r="GR125" s="17"/>
      <c r="GS125" s="17"/>
      <c r="GT125" s="17"/>
      <c r="GU125" s="17"/>
      <c r="GV125" s="17"/>
      <c r="GW125" s="17"/>
      <c r="GX125" s="17"/>
      <c r="GY125" s="17"/>
      <c r="GZ125" s="17"/>
      <c r="HA125" s="17"/>
      <c r="HB125" s="17"/>
      <c r="HC125" s="17"/>
      <c r="HD125" s="17"/>
      <c r="HE125" s="17"/>
      <c r="HF125" s="17"/>
      <c r="HG125" s="17"/>
      <c r="HH125" s="17"/>
      <c r="HI125" s="17"/>
      <c r="HJ125" s="17"/>
      <c r="HK125" s="17"/>
      <c r="HL125" s="17"/>
      <c r="HM125" s="17"/>
      <c r="HN125" s="17"/>
      <c r="HO125" s="17"/>
      <c r="HP125" s="17"/>
      <c r="HQ125" s="17"/>
      <c r="HR125" s="17"/>
      <c r="HS125" s="17"/>
      <c r="HT125" s="17"/>
      <c r="HU125" s="17"/>
      <c r="HV125" s="17"/>
    </row>
    <row r="126" spans="1:230" s="23" customFormat="1" ht="15" customHeight="1">
      <c r="A126" s="42"/>
      <c r="B126" s="15"/>
      <c r="C126" s="45"/>
      <c r="D126" s="125" t="s">
        <v>526</v>
      </c>
      <c r="E126" s="55"/>
      <c r="F126" s="54"/>
      <c r="G126" s="54"/>
      <c r="H126" s="55"/>
      <c r="I126" s="125" t="s">
        <v>527</v>
      </c>
      <c r="J126" s="55"/>
      <c r="K126" s="55"/>
      <c r="L126" s="125" t="s">
        <v>533</v>
      </c>
      <c r="M126" s="55"/>
      <c r="N126" s="55"/>
      <c r="O126" s="125" t="s">
        <v>534</v>
      </c>
      <c r="P126" s="55"/>
      <c r="Q126" s="55"/>
      <c r="R126" s="22"/>
      <c r="S126" s="22"/>
      <c r="T126" s="22"/>
      <c r="U126" s="22"/>
      <c r="V126" s="22"/>
      <c r="W126" s="22"/>
      <c r="X126" s="22"/>
      <c r="Y126" s="22"/>
      <c r="Z126" s="22"/>
      <c r="AA126" s="22"/>
      <c r="AB126" s="42"/>
      <c r="AC126" s="17"/>
      <c r="AD126" s="17"/>
      <c r="AE126" s="17"/>
      <c r="AF126" s="17"/>
      <c r="AG126" s="17"/>
      <c r="AH126" s="17"/>
      <c r="AI126" s="17"/>
      <c r="AJ126" s="17"/>
      <c r="AK126" s="17"/>
      <c r="AL126" s="17"/>
      <c r="AM126" s="17"/>
      <c r="AN126" s="17"/>
      <c r="AO126" s="17"/>
      <c r="AP126" s="17"/>
      <c r="AQ126" s="17"/>
      <c r="AR126" s="17"/>
      <c r="AS126" s="17"/>
      <c r="AT126" s="17"/>
      <c r="AU126" s="17"/>
      <c r="AV126" s="17"/>
      <c r="AW126" s="17"/>
      <c r="AX126" s="17"/>
      <c r="AY126" s="17"/>
      <c r="AZ126" s="17"/>
      <c r="BA126" s="17"/>
      <c r="BB126" s="17"/>
      <c r="BC126" s="17"/>
      <c r="BD126" s="17"/>
      <c r="BE126" s="17"/>
      <c r="BF126" s="17"/>
      <c r="BG126" s="17"/>
      <c r="BH126" s="17"/>
      <c r="BI126" s="17"/>
      <c r="BJ126" s="17"/>
      <c r="BK126" s="17"/>
      <c r="BL126" s="17"/>
      <c r="BM126" s="17"/>
      <c r="BN126" s="17"/>
      <c r="BO126" s="17"/>
      <c r="BP126" s="17"/>
      <c r="BQ126" s="17"/>
      <c r="BR126" s="17"/>
      <c r="BS126" s="17"/>
      <c r="BT126" s="17"/>
      <c r="BU126" s="17"/>
      <c r="BV126" s="17"/>
      <c r="BW126" s="17"/>
      <c r="BX126" s="17"/>
      <c r="BY126" s="17"/>
      <c r="BZ126" s="17"/>
      <c r="CA126" s="17"/>
      <c r="CB126" s="17"/>
      <c r="CC126" s="17"/>
      <c r="CD126" s="17"/>
      <c r="CE126" s="17"/>
      <c r="CF126" s="17"/>
      <c r="CG126" s="17"/>
      <c r="CH126" s="17"/>
      <c r="CI126" s="17"/>
      <c r="CJ126" s="17"/>
      <c r="CK126" s="17"/>
      <c r="CL126" s="17"/>
      <c r="CM126" s="17"/>
      <c r="CN126" s="17"/>
      <c r="CO126" s="17"/>
      <c r="CP126" s="17"/>
      <c r="CQ126" s="17"/>
      <c r="CR126" s="17"/>
      <c r="CS126" s="17"/>
      <c r="CT126" s="17"/>
      <c r="CU126" s="17"/>
      <c r="CV126" s="17"/>
      <c r="CW126" s="17"/>
      <c r="CX126" s="17"/>
      <c r="CY126" s="17"/>
      <c r="CZ126" s="17"/>
      <c r="DA126" s="17"/>
      <c r="DB126" s="17"/>
      <c r="DC126" s="17"/>
      <c r="DD126" s="17"/>
      <c r="DE126" s="17"/>
      <c r="DF126" s="17"/>
      <c r="DG126" s="17"/>
      <c r="DH126" s="17"/>
      <c r="DI126" s="17"/>
      <c r="DJ126" s="17"/>
      <c r="DK126" s="17"/>
      <c r="DL126" s="17"/>
      <c r="DM126" s="17"/>
      <c r="DN126" s="17"/>
      <c r="DO126" s="17"/>
      <c r="DP126" s="17"/>
      <c r="DQ126" s="17"/>
      <c r="DR126" s="17"/>
      <c r="DS126" s="17"/>
      <c r="DT126" s="17"/>
      <c r="DU126" s="17"/>
      <c r="DV126" s="17"/>
      <c r="DW126" s="17"/>
      <c r="DX126" s="17"/>
      <c r="DY126" s="17"/>
      <c r="DZ126" s="17"/>
      <c r="EA126" s="17"/>
      <c r="EB126" s="17"/>
      <c r="EC126" s="17"/>
      <c r="ED126" s="17"/>
      <c r="EE126" s="17"/>
      <c r="EF126" s="17"/>
      <c r="EG126" s="17"/>
      <c r="EH126" s="17"/>
      <c r="EI126" s="17"/>
      <c r="EJ126" s="17"/>
      <c r="EK126" s="17"/>
      <c r="EL126" s="17"/>
      <c r="EM126" s="17"/>
      <c r="EN126" s="17"/>
      <c r="EO126" s="17"/>
      <c r="EP126" s="17"/>
      <c r="EQ126" s="17"/>
      <c r="ER126" s="17"/>
      <c r="ES126" s="17"/>
      <c r="ET126" s="17"/>
      <c r="EU126" s="17"/>
      <c r="EV126" s="17"/>
      <c r="EW126" s="17"/>
      <c r="EX126" s="17"/>
      <c r="EY126" s="17"/>
      <c r="EZ126" s="17"/>
      <c r="FA126" s="17"/>
      <c r="FB126" s="17"/>
      <c r="FC126" s="17"/>
      <c r="FD126" s="17"/>
      <c r="FE126" s="17"/>
      <c r="FF126" s="17"/>
      <c r="FG126" s="17"/>
      <c r="FH126" s="17"/>
      <c r="FI126" s="17"/>
      <c r="FJ126" s="17"/>
      <c r="FK126" s="17"/>
      <c r="FL126" s="17"/>
      <c r="FM126" s="17"/>
      <c r="FN126" s="17"/>
      <c r="FO126" s="17"/>
      <c r="FP126" s="17"/>
      <c r="FQ126" s="17"/>
      <c r="FR126" s="17"/>
      <c r="FS126" s="17"/>
      <c r="FT126" s="17"/>
      <c r="FU126" s="17"/>
      <c r="FV126" s="17"/>
      <c r="FW126" s="17"/>
      <c r="FX126" s="17"/>
      <c r="FY126" s="17"/>
      <c r="FZ126" s="17"/>
      <c r="GA126" s="17"/>
      <c r="GB126" s="17"/>
      <c r="GC126" s="17"/>
      <c r="GD126" s="17"/>
      <c r="GE126" s="17"/>
      <c r="GF126" s="17"/>
      <c r="GG126" s="17"/>
      <c r="GH126" s="17"/>
      <c r="GI126" s="17"/>
      <c r="GJ126" s="17"/>
      <c r="GK126" s="17"/>
      <c r="GL126" s="17"/>
      <c r="GM126" s="17"/>
      <c r="GN126" s="17"/>
      <c r="GO126" s="17"/>
      <c r="GP126" s="17"/>
      <c r="GQ126" s="17"/>
      <c r="GR126" s="17"/>
      <c r="GS126" s="17"/>
      <c r="GT126" s="17"/>
      <c r="GU126" s="17"/>
      <c r="GV126" s="17"/>
      <c r="GW126" s="17"/>
      <c r="GX126" s="17"/>
      <c r="GY126" s="17"/>
      <c r="GZ126" s="17"/>
      <c r="HA126" s="17"/>
      <c r="HB126" s="17"/>
      <c r="HC126" s="17"/>
      <c r="HD126" s="17"/>
      <c r="HE126" s="17"/>
      <c r="HF126" s="17"/>
      <c r="HG126" s="17"/>
      <c r="HH126" s="17"/>
      <c r="HI126" s="17"/>
      <c r="HJ126" s="17"/>
      <c r="HK126" s="17"/>
      <c r="HL126" s="17"/>
      <c r="HM126" s="17"/>
      <c r="HN126" s="17"/>
      <c r="HO126" s="17"/>
      <c r="HP126" s="17"/>
      <c r="HQ126" s="17"/>
      <c r="HR126" s="17"/>
      <c r="HS126" s="17"/>
      <c r="HT126" s="17"/>
      <c r="HU126" s="17"/>
      <c r="HV126" s="17"/>
    </row>
    <row r="127" spans="1:230" s="23" customFormat="1" ht="15" customHeight="1">
      <c r="A127" s="42"/>
      <c r="B127" s="15"/>
      <c r="C127" s="45"/>
      <c r="D127" s="49"/>
      <c r="E127" s="45"/>
      <c r="F127" s="49"/>
      <c r="G127" s="49"/>
      <c r="H127" s="45"/>
      <c r="I127" s="45"/>
      <c r="J127" s="20"/>
      <c r="K127" s="20"/>
      <c r="L127" s="20"/>
      <c r="M127" s="20"/>
      <c r="N127" s="22"/>
      <c r="O127" s="22"/>
      <c r="P127" s="22"/>
      <c r="Q127" s="22"/>
      <c r="R127" s="22"/>
      <c r="S127" s="22"/>
      <c r="T127" s="22"/>
      <c r="U127" s="22"/>
      <c r="V127" s="22"/>
      <c r="W127" s="22"/>
      <c r="X127" s="22"/>
      <c r="Y127" s="22"/>
      <c r="Z127" s="22"/>
      <c r="AA127" s="22"/>
      <c r="AB127" s="42"/>
      <c r="AC127" s="17"/>
      <c r="AD127" s="17"/>
      <c r="AE127" s="17"/>
      <c r="AF127" s="17"/>
      <c r="AG127" s="17"/>
      <c r="AH127" s="17"/>
      <c r="AI127" s="17"/>
      <c r="AJ127" s="17"/>
      <c r="AK127" s="17"/>
      <c r="AL127" s="17"/>
      <c r="AM127" s="17"/>
      <c r="AN127" s="17"/>
      <c r="AO127" s="17"/>
      <c r="AP127" s="17"/>
      <c r="AQ127" s="17"/>
      <c r="AR127" s="17"/>
      <c r="AS127" s="17"/>
      <c r="AT127" s="17"/>
      <c r="AU127" s="17"/>
      <c r="AV127" s="17"/>
      <c r="AW127" s="17"/>
      <c r="AX127" s="17"/>
      <c r="AY127" s="17"/>
      <c r="AZ127" s="17"/>
      <c r="BA127" s="17"/>
      <c r="BB127" s="17"/>
      <c r="BC127" s="17"/>
      <c r="BD127" s="17"/>
      <c r="BE127" s="17"/>
      <c r="BF127" s="17"/>
      <c r="BG127" s="17"/>
      <c r="BH127" s="17"/>
      <c r="BI127" s="17"/>
      <c r="BJ127" s="17"/>
      <c r="BK127" s="17"/>
      <c r="BL127" s="17"/>
      <c r="BM127" s="17"/>
      <c r="BN127" s="17"/>
      <c r="BO127" s="17"/>
      <c r="BP127" s="17"/>
      <c r="BQ127" s="17"/>
      <c r="BR127" s="17"/>
      <c r="BS127" s="17"/>
      <c r="BT127" s="17"/>
      <c r="BU127" s="17"/>
      <c r="BV127" s="17"/>
      <c r="BW127" s="17"/>
      <c r="BX127" s="17"/>
      <c r="BY127" s="17"/>
      <c r="BZ127" s="17"/>
      <c r="CA127" s="17"/>
      <c r="CB127" s="17"/>
      <c r="CC127" s="17"/>
      <c r="CD127" s="17"/>
      <c r="CE127" s="17"/>
      <c r="CF127" s="17"/>
      <c r="CG127" s="17"/>
      <c r="CH127" s="17"/>
      <c r="CI127" s="17"/>
      <c r="CJ127" s="17"/>
      <c r="CK127" s="17"/>
      <c r="CL127" s="17"/>
      <c r="CM127" s="17"/>
      <c r="CN127" s="17"/>
      <c r="CO127" s="17"/>
      <c r="CP127" s="17"/>
      <c r="CQ127" s="17"/>
      <c r="CR127" s="17"/>
      <c r="CS127" s="17"/>
      <c r="CT127" s="17"/>
      <c r="CU127" s="17"/>
      <c r="CV127" s="17"/>
      <c r="CW127" s="17"/>
      <c r="CX127" s="17"/>
      <c r="CY127" s="17"/>
      <c r="CZ127" s="17"/>
      <c r="DA127" s="17"/>
      <c r="DB127" s="17"/>
      <c r="DC127" s="17"/>
      <c r="DD127" s="17"/>
      <c r="DE127" s="17"/>
      <c r="DF127" s="17"/>
      <c r="DG127" s="17"/>
      <c r="DH127" s="17"/>
      <c r="DI127" s="17"/>
      <c r="DJ127" s="17"/>
      <c r="DK127" s="17"/>
      <c r="DL127" s="17"/>
      <c r="DM127" s="17"/>
      <c r="DN127" s="17"/>
      <c r="DO127" s="17"/>
      <c r="DP127" s="17"/>
      <c r="DQ127" s="17"/>
      <c r="DR127" s="17"/>
      <c r="DS127" s="17"/>
      <c r="DT127" s="17"/>
      <c r="DU127" s="17"/>
      <c r="DV127" s="17"/>
      <c r="DW127" s="17"/>
      <c r="DX127" s="17"/>
      <c r="DY127" s="17"/>
      <c r="DZ127" s="17"/>
      <c r="EA127" s="17"/>
      <c r="EB127" s="17"/>
      <c r="EC127" s="17"/>
      <c r="ED127" s="17"/>
      <c r="EE127" s="17"/>
      <c r="EF127" s="17"/>
      <c r="EG127" s="17"/>
      <c r="EH127" s="17"/>
      <c r="EI127" s="17"/>
      <c r="EJ127" s="17"/>
      <c r="EK127" s="17"/>
      <c r="EL127" s="17"/>
      <c r="EM127" s="17"/>
      <c r="EN127" s="17"/>
      <c r="EO127" s="17"/>
      <c r="EP127" s="17"/>
      <c r="EQ127" s="17"/>
      <c r="ER127" s="17"/>
      <c r="ES127" s="17"/>
      <c r="ET127" s="17"/>
      <c r="EU127" s="17"/>
      <c r="EV127" s="17"/>
      <c r="EW127" s="17"/>
      <c r="EX127" s="17"/>
      <c r="EY127" s="17"/>
      <c r="EZ127" s="17"/>
      <c r="FA127" s="17"/>
      <c r="FB127" s="17"/>
      <c r="FC127" s="17"/>
      <c r="FD127" s="17"/>
      <c r="FE127" s="17"/>
      <c r="FF127" s="17"/>
      <c r="FG127" s="17"/>
      <c r="FH127" s="17"/>
      <c r="FI127" s="17"/>
      <c r="FJ127" s="17"/>
      <c r="FK127" s="17"/>
      <c r="FL127" s="17"/>
      <c r="FM127" s="17"/>
      <c r="FN127" s="17"/>
      <c r="FO127" s="17"/>
      <c r="FP127" s="17"/>
      <c r="FQ127" s="17"/>
      <c r="FR127" s="17"/>
      <c r="FS127" s="17"/>
      <c r="FT127" s="17"/>
      <c r="FU127" s="17"/>
      <c r="FV127" s="17"/>
      <c r="FW127" s="17"/>
      <c r="FX127" s="17"/>
      <c r="FY127" s="17"/>
      <c r="FZ127" s="17"/>
      <c r="GA127" s="17"/>
      <c r="GB127" s="17"/>
      <c r="GC127" s="17"/>
      <c r="GD127" s="17"/>
      <c r="GE127" s="17"/>
      <c r="GF127" s="17"/>
      <c r="GG127" s="17"/>
      <c r="GH127" s="17"/>
      <c r="GI127" s="17"/>
      <c r="GJ127" s="17"/>
      <c r="GK127" s="17"/>
      <c r="GL127" s="17"/>
      <c r="GM127" s="17"/>
      <c r="GN127" s="17"/>
      <c r="GO127" s="17"/>
      <c r="GP127" s="17"/>
      <c r="GQ127" s="17"/>
      <c r="GR127" s="17"/>
      <c r="GS127" s="17"/>
      <c r="GT127" s="17"/>
      <c r="GU127" s="17"/>
      <c r="GV127" s="17"/>
      <c r="GW127" s="17"/>
      <c r="GX127" s="17"/>
      <c r="GY127" s="17"/>
      <c r="GZ127" s="17"/>
      <c r="HA127" s="17"/>
      <c r="HB127" s="17"/>
      <c r="HC127" s="17"/>
      <c r="HD127" s="17"/>
      <c r="HE127" s="17"/>
      <c r="HF127" s="17"/>
      <c r="HG127" s="17"/>
      <c r="HH127" s="17"/>
      <c r="HI127" s="17"/>
      <c r="HJ127" s="17"/>
      <c r="HK127" s="17"/>
      <c r="HL127" s="17"/>
      <c r="HM127" s="17"/>
      <c r="HN127" s="17"/>
      <c r="HO127" s="17"/>
      <c r="HP127" s="17"/>
      <c r="HQ127" s="17"/>
      <c r="HR127" s="17"/>
      <c r="HS127" s="17"/>
      <c r="HT127" s="17"/>
      <c r="HU127" s="17"/>
      <c r="HV127" s="17"/>
    </row>
    <row r="128" spans="1:230" s="23" customFormat="1" ht="15" customHeight="1">
      <c r="A128" s="42"/>
      <c r="B128" s="15"/>
      <c r="C128" s="80" t="s">
        <v>531</v>
      </c>
      <c r="D128" s="15"/>
      <c r="E128" s="286" t="str">
        <f>Obliczenia5!F63&amp;", "&amp;Obliczenia5!H63</f>
        <v>Płaski, Izolowany</v>
      </c>
      <c r="F128" s="286"/>
      <c r="G128" s="286"/>
      <c r="H128" s="286"/>
      <c r="I128" s="126">
        <f>Obliczenia5!L40</f>
        <v>0</v>
      </c>
      <c r="J128" s="58" t="s">
        <v>17</v>
      </c>
      <c r="K128" s="128"/>
      <c r="L128" s="126">
        <f>Obliczenia5!L68</f>
        <v>1180</v>
      </c>
      <c r="M128" s="58" t="s">
        <v>17</v>
      </c>
      <c r="N128" s="22"/>
      <c r="O128" s="126">
        <f>Obliczenia5!L55</f>
        <v>393</v>
      </c>
      <c r="P128" s="58" t="s">
        <v>17</v>
      </c>
      <c r="Q128" s="22"/>
      <c r="R128" s="22"/>
      <c r="S128" s="22"/>
      <c r="T128" s="22"/>
      <c r="U128" s="22"/>
      <c r="V128" s="22"/>
      <c r="W128" s="22"/>
      <c r="X128" s="22"/>
      <c r="Y128" s="22"/>
      <c r="Z128" s="22"/>
      <c r="AA128" s="22"/>
      <c r="AB128" s="42"/>
      <c r="AC128" s="17"/>
      <c r="AD128" s="17"/>
      <c r="AE128" s="17"/>
      <c r="AF128" s="17"/>
      <c r="AG128" s="17"/>
      <c r="AH128" s="17"/>
      <c r="AI128" s="17"/>
      <c r="AJ128" s="17"/>
      <c r="AK128" s="17"/>
      <c r="AL128" s="17"/>
      <c r="AM128" s="17"/>
      <c r="AN128" s="17"/>
      <c r="AO128" s="17"/>
      <c r="AP128" s="17"/>
      <c r="AQ128" s="17"/>
      <c r="AR128" s="17"/>
      <c r="AS128" s="17"/>
      <c r="AT128" s="17"/>
      <c r="AU128" s="17"/>
      <c r="AV128" s="17"/>
      <c r="AW128" s="17"/>
      <c r="AX128" s="17"/>
      <c r="AY128" s="17"/>
      <c r="AZ128" s="17"/>
      <c r="BA128" s="17"/>
      <c r="BB128" s="17"/>
      <c r="BC128" s="17"/>
      <c r="BD128" s="17"/>
      <c r="BE128" s="17"/>
      <c r="BF128" s="17"/>
      <c r="BG128" s="17"/>
      <c r="BH128" s="17"/>
      <c r="BI128" s="17"/>
      <c r="BJ128" s="17"/>
      <c r="BK128" s="17"/>
      <c r="BL128" s="17"/>
      <c r="BM128" s="17"/>
      <c r="BN128" s="17"/>
      <c r="BO128" s="17"/>
      <c r="BP128" s="17"/>
      <c r="BQ128" s="17"/>
      <c r="BR128" s="17"/>
      <c r="BS128" s="17"/>
      <c r="BT128" s="17"/>
      <c r="BU128" s="17"/>
      <c r="BV128" s="17"/>
      <c r="BW128" s="17"/>
      <c r="BX128" s="17"/>
      <c r="BY128" s="17"/>
      <c r="BZ128" s="17"/>
      <c r="CA128" s="17"/>
      <c r="CB128" s="17"/>
      <c r="CC128" s="17"/>
      <c r="CD128" s="17"/>
      <c r="CE128" s="17"/>
      <c r="CF128" s="17"/>
      <c r="CG128" s="17"/>
      <c r="CH128" s="17"/>
      <c r="CI128" s="17"/>
      <c r="CJ128" s="17"/>
      <c r="CK128" s="17"/>
      <c r="CL128" s="17"/>
      <c r="CM128" s="17"/>
      <c r="CN128" s="17"/>
      <c r="CO128" s="17"/>
      <c r="CP128" s="17"/>
      <c r="CQ128" s="17"/>
      <c r="CR128" s="17"/>
      <c r="CS128" s="17"/>
      <c r="CT128" s="17"/>
      <c r="CU128" s="17"/>
      <c r="CV128" s="17"/>
      <c r="CW128" s="17"/>
      <c r="CX128" s="17"/>
      <c r="CY128" s="17"/>
      <c r="CZ128" s="17"/>
      <c r="DA128" s="17"/>
      <c r="DB128" s="17"/>
      <c r="DC128" s="17"/>
      <c r="DD128" s="17"/>
      <c r="DE128" s="17"/>
      <c r="DF128" s="17"/>
      <c r="DG128" s="17"/>
      <c r="DH128" s="17"/>
      <c r="DI128" s="17"/>
      <c r="DJ128" s="17"/>
      <c r="DK128" s="17"/>
      <c r="DL128" s="17"/>
      <c r="DM128" s="17"/>
      <c r="DN128" s="17"/>
      <c r="DO128" s="17"/>
      <c r="DP128" s="17"/>
      <c r="DQ128" s="17"/>
      <c r="DR128" s="17"/>
      <c r="DS128" s="17"/>
      <c r="DT128" s="17"/>
      <c r="DU128" s="17"/>
      <c r="DV128" s="17"/>
      <c r="DW128" s="17"/>
      <c r="DX128" s="17"/>
      <c r="DY128" s="17"/>
      <c r="DZ128" s="17"/>
      <c r="EA128" s="17"/>
      <c r="EB128" s="17"/>
      <c r="EC128" s="17"/>
      <c r="ED128" s="17"/>
      <c r="EE128" s="17"/>
      <c r="EF128" s="17"/>
      <c r="EG128" s="17"/>
      <c r="EH128" s="17"/>
      <c r="EI128" s="17"/>
      <c r="EJ128" s="17"/>
      <c r="EK128" s="17"/>
      <c r="EL128" s="17"/>
      <c r="EM128" s="17"/>
      <c r="EN128" s="17"/>
      <c r="EO128" s="17"/>
      <c r="EP128" s="17"/>
      <c r="EQ128" s="17"/>
      <c r="ER128" s="17"/>
      <c r="ES128" s="17"/>
      <c r="ET128" s="17"/>
      <c r="EU128" s="17"/>
      <c r="EV128" s="17"/>
      <c r="EW128" s="17"/>
      <c r="EX128" s="17"/>
      <c r="EY128" s="17"/>
      <c r="EZ128" s="17"/>
      <c r="FA128" s="17"/>
      <c r="FB128" s="17"/>
      <c r="FC128" s="17"/>
      <c r="FD128" s="17"/>
      <c r="FE128" s="17"/>
      <c r="FF128" s="17"/>
      <c r="FG128" s="17"/>
      <c r="FH128" s="17"/>
      <c r="FI128" s="17"/>
      <c r="FJ128" s="17"/>
      <c r="FK128" s="17"/>
      <c r="FL128" s="17"/>
      <c r="FM128" s="17"/>
      <c r="FN128" s="17"/>
      <c r="FO128" s="17"/>
      <c r="FP128" s="17"/>
      <c r="FQ128" s="17"/>
      <c r="FR128" s="17"/>
      <c r="FS128" s="17"/>
      <c r="FT128" s="17"/>
      <c r="FU128" s="17"/>
      <c r="FV128" s="17"/>
      <c r="FW128" s="17"/>
      <c r="FX128" s="17"/>
      <c r="FY128" s="17"/>
      <c r="FZ128" s="17"/>
      <c r="GA128" s="17"/>
      <c r="GB128" s="17"/>
      <c r="GC128" s="17"/>
      <c r="GD128" s="17"/>
      <c r="GE128" s="17"/>
      <c r="GF128" s="17"/>
      <c r="GG128" s="17"/>
      <c r="GH128" s="17"/>
      <c r="GI128" s="17"/>
      <c r="GJ128" s="17"/>
      <c r="GK128" s="17"/>
      <c r="GL128" s="17"/>
      <c r="GM128" s="17"/>
      <c r="GN128" s="17"/>
      <c r="GO128" s="17"/>
      <c r="GP128" s="17"/>
      <c r="GQ128" s="17"/>
      <c r="GR128" s="17"/>
      <c r="GS128" s="17"/>
      <c r="GT128" s="17"/>
      <c r="GU128" s="17"/>
      <c r="GV128" s="17"/>
      <c r="GW128" s="17"/>
      <c r="GX128" s="17"/>
      <c r="GY128" s="17"/>
      <c r="GZ128" s="17"/>
      <c r="HA128" s="17"/>
      <c r="HB128" s="17"/>
      <c r="HC128" s="17"/>
      <c r="HD128" s="17"/>
      <c r="HE128" s="17"/>
      <c r="HF128" s="17"/>
      <c r="HG128" s="17"/>
      <c r="HH128" s="17"/>
      <c r="HI128" s="17"/>
      <c r="HJ128" s="17"/>
      <c r="HK128" s="17"/>
      <c r="HL128" s="17"/>
      <c r="HM128" s="17"/>
      <c r="HN128" s="17"/>
      <c r="HO128" s="17"/>
      <c r="HP128" s="17"/>
      <c r="HQ128" s="17"/>
      <c r="HR128" s="17"/>
      <c r="HS128" s="17"/>
      <c r="HT128" s="17"/>
      <c r="HU128" s="17"/>
      <c r="HV128" s="17"/>
    </row>
    <row r="129" spans="1:230" s="23" customFormat="1" ht="15" customHeight="1">
      <c r="A129" s="42"/>
      <c r="B129" s="17"/>
      <c r="C129" s="22"/>
      <c r="D129" s="22"/>
      <c r="E129" s="129"/>
      <c r="F129" s="17"/>
      <c r="G129" s="17"/>
      <c r="H129" s="17"/>
      <c r="I129" s="17"/>
      <c r="J129" s="17"/>
      <c r="K129" s="80"/>
      <c r="L129" s="80"/>
      <c r="M129" s="22"/>
      <c r="N129" s="22"/>
      <c r="O129" s="22"/>
      <c r="P129" s="22"/>
      <c r="Q129" s="22"/>
      <c r="R129" s="22"/>
      <c r="S129" s="22"/>
      <c r="T129" s="22"/>
      <c r="U129" s="22"/>
      <c r="V129" s="22"/>
      <c r="W129" s="22"/>
      <c r="X129" s="22"/>
      <c r="Y129" s="22"/>
      <c r="Z129" s="22"/>
      <c r="AA129" s="22"/>
      <c r="AB129" s="42"/>
      <c r="AC129" s="17"/>
      <c r="AD129" s="17"/>
      <c r="AE129" s="17"/>
      <c r="AF129" s="17"/>
      <c r="AG129" s="17"/>
      <c r="AH129" s="17"/>
      <c r="AI129" s="17"/>
      <c r="AJ129" s="17"/>
      <c r="AK129" s="17"/>
      <c r="AL129" s="17"/>
      <c r="AM129" s="17"/>
      <c r="AN129" s="17"/>
      <c r="AO129" s="17"/>
      <c r="AP129" s="17"/>
      <c r="AQ129" s="17"/>
      <c r="AR129" s="17"/>
      <c r="AS129" s="17"/>
      <c r="AT129" s="17"/>
      <c r="AU129" s="17"/>
      <c r="AV129" s="17"/>
      <c r="AW129" s="17"/>
      <c r="AX129" s="17"/>
      <c r="AY129" s="17"/>
      <c r="AZ129" s="17"/>
      <c r="BA129" s="17"/>
      <c r="BB129" s="17"/>
      <c r="BC129" s="17"/>
      <c r="BD129" s="17"/>
      <c r="BE129" s="17"/>
      <c r="BF129" s="17"/>
      <c r="BG129" s="17"/>
      <c r="BH129" s="17"/>
      <c r="BI129" s="17"/>
      <c r="BJ129" s="17"/>
      <c r="BK129" s="17"/>
      <c r="BL129" s="17"/>
      <c r="BM129" s="17"/>
      <c r="BN129" s="17"/>
      <c r="BO129" s="17"/>
      <c r="BP129" s="17"/>
      <c r="BQ129" s="17"/>
      <c r="BR129" s="17"/>
      <c r="BS129" s="17"/>
      <c r="BT129" s="17"/>
      <c r="BU129" s="17"/>
      <c r="BV129" s="17"/>
      <c r="BW129" s="17"/>
      <c r="BX129" s="17"/>
      <c r="BY129" s="17"/>
      <c r="BZ129" s="17"/>
      <c r="CA129" s="17"/>
      <c r="CB129" s="17"/>
      <c r="CC129" s="17"/>
      <c r="CD129" s="17"/>
      <c r="CE129" s="17"/>
      <c r="CF129" s="17"/>
      <c r="CG129" s="17"/>
      <c r="CH129" s="17"/>
      <c r="CI129" s="17"/>
      <c r="CJ129" s="17"/>
      <c r="CK129" s="17"/>
      <c r="CL129" s="17"/>
      <c r="CM129" s="17"/>
      <c r="CN129" s="17"/>
      <c r="CO129" s="17"/>
      <c r="CP129" s="17"/>
      <c r="CQ129" s="17"/>
      <c r="CR129" s="17"/>
      <c r="CS129" s="17"/>
      <c r="CT129" s="17"/>
      <c r="CU129" s="17"/>
      <c r="CV129" s="17"/>
      <c r="CW129" s="17"/>
      <c r="CX129" s="17"/>
      <c r="CY129" s="17"/>
      <c r="CZ129" s="17"/>
      <c r="DA129" s="17"/>
      <c r="DB129" s="17"/>
      <c r="DC129" s="17"/>
      <c r="DD129" s="17"/>
      <c r="DE129" s="17"/>
      <c r="DF129" s="17"/>
      <c r="DG129" s="17"/>
      <c r="DH129" s="17"/>
      <c r="DI129" s="17"/>
      <c r="DJ129" s="17"/>
      <c r="DK129" s="17"/>
      <c r="DL129" s="17"/>
      <c r="DM129" s="17"/>
      <c r="DN129" s="17"/>
      <c r="DO129" s="17"/>
      <c r="DP129" s="17"/>
      <c r="DQ129" s="17"/>
      <c r="DR129" s="17"/>
      <c r="DS129" s="17"/>
      <c r="DT129" s="17"/>
      <c r="DU129" s="17"/>
      <c r="DV129" s="17"/>
      <c r="DW129" s="17"/>
      <c r="DX129" s="17"/>
      <c r="DY129" s="17"/>
      <c r="DZ129" s="17"/>
      <c r="EA129" s="17"/>
      <c r="EB129" s="17"/>
      <c r="EC129" s="17"/>
      <c r="ED129" s="17"/>
      <c r="EE129" s="17"/>
      <c r="EF129" s="17"/>
      <c r="EG129" s="17"/>
      <c r="EH129" s="17"/>
      <c r="EI129" s="17"/>
      <c r="EJ129" s="17"/>
      <c r="EK129" s="17"/>
      <c r="EL129" s="17"/>
      <c r="EM129" s="17"/>
      <c r="EN129" s="17"/>
      <c r="EO129" s="17"/>
      <c r="EP129" s="17"/>
      <c r="EQ129" s="17"/>
      <c r="ER129" s="17"/>
      <c r="ES129" s="17"/>
      <c r="ET129" s="17"/>
      <c r="EU129" s="17"/>
      <c r="EV129" s="17"/>
      <c r="EW129" s="17"/>
      <c r="EX129" s="17"/>
      <c r="EY129" s="17"/>
      <c r="EZ129" s="17"/>
      <c r="FA129" s="17"/>
      <c r="FB129" s="17"/>
      <c r="FC129" s="17"/>
      <c r="FD129" s="17"/>
      <c r="FE129" s="17"/>
      <c r="FF129" s="17"/>
      <c r="FG129" s="17"/>
      <c r="FH129" s="17"/>
      <c r="FI129" s="17"/>
      <c r="FJ129" s="17"/>
      <c r="FK129" s="17"/>
      <c r="FL129" s="17"/>
      <c r="FM129" s="17"/>
      <c r="FN129" s="17"/>
      <c r="FO129" s="17"/>
      <c r="FP129" s="17"/>
      <c r="FQ129" s="17"/>
      <c r="FR129" s="17"/>
      <c r="FS129" s="17"/>
      <c r="FT129" s="17"/>
      <c r="FU129" s="17"/>
      <c r="FV129" s="17"/>
      <c r="FW129" s="17"/>
      <c r="FX129" s="17"/>
      <c r="FY129" s="17"/>
      <c r="FZ129" s="17"/>
      <c r="GA129" s="17"/>
      <c r="GB129" s="17"/>
      <c r="GC129" s="17"/>
      <c r="GD129" s="17"/>
      <c r="GE129" s="17"/>
      <c r="GF129" s="17"/>
      <c r="GG129" s="17"/>
      <c r="GH129" s="17"/>
      <c r="GI129" s="17"/>
      <c r="GJ129" s="17"/>
      <c r="GK129" s="17"/>
      <c r="GL129" s="17"/>
      <c r="GM129" s="17"/>
      <c r="GN129" s="17"/>
      <c r="GO129" s="17"/>
      <c r="GP129" s="17"/>
      <c r="GQ129" s="17"/>
      <c r="GR129" s="17"/>
      <c r="GS129" s="17"/>
      <c r="GT129" s="17"/>
      <c r="GU129" s="17"/>
      <c r="GV129" s="17"/>
      <c r="GW129" s="17"/>
      <c r="GX129" s="17"/>
      <c r="GY129" s="17"/>
      <c r="GZ129" s="17"/>
      <c r="HA129" s="17"/>
      <c r="HB129" s="17"/>
      <c r="HC129" s="17"/>
      <c r="HD129" s="17"/>
      <c r="HE129" s="17"/>
      <c r="HF129" s="17"/>
      <c r="HG129" s="17"/>
      <c r="HH129" s="17"/>
      <c r="HI129" s="17"/>
      <c r="HJ129" s="17"/>
      <c r="HK129" s="17"/>
      <c r="HL129" s="17"/>
      <c r="HM129" s="17"/>
      <c r="HN129" s="17"/>
      <c r="HO129" s="17"/>
      <c r="HP129" s="17"/>
      <c r="HQ129" s="17"/>
      <c r="HR129" s="17"/>
      <c r="HS129" s="17"/>
      <c r="HT129" s="17"/>
      <c r="HU129" s="17"/>
      <c r="HV129" s="17"/>
    </row>
    <row r="130" spans="1:230" s="23" customFormat="1" ht="15" customHeight="1">
      <c r="A130" s="42"/>
      <c r="B130" s="17"/>
      <c r="C130" s="57" t="s">
        <v>521</v>
      </c>
      <c r="D130" s="20"/>
      <c r="E130" s="20"/>
      <c r="F130" s="126"/>
      <c r="G130" s="58"/>
      <c r="H130" s="15"/>
      <c r="I130" s="130">
        <f>I128+L128+O128</f>
        <v>1573</v>
      </c>
      <c r="J130" s="58" t="s">
        <v>17</v>
      </c>
      <c r="K130" s="80"/>
      <c r="L130" s="80"/>
      <c r="M130" s="22"/>
      <c r="N130" s="22"/>
      <c r="O130" s="22"/>
      <c r="P130" s="22"/>
      <c r="Q130" s="22"/>
      <c r="R130" s="22"/>
      <c r="S130" s="22"/>
      <c r="T130" s="22"/>
      <c r="U130" s="22"/>
      <c r="V130" s="22"/>
      <c r="W130" s="22"/>
      <c r="X130" s="22"/>
      <c r="Y130" s="22"/>
      <c r="Z130" s="22"/>
      <c r="AA130" s="22"/>
      <c r="AB130" s="42"/>
      <c r="AC130" s="17"/>
      <c r="AD130" s="17"/>
      <c r="AE130" s="17"/>
      <c r="AF130" s="17"/>
      <c r="AG130" s="17"/>
      <c r="AH130" s="17"/>
      <c r="AI130" s="17"/>
      <c r="AJ130" s="17"/>
      <c r="AK130" s="17"/>
      <c r="AL130" s="17"/>
      <c r="AM130" s="17"/>
      <c r="AN130" s="17"/>
      <c r="AO130" s="17"/>
      <c r="AP130" s="17"/>
      <c r="AQ130" s="17"/>
      <c r="AR130" s="17"/>
      <c r="AS130" s="17"/>
      <c r="AT130" s="17"/>
      <c r="AU130" s="17"/>
      <c r="AV130" s="17"/>
      <c r="AW130" s="17"/>
      <c r="AX130" s="17"/>
      <c r="AY130" s="17"/>
      <c r="AZ130" s="17"/>
      <c r="BA130" s="17"/>
      <c r="BB130" s="17"/>
      <c r="BC130" s="17"/>
      <c r="BD130" s="17"/>
      <c r="BE130" s="17"/>
      <c r="BF130" s="17"/>
      <c r="BG130" s="17"/>
      <c r="BH130" s="17"/>
      <c r="BI130" s="17"/>
      <c r="BJ130" s="17"/>
      <c r="BK130" s="17"/>
      <c r="BL130" s="17"/>
      <c r="BM130" s="17"/>
      <c r="BN130" s="17"/>
      <c r="BO130" s="17"/>
      <c r="BP130" s="17"/>
      <c r="BQ130" s="17"/>
      <c r="BR130" s="17"/>
      <c r="BS130" s="17"/>
      <c r="BT130" s="17"/>
      <c r="BU130" s="17"/>
      <c r="BV130" s="17"/>
      <c r="BW130" s="17"/>
      <c r="BX130" s="17"/>
      <c r="BY130" s="17"/>
      <c r="BZ130" s="17"/>
      <c r="CA130" s="17"/>
      <c r="CB130" s="17"/>
      <c r="CC130" s="17"/>
      <c r="CD130" s="17"/>
      <c r="CE130" s="17"/>
      <c r="CF130" s="17"/>
      <c r="CG130" s="17"/>
      <c r="CH130" s="17"/>
      <c r="CI130" s="17"/>
      <c r="CJ130" s="17"/>
      <c r="CK130" s="17"/>
      <c r="CL130" s="17"/>
      <c r="CM130" s="17"/>
      <c r="CN130" s="17"/>
      <c r="CO130" s="17"/>
      <c r="CP130" s="17"/>
      <c r="CQ130" s="17"/>
      <c r="CR130" s="17"/>
      <c r="CS130" s="17"/>
      <c r="CT130" s="17"/>
      <c r="CU130" s="17"/>
      <c r="CV130" s="17"/>
      <c r="CW130" s="17"/>
      <c r="CX130" s="17"/>
      <c r="CY130" s="17"/>
      <c r="CZ130" s="17"/>
      <c r="DA130" s="17"/>
      <c r="DB130" s="17"/>
      <c r="DC130" s="17"/>
      <c r="DD130" s="17"/>
      <c r="DE130" s="17"/>
      <c r="DF130" s="17"/>
      <c r="DG130" s="17"/>
      <c r="DH130" s="17"/>
      <c r="DI130" s="17"/>
      <c r="DJ130" s="17"/>
      <c r="DK130" s="17"/>
      <c r="DL130" s="17"/>
      <c r="DM130" s="17"/>
      <c r="DN130" s="17"/>
      <c r="DO130" s="17"/>
      <c r="DP130" s="17"/>
      <c r="DQ130" s="17"/>
      <c r="DR130" s="17"/>
      <c r="DS130" s="17"/>
      <c r="DT130" s="17"/>
      <c r="DU130" s="17"/>
      <c r="DV130" s="17"/>
      <c r="DW130" s="17"/>
      <c r="DX130" s="17"/>
      <c r="DY130" s="17"/>
      <c r="DZ130" s="17"/>
      <c r="EA130" s="17"/>
      <c r="EB130" s="17"/>
      <c r="EC130" s="17"/>
      <c r="ED130" s="17"/>
      <c r="EE130" s="17"/>
      <c r="EF130" s="17"/>
      <c r="EG130" s="17"/>
      <c r="EH130" s="17"/>
      <c r="EI130" s="17"/>
      <c r="EJ130" s="17"/>
      <c r="EK130" s="17"/>
      <c r="EL130" s="17"/>
      <c r="EM130" s="17"/>
      <c r="EN130" s="17"/>
      <c r="EO130" s="17"/>
      <c r="EP130" s="17"/>
      <c r="EQ130" s="17"/>
      <c r="ER130" s="17"/>
      <c r="ES130" s="17"/>
      <c r="ET130" s="17"/>
      <c r="EU130" s="17"/>
      <c r="EV130" s="17"/>
      <c r="EW130" s="17"/>
      <c r="EX130" s="17"/>
      <c r="EY130" s="17"/>
      <c r="EZ130" s="17"/>
      <c r="FA130" s="17"/>
      <c r="FB130" s="17"/>
      <c r="FC130" s="17"/>
      <c r="FD130" s="17"/>
      <c r="FE130" s="17"/>
      <c r="FF130" s="17"/>
      <c r="FG130" s="17"/>
      <c r="FH130" s="17"/>
      <c r="FI130" s="17"/>
      <c r="FJ130" s="17"/>
      <c r="FK130" s="17"/>
      <c r="FL130" s="17"/>
      <c r="FM130" s="17"/>
      <c r="FN130" s="17"/>
      <c r="FO130" s="17"/>
      <c r="FP130" s="17"/>
      <c r="FQ130" s="17"/>
      <c r="FR130" s="17"/>
      <c r="FS130" s="17"/>
      <c r="FT130" s="17"/>
      <c r="FU130" s="17"/>
      <c r="FV130" s="17"/>
      <c r="FW130" s="17"/>
      <c r="FX130" s="17"/>
      <c r="FY130" s="17"/>
      <c r="FZ130" s="17"/>
      <c r="GA130" s="17"/>
      <c r="GB130" s="17"/>
      <c r="GC130" s="17"/>
      <c r="GD130" s="17"/>
      <c r="GE130" s="17"/>
      <c r="GF130" s="17"/>
      <c r="GG130" s="17"/>
      <c r="GH130" s="17"/>
      <c r="GI130" s="17"/>
      <c r="GJ130" s="17"/>
      <c r="GK130" s="17"/>
      <c r="GL130" s="17"/>
      <c r="GM130" s="17"/>
      <c r="GN130" s="17"/>
      <c r="GO130" s="17"/>
      <c r="GP130" s="17"/>
      <c r="GQ130" s="17"/>
      <c r="GR130" s="17"/>
      <c r="GS130" s="17"/>
      <c r="GT130" s="17"/>
      <c r="GU130" s="17"/>
      <c r="GV130" s="17"/>
      <c r="GW130" s="17"/>
      <c r="GX130" s="17"/>
      <c r="GY130" s="17"/>
      <c r="GZ130" s="17"/>
      <c r="HA130" s="17"/>
      <c r="HB130" s="17"/>
      <c r="HC130" s="17"/>
      <c r="HD130" s="17"/>
      <c r="HE130" s="17"/>
      <c r="HF130" s="17"/>
      <c r="HG130" s="17"/>
      <c r="HH130" s="17"/>
      <c r="HI130" s="17"/>
      <c r="HJ130" s="17"/>
      <c r="HK130" s="17"/>
      <c r="HL130" s="17"/>
      <c r="HM130" s="17"/>
      <c r="HN130" s="17"/>
      <c r="HO130" s="17"/>
      <c r="HP130" s="17"/>
      <c r="HQ130" s="17"/>
      <c r="HR130" s="17"/>
      <c r="HS130" s="17"/>
      <c r="HT130" s="17"/>
      <c r="HU130" s="17"/>
      <c r="HV130" s="17"/>
    </row>
    <row r="131" spans="1:230" s="23" customFormat="1" ht="15" customHeight="1">
      <c r="A131" s="42"/>
      <c r="B131" s="17"/>
      <c r="C131" s="22"/>
      <c r="D131" s="22"/>
      <c r="E131" s="17"/>
      <c r="F131" s="17"/>
      <c r="G131" s="17"/>
      <c r="H131" s="17"/>
      <c r="I131" s="17"/>
      <c r="J131" s="17"/>
      <c r="K131" s="80"/>
      <c r="L131" s="80"/>
      <c r="M131" s="22"/>
      <c r="N131" s="22"/>
      <c r="O131" s="22"/>
      <c r="P131" s="22"/>
      <c r="Q131" s="22"/>
      <c r="R131" s="22"/>
      <c r="S131" s="22"/>
      <c r="T131" s="22"/>
      <c r="U131" s="22"/>
      <c r="V131" s="22"/>
      <c r="W131" s="22"/>
      <c r="X131" s="22"/>
      <c r="Y131" s="22"/>
      <c r="Z131" s="22"/>
      <c r="AA131" s="22"/>
      <c r="AB131" s="42"/>
      <c r="AC131" s="17"/>
      <c r="AD131" s="17"/>
      <c r="AE131" s="17"/>
      <c r="AF131" s="17"/>
      <c r="AG131" s="17"/>
      <c r="AH131" s="17"/>
      <c r="AI131" s="17"/>
      <c r="AJ131" s="17"/>
      <c r="AK131" s="17"/>
      <c r="AL131" s="17"/>
      <c r="AM131" s="17"/>
      <c r="AN131" s="17"/>
      <c r="AO131" s="17"/>
      <c r="AP131" s="17"/>
      <c r="AQ131" s="17"/>
      <c r="AR131" s="17"/>
      <c r="AS131" s="17"/>
      <c r="AT131" s="17"/>
      <c r="AU131" s="17"/>
      <c r="AV131" s="17"/>
      <c r="AW131" s="17"/>
      <c r="AX131" s="17"/>
      <c r="AY131" s="17"/>
      <c r="AZ131" s="17"/>
      <c r="BA131" s="17"/>
      <c r="BB131" s="17"/>
      <c r="BC131" s="17"/>
      <c r="BD131" s="17"/>
      <c r="BE131" s="17"/>
      <c r="BF131" s="17"/>
      <c r="BG131" s="17"/>
      <c r="BH131" s="17"/>
      <c r="BI131" s="17"/>
      <c r="BJ131" s="17"/>
      <c r="BK131" s="17"/>
      <c r="BL131" s="17"/>
      <c r="BM131" s="17"/>
      <c r="BN131" s="17"/>
      <c r="BO131" s="17"/>
      <c r="BP131" s="17"/>
      <c r="BQ131" s="17"/>
      <c r="BR131" s="17"/>
      <c r="BS131" s="17"/>
      <c r="BT131" s="17"/>
      <c r="BU131" s="17"/>
      <c r="BV131" s="17"/>
      <c r="BW131" s="17"/>
      <c r="BX131" s="17"/>
      <c r="BY131" s="17"/>
      <c r="BZ131" s="17"/>
      <c r="CA131" s="17"/>
      <c r="CB131" s="17"/>
      <c r="CC131" s="17"/>
      <c r="CD131" s="17"/>
      <c r="CE131" s="17"/>
      <c r="CF131" s="17"/>
      <c r="CG131" s="17"/>
      <c r="CH131" s="17"/>
      <c r="CI131" s="17"/>
      <c r="CJ131" s="17"/>
      <c r="CK131" s="17"/>
      <c r="CL131" s="17"/>
      <c r="CM131" s="17"/>
      <c r="CN131" s="17"/>
      <c r="CO131" s="17"/>
      <c r="CP131" s="17"/>
      <c r="CQ131" s="17"/>
      <c r="CR131" s="17"/>
      <c r="CS131" s="17"/>
      <c r="CT131" s="17"/>
      <c r="CU131" s="17"/>
      <c r="CV131" s="17"/>
      <c r="CW131" s="17"/>
      <c r="CX131" s="17"/>
      <c r="CY131" s="17"/>
      <c r="CZ131" s="17"/>
      <c r="DA131" s="17"/>
      <c r="DB131" s="17"/>
      <c r="DC131" s="17"/>
      <c r="DD131" s="17"/>
      <c r="DE131" s="17"/>
      <c r="DF131" s="17"/>
      <c r="DG131" s="17"/>
      <c r="DH131" s="17"/>
      <c r="DI131" s="17"/>
      <c r="DJ131" s="17"/>
      <c r="DK131" s="17"/>
      <c r="DL131" s="17"/>
      <c r="DM131" s="17"/>
      <c r="DN131" s="17"/>
      <c r="DO131" s="17"/>
      <c r="DP131" s="17"/>
      <c r="DQ131" s="17"/>
      <c r="DR131" s="17"/>
      <c r="DS131" s="17"/>
      <c r="DT131" s="17"/>
      <c r="DU131" s="17"/>
      <c r="DV131" s="17"/>
      <c r="DW131" s="17"/>
      <c r="DX131" s="17"/>
      <c r="DY131" s="17"/>
      <c r="DZ131" s="17"/>
      <c r="EA131" s="17"/>
      <c r="EB131" s="17"/>
      <c r="EC131" s="17"/>
      <c r="ED131" s="17"/>
      <c r="EE131" s="17"/>
      <c r="EF131" s="17"/>
      <c r="EG131" s="17"/>
      <c r="EH131" s="17"/>
      <c r="EI131" s="17"/>
      <c r="EJ131" s="17"/>
      <c r="EK131" s="17"/>
      <c r="EL131" s="17"/>
      <c r="EM131" s="17"/>
      <c r="EN131" s="17"/>
      <c r="EO131" s="17"/>
      <c r="EP131" s="17"/>
      <c r="EQ131" s="17"/>
      <c r="ER131" s="17"/>
      <c r="ES131" s="17"/>
      <c r="ET131" s="17"/>
      <c r="EU131" s="17"/>
      <c r="EV131" s="17"/>
      <c r="EW131" s="17"/>
      <c r="EX131" s="17"/>
      <c r="EY131" s="17"/>
      <c r="EZ131" s="17"/>
      <c r="FA131" s="17"/>
      <c r="FB131" s="17"/>
      <c r="FC131" s="17"/>
      <c r="FD131" s="17"/>
      <c r="FE131" s="17"/>
      <c r="FF131" s="17"/>
      <c r="FG131" s="17"/>
      <c r="FH131" s="17"/>
      <c r="FI131" s="17"/>
      <c r="FJ131" s="17"/>
      <c r="FK131" s="17"/>
      <c r="FL131" s="17"/>
      <c r="FM131" s="17"/>
      <c r="FN131" s="17"/>
      <c r="FO131" s="17"/>
      <c r="FP131" s="17"/>
      <c r="FQ131" s="17"/>
      <c r="FR131" s="17"/>
      <c r="FS131" s="17"/>
      <c r="FT131" s="17"/>
      <c r="FU131" s="17"/>
      <c r="FV131" s="17"/>
      <c r="FW131" s="17"/>
      <c r="FX131" s="17"/>
      <c r="FY131" s="17"/>
      <c r="FZ131" s="17"/>
      <c r="GA131" s="17"/>
      <c r="GB131" s="17"/>
      <c r="GC131" s="17"/>
      <c r="GD131" s="17"/>
      <c r="GE131" s="17"/>
      <c r="GF131" s="17"/>
      <c r="GG131" s="17"/>
      <c r="GH131" s="17"/>
      <c r="GI131" s="17"/>
      <c r="GJ131" s="17"/>
      <c r="GK131" s="17"/>
      <c r="GL131" s="17"/>
      <c r="GM131" s="17"/>
      <c r="GN131" s="17"/>
      <c r="GO131" s="17"/>
      <c r="GP131" s="17"/>
      <c r="GQ131" s="17"/>
      <c r="GR131" s="17"/>
      <c r="GS131" s="17"/>
      <c r="GT131" s="17"/>
      <c r="GU131" s="17"/>
      <c r="GV131" s="17"/>
      <c r="GW131" s="17"/>
      <c r="GX131" s="17"/>
      <c r="GY131" s="17"/>
      <c r="GZ131" s="17"/>
      <c r="HA131" s="17"/>
      <c r="HB131" s="17"/>
      <c r="HC131" s="17"/>
      <c r="HD131" s="17"/>
      <c r="HE131" s="17"/>
      <c r="HF131" s="17"/>
      <c r="HG131" s="17"/>
      <c r="HH131" s="17"/>
      <c r="HI131" s="17"/>
      <c r="HJ131" s="17"/>
      <c r="HK131" s="17"/>
      <c r="HL131" s="17"/>
      <c r="HM131" s="17"/>
      <c r="HN131" s="17"/>
      <c r="HO131" s="17"/>
      <c r="HP131" s="17"/>
      <c r="HQ131" s="17"/>
      <c r="HR131" s="17"/>
      <c r="HS131" s="17"/>
      <c r="HT131" s="17"/>
      <c r="HU131" s="17"/>
      <c r="HV131" s="17"/>
    </row>
    <row r="132" spans="1:230" s="23" customFormat="1" ht="9.6" customHeight="1">
      <c r="A132" s="42"/>
      <c r="B132" s="17"/>
      <c r="C132" s="22"/>
      <c r="D132" s="22"/>
      <c r="E132" s="17"/>
      <c r="F132" s="17"/>
      <c r="G132" s="17"/>
      <c r="H132" s="17"/>
      <c r="I132" s="17"/>
      <c r="J132" s="17"/>
      <c r="K132" s="80"/>
      <c r="L132" s="80"/>
      <c r="M132" s="22"/>
      <c r="N132" s="22"/>
      <c r="O132" s="22"/>
      <c r="P132" s="22"/>
      <c r="Q132" s="22"/>
      <c r="R132" s="22"/>
      <c r="S132" s="22"/>
      <c r="T132" s="22"/>
      <c r="U132" s="22"/>
      <c r="V132" s="22"/>
      <c r="W132" s="22"/>
      <c r="X132" s="22"/>
      <c r="Y132" s="22"/>
      <c r="Z132" s="22"/>
      <c r="AA132" s="22"/>
      <c r="AB132" s="42"/>
      <c r="AC132" s="17"/>
      <c r="AD132" s="17"/>
      <c r="AE132" s="17"/>
      <c r="AF132" s="17"/>
      <c r="AG132" s="17"/>
      <c r="AH132" s="17"/>
      <c r="AI132" s="17"/>
      <c r="AJ132" s="17"/>
      <c r="AK132" s="17"/>
      <c r="AL132" s="17"/>
      <c r="AM132" s="17"/>
      <c r="AN132" s="17"/>
      <c r="AO132" s="17"/>
      <c r="AP132" s="17"/>
      <c r="AQ132" s="17"/>
      <c r="AR132" s="17"/>
      <c r="AS132" s="17"/>
      <c r="AT132" s="17"/>
      <c r="AU132" s="17"/>
      <c r="AV132" s="17"/>
      <c r="AW132" s="17"/>
      <c r="AX132" s="17"/>
      <c r="AY132" s="17"/>
      <c r="AZ132" s="17"/>
      <c r="BA132" s="17"/>
      <c r="BB132" s="17"/>
      <c r="BC132" s="17"/>
      <c r="BD132" s="17"/>
      <c r="BE132" s="17"/>
      <c r="BF132" s="17"/>
      <c r="BG132" s="17"/>
      <c r="BH132" s="17"/>
      <c r="BI132" s="17"/>
      <c r="BJ132" s="17"/>
      <c r="BK132" s="17"/>
      <c r="BL132" s="17"/>
      <c r="BM132" s="17"/>
      <c r="BN132" s="17"/>
      <c r="BO132" s="17"/>
      <c r="BP132" s="17"/>
      <c r="BQ132" s="17"/>
      <c r="BR132" s="17"/>
      <c r="BS132" s="17"/>
      <c r="BT132" s="17"/>
      <c r="BU132" s="17"/>
      <c r="BV132" s="17"/>
      <c r="BW132" s="17"/>
      <c r="BX132" s="17"/>
      <c r="BY132" s="17"/>
      <c r="BZ132" s="17"/>
      <c r="CA132" s="17"/>
      <c r="CB132" s="17"/>
      <c r="CC132" s="17"/>
      <c r="CD132" s="17"/>
      <c r="CE132" s="17"/>
      <c r="CF132" s="17"/>
      <c r="CG132" s="17"/>
      <c r="CH132" s="17"/>
      <c r="CI132" s="17"/>
      <c r="CJ132" s="17"/>
      <c r="CK132" s="17"/>
      <c r="CL132" s="17"/>
      <c r="CM132" s="17"/>
      <c r="CN132" s="17"/>
      <c r="CO132" s="17"/>
      <c r="CP132" s="17"/>
      <c r="CQ132" s="17"/>
      <c r="CR132" s="17"/>
      <c r="CS132" s="17"/>
      <c r="CT132" s="17"/>
      <c r="CU132" s="17"/>
      <c r="CV132" s="17"/>
      <c r="CW132" s="17"/>
      <c r="CX132" s="17"/>
      <c r="CY132" s="17"/>
      <c r="CZ132" s="17"/>
      <c r="DA132" s="17"/>
      <c r="DB132" s="17"/>
      <c r="DC132" s="17"/>
      <c r="DD132" s="17"/>
      <c r="DE132" s="17"/>
      <c r="DF132" s="17"/>
      <c r="DG132" s="17"/>
      <c r="DH132" s="17"/>
      <c r="DI132" s="17"/>
      <c r="DJ132" s="17"/>
      <c r="DK132" s="17"/>
      <c r="DL132" s="17"/>
      <c r="DM132" s="17"/>
      <c r="DN132" s="17"/>
      <c r="DO132" s="17"/>
      <c r="DP132" s="17"/>
      <c r="DQ132" s="17"/>
      <c r="DR132" s="17"/>
      <c r="DS132" s="17"/>
      <c r="DT132" s="17"/>
      <c r="DU132" s="17"/>
      <c r="DV132" s="17"/>
      <c r="DW132" s="17"/>
      <c r="DX132" s="17"/>
      <c r="DY132" s="17"/>
      <c r="DZ132" s="17"/>
      <c r="EA132" s="17"/>
      <c r="EB132" s="17"/>
      <c r="EC132" s="17"/>
      <c r="ED132" s="17"/>
      <c r="EE132" s="17"/>
      <c r="EF132" s="17"/>
      <c r="EG132" s="17"/>
      <c r="EH132" s="17"/>
      <c r="EI132" s="17"/>
      <c r="EJ132" s="17"/>
      <c r="EK132" s="17"/>
      <c r="EL132" s="17"/>
      <c r="EM132" s="17"/>
      <c r="EN132" s="17"/>
      <c r="EO132" s="17"/>
      <c r="EP132" s="17"/>
      <c r="EQ132" s="17"/>
      <c r="ER132" s="17"/>
      <c r="ES132" s="17"/>
      <c r="ET132" s="17"/>
      <c r="EU132" s="17"/>
      <c r="EV132" s="17"/>
      <c r="EW132" s="17"/>
      <c r="EX132" s="17"/>
      <c r="EY132" s="17"/>
      <c r="EZ132" s="17"/>
      <c r="FA132" s="17"/>
      <c r="FB132" s="17"/>
      <c r="FC132" s="17"/>
      <c r="FD132" s="17"/>
      <c r="FE132" s="17"/>
      <c r="FF132" s="17"/>
      <c r="FG132" s="17"/>
      <c r="FH132" s="17"/>
      <c r="FI132" s="17"/>
      <c r="FJ132" s="17"/>
      <c r="FK132" s="17"/>
      <c r="FL132" s="17"/>
      <c r="FM132" s="17"/>
      <c r="FN132" s="17"/>
      <c r="FO132" s="17"/>
      <c r="FP132" s="17"/>
      <c r="FQ132" s="17"/>
      <c r="FR132" s="17"/>
      <c r="FS132" s="17"/>
      <c r="FT132" s="17"/>
      <c r="FU132" s="17"/>
      <c r="FV132" s="17"/>
      <c r="FW132" s="17"/>
      <c r="FX132" s="17"/>
      <c r="FY132" s="17"/>
      <c r="FZ132" s="17"/>
      <c r="GA132" s="17"/>
      <c r="GB132" s="17"/>
      <c r="GC132" s="17"/>
      <c r="GD132" s="17"/>
      <c r="GE132" s="17"/>
      <c r="GF132" s="17"/>
      <c r="GG132" s="17"/>
      <c r="GH132" s="17"/>
      <c r="GI132" s="17"/>
      <c r="GJ132" s="17"/>
      <c r="GK132" s="17"/>
      <c r="GL132" s="17"/>
      <c r="GM132" s="17"/>
      <c r="GN132" s="17"/>
      <c r="GO132" s="17"/>
      <c r="GP132" s="17"/>
      <c r="GQ132" s="17"/>
      <c r="GR132" s="17"/>
      <c r="GS132" s="17"/>
      <c r="GT132" s="17"/>
      <c r="GU132" s="17"/>
      <c r="GV132" s="17"/>
      <c r="GW132" s="17"/>
      <c r="GX132" s="17"/>
      <c r="GY132" s="17"/>
      <c r="GZ132" s="17"/>
      <c r="HA132" s="17"/>
      <c r="HB132" s="17"/>
      <c r="HC132" s="17"/>
      <c r="HD132" s="17"/>
      <c r="HE132" s="17"/>
      <c r="HF132" s="17"/>
      <c r="HG132" s="17"/>
      <c r="HH132" s="17"/>
      <c r="HI132" s="17"/>
      <c r="HJ132" s="17"/>
      <c r="HK132" s="17"/>
      <c r="HL132" s="17"/>
      <c r="HM132" s="17"/>
      <c r="HN132" s="17"/>
      <c r="HO132" s="17"/>
      <c r="HP132" s="17"/>
      <c r="HQ132" s="17"/>
      <c r="HR132" s="17"/>
      <c r="HS132" s="17"/>
      <c r="HT132" s="17"/>
      <c r="HU132" s="17"/>
      <c r="HV132" s="17"/>
    </row>
    <row r="133" spans="1:230" customFormat="1">
      <c r="A133" s="42"/>
      <c r="B133" s="47"/>
      <c r="C133" s="47"/>
      <c r="D133" s="47"/>
      <c r="E133" s="47"/>
      <c r="F133" s="47"/>
      <c r="G133" s="47"/>
      <c r="H133" s="47"/>
      <c r="I133" s="47"/>
      <c r="J133" s="47"/>
      <c r="K133" s="47"/>
      <c r="L133" s="47"/>
      <c r="M133" s="47"/>
      <c r="N133" s="47"/>
      <c r="O133" s="47"/>
      <c r="P133" s="47"/>
      <c r="Q133" s="47"/>
      <c r="R133" s="47"/>
      <c r="S133" s="47"/>
      <c r="T133" s="47"/>
      <c r="U133" s="47"/>
      <c r="V133" s="47"/>
      <c r="W133" s="47"/>
      <c r="X133" s="47"/>
      <c r="Y133" s="47"/>
      <c r="Z133" s="47"/>
      <c r="AA133" s="47"/>
      <c r="AB133" s="42"/>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c r="BI133" s="15"/>
      <c r="BJ133" s="15"/>
      <c r="BK133" s="15"/>
      <c r="BL133" s="15"/>
      <c r="BM133" s="15"/>
      <c r="BN133" s="15"/>
      <c r="BO133" s="15"/>
      <c r="BP133" s="15"/>
      <c r="BQ133" s="15"/>
      <c r="BR133" s="15"/>
      <c r="BS133" s="15"/>
      <c r="BT133" s="15"/>
      <c r="BU133" s="15"/>
      <c r="BV133" s="15"/>
      <c r="BW133" s="15"/>
      <c r="BX133" s="15"/>
      <c r="BY133" s="15"/>
      <c r="BZ133" s="15"/>
      <c r="CA133" s="15"/>
      <c r="CB133" s="15"/>
      <c r="CC133" s="15"/>
      <c r="CD133" s="15"/>
      <c r="CE133" s="15"/>
      <c r="CF133" s="15"/>
      <c r="CG133" s="15"/>
      <c r="CH133" s="15"/>
      <c r="CI133" s="15"/>
      <c r="CJ133" s="15"/>
      <c r="CK133" s="15"/>
      <c r="CL133" s="15"/>
      <c r="CM133" s="15"/>
      <c r="CN133" s="15"/>
      <c r="CO133" s="15"/>
      <c r="CP133" s="15"/>
      <c r="CQ133" s="15"/>
      <c r="CR133" s="15"/>
      <c r="CS133" s="15"/>
      <c r="CT133" s="15"/>
      <c r="CU133" s="15"/>
      <c r="CV133" s="15"/>
      <c r="CW133" s="15"/>
      <c r="CX133" s="15"/>
      <c r="CY133" s="15"/>
      <c r="CZ133" s="15"/>
      <c r="DA133" s="15"/>
      <c r="DB133" s="15"/>
      <c r="DC133" s="15"/>
      <c r="DD133" s="15"/>
      <c r="DE133" s="15"/>
      <c r="DF133" s="15"/>
      <c r="DG133" s="15"/>
      <c r="DH133" s="15"/>
      <c r="DI133" s="15"/>
      <c r="DJ133" s="15"/>
      <c r="DK133" s="15"/>
      <c r="DL133" s="15"/>
      <c r="DM133" s="15"/>
      <c r="DN133" s="15"/>
      <c r="DO133" s="15"/>
      <c r="DP133" s="15"/>
      <c r="DQ133" s="15"/>
      <c r="DR133" s="15"/>
      <c r="DS133" s="15"/>
      <c r="DT133" s="15"/>
      <c r="DU133" s="15"/>
      <c r="DV133" s="15"/>
      <c r="DW133" s="15"/>
      <c r="DX133" s="15"/>
      <c r="DY133" s="15"/>
      <c r="DZ133" s="15"/>
      <c r="EA133" s="15"/>
      <c r="EB133" s="15"/>
      <c r="EC133" s="15"/>
      <c r="ED133" s="15"/>
      <c r="EE133" s="15"/>
      <c r="EF133" s="15"/>
      <c r="EG133" s="15"/>
      <c r="EH133" s="15"/>
      <c r="EI133" s="15"/>
      <c r="EJ133" s="15"/>
      <c r="EK133" s="15"/>
      <c r="EL133" s="15"/>
      <c r="EM133" s="15"/>
      <c r="EN133" s="15"/>
      <c r="EO133" s="15"/>
      <c r="EP133" s="15"/>
      <c r="EQ133" s="15"/>
      <c r="ER133" s="15"/>
      <c r="ES133" s="15"/>
      <c r="ET133" s="15"/>
      <c r="EU133" s="15"/>
      <c r="EV133" s="15"/>
      <c r="EW133" s="15"/>
      <c r="EX133" s="15"/>
      <c r="EY133" s="15"/>
      <c r="EZ133" s="15"/>
      <c r="FA133" s="15"/>
      <c r="FB133" s="15"/>
      <c r="FC133" s="15"/>
      <c r="FD133" s="15"/>
      <c r="FE133" s="15"/>
      <c r="FF133" s="15"/>
      <c r="FG133" s="15"/>
      <c r="FH133" s="15"/>
      <c r="FI133" s="15"/>
      <c r="FJ133" s="15"/>
      <c r="FK133" s="15"/>
      <c r="FL133" s="15"/>
      <c r="FM133" s="15"/>
      <c r="FN133" s="15"/>
      <c r="FO133" s="15"/>
      <c r="FP133" s="15"/>
      <c r="FQ133" s="15"/>
      <c r="FR133" s="15"/>
      <c r="FS133" s="15"/>
      <c r="FT133" s="15"/>
      <c r="FU133" s="15"/>
      <c r="FV133" s="15"/>
      <c r="FW133" s="15"/>
      <c r="FX133" s="15"/>
      <c r="FY133" s="15"/>
      <c r="FZ133" s="15"/>
      <c r="GA133" s="15"/>
      <c r="GB133" s="15"/>
      <c r="GC133" s="15"/>
      <c r="GD133" s="15"/>
      <c r="GE133" s="15"/>
      <c r="GF133" s="15"/>
      <c r="GG133" s="15"/>
      <c r="GH133" s="15"/>
      <c r="GI133" s="15"/>
      <c r="GJ133" s="15"/>
      <c r="GK133" s="15"/>
      <c r="GL133" s="15"/>
      <c r="GM133" s="15"/>
      <c r="GN133" s="15"/>
      <c r="GO133" s="15"/>
      <c r="GP133" s="15"/>
      <c r="GQ133" s="15"/>
      <c r="GR133" s="15"/>
      <c r="GS133" s="15"/>
      <c r="GT133" s="15"/>
      <c r="GU133" s="15"/>
      <c r="GV133" s="15"/>
      <c r="GW133" s="15"/>
      <c r="GX133" s="15"/>
      <c r="GY133" s="15"/>
      <c r="GZ133" s="15"/>
      <c r="HA133" s="15"/>
      <c r="HB133" s="15"/>
      <c r="HC133" s="15"/>
      <c r="HD133" s="15"/>
      <c r="HE133" s="15"/>
      <c r="HF133" s="15"/>
      <c r="HG133" s="15"/>
      <c r="HH133" s="15"/>
      <c r="HI133" s="15"/>
      <c r="HJ133" s="15"/>
      <c r="HK133" s="15"/>
      <c r="HL133" s="15"/>
      <c r="HM133" s="15"/>
      <c r="HN133" s="15"/>
      <c r="HO133" s="15"/>
      <c r="HP133" s="15"/>
      <c r="HQ133" s="15"/>
      <c r="HR133" s="15"/>
      <c r="HS133" s="15"/>
      <c r="HT133" s="15"/>
      <c r="HU133" s="15"/>
      <c r="HV133" s="15"/>
    </row>
    <row r="134" spans="1:230" customFormat="1" ht="21">
      <c r="A134" s="42"/>
      <c r="B134" s="47"/>
      <c r="C134" s="53" t="s">
        <v>537</v>
      </c>
      <c r="D134" s="47"/>
      <c r="E134" s="47"/>
      <c r="F134" s="47"/>
      <c r="G134" s="47"/>
      <c r="H134" s="47"/>
      <c r="I134" s="47"/>
      <c r="J134" s="47"/>
      <c r="K134" s="47"/>
      <c r="L134" s="47"/>
      <c r="M134" s="47"/>
      <c r="N134" s="47"/>
      <c r="O134" s="47"/>
      <c r="P134" s="47"/>
      <c r="Q134" s="47"/>
      <c r="R134" s="47"/>
      <c r="S134" s="47"/>
      <c r="T134" s="47"/>
      <c r="U134" s="47"/>
      <c r="V134" s="47"/>
      <c r="W134" s="47"/>
      <c r="X134" s="47"/>
      <c r="Y134" s="47"/>
      <c r="Z134" s="47"/>
      <c r="AA134" s="47"/>
      <c r="AB134" s="42"/>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c r="BI134" s="15"/>
      <c r="BJ134" s="15"/>
      <c r="BK134" s="15"/>
      <c r="BL134" s="15"/>
      <c r="BM134" s="15"/>
      <c r="BN134" s="15"/>
      <c r="BO134" s="15"/>
      <c r="BP134" s="15"/>
      <c r="BQ134" s="15"/>
      <c r="BR134" s="15"/>
      <c r="BS134" s="15"/>
      <c r="BT134" s="15"/>
      <c r="BU134" s="15"/>
      <c r="BV134" s="15"/>
      <c r="BW134" s="15"/>
      <c r="BX134" s="15"/>
      <c r="BY134" s="15"/>
      <c r="BZ134" s="15"/>
      <c r="CA134" s="15"/>
      <c r="CB134" s="15"/>
      <c r="CC134" s="15"/>
      <c r="CD134" s="15"/>
      <c r="CE134" s="15"/>
      <c r="CF134" s="15"/>
      <c r="CG134" s="15"/>
      <c r="CH134" s="15"/>
      <c r="CI134" s="15"/>
      <c r="CJ134" s="15"/>
      <c r="CK134" s="15"/>
      <c r="CL134" s="15"/>
      <c r="CM134" s="15"/>
      <c r="CN134" s="15"/>
      <c r="CO134" s="15"/>
      <c r="CP134" s="15"/>
      <c r="CQ134" s="15"/>
      <c r="CR134" s="15"/>
      <c r="CS134" s="15"/>
      <c r="CT134" s="15"/>
      <c r="CU134" s="15"/>
      <c r="CV134" s="15"/>
      <c r="CW134" s="15"/>
      <c r="CX134" s="15"/>
      <c r="CY134" s="15"/>
      <c r="CZ134" s="15"/>
      <c r="DA134" s="15"/>
      <c r="DB134" s="15"/>
      <c r="DC134" s="15"/>
      <c r="DD134" s="15"/>
      <c r="DE134" s="15"/>
      <c r="DF134" s="15"/>
      <c r="DG134" s="15"/>
      <c r="DH134" s="15"/>
      <c r="DI134" s="15"/>
      <c r="DJ134" s="15"/>
      <c r="DK134" s="15"/>
      <c r="DL134" s="15"/>
      <c r="DM134" s="15"/>
      <c r="DN134" s="15"/>
      <c r="DO134" s="15"/>
      <c r="DP134" s="15"/>
      <c r="DQ134" s="15"/>
      <c r="DR134" s="15"/>
      <c r="DS134" s="15"/>
      <c r="DT134" s="15"/>
      <c r="DU134" s="15"/>
      <c r="DV134" s="15"/>
      <c r="DW134" s="15"/>
      <c r="DX134" s="15"/>
      <c r="DY134" s="15"/>
      <c r="DZ134" s="15"/>
      <c r="EA134" s="15"/>
      <c r="EB134" s="15"/>
      <c r="EC134" s="15"/>
      <c r="ED134" s="15"/>
      <c r="EE134" s="15"/>
      <c r="EF134" s="15"/>
      <c r="EG134" s="15"/>
      <c r="EH134" s="15"/>
      <c r="EI134" s="15"/>
      <c r="EJ134" s="15"/>
      <c r="EK134" s="15"/>
      <c r="EL134" s="15"/>
      <c r="EM134" s="15"/>
      <c r="EN134" s="15"/>
      <c r="EO134" s="15"/>
      <c r="EP134" s="15"/>
      <c r="EQ134" s="15"/>
      <c r="ER134" s="15"/>
      <c r="ES134" s="15"/>
      <c r="ET134" s="15"/>
      <c r="EU134" s="15"/>
      <c r="EV134" s="15"/>
      <c r="EW134" s="15"/>
      <c r="EX134" s="15"/>
      <c r="EY134" s="15"/>
      <c r="EZ134" s="15"/>
      <c r="FA134" s="15"/>
      <c r="FB134" s="15"/>
      <c r="FC134" s="15"/>
      <c r="FD134" s="15"/>
      <c r="FE134" s="15"/>
      <c r="FF134" s="15"/>
      <c r="FG134" s="15"/>
      <c r="FH134" s="15"/>
      <c r="FI134" s="15"/>
      <c r="FJ134" s="15"/>
      <c r="FK134" s="15"/>
      <c r="FL134" s="15"/>
      <c r="FM134" s="15"/>
      <c r="FN134" s="15"/>
      <c r="FO134" s="15"/>
      <c r="FP134" s="15"/>
      <c r="FQ134" s="15"/>
      <c r="FR134" s="15"/>
      <c r="FS134" s="15"/>
      <c r="FT134" s="15"/>
      <c r="FU134" s="15"/>
      <c r="FV134" s="15"/>
      <c r="FW134" s="15"/>
      <c r="FX134" s="15"/>
      <c r="FY134" s="15"/>
      <c r="FZ134" s="15"/>
      <c r="GA134" s="15"/>
      <c r="GB134" s="15"/>
      <c r="GC134" s="15"/>
      <c r="GD134" s="15"/>
      <c r="GE134" s="15"/>
      <c r="GF134" s="15"/>
      <c r="GG134" s="15"/>
      <c r="GH134" s="15"/>
      <c r="GI134" s="15"/>
      <c r="GJ134" s="15"/>
      <c r="GK134" s="15"/>
      <c r="GL134" s="15"/>
      <c r="GM134" s="15"/>
      <c r="GN134" s="15"/>
      <c r="GO134" s="15"/>
      <c r="GP134" s="15"/>
      <c r="GQ134" s="15"/>
      <c r="GR134" s="15"/>
      <c r="GS134" s="15"/>
      <c r="GT134" s="15"/>
      <c r="GU134" s="15"/>
      <c r="GV134" s="15"/>
      <c r="GW134" s="15"/>
      <c r="GX134" s="15"/>
      <c r="GY134" s="15"/>
      <c r="GZ134" s="15"/>
      <c r="HA134" s="15"/>
      <c r="HB134" s="15"/>
      <c r="HC134" s="15"/>
      <c r="HD134" s="15"/>
      <c r="HE134" s="15"/>
      <c r="HF134" s="15"/>
      <c r="HG134" s="15"/>
      <c r="HH134" s="15"/>
      <c r="HI134" s="15"/>
      <c r="HJ134" s="15"/>
      <c r="HK134" s="15"/>
      <c r="HL134" s="15"/>
      <c r="HM134" s="15"/>
      <c r="HN134" s="15"/>
      <c r="HO134" s="15"/>
      <c r="HP134" s="15"/>
      <c r="HQ134" s="15"/>
      <c r="HR134" s="15"/>
      <c r="HS134" s="15"/>
      <c r="HT134" s="15"/>
      <c r="HU134" s="15"/>
      <c r="HV134" s="15"/>
    </row>
    <row r="135" spans="1:230" customFormat="1">
      <c r="A135" s="42"/>
      <c r="B135" s="47"/>
      <c r="C135" s="47"/>
      <c r="D135" s="47"/>
      <c r="E135" s="47"/>
      <c r="F135" s="47"/>
      <c r="G135" s="47"/>
      <c r="H135" s="47"/>
      <c r="I135" s="47"/>
      <c r="J135" s="47"/>
      <c r="K135" s="47"/>
      <c r="L135" s="47"/>
      <c r="M135" s="47"/>
      <c r="N135" s="47"/>
      <c r="O135" s="47"/>
      <c r="P135" s="47"/>
      <c r="Q135" s="47"/>
      <c r="R135" s="47"/>
      <c r="S135" s="47"/>
      <c r="T135" s="47"/>
      <c r="U135" s="47"/>
      <c r="V135" s="47"/>
      <c r="W135" s="47"/>
      <c r="X135" s="47"/>
      <c r="Y135" s="47"/>
      <c r="Z135" s="47"/>
      <c r="AA135" s="47"/>
      <c r="AB135" s="42"/>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c r="BI135" s="15"/>
      <c r="BJ135" s="15"/>
      <c r="BK135" s="15"/>
      <c r="BL135" s="15"/>
      <c r="BM135" s="15"/>
      <c r="BN135" s="15"/>
      <c r="BO135" s="15"/>
      <c r="BP135" s="15"/>
      <c r="BQ135" s="15"/>
      <c r="BR135" s="15"/>
      <c r="BS135" s="15"/>
      <c r="BT135" s="15"/>
      <c r="BU135" s="15"/>
      <c r="BV135" s="15"/>
      <c r="BW135" s="15"/>
      <c r="BX135" s="15"/>
      <c r="BY135" s="15"/>
      <c r="BZ135" s="15"/>
      <c r="CA135" s="15"/>
      <c r="CB135" s="15"/>
      <c r="CC135" s="15"/>
      <c r="CD135" s="15"/>
      <c r="CE135" s="15"/>
      <c r="CF135" s="15"/>
      <c r="CG135" s="15"/>
      <c r="CH135" s="15"/>
      <c r="CI135" s="15"/>
      <c r="CJ135" s="15"/>
      <c r="CK135" s="15"/>
      <c r="CL135" s="15"/>
      <c r="CM135" s="15"/>
      <c r="CN135" s="15"/>
      <c r="CO135" s="15"/>
      <c r="CP135" s="15"/>
      <c r="CQ135" s="15"/>
      <c r="CR135" s="15"/>
      <c r="CS135" s="15"/>
      <c r="CT135" s="15"/>
      <c r="CU135" s="15"/>
      <c r="CV135" s="15"/>
      <c r="CW135" s="15"/>
      <c r="CX135" s="15"/>
      <c r="CY135" s="15"/>
      <c r="CZ135" s="15"/>
      <c r="DA135" s="15"/>
      <c r="DB135" s="15"/>
      <c r="DC135" s="15"/>
      <c r="DD135" s="15"/>
      <c r="DE135" s="15"/>
      <c r="DF135" s="15"/>
      <c r="DG135" s="15"/>
      <c r="DH135" s="15"/>
      <c r="DI135" s="15"/>
      <c r="DJ135" s="15"/>
      <c r="DK135" s="15"/>
      <c r="DL135" s="15"/>
      <c r="DM135" s="15"/>
      <c r="DN135" s="15"/>
      <c r="DO135" s="15"/>
      <c r="DP135" s="15"/>
      <c r="DQ135" s="15"/>
      <c r="DR135" s="15"/>
      <c r="DS135" s="15"/>
      <c r="DT135" s="15"/>
      <c r="DU135" s="15"/>
      <c r="DV135" s="15"/>
      <c r="DW135" s="15"/>
      <c r="DX135" s="15"/>
      <c r="DY135" s="15"/>
      <c r="DZ135" s="15"/>
      <c r="EA135" s="15"/>
      <c r="EB135" s="15"/>
      <c r="EC135" s="15"/>
      <c r="ED135" s="15"/>
      <c r="EE135" s="15"/>
      <c r="EF135" s="15"/>
      <c r="EG135" s="15"/>
      <c r="EH135" s="15"/>
      <c r="EI135" s="15"/>
      <c r="EJ135" s="15"/>
      <c r="EK135" s="15"/>
      <c r="EL135" s="15"/>
      <c r="EM135" s="15"/>
      <c r="EN135" s="15"/>
      <c r="EO135" s="15"/>
      <c r="EP135" s="15"/>
      <c r="EQ135" s="15"/>
      <c r="ER135" s="15"/>
      <c r="ES135" s="15"/>
      <c r="ET135" s="15"/>
      <c r="EU135" s="15"/>
      <c r="EV135" s="15"/>
      <c r="EW135" s="15"/>
      <c r="EX135" s="15"/>
      <c r="EY135" s="15"/>
      <c r="EZ135" s="15"/>
      <c r="FA135" s="15"/>
      <c r="FB135" s="15"/>
      <c r="FC135" s="15"/>
      <c r="FD135" s="15"/>
      <c r="FE135" s="15"/>
      <c r="FF135" s="15"/>
      <c r="FG135" s="15"/>
      <c r="FH135" s="15"/>
      <c r="FI135" s="15"/>
      <c r="FJ135" s="15"/>
      <c r="FK135" s="15"/>
      <c r="FL135" s="15"/>
      <c r="FM135" s="15"/>
      <c r="FN135" s="15"/>
      <c r="FO135" s="15"/>
      <c r="FP135" s="15"/>
      <c r="FQ135" s="15"/>
      <c r="FR135" s="15"/>
      <c r="FS135" s="15"/>
      <c r="FT135" s="15"/>
      <c r="FU135" s="15"/>
      <c r="FV135" s="15"/>
      <c r="FW135" s="15"/>
      <c r="FX135" s="15"/>
      <c r="FY135" s="15"/>
      <c r="FZ135" s="15"/>
      <c r="GA135" s="15"/>
      <c r="GB135" s="15"/>
      <c r="GC135" s="15"/>
      <c r="GD135" s="15"/>
      <c r="GE135" s="15"/>
      <c r="GF135" s="15"/>
      <c r="GG135" s="15"/>
      <c r="GH135" s="15"/>
      <c r="GI135" s="15"/>
      <c r="GJ135" s="15"/>
      <c r="GK135" s="15"/>
      <c r="GL135" s="15"/>
      <c r="GM135" s="15"/>
      <c r="GN135" s="15"/>
      <c r="GO135" s="15"/>
      <c r="GP135" s="15"/>
      <c r="GQ135" s="15"/>
      <c r="GR135" s="15"/>
      <c r="GS135" s="15"/>
      <c r="GT135" s="15"/>
      <c r="GU135" s="15"/>
      <c r="GV135" s="15"/>
      <c r="GW135" s="15"/>
      <c r="GX135" s="15"/>
      <c r="GY135" s="15"/>
      <c r="GZ135" s="15"/>
      <c r="HA135" s="15"/>
      <c r="HB135" s="15"/>
      <c r="HC135" s="15"/>
      <c r="HD135" s="15"/>
      <c r="HE135" s="15"/>
      <c r="HF135" s="15"/>
      <c r="HG135" s="15"/>
      <c r="HH135" s="15"/>
      <c r="HI135" s="15"/>
      <c r="HJ135" s="15"/>
      <c r="HK135" s="15"/>
      <c r="HL135" s="15"/>
      <c r="HM135" s="15"/>
      <c r="HN135" s="15"/>
      <c r="HO135" s="15"/>
      <c r="HP135" s="15"/>
      <c r="HQ135" s="15"/>
      <c r="HR135" s="15"/>
      <c r="HS135" s="15"/>
      <c r="HT135" s="15"/>
      <c r="HU135" s="15"/>
      <c r="HV135" s="15"/>
    </row>
    <row r="136" spans="1:230" s="23" customFormat="1" ht="15" customHeight="1">
      <c r="A136" s="42"/>
      <c r="B136" s="17"/>
      <c r="C136" s="22"/>
      <c r="D136" s="22"/>
      <c r="E136" s="17"/>
      <c r="F136" s="17"/>
      <c r="G136" s="17"/>
      <c r="H136" s="17"/>
      <c r="I136" s="17"/>
      <c r="J136" s="17"/>
      <c r="K136" s="80"/>
      <c r="L136" s="80"/>
      <c r="M136" s="22"/>
      <c r="N136" s="22"/>
      <c r="O136" s="22"/>
      <c r="P136" s="22"/>
      <c r="Q136" s="22"/>
      <c r="R136" s="22"/>
      <c r="S136" s="22"/>
      <c r="T136" s="22"/>
      <c r="U136" s="22"/>
      <c r="V136" s="22"/>
      <c r="W136" s="22"/>
      <c r="X136" s="22"/>
      <c r="Y136" s="22"/>
      <c r="Z136" s="22"/>
      <c r="AA136" s="22"/>
      <c r="AB136" s="42"/>
      <c r="AC136" s="17"/>
      <c r="AD136" s="17"/>
      <c r="AE136" s="17"/>
      <c r="AF136" s="17"/>
      <c r="AG136" s="17"/>
      <c r="AH136" s="17"/>
      <c r="AI136" s="17"/>
      <c r="AJ136" s="17"/>
      <c r="AK136" s="17"/>
      <c r="AL136" s="17"/>
      <c r="AM136" s="17"/>
      <c r="AN136" s="17"/>
      <c r="AO136" s="17"/>
      <c r="AP136" s="17"/>
      <c r="AQ136" s="17"/>
      <c r="AR136" s="17"/>
      <c r="AS136" s="17"/>
      <c r="AT136" s="17"/>
      <c r="AU136" s="17"/>
      <c r="AV136" s="17"/>
      <c r="AW136" s="17"/>
      <c r="AX136" s="17"/>
      <c r="AY136" s="17"/>
      <c r="AZ136" s="17"/>
      <c r="BA136" s="17"/>
      <c r="BB136" s="17"/>
      <c r="BC136" s="17"/>
      <c r="BD136" s="17"/>
      <c r="BE136" s="17"/>
      <c r="BF136" s="17"/>
      <c r="BG136" s="17"/>
      <c r="BH136" s="17"/>
      <c r="BI136" s="17"/>
      <c r="BJ136" s="17"/>
      <c r="BK136" s="17"/>
      <c r="BL136" s="17"/>
      <c r="BM136" s="17"/>
      <c r="BN136" s="17"/>
      <c r="BO136" s="17"/>
      <c r="BP136" s="17"/>
      <c r="BQ136" s="17"/>
      <c r="BR136" s="17"/>
      <c r="BS136" s="17"/>
      <c r="BT136" s="17"/>
      <c r="BU136" s="17"/>
      <c r="BV136" s="17"/>
      <c r="BW136" s="17"/>
      <c r="BX136" s="17"/>
      <c r="BY136" s="17"/>
      <c r="BZ136" s="17"/>
      <c r="CA136" s="17"/>
      <c r="CB136" s="17"/>
      <c r="CC136" s="17"/>
      <c r="CD136" s="17"/>
      <c r="CE136" s="17"/>
      <c r="CF136" s="17"/>
      <c r="CG136" s="17"/>
      <c r="CH136" s="17"/>
      <c r="CI136" s="17"/>
      <c r="CJ136" s="17"/>
      <c r="CK136" s="17"/>
      <c r="CL136" s="17"/>
      <c r="CM136" s="17"/>
      <c r="CN136" s="17"/>
      <c r="CO136" s="17"/>
      <c r="CP136" s="17"/>
      <c r="CQ136" s="17"/>
      <c r="CR136" s="17"/>
      <c r="CS136" s="17"/>
      <c r="CT136" s="17"/>
      <c r="CU136" s="17"/>
      <c r="CV136" s="17"/>
      <c r="CW136" s="17"/>
      <c r="CX136" s="17"/>
      <c r="CY136" s="17"/>
      <c r="CZ136" s="17"/>
      <c r="DA136" s="17"/>
      <c r="DB136" s="17"/>
      <c r="DC136" s="17"/>
      <c r="DD136" s="17"/>
      <c r="DE136" s="17"/>
      <c r="DF136" s="17"/>
      <c r="DG136" s="17"/>
      <c r="DH136" s="17"/>
      <c r="DI136" s="17"/>
      <c r="DJ136" s="17"/>
      <c r="DK136" s="17"/>
      <c r="DL136" s="17"/>
      <c r="DM136" s="17"/>
      <c r="DN136" s="17"/>
      <c r="DO136" s="17"/>
      <c r="DP136" s="17"/>
      <c r="DQ136" s="17"/>
      <c r="DR136" s="17"/>
      <c r="DS136" s="17"/>
      <c r="DT136" s="17"/>
      <c r="DU136" s="17"/>
      <c r="DV136" s="17"/>
      <c r="DW136" s="17"/>
      <c r="DX136" s="17"/>
      <c r="DY136" s="17"/>
      <c r="DZ136" s="17"/>
      <c r="EA136" s="17"/>
      <c r="EB136" s="17"/>
      <c r="EC136" s="17"/>
      <c r="ED136" s="17"/>
      <c r="EE136" s="17"/>
      <c r="EF136" s="17"/>
      <c r="EG136" s="17"/>
      <c r="EH136" s="17"/>
      <c r="EI136" s="17"/>
      <c r="EJ136" s="17"/>
      <c r="EK136" s="17"/>
      <c r="EL136" s="17"/>
      <c r="EM136" s="17"/>
      <c r="EN136" s="17"/>
      <c r="EO136" s="17"/>
      <c r="EP136" s="17"/>
      <c r="EQ136" s="17"/>
      <c r="ER136" s="17"/>
      <c r="ES136" s="17"/>
      <c r="ET136" s="17"/>
      <c r="EU136" s="17"/>
      <c r="EV136" s="17"/>
      <c r="EW136" s="17"/>
      <c r="EX136" s="17"/>
      <c r="EY136" s="17"/>
      <c r="EZ136" s="17"/>
      <c r="FA136" s="17"/>
      <c r="FB136" s="17"/>
      <c r="FC136" s="17"/>
      <c r="FD136" s="17"/>
      <c r="FE136" s="17"/>
      <c r="FF136" s="17"/>
      <c r="FG136" s="17"/>
      <c r="FH136" s="17"/>
      <c r="FI136" s="17"/>
      <c r="FJ136" s="17"/>
      <c r="FK136" s="17"/>
      <c r="FL136" s="17"/>
      <c r="FM136" s="17"/>
      <c r="FN136" s="17"/>
      <c r="FO136" s="17"/>
      <c r="FP136" s="17"/>
      <c r="FQ136" s="17"/>
      <c r="FR136" s="17"/>
      <c r="FS136" s="17"/>
      <c r="FT136" s="17"/>
      <c r="FU136" s="17"/>
      <c r="FV136" s="17"/>
      <c r="FW136" s="17"/>
      <c r="FX136" s="17"/>
      <c r="FY136" s="17"/>
      <c r="FZ136" s="17"/>
      <c r="GA136" s="17"/>
      <c r="GB136" s="17"/>
      <c r="GC136" s="17"/>
      <c r="GD136" s="17"/>
      <c r="GE136" s="17"/>
      <c r="GF136" s="17"/>
      <c r="GG136" s="17"/>
      <c r="GH136" s="17"/>
      <c r="GI136" s="17"/>
      <c r="GJ136" s="17"/>
      <c r="GK136" s="17"/>
      <c r="GL136" s="17"/>
      <c r="GM136" s="17"/>
      <c r="GN136" s="17"/>
      <c r="GO136" s="17"/>
      <c r="GP136" s="17"/>
      <c r="GQ136" s="17"/>
      <c r="GR136" s="17"/>
      <c r="GS136" s="17"/>
      <c r="GT136" s="17"/>
      <c r="GU136" s="17"/>
      <c r="GV136" s="17"/>
      <c r="GW136" s="17"/>
      <c r="GX136" s="17"/>
      <c r="GY136" s="17"/>
      <c r="GZ136" s="17"/>
      <c r="HA136" s="17"/>
      <c r="HB136" s="17"/>
      <c r="HC136" s="17"/>
      <c r="HD136" s="17"/>
      <c r="HE136" s="17"/>
      <c r="HF136" s="17"/>
      <c r="HG136" s="17"/>
      <c r="HH136" s="17"/>
      <c r="HI136" s="17"/>
      <c r="HJ136" s="17"/>
      <c r="HK136" s="17"/>
      <c r="HL136" s="17"/>
      <c r="HM136" s="17"/>
      <c r="HN136" s="17"/>
      <c r="HO136" s="17"/>
      <c r="HP136" s="17"/>
      <c r="HQ136" s="17"/>
      <c r="HR136" s="17"/>
      <c r="HS136" s="17"/>
      <c r="HT136" s="17"/>
      <c r="HU136" s="17"/>
      <c r="HV136" s="17"/>
    </row>
    <row r="137" spans="1:230" s="23" customFormat="1" ht="15" customHeight="1">
      <c r="A137" s="42"/>
      <c r="B137" s="17"/>
      <c r="C137" s="15"/>
      <c r="D137" s="15"/>
      <c r="E137" s="48"/>
      <c r="F137" s="48"/>
      <c r="G137" s="48"/>
      <c r="H137" s="48"/>
      <c r="I137" s="45"/>
      <c r="J137" s="17"/>
      <c r="K137" s="17"/>
      <c r="L137" s="17"/>
      <c r="M137" s="17"/>
      <c r="N137" s="15"/>
      <c r="O137" s="15"/>
      <c r="P137" s="48"/>
      <c r="Q137" s="48"/>
      <c r="R137" s="48"/>
      <c r="S137" s="48"/>
      <c r="T137" s="22"/>
      <c r="U137" s="22"/>
      <c r="V137" s="22"/>
      <c r="W137" s="22"/>
      <c r="X137" s="22"/>
      <c r="Y137" s="22"/>
      <c r="Z137" s="22"/>
      <c r="AA137" s="22"/>
      <c r="AB137" s="42"/>
      <c r="AC137" s="17"/>
      <c r="AD137" s="17"/>
      <c r="AE137" s="17"/>
      <c r="AF137" s="17"/>
      <c r="AG137" s="17"/>
      <c r="AH137" s="17"/>
      <c r="AI137" s="17"/>
      <c r="AJ137" s="17"/>
      <c r="AK137" s="17"/>
      <c r="AL137" s="17"/>
      <c r="AM137" s="17"/>
      <c r="AN137" s="17"/>
      <c r="AO137" s="17"/>
      <c r="AP137" s="17"/>
      <c r="AQ137" s="17"/>
      <c r="AR137" s="17"/>
      <c r="AS137" s="17"/>
      <c r="AT137" s="17"/>
      <c r="AU137" s="17"/>
      <c r="AV137" s="17"/>
      <c r="AW137" s="17"/>
      <c r="AX137" s="17"/>
      <c r="AY137" s="17"/>
      <c r="AZ137" s="17"/>
      <c r="BA137" s="17"/>
      <c r="BB137" s="17"/>
      <c r="BC137" s="17"/>
      <c r="BD137" s="17"/>
      <c r="BE137" s="17"/>
      <c r="BF137" s="17"/>
      <c r="BG137" s="17"/>
      <c r="BH137" s="17"/>
      <c r="BI137" s="17"/>
      <c r="BJ137" s="17"/>
      <c r="BK137" s="17"/>
      <c r="BL137" s="17"/>
      <c r="BM137" s="17"/>
      <c r="BN137" s="17"/>
      <c r="BO137" s="17"/>
      <c r="BP137" s="17"/>
      <c r="BQ137" s="17"/>
      <c r="BR137" s="17"/>
      <c r="BS137" s="17"/>
      <c r="BT137" s="17"/>
      <c r="BU137" s="17"/>
      <c r="BV137" s="17"/>
      <c r="BW137" s="17"/>
      <c r="BX137" s="17"/>
      <c r="BY137" s="17"/>
      <c r="BZ137" s="17"/>
      <c r="CA137" s="17"/>
      <c r="CB137" s="17"/>
      <c r="CC137" s="17"/>
      <c r="CD137" s="17"/>
      <c r="CE137" s="17"/>
      <c r="CF137" s="17"/>
      <c r="CG137" s="17"/>
      <c r="CH137" s="17"/>
      <c r="CI137" s="17"/>
      <c r="CJ137" s="17"/>
      <c r="CK137" s="17"/>
      <c r="CL137" s="17"/>
      <c r="CM137" s="17"/>
      <c r="CN137" s="17"/>
      <c r="CO137" s="17"/>
      <c r="CP137" s="17"/>
      <c r="CQ137" s="17"/>
      <c r="CR137" s="17"/>
      <c r="CS137" s="17"/>
      <c r="CT137" s="17"/>
      <c r="CU137" s="17"/>
      <c r="CV137" s="17"/>
      <c r="CW137" s="17"/>
      <c r="CX137" s="17"/>
      <c r="CY137" s="17"/>
      <c r="CZ137" s="17"/>
      <c r="DA137" s="17"/>
      <c r="DB137" s="17"/>
      <c r="DC137" s="17"/>
      <c r="DD137" s="17"/>
      <c r="DE137" s="17"/>
      <c r="DF137" s="17"/>
      <c r="DG137" s="17"/>
      <c r="DH137" s="17"/>
      <c r="DI137" s="17"/>
      <c r="DJ137" s="17"/>
      <c r="DK137" s="17"/>
      <c r="DL137" s="17"/>
      <c r="DM137" s="17"/>
      <c r="DN137" s="17"/>
      <c r="DO137" s="17"/>
      <c r="DP137" s="17"/>
      <c r="DQ137" s="17"/>
      <c r="DR137" s="17"/>
      <c r="DS137" s="17"/>
      <c r="DT137" s="17"/>
      <c r="DU137" s="17"/>
      <c r="DV137" s="17"/>
      <c r="DW137" s="17"/>
      <c r="DX137" s="17"/>
      <c r="DY137" s="17"/>
      <c r="DZ137" s="17"/>
      <c r="EA137" s="17"/>
      <c r="EB137" s="17"/>
      <c r="EC137" s="17"/>
      <c r="ED137" s="17"/>
      <c r="EE137" s="17"/>
      <c r="EF137" s="17"/>
      <c r="EG137" s="17"/>
      <c r="EH137" s="17"/>
      <c r="EI137" s="17"/>
      <c r="EJ137" s="17"/>
      <c r="EK137" s="17"/>
      <c r="EL137" s="17"/>
      <c r="EM137" s="17"/>
      <c r="EN137" s="17"/>
      <c r="EO137" s="17"/>
      <c r="EP137" s="17"/>
      <c r="EQ137" s="17"/>
      <c r="ER137" s="17"/>
      <c r="ES137" s="17"/>
      <c r="ET137" s="17"/>
      <c r="EU137" s="17"/>
      <c r="EV137" s="17"/>
      <c r="EW137" s="17"/>
      <c r="EX137" s="17"/>
      <c r="EY137" s="17"/>
      <c r="EZ137" s="17"/>
      <c r="FA137" s="17"/>
      <c r="FB137" s="17"/>
      <c r="FC137" s="17"/>
      <c r="FD137" s="17"/>
      <c r="FE137" s="17"/>
      <c r="FF137" s="17"/>
      <c r="FG137" s="17"/>
      <c r="FH137" s="17"/>
      <c r="FI137" s="17"/>
      <c r="FJ137" s="17"/>
      <c r="FK137" s="17"/>
      <c r="FL137" s="17"/>
      <c r="FM137" s="17"/>
      <c r="FN137" s="17"/>
      <c r="FO137" s="17"/>
      <c r="FP137" s="17"/>
      <c r="FQ137" s="17"/>
      <c r="FR137" s="17"/>
      <c r="FS137" s="17"/>
      <c r="FT137" s="17"/>
      <c r="FU137" s="17"/>
      <c r="FV137" s="17"/>
      <c r="FW137" s="17"/>
      <c r="FX137" s="17"/>
      <c r="FY137" s="17"/>
      <c r="FZ137" s="17"/>
      <c r="GA137" s="17"/>
      <c r="GB137" s="17"/>
      <c r="GC137" s="17"/>
      <c r="GD137" s="17"/>
      <c r="GE137" s="17"/>
      <c r="GF137" s="17"/>
      <c r="GG137" s="17"/>
      <c r="GH137" s="17"/>
      <c r="GI137" s="17"/>
      <c r="GJ137" s="17"/>
      <c r="GK137" s="17"/>
      <c r="GL137" s="17"/>
      <c r="GM137" s="17"/>
      <c r="GN137" s="17"/>
      <c r="GO137" s="17"/>
      <c r="GP137" s="17"/>
      <c r="GQ137" s="17"/>
      <c r="GR137" s="17"/>
      <c r="GS137" s="17"/>
      <c r="GT137" s="17"/>
      <c r="GU137" s="17"/>
      <c r="GV137" s="17"/>
      <c r="GW137" s="17"/>
      <c r="GX137" s="17"/>
      <c r="GY137" s="17"/>
      <c r="GZ137" s="17"/>
      <c r="HA137" s="17"/>
      <c r="HB137" s="17"/>
      <c r="HC137" s="17"/>
      <c r="HD137" s="17"/>
      <c r="HE137" s="17"/>
      <c r="HF137" s="17"/>
      <c r="HG137" s="17"/>
      <c r="HH137" s="17"/>
      <c r="HI137" s="17"/>
      <c r="HJ137" s="17"/>
      <c r="HK137" s="17"/>
      <c r="HL137" s="17"/>
      <c r="HM137" s="17"/>
      <c r="HN137" s="17"/>
      <c r="HO137" s="17"/>
      <c r="HP137" s="17"/>
      <c r="HQ137" s="17"/>
      <c r="HR137" s="17"/>
      <c r="HS137" s="17"/>
      <c r="HT137" s="17"/>
      <c r="HU137" s="17"/>
      <c r="HV137" s="17"/>
    </row>
    <row r="138" spans="1:230" s="23" customFormat="1" ht="15" customHeight="1">
      <c r="A138" s="42"/>
      <c r="B138" s="17"/>
      <c r="C138" s="80" t="s">
        <v>31</v>
      </c>
      <c r="D138" s="80"/>
      <c r="E138" s="80"/>
      <c r="F138" s="48"/>
      <c r="G138" s="166" t="s">
        <v>458</v>
      </c>
      <c r="H138" s="48"/>
      <c r="I138" s="96" t="str">
        <f>Obliczenia5!C73&amp;" [W]"</f>
        <v>150 [W]</v>
      </c>
      <c r="J138" s="58"/>
      <c r="K138" s="17"/>
      <c r="L138" s="17"/>
      <c r="M138" s="80" t="s">
        <v>532</v>
      </c>
      <c r="N138" s="17"/>
      <c r="O138" s="80"/>
      <c r="P138" s="80"/>
      <c r="Q138" s="280" t="s">
        <v>459</v>
      </c>
      <c r="R138" s="280"/>
      <c r="S138" s="51"/>
      <c r="T138" s="96" t="str">
        <f>Obliczenia5!C75&amp;" [W]"</f>
        <v>75 [W]</v>
      </c>
      <c r="U138" s="22"/>
      <c r="V138" s="22"/>
      <c r="W138" s="22"/>
      <c r="X138" s="22"/>
      <c r="Y138" s="22"/>
      <c r="Z138" s="22"/>
      <c r="AA138" s="22"/>
      <c r="AB138" s="42"/>
      <c r="AC138" s="17"/>
      <c r="AD138" s="17"/>
      <c r="AE138" s="17"/>
      <c r="AF138" s="17"/>
      <c r="AG138" s="17"/>
      <c r="AH138" s="17"/>
      <c r="AI138" s="17"/>
      <c r="AJ138" s="17"/>
      <c r="AK138" s="17"/>
      <c r="AL138" s="17"/>
      <c r="AM138" s="17"/>
      <c r="AN138" s="17"/>
      <c r="AO138" s="17"/>
      <c r="AP138" s="17"/>
      <c r="AQ138" s="17"/>
      <c r="AR138" s="17"/>
      <c r="AS138" s="17"/>
      <c r="AT138" s="17"/>
      <c r="AU138" s="17"/>
      <c r="AV138" s="17"/>
      <c r="AW138" s="17"/>
      <c r="AX138" s="17"/>
      <c r="AY138" s="17"/>
      <c r="AZ138" s="17"/>
      <c r="BA138" s="17"/>
      <c r="BB138" s="17"/>
      <c r="BC138" s="17"/>
      <c r="BD138" s="17"/>
      <c r="BE138" s="17"/>
      <c r="BF138" s="17"/>
      <c r="BG138" s="17"/>
      <c r="BH138" s="17"/>
      <c r="BI138" s="17"/>
      <c r="BJ138" s="17"/>
      <c r="BK138" s="17"/>
      <c r="BL138" s="17"/>
      <c r="BM138" s="17"/>
      <c r="BN138" s="17"/>
      <c r="BO138" s="17"/>
      <c r="BP138" s="17"/>
      <c r="BQ138" s="17"/>
      <c r="BR138" s="17"/>
      <c r="BS138" s="17"/>
      <c r="BT138" s="17"/>
      <c r="BU138" s="17"/>
      <c r="BV138" s="17"/>
      <c r="BW138" s="17"/>
      <c r="BX138" s="17"/>
      <c r="BY138" s="17"/>
      <c r="BZ138" s="17"/>
      <c r="CA138" s="17"/>
      <c r="CB138" s="17"/>
      <c r="CC138" s="17"/>
      <c r="CD138" s="17"/>
      <c r="CE138" s="17"/>
      <c r="CF138" s="17"/>
      <c r="CG138" s="17"/>
      <c r="CH138" s="17"/>
      <c r="CI138" s="17"/>
      <c r="CJ138" s="17"/>
      <c r="CK138" s="17"/>
      <c r="CL138" s="17"/>
      <c r="CM138" s="17"/>
      <c r="CN138" s="17"/>
      <c r="CO138" s="17"/>
      <c r="CP138" s="17"/>
      <c r="CQ138" s="17"/>
      <c r="CR138" s="17"/>
      <c r="CS138" s="17"/>
      <c r="CT138" s="17"/>
      <c r="CU138" s="17"/>
      <c r="CV138" s="17"/>
      <c r="CW138" s="17"/>
      <c r="CX138" s="17"/>
      <c r="CY138" s="17"/>
      <c r="CZ138" s="17"/>
      <c r="DA138" s="17"/>
      <c r="DB138" s="17"/>
      <c r="DC138" s="17"/>
      <c r="DD138" s="17"/>
      <c r="DE138" s="17"/>
      <c r="DF138" s="17"/>
      <c r="DG138" s="17"/>
      <c r="DH138" s="17"/>
      <c r="DI138" s="17"/>
      <c r="DJ138" s="17"/>
      <c r="DK138" s="17"/>
      <c r="DL138" s="17"/>
      <c r="DM138" s="17"/>
      <c r="DN138" s="17"/>
      <c r="DO138" s="17"/>
      <c r="DP138" s="17"/>
      <c r="DQ138" s="17"/>
      <c r="DR138" s="17"/>
      <c r="DS138" s="17"/>
      <c r="DT138" s="17"/>
      <c r="DU138" s="17"/>
      <c r="DV138" s="17"/>
      <c r="DW138" s="17"/>
      <c r="DX138" s="17"/>
      <c r="DY138" s="17"/>
      <c r="DZ138" s="17"/>
      <c r="EA138" s="17"/>
      <c r="EB138" s="17"/>
      <c r="EC138" s="17"/>
      <c r="ED138" s="17"/>
      <c r="EE138" s="17"/>
      <c r="EF138" s="17"/>
      <c r="EG138" s="17"/>
      <c r="EH138" s="17"/>
      <c r="EI138" s="17"/>
      <c r="EJ138" s="17"/>
      <c r="EK138" s="17"/>
      <c r="EL138" s="17"/>
      <c r="EM138" s="17"/>
      <c r="EN138" s="17"/>
      <c r="EO138" s="17"/>
      <c r="EP138" s="17"/>
      <c r="EQ138" s="17"/>
      <c r="ER138" s="17"/>
      <c r="ES138" s="17"/>
      <c r="ET138" s="17"/>
      <c r="EU138" s="17"/>
      <c r="EV138" s="17"/>
      <c r="EW138" s="17"/>
      <c r="EX138" s="17"/>
      <c r="EY138" s="17"/>
      <c r="EZ138" s="17"/>
      <c r="FA138" s="17"/>
      <c r="FB138" s="17"/>
      <c r="FC138" s="17"/>
      <c r="FD138" s="17"/>
      <c r="FE138" s="17"/>
      <c r="FF138" s="17"/>
      <c r="FG138" s="17"/>
      <c r="FH138" s="17"/>
      <c r="FI138" s="17"/>
      <c r="FJ138" s="17"/>
      <c r="FK138" s="17"/>
      <c r="FL138" s="17"/>
      <c r="FM138" s="17"/>
      <c r="FN138" s="17"/>
      <c r="FO138" s="17"/>
      <c r="FP138" s="17"/>
      <c r="FQ138" s="17"/>
      <c r="FR138" s="17"/>
      <c r="FS138" s="17"/>
      <c r="FT138" s="17"/>
      <c r="FU138" s="17"/>
      <c r="FV138" s="17"/>
      <c r="FW138" s="17"/>
      <c r="FX138" s="17"/>
      <c r="FY138" s="17"/>
      <c r="FZ138" s="17"/>
      <c r="GA138" s="17"/>
      <c r="GB138" s="17"/>
      <c r="GC138" s="17"/>
      <c r="GD138" s="17"/>
      <c r="GE138" s="17"/>
      <c r="GF138" s="17"/>
      <c r="GG138" s="17"/>
      <c r="GH138" s="17"/>
      <c r="GI138" s="17"/>
      <c r="GJ138" s="17"/>
      <c r="GK138" s="17"/>
      <c r="GL138" s="17"/>
      <c r="GM138" s="17"/>
      <c r="GN138" s="17"/>
      <c r="GO138" s="17"/>
      <c r="GP138" s="17"/>
      <c r="GQ138" s="17"/>
      <c r="GR138" s="17"/>
      <c r="GS138" s="17"/>
      <c r="GT138" s="17"/>
      <c r="GU138" s="17"/>
      <c r="GV138" s="17"/>
      <c r="GW138" s="17"/>
      <c r="GX138" s="17"/>
      <c r="GY138" s="17"/>
      <c r="GZ138" s="17"/>
      <c r="HA138" s="17"/>
      <c r="HB138" s="17"/>
      <c r="HC138" s="17"/>
      <c r="HD138" s="17"/>
      <c r="HE138" s="17"/>
      <c r="HF138" s="17"/>
      <c r="HG138" s="17"/>
      <c r="HH138" s="17"/>
      <c r="HI138" s="17"/>
      <c r="HJ138" s="17"/>
      <c r="HK138" s="17"/>
      <c r="HL138" s="17"/>
      <c r="HM138" s="17"/>
      <c r="HN138" s="17"/>
      <c r="HO138" s="17"/>
      <c r="HP138" s="17"/>
      <c r="HQ138" s="17"/>
      <c r="HR138" s="17"/>
      <c r="HS138" s="17"/>
      <c r="HT138" s="17"/>
      <c r="HU138" s="17"/>
      <c r="HV138" s="17"/>
    </row>
    <row r="139" spans="1:230" s="23" customFormat="1" ht="15" customHeight="1">
      <c r="A139" s="42"/>
      <c r="B139" s="17"/>
      <c r="C139" s="52"/>
      <c r="D139" s="52"/>
      <c r="E139" s="52"/>
      <c r="F139" s="52"/>
      <c r="G139" s="52"/>
      <c r="H139" s="52"/>
      <c r="I139" s="97"/>
      <c r="J139" s="17"/>
      <c r="K139" s="17"/>
      <c r="L139" s="17"/>
      <c r="M139" s="52"/>
      <c r="N139" s="103"/>
      <c r="O139" s="52"/>
      <c r="P139" s="52"/>
      <c r="Q139" s="52"/>
      <c r="R139" s="52"/>
      <c r="S139" s="52"/>
      <c r="T139" s="142"/>
      <c r="U139" s="142"/>
      <c r="V139" s="22"/>
      <c r="W139" s="22"/>
      <c r="X139" s="22"/>
      <c r="Y139" s="22"/>
      <c r="Z139" s="22"/>
      <c r="AA139" s="22"/>
      <c r="AB139" s="42"/>
      <c r="AC139" s="17"/>
      <c r="AD139" s="17"/>
      <c r="AE139" s="17"/>
      <c r="AF139" s="17"/>
      <c r="AG139" s="17"/>
      <c r="AH139" s="17"/>
      <c r="AI139" s="17"/>
      <c r="AJ139" s="17"/>
      <c r="AK139" s="17"/>
      <c r="AL139" s="17"/>
      <c r="AM139" s="17"/>
      <c r="AN139" s="17"/>
      <c r="AO139" s="17"/>
      <c r="AP139" s="17"/>
      <c r="AQ139" s="17"/>
      <c r="AR139" s="17"/>
      <c r="AS139" s="17"/>
      <c r="AT139" s="17"/>
      <c r="AU139" s="17"/>
      <c r="AV139" s="17"/>
      <c r="AW139" s="17"/>
      <c r="AX139" s="17"/>
      <c r="AY139" s="17"/>
      <c r="AZ139" s="17"/>
      <c r="BA139" s="17"/>
      <c r="BB139" s="17"/>
      <c r="BC139" s="17"/>
      <c r="BD139" s="17"/>
      <c r="BE139" s="17"/>
      <c r="BF139" s="17"/>
      <c r="BG139" s="17"/>
      <c r="BH139" s="17"/>
      <c r="BI139" s="17"/>
      <c r="BJ139" s="17"/>
      <c r="BK139" s="17"/>
      <c r="BL139" s="17"/>
      <c r="BM139" s="17"/>
      <c r="BN139" s="17"/>
      <c r="BO139" s="17"/>
      <c r="BP139" s="17"/>
      <c r="BQ139" s="17"/>
      <c r="BR139" s="17"/>
      <c r="BS139" s="17"/>
      <c r="BT139" s="17"/>
      <c r="BU139" s="17"/>
      <c r="BV139" s="17"/>
      <c r="BW139" s="17"/>
      <c r="BX139" s="17"/>
      <c r="BY139" s="17"/>
      <c r="BZ139" s="17"/>
      <c r="CA139" s="17"/>
      <c r="CB139" s="17"/>
      <c r="CC139" s="17"/>
      <c r="CD139" s="17"/>
      <c r="CE139" s="17"/>
      <c r="CF139" s="17"/>
      <c r="CG139" s="17"/>
      <c r="CH139" s="17"/>
      <c r="CI139" s="17"/>
      <c r="CJ139" s="17"/>
      <c r="CK139" s="17"/>
      <c r="CL139" s="17"/>
      <c r="CM139" s="17"/>
      <c r="CN139" s="17"/>
      <c r="CO139" s="17"/>
      <c r="CP139" s="17"/>
      <c r="CQ139" s="17"/>
      <c r="CR139" s="17"/>
      <c r="CS139" s="17"/>
      <c r="CT139" s="17"/>
      <c r="CU139" s="17"/>
      <c r="CV139" s="17"/>
      <c r="CW139" s="17"/>
      <c r="CX139" s="17"/>
      <c r="CY139" s="17"/>
      <c r="CZ139" s="17"/>
      <c r="DA139" s="17"/>
      <c r="DB139" s="17"/>
      <c r="DC139" s="17"/>
      <c r="DD139" s="17"/>
      <c r="DE139" s="17"/>
      <c r="DF139" s="17"/>
      <c r="DG139" s="17"/>
      <c r="DH139" s="17"/>
      <c r="DI139" s="17"/>
      <c r="DJ139" s="17"/>
      <c r="DK139" s="17"/>
      <c r="DL139" s="17"/>
      <c r="DM139" s="17"/>
      <c r="DN139" s="17"/>
      <c r="DO139" s="17"/>
      <c r="DP139" s="17"/>
      <c r="DQ139" s="17"/>
      <c r="DR139" s="17"/>
      <c r="DS139" s="17"/>
      <c r="DT139" s="17"/>
      <c r="DU139" s="17"/>
      <c r="DV139" s="17"/>
      <c r="DW139" s="17"/>
      <c r="DX139" s="17"/>
      <c r="DY139" s="17"/>
      <c r="DZ139" s="17"/>
      <c r="EA139" s="17"/>
      <c r="EB139" s="17"/>
      <c r="EC139" s="17"/>
      <c r="ED139" s="17"/>
      <c r="EE139" s="17"/>
      <c r="EF139" s="17"/>
      <c r="EG139" s="17"/>
      <c r="EH139" s="17"/>
      <c r="EI139" s="17"/>
      <c r="EJ139" s="17"/>
      <c r="EK139" s="17"/>
      <c r="EL139" s="17"/>
      <c r="EM139" s="17"/>
      <c r="EN139" s="17"/>
      <c r="EO139" s="17"/>
      <c r="EP139" s="17"/>
      <c r="EQ139" s="17"/>
      <c r="ER139" s="17"/>
      <c r="ES139" s="17"/>
      <c r="ET139" s="17"/>
      <c r="EU139" s="17"/>
      <c r="EV139" s="17"/>
      <c r="EW139" s="17"/>
      <c r="EX139" s="17"/>
      <c r="EY139" s="17"/>
      <c r="EZ139" s="17"/>
      <c r="FA139" s="17"/>
      <c r="FB139" s="17"/>
      <c r="FC139" s="17"/>
      <c r="FD139" s="17"/>
      <c r="FE139" s="17"/>
      <c r="FF139" s="17"/>
      <c r="FG139" s="17"/>
      <c r="FH139" s="17"/>
      <c r="FI139" s="17"/>
      <c r="FJ139" s="17"/>
      <c r="FK139" s="17"/>
      <c r="FL139" s="17"/>
      <c r="FM139" s="17"/>
      <c r="FN139" s="17"/>
      <c r="FO139" s="17"/>
      <c r="FP139" s="17"/>
      <c r="FQ139" s="17"/>
      <c r="FR139" s="17"/>
      <c r="FS139" s="17"/>
      <c r="FT139" s="17"/>
      <c r="FU139" s="17"/>
      <c r="FV139" s="17"/>
      <c r="FW139" s="17"/>
      <c r="FX139" s="17"/>
      <c r="FY139" s="17"/>
      <c r="FZ139" s="17"/>
      <c r="GA139" s="17"/>
      <c r="GB139" s="17"/>
      <c r="GC139" s="17"/>
      <c r="GD139" s="17"/>
      <c r="GE139" s="17"/>
      <c r="GF139" s="17"/>
      <c r="GG139" s="17"/>
      <c r="GH139" s="17"/>
      <c r="GI139" s="17"/>
      <c r="GJ139" s="17"/>
      <c r="GK139" s="17"/>
      <c r="GL139" s="17"/>
      <c r="GM139" s="17"/>
      <c r="GN139" s="17"/>
      <c r="GO139" s="17"/>
      <c r="GP139" s="17"/>
      <c r="GQ139" s="17"/>
      <c r="GR139" s="17"/>
      <c r="GS139" s="17"/>
      <c r="GT139" s="17"/>
      <c r="GU139" s="17"/>
      <c r="GV139" s="17"/>
      <c r="GW139" s="17"/>
      <c r="GX139" s="17"/>
      <c r="GY139" s="17"/>
      <c r="GZ139" s="17"/>
      <c r="HA139" s="17"/>
      <c r="HB139" s="17"/>
      <c r="HC139" s="17"/>
      <c r="HD139" s="17"/>
      <c r="HE139" s="17"/>
      <c r="HF139" s="17"/>
      <c r="HG139" s="17"/>
      <c r="HH139" s="17"/>
      <c r="HI139" s="17"/>
      <c r="HJ139" s="17"/>
      <c r="HK139" s="17"/>
      <c r="HL139" s="17"/>
      <c r="HM139" s="17"/>
      <c r="HN139" s="17"/>
      <c r="HO139" s="17"/>
      <c r="HP139" s="17"/>
      <c r="HQ139" s="17"/>
      <c r="HR139" s="17"/>
      <c r="HS139" s="17"/>
      <c r="HT139" s="17"/>
      <c r="HU139" s="17"/>
      <c r="HV139" s="17"/>
    </row>
    <row r="140" spans="1:230" s="23" customFormat="1" ht="15" customHeight="1">
      <c r="A140" s="42"/>
      <c r="B140" s="17"/>
      <c r="C140" s="83"/>
      <c r="D140" s="83"/>
      <c r="E140" s="83"/>
      <c r="F140" s="80"/>
      <c r="G140" s="50"/>
      <c r="H140" s="80"/>
      <c r="I140" s="92"/>
      <c r="J140" s="17"/>
      <c r="K140" s="17"/>
      <c r="L140" s="17"/>
      <c r="M140" s="83"/>
      <c r="N140" s="17"/>
      <c r="O140" s="83"/>
      <c r="P140" s="83"/>
      <c r="Q140" s="80"/>
      <c r="R140" s="50"/>
      <c r="S140" s="48"/>
      <c r="T140" s="22"/>
      <c r="U140" s="22"/>
      <c r="V140" s="22"/>
      <c r="W140" s="22"/>
      <c r="X140" s="22"/>
      <c r="Y140" s="22"/>
      <c r="Z140" s="22"/>
      <c r="AA140" s="22"/>
      <c r="AB140" s="42"/>
      <c r="AC140" s="17"/>
      <c r="AD140" s="17"/>
      <c r="AE140" s="17"/>
      <c r="AF140" s="17"/>
      <c r="AG140" s="17"/>
      <c r="AH140" s="17"/>
      <c r="AI140" s="17"/>
      <c r="AJ140" s="17"/>
      <c r="AK140" s="17"/>
      <c r="AL140" s="17"/>
      <c r="AM140" s="17"/>
      <c r="AN140" s="17"/>
      <c r="AO140" s="17"/>
      <c r="AP140" s="17"/>
      <c r="AQ140" s="17"/>
      <c r="AR140" s="17"/>
      <c r="AS140" s="17"/>
      <c r="AT140" s="17"/>
      <c r="AU140" s="17"/>
      <c r="AV140" s="17"/>
      <c r="AW140" s="17"/>
      <c r="AX140" s="17"/>
      <c r="AY140" s="17"/>
      <c r="AZ140" s="17"/>
      <c r="BA140" s="17"/>
      <c r="BB140" s="17"/>
      <c r="BC140" s="17"/>
      <c r="BD140" s="17"/>
      <c r="BE140" s="17"/>
      <c r="BF140" s="17"/>
      <c r="BG140" s="17"/>
      <c r="BH140" s="17"/>
      <c r="BI140" s="17"/>
      <c r="BJ140" s="17"/>
      <c r="BK140" s="17"/>
      <c r="BL140" s="17"/>
      <c r="BM140" s="17"/>
      <c r="BN140" s="17"/>
      <c r="BO140" s="17"/>
      <c r="BP140" s="17"/>
      <c r="BQ140" s="17"/>
      <c r="BR140" s="17"/>
      <c r="BS140" s="17"/>
      <c r="BT140" s="17"/>
      <c r="BU140" s="17"/>
      <c r="BV140" s="17"/>
      <c r="BW140" s="17"/>
      <c r="BX140" s="17"/>
      <c r="BY140" s="17"/>
      <c r="BZ140" s="17"/>
      <c r="CA140" s="17"/>
      <c r="CB140" s="17"/>
      <c r="CC140" s="17"/>
      <c r="CD140" s="17"/>
      <c r="CE140" s="17"/>
      <c r="CF140" s="17"/>
      <c r="CG140" s="17"/>
      <c r="CH140" s="17"/>
      <c r="CI140" s="17"/>
      <c r="CJ140" s="17"/>
      <c r="CK140" s="17"/>
      <c r="CL140" s="17"/>
      <c r="CM140" s="17"/>
      <c r="CN140" s="17"/>
      <c r="CO140" s="17"/>
      <c r="CP140" s="17"/>
      <c r="CQ140" s="17"/>
      <c r="CR140" s="17"/>
      <c r="CS140" s="17"/>
      <c r="CT140" s="17"/>
      <c r="CU140" s="17"/>
      <c r="CV140" s="17"/>
      <c r="CW140" s="17"/>
      <c r="CX140" s="17"/>
      <c r="CY140" s="17"/>
      <c r="CZ140" s="17"/>
      <c r="DA140" s="17"/>
      <c r="DB140" s="17"/>
      <c r="DC140" s="17"/>
      <c r="DD140" s="17"/>
      <c r="DE140" s="17"/>
      <c r="DF140" s="17"/>
      <c r="DG140" s="17"/>
      <c r="DH140" s="17"/>
      <c r="DI140" s="17"/>
      <c r="DJ140" s="17"/>
      <c r="DK140" s="17"/>
      <c r="DL140" s="17"/>
      <c r="DM140" s="17"/>
      <c r="DN140" s="17"/>
      <c r="DO140" s="17"/>
      <c r="DP140" s="17"/>
      <c r="DQ140" s="17"/>
      <c r="DR140" s="17"/>
      <c r="DS140" s="17"/>
      <c r="DT140" s="17"/>
      <c r="DU140" s="17"/>
      <c r="DV140" s="17"/>
      <c r="DW140" s="17"/>
      <c r="DX140" s="17"/>
      <c r="DY140" s="17"/>
      <c r="DZ140" s="17"/>
      <c r="EA140" s="17"/>
      <c r="EB140" s="17"/>
      <c r="EC140" s="17"/>
      <c r="ED140" s="17"/>
      <c r="EE140" s="17"/>
      <c r="EF140" s="17"/>
      <c r="EG140" s="17"/>
      <c r="EH140" s="17"/>
      <c r="EI140" s="17"/>
      <c r="EJ140" s="17"/>
      <c r="EK140" s="17"/>
      <c r="EL140" s="17"/>
      <c r="EM140" s="17"/>
      <c r="EN140" s="17"/>
      <c r="EO140" s="17"/>
      <c r="EP140" s="17"/>
      <c r="EQ140" s="17"/>
      <c r="ER140" s="17"/>
      <c r="ES140" s="17"/>
      <c r="ET140" s="17"/>
      <c r="EU140" s="17"/>
      <c r="EV140" s="17"/>
      <c r="EW140" s="17"/>
      <c r="EX140" s="17"/>
      <c r="EY140" s="17"/>
      <c r="EZ140" s="17"/>
      <c r="FA140" s="17"/>
      <c r="FB140" s="17"/>
      <c r="FC140" s="17"/>
      <c r="FD140" s="17"/>
      <c r="FE140" s="17"/>
      <c r="FF140" s="17"/>
      <c r="FG140" s="17"/>
      <c r="FH140" s="17"/>
      <c r="FI140" s="17"/>
      <c r="FJ140" s="17"/>
      <c r="FK140" s="17"/>
      <c r="FL140" s="17"/>
      <c r="FM140" s="17"/>
      <c r="FN140" s="17"/>
      <c r="FO140" s="17"/>
      <c r="FP140" s="17"/>
      <c r="FQ140" s="17"/>
      <c r="FR140" s="17"/>
      <c r="FS140" s="17"/>
      <c r="FT140" s="17"/>
      <c r="FU140" s="17"/>
      <c r="FV140" s="17"/>
      <c r="FW140" s="17"/>
      <c r="FX140" s="17"/>
      <c r="FY140" s="17"/>
      <c r="FZ140" s="17"/>
      <c r="GA140" s="17"/>
      <c r="GB140" s="17"/>
      <c r="GC140" s="17"/>
      <c r="GD140" s="17"/>
      <c r="GE140" s="17"/>
      <c r="GF140" s="17"/>
      <c r="GG140" s="17"/>
      <c r="GH140" s="17"/>
      <c r="GI140" s="17"/>
      <c r="GJ140" s="17"/>
      <c r="GK140" s="17"/>
      <c r="GL140" s="17"/>
      <c r="GM140" s="17"/>
      <c r="GN140" s="17"/>
      <c r="GO140" s="17"/>
      <c r="GP140" s="17"/>
      <c r="GQ140" s="17"/>
      <c r="GR140" s="17"/>
      <c r="GS140" s="17"/>
      <c r="GT140" s="17"/>
      <c r="GU140" s="17"/>
      <c r="GV140" s="17"/>
      <c r="GW140" s="17"/>
      <c r="GX140" s="17"/>
      <c r="GY140" s="17"/>
      <c r="GZ140" s="17"/>
      <c r="HA140" s="17"/>
      <c r="HB140" s="17"/>
      <c r="HC140" s="17"/>
      <c r="HD140" s="17"/>
      <c r="HE140" s="17"/>
      <c r="HF140" s="17"/>
      <c r="HG140" s="17"/>
      <c r="HH140" s="17"/>
      <c r="HI140" s="17"/>
      <c r="HJ140" s="17"/>
      <c r="HK140" s="17"/>
      <c r="HL140" s="17"/>
      <c r="HM140" s="17"/>
      <c r="HN140" s="17"/>
      <c r="HO140" s="17"/>
      <c r="HP140" s="17"/>
      <c r="HQ140" s="17"/>
      <c r="HR140" s="17"/>
      <c r="HS140" s="17"/>
      <c r="HT140" s="17"/>
      <c r="HU140" s="17"/>
      <c r="HV140" s="17"/>
    </row>
    <row r="141" spans="1:230" s="23" customFormat="1" ht="15" customHeight="1">
      <c r="A141" s="42"/>
      <c r="B141" s="17"/>
      <c r="C141" s="80" t="s">
        <v>32</v>
      </c>
      <c r="D141" s="80"/>
      <c r="E141" s="80"/>
      <c r="F141" s="48"/>
      <c r="G141" s="166" t="s">
        <v>458</v>
      </c>
      <c r="H141" s="80"/>
      <c r="I141" s="96" t="str">
        <f>Obliczenia5!C74&amp;" [W]"</f>
        <v>25 [W]</v>
      </c>
      <c r="J141" s="17"/>
      <c r="K141" s="17"/>
      <c r="L141" s="17"/>
      <c r="M141" s="80" t="s">
        <v>26</v>
      </c>
      <c r="N141" s="17"/>
      <c r="O141" s="80"/>
      <c r="P141" s="80"/>
      <c r="Q141" s="280" t="s">
        <v>458</v>
      </c>
      <c r="R141" s="280"/>
      <c r="S141" s="51"/>
      <c r="T141" s="96" t="str">
        <f>Obliczenia5!C77&amp;" [W]"</f>
        <v>150 [W]</v>
      </c>
      <c r="U141" s="22"/>
      <c r="V141" s="22"/>
      <c r="W141" s="22"/>
      <c r="X141" s="22"/>
      <c r="Y141" s="22"/>
      <c r="Z141" s="22"/>
      <c r="AA141" s="22"/>
      <c r="AB141" s="42"/>
      <c r="AC141" s="17"/>
      <c r="AD141" s="17"/>
      <c r="AE141" s="17"/>
      <c r="AF141" s="17"/>
      <c r="AG141" s="17"/>
      <c r="AH141" s="17"/>
      <c r="AI141" s="17"/>
      <c r="AJ141" s="17"/>
      <c r="AK141" s="17"/>
      <c r="AL141" s="17"/>
      <c r="AM141" s="17"/>
      <c r="AN141" s="17"/>
      <c r="AO141" s="17"/>
      <c r="AP141" s="17"/>
      <c r="AQ141" s="17"/>
      <c r="AR141" s="17"/>
      <c r="AS141" s="17"/>
      <c r="AT141" s="17"/>
      <c r="AU141" s="17"/>
      <c r="AV141" s="17"/>
      <c r="AW141" s="17"/>
      <c r="AX141" s="17"/>
      <c r="AY141" s="17"/>
      <c r="AZ141" s="17"/>
      <c r="BA141" s="17"/>
      <c r="BB141" s="17"/>
      <c r="BC141" s="17"/>
      <c r="BD141" s="17"/>
      <c r="BE141" s="17"/>
      <c r="BF141" s="17"/>
      <c r="BG141" s="17"/>
      <c r="BH141" s="17"/>
      <c r="BI141" s="17"/>
      <c r="BJ141" s="17"/>
      <c r="BK141" s="17"/>
      <c r="BL141" s="17"/>
      <c r="BM141" s="17"/>
      <c r="BN141" s="17"/>
      <c r="BO141" s="17"/>
      <c r="BP141" s="17"/>
      <c r="BQ141" s="17"/>
      <c r="BR141" s="17"/>
      <c r="BS141" s="17"/>
      <c r="BT141" s="17"/>
      <c r="BU141" s="17"/>
      <c r="BV141" s="17"/>
      <c r="BW141" s="17"/>
      <c r="BX141" s="17"/>
      <c r="BY141" s="17"/>
      <c r="BZ141" s="17"/>
      <c r="CA141" s="17"/>
      <c r="CB141" s="17"/>
      <c r="CC141" s="17"/>
      <c r="CD141" s="17"/>
      <c r="CE141" s="17"/>
      <c r="CF141" s="17"/>
      <c r="CG141" s="17"/>
      <c r="CH141" s="17"/>
      <c r="CI141" s="17"/>
      <c r="CJ141" s="17"/>
      <c r="CK141" s="17"/>
      <c r="CL141" s="17"/>
      <c r="CM141" s="17"/>
      <c r="CN141" s="17"/>
      <c r="CO141" s="17"/>
      <c r="CP141" s="17"/>
      <c r="CQ141" s="17"/>
      <c r="CR141" s="17"/>
      <c r="CS141" s="17"/>
      <c r="CT141" s="17"/>
      <c r="CU141" s="17"/>
      <c r="CV141" s="17"/>
      <c r="CW141" s="17"/>
      <c r="CX141" s="17"/>
      <c r="CY141" s="17"/>
      <c r="CZ141" s="17"/>
      <c r="DA141" s="17"/>
      <c r="DB141" s="17"/>
      <c r="DC141" s="17"/>
      <c r="DD141" s="17"/>
      <c r="DE141" s="17"/>
      <c r="DF141" s="17"/>
      <c r="DG141" s="17"/>
      <c r="DH141" s="17"/>
      <c r="DI141" s="17"/>
      <c r="DJ141" s="17"/>
      <c r="DK141" s="17"/>
      <c r="DL141" s="17"/>
      <c r="DM141" s="17"/>
      <c r="DN141" s="17"/>
      <c r="DO141" s="17"/>
      <c r="DP141" s="17"/>
      <c r="DQ141" s="17"/>
      <c r="DR141" s="17"/>
      <c r="DS141" s="17"/>
      <c r="DT141" s="17"/>
      <c r="DU141" s="17"/>
      <c r="DV141" s="17"/>
      <c r="DW141" s="17"/>
      <c r="DX141" s="17"/>
      <c r="DY141" s="17"/>
      <c r="DZ141" s="17"/>
      <c r="EA141" s="17"/>
      <c r="EB141" s="17"/>
      <c r="EC141" s="17"/>
      <c r="ED141" s="17"/>
      <c r="EE141" s="17"/>
      <c r="EF141" s="17"/>
      <c r="EG141" s="17"/>
      <c r="EH141" s="17"/>
      <c r="EI141" s="17"/>
      <c r="EJ141" s="17"/>
      <c r="EK141" s="17"/>
      <c r="EL141" s="17"/>
      <c r="EM141" s="17"/>
      <c r="EN141" s="17"/>
      <c r="EO141" s="17"/>
      <c r="EP141" s="17"/>
      <c r="EQ141" s="17"/>
      <c r="ER141" s="17"/>
      <c r="ES141" s="17"/>
      <c r="ET141" s="17"/>
      <c r="EU141" s="17"/>
      <c r="EV141" s="17"/>
      <c r="EW141" s="17"/>
      <c r="EX141" s="17"/>
      <c r="EY141" s="17"/>
      <c r="EZ141" s="17"/>
      <c r="FA141" s="17"/>
      <c r="FB141" s="17"/>
      <c r="FC141" s="17"/>
      <c r="FD141" s="17"/>
      <c r="FE141" s="17"/>
      <c r="FF141" s="17"/>
      <c r="FG141" s="17"/>
      <c r="FH141" s="17"/>
      <c r="FI141" s="17"/>
      <c r="FJ141" s="17"/>
      <c r="FK141" s="17"/>
      <c r="FL141" s="17"/>
      <c r="FM141" s="17"/>
      <c r="FN141" s="17"/>
      <c r="FO141" s="17"/>
      <c r="FP141" s="17"/>
      <c r="FQ141" s="17"/>
      <c r="FR141" s="17"/>
      <c r="FS141" s="17"/>
      <c r="FT141" s="17"/>
      <c r="FU141" s="17"/>
      <c r="FV141" s="17"/>
      <c r="FW141" s="17"/>
      <c r="FX141" s="17"/>
      <c r="FY141" s="17"/>
      <c r="FZ141" s="17"/>
      <c r="GA141" s="17"/>
      <c r="GB141" s="17"/>
      <c r="GC141" s="17"/>
      <c r="GD141" s="17"/>
      <c r="GE141" s="17"/>
      <c r="GF141" s="17"/>
      <c r="GG141" s="17"/>
      <c r="GH141" s="17"/>
      <c r="GI141" s="17"/>
      <c r="GJ141" s="17"/>
      <c r="GK141" s="17"/>
      <c r="GL141" s="17"/>
      <c r="GM141" s="17"/>
      <c r="GN141" s="17"/>
      <c r="GO141" s="17"/>
      <c r="GP141" s="17"/>
      <c r="GQ141" s="17"/>
      <c r="GR141" s="17"/>
      <c r="GS141" s="17"/>
      <c r="GT141" s="17"/>
      <c r="GU141" s="17"/>
      <c r="GV141" s="17"/>
      <c r="GW141" s="17"/>
      <c r="GX141" s="17"/>
      <c r="GY141" s="17"/>
      <c r="GZ141" s="17"/>
      <c r="HA141" s="17"/>
      <c r="HB141" s="17"/>
      <c r="HC141" s="17"/>
      <c r="HD141" s="17"/>
      <c r="HE141" s="17"/>
      <c r="HF141" s="17"/>
      <c r="HG141" s="17"/>
      <c r="HH141" s="17"/>
      <c r="HI141" s="17"/>
      <c r="HJ141" s="17"/>
      <c r="HK141" s="17"/>
      <c r="HL141" s="17"/>
      <c r="HM141" s="17"/>
      <c r="HN141" s="17"/>
      <c r="HO141" s="17"/>
      <c r="HP141" s="17"/>
      <c r="HQ141" s="17"/>
      <c r="HR141" s="17"/>
      <c r="HS141" s="17"/>
      <c r="HT141" s="17"/>
      <c r="HU141" s="17"/>
      <c r="HV141" s="17"/>
    </row>
    <row r="142" spans="1:230" s="23" customFormat="1" ht="15" customHeight="1">
      <c r="A142" s="42"/>
      <c r="B142" s="17"/>
      <c r="C142" s="52"/>
      <c r="D142" s="52"/>
      <c r="E142" s="52"/>
      <c r="F142" s="52"/>
      <c r="G142" s="52"/>
      <c r="H142" s="52"/>
      <c r="I142" s="97"/>
      <c r="J142" s="17"/>
      <c r="K142" s="17"/>
      <c r="L142" s="17"/>
      <c r="M142" s="52"/>
      <c r="N142" s="103"/>
      <c r="O142" s="52"/>
      <c r="P142" s="52"/>
      <c r="Q142" s="52"/>
      <c r="R142" s="52"/>
      <c r="S142" s="52"/>
      <c r="T142" s="142"/>
      <c r="U142" s="142"/>
      <c r="V142" s="22"/>
      <c r="W142" s="22"/>
      <c r="X142" s="22"/>
      <c r="Y142" s="22"/>
      <c r="Z142" s="22"/>
      <c r="AA142" s="22"/>
      <c r="AB142" s="42"/>
      <c r="AC142" s="17"/>
      <c r="AD142" s="17"/>
      <c r="AE142" s="17"/>
      <c r="AF142" s="17"/>
      <c r="AG142" s="17"/>
      <c r="AH142" s="17"/>
      <c r="AI142" s="17"/>
      <c r="AJ142" s="17"/>
      <c r="AK142" s="17"/>
      <c r="AL142" s="17"/>
      <c r="AM142" s="17"/>
      <c r="AN142" s="17"/>
      <c r="AO142" s="17"/>
      <c r="AP142" s="17"/>
      <c r="AQ142" s="17"/>
      <c r="AR142" s="17"/>
      <c r="AS142" s="17"/>
      <c r="AT142" s="17"/>
      <c r="AU142" s="17"/>
      <c r="AV142" s="17"/>
      <c r="AW142" s="17"/>
      <c r="AX142" s="17"/>
      <c r="AY142" s="17"/>
      <c r="AZ142" s="17"/>
      <c r="BA142" s="17"/>
      <c r="BB142" s="17"/>
      <c r="BC142" s="17"/>
      <c r="BD142" s="17"/>
      <c r="BE142" s="17"/>
      <c r="BF142" s="17"/>
      <c r="BG142" s="17"/>
      <c r="BH142" s="17"/>
      <c r="BI142" s="17"/>
      <c r="BJ142" s="17"/>
      <c r="BK142" s="17"/>
      <c r="BL142" s="17"/>
      <c r="BM142" s="17"/>
      <c r="BN142" s="17"/>
      <c r="BO142" s="17"/>
      <c r="BP142" s="17"/>
      <c r="BQ142" s="17"/>
      <c r="BR142" s="17"/>
      <c r="BS142" s="17"/>
      <c r="BT142" s="17"/>
      <c r="BU142" s="17"/>
      <c r="BV142" s="17"/>
      <c r="BW142" s="17"/>
      <c r="BX142" s="17"/>
      <c r="BY142" s="17"/>
      <c r="BZ142" s="17"/>
      <c r="CA142" s="17"/>
      <c r="CB142" s="17"/>
      <c r="CC142" s="17"/>
      <c r="CD142" s="17"/>
      <c r="CE142" s="17"/>
      <c r="CF142" s="17"/>
      <c r="CG142" s="17"/>
      <c r="CH142" s="17"/>
      <c r="CI142" s="17"/>
      <c r="CJ142" s="17"/>
      <c r="CK142" s="17"/>
      <c r="CL142" s="17"/>
      <c r="CM142" s="17"/>
      <c r="CN142" s="17"/>
      <c r="CO142" s="17"/>
      <c r="CP142" s="17"/>
      <c r="CQ142" s="17"/>
      <c r="CR142" s="17"/>
      <c r="CS142" s="17"/>
      <c r="CT142" s="17"/>
      <c r="CU142" s="17"/>
      <c r="CV142" s="17"/>
      <c r="CW142" s="17"/>
      <c r="CX142" s="17"/>
      <c r="CY142" s="17"/>
      <c r="CZ142" s="17"/>
      <c r="DA142" s="17"/>
      <c r="DB142" s="17"/>
      <c r="DC142" s="17"/>
      <c r="DD142" s="17"/>
      <c r="DE142" s="17"/>
      <c r="DF142" s="17"/>
      <c r="DG142" s="17"/>
      <c r="DH142" s="17"/>
      <c r="DI142" s="17"/>
      <c r="DJ142" s="17"/>
      <c r="DK142" s="17"/>
      <c r="DL142" s="17"/>
      <c r="DM142" s="17"/>
      <c r="DN142" s="17"/>
      <c r="DO142" s="17"/>
      <c r="DP142" s="17"/>
      <c r="DQ142" s="17"/>
      <c r="DR142" s="17"/>
      <c r="DS142" s="17"/>
      <c r="DT142" s="17"/>
      <c r="DU142" s="17"/>
      <c r="DV142" s="17"/>
      <c r="DW142" s="17"/>
      <c r="DX142" s="17"/>
      <c r="DY142" s="17"/>
      <c r="DZ142" s="17"/>
      <c r="EA142" s="17"/>
      <c r="EB142" s="17"/>
      <c r="EC142" s="17"/>
      <c r="ED142" s="17"/>
      <c r="EE142" s="17"/>
      <c r="EF142" s="17"/>
      <c r="EG142" s="17"/>
      <c r="EH142" s="17"/>
      <c r="EI142" s="17"/>
      <c r="EJ142" s="17"/>
      <c r="EK142" s="17"/>
      <c r="EL142" s="17"/>
      <c r="EM142" s="17"/>
      <c r="EN142" s="17"/>
      <c r="EO142" s="17"/>
      <c r="EP142" s="17"/>
      <c r="EQ142" s="17"/>
      <c r="ER142" s="17"/>
      <c r="ES142" s="17"/>
      <c r="ET142" s="17"/>
      <c r="EU142" s="17"/>
      <c r="EV142" s="17"/>
      <c r="EW142" s="17"/>
      <c r="EX142" s="17"/>
      <c r="EY142" s="17"/>
      <c r="EZ142" s="17"/>
      <c r="FA142" s="17"/>
      <c r="FB142" s="17"/>
      <c r="FC142" s="17"/>
      <c r="FD142" s="17"/>
      <c r="FE142" s="17"/>
      <c r="FF142" s="17"/>
      <c r="FG142" s="17"/>
      <c r="FH142" s="17"/>
      <c r="FI142" s="17"/>
      <c r="FJ142" s="17"/>
      <c r="FK142" s="17"/>
      <c r="FL142" s="17"/>
      <c r="FM142" s="17"/>
      <c r="FN142" s="17"/>
      <c r="FO142" s="17"/>
      <c r="FP142" s="17"/>
      <c r="FQ142" s="17"/>
      <c r="FR142" s="17"/>
      <c r="FS142" s="17"/>
      <c r="FT142" s="17"/>
      <c r="FU142" s="17"/>
      <c r="FV142" s="17"/>
      <c r="FW142" s="17"/>
      <c r="FX142" s="17"/>
      <c r="FY142" s="17"/>
      <c r="FZ142" s="17"/>
      <c r="GA142" s="17"/>
      <c r="GB142" s="17"/>
      <c r="GC142" s="17"/>
      <c r="GD142" s="17"/>
      <c r="GE142" s="17"/>
      <c r="GF142" s="17"/>
      <c r="GG142" s="17"/>
      <c r="GH142" s="17"/>
      <c r="GI142" s="17"/>
      <c r="GJ142" s="17"/>
      <c r="GK142" s="17"/>
      <c r="GL142" s="17"/>
      <c r="GM142" s="17"/>
      <c r="GN142" s="17"/>
      <c r="GO142" s="17"/>
      <c r="GP142" s="17"/>
      <c r="GQ142" s="17"/>
      <c r="GR142" s="17"/>
      <c r="GS142" s="17"/>
      <c r="GT142" s="17"/>
      <c r="GU142" s="17"/>
      <c r="GV142" s="17"/>
      <c r="GW142" s="17"/>
      <c r="GX142" s="17"/>
      <c r="GY142" s="17"/>
      <c r="GZ142" s="17"/>
      <c r="HA142" s="17"/>
      <c r="HB142" s="17"/>
      <c r="HC142" s="17"/>
      <c r="HD142" s="17"/>
      <c r="HE142" s="17"/>
      <c r="HF142" s="17"/>
      <c r="HG142" s="17"/>
      <c r="HH142" s="17"/>
      <c r="HI142" s="17"/>
      <c r="HJ142" s="17"/>
      <c r="HK142" s="17"/>
      <c r="HL142" s="17"/>
      <c r="HM142" s="17"/>
      <c r="HN142" s="17"/>
      <c r="HO142" s="17"/>
      <c r="HP142" s="17"/>
      <c r="HQ142" s="17"/>
      <c r="HR142" s="17"/>
      <c r="HS142" s="17"/>
      <c r="HT142" s="17"/>
      <c r="HU142" s="17"/>
      <c r="HV142" s="17"/>
    </row>
    <row r="143" spans="1:230" s="23" customFormat="1" ht="15" customHeight="1">
      <c r="A143" s="42"/>
      <c r="B143" s="17"/>
      <c r="C143" s="83"/>
      <c r="D143" s="83"/>
      <c r="E143" s="83"/>
      <c r="F143" s="80"/>
      <c r="G143" s="48"/>
      <c r="H143" s="80"/>
      <c r="I143" s="92"/>
      <c r="J143" s="17"/>
      <c r="K143" s="17"/>
      <c r="L143" s="17"/>
      <c r="M143" s="83"/>
      <c r="N143" s="17"/>
      <c r="O143" s="83"/>
      <c r="P143" s="83"/>
      <c r="Q143" s="80"/>
      <c r="R143" s="48"/>
      <c r="S143" s="48"/>
      <c r="T143" s="22"/>
      <c r="U143" s="22"/>
      <c r="V143" s="22"/>
      <c r="W143" s="22"/>
      <c r="X143" s="22"/>
      <c r="Y143" s="22"/>
      <c r="Z143" s="22"/>
      <c r="AA143" s="22"/>
      <c r="AB143" s="42"/>
      <c r="AC143" s="17"/>
      <c r="AD143" s="17"/>
      <c r="AE143" s="17"/>
      <c r="AF143" s="17"/>
      <c r="AG143" s="17"/>
      <c r="AH143" s="17"/>
      <c r="AI143" s="17"/>
      <c r="AJ143" s="17"/>
      <c r="AK143" s="17"/>
      <c r="AL143" s="17"/>
      <c r="AM143" s="17"/>
      <c r="AN143" s="17"/>
      <c r="AO143" s="17"/>
      <c r="AP143" s="17"/>
      <c r="AQ143" s="17"/>
      <c r="AR143" s="17"/>
      <c r="AS143" s="17"/>
      <c r="AT143" s="17"/>
      <c r="AU143" s="17"/>
      <c r="AV143" s="17"/>
      <c r="AW143" s="17"/>
      <c r="AX143" s="17"/>
      <c r="AY143" s="17"/>
      <c r="AZ143" s="17"/>
      <c r="BA143" s="17"/>
      <c r="BB143" s="17"/>
      <c r="BC143" s="17"/>
      <c r="BD143" s="17"/>
      <c r="BE143" s="17"/>
      <c r="BF143" s="17"/>
      <c r="BG143" s="17"/>
      <c r="BH143" s="17"/>
      <c r="BI143" s="17"/>
      <c r="BJ143" s="17"/>
      <c r="BK143" s="17"/>
      <c r="BL143" s="17"/>
      <c r="BM143" s="17"/>
      <c r="BN143" s="17"/>
      <c r="BO143" s="17"/>
      <c r="BP143" s="17"/>
      <c r="BQ143" s="17"/>
      <c r="BR143" s="17"/>
      <c r="BS143" s="17"/>
      <c r="BT143" s="17"/>
      <c r="BU143" s="17"/>
      <c r="BV143" s="17"/>
      <c r="BW143" s="17"/>
      <c r="BX143" s="17"/>
      <c r="BY143" s="17"/>
      <c r="BZ143" s="17"/>
      <c r="CA143" s="17"/>
      <c r="CB143" s="17"/>
      <c r="CC143" s="17"/>
      <c r="CD143" s="17"/>
      <c r="CE143" s="17"/>
      <c r="CF143" s="17"/>
      <c r="CG143" s="17"/>
      <c r="CH143" s="17"/>
      <c r="CI143" s="17"/>
      <c r="CJ143" s="17"/>
      <c r="CK143" s="17"/>
      <c r="CL143" s="17"/>
      <c r="CM143" s="17"/>
      <c r="CN143" s="17"/>
      <c r="CO143" s="17"/>
      <c r="CP143" s="17"/>
      <c r="CQ143" s="17"/>
      <c r="CR143" s="17"/>
      <c r="CS143" s="17"/>
      <c r="CT143" s="17"/>
      <c r="CU143" s="17"/>
      <c r="CV143" s="17"/>
      <c r="CW143" s="17"/>
      <c r="CX143" s="17"/>
      <c r="CY143" s="17"/>
      <c r="CZ143" s="17"/>
      <c r="DA143" s="17"/>
      <c r="DB143" s="17"/>
      <c r="DC143" s="17"/>
      <c r="DD143" s="17"/>
      <c r="DE143" s="17"/>
      <c r="DF143" s="17"/>
      <c r="DG143" s="17"/>
      <c r="DH143" s="17"/>
      <c r="DI143" s="17"/>
      <c r="DJ143" s="17"/>
      <c r="DK143" s="17"/>
      <c r="DL143" s="17"/>
      <c r="DM143" s="17"/>
      <c r="DN143" s="17"/>
      <c r="DO143" s="17"/>
      <c r="DP143" s="17"/>
      <c r="DQ143" s="17"/>
      <c r="DR143" s="17"/>
      <c r="DS143" s="17"/>
      <c r="DT143" s="17"/>
      <c r="DU143" s="17"/>
      <c r="DV143" s="17"/>
      <c r="DW143" s="17"/>
      <c r="DX143" s="17"/>
      <c r="DY143" s="17"/>
      <c r="DZ143" s="17"/>
      <c r="EA143" s="17"/>
      <c r="EB143" s="17"/>
      <c r="EC143" s="17"/>
      <c r="ED143" s="17"/>
      <c r="EE143" s="17"/>
      <c r="EF143" s="17"/>
      <c r="EG143" s="17"/>
      <c r="EH143" s="17"/>
      <c r="EI143" s="17"/>
      <c r="EJ143" s="17"/>
      <c r="EK143" s="17"/>
      <c r="EL143" s="17"/>
      <c r="EM143" s="17"/>
      <c r="EN143" s="17"/>
      <c r="EO143" s="17"/>
      <c r="EP143" s="17"/>
      <c r="EQ143" s="17"/>
      <c r="ER143" s="17"/>
      <c r="ES143" s="17"/>
      <c r="ET143" s="17"/>
      <c r="EU143" s="17"/>
      <c r="EV143" s="17"/>
      <c r="EW143" s="17"/>
      <c r="EX143" s="17"/>
      <c r="EY143" s="17"/>
      <c r="EZ143" s="17"/>
      <c r="FA143" s="17"/>
      <c r="FB143" s="17"/>
      <c r="FC143" s="17"/>
      <c r="FD143" s="17"/>
      <c r="FE143" s="17"/>
      <c r="FF143" s="17"/>
      <c r="FG143" s="17"/>
      <c r="FH143" s="17"/>
      <c r="FI143" s="17"/>
      <c r="FJ143" s="17"/>
      <c r="FK143" s="17"/>
      <c r="FL143" s="17"/>
      <c r="FM143" s="17"/>
      <c r="FN143" s="17"/>
      <c r="FO143" s="17"/>
      <c r="FP143" s="17"/>
      <c r="FQ143" s="17"/>
      <c r="FR143" s="17"/>
      <c r="FS143" s="17"/>
      <c r="FT143" s="17"/>
      <c r="FU143" s="17"/>
      <c r="FV143" s="17"/>
      <c r="FW143" s="17"/>
      <c r="FX143" s="17"/>
      <c r="FY143" s="17"/>
      <c r="FZ143" s="17"/>
      <c r="GA143" s="17"/>
      <c r="GB143" s="17"/>
      <c r="GC143" s="17"/>
      <c r="GD143" s="17"/>
      <c r="GE143" s="17"/>
      <c r="GF143" s="17"/>
      <c r="GG143" s="17"/>
      <c r="GH143" s="17"/>
      <c r="GI143" s="17"/>
      <c r="GJ143" s="17"/>
      <c r="GK143" s="17"/>
      <c r="GL143" s="17"/>
      <c r="GM143" s="17"/>
      <c r="GN143" s="17"/>
      <c r="GO143" s="17"/>
      <c r="GP143" s="17"/>
      <c r="GQ143" s="17"/>
      <c r="GR143" s="17"/>
      <c r="GS143" s="17"/>
      <c r="GT143" s="17"/>
      <c r="GU143" s="17"/>
      <c r="GV143" s="17"/>
      <c r="GW143" s="17"/>
      <c r="GX143" s="17"/>
      <c r="GY143" s="17"/>
      <c r="GZ143" s="17"/>
      <c r="HA143" s="17"/>
      <c r="HB143" s="17"/>
      <c r="HC143" s="17"/>
      <c r="HD143" s="17"/>
      <c r="HE143" s="17"/>
      <c r="HF143" s="17"/>
      <c r="HG143" s="17"/>
      <c r="HH143" s="17"/>
      <c r="HI143" s="17"/>
      <c r="HJ143" s="17"/>
      <c r="HK143" s="17"/>
      <c r="HL143" s="17"/>
      <c r="HM143" s="17"/>
      <c r="HN143" s="17"/>
      <c r="HO143" s="17"/>
      <c r="HP143" s="17"/>
      <c r="HQ143" s="17"/>
      <c r="HR143" s="17"/>
      <c r="HS143" s="17"/>
      <c r="HT143" s="17"/>
      <c r="HU143" s="17"/>
      <c r="HV143" s="17"/>
    </row>
    <row r="144" spans="1:230" s="23" customFormat="1" ht="15" customHeight="1">
      <c r="A144" s="42"/>
      <c r="B144" s="17"/>
      <c r="C144" s="80" t="s">
        <v>34</v>
      </c>
      <c r="D144" s="80"/>
      <c r="E144" s="80"/>
      <c r="F144" s="80"/>
      <c r="G144" s="166" t="s">
        <v>459</v>
      </c>
      <c r="H144" s="80"/>
      <c r="I144" s="96" t="str">
        <f>Obliczenia5!C76&amp;" [W]"</f>
        <v>175 [W]</v>
      </c>
      <c r="J144" s="17"/>
      <c r="K144" s="17"/>
      <c r="L144" s="17"/>
      <c r="M144" s="80" t="s">
        <v>28</v>
      </c>
      <c r="N144" s="17"/>
      <c r="O144" s="80"/>
      <c r="P144" s="80"/>
      <c r="Q144" s="280">
        <v>1</v>
      </c>
      <c r="R144" s="280"/>
      <c r="S144" s="51"/>
      <c r="T144" s="96" t="str">
        <f>Obliczenia5!F82&amp;" [W/os]"</f>
        <v>115 [W/os]</v>
      </c>
      <c r="U144" s="22"/>
      <c r="V144" s="22"/>
      <c r="W144" s="22"/>
      <c r="X144" s="22"/>
      <c r="Y144" s="22"/>
      <c r="Z144" s="22"/>
      <c r="AA144" s="22"/>
      <c r="AB144" s="42"/>
      <c r="AC144" s="17"/>
      <c r="AD144" s="17"/>
      <c r="AE144" s="17"/>
      <c r="AF144" s="17"/>
      <c r="AG144" s="17"/>
      <c r="AH144" s="17"/>
      <c r="AI144" s="17"/>
      <c r="AJ144" s="17"/>
      <c r="AK144" s="17"/>
      <c r="AL144" s="17"/>
      <c r="AM144" s="17"/>
      <c r="AN144" s="17"/>
      <c r="AO144" s="17"/>
      <c r="AP144" s="17"/>
      <c r="AQ144" s="17"/>
      <c r="AR144" s="17"/>
      <c r="AS144" s="17"/>
      <c r="AT144" s="17"/>
      <c r="AU144" s="17"/>
      <c r="AV144" s="17"/>
      <c r="AW144" s="17"/>
      <c r="AX144" s="17"/>
      <c r="AY144" s="17"/>
      <c r="AZ144" s="17"/>
      <c r="BA144" s="17"/>
      <c r="BB144" s="17"/>
      <c r="BC144" s="17"/>
      <c r="BD144" s="17"/>
      <c r="BE144" s="17"/>
      <c r="BF144" s="17"/>
      <c r="BG144" s="17"/>
      <c r="BH144" s="17"/>
      <c r="BI144" s="17"/>
      <c r="BJ144" s="17"/>
      <c r="BK144" s="17"/>
      <c r="BL144" s="17"/>
      <c r="BM144" s="17"/>
      <c r="BN144" s="17"/>
      <c r="BO144" s="17"/>
      <c r="BP144" s="17"/>
      <c r="BQ144" s="17"/>
      <c r="BR144" s="17"/>
      <c r="BS144" s="17"/>
      <c r="BT144" s="17"/>
      <c r="BU144" s="17"/>
      <c r="BV144" s="17"/>
      <c r="BW144" s="17"/>
      <c r="BX144" s="17"/>
      <c r="BY144" s="17"/>
      <c r="BZ144" s="17"/>
      <c r="CA144" s="17"/>
      <c r="CB144" s="17"/>
      <c r="CC144" s="17"/>
      <c r="CD144" s="17"/>
      <c r="CE144" s="17"/>
      <c r="CF144" s="17"/>
      <c r="CG144" s="17"/>
      <c r="CH144" s="17"/>
      <c r="CI144" s="17"/>
      <c r="CJ144" s="17"/>
      <c r="CK144" s="17"/>
      <c r="CL144" s="17"/>
      <c r="CM144" s="17"/>
      <c r="CN144" s="17"/>
      <c r="CO144" s="17"/>
      <c r="CP144" s="17"/>
      <c r="CQ144" s="17"/>
      <c r="CR144" s="17"/>
      <c r="CS144" s="17"/>
      <c r="CT144" s="17"/>
      <c r="CU144" s="17"/>
      <c r="CV144" s="17"/>
      <c r="CW144" s="17"/>
      <c r="CX144" s="17"/>
      <c r="CY144" s="17"/>
      <c r="CZ144" s="17"/>
      <c r="DA144" s="17"/>
      <c r="DB144" s="17"/>
      <c r="DC144" s="17"/>
      <c r="DD144" s="17"/>
      <c r="DE144" s="17"/>
      <c r="DF144" s="17"/>
      <c r="DG144" s="17"/>
      <c r="DH144" s="17"/>
      <c r="DI144" s="17"/>
      <c r="DJ144" s="17"/>
      <c r="DK144" s="17"/>
      <c r="DL144" s="17"/>
      <c r="DM144" s="17"/>
      <c r="DN144" s="17"/>
      <c r="DO144" s="17"/>
      <c r="DP144" s="17"/>
      <c r="DQ144" s="17"/>
      <c r="DR144" s="17"/>
      <c r="DS144" s="17"/>
      <c r="DT144" s="17"/>
      <c r="DU144" s="17"/>
      <c r="DV144" s="17"/>
      <c r="DW144" s="17"/>
      <c r="DX144" s="17"/>
      <c r="DY144" s="17"/>
      <c r="DZ144" s="17"/>
      <c r="EA144" s="17"/>
      <c r="EB144" s="17"/>
      <c r="EC144" s="17"/>
      <c r="ED144" s="17"/>
      <c r="EE144" s="17"/>
      <c r="EF144" s="17"/>
      <c r="EG144" s="17"/>
      <c r="EH144" s="17"/>
      <c r="EI144" s="17"/>
      <c r="EJ144" s="17"/>
      <c r="EK144" s="17"/>
      <c r="EL144" s="17"/>
      <c r="EM144" s="17"/>
      <c r="EN144" s="17"/>
      <c r="EO144" s="17"/>
      <c r="EP144" s="17"/>
      <c r="EQ144" s="17"/>
      <c r="ER144" s="17"/>
      <c r="ES144" s="17"/>
      <c r="ET144" s="17"/>
      <c r="EU144" s="17"/>
      <c r="EV144" s="17"/>
      <c r="EW144" s="17"/>
      <c r="EX144" s="17"/>
      <c r="EY144" s="17"/>
      <c r="EZ144" s="17"/>
      <c r="FA144" s="17"/>
      <c r="FB144" s="17"/>
      <c r="FC144" s="17"/>
      <c r="FD144" s="17"/>
      <c r="FE144" s="17"/>
      <c r="FF144" s="17"/>
      <c r="FG144" s="17"/>
      <c r="FH144" s="17"/>
      <c r="FI144" s="17"/>
      <c r="FJ144" s="17"/>
      <c r="FK144" s="17"/>
      <c r="FL144" s="17"/>
      <c r="FM144" s="17"/>
      <c r="FN144" s="17"/>
      <c r="FO144" s="17"/>
      <c r="FP144" s="17"/>
      <c r="FQ144" s="17"/>
      <c r="FR144" s="17"/>
      <c r="FS144" s="17"/>
      <c r="FT144" s="17"/>
      <c r="FU144" s="17"/>
      <c r="FV144" s="17"/>
      <c r="FW144" s="17"/>
      <c r="FX144" s="17"/>
      <c r="FY144" s="17"/>
      <c r="FZ144" s="17"/>
      <c r="GA144" s="17"/>
      <c r="GB144" s="17"/>
      <c r="GC144" s="17"/>
      <c r="GD144" s="17"/>
      <c r="GE144" s="17"/>
      <c r="GF144" s="17"/>
      <c r="GG144" s="17"/>
      <c r="GH144" s="17"/>
      <c r="GI144" s="17"/>
      <c r="GJ144" s="17"/>
      <c r="GK144" s="17"/>
      <c r="GL144" s="17"/>
      <c r="GM144" s="17"/>
      <c r="GN144" s="17"/>
      <c r="GO144" s="17"/>
      <c r="GP144" s="17"/>
      <c r="GQ144" s="17"/>
      <c r="GR144" s="17"/>
      <c r="GS144" s="17"/>
      <c r="GT144" s="17"/>
      <c r="GU144" s="17"/>
      <c r="GV144" s="17"/>
      <c r="GW144" s="17"/>
      <c r="GX144" s="17"/>
      <c r="GY144" s="17"/>
      <c r="GZ144" s="17"/>
      <c r="HA144" s="17"/>
      <c r="HB144" s="17"/>
      <c r="HC144" s="17"/>
      <c r="HD144" s="17"/>
      <c r="HE144" s="17"/>
      <c r="HF144" s="17"/>
      <c r="HG144" s="17"/>
      <c r="HH144" s="17"/>
      <c r="HI144" s="17"/>
      <c r="HJ144" s="17"/>
      <c r="HK144" s="17"/>
      <c r="HL144" s="17"/>
      <c r="HM144" s="17"/>
      <c r="HN144" s="17"/>
      <c r="HO144" s="17"/>
      <c r="HP144" s="17"/>
      <c r="HQ144" s="17"/>
      <c r="HR144" s="17"/>
      <c r="HS144" s="17"/>
      <c r="HT144" s="17"/>
      <c r="HU144" s="17"/>
      <c r="HV144" s="17"/>
    </row>
    <row r="145" spans="1:230" s="23" customFormat="1" ht="15" customHeight="1">
      <c r="A145" s="42"/>
      <c r="B145" s="17"/>
      <c r="C145" s="52"/>
      <c r="D145" s="52"/>
      <c r="E145" s="52"/>
      <c r="F145" s="52"/>
      <c r="G145" s="52"/>
      <c r="H145" s="52"/>
      <c r="I145" s="97"/>
      <c r="J145" s="17"/>
      <c r="K145" s="17"/>
      <c r="L145" s="17"/>
      <c r="M145" s="52"/>
      <c r="N145" s="103"/>
      <c r="O145" s="52"/>
      <c r="P145" s="52"/>
      <c r="Q145" s="52"/>
      <c r="R145" s="52"/>
      <c r="S145" s="52"/>
      <c r="T145" s="142"/>
      <c r="U145" s="142"/>
      <c r="V145" s="22"/>
      <c r="W145" s="22"/>
      <c r="X145" s="22"/>
      <c r="Y145" s="22"/>
      <c r="Z145" s="22"/>
      <c r="AA145" s="22"/>
      <c r="AB145" s="42"/>
      <c r="AC145" s="17"/>
      <c r="AD145" s="17"/>
      <c r="AE145" s="17"/>
      <c r="AF145" s="17"/>
      <c r="AG145" s="17"/>
      <c r="AH145" s="17"/>
      <c r="AI145" s="17"/>
      <c r="AJ145" s="17"/>
      <c r="AK145" s="17"/>
      <c r="AL145" s="17"/>
      <c r="AM145" s="17"/>
      <c r="AN145" s="17"/>
      <c r="AO145" s="17"/>
      <c r="AP145" s="17"/>
      <c r="AQ145" s="17"/>
      <c r="AR145" s="17"/>
      <c r="AS145" s="17"/>
      <c r="AT145" s="17"/>
      <c r="AU145" s="17"/>
      <c r="AV145" s="17"/>
      <c r="AW145" s="17"/>
      <c r="AX145" s="17"/>
      <c r="AY145" s="17"/>
      <c r="AZ145" s="17"/>
      <c r="BA145" s="17"/>
      <c r="BB145" s="17"/>
      <c r="BC145" s="17"/>
      <c r="BD145" s="17"/>
      <c r="BE145" s="17"/>
      <c r="BF145" s="17"/>
      <c r="BG145" s="17"/>
      <c r="BH145" s="17"/>
      <c r="BI145" s="17"/>
      <c r="BJ145" s="17"/>
      <c r="BK145" s="17"/>
      <c r="BL145" s="17"/>
      <c r="BM145" s="17"/>
      <c r="BN145" s="17"/>
      <c r="BO145" s="17"/>
      <c r="BP145" s="17"/>
      <c r="BQ145" s="17"/>
      <c r="BR145" s="17"/>
      <c r="BS145" s="17"/>
      <c r="BT145" s="17"/>
      <c r="BU145" s="17"/>
      <c r="BV145" s="17"/>
      <c r="BW145" s="17"/>
      <c r="BX145" s="17"/>
      <c r="BY145" s="17"/>
      <c r="BZ145" s="17"/>
      <c r="CA145" s="17"/>
      <c r="CB145" s="17"/>
      <c r="CC145" s="17"/>
      <c r="CD145" s="17"/>
      <c r="CE145" s="17"/>
      <c r="CF145" s="17"/>
      <c r="CG145" s="17"/>
      <c r="CH145" s="17"/>
      <c r="CI145" s="17"/>
      <c r="CJ145" s="17"/>
      <c r="CK145" s="17"/>
      <c r="CL145" s="17"/>
      <c r="CM145" s="17"/>
      <c r="CN145" s="17"/>
      <c r="CO145" s="17"/>
      <c r="CP145" s="17"/>
      <c r="CQ145" s="17"/>
      <c r="CR145" s="17"/>
      <c r="CS145" s="17"/>
      <c r="CT145" s="17"/>
      <c r="CU145" s="17"/>
      <c r="CV145" s="17"/>
      <c r="CW145" s="17"/>
      <c r="CX145" s="17"/>
      <c r="CY145" s="17"/>
      <c r="CZ145" s="17"/>
      <c r="DA145" s="17"/>
      <c r="DB145" s="17"/>
      <c r="DC145" s="17"/>
      <c r="DD145" s="17"/>
      <c r="DE145" s="17"/>
      <c r="DF145" s="17"/>
      <c r="DG145" s="17"/>
      <c r="DH145" s="17"/>
      <c r="DI145" s="17"/>
      <c r="DJ145" s="17"/>
      <c r="DK145" s="17"/>
      <c r="DL145" s="17"/>
      <c r="DM145" s="17"/>
      <c r="DN145" s="17"/>
      <c r="DO145" s="17"/>
      <c r="DP145" s="17"/>
      <c r="DQ145" s="17"/>
      <c r="DR145" s="17"/>
      <c r="DS145" s="17"/>
      <c r="DT145" s="17"/>
      <c r="DU145" s="17"/>
      <c r="DV145" s="17"/>
      <c r="DW145" s="17"/>
      <c r="DX145" s="17"/>
      <c r="DY145" s="17"/>
      <c r="DZ145" s="17"/>
      <c r="EA145" s="17"/>
      <c r="EB145" s="17"/>
      <c r="EC145" s="17"/>
      <c r="ED145" s="17"/>
      <c r="EE145" s="17"/>
      <c r="EF145" s="17"/>
      <c r="EG145" s="17"/>
      <c r="EH145" s="17"/>
      <c r="EI145" s="17"/>
      <c r="EJ145" s="17"/>
      <c r="EK145" s="17"/>
      <c r="EL145" s="17"/>
      <c r="EM145" s="17"/>
      <c r="EN145" s="17"/>
      <c r="EO145" s="17"/>
      <c r="EP145" s="17"/>
      <c r="EQ145" s="17"/>
      <c r="ER145" s="17"/>
      <c r="ES145" s="17"/>
      <c r="ET145" s="17"/>
      <c r="EU145" s="17"/>
      <c r="EV145" s="17"/>
      <c r="EW145" s="17"/>
      <c r="EX145" s="17"/>
      <c r="EY145" s="17"/>
      <c r="EZ145" s="17"/>
      <c r="FA145" s="17"/>
      <c r="FB145" s="17"/>
      <c r="FC145" s="17"/>
      <c r="FD145" s="17"/>
      <c r="FE145" s="17"/>
      <c r="FF145" s="17"/>
      <c r="FG145" s="17"/>
      <c r="FH145" s="17"/>
      <c r="FI145" s="17"/>
      <c r="FJ145" s="17"/>
      <c r="FK145" s="17"/>
      <c r="FL145" s="17"/>
      <c r="FM145" s="17"/>
      <c r="FN145" s="17"/>
      <c r="FO145" s="17"/>
      <c r="FP145" s="17"/>
      <c r="FQ145" s="17"/>
      <c r="FR145" s="17"/>
      <c r="FS145" s="17"/>
      <c r="FT145" s="17"/>
      <c r="FU145" s="17"/>
      <c r="FV145" s="17"/>
      <c r="FW145" s="17"/>
      <c r="FX145" s="17"/>
      <c r="FY145" s="17"/>
      <c r="FZ145" s="17"/>
      <c r="GA145" s="17"/>
      <c r="GB145" s="17"/>
      <c r="GC145" s="17"/>
      <c r="GD145" s="17"/>
      <c r="GE145" s="17"/>
      <c r="GF145" s="17"/>
      <c r="GG145" s="17"/>
      <c r="GH145" s="17"/>
      <c r="GI145" s="17"/>
      <c r="GJ145" s="17"/>
      <c r="GK145" s="17"/>
      <c r="GL145" s="17"/>
      <c r="GM145" s="17"/>
      <c r="GN145" s="17"/>
      <c r="GO145" s="17"/>
      <c r="GP145" s="17"/>
      <c r="GQ145" s="17"/>
      <c r="GR145" s="17"/>
      <c r="GS145" s="17"/>
      <c r="GT145" s="17"/>
      <c r="GU145" s="17"/>
      <c r="GV145" s="17"/>
      <c r="GW145" s="17"/>
      <c r="GX145" s="17"/>
      <c r="GY145" s="17"/>
      <c r="GZ145" s="17"/>
      <c r="HA145" s="17"/>
      <c r="HB145" s="17"/>
      <c r="HC145" s="17"/>
      <c r="HD145" s="17"/>
      <c r="HE145" s="17"/>
      <c r="HF145" s="17"/>
      <c r="HG145" s="17"/>
      <c r="HH145" s="17"/>
      <c r="HI145" s="17"/>
      <c r="HJ145" s="17"/>
      <c r="HK145" s="17"/>
      <c r="HL145" s="17"/>
      <c r="HM145" s="17"/>
      <c r="HN145" s="17"/>
      <c r="HO145" s="17"/>
      <c r="HP145" s="17"/>
      <c r="HQ145" s="17"/>
      <c r="HR145" s="17"/>
      <c r="HS145" s="17"/>
      <c r="HT145" s="17"/>
      <c r="HU145" s="17"/>
      <c r="HV145" s="17"/>
    </row>
    <row r="146" spans="1:230" s="23" customFormat="1" ht="15" customHeight="1">
      <c r="A146" s="42"/>
      <c r="B146" s="17"/>
      <c r="C146" s="22"/>
      <c r="D146" s="22"/>
      <c r="E146" s="17"/>
      <c r="F146" s="17"/>
      <c r="G146" s="17"/>
      <c r="H146" s="17"/>
      <c r="I146" s="17"/>
      <c r="J146" s="17"/>
      <c r="K146" s="80"/>
      <c r="L146" s="80"/>
      <c r="M146" s="22"/>
      <c r="N146" s="22"/>
      <c r="O146" s="22"/>
      <c r="P146" s="22"/>
      <c r="Q146" s="22"/>
      <c r="R146" s="22"/>
      <c r="S146" s="22"/>
      <c r="T146" s="22"/>
      <c r="U146" s="22"/>
      <c r="V146" s="22"/>
      <c r="W146" s="22"/>
      <c r="X146" s="22"/>
      <c r="Y146" s="22"/>
      <c r="Z146" s="22"/>
      <c r="AA146" s="22"/>
      <c r="AB146" s="42"/>
      <c r="AC146" s="17"/>
      <c r="AD146" s="17"/>
      <c r="AE146" s="17"/>
      <c r="AF146" s="17"/>
      <c r="AG146" s="17"/>
      <c r="AH146" s="17"/>
      <c r="AI146" s="17"/>
      <c r="AJ146" s="17"/>
      <c r="AK146" s="17"/>
      <c r="AL146" s="17"/>
      <c r="AM146" s="17"/>
      <c r="AN146" s="17"/>
      <c r="AO146" s="17"/>
      <c r="AP146" s="17"/>
      <c r="AQ146" s="17"/>
      <c r="AR146" s="17"/>
      <c r="AS146" s="17"/>
      <c r="AT146" s="17"/>
      <c r="AU146" s="17"/>
      <c r="AV146" s="17"/>
      <c r="AW146" s="17"/>
      <c r="AX146" s="17"/>
      <c r="AY146" s="17"/>
      <c r="AZ146" s="17"/>
      <c r="BA146" s="17"/>
      <c r="BB146" s="17"/>
      <c r="BC146" s="17"/>
      <c r="BD146" s="17"/>
      <c r="BE146" s="17"/>
      <c r="BF146" s="17"/>
      <c r="BG146" s="17"/>
      <c r="BH146" s="17"/>
      <c r="BI146" s="17"/>
      <c r="BJ146" s="17"/>
      <c r="BK146" s="17"/>
      <c r="BL146" s="17"/>
      <c r="BM146" s="17"/>
      <c r="BN146" s="17"/>
      <c r="BO146" s="17"/>
      <c r="BP146" s="17"/>
      <c r="BQ146" s="17"/>
      <c r="BR146" s="17"/>
      <c r="BS146" s="17"/>
      <c r="BT146" s="17"/>
      <c r="BU146" s="17"/>
      <c r="BV146" s="17"/>
      <c r="BW146" s="17"/>
      <c r="BX146" s="17"/>
      <c r="BY146" s="17"/>
      <c r="BZ146" s="17"/>
      <c r="CA146" s="17"/>
      <c r="CB146" s="17"/>
      <c r="CC146" s="17"/>
      <c r="CD146" s="17"/>
      <c r="CE146" s="17"/>
      <c r="CF146" s="17"/>
      <c r="CG146" s="17"/>
      <c r="CH146" s="17"/>
      <c r="CI146" s="17"/>
      <c r="CJ146" s="17"/>
      <c r="CK146" s="17"/>
      <c r="CL146" s="17"/>
      <c r="CM146" s="17"/>
      <c r="CN146" s="17"/>
      <c r="CO146" s="17"/>
      <c r="CP146" s="17"/>
      <c r="CQ146" s="17"/>
      <c r="CR146" s="17"/>
      <c r="CS146" s="17"/>
      <c r="CT146" s="17"/>
      <c r="CU146" s="17"/>
      <c r="CV146" s="17"/>
      <c r="CW146" s="17"/>
      <c r="CX146" s="17"/>
      <c r="CY146" s="17"/>
      <c r="CZ146" s="17"/>
      <c r="DA146" s="17"/>
      <c r="DB146" s="17"/>
      <c r="DC146" s="17"/>
      <c r="DD146" s="17"/>
      <c r="DE146" s="17"/>
      <c r="DF146" s="17"/>
      <c r="DG146" s="17"/>
      <c r="DH146" s="17"/>
      <c r="DI146" s="17"/>
      <c r="DJ146" s="17"/>
      <c r="DK146" s="17"/>
      <c r="DL146" s="17"/>
      <c r="DM146" s="17"/>
      <c r="DN146" s="17"/>
      <c r="DO146" s="17"/>
      <c r="DP146" s="17"/>
      <c r="DQ146" s="17"/>
      <c r="DR146" s="17"/>
      <c r="DS146" s="17"/>
      <c r="DT146" s="17"/>
      <c r="DU146" s="17"/>
      <c r="DV146" s="17"/>
      <c r="DW146" s="17"/>
      <c r="DX146" s="17"/>
      <c r="DY146" s="17"/>
      <c r="DZ146" s="17"/>
      <c r="EA146" s="17"/>
      <c r="EB146" s="17"/>
      <c r="EC146" s="17"/>
      <c r="ED146" s="17"/>
      <c r="EE146" s="17"/>
      <c r="EF146" s="17"/>
      <c r="EG146" s="17"/>
      <c r="EH146" s="17"/>
      <c r="EI146" s="17"/>
      <c r="EJ146" s="17"/>
      <c r="EK146" s="17"/>
      <c r="EL146" s="17"/>
      <c r="EM146" s="17"/>
      <c r="EN146" s="17"/>
      <c r="EO146" s="17"/>
      <c r="EP146" s="17"/>
      <c r="EQ146" s="17"/>
      <c r="ER146" s="17"/>
      <c r="ES146" s="17"/>
      <c r="ET146" s="17"/>
      <c r="EU146" s="17"/>
      <c r="EV146" s="17"/>
      <c r="EW146" s="17"/>
      <c r="EX146" s="17"/>
      <c r="EY146" s="17"/>
      <c r="EZ146" s="17"/>
      <c r="FA146" s="17"/>
      <c r="FB146" s="17"/>
      <c r="FC146" s="17"/>
      <c r="FD146" s="17"/>
      <c r="FE146" s="17"/>
      <c r="FF146" s="17"/>
      <c r="FG146" s="17"/>
      <c r="FH146" s="17"/>
      <c r="FI146" s="17"/>
      <c r="FJ146" s="17"/>
      <c r="FK146" s="17"/>
      <c r="FL146" s="17"/>
      <c r="FM146" s="17"/>
      <c r="FN146" s="17"/>
      <c r="FO146" s="17"/>
      <c r="FP146" s="17"/>
      <c r="FQ146" s="17"/>
      <c r="FR146" s="17"/>
      <c r="FS146" s="17"/>
      <c r="FT146" s="17"/>
      <c r="FU146" s="17"/>
      <c r="FV146" s="17"/>
      <c r="FW146" s="17"/>
      <c r="FX146" s="17"/>
      <c r="FY146" s="17"/>
      <c r="FZ146" s="17"/>
      <c r="GA146" s="17"/>
      <c r="GB146" s="17"/>
      <c r="GC146" s="17"/>
      <c r="GD146" s="17"/>
      <c r="GE146" s="17"/>
      <c r="GF146" s="17"/>
      <c r="GG146" s="17"/>
      <c r="GH146" s="17"/>
      <c r="GI146" s="17"/>
      <c r="GJ146" s="17"/>
      <c r="GK146" s="17"/>
      <c r="GL146" s="17"/>
      <c r="GM146" s="17"/>
      <c r="GN146" s="17"/>
      <c r="GO146" s="17"/>
      <c r="GP146" s="17"/>
      <c r="GQ146" s="17"/>
      <c r="GR146" s="17"/>
      <c r="GS146" s="17"/>
      <c r="GT146" s="17"/>
      <c r="GU146" s="17"/>
      <c r="GV146" s="17"/>
      <c r="GW146" s="17"/>
      <c r="GX146" s="17"/>
      <c r="GY146" s="17"/>
      <c r="GZ146" s="17"/>
      <c r="HA146" s="17"/>
      <c r="HB146" s="17"/>
      <c r="HC146" s="17"/>
      <c r="HD146" s="17"/>
      <c r="HE146" s="17"/>
      <c r="HF146" s="17"/>
      <c r="HG146" s="17"/>
      <c r="HH146" s="17"/>
      <c r="HI146" s="17"/>
      <c r="HJ146" s="17"/>
      <c r="HK146" s="17"/>
      <c r="HL146" s="17"/>
      <c r="HM146" s="17"/>
      <c r="HN146" s="17"/>
      <c r="HO146" s="17"/>
      <c r="HP146" s="17"/>
      <c r="HQ146" s="17"/>
      <c r="HR146" s="17"/>
      <c r="HS146" s="17"/>
      <c r="HT146" s="17"/>
      <c r="HU146" s="17"/>
      <c r="HV146" s="17"/>
    </row>
    <row r="147" spans="1:230" s="23" customFormat="1" ht="15" customHeight="1">
      <c r="A147" s="42"/>
      <c r="B147" s="17"/>
      <c r="C147" s="22"/>
      <c r="D147" s="22"/>
      <c r="E147" s="17"/>
      <c r="F147" s="17"/>
      <c r="G147" s="17"/>
      <c r="H147" s="17"/>
      <c r="I147" s="17"/>
      <c r="J147" s="17"/>
      <c r="K147" s="80"/>
      <c r="L147" s="80"/>
      <c r="M147" s="22"/>
      <c r="N147" s="22"/>
      <c r="O147" s="22"/>
      <c r="P147" s="22"/>
      <c r="Q147" s="22"/>
      <c r="R147" s="22"/>
      <c r="S147" s="22"/>
      <c r="T147" s="22"/>
      <c r="U147" s="22"/>
      <c r="V147" s="22"/>
      <c r="W147" s="22"/>
      <c r="X147" s="22"/>
      <c r="Y147" s="22"/>
      <c r="Z147" s="22"/>
      <c r="AA147" s="22"/>
      <c r="AB147" s="42"/>
      <c r="AC147" s="17"/>
      <c r="AD147" s="17"/>
      <c r="AE147" s="17"/>
      <c r="AF147" s="17"/>
      <c r="AG147" s="17"/>
      <c r="AH147" s="17"/>
      <c r="AI147" s="17"/>
      <c r="AJ147" s="17"/>
      <c r="AK147" s="17"/>
      <c r="AL147" s="17"/>
      <c r="AM147" s="17"/>
      <c r="AN147" s="17"/>
      <c r="AO147" s="17"/>
      <c r="AP147" s="17"/>
      <c r="AQ147" s="17"/>
      <c r="AR147" s="17"/>
      <c r="AS147" s="17"/>
      <c r="AT147" s="17"/>
      <c r="AU147" s="17"/>
      <c r="AV147" s="17"/>
      <c r="AW147" s="17"/>
      <c r="AX147" s="17"/>
      <c r="AY147" s="17"/>
      <c r="AZ147" s="17"/>
      <c r="BA147" s="17"/>
      <c r="BB147" s="17"/>
      <c r="BC147" s="17"/>
      <c r="BD147" s="17"/>
      <c r="BE147" s="17"/>
      <c r="BF147" s="17"/>
      <c r="BG147" s="17"/>
      <c r="BH147" s="17"/>
      <c r="BI147" s="17"/>
      <c r="BJ147" s="17"/>
      <c r="BK147" s="17"/>
      <c r="BL147" s="17"/>
      <c r="BM147" s="17"/>
      <c r="BN147" s="17"/>
      <c r="BO147" s="17"/>
      <c r="BP147" s="17"/>
      <c r="BQ147" s="17"/>
      <c r="BR147" s="17"/>
      <c r="BS147" s="17"/>
      <c r="BT147" s="17"/>
      <c r="BU147" s="17"/>
      <c r="BV147" s="17"/>
      <c r="BW147" s="17"/>
      <c r="BX147" s="17"/>
      <c r="BY147" s="17"/>
      <c r="BZ147" s="17"/>
      <c r="CA147" s="17"/>
      <c r="CB147" s="17"/>
      <c r="CC147" s="17"/>
      <c r="CD147" s="17"/>
      <c r="CE147" s="17"/>
      <c r="CF147" s="17"/>
      <c r="CG147" s="17"/>
      <c r="CH147" s="17"/>
      <c r="CI147" s="17"/>
      <c r="CJ147" s="17"/>
      <c r="CK147" s="17"/>
      <c r="CL147" s="17"/>
      <c r="CM147" s="17"/>
      <c r="CN147" s="17"/>
      <c r="CO147" s="17"/>
      <c r="CP147" s="17"/>
      <c r="CQ147" s="17"/>
      <c r="CR147" s="17"/>
      <c r="CS147" s="17"/>
      <c r="CT147" s="17"/>
      <c r="CU147" s="17"/>
      <c r="CV147" s="17"/>
      <c r="CW147" s="17"/>
      <c r="CX147" s="17"/>
      <c r="CY147" s="17"/>
      <c r="CZ147" s="17"/>
      <c r="DA147" s="17"/>
      <c r="DB147" s="17"/>
      <c r="DC147" s="17"/>
      <c r="DD147" s="17"/>
      <c r="DE147" s="17"/>
      <c r="DF147" s="17"/>
      <c r="DG147" s="17"/>
      <c r="DH147" s="17"/>
      <c r="DI147" s="17"/>
      <c r="DJ147" s="17"/>
      <c r="DK147" s="17"/>
      <c r="DL147" s="17"/>
      <c r="DM147" s="17"/>
      <c r="DN147" s="17"/>
      <c r="DO147" s="17"/>
      <c r="DP147" s="17"/>
      <c r="DQ147" s="17"/>
      <c r="DR147" s="17"/>
      <c r="DS147" s="17"/>
      <c r="DT147" s="17"/>
      <c r="DU147" s="17"/>
      <c r="DV147" s="17"/>
      <c r="DW147" s="17"/>
      <c r="DX147" s="17"/>
      <c r="DY147" s="17"/>
      <c r="DZ147" s="17"/>
      <c r="EA147" s="17"/>
      <c r="EB147" s="17"/>
      <c r="EC147" s="17"/>
      <c r="ED147" s="17"/>
      <c r="EE147" s="17"/>
      <c r="EF147" s="17"/>
      <c r="EG147" s="17"/>
      <c r="EH147" s="17"/>
      <c r="EI147" s="17"/>
      <c r="EJ147" s="17"/>
      <c r="EK147" s="17"/>
      <c r="EL147" s="17"/>
      <c r="EM147" s="17"/>
      <c r="EN147" s="17"/>
      <c r="EO147" s="17"/>
      <c r="EP147" s="17"/>
      <c r="EQ147" s="17"/>
      <c r="ER147" s="17"/>
      <c r="ES147" s="17"/>
      <c r="ET147" s="17"/>
      <c r="EU147" s="17"/>
      <c r="EV147" s="17"/>
      <c r="EW147" s="17"/>
      <c r="EX147" s="17"/>
      <c r="EY147" s="17"/>
      <c r="EZ147" s="17"/>
      <c r="FA147" s="17"/>
      <c r="FB147" s="17"/>
      <c r="FC147" s="17"/>
      <c r="FD147" s="17"/>
      <c r="FE147" s="17"/>
      <c r="FF147" s="17"/>
      <c r="FG147" s="17"/>
      <c r="FH147" s="17"/>
      <c r="FI147" s="17"/>
      <c r="FJ147" s="17"/>
      <c r="FK147" s="17"/>
      <c r="FL147" s="17"/>
      <c r="FM147" s="17"/>
      <c r="FN147" s="17"/>
      <c r="FO147" s="17"/>
      <c r="FP147" s="17"/>
      <c r="FQ147" s="17"/>
      <c r="FR147" s="17"/>
      <c r="FS147" s="17"/>
      <c r="FT147" s="17"/>
      <c r="FU147" s="17"/>
      <c r="FV147" s="17"/>
      <c r="FW147" s="17"/>
      <c r="FX147" s="17"/>
      <c r="FY147" s="17"/>
      <c r="FZ147" s="17"/>
      <c r="GA147" s="17"/>
      <c r="GB147" s="17"/>
      <c r="GC147" s="17"/>
      <c r="GD147" s="17"/>
      <c r="GE147" s="17"/>
      <c r="GF147" s="17"/>
      <c r="GG147" s="17"/>
      <c r="GH147" s="17"/>
      <c r="GI147" s="17"/>
      <c r="GJ147" s="17"/>
      <c r="GK147" s="17"/>
      <c r="GL147" s="17"/>
      <c r="GM147" s="17"/>
      <c r="GN147" s="17"/>
      <c r="GO147" s="17"/>
      <c r="GP147" s="17"/>
      <c r="GQ147" s="17"/>
      <c r="GR147" s="17"/>
      <c r="GS147" s="17"/>
      <c r="GT147" s="17"/>
      <c r="GU147" s="17"/>
      <c r="GV147" s="17"/>
      <c r="GW147" s="17"/>
      <c r="GX147" s="17"/>
      <c r="GY147" s="17"/>
      <c r="GZ147" s="17"/>
      <c r="HA147" s="17"/>
      <c r="HB147" s="17"/>
      <c r="HC147" s="17"/>
      <c r="HD147" s="17"/>
      <c r="HE147" s="17"/>
      <c r="HF147" s="17"/>
      <c r="HG147" s="17"/>
      <c r="HH147" s="17"/>
      <c r="HI147" s="17"/>
      <c r="HJ147" s="17"/>
      <c r="HK147" s="17"/>
      <c r="HL147" s="17"/>
      <c r="HM147" s="17"/>
      <c r="HN147" s="17"/>
      <c r="HO147" s="17"/>
      <c r="HP147" s="17"/>
      <c r="HQ147" s="17"/>
      <c r="HR147" s="17"/>
      <c r="HS147" s="17"/>
      <c r="HT147" s="17"/>
      <c r="HU147" s="17"/>
      <c r="HV147" s="17"/>
    </row>
    <row r="148" spans="1:230" s="23" customFormat="1" ht="15" customHeight="1">
      <c r="A148" s="42"/>
      <c r="B148" s="15"/>
      <c r="C148" s="121"/>
      <c r="D148" s="20"/>
      <c r="E148" s="20"/>
      <c r="F148" s="15"/>
      <c r="G148" s="20"/>
      <c r="H148" s="20"/>
      <c r="I148" s="20"/>
      <c r="J148" s="20"/>
      <c r="K148" s="20"/>
      <c r="L148" s="20"/>
      <c r="M148" s="121"/>
      <c r="N148" s="22"/>
      <c r="O148" s="22"/>
      <c r="P148" s="22"/>
      <c r="Q148" s="22"/>
      <c r="R148" s="22"/>
      <c r="S148" s="22"/>
      <c r="T148" s="22"/>
      <c r="U148" s="22"/>
      <c r="V148" s="22"/>
      <c r="W148" s="22"/>
      <c r="X148" s="22"/>
      <c r="Y148" s="22"/>
      <c r="Z148" s="22"/>
      <c r="AA148" s="22"/>
      <c r="AB148" s="42"/>
      <c r="AC148" s="17"/>
      <c r="AD148" s="17"/>
      <c r="AE148" s="17"/>
      <c r="AF148" s="17"/>
      <c r="AG148" s="17"/>
      <c r="AH148" s="17"/>
      <c r="AI148" s="17"/>
      <c r="AJ148" s="17"/>
      <c r="AK148" s="17"/>
      <c r="AL148" s="17"/>
      <c r="AM148" s="17"/>
      <c r="AN148" s="17"/>
      <c r="AO148" s="17"/>
      <c r="AP148" s="17"/>
      <c r="AQ148" s="17"/>
      <c r="AR148" s="17"/>
      <c r="AS148" s="17"/>
      <c r="AT148" s="17"/>
      <c r="AU148" s="17"/>
      <c r="AV148" s="17"/>
      <c r="AW148" s="17"/>
      <c r="AX148" s="17"/>
      <c r="AY148" s="17"/>
      <c r="AZ148" s="17"/>
      <c r="BA148" s="17"/>
      <c r="BB148" s="17"/>
      <c r="BC148" s="17"/>
      <c r="BD148" s="17"/>
      <c r="BE148" s="17"/>
      <c r="BF148" s="17"/>
      <c r="BG148" s="17"/>
      <c r="BH148" s="17"/>
      <c r="BI148" s="17"/>
      <c r="BJ148" s="17"/>
      <c r="BK148" s="17"/>
      <c r="BL148" s="17"/>
      <c r="BM148" s="17"/>
      <c r="BN148" s="17"/>
      <c r="BO148" s="17"/>
      <c r="BP148" s="17"/>
      <c r="BQ148" s="17"/>
      <c r="BR148" s="17"/>
      <c r="BS148" s="17"/>
      <c r="BT148" s="17"/>
      <c r="BU148" s="17"/>
      <c r="BV148" s="17"/>
      <c r="BW148" s="17"/>
      <c r="BX148" s="17"/>
      <c r="BY148" s="17"/>
      <c r="BZ148" s="17"/>
      <c r="CA148" s="17"/>
      <c r="CB148" s="17"/>
      <c r="CC148" s="17"/>
      <c r="CD148" s="17"/>
      <c r="CE148" s="17"/>
      <c r="CF148" s="17"/>
      <c r="CG148" s="17"/>
      <c r="CH148" s="17"/>
      <c r="CI148" s="17"/>
      <c r="CJ148" s="17"/>
      <c r="CK148" s="17"/>
      <c r="CL148" s="17"/>
      <c r="CM148" s="17"/>
      <c r="CN148" s="17"/>
      <c r="CO148" s="17"/>
      <c r="CP148" s="17"/>
      <c r="CQ148" s="17"/>
      <c r="CR148" s="17"/>
      <c r="CS148" s="17"/>
      <c r="CT148" s="17"/>
      <c r="CU148" s="17"/>
      <c r="CV148" s="17"/>
      <c r="CW148" s="17"/>
      <c r="CX148" s="17"/>
      <c r="CY148" s="17"/>
      <c r="CZ148" s="17"/>
      <c r="DA148" s="17"/>
      <c r="DB148" s="17"/>
      <c r="DC148" s="17"/>
      <c r="DD148" s="17"/>
      <c r="DE148" s="17"/>
      <c r="DF148" s="17"/>
      <c r="DG148" s="17"/>
      <c r="DH148" s="17"/>
      <c r="DI148" s="17"/>
      <c r="DJ148" s="17"/>
      <c r="DK148" s="17"/>
      <c r="DL148" s="17"/>
      <c r="DM148" s="17"/>
      <c r="DN148" s="17"/>
      <c r="DO148" s="17"/>
      <c r="DP148" s="17"/>
      <c r="DQ148" s="17"/>
      <c r="DR148" s="17"/>
      <c r="DS148" s="17"/>
      <c r="DT148" s="17"/>
      <c r="DU148" s="17"/>
      <c r="DV148" s="17"/>
      <c r="DW148" s="17"/>
      <c r="DX148" s="17"/>
      <c r="DY148" s="17"/>
      <c r="DZ148" s="17"/>
      <c r="EA148" s="17"/>
      <c r="EB148" s="17"/>
      <c r="EC148" s="17"/>
      <c r="ED148" s="17"/>
      <c r="EE148" s="17"/>
      <c r="EF148" s="17"/>
      <c r="EG148" s="17"/>
      <c r="EH148" s="17"/>
      <c r="EI148" s="17"/>
      <c r="EJ148" s="17"/>
      <c r="EK148" s="17"/>
      <c r="EL148" s="17"/>
      <c r="EM148" s="17"/>
      <c r="EN148" s="17"/>
      <c r="EO148" s="17"/>
      <c r="EP148" s="17"/>
      <c r="EQ148" s="17"/>
      <c r="ER148" s="17"/>
      <c r="ES148" s="17"/>
      <c r="ET148" s="17"/>
      <c r="EU148" s="17"/>
      <c r="EV148" s="17"/>
      <c r="EW148" s="17"/>
      <c r="EX148" s="17"/>
      <c r="EY148" s="17"/>
      <c r="EZ148" s="17"/>
      <c r="FA148" s="17"/>
      <c r="FB148" s="17"/>
      <c r="FC148" s="17"/>
      <c r="FD148" s="17"/>
      <c r="FE148" s="17"/>
      <c r="FF148" s="17"/>
      <c r="FG148" s="17"/>
      <c r="FH148" s="17"/>
      <c r="FI148" s="17"/>
      <c r="FJ148" s="17"/>
      <c r="FK148" s="17"/>
      <c r="FL148" s="17"/>
      <c r="FM148" s="17"/>
      <c r="FN148" s="17"/>
      <c r="FO148" s="17"/>
      <c r="FP148" s="17"/>
      <c r="FQ148" s="17"/>
      <c r="FR148" s="17"/>
      <c r="FS148" s="17"/>
      <c r="FT148" s="17"/>
      <c r="FU148" s="17"/>
      <c r="FV148" s="17"/>
      <c r="FW148" s="17"/>
      <c r="FX148" s="17"/>
      <c r="FY148" s="17"/>
      <c r="FZ148" s="17"/>
      <c r="GA148" s="17"/>
      <c r="GB148" s="17"/>
      <c r="GC148" s="17"/>
      <c r="GD148" s="17"/>
      <c r="GE148" s="17"/>
      <c r="GF148" s="17"/>
      <c r="GG148" s="17"/>
      <c r="GH148" s="17"/>
      <c r="GI148" s="17"/>
      <c r="GJ148" s="17"/>
      <c r="GK148" s="17"/>
      <c r="GL148" s="17"/>
      <c r="GM148" s="17"/>
      <c r="GN148" s="17"/>
      <c r="GO148" s="17"/>
      <c r="GP148" s="17"/>
      <c r="GQ148" s="17"/>
      <c r="GR148" s="17"/>
      <c r="GS148" s="17"/>
      <c r="GT148" s="17"/>
      <c r="GU148" s="17"/>
      <c r="GV148" s="17"/>
      <c r="GW148" s="17"/>
      <c r="GX148" s="17"/>
      <c r="GY148" s="17"/>
      <c r="GZ148" s="17"/>
      <c r="HA148" s="17"/>
      <c r="HB148" s="17"/>
      <c r="HC148" s="17"/>
      <c r="HD148" s="17"/>
      <c r="HE148" s="17"/>
      <c r="HF148" s="17"/>
      <c r="HG148" s="17"/>
      <c r="HH148" s="17"/>
      <c r="HI148" s="17"/>
      <c r="HJ148" s="17"/>
      <c r="HK148" s="17"/>
      <c r="HL148" s="17"/>
      <c r="HM148" s="17"/>
      <c r="HN148" s="17"/>
      <c r="HO148" s="17"/>
      <c r="HP148" s="17"/>
      <c r="HQ148" s="17"/>
      <c r="HR148" s="17"/>
      <c r="HS148" s="17"/>
      <c r="HT148" s="17"/>
      <c r="HU148" s="17"/>
      <c r="HV148" s="17"/>
    </row>
    <row r="149" spans="1:230" s="23" customFormat="1" ht="15" customHeight="1">
      <c r="A149" s="42"/>
      <c r="B149" s="15"/>
      <c r="C149" s="45"/>
      <c r="D149" s="125" t="s">
        <v>526</v>
      </c>
      <c r="E149" s="55"/>
      <c r="F149" s="54"/>
      <c r="G149" s="54"/>
      <c r="H149" s="55"/>
      <c r="I149" s="125"/>
      <c r="J149" s="55"/>
      <c r="K149" s="75"/>
      <c r="L149" s="141"/>
      <c r="M149" s="75"/>
      <c r="N149" s="22"/>
      <c r="O149" s="22"/>
      <c r="P149" s="22"/>
      <c r="Q149" s="22"/>
      <c r="R149" s="22"/>
      <c r="S149" s="22"/>
      <c r="T149" s="22"/>
      <c r="U149" s="22"/>
      <c r="V149" s="22"/>
      <c r="W149" s="22"/>
      <c r="X149" s="22"/>
      <c r="Y149" s="22"/>
      <c r="Z149" s="22"/>
      <c r="AA149" s="22"/>
      <c r="AB149" s="42"/>
      <c r="AC149" s="17"/>
      <c r="AD149" s="17"/>
      <c r="AE149" s="17"/>
      <c r="AF149" s="17"/>
      <c r="AG149" s="17"/>
      <c r="AH149" s="17"/>
      <c r="AI149" s="17"/>
      <c r="AJ149" s="17"/>
      <c r="AK149" s="17"/>
      <c r="AL149" s="17"/>
      <c r="AM149" s="17"/>
      <c r="AN149" s="17"/>
      <c r="AO149" s="17"/>
      <c r="AP149" s="17"/>
      <c r="AQ149" s="17"/>
      <c r="AR149" s="17"/>
      <c r="AS149" s="17"/>
      <c r="AT149" s="17"/>
      <c r="AU149" s="17"/>
      <c r="AV149" s="17"/>
      <c r="AW149" s="17"/>
      <c r="AX149" s="17"/>
      <c r="AY149" s="17"/>
      <c r="AZ149" s="17"/>
      <c r="BA149" s="17"/>
      <c r="BB149" s="17"/>
      <c r="BC149" s="17"/>
      <c r="BD149" s="17"/>
      <c r="BE149" s="17"/>
      <c r="BF149" s="17"/>
      <c r="BG149" s="17"/>
      <c r="BH149" s="17"/>
      <c r="BI149" s="17"/>
      <c r="BJ149" s="17"/>
      <c r="BK149" s="17"/>
      <c r="BL149" s="17"/>
      <c r="BM149" s="17"/>
      <c r="BN149" s="17"/>
      <c r="BO149" s="17"/>
      <c r="BP149" s="17"/>
      <c r="BQ149" s="17"/>
      <c r="BR149" s="17"/>
      <c r="BS149" s="17"/>
      <c r="BT149" s="17"/>
      <c r="BU149" s="17"/>
      <c r="BV149" s="17"/>
      <c r="BW149" s="17"/>
      <c r="BX149" s="17"/>
      <c r="BY149" s="17"/>
      <c r="BZ149" s="17"/>
      <c r="CA149" s="17"/>
      <c r="CB149" s="17"/>
      <c r="CC149" s="17"/>
      <c r="CD149" s="17"/>
      <c r="CE149" s="17"/>
      <c r="CF149" s="17"/>
      <c r="CG149" s="17"/>
      <c r="CH149" s="17"/>
      <c r="CI149" s="17"/>
      <c r="CJ149" s="17"/>
      <c r="CK149" s="17"/>
      <c r="CL149" s="17"/>
      <c r="CM149" s="17"/>
      <c r="CN149" s="17"/>
      <c r="CO149" s="17"/>
      <c r="CP149" s="17"/>
      <c r="CQ149" s="17"/>
      <c r="CR149" s="17"/>
      <c r="CS149" s="17"/>
      <c r="CT149" s="17"/>
      <c r="CU149" s="17"/>
      <c r="CV149" s="17"/>
      <c r="CW149" s="17"/>
      <c r="CX149" s="17"/>
      <c r="CY149" s="17"/>
      <c r="CZ149" s="17"/>
      <c r="DA149" s="17"/>
      <c r="DB149" s="17"/>
      <c r="DC149" s="17"/>
      <c r="DD149" s="17"/>
      <c r="DE149" s="17"/>
      <c r="DF149" s="17"/>
      <c r="DG149" s="17"/>
      <c r="DH149" s="17"/>
      <c r="DI149" s="17"/>
      <c r="DJ149" s="17"/>
      <c r="DK149" s="17"/>
      <c r="DL149" s="17"/>
      <c r="DM149" s="17"/>
      <c r="DN149" s="17"/>
      <c r="DO149" s="17"/>
      <c r="DP149" s="17"/>
      <c r="DQ149" s="17"/>
      <c r="DR149" s="17"/>
      <c r="DS149" s="17"/>
      <c r="DT149" s="17"/>
      <c r="DU149" s="17"/>
      <c r="DV149" s="17"/>
      <c r="DW149" s="17"/>
      <c r="DX149" s="17"/>
      <c r="DY149" s="17"/>
      <c r="DZ149" s="17"/>
      <c r="EA149" s="17"/>
      <c r="EB149" s="17"/>
      <c r="EC149" s="17"/>
      <c r="ED149" s="17"/>
      <c r="EE149" s="17"/>
      <c r="EF149" s="17"/>
      <c r="EG149" s="17"/>
      <c r="EH149" s="17"/>
      <c r="EI149" s="17"/>
      <c r="EJ149" s="17"/>
      <c r="EK149" s="17"/>
      <c r="EL149" s="17"/>
      <c r="EM149" s="17"/>
      <c r="EN149" s="17"/>
      <c r="EO149" s="17"/>
      <c r="EP149" s="17"/>
      <c r="EQ149" s="17"/>
      <c r="ER149" s="17"/>
      <c r="ES149" s="17"/>
      <c r="ET149" s="17"/>
      <c r="EU149" s="17"/>
      <c r="EV149" s="17"/>
      <c r="EW149" s="17"/>
      <c r="EX149" s="17"/>
      <c r="EY149" s="17"/>
      <c r="EZ149" s="17"/>
      <c r="FA149" s="17"/>
      <c r="FB149" s="17"/>
      <c r="FC149" s="17"/>
      <c r="FD149" s="17"/>
      <c r="FE149" s="17"/>
      <c r="FF149" s="17"/>
      <c r="FG149" s="17"/>
      <c r="FH149" s="17"/>
      <c r="FI149" s="17"/>
      <c r="FJ149" s="17"/>
      <c r="FK149" s="17"/>
      <c r="FL149" s="17"/>
      <c r="FM149" s="17"/>
      <c r="FN149" s="17"/>
      <c r="FO149" s="17"/>
      <c r="FP149" s="17"/>
      <c r="FQ149" s="17"/>
      <c r="FR149" s="17"/>
      <c r="FS149" s="17"/>
      <c r="FT149" s="17"/>
      <c r="FU149" s="17"/>
      <c r="FV149" s="17"/>
      <c r="FW149" s="17"/>
      <c r="FX149" s="17"/>
      <c r="FY149" s="17"/>
      <c r="FZ149" s="17"/>
      <c r="GA149" s="17"/>
      <c r="GB149" s="17"/>
      <c r="GC149" s="17"/>
      <c r="GD149" s="17"/>
      <c r="GE149" s="17"/>
      <c r="GF149" s="17"/>
      <c r="GG149" s="17"/>
      <c r="GH149" s="17"/>
      <c r="GI149" s="17"/>
      <c r="GJ149" s="17"/>
      <c r="GK149" s="17"/>
      <c r="GL149" s="17"/>
      <c r="GM149" s="17"/>
      <c r="GN149" s="17"/>
      <c r="GO149" s="17"/>
      <c r="GP149" s="17"/>
      <c r="GQ149" s="17"/>
      <c r="GR149" s="17"/>
      <c r="GS149" s="17"/>
      <c r="GT149" s="17"/>
      <c r="GU149" s="17"/>
      <c r="GV149" s="17"/>
      <c r="GW149" s="17"/>
      <c r="GX149" s="17"/>
      <c r="GY149" s="17"/>
      <c r="GZ149" s="17"/>
      <c r="HA149" s="17"/>
      <c r="HB149" s="17"/>
      <c r="HC149" s="17"/>
      <c r="HD149" s="17"/>
      <c r="HE149" s="17"/>
      <c r="HF149" s="17"/>
      <c r="HG149" s="17"/>
      <c r="HH149" s="17"/>
      <c r="HI149" s="17"/>
      <c r="HJ149" s="17"/>
      <c r="HK149" s="17"/>
      <c r="HL149" s="17"/>
      <c r="HM149" s="17"/>
      <c r="HN149" s="17"/>
      <c r="HO149" s="17"/>
      <c r="HP149" s="17"/>
      <c r="HQ149" s="17"/>
      <c r="HR149" s="17"/>
      <c r="HS149" s="17"/>
      <c r="HT149" s="17"/>
      <c r="HU149" s="17"/>
      <c r="HV149" s="17"/>
    </row>
    <row r="150" spans="1:230" s="23" customFormat="1" ht="15" customHeight="1">
      <c r="A150" s="42"/>
      <c r="B150" s="15"/>
      <c r="C150" s="45"/>
      <c r="D150" s="49"/>
      <c r="E150" s="45"/>
      <c r="F150" s="49"/>
      <c r="G150" s="49"/>
      <c r="H150" s="45"/>
      <c r="I150" s="45"/>
      <c r="J150" s="20"/>
      <c r="K150" s="20"/>
      <c r="L150" s="20"/>
      <c r="M150" s="20"/>
      <c r="N150" s="22"/>
      <c r="O150" s="22"/>
      <c r="P150" s="22"/>
      <c r="Q150" s="22"/>
      <c r="R150" s="22"/>
      <c r="S150" s="22"/>
      <c r="T150" s="22"/>
      <c r="U150" s="22"/>
      <c r="V150" s="22"/>
      <c r="W150" s="22"/>
      <c r="X150" s="22"/>
      <c r="Y150" s="22"/>
      <c r="Z150" s="22"/>
      <c r="AA150" s="22"/>
      <c r="AB150" s="42"/>
      <c r="AC150" s="17"/>
      <c r="AD150" s="17"/>
      <c r="AE150" s="17"/>
      <c r="AF150" s="17"/>
      <c r="AG150" s="17"/>
      <c r="AH150" s="17"/>
      <c r="AI150" s="17"/>
      <c r="AJ150" s="17"/>
      <c r="AK150" s="17"/>
      <c r="AL150" s="17"/>
      <c r="AM150" s="17"/>
      <c r="AN150" s="17"/>
      <c r="AO150" s="17"/>
      <c r="AP150" s="17"/>
      <c r="AQ150" s="17"/>
      <c r="AR150" s="17"/>
      <c r="AS150" s="17"/>
      <c r="AT150" s="17"/>
      <c r="AU150" s="17"/>
      <c r="AV150" s="17"/>
      <c r="AW150" s="17"/>
      <c r="AX150" s="17"/>
      <c r="AY150" s="17"/>
      <c r="AZ150" s="17"/>
      <c r="BA150" s="17"/>
      <c r="BB150" s="17"/>
      <c r="BC150" s="17"/>
      <c r="BD150" s="17"/>
      <c r="BE150" s="17"/>
      <c r="BF150" s="17"/>
      <c r="BG150" s="17"/>
      <c r="BH150" s="17"/>
      <c r="BI150" s="17"/>
      <c r="BJ150" s="17"/>
      <c r="BK150" s="17"/>
      <c r="BL150" s="17"/>
      <c r="BM150" s="17"/>
      <c r="BN150" s="17"/>
      <c r="BO150" s="17"/>
      <c r="BP150" s="17"/>
      <c r="BQ150" s="17"/>
      <c r="BR150" s="17"/>
      <c r="BS150" s="17"/>
      <c r="BT150" s="17"/>
      <c r="BU150" s="17"/>
      <c r="BV150" s="17"/>
      <c r="BW150" s="17"/>
      <c r="BX150" s="17"/>
      <c r="BY150" s="17"/>
      <c r="BZ150" s="17"/>
      <c r="CA150" s="17"/>
      <c r="CB150" s="17"/>
      <c r="CC150" s="17"/>
      <c r="CD150" s="17"/>
      <c r="CE150" s="17"/>
      <c r="CF150" s="17"/>
      <c r="CG150" s="17"/>
      <c r="CH150" s="17"/>
      <c r="CI150" s="17"/>
      <c r="CJ150" s="17"/>
      <c r="CK150" s="17"/>
      <c r="CL150" s="17"/>
      <c r="CM150" s="17"/>
      <c r="CN150" s="17"/>
      <c r="CO150" s="17"/>
      <c r="CP150" s="17"/>
      <c r="CQ150" s="17"/>
      <c r="CR150" s="17"/>
      <c r="CS150" s="17"/>
      <c r="CT150" s="17"/>
      <c r="CU150" s="17"/>
      <c r="CV150" s="17"/>
      <c r="CW150" s="17"/>
      <c r="CX150" s="17"/>
      <c r="CY150" s="17"/>
      <c r="CZ150" s="17"/>
      <c r="DA150" s="17"/>
      <c r="DB150" s="17"/>
      <c r="DC150" s="17"/>
      <c r="DD150" s="17"/>
      <c r="DE150" s="17"/>
      <c r="DF150" s="17"/>
      <c r="DG150" s="17"/>
      <c r="DH150" s="17"/>
      <c r="DI150" s="17"/>
      <c r="DJ150" s="17"/>
      <c r="DK150" s="17"/>
      <c r="DL150" s="17"/>
      <c r="DM150" s="17"/>
      <c r="DN150" s="17"/>
      <c r="DO150" s="17"/>
      <c r="DP150" s="17"/>
      <c r="DQ150" s="17"/>
      <c r="DR150" s="17"/>
      <c r="DS150" s="17"/>
      <c r="DT150" s="17"/>
      <c r="DU150" s="17"/>
      <c r="DV150" s="17"/>
      <c r="DW150" s="17"/>
      <c r="DX150" s="17"/>
      <c r="DY150" s="17"/>
      <c r="DZ150" s="17"/>
      <c r="EA150" s="17"/>
      <c r="EB150" s="17"/>
      <c r="EC150" s="17"/>
      <c r="ED150" s="17"/>
      <c r="EE150" s="17"/>
      <c r="EF150" s="17"/>
      <c r="EG150" s="17"/>
      <c r="EH150" s="17"/>
      <c r="EI150" s="17"/>
      <c r="EJ150" s="17"/>
      <c r="EK150" s="17"/>
      <c r="EL150" s="17"/>
      <c r="EM150" s="17"/>
      <c r="EN150" s="17"/>
      <c r="EO150" s="17"/>
      <c r="EP150" s="17"/>
      <c r="EQ150" s="17"/>
      <c r="ER150" s="17"/>
      <c r="ES150" s="17"/>
      <c r="ET150" s="17"/>
      <c r="EU150" s="17"/>
      <c r="EV150" s="17"/>
      <c r="EW150" s="17"/>
      <c r="EX150" s="17"/>
      <c r="EY150" s="17"/>
      <c r="EZ150" s="17"/>
      <c r="FA150" s="17"/>
      <c r="FB150" s="17"/>
      <c r="FC150" s="17"/>
      <c r="FD150" s="17"/>
      <c r="FE150" s="17"/>
      <c r="FF150" s="17"/>
      <c r="FG150" s="17"/>
      <c r="FH150" s="17"/>
      <c r="FI150" s="17"/>
      <c r="FJ150" s="17"/>
      <c r="FK150" s="17"/>
      <c r="FL150" s="17"/>
      <c r="FM150" s="17"/>
      <c r="FN150" s="17"/>
      <c r="FO150" s="17"/>
      <c r="FP150" s="17"/>
      <c r="FQ150" s="17"/>
      <c r="FR150" s="17"/>
      <c r="FS150" s="17"/>
      <c r="FT150" s="17"/>
      <c r="FU150" s="17"/>
      <c r="FV150" s="17"/>
      <c r="FW150" s="17"/>
      <c r="FX150" s="17"/>
      <c r="FY150" s="17"/>
      <c r="FZ150" s="17"/>
      <c r="GA150" s="17"/>
      <c r="GB150" s="17"/>
      <c r="GC150" s="17"/>
      <c r="GD150" s="17"/>
      <c r="GE150" s="17"/>
      <c r="GF150" s="17"/>
      <c r="GG150" s="17"/>
      <c r="GH150" s="17"/>
      <c r="GI150" s="17"/>
      <c r="GJ150" s="17"/>
      <c r="GK150" s="17"/>
      <c r="GL150" s="17"/>
      <c r="GM150" s="17"/>
      <c r="GN150" s="17"/>
      <c r="GO150" s="17"/>
      <c r="GP150" s="17"/>
      <c r="GQ150" s="17"/>
      <c r="GR150" s="17"/>
      <c r="GS150" s="17"/>
      <c r="GT150" s="17"/>
      <c r="GU150" s="17"/>
      <c r="GV150" s="17"/>
      <c r="GW150" s="17"/>
      <c r="GX150" s="17"/>
      <c r="GY150" s="17"/>
      <c r="GZ150" s="17"/>
      <c r="HA150" s="17"/>
      <c r="HB150" s="17"/>
      <c r="HC150" s="17"/>
      <c r="HD150" s="17"/>
      <c r="HE150" s="17"/>
      <c r="HF150" s="17"/>
      <c r="HG150" s="17"/>
      <c r="HH150" s="17"/>
      <c r="HI150" s="17"/>
      <c r="HJ150" s="17"/>
      <c r="HK150" s="17"/>
      <c r="HL150" s="17"/>
      <c r="HM150" s="17"/>
      <c r="HN150" s="17"/>
      <c r="HO150" s="17"/>
      <c r="HP150" s="17"/>
      <c r="HQ150" s="17"/>
      <c r="HR150" s="17"/>
      <c r="HS150" s="17"/>
      <c r="HT150" s="17"/>
      <c r="HU150" s="17"/>
      <c r="HV150" s="17"/>
    </row>
    <row r="151" spans="1:230" s="23" customFormat="1" ht="15" customHeight="1">
      <c r="A151" s="42"/>
      <c r="B151" s="17"/>
      <c r="C151" s="57" t="s">
        <v>521</v>
      </c>
      <c r="D151" s="20"/>
      <c r="E151" s="20"/>
      <c r="F151" s="126"/>
      <c r="G151" s="58"/>
      <c r="H151" s="15"/>
      <c r="I151" s="130">
        <f>Obliczenia5!L78+Obliczenia5!L83</f>
        <v>440</v>
      </c>
      <c r="J151" s="58" t="s">
        <v>17</v>
      </c>
      <c r="K151" s="80"/>
      <c r="L151" s="80"/>
      <c r="M151" s="22"/>
      <c r="N151" s="22"/>
      <c r="O151" s="22"/>
      <c r="P151" s="22"/>
      <c r="Q151" s="22"/>
      <c r="R151" s="22"/>
      <c r="S151" s="22"/>
      <c r="T151" s="22"/>
      <c r="U151" s="22"/>
      <c r="V151" s="22"/>
      <c r="W151" s="22"/>
      <c r="X151" s="22"/>
      <c r="Y151" s="22"/>
      <c r="Z151" s="22"/>
      <c r="AA151" s="22"/>
      <c r="AB151" s="42"/>
      <c r="AC151" s="17"/>
      <c r="AD151" s="17"/>
      <c r="AE151" s="17"/>
      <c r="AF151" s="17"/>
      <c r="AG151" s="17"/>
      <c r="AH151" s="17"/>
      <c r="AI151" s="17"/>
      <c r="AJ151" s="17"/>
      <c r="AK151" s="17"/>
      <c r="AL151" s="17"/>
      <c r="AM151" s="17"/>
      <c r="AN151" s="17"/>
      <c r="AO151" s="17"/>
      <c r="AP151" s="17"/>
      <c r="AQ151" s="17"/>
      <c r="AR151" s="17"/>
      <c r="AS151" s="17"/>
      <c r="AT151" s="17"/>
      <c r="AU151" s="17"/>
      <c r="AV151" s="17"/>
      <c r="AW151" s="17"/>
      <c r="AX151" s="17"/>
      <c r="AY151" s="17"/>
      <c r="AZ151" s="17"/>
      <c r="BA151" s="17"/>
      <c r="BB151" s="17"/>
      <c r="BC151" s="17"/>
      <c r="BD151" s="17"/>
      <c r="BE151" s="17"/>
      <c r="BF151" s="17"/>
      <c r="BG151" s="17"/>
      <c r="BH151" s="17"/>
      <c r="BI151" s="17"/>
      <c r="BJ151" s="17"/>
      <c r="BK151" s="17"/>
      <c r="BL151" s="17"/>
      <c r="BM151" s="17"/>
      <c r="BN151" s="17"/>
      <c r="BO151" s="17"/>
      <c r="BP151" s="17"/>
      <c r="BQ151" s="17"/>
      <c r="BR151" s="17"/>
      <c r="BS151" s="17"/>
      <c r="BT151" s="17"/>
      <c r="BU151" s="17"/>
      <c r="BV151" s="17"/>
      <c r="BW151" s="17"/>
      <c r="BX151" s="17"/>
      <c r="BY151" s="17"/>
      <c r="BZ151" s="17"/>
      <c r="CA151" s="17"/>
      <c r="CB151" s="17"/>
      <c r="CC151" s="17"/>
      <c r="CD151" s="17"/>
      <c r="CE151" s="17"/>
      <c r="CF151" s="17"/>
      <c r="CG151" s="17"/>
      <c r="CH151" s="17"/>
      <c r="CI151" s="17"/>
      <c r="CJ151" s="17"/>
      <c r="CK151" s="17"/>
      <c r="CL151" s="17"/>
      <c r="CM151" s="17"/>
      <c r="CN151" s="17"/>
      <c r="CO151" s="17"/>
      <c r="CP151" s="17"/>
      <c r="CQ151" s="17"/>
      <c r="CR151" s="17"/>
      <c r="CS151" s="17"/>
      <c r="CT151" s="17"/>
      <c r="CU151" s="17"/>
      <c r="CV151" s="17"/>
      <c r="CW151" s="17"/>
      <c r="CX151" s="17"/>
      <c r="CY151" s="17"/>
      <c r="CZ151" s="17"/>
      <c r="DA151" s="17"/>
      <c r="DB151" s="17"/>
      <c r="DC151" s="17"/>
      <c r="DD151" s="17"/>
      <c r="DE151" s="17"/>
      <c r="DF151" s="17"/>
      <c r="DG151" s="17"/>
      <c r="DH151" s="17"/>
      <c r="DI151" s="17"/>
      <c r="DJ151" s="17"/>
      <c r="DK151" s="17"/>
      <c r="DL151" s="17"/>
      <c r="DM151" s="17"/>
      <c r="DN151" s="17"/>
      <c r="DO151" s="17"/>
      <c r="DP151" s="17"/>
      <c r="DQ151" s="17"/>
      <c r="DR151" s="17"/>
      <c r="DS151" s="17"/>
      <c r="DT151" s="17"/>
      <c r="DU151" s="17"/>
      <c r="DV151" s="17"/>
      <c r="DW151" s="17"/>
      <c r="DX151" s="17"/>
      <c r="DY151" s="17"/>
      <c r="DZ151" s="17"/>
      <c r="EA151" s="17"/>
      <c r="EB151" s="17"/>
      <c r="EC151" s="17"/>
      <c r="ED151" s="17"/>
      <c r="EE151" s="17"/>
      <c r="EF151" s="17"/>
      <c r="EG151" s="17"/>
      <c r="EH151" s="17"/>
      <c r="EI151" s="17"/>
      <c r="EJ151" s="17"/>
      <c r="EK151" s="17"/>
      <c r="EL151" s="17"/>
      <c r="EM151" s="17"/>
      <c r="EN151" s="17"/>
      <c r="EO151" s="17"/>
      <c r="EP151" s="17"/>
      <c r="EQ151" s="17"/>
      <c r="ER151" s="17"/>
      <c r="ES151" s="17"/>
      <c r="ET151" s="17"/>
      <c r="EU151" s="17"/>
      <c r="EV151" s="17"/>
      <c r="EW151" s="17"/>
      <c r="EX151" s="17"/>
      <c r="EY151" s="17"/>
      <c r="EZ151" s="17"/>
      <c r="FA151" s="17"/>
      <c r="FB151" s="17"/>
      <c r="FC151" s="17"/>
      <c r="FD151" s="17"/>
      <c r="FE151" s="17"/>
      <c r="FF151" s="17"/>
      <c r="FG151" s="17"/>
      <c r="FH151" s="17"/>
      <c r="FI151" s="17"/>
      <c r="FJ151" s="17"/>
      <c r="FK151" s="17"/>
      <c r="FL151" s="17"/>
      <c r="FM151" s="17"/>
      <c r="FN151" s="17"/>
      <c r="FO151" s="17"/>
      <c r="FP151" s="17"/>
      <c r="FQ151" s="17"/>
      <c r="FR151" s="17"/>
      <c r="FS151" s="17"/>
      <c r="FT151" s="17"/>
      <c r="FU151" s="17"/>
      <c r="FV151" s="17"/>
      <c r="FW151" s="17"/>
      <c r="FX151" s="17"/>
      <c r="FY151" s="17"/>
      <c r="FZ151" s="17"/>
      <c r="GA151" s="17"/>
      <c r="GB151" s="17"/>
      <c r="GC151" s="17"/>
      <c r="GD151" s="17"/>
      <c r="GE151" s="17"/>
      <c r="GF151" s="17"/>
      <c r="GG151" s="17"/>
      <c r="GH151" s="17"/>
      <c r="GI151" s="17"/>
      <c r="GJ151" s="17"/>
      <c r="GK151" s="17"/>
      <c r="GL151" s="17"/>
      <c r="GM151" s="17"/>
      <c r="GN151" s="17"/>
      <c r="GO151" s="17"/>
      <c r="GP151" s="17"/>
      <c r="GQ151" s="17"/>
      <c r="GR151" s="17"/>
      <c r="GS151" s="17"/>
      <c r="GT151" s="17"/>
      <c r="GU151" s="17"/>
      <c r="GV151" s="17"/>
      <c r="GW151" s="17"/>
      <c r="GX151" s="17"/>
      <c r="GY151" s="17"/>
      <c r="GZ151" s="17"/>
      <c r="HA151" s="17"/>
      <c r="HB151" s="17"/>
      <c r="HC151" s="17"/>
      <c r="HD151" s="17"/>
      <c r="HE151" s="17"/>
      <c r="HF151" s="17"/>
      <c r="HG151" s="17"/>
      <c r="HH151" s="17"/>
      <c r="HI151" s="17"/>
      <c r="HJ151" s="17"/>
      <c r="HK151" s="17"/>
      <c r="HL151" s="17"/>
      <c r="HM151" s="17"/>
      <c r="HN151" s="17"/>
      <c r="HO151" s="17"/>
      <c r="HP151" s="17"/>
      <c r="HQ151" s="17"/>
      <c r="HR151" s="17"/>
      <c r="HS151" s="17"/>
      <c r="HT151" s="17"/>
      <c r="HU151" s="17"/>
      <c r="HV151" s="17"/>
    </row>
    <row r="152" spans="1:230" s="23" customFormat="1" ht="15" customHeight="1">
      <c r="A152" s="42"/>
      <c r="B152" s="17"/>
      <c r="C152" s="22"/>
      <c r="D152" s="22"/>
      <c r="E152" s="17"/>
      <c r="F152" s="17"/>
      <c r="G152" s="17"/>
      <c r="H152" s="17"/>
      <c r="I152" s="17"/>
      <c r="J152" s="17"/>
      <c r="K152" s="80"/>
      <c r="L152" s="80"/>
      <c r="M152" s="22"/>
      <c r="N152" s="22"/>
      <c r="O152" s="22"/>
      <c r="P152" s="22"/>
      <c r="Q152" s="22"/>
      <c r="R152" s="22"/>
      <c r="S152" s="22"/>
      <c r="T152" s="22"/>
      <c r="U152" s="22"/>
      <c r="V152" s="22"/>
      <c r="W152" s="22"/>
      <c r="X152" s="22"/>
      <c r="Y152" s="22"/>
      <c r="Z152" s="22"/>
      <c r="AA152" s="22"/>
      <c r="AB152" s="42"/>
      <c r="AC152" s="17"/>
      <c r="AD152" s="17"/>
      <c r="AE152" s="17"/>
      <c r="AF152" s="17"/>
      <c r="AG152" s="17"/>
      <c r="AH152" s="17"/>
      <c r="AI152" s="17"/>
      <c r="AJ152" s="17"/>
      <c r="AK152" s="17"/>
      <c r="AL152" s="17"/>
      <c r="AM152" s="17"/>
      <c r="AN152" s="17"/>
      <c r="AO152" s="17"/>
      <c r="AP152" s="17"/>
      <c r="AQ152" s="17"/>
      <c r="AR152" s="17"/>
      <c r="AS152" s="17"/>
      <c r="AT152" s="17"/>
      <c r="AU152" s="17"/>
      <c r="AV152" s="17"/>
      <c r="AW152" s="17"/>
      <c r="AX152" s="17"/>
      <c r="AY152" s="17"/>
      <c r="AZ152" s="17"/>
      <c r="BA152" s="17"/>
      <c r="BB152" s="17"/>
      <c r="BC152" s="17"/>
      <c r="BD152" s="17"/>
      <c r="BE152" s="17"/>
      <c r="BF152" s="17"/>
      <c r="BG152" s="17"/>
      <c r="BH152" s="17"/>
      <c r="BI152" s="17"/>
      <c r="BJ152" s="17"/>
      <c r="BK152" s="17"/>
      <c r="BL152" s="17"/>
      <c r="BM152" s="17"/>
      <c r="BN152" s="17"/>
      <c r="BO152" s="17"/>
      <c r="BP152" s="17"/>
      <c r="BQ152" s="17"/>
      <c r="BR152" s="17"/>
      <c r="BS152" s="17"/>
      <c r="BT152" s="17"/>
      <c r="BU152" s="17"/>
      <c r="BV152" s="17"/>
      <c r="BW152" s="17"/>
      <c r="BX152" s="17"/>
      <c r="BY152" s="17"/>
      <c r="BZ152" s="17"/>
      <c r="CA152" s="17"/>
      <c r="CB152" s="17"/>
      <c r="CC152" s="17"/>
      <c r="CD152" s="17"/>
      <c r="CE152" s="17"/>
      <c r="CF152" s="17"/>
      <c r="CG152" s="17"/>
      <c r="CH152" s="17"/>
      <c r="CI152" s="17"/>
      <c r="CJ152" s="17"/>
      <c r="CK152" s="17"/>
      <c r="CL152" s="17"/>
      <c r="CM152" s="17"/>
      <c r="CN152" s="17"/>
      <c r="CO152" s="17"/>
      <c r="CP152" s="17"/>
      <c r="CQ152" s="17"/>
      <c r="CR152" s="17"/>
      <c r="CS152" s="17"/>
      <c r="CT152" s="17"/>
      <c r="CU152" s="17"/>
      <c r="CV152" s="17"/>
      <c r="CW152" s="17"/>
      <c r="CX152" s="17"/>
      <c r="CY152" s="17"/>
      <c r="CZ152" s="17"/>
      <c r="DA152" s="17"/>
      <c r="DB152" s="17"/>
      <c r="DC152" s="17"/>
      <c r="DD152" s="17"/>
      <c r="DE152" s="17"/>
      <c r="DF152" s="17"/>
      <c r="DG152" s="17"/>
      <c r="DH152" s="17"/>
      <c r="DI152" s="17"/>
      <c r="DJ152" s="17"/>
      <c r="DK152" s="17"/>
      <c r="DL152" s="17"/>
      <c r="DM152" s="17"/>
      <c r="DN152" s="17"/>
      <c r="DO152" s="17"/>
      <c r="DP152" s="17"/>
      <c r="DQ152" s="17"/>
      <c r="DR152" s="17"/>
      <c r="DS152" s="17"/>
      <c r="DT152" s="17"/>
      <c r="DU152" s="17"/>
      <c r="DV152" s="17"/>
      <c r="DW152" s="17"/>
      <c r="DX152" s="17"/>
      <c r="DY152" s="17"/>
      <c r="DZ152" s="17"/>
      <c r="EA152" s="17"/>
      <c r="EB152" s="17"/>
      <c r="EC152" s="17"/>
      <c r="ED152" s="17"/>
      <c r="EE152" s="17"/>
      <c r="EF152" s="17"/>
      <c r="EG152" s="17"/>
      <c r="EH152" s="17"/>
      <c r="EI152" s="17"/>
      <c r="EJ152" s="17"/>
      <c r="EK152" s="17"/>
      <c r="EL152" s="17"/>
      <c r="EM152" s="17"/>
      <c r="EN152" s="17"/>
      <c r="EO152" s="17"/>
      <c r="EP152" s="17"/>
      <c r="EQ152" s="17"/>
      <c r="ER152" s="17"/>
      <c r="ES152" s="17"/>
      <c r="ET152" s="17"/>
      <c r="EU152" s="17"/>
      <c r="EV152" s="17"/>
      <c r="EW152" s="17"/>
      <c r="EX152" s="17"/>
      <c r="EY152" s="17"/>
      <c r="EZ152" s="17"/>
      <c r="FA152" s="17"/>
      <c r="FB152" s="17"/>
      <c r="FC152" s="17"/>
      <c r="FD152" s="17"/>
      <c r="FE152" s="17"/>
      <c r="FF152" s="17"/>
      <c r="FG152" s="17"/>
      <c r="FH152" s="17"/>
      <c r="FI152" s="17"/>
      <c r="FJ152" s="17"/>
      <c r="FK152" s="17"/>
      <c r="FL152" s="17"/>
      <c r="FM152" s="17"/>
      <c r="FN152" s="17"/>
      <c r="FO152" s="17"/>
      <c r="FP152" s="17"/>
      <c r="FQ152" s="17"/>
      <c r="FR152" s="17"/>
      <c r="FS152" s="17"/>
      <c r="FT152" s="17"/>
      <c r="FU152" s="17"/>
      <c r="FV152" s="17"/>
      <c r="FW152" s="17"/>
      <c r="FX152" s="17"/>
      <c r="FY152" s="17"/>
      <c r="FZ152" s="17"/>
      <c r="GA152" s="17"/>
      <c r="GB152" s="17"/>
      <c r="GC152" s="17"/>
      <c r="GD152" s="17"/>
      <c r="GE152" s="17"/>
      <c r="GF152" s="17"/>
      <c r="GG152" s="17"/>
      <c r="GH152" s="17"/>
      <c r="GI152" s="17"/>
      <c r="GJ152" s="17"/>
      <c r="GK152" s="17"/>
      <c r="GL152" s="17"/>
      <c r="GM152" s="17"/>
      <c r="GN152" s="17"/>
      <c r="GO152" s="17"/>
      <c r="GP152" s="17"/>
      <c r="GQ152" s="17"/>
      <c r="GR152" s="17"/>
      <c r="GS152" s="17"/>
      <c r="GT152" s="17"/>
      <c r="GU152" s="17"/>
      <c r="GV152" s="17"/>
      <c r="GW152" s="17"/>
      <c r="GX152" s="17"/>
      <c r="GY152" s="17"/>
      <c r="GZ152" s="17"/>
      <c r="HA152" s="17"/>
      <c r="HB152" s="17"/>
      <c r="HC152" s="17"/>
      <c r="HD152" s="17"/>
      <c r="HE152" s="17"/>
      <c r="HF152" s="17"/>
      <c r="HG152" s="17"/>
      <c r="HH152" s="17"/>
      <c r="HI152" s="17"/>
      <c r="HJ152" s="17"/>
      <c r="HK152" s="17"/>
      <c r="HL152" s="17"/>
      <c r="HM152" s="17"/>
      <c r="HN152" s="17"/>
      <c r="HO152" s="17"/>
      <c r="HP152" s="17"/>
      <c r="HQ152" s="17"/>
      <c r="HR152" s="17"/>
      <c r="HS152" s="17"/>
      <c r="HT152" s="17"/>
      <c r="HU152" s="17"/>
      <c r="HV152" s="17"/>
    </row>
    <row r="153" spans="1:230" s="23" customFormat="1" ht="9.6" customHeight="1">
      <c r="A153" s="42"/>
      <c r="B153" s="17"/>
      <c r="C153" s="22"/>
      <c r="D153" s="22"/>
      <c r="E153" s="17"/>
      <c r="F153" s="17"/>
      <c r="G153" s="17"/>
      <c r="H153" s="17"/>
      <c r="I153" s="17"/>
      <c r="J153" s="17"/>
      <c r="K153" s="80"/>
      <c r="L153" s="80"/>
      <c r="M153" s="22"/>
      <c r="N153" s="22"/>
      <c r="O153" s="22"/>
      <c r="P153" s="22"/>
      <c r="Q153" s="22"/>
      <c r="R153" s="22"/>
      <c r="S153" s="22"/>
      <c r="T153" s="22"/>
      <c r="U153" s="22"/>
      <c r="V153" s="22"/>
      <c r="W153" s="22"/>
      <c r="X153" s="22"/>
      <c r="Y153" s="22"/>
      <c r="Z153" s="22"/>
      <c r="AA153" s="22"/>
      <c r="AB153" s="42"/>
      <c r="AC153" s="17"/>
      <c r="AD153" s="17"/>
      <c r="AE153" s="17"/>
      <c r="AF153" s="17"/>
      <c r="AG153" s="17"/>
      <c r="AH153" s="17"/>
      <c r="AI153" s="17"/>
      <c r="AJ153" s="17"/>
      <c r="AK153" s="17"/>
      <c r="AL153" s="17"/>
      <c r="AM153" s="17"/>
      <c r="AN153" s="17"/>
      <c r="AO153" s="17"/>
      <c r="AP153" s="17"/>
      <c r="AQ153" s="17"/>
      <c r="AR153" s="17"/>
      <c r="AS153" s="17"/>
      <c r="AT153" s="17"/>
      <c r="AU153" s="17"/>
      <c r="AV153" s="17"/>
      <c r="AW153" s="17"/>
      <c r="AX153" s="17"/>
      <c r="AY153" s="17"/>
      <c r="AZ153" s="17"/>
      <c r="BA153" s="17"/>
      <c r="BB153" s="17"/>
      <c r="BC153" s="17"/>
      <c r="BD153" s="17"/>
      <c r="BE153" s="17"/>
      <c r="BF153" s="17"/>
      <c r="BG153" s="17"/>
      <c r="BH153" s="17"/>
      <c r="BI153" s="17"/>
      <c r="BJ153" s="17"/>
      <c r="BK153" s="17"/>
      <c r="BL153" s="17"/>
      <c r="BM153" s="17"/>
      <c r="BN153" s="17"/>
      <c r="BO153" s="17"/>
      <c r="BP153" s="17"/>
      <c r="BQ153" s="17"/>
      <c r="BR153" s="17"/>
      <c r="BS153" s="17"/>
      <c r="BT153" s="17"/>
      <c r="BU153" s="17"/>
      <c r="BV153" s="17"/>
      <c r="BW153" s="17"/>
      <c r="BX153" s="17"/>
      <c r="BY153" s="17"/>
      <c r="BZ153" s="17"/>
      <c r="CA153" s="17"/>
      <c r="CB153" s="17"/>
      <c r="CC153" s="17"/>
      <c r="CD153" s="17"/>
      <c r="CE153" s="17"/>
      <c r="CF153" s="17"/>
      <c r="CG153" s="17"/>
      <c r="CH153" s="17"/>
      <c r="CI153" s="17"/>
      <c r="CJ153" s="17"/>
      <c r="CK153" s="17"/>
      <c r="CL153" s="17"/>
      <c r="CM153" s="17"/>
      <c r="CN153" s="17"/>
      <c r="CO153" s="17"/>
      <c r="CP153" s="17"/>
      <c r="CQ153" s="17"/>
      <c r="CR153" s="17"/>
      <c r="CS153" s="17"/>
      <c r="CT153" s="17"/>
      <c r="CU153" s="17"/>
      <c r="CV153" s="17"/>
      <c r="CW153" s="17"/>
      <c r="CX153" s="17"/>
      <c r="CY153" s="17"/>
      <c r="CZ153" s="17"/>
      <c r="DA153" s="17"/>
      <c r="DB153" s="17"/>
      <c r="DC153" s="17"/>
      <c r="DD153" s="17"/>
      <c r="DE153" s="17"/>
      <c r="DF153" s="17"/>
      <c r="DG153" s="17"/>
      <c r="DH153" s="17"/>
      <c r="DI153" s="17"/>
      <c r="DJ153" s="17"/>
      <c r="DK153" s="17"/>
      <c r="DL153" s="17"/>
      <c r="DM153" s="17"/>
      <c r="DN153" s="17"/>
      <c r="DO153" s="17"/>
      <c r="DP153" s="17"/>
      <c r="DQ153" s="17"/>
      <c r="DR153" s="17"/>
      <c r="DS153" s="17"/>
      <c r="DT153" s="17"/>
      <c r="DU153" s="17"/>
      <c r="DV153" s="17"/>
      <c r="DW153" s="17"/>
      <c r="DX153" s="17"/>
      <c r="DY153" s="17"/>
      <c r="DZ153" s="17"/>
      <c r="EA153" s="17"/>
      <c r="EB153" s="17"/>
      <c r="EC153" s="17"/>
      <c r="ED153" s="17"/>
      <c r="EE153" s="17"/>
      <c r="EF153" s="17"/>
      <c r="EG153" s="17"/>
      <c r="EH153" s="17"/>
      <c r="EI153" s="17"/>
      <c r="EJ153" s="17"/>
      <c r="EK153" s="17"/>
      <c r="EL153" s="17"/>
      <c r="EM153" s="17"/>
      <c r="EN153" s="17"/>
      <c r="EO153" s="17"/>
      <c r="EP153" s="17"/>
      <c r="EQ153" s="17"/>
      <c r="ER153" s="17"/>
      <c r="ES153" s="17"/>
      <c r="ET153" s="17"/>
      <c r="EU153" s="17"/>
      <c r="EV153" s="17"/>
      <c r="EW153" s="17"/>
      <c r="EX153" s="17"/>
      <c r="EY153" s="17"/>
      <c r="EZ153" s="17"/>
      <c r="FA153" s="17"/>
      <c r="FB153" s="17"/>
      <c r="FC153" s="17"/>
      <c r="FD153" s="17"/>
      <c r="FE153" s="17"/>
      <c r="FF153" s="17"/>
      <c r="FG153" s="17"/>
      <c r="FH153" s="17"/>
      <c r="FI153" s="17"/>
      <c r="FJ153" s="17"/>
      <c r="FK153" s="17"/>
      <c r="FL153" s="17"/>
      <c r="FM153" s="17"/>
      <c r="FN153" s="17"/>
      <c r="FO153" s="17"/>
      <c r="FP153" s="17"/>
      <c r="FQ153" s="17"/>
      <c r="FR153" s="17"/>
      <c r="FS153" s="17"/>
      <c r="FT153" s="17"/>
      <c r="FU153" s="17"/>
      <c r="FV153" s="17"/>
      <c r="FW153" s="17"/>
      <c r="FX153" s="17"/>
      <c r="FY153" s="17"/>
      <c r="FZ153" s="17"/>
      <c r="GA153" s="17"/>
      <c r="GB153" s="17"/>
      <c r="GC153" s="17"/>
      <c r="GD153" s="17"/>
      <c r="GE153" s="17"/>
      <c r="GF153" s="17"/>
      <c r="GG153" s="17"/>
      <c r="GH153" s="17"/>
      <c r="GI153" s="17"/>
      <c r="GJ153" s="17"/>
      <c r="GK153" s="17"/>
      <c r="GL153" s="17"/>
      <c r="GM153" s="17"/>
      <c r="GN153" s="17"/>
      <c r="GO153" s="17"/>
      <c r="GP153" s="17"/>
      <c r="GQ153" s="17"/>
      <c r="GR153" s="17"/>
      <c r="GS153" s="17"/>
      <c r="GT153" s="17"/>
      <c r="GU153" s="17"/>
      <c r="GV153" s="17"/>
      <c r="GW153" s="17"/>
      <c r="GX153" s="17"/>
      <c r="GY153" s="17"/>
      <c r="GZ153" s="17"/>
      <c r="HA153" s="17"/>
      <c r="HB153" s="17"/>
      <c r="HC153" s="17"/>
      <c r="HD153" s="17"/>
      <c r="HE153" s="17"/>
      <c r="HF153" s="17"/>
      <c r="HG153" s="17"/>
      <c r="HH153" s="17"/>
      <c r="HI153" s="17"/>
      <c r="HJ153" s="17"/>
      <c r="HK153" s="17"/>
      <c r="HL153" s="17"/>
      <c r="HM153" s="17"/>
      <c r="HN153" s="17"/>
      <c r="HO153" s="17"/>
      <c r="HP153" s="17"/>
      <c r="HQ153" s="17"/>
      <c r="HR153" s="17"/>
      <c r="HS153" s="17"/>
      <c r="HT153" s="17"/>
      <c r="HU153" s="17"/>
      <c r="HV153" s="17"/>
    </row>
    <row r="154" spans="1:230" customFormat="1">
      <c r="A154" s="42"/>
      <c r="B154" s="47"/>
      <c r="C154" s="47"/>
      <c r="D154" s="47"/>
      <c r="E154" s="47"/>
      <c r="F154" s="47"/>
      <c r="G154" s="47"/>
      <c r="H154" s="47"/>
      <c r="I154" s="47"/>
      <c r="J154" s="47"/>
      <c r="K154" s="47"/>
      <c r="L154" s="47"/>
      <c r="M154" s="47"/>
      <c r="N154" s="47"/>
      <c r="O154" s="47"/>
      <c r="P154" s="47"/>
      <c r="Q154" s="47"/>
      <c r="R154" s="47"/>
      <c r="S154" s="47"/>
      <c r="T154" s="47"/>
      <c r="U154" s="47"/>
      <c r="V154" s="47"/>
      <c r="W154" s="47"/>
      <c r="X154" s="47"/>
      <c r="Y154" s="47"/>
      <c r="Z154" s="47"/>
      <c r="AA154" s="47"/>
      <c r="AB154" s="42"/>
      <c r="AC154" s="15"/>
      <c r="AD154" s="15"/>
      <c r="AE154" s="15"/>
      <c r="AF154" s="15"/>
      <c r="AG154" s="15"/>
      <c r="AH154" s="15"/>
      <c r="AI154" s="15"/>
      <c r="AJ154" s="15"/>
      <c r="AK154" s="15"/>
      <c r="AL154" s="15"/>
      <c r="AM154" s="15"/>
      <c r="AN154" s="15"/>
      <c r="AO154" s="15"/>
      <c r="AP154" s="15"/>
      <c r="AQ154" s="15"/>
      <c r="AR154" s="15"/>
      <c r="AS154" s="15"/>
      <c r="AT154" s="15"/>
      <c r="AU154" s="15"/>
      <c r="AV154" s="15"/>
      <c r="AW154" s="15"/>
      <c r="AX154" s="15"/>
      <c r="AY154" s="15"/>
      <c r="AZ154" s="15"/>
      <c r="BA154" s="15"/>
      <c r="BB154" s="15"/>
      <c r="BC154" s="15"/>
      <c r="BD154" s="15"/>
      <c r="BE154" s="15"/>
      <c r="BF154" s="15"/>
      <c r="BG154" s="15"/>
      <c r="BH154" s="15"/>
      <c r="BI154" s="15"/>
      <c r="BJ154" s="15"/>
      <c r="BK154" s="15"/>
      <c r="BL154" s="15"/>
      <c r="BM154" s="15"/>
      <c r="BN154" s="15"/>
      <c r="BO154" s="15"/>
      <c r="BP154" s="15"/>
      <c r="BQ154" s="15"/>
      <c r="BR154" s="15"/>
      <c r="BS154" s="15"/>
      <c r="BT154" s="15"/>
      <c r="BU154" s="15"/>
      <c r="BV154" s="15"/>
      <c r="BW154" s="15"/>
      <c r="BX154" s="15"/>
      <c r="BY154" s="15"/>
      <c r="BZ154" s="15"/>
      <c r="CA154" s="15"/>
      <c r="CB154" s="15"/>
      <c r="CC154" s="15"/>
      <c r="CD154" s="15"/>
      <c r="CE154" s="15"/>
      <c r="CF154" s="15"/>
      <c r="CG154" s="15"/>
      <c r="CH154" s="15"/>
      <c r="CI154" s="15"/>
      <c r="CJ154" s="15"/>
      <c r="CK154" s="15"/>
      <c r="CL154" s="15"/>
      <c r="CM154" s="15"/>
      <c r="CN154" s="15"/>
      <c r="CO154" s="15"/>
      <c r="CP154" s="15"/>
      <c r="CQ154" s="15"/>
      <c r="CR154" s="15"/>
      <c r="CS154" s="15"/>
      <c r="CT154" s="15"/>
      <c r="CU154" s="15"/>
      <c r="CV154" s="15"/>
      <c r="CW154" s="15"/>
      <c r="CX154" s="15"/>
      <c r="CY154" s="15"/>
      <c r="CZ154" s="15"/>
      <c r="DA154" s="15"/>
      <c r="DB154" s="15"/>
      <c r="DC154" s="15"/>
      <c r="DD154" s="15"/>
      <c r="DE154" s="15"/>
      <c r="DF154" s="15"/>
      <c r="DG154" s="15"/>
      <c r="DH154" s="15"/>
      <c r="DI154" s="15"/>
      <c r="DJ154" s="15"/>
      <c r="DK154" s="15"/>
      <c r="DL154" s="15"/>
      <c r="DM154" s="15"/>
      <c r="DN154" s="15"/>
      <c r="DO154" s="15"/>
      <c r="DP154" s="15"/>
      <c r="DQ154" s="15"/>
      <c r="DR154" s="15"/>
      <c r="DS154" s="15"/>
      <c r="DT154" s="15"/>
      <c r="DU154" s="15"/>
      <c r="DV154" s="15"/>
      <c r="DW154" s="15"/>
      <c r="DX154" s="15"/>
      <c r="DY154" s="15"/>
      <c r="DZ154" s="15"/>
      <c r="EA154" s="15"/>
      <c r="EB154" s="15"/>
      <c r="EC154" s="15"/>
      <c r="ED154" s="15"/>
      <c r="EE154" s="15"/>
      <c r="EF154" s="15"/>
      <c r="EG154" s="15"/>
      <c r="EH154" s="15"/>
      <c r="EI154" s="15"/>
      <c r="EJ154" s="15"/>
      <c r="EK154" s="15"/>
      <c r="EL154" s="15"/>
      <c r="EM154" s="15"/>
      <c r="EN154" s="15"/>
      <c r="EO154" s="15"/>
      <c r="EP154" s="15"/>
      <c r="EQ154" s="15"/>
      <c r="ER154" s="15"/>
      <c r="ES154" s="15"/>
      <c r="ET154" s="15"/>
      <c r="EU154" s="15"/>
      <c r="EV154" s="15"/>
      <c r="EW154" s="15"/>
      <c r="EX154" s="15"/>
      <c r="EY154" s="15"/>
      <c r="EZ154" s="15"/>
      <c r="FA154" s="15"/>
      <c r="FB154" s="15"/>
      <c r="FC154" s="15"/>
      <c r="FD154" s="15"/>
      <c r="FE154" s="15"/>
      <c r="FF154" s="15"/>
      <c r="FG154" s="15"/>
      <c r="FH154" s="15"/>
      <c r="FI154" s="15"/>
      <c r="FJ154" s="15"/>
      <c r="FK154" s="15"/>
      <c r="FL154" s="15"/>
      <c r="FM154" s="15"/>
      <c r="FN154" s="15"/>
      <c r="FO154" s="15"/>
      <c r="FP154" s="15"/>
      <c r="FQ154" s="15"/>
      <c r="FR154" s="15"/>
      <c r="FS154" s="15"/>
      <c r="FT154" s="15"/>
      <c r="FU154" s="15"/>
      <c r="FV154" s="15"/>
      <c r="FW154" s="15"/>
      <c r="FX154" s="15"/>
      <c r="FY154" s="15"/>
      <c r="FZ154" s="15"/>
      <c r="GA154" s="15"/>
      <c r="GB154" s="15"/>
      <c r="GC154" s="15"/>
      <c r="GD154" s="15"/>
      <c r="GE154" s="15"/>
      <c r="GF154" s="15"/>
      <c r="GG154" s="15"/>
      <c r="GH154" s="15"/>
      <c r="GI154" s="15"/>
      <c r="GJ154" s="15"/>
      <c r="GK154" s="15"/>
      <c r="GL154" s="15"/>
      <c r="GM154" s="15"/>
      <c r="GN154" s="15"/>
      <c r="GO154" s="15"/>
      <c r="GP154" s="15"/>
      <c r="GQ154" s="15"/>
      <c r="GR154" s="15"/>
      <c r="GS154" s="15"/>
      <c r="GT154" s="15"/>
      <c r="GU154" s="15"/>
      <c r="GV154" s="15"/>
      <c r="GW154" s="15"/>
      <c r="GX154" s="15"/>
      <c r="GY154" s="15"/>
      <c r="GZ154" s="15"/>
      <c r="HA154" s="15"/>
      <c r="HB154" s="15"/>
      <c r="HC154" s="15"/>
      <c r="HD154" s="15"/>
      <c r="HE154" s="15"/>
      <c r="HF154" s="15"/>
      <c r="HG154" s="15"/>
      <c r="HH154" s="15"/>
      <c r="HI154" s="15"/>
      <c r="HJ154" s="15"/>
      <c r="HK154" s="15"/>
      <c r="HL154" s="15"/>
      <c r="HM154" s="15"/>
      <c r="HN154" s="15"/>
      <c r="HO154" s="15"/>
      <c r="HP154" s="15"/>
      <c r="HQ154" s="15"/>
      <c r="HR154" s="15"/>
      <c r="HS154" s="15"/>
      <c r="HT154" s="15"/>
      <c r="HU154" s="15"/>
      <c r="HV154" s="15"/>
    </row>
    <row r="155" spans="1:230" customFormat="1" ht="21">
      <c r="A155" s="42"/>
      <c r="B155" s="47"/>
      <c r="C155" s="53" t="s">
        <v>538</v>
      </c>
      <c r="D155" s="47"/>
      <c r="E155" s="47"/>
      <c r="F155" s="47"/>
      <c r="G155" s="47"/>
      <c r="H155" s="47"/>
      <c r="I155" s="47"/>
      <c r="J155" s="47"/>
      <c r="K155" s="47"/>
      <c r="L155" s="47"/>
      <c r="M155" s="47"/>
      <c r="N155" s="47"/>
      <c r="O155" s="47"/>
      <c r="P155" s="47"/>
      <c r="Q155" s="47"/>
      <c r="R155" s="47"/>
      <c r="S155" s="47"/>
      <c r="T155" s="47"/>
      <c r="U155" s="47"/>
      <c r="V155" s="47"/>
      <c r="W155" s="47"/>
      <c r="X155" s="47"/>
      <c r="Y155" s="47"/>
      <c r="Z155" s="47"/>
      <c r="AA155" s="47"/>
      <c r="AB155" s="42"/>
      <c r="AC155" s="15"/>
      <c r="AD155" s="15"/>
      <c r="AE155" s="15"/>
      <c r="AF155" s="15"/>
      <c r="AG155" s="15"/>
      <c r="AH155" s="15"/>
      <c r="AI155" s="15"/>
      <c r="AJ155" s="15"/>
      <c r="AK155" s="15"/>
      <c r="AL155" s="15"/>
      <c r="AM155" s="15"/>
      <c r="AN155" s="15"/>
      <c r="AO155" s="15"/>
      <c r="AP155" s="15"/>
      <c r="AQ155" s="15"/>
      <c r="AR155" s="15"/>
      <c r="AS155" s="15"/>
      <c r="AT155" s="15"/>
      <c r="AU155" s="15"/>
      <c r="AV155" s="15"/>
      <c r="AW155" s="15"/>
      <c r="AX155" s="15"/>
      <c r="AY155" s="15"/>
      <c r="AZ155" s="15"/>
      <c r="BA155" s="15"/>
      <c r="BB155" s="15"/>
      <c r="BC155" s="15"/>
      <c r="BD155" s="15"/>
      <c r="BE155" s="15"/>
      <c r="BF155" s="15"/>
      <c r="BG155" s="15"/>
      <c r="BH155" s="15"/>
      <c r="BI155" s="15"/>
      <c r="BJ155" s="15"/>
      <c r="BK155" s="15"/>
      <c r="BL155" s="15"/>
      <c r="BM155" s="15"/>
      <c r="BN155" s="15"/>
      <c r="BO155" s="15"/>
      <c r="BP155" s="15"/>
      <c r="BQ155" s="15"/>
      <c r="BR155" s="15"/>
      <c r="BS155" s="15"/>
      <c r="BT155" s="15"/>
      <c r="BU155" s="15"/>
      <c r="BV155" s="15"/>
      <c r="BW155" s="15"/>
      <c r="BX155" s="15"/>
      <c r="BY155" s="15"/>
      <c r="BZ155" s="15"/>
      <c r="CA155" s="15"/>
      <c r="CB155" s="15"/>
      <c r="CC155" s="15"/>
      <c r="CD155" s="15"/>
      <c r="CE155" s="15"/>
      <c r="CF155" s="15"/>
      <c r="CG155" s="15"/>
      <c r="CH155" s="15"/>
      <c r="CI155" s="15"/>
      <c r="CJ155" s="15"/>
      <c r="CK155" s="15"/>
      <c r="CL155" s="15"/>
      <c r="CM155" s="15"/>
      <c r="CN155" s="15"/>
      <c r="CO155" s="15"/>
      <c r="CP155" s="15"/>
      <c r="CQ155" s="15"/>
      <c r="CR155" s="15"/>
      <c r="CS155" s="15"/>
      <c r="CT155" s="15"/>
      <c r="CU155" s="15"/>
      <c r="CV155" s="15"/>
      <c r="CW155" s="15"/>
      <c r="CX155" s="15"/>
      <c r="CY155" s="15"/>
      <c r="CZ155" s="15"/>
      <c r="DA155" s="15"/>
      <c r="DB155" s="15"/>
      <c r="DC155" s="15"/>
      <c r="DD155" s="15"/>
      <c r="DE155" s="15"/>
      <c r="DF155" s="15"/>
      <c r="DG155" s="15"/>
      <c r="DH155" s="15"/>
      <c r="DI155" s="15"/>
      <c r="DJ155" s="15"/>
      <c r="DK155" s="15"/>
      <c r="DL155" s="15"/>
      <c r="DM155" s="15"/>
      <c r="DN155" s="15"/>
      <c r="DO155" s="15"/>
      <c r="DP155" s="15"/>
      <c r="DQ155" s="15"/>
      <c r="DR155" s="15"/>
      <c r="DS155" s="15"/>
      <c r="DT155" s="15"/>
      <c r="DU155" s="15"/>
      <c r="DV155" s="15"/>
      <c r="DW155" s="15"/>
      <c r="DX155" s="15"/>
      <c r="DY155" s="15"/>
      <c r="DZ155" s="15"/>
      <c r="EA155" s="15"/>
      <c r="EB155" s="15"/>
      <c r="EC155" s="15"/>
      <c r="ED155" s="15"/>
      <c r="EE155" s="15"/>
      <c r="EF155" s="15"/>
      <c r="EG155" s="15"/>
      <c r="EH155" s="15"/>
      <c r="EI155" s="15"/>
      <c r="EJ155" s="15"/>
      <c r="EK155" s="15"/>
      <c r="EL155" s="15"/>
      <c r="EM155" s="15"/>
      <c r="EN155" s="15"/>
      <c r="EO155" s="15"/>
      <c r="EP155" s="15"/>
      <c r="EQ155" s="15"/>
      <c r="ER155" s="15"/>
      <c r="ES155" s="15"/>
      <c r="ET155" s="15"/>
      <c r="EU155" s="15"/>
      <c r="EV155" s="15"/>
      <c r="EW155" s="15"/>
      <c r="EX155" s="15"/>
      <c r="EY155" s="15"/>
      <c r="EZ155" s="15"/>
      <c r="FA155" s="15"/>
      <c r="FB155" s="15"/>
      <c r="FC155" s="15"/>
      <c r="FD155" s="15"/>
      <c r="FE155" s="15"/>
      <c r="FF155" s="15"/>
      <c r="FG155" s="15"/>
      <c r="FH155" s="15"/>
      <c r="FI155" s="15"/>
      <c r="FJ155" s="15"/>
      <c r="FK155" s="15"/>
      <c r="FL155" s="15"/>
      <c r="FM155" s="15"/>
      <c r="FN155" s="15"/>
      <c r="FO155" s="15"/>
      <c r="FP155" s="15"/>
      <c r="FQ155" s="15"/>
      <c r="FR155" s="15"/>
      <c r="FS155" s="15"/>
      <c r="FT155" s="15"/>
      <c r="FU155" s="15"/>
      <c r="FV155" s="15"/>
      <c r="FW155" s="15"/>
      <c r="FX155" s="15"/>
      <c r="FY155" s="15"/>
      <c r="FZ155" s="15"/>
      <c r="GA155" s="15"/>
      <c r="GB155" s="15"/>
      <c r="GC155" s="15"/>
      <c r="GD155" s="15"/>
      <c r="GE155" s="15"/>
      <c r="GF155" s="15"/>
      <c r="GG155" s="15"/>
      <c r="GH155" s="15"/>
      <c r="GI155" s="15"/>
      <c r="GJ155" s="15"/>
      <c r="GK155" s="15"/>
      <c r="GL155" s="15"/>
      <c r="GM155" s="15"/>
      <c r="GN155" s="15"/>
      <c r="GO155" s="15"/>
      <c r="GP155" s="15"/>
      <c r="GQ155" s="15"/>
      <c r="GR155" s="15"/>
      <c r="GS155" s="15"/>
      <c r="GT155" s="15"/>
      <c r="GU155" s="15"/>
      <c r="GV155" s="15"/>
      <c r="GW155" s="15"/>
      <c r="GX155" s="15"/>
      <c r="GY155" s="15"/>
      <c r="GZ155" s="15"/>
      <c r="HA155" s="15"/>
      <c r="HB155" s="15"/>
      <c r="HC155" s="15"/>
      <c r="HD155" s="15"/>
      <c r="HE155" s="15"/>
      <c r="HF155" s="15"/>
      <c r="HG155" s="15"/>
      <c r="HH155" s="15"/>
      <c r="HI155" s="15"/>
      <c r="HJ155" s="15"/>
      <c r="HK155" s="15"/>
      <c r="HL155" s="15"/>
      <c r="HM155" s="15"/>
      <c r="HN155" s="15"/>
      <c r="HO155" s="15"/>
      <c r="HP155" s="15"/>
      <c r="HQ155" s="15"/>
      <c r="HR155" s="15"/>
      <c r="HS155" s="15"/>
      <c r="HT155" s="15"/>
      <c r="HU155" s="15"/>
      <c r="HV155" s="15"/>
    </row>
    <row r="156" spans="1:230" customFormat="1">
      <c r="A156" s="42"/>
      <c r="B156" s="47"/>
      <c r="C156" s="47"/>
      <c r="D156" s="47"/>
      <c r="E156" s="47"/>
      <c r="F156" s="47"/>
      <c r="G156" s="47"/>
      <c r="H156" s="47"/>
      <c r="I156" s="47"/>
      <c r="J156" s="47"/>
      <c r="K156" s="47"/>
      <c r="L156" s="47"/>
      <c r="M156" s="47"/>
      <c r="N156" s="47"/>
      <c r="O156" s="47"/>
      <c r="P156" s="47"/>
      <c r="Q156" s="47"/>
      <c r="R156" s="47"/>
      <c r="S156" s="47"/>
      <c r="T156" s="47"/>
      <c r="U156" s="47"/>
      <c r="V156" s="47"/>
      <c r="W156" s="47"/>
      <c r="X156" s="47"/>
      <c r="Y156" s="47"/>
      <c r="Z156" s="47"/>
      <c r="AA156" s="47"/>
      <c r="AB156" s="42"/>
      <c r="AC156" s="15"/>
      <c r="AD156" s="15"/>
      <c r="AE156" s="15"/>
      <c r="AF156" s="15"/>
      <c r="AG156" s="15"/>
      <c r="AH156" s="15"/>
      <c r="AI156" s="15"/>
      <c r="AJ156" s="15"/>
      <c r="AK156" s="15"/>
      <c r="AL156" s="15"/>
      <c r="AM156" s="15"/>
      <c r="AN156" s="15"/>
      <c r="AO156" s="15"/>
      <c r="AP156" s="15"/>
      <c r="AQ156" s="15"/>
      <c r="AR156" s="15"/>
      <c r="AS156" s="15"/>
      <c r="AT156" s="15"/>
      <c r="AU156" s="15"/>
      <c r="AV156" s="15"/>
      <c r="AW156" s="15"/>
      <c r="AX156" s="15"/>
      <c r="AY156" s="15"/>
      <c r="AZ156" s="15"/>
      <c r="BA156" s="15"/>
      <c r="BB156" s="15"/>
      <c r="BC156" s="15"/>
      <c r="BD156" s="15"/>
      <c r="BE156" s="15"/>
      <c r="BF156" s="15"/>
      <c r="BG156" s="15"/>
      <c r="BH156" s="15"/>
      <c r="BI156" s="15"/>
      <c r="BJ156" s="15"/>
      <c r="BK156" s="15"/>
      <c r="BL156" s="15"/>
      <c r="BM156" s="15"/>
      <c r="BN156" s="15"/>
      <c r="BO156" s="15"/>
      <c r="BP156" s="15"/>
      <c r="BQ156" s="15"/>
      <c r="BR156" s="15"/>
      <c r="BS156" s="15"/>
      <c r="BT156" s="15"/>
      <c r="BU156" s="15"/>
      <c r="BV156" s="15"/>
      <c r="BW156" s="15"/>
      <c r="BX156" s="15"/>
      <c r="BY156" s="15"/>
      <c r="BZ156" s="15"/>
      <c r="CA156" s="15"/>
      <c r="CB156" s="15"/>
      <c r="CC156" s="15"/>
      <c r="CD156" s="15"/>
      <c r="CE156" s="15"/>
      <c r="CF156" s="15"/>
      <c r="CG156" s="15"/>
      <c r="CH156" s="15"/>
      <c r="CI156" s="15"/>
      <c r="CJ156" s="15"/>
      <c r="CK156" s="15"/>
      <c r="CL156" s="15"/>
      <c r="CM156" s="15"/>
      <c r="CN156" s="15"/>
      <c r="CO156" s="15"/>
      <c r="CP156" s="15"/>
      <c r="CQ156" s="15"/>
      <c r="CR156" s="15"/>
      <c r="CS156" s="15"/>
      <c r="CT156" s="15"/>
      <c r="CU156" s="15"/>
      <c r="CV156" s="15"/>
      <c r="CW156" s="15"/>
      <c r="CX156" s="15"/>
      <c r="CY156" s="15"/>
      <c r="CZ156" s="15"/>
      <c r="DA156" s="15"/>
      <c r="DB156" s="15"/>
      <c r="DC156" s="15"/>
      <c r="DD156" s="15"/>
      <c r="DE156" s="15"/>
      <c r="DF156" s="15"/>
      <c r="DG156" s="15"/>
      <c r="DH156" s="15"/>
      <c r="DI156" s="15"/>
      <c r="DJ156" s="15"/>
      <c r="DK156" s="15"/>
      <c r="DL156" s="15"/>
      <c r="DM156" s="15"/>
      <c r="DN156" s="15"/>
      <c r="DO156" s="15"/>
      <c r="DP156" s="15"/>
      <c r="DQ156" s="15"/>
      <c r="DR156" s="15"/>
      <c r="DS156" s="15"/>
      <c r="DT156" s="15"/>
      <c r="DU156" s="15"/>
      <c r="DV156" s="15"/>
      <c r="DW156" s="15"/>
      <c r="DX156" s="15"/>
      <c r="DY156" s="15"/>
      <c r="DZ156" s="15"/>
      <c r="EA156" s="15"/>
      <c r="EB156" s="15"/>
      <c r="EC156" s="15"/>
      <c r="ED156" s="15"/>
      <c r="EE156" s="15"/>
      <c r="EF156" s="15"/>
      <c r="EG156" s="15"/>
      <c r="EH156" s="15"/>
      <c r="EI156" s="15"/>
      <c r="EJ156" s="15"/>
      <c r="EK156" s="15"/>
      <c r="EL156" s="15"/>
      <c r="EM156" s="15"/>
      <c r="EN156" s="15"/>
      <c r="EO156" s="15"/>
      <c r="EP156" s="15"/>
      <c r="EQ156" s="15"/>
      <c r="ER156" s="15"/>
      <c r="ES156" s="15"/>
      <c r="ET156" s="15"/>
      <c r="EU156" s="15"/>
      <c r="EV156" s="15"/>
      <c r="EW156" s="15"/>
      <c r="EX156" s="15"/>
      <c r="EY156" s="15"/>
      <c r="EZ156" s="15"/>
      <c r="FA156" s="15"/>
      <c r="FB156" s="15"/>
      <c r="FC156" s="15"/>
      <c r="FD156" s="15"/>
      <c r="FE156" s="15"/>
      <c r="FF156" s="15"/>
      <c r="FG156" s="15"/>
      <c r="FH156" s="15"/>
      <c r="FI156" s="15"/>
      <c r="FJ156" s="15"/>
      <c r="FK156" s="15"/>
      <c r="FL156" s="15"/>
      <c r="FM156" s="15"/>
      <c r="FN156" s="15"/>
      <c r="FO156" s="15"/>
      <c r="FP156" s="15"/>
      <c r="FQ156" s="15"/>
      <c r="FR156" s="15"/>
      <c r="FS156" s="15"/>
      <c r="FT156" s="15"/>
      <c r="FU156" s="15"/>
      <c r="FV156" s="15"/>
      <c r="FW156" s="15"/>
      <c r="FX156" s="15"/>
      <c r="FY156" s="15"/>
      <c r="FZ156" s="15"/>
      <c r="GA156" s="15"/>
      <c r="GB156" s="15"/>
      <c r="GC156" s="15"/>
      <c r="GD156" s="15"/>
      <c r="GE156" s="15"/>
      <c r="GF156" s="15"/>
      <c r="GG156" s="15"/>
      <c r="GH156" s="15"/>
      <c r="GI156" s="15"/>
      <c r="GJ156" s="15"/>
      <c r="GK156" s="15"/>
      <c r="GL156" s="15"/>
      <c r="GM156" s="15"/>
      <c r="GN156" s="15"/>
      <c r="GO156" s="15"/>
      <c r="GP156" s="15"/>
      <c r="GQ156" s="15"/>
      <c r="GR156" s="15"/>
      <c r="GS156" s="15"/>
      <c r="GT156" s="15"/>
      <c r="GU156" s="15"/>
      <c r="GV156" s="15"/>
      <c r="GW156" s="15"/>
      <c r="GX156" s="15"/>
      <c r="GY156" s="15"/>
      <c r="GZ156" s="15"/>
      <c r="HA156" s="15"/>
      <c r="HB156" s="15"/>
      <c r="HC156" s="15"/>
      <c r="HD156" s="15"/>
      <c r="HE156" s="15"/>
      <c r="HF156" s="15"/>
      <c r="HG156" s="15"/>
      <c r="HH156" s="15"/>
      <c r="HI156" s="15"/>
      <c r="HJ156" s="15"/>
      <c r="HK156" s="15"/>
      <c r="HL156" s="15"/>
      <c r="HM156" s="15"/>
      <c r="HN156" s="15"/>
      <c r="HO156" s="15"/>
      <c r="HP156" s="15"/>
      <c r="HQ156" s="15"/>
      <c r="HR156" s="15"/>
      <c r="HS156" s="15"/>
      <c r="HT156" s="15"/>
      <c r="HU156" s="15"/>
      <c r="HV156" s="15"/>
    </row>
    <row r="157" spans="1:230" s="23" customFormat="1" ht="15" customHeight="1">
      <c r="A157" s="42"/>
      <c r="B157" s="17"/>
      <c r="C157" s="22"/>
      <c r="D157" s="22"/>
      <c r="E157" s="17"/>
      <c r="F157" s="17"/>
      <c r="G157" s="17"/>
      <c r="H157" s="17"/>
      <c r="I157" s="17"/>
      <c r="J157" s="17"/>
      <c r="K157" s="80"/>
      <c r="L157" s="80"/>
      <c r="M157" s="22"/>
      <c r="N157" s="22"/>
      <c r="O157" s="22"/>
      <c r="P157" s="22"/>
      <c r="Q157" s="22"/>
      <c r="R157" s="22"/>
      <c r="S157" s="22"/>
      <c r="T157" s="22"/>
      <c r="U157" s="22"/>
      <c r="V157" s="22"/>
      <c r="W157" s="22"/>
      <c r="X157" s="22"/>
      <c r="Y157" s="22"/>
      <c r="Z157" s="22"/>
      <c r="AA157" s="22"/>
      <c r="AB157" s="42"/>
      <c r="AC157" s="17"/>
      <c r="AD157" s="17"/>
      <c r="AE157" s="17"/>
      <c r="AF157" s="17"/>
      <c r="AG157" s="17"/>
      <c r="AH157" s="17"/>
      <c r="AI157" s="17"/>
      <c r="AJ157" s="17"/>
      <c r="AK157" s="17"/>
      <c r="AL157" s="17"/>
      <c r="AM157" s="17"/>
      <c r="AN157" s="17"/>
      <c r="AO157" s="17"/>
      <c r="AP157" s="17"/>
      <c r="AQ157" s="17"/>
      <c r="AR157" s="17"/>
      <c r="AS157" s="17"/>
      <c r="AT157" s="17"/>
      <c r="AU157" s="17"/>
      <c r="AV157" s="17"/>
      <c r="AW157" s="17"/>
      <c r="AX157" s="17"/>
      <c r="AY157" s="17"/>
      <c r="AZ157" s="17"/>
      <c r="BA157" s="17"/>
      <c r="BB157" s="17"/>
      <c r="BC157" s="17"/>
      <c r="BD157" s="17"/>
      <c r="BE157" s="17"/>
      <c r="BF157" s="17"/>
      <c r="BG157" s="17"/>
      <c r="BH157" s="17"/>
      <c r="BI157" s="17"/>
      <c r="BJ157" s="17"/>
      <c r="BK157" s="17"/>
      <c r="BL157" s="17"/>
      <c r="BM157" s="17"/>
      <c r="BN157" s="17"/>
      <c r="BO157" s="17"/>
      <c r="BP157" s="17"/>
      <c r="BQ157" s="17"/>
      <c r="BR157" s="17"/>
      <c r="BS157" s="17"/>
      <c r="BT157" s="17"/>
      <c r="BU157" s="17"/>
      <c r="BV157" s="17"/>
      <c r="BW157" s="17"/>
      <c r="BX157" s="17"/>
      <c r="BY157" s="17"/>
      <c r="BZ157" s="17"/>
      <c r="CA157" s="17"/>
      <c r="CB157" s="17"/>
      <c r="CC157" s="17"/>
      <c r="CD157" s="17"/>
      <c r="CE157" s="17"/>
      <c r="CF157" s="17"/>
      <c r="CG157" s="17"/>
      <c r="CH157" s="17"/>
      <c r="CI157" s="17"/>
      <c r="CJ157" s="17"/>
      <c r="CK157" s="17"/>
      <c r="CL157" s="17"/>
      <c r="CM157" s="17"/>
      <c r="CN157" s="17"/>
      <c r="CO157" s="17"/>
      <c r="CP157" s="17"/>
      <c r="CQ157" s="17"/>
      <c r="CR157" s="17"/>
      <c r="CS157" s="17"/>
      <c r="CT157" s="17"/>
      <c r="CU157" s="17"/>
      <c r="CV157" s="17"/>
      <c r="CW157" s="17"/>
      <c r="CX157" s="17"/>
      <c r="CY157" s="17"/>
      <c r="CZ157" s="17"/>
      <c r="DA157" s="17"/>
      <c r="DB157" s="17"/>
      <c r="DC157" s="17"/>
      <c r="DD157" s="17"/>
      <c r="DE157" s="17"/>
      <c r="DF157" s="17"/>
      <c r="DG157" s="17"/>
      <c r="DH157" s="17"/>
      <c r="DI157" s="17"/>
      <c r="DJ157" s="17"/>
      <c r="DK157" s="17"/>
      <c r="DL157" s="17"/>
      <c r="DM157" s="17"/>
      <c r="DN157" s="17"/>
      <c r="DO157" s="17"/>
      <c r="DP157" s="17"/>
      <c r="DQ157" s="17"/>
      <c r="DR157" s="17"/>
      <c r="DS157" s="17"/>
      <c r="DT157" s="17"/>
      <c r="DU157" s="17"/>
      <c r="DV157" s="17"/>
      <c r="DW157" s="17"/>
      <c r="DX157" s="17"/>
      <c r="DY157" s="17"/>
      <c r="DZ157" s="17"/>
      <c r="EA157" s="17"/>
      <c r="EB157" s="17"/>
      <c r="EC157" s="17"/>
      <c r="ED157" s="17"/>
      <c r="EE157" s="17"/>
      <c r="EF157" s="17"/>
      <c r="EG157" s="17"/>
      <c r="EH157" s="17"/>
      <c r="EI157" s="17"/>
      <c r="EJ157" s="17"/>
      <c r="EK157" s="17"/>
      <c r="EL157" s="17"/>
      <c r="EM157" s="17"/>
      <c r="EN157" s="17"/>
      <c r="EO157" s="17"/>
      <c r="EP157" s="17"/>
      <c r="EQ157" s="17"/>
      <c r="ER157" s="17"/>
      <c r="ES157" s="17"/>
      <c r="ET157" s="17"/>
      <c r="EU157" s="17"/>
      <c r="EV157" s="17"/>
      <c r="EW157" s="17"/>
      <c r="EX157" s="17"/>
      <c r="EY157" s="17"/>
      <c r="EZ157" s="17"/>
      <c r="FA157" s="17"/>
      <c r="FB157" s="17"/>
      <c r="FC157" s="17"/>
      <c r="FD157" s="17"/>
      <c r="FE157" s="17"/>
      <c r="FF157" s="17"/>
      <c r="FG157" s="17"/>
      <c r="FH157" s="17"/>
      <c r="FI157" s="17"/>
      <c r="FJ157" s="17"/>
      <c r="FK157" s="17"/>
      <c r="FL157" s="17"/>
      <c r="FM157" s="17"/>
      <c r="FN157" s="17"/>
      <c r="FO157" s="17"/>
      <c r="FP157" s="17"/>
      <c r="FQ157" s="17"/>
      <c r="FR157" s="17"/>
      <c r="FS157" s="17"/>
      <c r="FT157" s="17"/>
      <c r="FU157" s="17"/>
      <c r="FV157" s="17"/>
      <c r="FW157" s="17"/>
      <c r="FX157" s="17"/>
      <c r="FY157" s="17"/>
      <c r="FZ157" s="17"/>
      <c r="GA157" s="17"/>
      <c r="GB157" s="17"/>
      <c r="GC157" s="17"/>
      <c r="GD157" s="17"/>
      <c r="GE157" s="17"/>
      <c r="GF157" s="17"/>
      <c r="GG157" s="17"/>
      <c r="GH157" s="17"/>
      <c r="GI157" s="17"/>
      <c r="GJ157" s="17"/>
      <c r="GK157" s="17"/>
      <c r="GL157" s="17"/>
      <c r="GM157" s="17"/>
      <c r="GN157" s="17"/>
      <c r="GO157" s="17"/>
      <c r="GP157" s="17"/>
      <c r="GQ157" s="17"/>
      <c r="GR157" s="17"/>
      <c r="GS157" s="17"/>
      <c r="GT157" s="17"/>
      <c r="GU157" s="17"/>
      <c r="GV157" s="17"/>
      <c r="GW157" s="17"/>
      <c r="GX157" s="17"/>
      <c r="GY157" s="17"/>
      <c r="GZ157" s="17"/>
      <c r="HA157" s="17"/>
      <c r="HB157" s="17"/>
      <c r="HC157" s="17"/>
      <c r="HD157" s="17"/>
      <c r="HE157" s="17"/>
      <c r="HF157" s="17"/>
      <c r="HG157" s="17"/>
      <c r="HH157" s="17"/>
      <c r="HI157" s="17"/>
      <c r="HJ157" s="17"/>
      <c r="HK157" s="17"/>
      <c r="HL157" s="17"/>
      <c r="HM157" s="17"/>
      <c r="HN157" s="17"/>
      <c r="HO157" s="17"/>
      <c r="HP157" s="17"/>
      <c r="HQ157" s="17"/>
      <c r="HR157" s="17"/>
      <c r="HS157" s="17"/>
      <c r="HT157" s="17"/>
      <c r="HU157" s="17"/>
      <c r="HV157" s="17"/>
    </row>
    <row r="158" spans="1:230" s="23" customFormat="1" ht="15" customHeight="1">
      <c r="A158" s="42"/>
      <c r="B158" s="17"/>
      <c r="C158" s="15"/>
      <c r="D158" s="15"/>
      <c r="E158" s="48"/>
      <c r="F158" s="48"/>
      <c r="G158" s="48"/>
      <c r="H158" s="48"/>
      <c r="I158" s="45"/>
      <c r="J158" s="17"/>
      <c r="K158" s="17"/>
      <c r="L158" s="17"/>
      <c r="M158" s="17"/>
      <c r="N158" s="17"/>
      <c r="O158" s="17"/>
      <c r="P158" s="17"/>
      <c r="Q158" s="17"/>
      <c r="R158" s="17"/>
      <c r="S158" s="17"/>
      <c r="T158" s="17"/>
      <c r="U158" s="17"/>
      <c r="V158" s="17"/>
      <c r="W158" s="22"/>
      <c r="X158" s="22"/>
      <c r="Y158" s="22"/>
      <c r="Z158" s="22"/>
      <c r="AA158" s="22"/>
      <c r="AB158" s="42"/>
      <c r="AC158" s="17"/>
      <c r="AD158" s="17"/>
      <c r="AE158" s="17"/>
      <c r="AF158" s="17"/>
      <c r="AG158" s="17"/>
      <c r="AH158" s="17"/>
      <c r="AI158" s="17"/>
      <c r="AJ158" s="17"/>
      <c r="AK158" s="17"/>
      <c r="AL158" s="17"/>
      <c r="AM158" s="17"/>
      <c r="AN158" s="17"/>
      <c r="AO158" s="17"/>
      <c r="AP158" s="17"/>
      <c r="AQ158" s="17"/>
      <c r="AR158" s="17"/>
      <c r="AS158" s="17"/>
      <c r="AT158" s="17"/>
      <c r="AU158" s="17"/>
      <c r="AV158" s="17"/>
      <c r="AW158" s="17"/>
      <c r="AX158" s="17"/>
      <c r="AY158" s="17"/>
      <c r="AZ158" s="17"/>
      <c r="BA158" s="17"/>
      <c r="BB158" s="17"/>
      <c r="BC158" s="17"/>
      <c r="BD158" s="17"/>
      <c r="BE158" s="17"/>
      <c r="BF158" s="17"/>
      <c r="BG158" s="17"/>
      <c r="BH158" s="17"/>
      <c r="BI158" s="17"/>
      <c r="BJ158" s="17"/>
      <c r="BK158" s="17"/>
      <c r="BL158" s="17"/>
      <c r="BM158" s="17"/>
      <c r="BN158" s="17"/>
      <c r="BO158" s="17"/>
      <c r="BP158" s="17"/>
      <c r="BQ158" s="17"/>
      <c r="BR158" s="17"/>
      <c r="BS158" s="17"/>
      <c r="BT158" s="17"/>
      <c r="BU158" s="17"/>
      <c r="BV158" s="17"/>
      <c r="BW158" s="17"/>
      <c r="BX158" s="17"/>
      <c r="BY158" s="17"/>
      <c r="BZ158" s="17"/>
      <c r="CA158" s="17"/>
      <c r="CB158" s="17"/>
      <c r="CC158" s="17"/>
      <c r="CD158" s="17"/>
      <c r="CE158" s="17"/>
      <c r="CF158" s="17"/>
      <c r="CG158" s="17"/>
      <c r="CH158" s="17"/>
      <c r="CI158" s="17"/>
      <c r="CJ158" s="17"/>
      <c r="CK158" s="17"/>
      <c r="CL158" s="17"/>
      <c r="CM158" s="17"/>
      <c r="CN158" s="17"/>
      <c r="CO158" s="17"/>
      <c r="CP158" s="17"/>
      <c r="CQ158" s="17"/>
      <c r="CR158" s="17"/>
      <c r="CS158" s="17"/>
      <c r="CT158" s="17"/>
      <c r="CU158" s="17"/>
      <c r="CV158" s="17"/>
      <c r="CW158" s="17"/>
      <c r="CX158" s="17"/>
      <c r="CY158" s="17"/>
      <c r="CZ158" s="17"/>
      <c r="DA158" s="17"/>
      <c r="DB158" s="17"/>
      <c r="DC158" s="17"/>
      <c r="DD158" s="17"/>
      <c r="DE158" s="17"/>
      <c r="DF158" s="17"/>
      <c r="DG158" s="17"/>
      <c r="DH158" s="17"/>
      <c r="DI158" s="17"/>
      <c r="DJ158" s="17"/>
      <c r="DK158" s="17"/>
      <c r="DL158" s="17"/>
      <c r="DM158" s="17"/>
      <c r="DN158" s="17"/>
      <c r="DO158" s="17"/>
      <c r="DP158" s="17"/>
      <c r="DQ158" s="17"/>
      <c r="DR158" s="17"/>
      <c r="DS158" s="17"/>
      <c r="DT158" s="17"/>
      <c r="DU158" s="17"/>
      <c r="DV158" s="17"/>
      <c r="DW158" s="17"/>
      <c r="DX158" s="17"/>
      <c r="DY158" s="17"/>
      <c r="DZ158" s="17"/>
      <c r="EA158" s="17"/>
      <c r="EB158" s="17"/>
      <c r="EC158" s="17"/>
      <c r="ED158" s="17"/>
      <c r="EE158" s="17"/>
      <c r="EF158" s="17"/>
      <c r="EG158" s="17"/>
      <c r="EH158" s="17"/>
      <c r="EI158" s="17"/>
      <c r="EJ158" s="17"/>
      <c r="EK158" s="17"/>
      <c r="EL158" s="17"/>
      <c r="EM158" s="17"/>
      <c r="EN158" s="17"/>
      <c r="EO158" s="17"/>
      <c r="EP158" s="17"/>
      <c r="EQ158" s="17"/>
      <c r="ER158" s="17"/>
      <c r="ES158" s="17"/>
      <c r="ET158" s="17"/>
      <c r="EU158" s="17"/>
      <c r="EV158" s="17"/>
      <c r="EW158" s="17"/>
      <c r="EX158" s="17"/>
      <c r="EY158" s="17"/>
      <c r="EZ158" s="17"/>
      <c r="FA158" s="17"/>
      <c r="FB158" s="17"/>
      <c r="FC158" s="17"/>
      <c r="FD158" s="17"/>
      <c r="FE158" s="17"/>
      <c r="FF158" s="17"/>
      <c r="FG158" s="17"/>
      <c r="FH158" s="17"/>
      <c r="FI158" s="17"/>
      <c r="FJ158" s="17"/>
      <c r="FK158" s="17"/>
      <c r="FL158" s="17"/>
      <c r="FM158" s="17"/>
      <c r="FN158" s="17"/>
      <c r="FO158" s="17"/>
      <c r="FP158" s="17"/>
      <c r="FQ158" s="17"/>
      <c r="FR158" s="17"/>
      <c r="FS158" s="17"/>
      <c r="FT158" s="17"/>
      <c r="FU158" s="17"/>
      <c r="FV158" s="17"/>
      <c r="FW158" s="17"/>
      <c r="FX158" s="17"/>
      <c r="FY158" s="17"/>
      <c r="FZ158" s="17"/>
      <c r="GA158" s="17"/>
      <c r="GB158" s="17"/>
      <c r="GC158" s="17"/>
      <c r="GD158" s="17"/>
      <c r="GE158" s="17"/>
      <c r="GF158" s="17"/>
      <c r="GG158" s="17"/>
      <c r="GH158" s="17"/>
      <c r="GI158" s="17"/>
      <c r="GJ158" s="17"/>
      <c r="GK158" s="17"/>
      <c r="GL158" s="17"/>
      <c r="GM158" s="17"/>
      <c r="GN158" s="17"/>
      <c r="GO158" s="17"/>
      <c r="GP158" s="17"/>
      <c r="GQ158" s="17"/>
      <c r="GR158" s="17"/>
      <c r="GS158" s="17"/>
      <c r="GT158" s="17"/>
      <c r="GU158" s="17"/>
      <c r="GV158" s="17"/>
      <c r="GW158" s="17"/>
      <c r="GX158" s="17"/>
      <c r="GY158" s="17"/>
      <c r="GZ158" s="17"/>
      <c r="HA158" s="17"/>
      <c r="HB158" s="17"/>
      <c r="HC158" s="17"/>
      <c r="HD158" s="17"/>
      <c r="HE158" s="17"/>
      <c r="HF158" s="17"/>
      <c r="HG158" s="17"/>
      <c r="HH158" s="17"/>
      <c r="HI158" s="17"/>
      <c r="HJ158" s="17"/>
      <c r="HK158" s="17"/>
      <c r="HL158" s="17"/>
      <c r="HM158" s="17"/>
      <c r="HN158" s="17"/>
      <c r="HO158" s="17"/>
      <c r="HP158" s="17"/>
      <c r="HQ158" s="17"/>
      <c r="HR158" s="17"/>
      <c r="HS158" s="17"/>
      <c r="HT158" s="17"/>
      <c r="HU158" s="17"/>
      <c r="HV158" s="17"/>
    </row>
    <row r="159" spans="1:230" s="23" customFormat="1" ht="15" customHeight="1">
      <c r="A159" s="42"/>
      <c r="B159" s="17"/>
      <c r="C159" s="80" t="s">
        <v>540</v>
      </c>
      <c r="D159" s="80"/>
      <c r="E159" s="80"/>
      <c r="F159" s="48"/>
      <c r="G159" s="17"/>
      <c r="H159" s="17"/>
      <c r="I159" s="17"/>
      <c r="J159" s="280" t="s">
        <v>459</v>
      </c>
      <c r="K159" s="280"/>
      <c r="L159" s="17"/>
      <c r="M159" s="96">
        <f>IF(J159="Tak",INT(S24*37)*(-1),0)</f>
        <v>0</v>
      </c>
      <c r="N159" s="96" t="str">
        <f>Obliczenia5!C95&amp;" [W]"</f>
        <v xml:space="preserve"> [W]</v>
      </c>
      <c r="O159" s="17"/>
      <c r="P159" s="17"/>
      <c r="Q159" s="17"/>
      <c r="R159" s="17"/>
      <c r="S159" s="17"/>
      <c r="T159" s="17"/>
      <c r="U159" s="17"/>
      <c r="V159" s="17"/>
      <c r="W159" s="22"/>
      <c r="X159" s="22"/>
      <c r="Y159" s="22"/>
      <c r="Z159" s="22"/>
      <c r="AA159" s="22"/>
      <c r="AB159" s="42"/>
      <c r="AC159" s="17"/>
      <c r="AD159" s="17"/>
      <c r="AE159" s="17"/>
      <c r="AF159" s="17"/>
      <c r="AG159" s="17"/>
      <c r="AH159" s="17"/>
      <c r="AI159" s="17"/>
      <c r="AJ159" s="17"/>
      <c r="AK159" s="17"/>
      <c r="AL159" s="17"/>
      <c r="AM159" s="17"/>
      <c r="AN159" s="17"/>
      <c r="AO159" s="17"/>
      <c r="AP159" s="17"/>
      <c r="AQ159" s="17"/>
      <c r="AR159" s="17"/>
      <c r="AS159" s="17"/>
      <c r="AT159" s="17"/>
      <c r="AU159" s="17"/>
      <c r="AV159" s="17"/>
      <c r="AW159" s="17"/>
      <c r="AX159" s="17"/>
      <c r="AY159" s="17"/>
      <c r="AZ159" s="17"/>
      <c r="BA159" s="17"/>
      <c r="BB159" s="17"/>
      <c r="BC159" s="17"/>
      <c r="BD159" s="17"/>
      <c r="BE159" s="17"/>
      <c r="BF159" s="17"/>
      <c r="BG159" s="17"/>
      <c r="BH159" s="17"/>
      <c r="BI159" s="17"/>
      <c r="BJ159" s="17"/>
      <c r="BK159" s="17"/>
      <c r="BL159" s="17"/>
      <c r="BM159" s="17"/>
      <c r="BN159" s="17"/>
      <c r="BO159" s="17"/>
      <c r="BP159" s="17"/>
      <c r="BQ159" s="17"/>
      <c r="BR159" s="17"/>
      <c r="BS159" s="17"/>
      <c r="BT159" s="17"/>
      <c r="BU159" s="17"/>
      <c r="BV159" s="17"/>
      <c r="BW159" s="17"/>
      <c r="BX159" s="17"/>
      <c r="BY159" s="17"/>
      <c r="BZ159" s="17"/>
      <c r="CA159" s="17"/>
      <c r="CB159" s="17"/>
      <c r="CC159" s="17"/>
      <c r="CD159" s="17"/>
      <c r="CE159" s="17"/>
      <c r="CF159" s="17"/>
      <c r="CG159" s="17"/>
      <c r="CH159" s="17"/>
      <c r="CI159" s="17"/>
      <c r="CJ159" s="17"/>
      <c r="CK159" s="17"/>
      <c r="CL159" s="17"/>
      <c r="CM159" s="17"/>
      <c r="CN159" s="17"/>
      <c r="CO159" s="17"/>
      <c r="CP159" s="17"/>
      <c r="CQ159" s="17"/>
      <c r="CR159" s="17"/>
      <c r="CS159" s="17"/>
      <c r="CT159" s="17"/>
      <c r="CU159" s="17"/>
      <c r="CV159" s="17"/>
      <c r="CW159" s="17"/>
      <c r="CX159" s="17"/>
      <c r="CY159" s="17"/>
      <c r="CZ159" s="17"/>
      <c r="DA159" s="17"/>
      <c r="DB159" s="17"/>
      <c r="DC159" s="17"/>
      <c r="DD159" s="17"/>
      <c r="DE159" s="17"/>
      <c r="DF159" s="17"/>
      <c r="DG159" s="17"/>
      <c r="DH159" s="17"/>
      <c r="DI159" s="17"/>
      <c r="DJ159" s="17"/>
      <c r="DK159" s="17"/>
      <c r="DL159" s="17"/>
      <c r="DM159" s="17"/>
      <c r="DN159" s="17"/>
      <c r="DO159" s="17"/>
      <c r="DP159" s="17"/>
      <c r="DQ159" s="17"/>
      <c r="DR159" s="17"/>
      <c r="DS159" s="17"/>
      <c r="DT159" s="17"/>
      <c r="DU159" s="17"/>
      <c r="DV159" s="17"/>
      <c r="DW159" s="17"/>
      <c r="DX159" s="17"/>
      <c r="DY159" s="17"/>
      <c r="DZ159" s="17"/>
      <c r="EA159" s="17"/>
      <c r="EB159" s="17"/>
      <c r="EC159" s="17"/>
      <c r="ED159" s="17"/>
      <c r="EE159" s="17"/>
      <c r="EF159" s="17"/>
      <c r="EG159" s="17"/>
      <c r="EH159" s="17"/>
      <c r="EI159" s="17"/>
      <c r="EJ159" s="17"/>
      <c r="EK159" s="17"/>
      <c r="EL159" s="17"/>
      <c r="EM159" s="17"/>
      <c r="EN159" s="17"/>
      <c r="EO159" s="17"/>
      <c r="EP159" s="17"/>
      <c r="EQ159" s="17"/>
      <c r="ER159" s="17"/>
      <c r="ES159" s="17"/>
      <c r="ET159" s="17"/>
      <c r="EU159" s="17"/>
      <c r="EV159" s="17"/>
      <c r="EW159" s="17"/>
      <c r="EX159" s="17"/>
      <c r="EY159" s="17"/>
      <c r="EZ159" s="17"/>
      <c r="FA159" s="17"/>
      <c r="FB159" s="17"/>
      <c r="FC159" s="17"/>
      <c r="FD159" s="17"/>
      <c r="FE159" s="17"/>
      <c r="FF159" s="17"/>
      <c r="FG159" s="17"/>
      <c r="FH159" s="17"/>
      <c r="FI159" s="17"/>
      <c r="FJ159" s="17"/>
      <c r="FK159" s="17"/>
      <c r="FL159" s="17"/>
      <c r="FM159" s="17"/>
      <c r="FN159" s="17"/>
      <c r="FO159" s="17"/>
      <c r="FP159" s="17"/>
      <c r="FQ159" s="17"/>
      <c r="FR159" s="17"/>
      <c r="FS159" s="17"/>
      <c r="FT159" s="17"/>
      <c r="FU159" s="17"/>
      <c r="FV159" s="17"/>
      <c r="FW159" s="17"/>
      <c r="FX159" s="17"/>
      <c r="FY159" s="17"/>
      <c r="FZ159" s="17"/>
      <c r="GA159" s="17"/>
      <c r="GB159" s="17"/>
      <c r="GC159" s="17"/>
      <c r="GD159" s="17"/>
      <c r="GE159" s="17"/>
      <c r="GF159" s="17"/>
      <c r="GG159" s="17"/>
      <c r="GH159" s="17"/>
      <c r="GI159" s="17"/>
      <c r="GJ159" s="17"/>
      <c r="GK159" s="17"/>
      <c r="GL159" s="17"/>
      <c r="GM159" s="17"/>
      <c r="GN159" s="17"/>
      <c r="GO159" s="17"/>
      <c r="GP159" s="17"/>
      <c r="GQ159" s="17"/>
      <c r="GR159" s="17"/>
      <c r="GS159" s="17"/>
      <c r="GT159" s="17"/>
      <c r="GU159" s="17"/>
      <c r="GV159" s="17"/>
      <c r="GW159" s="17"/>
      <c r="GX159" s="17"/>
      <c r="GY159" s="17"/>
      <c r="GZ159" s="17"/>
      <c r="HA159" s="17"/>
      <c r="HB159" s="17"/>
      <c r="HC159" s="17"/>
      <c r="HD159" s="17"/>
      <c r="HE159" s="17"/>
      <c r="HF159" s="17"/>
      <c r="HG159" s="17"/>
      <c r="HH159" s="17"/>
      <c r="HI159" s="17"/>
      <c r="HJ159" s="17"/>
      <c r="HK159" s="17"/>
      <c r="HL159" s="17"/>
      <c r="HM159" s="17"/>
      <c r="HN159" s="17"/>
      <c r="HO159" s="17"/>
      <c r="HP159" s="17"/>
      <c r="HQ159" s="17"/>
      <c r="HR159" s="17"/>
      <c r="HS159" s="17"/>
      <c r="HT159" s="17"/>
      <c r="HU159" s="17"/>
      <c r="HV159" s="17"/>
    </row>
    <row r="160" spans="1:230" s="23" customFormat="1" ht="15" customHeight="1">
      <c r="A160" s="42"/>
      <c r="B160" s="17"/>
      <c r="C160" s="52"/>
      <c r="D160" s="52"/>
      <c r="E160" s="52"/>
      <c r="F160" s="52"/>
      <c r="G160" s="52"/>
      <c r="H160" s="52"/>
      <c r="I160" s="97"/>
      <c r="J160" s="103"/>
      <c r="K160" s="103"/>
      <c r="L160" s="103"/>
      <c r="M160" s="103"/>
      <c r="N160" s="103"/>
      <c r="O160" s="17"/>
      <c r="P160" s="17"/>
      <c r="Q160" s="17"/>
      <c r="R160" s="17"/>
      <c r="S160" s="17"/>
      <c r="T160" s="17"/>
      <c r="U160" s="17"/>
      <c r="V160" s="17"/>
      <c r="W160" s="22"/>
      <c r="X160" s="22"/>
      <c r="Y160" s="22"/>
      <c r="Z160" s="22"/>
      <c r="AA160" s="22"/>
      <c r="AB160" s="42"/>
      <c r="AC160" s="17"/>
      <c r="AD160" s="17"/>
      <c r="AE160" s="17"/>
      <c r="AF160" s="17"/>
      <c r="AG160" s="17"/>
      <c r="AH160" s="17"/>
      <c r="AI160" s="17"/>
      <c r="AJ160" s="17"/>
      <c r="AK160" s="17"/>
      <c r="AL160" s="17"/>
      <c r="AM160" s="17"/>
      <c r="AN160" s="17"/>
      <c r="AO160" s="17"/>
      <c r="AP160" s="17"/>
      <c r="AQ160" s="17"/>
      <c r="AR160" s="17"/>
      <c r="AS160" s="17"/>
      <c r="AT160" s="17"/>
      <c r="AU160" s="17"/>
      <c r="AV160" s="17"/>
      <c r="AW160" s="17"/>
      <c r="AX160" s="17"/>
      <c r="AY160" s="17"/>
      <c r="AZ160" s="17"/>
      <c r="BA160" s="17"/>
      <c r="BB160" s="17"/>
      <c r="BC160" s="17"/>
      <c r="BD160" s="17"/>
      <c r="BE160" s="17"/>
      <c r="BF160" s="17"/>
      <c r="BG160" s="17"/>
      <c r="BH160" s="17"/>
      <c r="BI160" s="17"/>
      <c r="BJ160" s="17"/>
      <c r="BK160" s="17"/>
      <c r="BL160" s="17"/>
      <c r="BM160" s="17"/>
      <c r="BN160" s="17"/>
      <c r="BO160" s="17"/>
      <c r="BP160" s="17"/>
      <c r="BQ160" s="17"/>
      <c r="BR160" s="17"/>
      <c r="BS160" s="17"/>
      <c r="BT160" s="17"/>
      <c r="BU160" s="17"/>
      <c r="BV160" s="17"/>
      <c r="BW160" s="17"/>
      <c r="BX160" s="17"/>
      <c r="BY160" s="17"/>
      <c r="BZ160" s="17"/>
      <c r="CA160" s="17"/>
      <c r="CB160" s="17"/>
      <c r="CC160" s="17"/>
      <c r="CD160" s="17"/>
      <c r="CE160" s="17"/>
      <c r="CF160" s="17"/>
      <c r="CG160" s="17"/>
      <c r="CH160" s="17"/>
      <c r="CI160" s="17"/>
      <c r="CJ160" s="17"/>
      <c r="CK160" s="17"/>
      <c r="CL160" s="17"/>
      <c r="CM160" s="17"/>
      <c r="CN160" s="17"/>
      <c r="CO160" s="17"/>
      <c r="CP160" s="17"/>
      <c r="CQ160" s="17"/>
      <c r="CR160" s="17"/>
      <c r="CS160" s="17"/>
      <c r="CT160" s="17"/>
      <c r="CU160" s="17"/>
      <c r="CV160" s="17"/>
      <c r="CW160" s="17"/>
      <c r="CX160" s="17"/>
      <c r="CY160" s="17"/>
      <c r="CZ160" s="17"/>
      <c r="DA160" s="17"/>
      <c r="DB160" s="17"/>
      <c r="DC160" s="17"/>
      <c r="DD160" s="17"/>
      <c r="DE160" s="17"/>
      <c r="DF160" s="17"/>
      <c r="DG160" s="17"/>
      <c r="DH160" s="17"/>
      <c r="DI160" s="17"/>
      <c r="DJ160" s="17"/>
      <c r="DK160" s="17"/>
      <c r="DL160" s="17"/>
      <c r="DM160" s="17"/>
      <c r="DN160" s="17"/>
      <c r="DO160" s="17"/>
      <c r="DP160" s="17"/>
      <c r="DQ160" s="17"/>
      <c r="DR160" s="17"/>
      <c r="DS160" s="17"/>
      <c r="DT160" s="17"/>
      <c r="DU160" s="17"/>
      <c r="DV160" s="17"/>
      <c r="DW160" s="17"/>
      <c r="DX160" s="17"/>
      <c r="DY160" s="17"/>
      <c r="DZ160" s="17"/>
      <c r="EA160" s="17"/>
      <c r="EB160" s="17"/>
      <c r="EC160" s="17"/>
      <c r="ED160" s="17"/>
      <c r="EE160" s="17"/>
      <c r="EF160" s="17"/>
      <c r="EG160" s="17"/>
      <c r="EH160" s="17"/>
      <c r="EI160" s="17"/>
      <c r="EJ160" s="17"/>
      <c r="EK160" s="17"/>
      <c r="EL160" s="17"/>
      <c r="EM160" s="17"/>
      <c r="EN160" s="17"/>
      <c r="EO160" s="17"/>
      <c r="EP160" s="17"/>
      <c r="EQ160" s="17"/>
      <c r="ER160" s="17"/>
      <c r="ES160" s="17"/>
      <c r="ET160" s="17"/>
      <c r="EU160" s="17"/>
      <c r="EV160" s="17"/>
      <c r="EW160" s="17"/>
      <c r="EX160" s="17"/>
      <c r="EY160" s="17"/>
      <c r="EZ160" s="17"/>
      <c r="FA160" s="17"/>
      <c r="FB160" s="17"/>
      <c r="FC160" s="17"/>
      <c r="FD160" s="17"/>
      <c r="FE160" s="17"/>
      <c r="FF160" s="17"/>
      <c r="FG160" s="17"/>
      <c r="FH160" s="17"/>
      <c r="FI160" s="17"/>
      <c r="FJ160" s="17"/>
      <c r="FK160" s="17"/>
      <c r="FL160" s="17"/>
      <c r="FM160" s="17"/>
      <c r="FN160" s="17"/>
      <c r="FO160" s="17"/>
      <c r="FP160" s="17"/>
      <c r="FQ160" s="17"/>
      <c r="FR160" s="17"/>
      <c r="FS160" s="17"/>
      <c r="FT160" s="17"/>
      <c r="FU160" s="17"/>
      <c r="FV160" s="17"/>
      <c r="FW160" s="17"/>
      <c r="FX160" s="17"/>
      <c r="FY160" s="17"/>
      <c r="FZ160" s="17"/>
      <c r="GA160" s="17"/>
      <c r="GB160" s="17"/>
      <c r="GC160" s="17"/>
      <c r="GD160" s="17"/>
      <c r="GE160" s="17"/>
      <c r="GF160" s="17"/>
      <c r="GG160" s="17"/>
      <c r="GH160" s="17"/>
      <c r="GI160" s="17"/>
      <c r="GJ160" s="17"/>
      <c r="GK160" s="17"/>
      <c r="GL160" s="17"/>
      <c r="GM160" s="17"/>
      <c r="GN160" s="17"/>
      <c r="GO160" s="17"/>
      <c r="GP160" s="17"/>
      <c r="GQ160" s="17"/>
      <c r="GR160" s="17"/>
      <c r="GS160" s="17"/>
      <c r="GT160" s="17"/>
      <c r="GU160" s="17"/>
      <c r="GV160" s="17"/>
      <c r="GW160" s="17"/>
      <c r="GX160" s="17"/>
      <c r="GY160" s="17"/>
      <c r="GZ160" s="17"/>
      <c r="HA160" s="17"/>
      <c r="HB160" s="17"/>
      <c r="HC160" s="17"/>
      <c r="HD160" s="17"/>
      <c r="HE160" s="17"/>
      <c r="HF160" s="17"/>
      <c r="HG160" s="17"/>
      <c r="HH160" s="17"/>
      <c r="HI160" s="17"/>
      <c r="HJ160" s="17"/>
      <c r="HK160" s="17"/>
      <c r="HL160" s="17"/>
      <c r="HM160" s="17"/>
      <c r="HN160" s="17"/>
      <c r="HO160" s="17"/>
      <c r="HP160" s="17"/>
      <c r="HQ160" s="17"/>
      <c r="HR160" s="17"/>
      <c r="HS160" s="17"/>
      <c r="HT160" s="17"/>
      <c r="HU160" s="17"/>
      <c r="HV160" s="17"/>
    </row>
    <row r="161" spans="1:230" s="23" customFormat="1" ht="15" customHeight="1">
      <c r="A161" s="42"/>
      <c r="B161" s="17"/>
      <c r="C161" s="17"/>
      <c r="D161" s="15"/>
      <c r="E161" s="15"/>
      <c r="F161" s="48"/>
      <c r="G161" s="48"/>
      <c r="H161" s="48"/>
      <c r="I161" s="48"/>
      <c r="J161" s="22"/>
      <c r="K161" s="22"/>
      <c r="L161" s="22"/>
      <c r="M161" s="22"/>
      <c r="N161" s="22"/>
      <c r="O161" s="22"/>
      <c r="P161" s="22"/>
      <c r="Q161" s="22"/>
      <c r="R161" s="22"/>
      <c r="S161" s="22"/>
      <c r="T161" s="22"/>
      <c r="U161" s="22"/>
      <c r="V161" s="22"/>
      <c r="W161" s="22"/>
      <c r="X161" s="22"/>
      <c r="Y161" s="22"/>
      <c r="Z161" s="22"/>
      <c r="AA161" s="22"/>
      <c r="AB161" s="42"/>
      <c r="AC161" s="17"/>
      <c r="AD161" s="17"/>
      <c r="AE161" s="17"/>
      <c r="AF161" s="17"/>
      <c r="AG161" s="17"/>
      <c r="AH161" s="17"/>
      <c r="AI161" s="17"/>
      <c r="AJ161" s="17"/>
      <c r="AK161" s="17"/>
      <c r="AL161" s="17"/>
      <c r="AM161" s="17"/>
      <c r="AN161" s="17"/>
      <c r="AO161" s="17"/>
      <c r="AP161" s="17"/>
      <c r="AQ161" s="17"/>
      <c r="AR161" s="17"/>
      <c r="AS161" s="17"/>
      <c r="AT161" s="17"/>
      <c r="AU161" s="17"/>
      <c r="AV161" s="17"/>
      <c r="AW161" s="17"/>
      <c r="AX161" s="17"/>
      <c r="AY161" s="17"/>
      <c r="AZ161" s="17"/>
      <c r="BA161" s="17"/>
      <c r="BB161" s="17"/>
      <c r="BC161" s="17"/>
      <c r="BD161" s="17"/>
      <c r="BE161" s="17"/>
      <c r="BF161" s="17"/>
      <c r="BG161" s="17"/>
      <c r="BH161" s="17"/>
      <c r="BI161" s="17"/>
      <c r="BJ161" s="17"/>
      <c r="BK161" s="17"/>
      <c r="BL161" s="17"/>
      <c r="BM161" s="17"/>
      <c r="BN161" s="17"/>
      <c r="BO161" s="17"/>
      <c r="BP161" s="17"/>
      <c r="BQ161" s="17"/>
      <c r="BR161" s="17"/>
      <c r="BS161" s="17"/>
      <c r="BT161" s="17"/>
      <c r="BU161" s="17"/>
      <c r="BV161" s="17"/>
      <c r="BW161" s="17"/>
      <c r="BX161" s="17"/>
      <c r="BY161" s="17"/>
      <c r="BZ161" s="17"/>
      <c r="CA161" s="17"/>
      <c r="CB161" s="17"/>
      <c r="CC161" s="17"/>
      <c r="CD161" s="17"/>
      <c r="CE161" s="17"/>
      <c r="CF161" s="17"/>
      <c r="CG161" s="17"/>
      <c r="CH161" s="17"/>
      <c r="CI161" s="17"/>
      <c r="CJ161" s="17"/>
      <c r="CK161" s="17"/>
      <c r="CL161" s="17"/>
      <c r="CM161" s="17"/>
      <c r="CN161" s="17"/>
      <c r="CO161" s="17"/>
      <c r="CP161" s="17"/>
      <c r="CQ161" s="17"/>
      <c r="CR161" s="17"/>
      <c r="CS161" s="17"/>
      <c r="CT161" s="17"/>
      <c r="CU161" s="17"/>
      <c r="CV161" s="17"/>
      <c r="CW161" s="17"/>
      <c r="CX161" s="17"/>
      <c r="CY161" s="17"/>
      <c r="CZ161" s="17"/>
      <c r="DA161" s="17"/>
      <c r="DB161" s="17"/>
      <c r="DC161" s="17"/>
      <c r="DD161" s="17"/>
      <c r="DE161" s="17"/>
      <c r="DF161" s="17"/>
      <c r="DG161" s="17"/>
      <c r="DH161" s="17"/>
      <c r="DI161" s="17"/>
      <c r="DJ161" s="17"/>
      <c r="DK161" s="17"/>
      <c r="DL161" s="17"/>
      <c r="DM161" s="17"/>
      <c r="DN161" s="17"/>
      <c r="DO161" s="17"/>
      <c r="DP161" s="17"/>
      <c r="DQ161" s="17"/>
      <c r="DR161" s="17"/>
      <c r="DS161" s="17"/>
      <c r="DT161" s="17"/>
      <c r="DU161" s="17"/>
      <c r="DV161" s="17"/>
      <c r="DW161" s="17"/>
      <c r="DX161" s="17"/>
      <c r="DY161" s="17"/>
      <c r="DZ161" s="17"/>
      <c r="EA161" s="17"/>
      <c r="EB161" s="17"/>
      <c r="EC161" s="17"/>
      <c r="ED161" s="17"/>
      <c r="EE161" s="17"/>
      <c r="EF161" s="17"/>
      <c r="EG161" s="17"/>
      <c r="EH161" s="17"/>
      <c r="EI161" s="17"/>
      <c r="EJ161" s="17"/>
      <c r="EK161" s="17"/>
      <c r="EL161" s="17"/>
      <c r="EM161" s="17"/>
      <c r="EN161" s="17"/>
      <c r="EO161" s="17"/>
      <c r="EP161" s="17"/>
      <c r="EQ161" s="17"/>
      <c r="ER161" s="17"/>
      <c r="ES161" s="17"/>
      <c r="ET161" s="17"/>
      <c r="EU161" s="17"/>
      <c r="EV161" s="17"/>
      <c r="EW161" s="17"/>
      <c r="EX161" s="17"/>
      <c r="EY161" s="17"/>
      <c r="EZ161" s="17"/>
      <c r="FA161" s="17"/>
      <c r="FB161" s="17"/>
      <c r="FC161" s="17"/>
      <c r="FD161" s="17"/>
      <c r="FE161" s="17"/>
      <c r="FF161" s="17"/>
      <c r="FG161" s="17"/>
      <c r="FH161" s="17"/>
      <c r="FI161" s="17"/>
      <c r="FJ161" s="17"/>
      <c r="FK161" s="17"/>
      <c r="FL161" s="17"/>
      <c r="FM161" s="17"/>
      <c r="FN161" s="17"/>
      <c r="FO161" s="17"/>
      <c r="FP161" s="17"/>
      <c r="FQ161" s="17"/>
      <c r="FR161" s="17"/>
      <c r="FS161" s="17"/>
      <c r="FT161" s="17"/>
      <c r="FU161" s="17"/>
      <c r="FV161" s="17"/>
      <c r="FW161" s="17"/>
      <c r="FX161" s="17"/>
      <c r="FY161" s="17"/>
      <c r="FZ161" s="17"/>
      <c r="GA161" s="17"/>
      <c r="GB161" s="17"/>
      <c r="GC161" s="17"/>
      <c r="GD161" s="17"/>
      <c r="GE161" s="17"/>
      <c r="GF161" s="17"/>
      <c r="GG161" s="17"/>
      <c r="GH161" s="17"/>
      <c r="GI161" s="17"/>
      <c r="GJ161" s="17"/>
      <c r="GK161" s="17"/>
      <c r="GL161" s="17"/>
      <c r="GM161" s="17"/>
      <c r="GN161" s="17"/>
      <c r="GO161" s="17"/>
      <c r="GP161" s="17"/>
      <c r="GQ161" s="17"/>
      <c r="GR161" s="17"/>
      <c r="GS161" s="17"/>
      <c r="GT161" s="17"/>
      <c r="GU161" s="17"/>
      <c r="GV161" s="17"/>
      <c r="GW161" s="17"/>
      <c r="GX161" s="17"/>
      <c r="GY161" s="17"/>
      <c r="GZ161" s="17"/>
      <c r="HA161" s="17"/>
      <c r="HB161" s="17"/>
      <c r="HC161" s="17"/>
      <c r="HD161" s="17"/>
      <c r="HE161" s="17"/>
      <c r="HF161" s="17"/>
      <c r="HG161" s="17"/>
      <c r="HH161" s="17"/>
      <c r="HI161" s="17"/>
      <c r="HJ161" s="17"/>
      <c r="HK161" s="17"/>
      <c r="HL161" s="17"/>
      <c r="HM161" s="17"/>
      <c r="HN161" s="17"/>
      <c r="HO161" s="17"/>
      <c r="HP161" s="17"/>
      <c r="HQ161" s="17"/>
      <c r="HR161" s="17"/>
      <c r="HS161" s="17"/>
      <c r="HT161" s="17"/>
      <c r="HU161" s="17"/>
      <c r="HV161" s="17"/>
    </row>
    <row r="162" spans="1:230" s="23" customFormat="1" ht="15" customHeight="1">
      <c r="A162" s="42"/>
      <c r="B162" s="17"/>
      <c r="C162" s="80" t="s">
        <v>539</v>
      </c>
      <c r="D162" s="17"/>
      <c r="E162" s="80"/>
      <c r="F162" s="80"/>
      <c r="G162" s="17"/>
      <c r="H162" s="51"/>
      <c r="I162" s="51"/>
      <c r="J162" s="280" t="s">
        <v>459</v>
      </c>
      <c r="K162" s="280"/>
      <c r="L162" s="17"/>
      <c r="M162" s="96">
        <f>IF(J162="Tak",INT(X27/3.6*1.2*1.005*6)*(-1),0)</f>
        <v>0</v>
      </c>
      <c r="N162" s="96" t="str">
        <f>Obliczenia5!C97&amp;" [W]"</f>
        <v xml:space="preserve"> [W]</v>
      </c>
      <c r="O162" s="22"/>
      <c r="P162" s="22"/>
      <c r="Q162" s="22"/>
      <c r="R162" s="22"/>
      <c r="S162" s="22"/>
      <c r="T162" s="22"/>
      <c r="U162" s="22"/>
      <c r="V162" s="22"/>
      <c r="W162" s="22"/>
      <c r="X162" s="22"/>
      <c r="Y162" s="22"/>
      <c r="Z162" s="22"/>
      <c r="AA162" s="22"/>
      <c r="AB162" s="42"/>
      <c r="AC162" s="17"/>
      <c r="AD162" s="17"/>
      <c r="AE162" s="17"/>
      <c r="AF162" s="17"/>
      <c r="AG162" s="17"/>
      <c r="AH162" s="17"/>
      <c r="AI162" s="17"/>
      <c r="AJ162" s="17"/>
      <c r="AK162" s="17"/>
      <c r="AL162" s="17"/>
      <c r="AM162" s="17"/>
      <c r="AN162" s="17"/>
      <c r="AO162" s="17"/>
      <c r="AP162" s="17"/>
      <c r="AQ162" s="17"/>
      <c r="AR162" s="17"/>
      <c r="AS162" s="17"/>
      <c r="AT162" s="17"/>
      <c r="AU162" s="17"/>
      <c r="AV162" s="17"/>
      <c r="AW162" s="17"/>
      <c r="AX162" s="17"/>
      <c r="AY162" s="17"/>
      <c r="AZ162" s="17"/>
      <c r="BA162" s="17"/>
      <c r="BB162" s="17"/>
      <c r="BC162" s="17"/>
      <c r="BD162" s="17"/>
      <c r="BE162" s="17"/>
      <c r="BF162" s="17"/>
      <c r="BG162" s="17"/>
      <c r="BH162" s="17"/>
      <c r="BI162" s="17"/>
      <c r="BJ162" s="17"/>
      <c r="BK162" s="17"/>
      <c r="BL162" s="17"/>
      <c r="BM162" s="17"/>
      <c r="BN162" s="17"/>
      <c r="BO162" s="17"/>
      <c r="BP162" s="17"/>
      <c r="BQ162" s="17"/>
      <c r="BR162" s="17"/>
      <c r="BS162" s="17"/>
      <c r="BT162" s="17"/>
      <c r="BU162" s="17"/>
      <c r="BV162" s="17"/>
      <c r="BW162" s="17"/>
      <c r="BX162" s="17"/>
      <c r="BY162" s="17"/>
      <c r="BZ162" s="17"/>
      <c r="CA162" s="17"/>
      <c r="CB162" s="17"/>
      <c r="CC162" s="17"/>
      <c r="CD162" s="17"/>
      <c r="CE162" s="17"/>
      <c r="CF162" s="17"/>
      <c r="CG162" s="17"/>
      <c r="CH162" s="17"/>
      <c r="CI162" s="17"/>
      <c r="CJ162" s="17"/>
      <c r="CK162" s="17"/>
      <c r="CL162" s="17"/>
      <c r="CM162" s="17"/>
      <c r="CN162" s="17"/>
      <c r="CO162" s="17"/>
      <c r="CP162" s="17"/>
      <c r="CQ162" s="17"/>
      <c r="CR162" s="17"/>
      <c r="CS162" s="17"/>
      <c r="CT162" s="17"/>
      <c r="CU162" s="17"/>
      <c r="CV162" s="17"/>
      <c r="CW162" s="17"/>
      <c r="CX162" s="17"/>
      <c r="CY162" s="17"/>
      <c r="CZ162" s="17"/>
      <c r="DA162" s="17"/>
      <c r="DB162" s="17"/>
      <c r="DC162" s="17"/>
      <c r="DD162" s="17"/>
      <c r="DE162" s="17"/>
      <c r="DF162" s="17"/>
      <c r="DG162" s="17"/>
      <c r="DH162" s="17"/>
      <c r="DI162" s="17"/>
      <c r="DJ162" s="17"/>
      <c r="DK162" s="17"/>
      <c r="DL162" s="17"/>
      <c r="DM162" s="17"/>
      <c r="DN162" s="17"/>
      <c r="DO162" s="17"/>
      <c r="DP162" s="17"/>
      <c r="DQ162" s="17"/>
      <c r="DR162" s="17"/>
      <c r="DS162" s="17"/>
      <c r="DT162" s="17"/>
      <c r="DU162" s="17"/>
      <c r="DV162" s="17"/>
      <c r="DW162" s="17"/>
      <c r="DX162" s="17"/>
      <c r="DY162" s="17"/>
      <c r="DZ162" s="17"/>
      <c r="EA162" s="17"/>
      <c r="EB162" s="17"/>
      <c r="EC162" s="17"/>
      <c r="ED162" s="17"/>
      <c r="EE162" s="17"/>
      <c r="EF162" s="17"/>
      <c r="EG162" s="17"/>
      <c r="EH162" s="17"/>
      <c r="EI162" s="17"/>
      <c r="EJ162" s="17"/>
      <c r="EK162" s="17"/>
      <c r="EL162" s="17"/>
      <c r="EM162" s="17"/>
      <c r="EN162" s="17"/>
      <c r="EO162" s="17"/>
      <c r="EP162" s="17"/>
      <c r="EQ162" s="17"/>
      <c r="ER162" s="17"/>
      <c r="ES162" s="17"/>
      <c r="ET162" s="17"/>
      <c r="EU162" s="17"/>
      <c r="EV162" s="17"/>
      <c r="EW162" s="17"/>
      <c r="EX162" s="17"/>
      <c r="EY162" s="17"/>
      <c r="EZ162" s="17"/>
      <c r="FA162" s="17"/>
      <c r="FB162" s="17"/>
      <c r="FC162" s="17"/>
      <c r="FD162" s="17"/>
      <c r="FE162" s="17"/>
      <c r="FF162" s="17"/>
      <c r="FG162" s="17"/>
      <c r="FH162" s="17"/>
      <c r="FI162" s="17"/>
      <c r="FJ162" s="17"/>
      <c r="FK162" s="17"/>
      <c r="FL162" s="17"/>
      <c r="FM162" s="17"/>
      <c r="FN162" s="17"/>
      <c r="FO162" s="17"/>
      <c r="FP162" s="17"/>
      <c r="FQ162" s="17"/>
      <c r="FR162" s="17"/>
      <c r="FS162" s="17"/>
      <c r="FT162" s="17"/>
      <c r="FU162" s="17"/>
      <c r="FV162" s="17"/>
      <c r="FW162" s="17"/>
      <c r="FX162" s="17"/>
      <c r="FY162" s="17"/>
      <c r="FZ162" s="17"/>
      <c r="GA162" s="17"/>
      <c r="GB162" s="17"/>
      <c r="GC162" s="17"/>
      <c r="GD162" s="17"/>
      <c r="GE162" s="17"/>
      <c r="GF162" s="17"/>
      <c r="GG162" s="17"/>
      <c r="GH162" s="17"/>
      <c r="GI162" s="17"/>
      <c r="GJ162" s="17"/>
      <c r="GK162" s="17"/>
      <c r="GL162" s="17"/>
      <c r="GM162" s="17"/>
      <c r="GN162" s="17"/>
      <c r="GO162" s="17"/>
      <c r="GP162" s="17"/>
      <c r="GQ162" s="17"/>
      <c r="GR162" s="17"/>
      <c r="GS162" s="17"/>
      <c r="GT162" s="17"/>
      <c r="GU162" s="17"/>
      <c r="GV162" s="17"/>
      <c r="GW162" s="17"/>
      <c r="GX162" s="17"/>
      <c r="GY162" s="17"/>
      <c r="GZ162" s="17"/>
      <c r="HA162" s="17"/>
      <c r="HB162" s="17"/>
      <c r="HC162" s="17"/>
      <c r="HD162" s="17"/>
      <c r="HE162" s="17"/>
      <c r="HF162" s="17"/>
      <c r="HG162" s="17"/>
      <c r="HH162" s="17"/>
      <c r="HI162" s="17"/>
      <c r="HJ162" s="17"/>
      <c r="HK162" s="17"/>
      <c r="HL162" s="17"/>
      <c r="HM162" s="17"/>
      <c r="HN162" s="17"/>
      <c r="HO162" s="17"/>
      <c r="HP162" s="17"/>
      <c r="HQ162" s="17"/>
      <c r="HR162" s="17"/>
      <c r="HS162" s="17"/>
      <c r="HT162" s="17"/>
      <c r="HU162" s="17"/>
      <c r="HV162" s="17"/>
    </row>
    <row r="163" spans="1:230" s="23" customFormat="1" ht="15" customHeight="1">
      <c r="A163" s="42"/>
      <c r="B163" s="17"/>
      <c r="C163" s="52"/>
      <c r="D163" s="103"/>
      <c r="E163" s="52"/>
      <c r="F163" s="52"/>
      <c r="G163" s="52"/>
      <c r="H163" s="52"/>
      <c r="I163" s="52"/>
      <c r="J163" s="142"/>
      <c r="K163" s="142"/>
      <c r="L163" s="142"/>
      <c r="M163" s="142"/>
      <c r="N163" s="142"/>
      <c r="O163" s="22"/>
      <c r="P163" s="22"/>
      <c r="Q163" s="22"/>
      <c r="R163" s="22"/>
      <c r="S163" s="22"/>
      <c r="T163" s="22"/>
      <c r="U163" s="22"/>
      <c r="V163" s="22"/>
      <c r="W163" s="22"/>
      <c r="X163" s="22"/>
      <c r="Y163" s="22"/>
      <c r="Z163" s="22"/>
      <c r="AA163" s="22"/>
      <c r="AB163" s="42"/>
      <c r="AC163" s="17"/>
      <c r="AD163" s="17"/>
      <c r="AE163" s="17"/>
      <c r="AF163" s="17"/>
      <c r="AG163" s="17"/>
      <c r="AH163" s="17"/>
      <c r="AI163" s="17"/>
      <c r="AJ163" s="17"/>
      <c r="AK163" s="17"/>
      <c r="AL163" s="17"/>
      <c r="AM163" s="17"/>
      <c r="AN163" s="17"/>
      <c r="AO163" s="17"/>
      <c r="AP163" s="17"/>
      <c r="AQ163" s="17"/>
      <c r="AR163" s="17"/>
      <c r="AS163" s="17"/>
      <c r="AT163" s="17"/>
      <c r="AU163" s="17"/>
      <c r="AV163" s="17"/>
      <c r="AW163" s="17"/>
      <c r="AX163" s="17"/>
      <c r="AY163" s="17"/>
      <c r="AZ163" s="17"/>
      <c r="BA163" s="17"/>
      <c r="BB163" s="17"/>
      <c r="BC163" s="17"/>
      <c r="BD163" s="17"/>
      <c r="BE163" s="17"/>
      <c r="BF163" s="17"/>
      <c r="BG163" s="17"/>
      <c r="BH163" s="17"/>
      <c r="BI163" s="17"/>
      <c r="BJ163" s="17"/>
      <c r="BK163" s="17"/>
      <c r="BL163" s="17"/>
      <c r="BM163" s="17"/>
      <c r="BN163" s="17"/>
      <c r="BO163" s="17"/>
      <c r="BP163" s="17"/>
      <c r="BQ163" s="17"/>
      <c r="BR163" s="17"/>
      <c r="BS163" s="17"/>
      <c r="BT163" s="17"/>
      <c r="BU163" s="17"/>
      <c r="BV163" s="17"/>
      <c r="BW163" s="17"/>
      <c r="BX163" s="17"/>
      <c r="BY163" s="17"/>
      <c r="BZ163" s="17"/>
      <c r="CA163" s="17"/>
      <c r="CB163" s="17"/>
      <c r="CC163" s="17"/>
      <c r="CD163" s="17"/>
      <c r="CE163" s="17"/>
      <c r="CF163" s="17"/>
      <c r="CG163" s="17"/>
      <c r="CH163" s="17"/>
      <c r="CI163" s="17"/>
      <c r="CJ163" s="17"/>
      <c r="CK163" s="17"/>
      <c r="CL163" s="17"/>
      <c r="CM163" s="17"/>
      <c r="CN163" s="17"/>
      <c r="CO163" s="17"/>
      <c r="CP163" s="17"/>
      <c r="CQ163" s="17"/>
      <c r="CR163" s="17"/>
      <c r="CS163" s="17"/>
      <c r="CT163" s="17"/>
      <c r="CU163" s="17"/>
      <c r="CV163" s="17"/>
      <c r="CW163" s="17"/>
      <c r="CX163" s="17"/>
      <c r="CY163" s="17"/>
      <c r="CZ163" s="17"/>
      <c r="DA163" s="17"/>
      <c r="DB163" s="17"/>
      <c r="DC163" s="17"/>
      <c r="DD163" s="17"/>
      <c r="DE163" s="17"/>
      <c r="DF163" s="17"/>
      <c r="DG163" s="17"/>
      <c r="DH163" s="17"/>
      <c r="DI163" s="17"/>
      <c r="DJ163" s="17"/>
      <c r="DK163" s="17"/>
      <c r="DL163" s="17"/>
      <c r="DM163" s="17"/>
      <c r="DN163" s="17"/>
      <c r="DO163" s="17"/>
      <c r="DP163" s="17"/>
      <c r="DQ163" s="17"/>
      <c r="DR163" s="17"/>
      <c r="DS163" s="17"/>
      <c r="DT163" s="17"/>
      <c r="DU163" s="17"/>
      <c r="DV163" s="17"/>
      <c r="DW163" s="17"/>
      <c r="DX163" s="17"/>
      <c r="DY163" s="17"/>
      <c r="DZ163" s="17"/>
      <c r="EA163" s="17"/>
      <c r="EB163" s="17"/>
      <c r="EC163" s="17"/>
      <c r="ED163" s="17"/>
      <c r="EE163" s="17"/>
      <c r="EF163" s="17"/>
      <c r="EG163" s="17"/>
      <c r="EH163" s="17"/>
      <c r="EI163" s="17"/>
      <c r="EJ163" s="17"/>
      <c r="EK163" s="17"/>
      <c r="EL163" s="17"/>
      <c r="EM163" s="17"/>
      <c r="EN163" s="17"/>
      <c r="EO163" s="17"/>
      <c r="EP163" s="17"/>
      <c r="EQ163" s="17"/>
      <c r="ER163" s="17"/>
      <c r="ES163" s="17"/>
      <c r="ET163" s="17"/>
      <c r="EU163" s="17"/>
      <c r="EV163" s="17"/>
      <c r="EW163" s="17"/>
      <c r="EX163" s="17"/>
      <c r="EY163" s="17"/>
      <c r="EZ163" s="17"/>
      <c r="FA163" s="17"/>
      <c r="FB163" s="17"/>
      <c r="FC163" s="17"/>
      <c r="FD163" s="17"/>
      <c r="FE163" s="17"/>
      <c r="FF163" s="17"/>
      <c r="FG163" s="17"/>
      <c r="FH163" s="17"/>
      <c r="FI163" s="17"/>
      <c r="FJ163" s="17"/>
      <c r="FK163" s="17"/>
      <c r="FL163" s="17"/>
      <c r="FM163" s="17"/>
      <c r="FN163" s="17"/>
      <c r="FO163" s="17"/>
      <c r="FP163" s="17"/>
      <c r="FQ163" s="17"/>
      <c r="FR163" s="17"/>
      <c r="FS163" s="17"/>
      <c r="FT163" s="17"/>
      <c r="FU163" s="17"/>
      <c r="FV163" s="17"/>
      <c r="FW163" s="17"/>
      <c r="FX163" s="17"/>
      <c r="FY163" s="17"/>
      <c r="FZ163" s="17"/>
      <c r="GA163" s="17"/>
      <c r="GB163" s="17"/>
      <c r="GC163" s="17"/>
      <c r="GD163" s="17"/>
      <c r="GE163" s="17"/>
      <c r="GF163" s="17"/>
      <c r="GG163" s="17"/>
      <c r="GH163" s="17"/>
      <c r="GI163" s="17"/>
      <c r="GJ163" s="17"/>
      <c r="GK163" s="17"/>
      <c r="GL163" s="17"/>
      <c r="GM163" s="17"/>
      <c r="GN163" s="17"/>
      <c r="GO163" s="17"/>
      <c r="GP163" s="17"/>
      <c r="GQ163" s="17"/>
      <c r="GR163" s="17"/>
      <c r="GS163" s="17"/>
      <c r="GT163" s="17"/>
      <c r="GU163" s="17"/>
      <c r="GV163" s="17"/>
      <c r="GW163" s="17"/>
      <c r="GX163" s="17"/>
      <c r="GY163" s="17"/>
      <c r="GZ163" s="17"/>
      <c r="HA163" s="17"/>
      <c r="HB163" s="17"/>
      <c r="HC163" s="17"/>
      <c r="HD163" s="17"/>
      <c r="HE163" s="17"/>
      <c r="HF163" s="17"/>
      <c r="HG163" s="17"/>
      <c r="HH163" s="17"/>
      <c r="HI163" s="17"/>
      <c r="HJ163" s="17"/>
      <c r="HK163" s="17"/>
      <c r="HL163" s="17"/>
      <c r="HM163" s="17"/>
      <c r="HN163" s="17"/>
      <c r="HO163" s="17"/>
      <c r="HP163" s="17"/>
      <c r="HQ163" s="17"/>
      <c r="HR163" s="17"/>
      <c r="HS163" s="17"/>
      <c r="HT163" s="17"/>
      <c r="HU163" s="17"/>
      <c r="HV163" s="17"/>
    </row>
    <row r="164" spans="1:230" s="23" customFormat="1" ht="15" customHeight="1">
      <c r="A164" s="42"/>
      <c r="B164" s="17"/>
      <c r="C164" s="22"/>
      <c r="D164" s="22"/>
      <c r="E164" s="17"/>
      <c r="F164" s="17"/>
      <c r="G164" s="17"/>
      <c r="H164" s="17"/>
      <c r="I164" s="17"/>
      <c r="J164" s="17"/>
      <c r="K164" s="80"/>
      <c r="L164" s="80"/>
      <c r="M164" s="22"/>
      <c r="N164" s="22"/>
      <c r="O164" s="22"/>
      <c r="P164" s="22"/>
      <c r="Q164" s="22"/>
      <c r="R164" s="22"/>
      <c r="S164" s="22"/>
      <c r="T164" s="22"/>
      <c r="U164" s="22"/>
      <c r="V164" s="22"/>
      <c r="W164" s="22"/>
      <c r="X164" s="22"/>
      <c r="Y164" s="22"/>
      <c r="Z164" s="22"/>
      <c r="AA164" s="22"/>
      <c r="AB164" s="42"/>
      <c r="AC164" s="17"/>
      <c r="AD164" s="17"/>
      <c r="AE164" s="17"/>
      <c r="AF164" s="17"/>
      <c r="AG164" s="17"/>
      <c r="AH164" s="17"/>
      <c r="AI164" s="17"/>
      <c r="AJ164" s="17"/>
      <c r="AK164" s="17"/>
      <c r="AL164" s="17"/>
      <c r="AM164" s="17"/>
      <c r="AN164" s="17"/>
      <c r="AO164" s="17"/>
      <c r="AP164" s="17"/>
      <c r="AQ164" s="17"/>
      <c r="AR164" s="17"/>
      <c r="AS164" s="17"/>
      <c r="AT164" s="17"/>
      <c r="AU164" s="17"/>
      <c r="AV164" s="17"/>
      <c r="AW164" s="17"/>
      <c r="AX164" s="17"/>
      <c r="AY164" s="17"/>
      <c r="AZ164" s="17"/>
      <c r="BA164" s="17"/>
      <c r="BB164" s="17"/>
      <c r="BC164" s="17"/>
      <c r="BD164" s="17"/>
      <c r="BE164" s="17"/>
      <c r="BF164" s="17"/>
      <c r="BG164" s="17"/>
      <c r="BH164" s="17"/>
      <c r="BI164" s="17"/>
      <c r="BJ164" s="17"/>
      <c r="BK164" s="17"/>
      <c r="BL164" s="17"/>
      <c r="BM164" s="17"/>
      <c r="BN164" s="17"/>
      <c r="BO164" s="17"/>
      <c r="BP164" s="17"/>
      <c r="BQ164" s="17"/>
      <c r="BR164" s="17"/>
      <c r="BS164" s="17"/>
      <c r="BT164" s="17"/>
      <c r="BU164" s="17"/>
      <c r="BV164" s="17"/>
      <c r="BW164" s="17"/>
      <c r="BX164" s="17"/>
      <c r="BY164" s="17"/>
      <c r="BZ164" s="17"/>
      <c r="CA164" s="17"/>
      <c r="CB164" s="17"/>
      <c r="CC164" s="17"/>
      <c r="CD164" s="17"/>
      <c r="CE164" s="17"/>
      <c r="CF164" s="17"/>
      <c r="CG164" s="17"/>
      <c r="CH164" s="17"/>
      <c r="CI164" s="17"/>
      <c r="CJ164" s="17"/>
      <c r="CK164" s="17"/>
      <c r="CL164" s="17"/>
      <c r="CM164" s="17"/>
      <c r="CN164" s="17"/>
      <c r="CO164" s="17"/>
      <c r="CP164" s="17"/>
      <c r="CQ164" s="17"/>
      <c r="CR164" s="17"/>
      <c r="CS164" s="17"/>
      <c r="CT164" s="17"/>
      <c r="CU164" s="17"/>
      <c r="CV164" s="17"/>
      <c r="CW164" s="17"/>
      <c r="CX164" s="17"/>
      <c r="CY164" s="17"/>
      <c r="CZ164" s="17"/>
      <c r="DA164" s="17"/>
      <c r="DB164" s="17"/>
      <c r="DC164" s="17"/>
      <c r="DD164" s="17"/>
      <c r="DE164" s="17"/>
      <c r="DF164" s="17"/>
      <c r="DG164" s="17"/>
      <c r="DH164" s="17"/>
      <c r="DI164" s="17"/>
      <c r="DJ164" s="17"/>
      <c r="DK164" s="17"/>
      <c r="DL164" s="17"/>
      <c r="DM164" s="17"/>
      <c r="DN164" s="17"/>
      <c r="DO164" s="17"/>
      <c r="DP164" s="17"/>
      <c r="DQ164" s="17"/>
      <c r="DR164" s="17"/>
      <c r="DS164" s="17"/>
      <c r="DT164" s="17"/>
      <c r="DU164" s="17"/>
      <c r="DV164" s="17"/>
      <c r="DW164" s="17"/>
      <c r="DX164" s="17"/>
      <c r="DY164" s="17"/>
      <c r="DZ164" s="17"/>
      <c r="EA164" s="17"/>
      <c r="EB164" s="17"/>
      <c r="EC164" s="17"/>
      <c r="ED164" s="17"/>
      <c r="EE164" s="17"/>
      <c r="EF164" s="17"/>
      <c r="EG164" s="17"/>
      <c r="EH164" s="17"/>
      <c r="EI164" s="17"/>
      <c r="EJ164" s="17"/>
      <c r="EK164" s="17"/>
      <c r="EL164" s="17"/>
      <c r="EM164" s="17"/>
      <c r="EN164" s="17"/>
      <c r="EO164" s="17"/>
      <c r="EP164" s="17"/>
      <c r="EQ164" s="17"/>
      <c r="ER164" s="17"/>
      <c r="ES164" s="17"/>
      <c r="ET164" s="17"/>
      <c r="EU164" s="17"/>
      <c r="EV164" s="17"/>
      <c r="EW164" s="17"/>
      <c r="EX164" s="17"/>
      <c r="EY164" s="17"/>
      <c r="EZ164" s="17"/>
      <c r="FA164" s="17"/>
      <c r="FB164" s="17"/>
      <c r="FC164" s="17"/>
      <c r="FD164" s="17"/>
      <c r="FE164" s="17"/>
      <c r="FF164" s="17"/>
      <c r="FG164" s="17"/>
      <c r="FH164" s="17"/>
      <c r="FI164" s="17"/>
      <c r="FJ164" s="17"/>
      <c r="FK164" s="17"/>
      <c r="FL164" s="17"/>
      <c r="FM164" s="17"/>
      <c r="FN164" s="17"/>
      <c r="FO164" s="17"/>
      <c r="FP164" s="17"/>
      <c r="FQ164" s="17"/>
      <c r="FR164" s="17"/>
      <c r="FS164" s="17"/>
      <c r="FT164" s="17"/>
      <c r="FU164" s="17"/>
      <c r="FV164" s="17"/>
      <c r="FW164" s="17"/>
      <c r="FX164" s="17"/>
      <c r="FY164" s="17"/>
      <c r="FZ164" s="17"/>
      <c r="GA164" s="17"/>
      <c r="GB164" s="17"/>
      <c r="GC164" s="17"/>
      <c r="GD164" s="17"/>
      <c r="GE164" s="17"/>
      <c r="GF164" s="17"/>
      <c r="GG164" s="17"/>
      <c r="GH164" s="17"/>
      <c r="GI164" s="17"/>
      <c r="GJ164" s="17"/>
      <c r="GK164" s="17"/>
      <c r="GL164" s="17"/>
      <c r="GM164" s="17"/>
      <c r="GN164" s="17"/>
      <c r="GO164" s="17"/>
      <c r="GP164" s="17"/>
      <c r="GQ164" s="17"/>
      <c r="GR164" s="17"/>
      <c r="GS164" s="17"/>
      <c r="GT164" s="17"/>
      <c r="GU164" s="17"/>
      <c r="GV164" s="17"/>
      <c r="GW164" s="17"/>
      <c r="GX164" s="17"/>
      <c r="GY164" s="17"/>
      <c r="GZ164" s="17"/>
      <c r="HA164" s="17"/>
      <c r="HB164" s="17"/>
      <c r="HC164" s="17"/>
      <c r="HD164" s="17"/>
      <c r="HE164" s="17"/>
      <c r="HF164" s="17"/>
      <c r="HG164" s="17"/>
      <c r="HH164" s="17"/>
      <c r="HI164" s="17"/>
      <c r="HJ164" s="17"/>
      <c r="HK164" s="17"/>
      <c r="HL164" s="17"/>
      <c r="HM164" s="17"/>
      <c r="HN164" s="17"/>
      <c r="HO164" s="17"/>
      <c r="HP164" s="17"/>
      <c r="HQ164" s="17"/>
      <c r="HR164" s="17"/>
      <c r="HS164" s="17"/>
      <c r="HT164" s="17"/>
      <c r="HU164" s="17"/>
      <c r="HV164" s="17"/>
    </row>
    <row r="165" spans="1:230" s="23" customFormat="1" ht="15" customHeight="1">
      <c r="A165" s="42"/>
      <c r="B165" s="17"/>
      <c r="C165" s="22"/>
      <c r="D165" s="22"/>
      <c r="E165" s="17"/>
      <c r="F165" s="17"/>
      <c r="G165" s="17"/>
      <c r="H165" s="17"/>
      <c r="I165" s="17"/>
      <c r="J165" s="17"/>
      <c r="K165" s="80"/>
      <c r="L165" s="80"/>
      <c r="M165" s="22"/>
      <c r="N165" s="22"/>
      <c r="O165" s="22"/>
      <c r="P165" s="22"/>
      <c r="Q165" s="22"/>
      <c r="R165" s="22"/>
      <c r="S165" s="22"/>
      <c r="T165" s="22"/>
      <c r="U165" s="22"/>
      <c r="V165" s="22"/>
      <c r="W165" s="22"/>
      <c r="X165" s="22"/>
      <c r="Y165" s="22"/>
      <c r="Z165" s="22"/>
      <c r="AA165" s="22"/>
      <c r="AB165" s="42"/>
      <c r="AC165" s="17"/>
      <c r="AD165" s="17"/>
      <c r="AE165" s="17"/>
      <c r="AF165" s="17"/>
      <c r="AG165" s="17"/>
      <c r="AH165" s="17"/>
      <c r="AI165" s="17"/>
      <c r="AJ165" s="17"/>
      <c r="AK165" s="17"/>
      <c r="AL165" s="17"/>
      <c r="AM165" s="17"/>
      <c r="AN165" s="17"/>
      <c r="AO165" s="17"/>
      <c r="AP165" s="17"/>
      <c r="AQ165" s="17"/>
      <c r="AR165" s="17"/>
      <c r="AS165" s="17"/>
      <c r="AT165" s="17"/>
      <c r="AU165" s="17"/>
      <c r="AV165" s="17"/>
      <c r="AW165" s="17"/>
      <c r="AX165" s="17"/>
      <c r="AY165" s="17"/>
      <c r="AZ165" s="17"/>
      <c r="BA165" s="17"/>
      <c r="BB165" s="17"/>
      <c r="BC165" s="17"/>
      <c r="BD165" s="17"/>
      <c r="BE165" s="17"/>
      <c r="BF165" s="17"/>
      <c r="BG165" s="17"/>
      <c r="BH165" s="17"/>
      <c r="BI165" s="17"/>
      <c r="BJ165" s="17"/>
      <c r="BK165" s="17"/>
      <c r="BL165" s="17"/>
      <c r="BM165" s="17"/>
      <c r="BN165" s="17"/>
      <c r="BO165" s="17"/>
      <c r="BP165" s="17"/>
      <c r="BQ165" s="17"/>
      <c r="BR165" s="17"/>
      <c r="BS165" s="17"/>
      <c r="BT165" s="17"/>
      <c r="BU165" s="17"/>
      <c r="BV165" s="17"/>
      <c r="BW165" s="17"/>
      <c r="BX165" s="17"/>
      <c r="BY165" s="17"/>
      <c r="BZ165" s="17"/>
      <c r="CA165" s="17"/>
      <c r="CB165" s="17"/>
      <c r="CC165" s="17"/>
      <c r="CD165" s="17"/>
      <c r="CE165" s="17"/>
      <c r="CF165" s="17"/>
      <c r="CG165" s="17"/>
      <c r="CH165" s="17"/>
      <c r="CI165" s="17"/>
      <c r="CJ165" s="17"/>
      <c r="CK165" s="17"/>
      <c r="CL165" s="17"/>
      <c r="CM165" s="17"/>
      <c r="CN165" s="17"/>
      <c r="CO165" s="17"/>
      <c r="CP165" s="17"/>
      <c r="CQ165" s="17"/>
      <c r="CR165" s="17"/>
      <c r="CS165" s="17"/>
      <c r="CT165" s="17"/>
      <c r="CU165" s="17"/>
      <c r="CV165" s="17"/>
      <c r="CW165" s="17"/>
      <c r="CX165" s="17"/>
      <c r="CY165" s="17"/>
      <c r="CZ165" s="17"/>
      <c r="DA165" s="17"/>
      <c r="DB165" s="17"/>
      <c r="DC165" s="17"/>
      <c r="DD165" s="17"/>
      <c r="DE165" s="17"/>
      <c r="DF165" s="17"/>
      <c r="DG165" s="17"/>
      <c r="DH165" s="17"/>
      <c r="DI165" s="17"/>
      <c r="DJ165" s="17"/>
      <c r="DK165" s="17"/>
      <c r="DL165" s="17"/>
      <c r="DM165" s="17"/>
      <c r="DN165" s="17"/>
      <c r="DO165" s="17"/>
      <c r="DP165" s="17"/>
      <c r="DQ165" s="17"/>
      <c r="DR165" s="17"/>
      <c r="DS165" s="17"/>
      <c r="DT165" s="17"/>
      <c r="DU165" s="17"/>
      <c r="DV165" s="17"/>
      <c r="DW165" s="17"/>
      <c r="DX165" s="17"/>
      <c r="DY165" s="17"/>
      <c r="DZ165" s="17"/>
      <c r="EA165" s="17"/>
      <c r="EB165" s="17"/>
      <c r="EC165" s="17"/>
      <c r="ED165" s="17"/>
      <c r="EE165" s="17"/>
      <c r="EF165" s="17"/>
      <c r="EG165" s="17"/>
      <c r="EH165" s="17"/>
      <c r="EI165" s="17"/>
      <c r="EJ165" s="17"/>
      <c r="EK165" s="17"/>
      <c r="EL165" s="17"/>
      <c r="EM165" s="17"/>
      <c r="EN165" s="17"/>
      <c r="EO165" s="17"/>
      <c r="EP165" s="17"/>
      <c r="EQ165" s="17"/>
      <c r="ER165" s="17"/>
      <c r="ES165" s="17"/>
      <c r="ET165" s="17"/>
      <c r="EU165" s="17"/>
      <c r="EV165" s="17"/>
      <c r="EW165" s="17"/>
      <c r="EX165" s="17"/>
      <c r="EY165" s="17"/>
      <c r="EZ165" s="17"/>
      <c r="FA165" s="17"/>
      <c r="FB165" s="17"/>
      <c r="FC165" s="17"/>
      <c r="FD165" s="17"/>
      <c r="FE165" s="17"/>
      <c r="FF165" s="17"/>
      <c r="FG165" s="17"/>
      <c r="FH165" s="17"/>
      <c r="FI165" s="17"/>
      <c r="FJ165" s="17"/>
      <c r="FK165" s="17"/>
      <c r="FL165" s="17"/>
      <c r="FM165" s="17"/>
      <c r="FN165" s="17"/>
      <c r="FO165" s="17"/>
      <c r="FP165" s="17"/>
      <c r="FQ165" s="17"/>
      <c r="FR165" s="17"/>
      <c r="FS165" s="17"/>
      <c r="FT165" s="17"/>
      <c r="FU165" s="17"/>
      <c r="FV165" s="17"/>
      <c r="FW165" s="17"/>
      <c r="FX165" s="17"/>
      <c r="FY165" s="17"/>
      <c r="FZ165" s="17"/>
      <c r="GA165" s="17"/>
      <c r="GB165" s="17"/>
      <c r="GC165" s="17"/>
      <c r="GD165" s="17"/>
      <c r="GE165" s="17"/>
      <c r="GF165" s="17"/>
      <c r="GG165" s="17"/>
      <c r="GH165" s="17"/>
      <c r="GI165" s="17"/>
      <c r="GJ165" s="17"/>
      <c r="GK165" s="17"/>
      <c r="GL165" s="17"/>
      <c r="GM165" s="17"/>
      <c r="GN165" s="17"/>
      <c r="GO165" s="17"/>
      <c r="GP165" s="17"/>
      <c r="GQ165" s="17"/>
      <c r="GR165" s="17"/>
      <c r="GS165" s="17"/>
      <c r="GT165" s="17"/>
      <c r="GU165" s="17"/>
      <c r="GV165" s="17"/>
      <c r="GW165" s="17"/>
      <c r="GX165" s="17"/>
      <c r="GY165" s="17"/>
      <c r="GZ165" s="17"/>
      <c r="HA165" s="17"/>
      <c r="HB165" s="17"/>
      <c r="HC165" s="17"/>
      <c r="HD165" s="17"/>
      <c r="HE165" s="17"/>
      <c r="HF165" s="17"/>
      <c r="HG165" s="17"/>
      <c r="HH165" s="17"/>
      <c r="HI165" s="17"/>
      <c r="HJ165" s="17"/>
      <c r="HK165" s="17"/>
      <c r="HL165" s="17"/>
      <c r="HM165" s="17"/>
      <c r="HN165" s="17"/>
      <c r="HO165" s="17"/>
      <c r="HP165" s="17"/>
      <c r="HQ165" s="17"/>
      <c r="HR165" s="17"/>
      <c r="HS165" s="17"/>
      <c r="HT165" s="17"/>
      <c r="HU165" s="17"/>
      <c r="HV165" s="17"/>
    </row>
    <row r="166" spans="1:230" s="23" customFormat="1" ht="15" customHeight="1">
      <c r="A166" s="42"/>
      <c r="B166" s="17"/>
      <c r="C166" s="121"/>
      <c r="D166" s="20"/>
      <c r="E166" s="20"/>
      <c r="F166" s="15"/>
      <c r="G166" s="20"/>
      <c r="H166" s="20"/>
      <c r="I166" s="20"/>
      <c r="J166" s="20"/>
      <c r="K166" s="80"/>
      <c r="L166" s="80"/>
      <c r="M166" s="22"/>
      <c r="N166" s="22"/>
      <c r="O166" s="22"/>
      <c r="P166" s="22"/>
      <c r="Q166" s="22"/>
      <c r="R166" s="22"/>
      <c r="S166" s="22"/>
      <c r="T166" s="22"/>
      <c r="U166" s="22"/>
      <c r="V166" s="22"/>
      <c r="W166" s="22"/>
      <c r="X166" s="22"/>
      <c r="Y166" s="22"/>
      <c r="Z166" s="22"/>
      <c r="AA166" s="22"/>
      <c r="AB166" s="42"/>
      <c r="AC166" s="17"/>
      <c r="AD166" s="17"/>
      <c r="AE166" s="17"/>
      <c r="AF166" s="17"/>
      <c r="AG166" s="17"/>
      <c r="AH166" s="17"/>
      <c r="AI166" s="17"/>
      <c r="AJ166" s="17"/>
      <c r="AK166" s="17"/>
      <c r="AL166" s="17"/>
      <c r="AM166" s="17"/>
      <c r="AN166" s="17"/>
      <c r="AO166" s="17"/>
      <c r="AP166" s="17"/>
      <c r="AQ166" s="17"/>
      <c r="AR166" s="17"/>
      <c r="AS166" s="17"/>
      <c r="AT166" s="17"/>
      <c r="AU166" s="17"/>
      <c r="AV166" s="17"/>
      <c r="AW166" s="17"/>
      <c r="AX166" s="17"/>
      <c r="AY166" s="17"/>
      <c r="AZ166" s="17"/>
      <c r="BA166" s="17"/>
      <c r="BB166" s="17"/>
      <c r="BC166" s="17"/>
      <c r="BD166" s="17"/>
      <c r="BE166" s="17"/>
      <c r="BF166" s="17"/>
      <c r="BG166" s="17"/>
      <c r="BH166" s="17"/>
      <c r="BI166" s="17"/>
      <c r="BJ166" s="17"/>
      <c r="BK166" s="17"/>
      <c r="BL166" s="17"/>
      <c r="BM166" s="17"/>
      <c r="BN166" s="17"/>
      <c r="BO166" s="17"/>
      <c r="BP166" s="17"/>
      <c r="BQ166" s="17"/>
      <c r="BR166" s="17"/>
      <c r="BS166" s="17"/>
      <c r="BT166" s="17"/>
      <c r="BU166" s="17"/>
      <c r="BV166" s="17"/>
      <c r="BW166" s="17"/>
      <c r="BX166" s="17"/>
      <c r="BY166" s="17"/>
      <c r="BZ166" s="17"/>
      <c r="CA166" s="17"/>
      <c r="CB166" s="17"/>
      <c r="CC166" s="17"/>
      <c r="CD166" s="17"/>
      <c r="CE166" s="17"/>
      <c r="CF166" s="17"/>
      <c r="CG166" s="17"/>
      <c r="CH166" s="17"/>
      <c r="CI166" s="17"/>
      <c r="CJ166" s="17"/>
      <c r="CK166" s="17"/>
      <c r="CL166" s="17"/>
      <c r="CM166" s="17"/>
      <c r="CN166" s="17"/>
      <c r="CO166" s="17"/>
      <c r="CP166" s="17"/>
      <c r="CQ166" s="17"/>
      <c r="CR166" s="17"/>
      <c r="CS166" s="17"/>
      <c r="CT166" s="17"/>
      <c r="CU166" s="17"/>
      <c r="CV166" s="17"/>
      <c r="CW166" s="17"/>
      <c r="CX166" s="17"/>
      <c r="CY166" s="17"/>
      <c r="CZ166" s="17"/>
      <c r="DA166" s="17"/>
      <c r="DB166" s="17"/>
      <c r="DC166" s="17"/>
      <c r="DD166" s="17"/>
      <c r="DE166" s="17"/>
      <c r="DF166" s="17"/>
      <c r="DG166" s="17"/>
      <c r="DH166" s="17"/>
      <c r="DI166" s="17"/>
      <c r="DJ166" s="17"/>
      <c r="DK166" s="17"/>
      <c r="DL166" s="17"/>
      <c r="DM166" s="17"/>
      <c r="DN166" s="17"/>
      <c r="DO166" s="17"/>
      <c r="DP166" s="17"/>
      <c r="DQ166" s="17"/>
      <c r="DR166" s="17"/>
      <c r="DS166" s="17"/>
      <c r="DT166" s="17"/>
      <c r="DU166" s="17"/>
      <c r="DV166" s="17"/>
      <c r="DW166" s="17"/>
      <c r="DX166" s="17"/>
      <c r="DY166" s="17"/>
      <c r="DZ166" s="17"/>
      <c r="EA166" s="17"/>
      <c r="EB166" s="17"/>
      <c r="EC166" s="17"/>
      <c r="ED166" s="17"/>
      <c r="EE166" s="17"/>
      <c r="EF166" s="17"/>
      <c r="EG166" s="17"/>
      <c r="EH166" s="17"/>
      <c r="EI166" s="17"/>
      <c r="EJ166" s="17"/>
      <c r="EK166" s="17"/>
      <c r="EL166" s="17"/>
      <c r="EM166" s="17"/>
      <c r="EN166" s="17"/>
      <c r="EO166" s="17"/>
      <c r="EP166" s="17"/>
      <c r="EQ166" s="17"/>
      <c r="ER166" s="17"/>
      <c r="ES166" s="17"/>
      <c r="ET166" s="17"/>
      <c r="EU166" s="17"/>
      <c r="EV166" s="17"/>
      <c r="EW166" s="17"/>
      <c r="EX166" s="17"/>
      <c r="EY166" s="17"/>
      <c r="EZ166" s="17"/>
      <c r="FA166" s="17"/>
      <c r="FB166" s="17"/>
      <c r="FC166" s="17"/>
      <c r="FD166" s="17"/>
      <c r="FE166" s="17"/>
      <c r="FF166" s="17"/>
      <c r="FG166" s="17"/>
      <c r="FH166" s="17"/>
      <c r="FI166" s="17"/>
      <c r="FJ166" s="17"/>
      <c r="FK166" s="17"/>
      <c r="FL166" s="17"/>
      <c r="FM166" s="17"/>
      <c r="FN166" s="17"/>
      <c r="FO166" s="17"/>
      <c r="FP166" s="17"/>
      <c r="FQ166" s="17"/>
      <c r="FR166" s="17"/>
      <c r="FS166" s="17"/>
      <c r="FT166" s="17"/>
      <c r="FU166" s="17"/>
      <c r="FV166" s="17"/>
      <c r="FW166" s="17"/>
      <c r="FX166" s="17"/>
      <c r="FY166" s="17"/>
      <c r="FZ166" s="17"/>
      <c r="GA166" s="17"/>
      <c r="GB166" s="17"/>
      <c r="GC166" s="17"/>
      <c r="GD166" s="17"/>
      <c r="GE166" s="17"/>
      <c r="GF166" s="17"/>
      <c r="GG166" s="17"/>
      <c r="GH166" s="17"/>
      <c r="GI166" s="17"/>
      <c r="GJ166" s="17"/>
      <c r="GK166" s="17"/>
      <c r="GL166" s="17"/>
      <c r="GM166" s="17"/>
      <c r="GN166" s="17"/>
      <c r="GO166" s="17"/>
      <c r="GP166" s="17"/>
      <c r="GQ166" s="17"/>
      <c r="GR166" s="17"/>
      <c r="GS166" s="17"/>
      <c r="GT166" s="17"/>
      <c r="GU166" s="17"/>
      <c r="GV166" s="17"/>
      <c r="GW166" s="17"/>
      <c r="GX166" s="17"/>
      <c r="GY166" s="17"/>
      <c r="GZ166" s="17"/>
      <c r="HA166" s="17"/>
      <c r="HB166" s="17"/>
      <c r="HC166" s="17"/>
      <c r="HD166" s="17"/>
      <c r="HE166" s="17"/>
      <c r="HF166" s="17"/>
      <c r="HG166" s="17"/>
      <c r="HH166" s="17"/>
      <c r="HI166" s="17"/>
      <c r="HJ166" s="17"/>
      <c r="HK166" s="17"/>
      <c r="HL166" s="17"/>
      <c r="HM166" s="17"/>
      <c r="HN166" s="17"/>
      <c r="HO166" s="17"/>
      <c r="HP166" s="17"/>
      <c r="HQ166" s="17"/>
      <c r="HR166" s="17"/>
      <c r="HS166" s="17"/>
      <c r="HT166" s="17"/>
      <c r="HU166" s="17"/>
      <c r="HV166" s="17"/>
    </row>
    <row r="167" spans="1:230" s="23" customFormat="1" ht="15" customHeight="1">
      <c r="A167" s="42"/>
      <c r="B167" s="17"/>
      <c r="C167" s="45"/>
      <c r="D167" s="125" t="s">
        <v>541</v>
      </c>
      <c r="E167" s="55"/>
      <c r="F167" s="54"/>
      <c r="G167" s="54"/>
      <c r="H167" s="55"/>
      <c r="I167" s="125"/>
      <c r="J167" s="55"/>
      <c r="K167" s="80"/>
      <c r="L167" s="80"/>
      <c r="M167" s="22"/>
      <c r="N167" s="22"/>
      <c r="O167" s="22"/>
      <c r="P167" s="22"/>
      <c r="Q167" s="22"/>
      <c r="R167" s="22"/>
      <c r="S167" s="22"/>
      <c r="T167" s="22"/>
      <c r="U167" s="22"/>
      <c r="V167" s="22"/>
      <c r="W167" s="22"/>
      <c r="X167" s="22"/>
      <c r="Y167" s="22"/>
      <c r="Z167" s="22"/>
      <c r="AA167" s="22"/>
      <c r="AB167" s="42"/>
      <c r="AC167" s="17"/>
      <c r="AD167" s="17"/>
      <c r="AE167" s="17"/>
      <c r="AF167" s="17"/>
      <c r="AG167" s="17"/>
      <c r="AH167" s="17"/>
      <c r="AI167" s="17"/>
      <c r="AJ167" s="17"/>
      <c r="AK167" s="17"/>
      <c r="AL167" s="17"/>
      <c r="AM167" s="17"/>
      <c r="AN167" s="17"/>
      <c r="AO167" s="17"/>
      <c r="AP167" s="17"/>
      <c r="AQ167" s="17"/>
      <c r="AR167" s="17"/>
      <c r="AS167" s="17"/>
      <c r="AT167" s="17"/>
      <c r="AU167" s="17"/>
      <c r="AV167" s="17"/>
      <c r="AW167" s="17"/>
      <c r="AX167" s="17"/>
      <c r="AY167" s="17"/>
      <c r="AZ167" s="17"/>
      <c r="BA167" s="17"/>
      <c r="BB167" s="17"/>
      <c r="BC167" s="17"/>
      <c r="BD167" s="17"/>
      <c r="BE167" s="17"/>
      <c r="BF167" s="17"/>
      <c r="BG167" s="17"/>
      <c r="BH167" s="17"/>
      <c r="BI167" s="17"/>
      <c r="BJ167" s="17"/>
      <c r="BK167" s="17"/>
      <c r="BL167" s="17"/>
      <c r="BM167" s="17"/>
      <c r="BN167" s="17"/>
      <c r="BO167" s="17"/>
      <c r="BP167" s="17"/>
      <c r="BQ167" s="17"/>
      <c r="BR167" s="17"/>
      <c r="BS167" s="17"/>
      <c r="BT167" s="17"/>
      <c r="BU167" s="17"/>
      <c r="BV167" s="17"/>
      <c r="BW167" s="17"/>
      <c r="BX167" s="17"/>
      <c r="BY167" s="17"/>
      <c r="BZ167" s="17"/>
      <c r="CA167" s="17"/>
      <c r="CB167" s="17"/>
      <c r="CC167" s="17"/>
      <c r="CD167" s="17"/>
      <c r="CE167" s="17"/>
      <c r="CF167" s="17"/>
      <c r="CG167" s="17"/>
      <c r="CH167" s="17"/>
      <c r="CI167" s="17"/>
      <c r="CJ167" s="17"/>
      <c r="CK167" s="17"/>
      <c r="CL167" s="17"/>
      <c r="CM167" s="17"/>
      <c r="CN167" s="17"/>
      <c r="CO167" s="17"/>
      <c r="CP167" s="17"/>
      <c r="CQ167" s="17"/>
      <c r="CR167" s="17"/>
      <c r="CS167" s="17"/>
      <c r="CT167" s="17"/>
      <c r="CU167" s="17"/>
      <c r="CV167" s="17"/>
      <c r="CW167" s="17"/>
      <c r="CX167" s="17"/>
      <c r="CY167" s="17"/>
      <c r="CZ167" s="17"/>
      <c r="DA167" s="17"/>
      <c r="DB167" s="17"/>
      <c r="DC167" s="17"/>
      <c r="DD167" s="17"/>
      <c r="DE167" s="17"/>
      <c r="DF167" s="17"/>
      <c r="DG167" s="17"/>
      <c r="DH167" s="17"/>
      <c r="DI167" s="17"/>
      <c r="DJ167" s="17"/>
      <c r="DK167" s="17"/>
      <c r="DL167" s="17"/>
      <c r="DM167" s="17"/>
      <c r="DN167" s="17"/>
      <c r="DO167" s="17"/>
      <c r="DP167" s="17"/>
      <c r="DQ167" s="17"/>
      <c r="DR167" s="17"/>
      <c r="DS167" s="17"/>
      <c r="DT167" s="17"/>
      <c r="DU167" s="17"/>
      <c r="DV167" s="17"/>
      <c r="DW167" s="17"/>
      <c r="DX167" s="17"/>
      <c r="DY167" s="17"/>
      <c r="DZ167" s="17"/>
      <c r="EA167" s="17"/>
      <c r="EB167" s="17"/>
      <c r="EC167" s="17"/>
      <c r="ED167" s="17"/>
      <c r="EE167" s="17"/>
      <c r="EF167" s="17"/>
      <c r="EG167" s="17"/>
      <c r="EH167" s="17"/>
      <c r="EI167" s="17"/>
      <c r="EJ167" s="17"/>
      <c r="EK167" s="17"/>
      <c r="EL167" s="17"/>
      <c r="EM167" s="17"/>
      <c r="EN167" s="17"/>
      <c r="EO167" s="17"/>
      <c r="EP167" s="17"/>
      <c r="EQ167" s="17"/>
      <c r="ER167" s="17"/>
      <c r="ES167" s="17"/>
      <c r="ET167" s="17"/>
      <c r="EU167" s="17"/>
      <c r="EV167" s="17"/>
      <c r="EW167" s="17"/>
      <c r="EX167" s="17"/>
      <c r="EY167" s="17"/>
      <c r="EZ167" s="17"/>
      <c r="FA167" s="17"/>
      <c r="FB167" s="17"/>
      <c r="FC167" s="17"/>
      <c r="FD167" s="17"/>
      <c r="FE167" s="17"/>
      <c r="FF167" s="17"/>
      <c r="FG167" s="17"/>
      <c r="FH167" s="17"/>
      <c r="FI167" s="17"/>
      <c r="FJ167" s="17"/>
      <c r="FK167" s="17"/>
      <c r="FL167" s="17"/>
      <c r="FM167" s="17"/>
      <c r="FN167" s="17"/>
      <c r="FO167" s="17"/>
      <c r="FP167" s="17"/>
      <c r="FQ167" s="17"/>
      <c r="FR167" s="17"/>
      <c r="FS167" s="17"/>
      <c r="FT167" s="17"/>
      <c r="FU167" s="17"/>
      <c r="FV167" s="17"/>
      <c r="FW167" s="17"/>
      <c r="FX167" s="17"/>
      <c r="FY167" s="17"/>
      <c r="FZ167" s="17"/>
      <c r="GA167" s="17"/>
      <c r="GB167" s="17"/>
      <c r="GC167" s="17"/>
      <c r="GD167" s="17"/>
      <c r="GE167" s="17"/>
      <c r="GF167" s="17"/>
      <c r="GG167" s="17"/>
      <c r="GH167" s="17"/>
      <c r="GI167" s="17"/>
      <c r="GJ167" s="17"/>
      <c r="GK167" s="17"/>
      <c r="GL167" s="17"/>
      <c r="GM167" s="17"/>
      <c r="GN167" s="17"/>
      <c r="GO167" s="17"/>
      <c r="GP167" s="17"/>
      <c r="GQ167" s="17"/>
      <c r="GR167" s="17"/>
      <c r="GS167" s="17"/>
      <c r="GT167" s="17"/>
      <c r="GU167" s="17"/>
      <c r="GV167" s="17"/>
      <c r="GW167" s="17"/>
      <c r="GX167" s="17"/>
      <c r="GY167" s="17"/>
      <c r="GZ167" s="17"/>
      <c r="HA167" s="17"/>
      <c r="HB167" s="17"/>
      <c r="HC167" s="17"/>
      <c r="HD167" s="17"/>
      <c r="HE167" s="17"/>
      <c r="HF167" s="17"/>
      <c r="HG167" s="17"/>
      <c r="HH167" s="17"/>
      <c r="HI167" s="17"/>
      <c r="HJ167" s="17"/>
      <c r="HK167" s="17"/>
      <c r="HL167" s="17"/>
      <c r="HM167" s="17"/>
      <c r="HN167" s="17"/>
      <c r="HO167" s="17"/>
      <c r="HP167" s="17"/>
      <c r="HQ167" s="17"/>
      <c r="HR167" s="17"/>
      <c r="HS167" s="17"/>
      <c r="HT167" s="17"/>
      <c r="HU167" s="17"/>
      <c r="HV167" s="17"/>
    </row>
    <row r="168" spans="1:230" s="23" customFormat="1" ht="15" customHeight="1">
      <c r="A168" s="42"/>
      <c r="B168" s="17"/>
      <c r="C168" s="45"/>
      <c r="D168" s="49"/>
      <c r="E168" s="45"/>
      <c r="F168" s="49"/>
      <c r="G168" s="49"/>
      <c r="H168" s="45"/>
      <c r="I168" s="45"/>
      <c r="J168" s="20"/>
      <c r="K168" s="80"/>
      <c r="L168" s="80"/>
      <c r="M168" s="22"/>
      <c r="N168" s="22"/>
      <c r="O168" s="22"/>
      <c r="P168" s="22"/>
      <c r="Q168" s="22"/>
      <c r="R168" s="22"/>
      <c r="S168" s="22"/>
      <c r="T168" s="22"/>
      <c r="U168" s="22"/>
      <c r="V168" s="22"/>
      <c r="W168" s="22"/>
      <c r="X168" s="22"/>
      <c r="Y168" s="22"/>
      <c r="Z168" s="22"/>
      <c r="AA168" s="22"/>
      <c r="AB168" s="42"/>
      <c r="AC168" s="17"/>
      <c r="AD168" s="17"/>
      <c r="AE168" s="17"/>
      <c r="AF168" s="17"/>
      <c r="AG168" s="17"/>
      <c r="AH168" s="17"/>
      <c r="AI168" s="17"/>
      <c r="AJ168" s="17"/>
      <c r="AK168" s="17"/>
      <c r="AL168" s="17"/>
      <c r="AM168" s="17"/>
      <c r="AN168" s="17"/>
      <c r="AO168" s="17"/>
      <c r="AP168" s="17"/>
      <c r="AQ168" s="17"/>
      <c r="AR168" s="17"/>
      <c r="AS168" s="17"/>
      <c r="AT168" s="17"/>
      <c r="AU168" s="17"/>
      <c r="AV168" s="17"/>
      <c r="AW168" s="17"/>
      <c r="AX168" s="17"/>
      <c r="AY168" s="17"/>
      <c r="AZ168" s="17"/>
      <c r="BA168" s="17"/>
      <c r="BB168" s="17"/>
      <c r="BC168" s="17"/>
      <c r="BD168" s="17"/>
      <c r="BE168" s="17"/>
      <c r="BF168" s="17"/>
      <c r="BG168" s="17"/>
      <c r="BH168" s="17"/>
      <c r="BI168" s="17"/>
      <c r="BJ168" s="17"/>
      <c r="BK168" s="17"/>
      <c r="BL168" s="17"/>
      <c r="BM168" s="17"/>
      <c r="BN168" s="17"/>
      <c r="BO168" s="17"/>
      <c r="BP168" s="17"/>
      <c r="BQ168" s="17"/>
      <c r="BR168" s="17"/>
      <c r="BS168" s="17"/>
      <c r="BT168" s="17"/>
      <c r="BU168" s="17"/>
      <c r="BV168" s="17"/>
      <c r="BW168" s="17"/>
      <c r="BX168" s="17"/>
      <c r="BY168" s="17"/>
      <c r="BZ168" s="17"/>
      <c r="CA168" s="17"/>
      <c r="CB168" s="17"/>
      <c r="CC168" s="17"/>
      <c r="CD168" s="17"/>
      <c r="CE168" s="17"/>
      <c r="CF168" s="17"/>
      <c r="CG168" s="17"/>
      <c r="CH168" s="17"/>
      <c r="CI168" s="17"/>
      <c r="CJ168" s="17"/>
      <c r="CK168" s="17"/>
      <c r="CL168" s="17"/>
      <c r="CM168" s="17"/>
      <c r="CN168" s="17"/>
      <c r="CO168" s="17"/>
      <c r="CP168" s="17"/>
      <c r="CQ168" s="17"/>
      <c r="CR168" s="17"/>
      <c r="CS168" s="17"/>
      <c r="CT168" s="17"/>
      <c r="CU168" s="17"/>
      <c r="CV168" s="17"/>
      <c r="CW168" s="17"/>
      <c r="CX168" s="17"/>
      <c r="CY168" s="17"/>
      <c r="CZ168" s="17"/>
      <c r="DA168" s="17"/>
      <c r="DB168" s="17"/>
      <c r="DC168" s="17"/>
      <c r="DD168" s="17"/>
      <c r="DE168" s="17"/>
      <c r="DF168" s="17"/>
      <c r="DG168" s="17"/>
      <c r="DH168" s="17"/>
      <c r="DI168" s="17"/>
      <c r="DJ168" s="17"/>
      <c r="DK168" s="17"/>
      <c r="DL168" s="17"/>
      <c r="DM168" s="17"/>
      <c r="DN168" s="17"/>
      <c r="DO168" s="17"/>
      <c r="DP168" s="17"/>
      <c r="DQ168" s="17"/>
      <c r="DR168" s="17"/>
      <c r="DS168" s="17"/>
      <c r="DT168" s="17"/>
      <c r="DU168" s="17"/>
      <c r="DV168" s="17"/>
      <c r="DW168" s="17"/>
      <c r="DX168" s="17"/>
      <c r="DY168" s="17"/>
      <c r="DZ168" s="17"/>
      <c r="EA168" s="17"/>
      <c r="EB168" s="17"/>
      <c r="EC168" s="17"/>
      <c r="ED168" s="17"/>
      <c r="EE168" s="17"/>
      <c r="EF168" s="17"/>
      <c r="EG168" s="17"/>
      <c r="EH168" s="17"/>
      <c r="EI168" s="17"/>
      <c r="EJ168" s="17"/>
      <c r="EK168" s="17"/>
      <c r="EL168" s="17"/>
      <c r="EM168" s="17"/>
      <c r="EN168" s="17"/>
      <c r="EO168" s="17"/>
      <c r="EP168" s="17"/>
      <c r="EQ168" s="17"/>
      <c r="ER168" s="17"/>
      <c r="ES168" s="17"/>
      <c r="ET168" s="17"/>
      <c r="EU168" s="17"/>
      <c r="EV168" s="17"/>
      <c r="EW168" s="17"/>
      <c r="EX168" s="17"/>
      <c r="EY168" s="17"/>
      <c r="EZ168" s="17"/>
      <c r="FA168" s="17"/>
      <c r="FB168" s="17"/>
      <c r="FC168" s="17"/>
      <c r="FD168" s="17"/>
      <c r="FE168" s="17"/>
      <c r="FF168" s="17"/>
      <c r="FG168" s="17"/>
      <c r="FH168" s="17"/>
      <c r="FI168" s="17"/>
      <c r="FJ168" s="17"/>
      <c r="FK168" s="17"/>
      <c r="FL168" s="17"/>
      <c r="FM168" s="17"/>
      <c r="FN168" s="17"/>
      <c r="FO168" s="17"/>
      <c r="FP168" s="17"/>
      <c r="FQ168" s="17"/>
      <c r="FR168" s="17"/>
      <c r="FS168" s="17"/>
      <c r="FT168" s="17"/>
      <c r="FU168" s="17"/>
      <c r="FV168" s="17"/>
      <c r="FW168" s="17"/>
      <c r="FX168" s="17"/>
      <c r="FY168" s="17"/>
      <c r="FZ168" s="17"/>
      <c r="GA168" s="17"/>
      <c r="GB168" s="17"/>
      <c r="GC168" s="17"/>
      <c r="GD168" s="17"/>
      <c r="GE168" s="17"/>
      <c r="GF168" s="17"/>
      <c r="GG168" s="17"/>
      <c r="GH168" s="17"/>
      <c r="GI168" s="17"/>
      <c r="GJ168" s="17"/>
      <c r="GK168" s="17"/>
      <c r="GL168" s="17"/>
      <c r="GM168" s="17"/>
      <c r="GN168" s="17"/>
      <c r="GO168" s="17"/>
      <c r="GP168" s="17"/>
      <c r="GQ168" s="17"/>
      <c r="GR168" s="17"/>
      <c r="GS168" s="17"/>
      <c r="GT168" s="17"/>
      <c r="GU168" s="17"/>
      <c r="GV168" s="17"/>
      <c r="GW168" s="17"/>
      <c r="GX168" s="17"/>
      <c r="GY168" s="17"/>
      <c r="GZ168" s="17"/>
      <c r="HA168" s="17"/>
      <c r="HB168" s="17"/>
      <c r="HC168" s="17"/>
      <c r="HD168" s="17"/>
      <c r="HE168" s="17"/>
      <c r="HF168" s="17"/>
      <c r="HG168" s="17"/>
      <c r="HH168" s="17"/>
      <c r="HI168" s="17"/>
      <c r="HJ168" s="17"/>
      <c r="HK168" s="17"/>
      <c r="HL168" s="17"/>
      <c r="HM168" s="17"/>
      <c r="HN168" s="17"/>
      <c r="HO168" s="17"/>
      <c r="HP168" s="17"/>
      <c r="HQ168" s="17"/>
      <c r="HR168" s="17"/>
      <c r="HS168" s="17"/>
      <c r="HT168" s="17"/>
      <c r="HU168" s="17"/>
      <c r="HV168" s="17"/>
    </row>
    <row r="169" spans="1:230" s="23" customFormat="1" ht="15" customHeight="1">
      <c r="A169" s="42"/>
      <c r="B169" s="17"/>
      <c r="C169" s="57" t="s">
        <v>521</v>
      </c>
      <c r="D169" s="20"/>
      <c r="E169" s="20"/>
      <c r="F169" s="126"/>
      <c r="G169" s="58"/>
      <c r="H169" s="15"/>
      <c r="I169" s="130">
        <f>M159+M162</f>
        <v>0</v>
      </c>
      <c r="J169" s="58" t="s">
        <v>17</v>
      </c>
      <c r="K169" s="80"/>
      <c r="L169" s="80"/>
      <c r="M169" s="22"/>
      <c r="N169" s="22"/>
      <c r="O169" s="22"/>
      <c r="P169" s="22"/>
      <c r="Q169" s="22"/>
      <c r="R169" s="22"/>
      <c r="S169" s="22"/>
      <c r="T169" s="22"/>
      <c r="U169" s="22"/>
      <c r="V169" s="22"/>
      <c r="W169" s="22"/>
      <c r="X169" s="22"/>
      <c r="Y169" s="22"/>
      <c r="Z169" s="22"/>
      <c r="AA169" s="22"/>
      <c r="AB169" s="42"/>
      <c r="AC169" s="17"/>
      <c r="AD169" s="17"/>
      <c r="AE169" s="17"/>
      <c r="AF169" s="17"/>
      <c r="AG169" s="17"/>
      <c r="AH169" s="17"/>
      <c r="AI169" s="17"/>
      <c r="AJ169" s="17"/>
      <c r="AK169" s="17"/>
      <c r="AL169" s="17"/>
      <c r="AM169" s="17"/>
      <c r="AN169" s="17"/>
      <c r="AO169" s="17"/>
      <c r="AP169" s="17"/>
      <c r="AQ169" s="17"/>
      <c r="AR169" s="17"/>
      <c r="AS169" s="17"/>
      <c r="AT169" s="17"/>
      <c r="AU169" s="17"/>
      <c r="AV169" s="17"/>
      <c r="AW169" s="17"/>
      <c r="AX169" s="17"/>
      <c r="AY169" s="17"/>
      <c r="AZ169" s="17"/>
      <c r="BA169" s="17"/>
      <c r="BB169" s="17"/>
      <c r="BC169" s="17"/>
      <c r="BD169" s="17"/>
      <c r="BE169" s="17"/>
      <c r="BF169" s="17"/>
      <c r="BG169" s="17"/>
      <c r="BH169" s="17"/>
      <c r="BI169" s="17"/>
      <c r="BJ169" s="17"/>
      <c r="BK169" s="17"/>
      <c r="BL169" s="17"/>
      <c r="BM169" s="17"/>
      <c r="BN169" s="17"/>
      <c r="BO169" s="17"/>
      <c r="BP169" s="17"/>
      <c r="BQ169" s="17"/>
      <c r="BR169" s="17"/>
      <c r="BS169" s="17"/>
      <c r="BT169" s="17"/>
      <c r="BU169" s="17"/>
      <c r="BV169" s="17"/>
      <c r="BW169" s="17"/>
      <c r="BX169" s="17"/>
      <c r="BY169" s="17"/>
      <c r="BZ169" s="17"/>
      <c r="CA169" s="17"/>
      <c r="CB169" s="17"/>
      <c r="CC169" s="17"/>
      <c r="CD169" s="17"/>
      <c r="CE169" s="17"/>
      <c r="CF169" s="17"/>
      <c r="CG169" s="17"/>
      <c r="CH169" s="17"/>
      <c r="CI169" s="17"/>
      <c r="CJ169" s="17"/>
      <c r="CK169" s="17"/>
      <c r="CL169" s="17"/>
      <c r="CM169" s="17"/>
      <c r="CN169" s="17"/>
      <c r="CO169" s="17"/>
      <c r="CP169" s="17"/>
      <c r="CQ169" s="17"/>
      <c r="CR169" s="17"/>
      <c r="CS169" s="17"/>
      <c r="CT169" s="17"/>
      <c r="CU169" s="17"/>
      <c r="CV169" s="17"/>
      <c r="CW169" s="17"/>
      <c r="CX169" s="17"/>
      <c r="CY169" s="17"/>
      <c r="CZ169" s="17"/>
      <c r="DA169" s="17"/>
      <c r="DB169" s="17"/>
      <c r="DC169" s="17"/>
      <c r="DD169" s="17"/>
      <c r="DE169" s="17"/>
      <c r="DF169" s="17"/>
      <c r="DG169" s="17"/>
      <c r="DH169" s="17"/>
      <c r="DI169" s="17"/>
      <c r="DJ169" s="17"/>
      <c r="DK169" s="17"/>
      <c r="DL169" s="17"/>
      <c r="DM169" s="17"/>
      <c r="DN169" s="17"/>
      <c r="DO169" s="17"/>
      <c r="DP169" s="17"/>
      <c r="DQ169" s="17"/>
      <c r="DR169" s="17"/>
      <c r="DS169" s="17"/>
      <c r="DT169" s="17"/>
      <c r="DU169" s="17"/>
      <c r="DV169" s="17"/>
      <c r="DW169" s="17"/>
      <c r="DX169" s="17"/>
      <c r="DY169" s="17"/>
      <c r="DZ169" s="17"/>
      <c r="EA169" s="17"/>
      <c r="EB169" s="17"/>
      <c r="EC169" s="17"/>
      <c r="ED169" s="17"/>
      <c r="EE169" s="17"/>
      <c r="EF169" s="17"/>
      <c r="EG169" s="17"/>
      <c r="EH169" s="17"/>
      <c r="EI169" s="17"/>
      <c r="EJ169" s="17"/>
      <c r="EK169" s="17"/>
      <c r="EL169" s="17"/>
      <c r="EM169" s="17"/>
      <c r="EN169" s="17"/>
      <c r="EO169" s="17"/>
      <c r="EP169" s="17"/>
      <c r="EQ169" s="17"/>
      <c r="ER169" s="17"/>
      <c r="ES169" s="17"/>
      <c r="ET169" s="17"/>
      <c r="EU169" s="17"/>
      <c r="EV169" s="17"/>
      <c r="EW169" s="17"/>
      <c r="EX169" s="17"/>
      <c r="EY169" s="17"/>
      <c r="EZ169" s="17"/>
      <c r="FA169" s="17"/>
      <c r="FB169" s="17"/>
      <c r="FC169" s="17"/>
      <c r="FD169" s="17"/>
      <c r="FE169" s="17"/>
      <c r="FF169" s="17"/>
      <c r="FG169" s="17"/>
      <c r="FH169" s="17"/>
      <c r="FI169" s="17"/>
      <c r="FJ169" s="17"/>
      <c r="FK169" s="17"/>
      <c r="FL169" s="17"/>
      <c r="FM169" s="17"/>
      <c r="FN169" s="17"/>
      <c r="FO169" s="17"/>
      <c r="FP169" s="17"/>
      <c r="FQ169" s="17"/>
      <c r="FR169" s="17"/>
      <c r="FS169" s="17"/>
      <c r="FT169" s="17"/>
      <c r="FU169" s="17"/>
      <c r="FV169" s="17"/>
      <c r="FW169" s="17"/>
      <c r="FX169" s="17"/>
      <c r="FY169" s="17"/>
      <c r="FZ169" s="17"/>
      <c r="GA169" s="17"/>
      <c r="GB169" s="17"/>
      <c r="GC169" s="17"/>
      <c r="GD169" s="17"/>
      <c r="GE169" s="17"/>
      <c r="GF169" s="17"/>
      <c r="GG169" s="17"/>
      <c r="GH169" s="17"/>
      <c r="GI169" s="17"/>
      <c r="GJ169" s="17"/>
      <c r="GK169" s="17"/>
      <c r="GL169" s="17"/>
      <c r="GM169" s="17"/>
      <c r="GN169" s="17"/>
      <c r="GO169" s="17"/>
      <c r="GP169" s="17"/>
      <c r="GQ169" s="17"/>
      <c r="GR169" s="17"/>
      <c r="GS169" s="17"/>
      <c r="GT169" s="17"/>
      <c r="GU169" s="17"/>
      <c r="GV169" s="17"/>
      <c r="GW169" s="17"/>
      <c r="GX169" s="17"/>
      <c r="GY169" s="17"/>
      <c r="GZ169" s="17"/>
      <c r="HA169" s="17"/>
      <c r="HB169" s="17"/>
      <c r="HC169" s="17"/>
      <c r="HD169" s="17"/>
      <c r="HE169" s="17"/>
      <c r="HF169" s="17"/>
      <c r="HG169" s="17"/>
      <c r="HH169" s="17"/>
      <c r="HI169" s="17"/>
      <c r="HJ169" s="17"/>
      <c r="HK169" s="17"/>
      <c r="HL169" s="17"/>
      <c r="HM169" s="17"/>
      <c r="HN169" s="17"/>
      <c r="HO169" s="17"/>
      <c r="HP169" s="17"/>
      <c r="HQ169" s="17"/>
      <c r="HR169" s="17"/>
      <c r="HS169" s="17"/>
      <c r="HT169" s="17"/>
      <c r="HU169" s="17"/>
      <c r="HV169" s="17"/>
    </row>
    <row r="170" spans="1:230" s="23" customFormat="1" ht="15" customHeight="1">
      <c r="A170" s="42"/>
      <c r="B170" s="17"/>
      <c r="C170" s="22"/>
      <c r="D170" s="22"/>
      <c r="E170" s="17"/>
      <c r="F170" s="17"/>
      <c r="G170" s="17"/>
      <c r="H170" s="17"/>
      <c r="I170" s="17"/>
      <c r="J170" s="17"/>
      <c r="K170" s="80"/>
      <c r="L170" s="80"/>
      <c r="M170" s="22"/>
      <c r="N170" s="22"/>
      <c r="O170" s="22"/>
      <c r="P170" s="22"/>
      <c r="Q170" s="22"/>
      <c r="R170" s="22"/>
      <c r="S170" s="22"/>
      <c r="T170" s="22"/>
      <c r="U170" s="22"/>
      <c r="V170" s="22"/>
      <c r="W170" s="22"/>
      <c r="X170" s="22"/>
      <c r="Y170" s="22"/>
      <c r="Z170" s="22"/>
      <c r="AA170" s="22"/>
      <c r="AB170" s="42"/>
      <c r="AC170" s="17"/>
      <c r="AD170" s="17"/>
      <c r="AE170" s="17"/>
      <c r="AF170" s="17"/>
      <c r="AG170" s="17"/>
      <c r="AH170" s="17"/>
      <c r="AI170" s="17"/>
      <c r="AJ170" s="17"/>
      <c r="AK170" s="17"/>
      <c r="AL170" s="17"/>
      <c r="AM170" s="17"/>
      <c r="AN170" s="17"/>
      <c r="AO170" s="17"/>
      <c r="AP170" s="17"/>
      <c r="AQ170" s="17"/>
      <c r="AR170" s="17"/>
      <c r="AS170" s="17"/>
      <c r="AT170" s="17"/>
      <c r="AU170" s="17"/>
      <c r="AV170" s="17"/>
      <c r="AW170" s="17"/>
      <c r="AX170" s="17"/>
      <c r="AY170" s="17"/>
      <c r="AZ170" s="17"/>
      <c r="BA170" s="17"/>
      <c r="BB170" s="17"/>
      <c r="BC170" s="17"/>
      <c r="BD170" s="17"/>
      <c r="BE170" s="17"/>
      <c r="BF170" s="17"/>
      <c r="BG170" s="17"/>
      <c r="BH170" s="17"/>
      <c r="BI170" s="17"/>
      <c r="BJ170" s="17"/>
      <c r="BK170" s="17"/>
      <c r="BL170" s="17"/>
      <c r="BM170" s="17"/>
      <c r="BN170" s="17"/>
      <c r="BO170" s="17"/>
      <c r="BP170" s="17"/>
      <c r="BQ170" s="17"/>
      <c r="BR170" s="17"/>
      <c r="BS170" s="17"/>
      <c r="BT170" s="17"/>
      <c r="BU170" s="17"/>
      <c r="BV170" s="17"/>
      <c r="BW170" s="17"/>
      <c r="BX170" s="17"/>
      <c r="BY170" s="17"/>
      <c r="BZ170" s="17"/>
      <c r="CA170" s="17"/>
      <c r="CB170" s="17"/>
      <c r="CC170" s="17"/>
      <c r="CD170" s="17"/>
      <c r="CE170" s="17"/>
      <c r="CF170" s="17"/>
      <c r="CG170" s="17"/>
      <c r="CH170" s="17"/>
      <c r="CI170" s="17"/>
      <c r="CJ170" s="17"/>
      <c r="CK170" s="17"/>
      <c r="CL170" s="17"/>
      <c r="CM170" s="17"/>
      <c r="CN170" s="17"/>
      <c r="CO170" s="17"/>
      <c r="CP170" s="17"/>
      <c r="CQ170" s="17"/>
      <c r="CR170" s="17"/>
      <c r="CS170" s="17"/>
      <c r="CT170" s="17"/>
      <c r="CU170" s="17"/>
      <c r="CV170" s="17"/>
      <c r="CW170" s="17"/>
      <c r="CX170" s="17"/>
      <c r="CY170" s="17"/>
      <c r="CZ170" s="17"/>
      <c r="DA170" s="17"/>
      <c r="DB170" s="17"/>
      <c r="DC170" s="17"/>
      <c r="DD170" s="17"/>
      <c r="DE170" s="17"/>
      <c r="DF170" s="17"/>
      <c r="DG170" s="17"/>
      <c r="DH170" s="17"/>
      <c r="DI170" s="17"/>
      <c r="DJ170" s="17"/>
      <c r="DK170" s="17"/>
      <c r="DL170" s="17"/>
      <c r="DM170" s="17"/>
      <c r="DN170" s="17"/>
      <c r="DO170" s="17"/>
      <c r="DP170" s="17"/>
      <c r="DQ170" s="17"/>
      <c r="DR170" s="17"/>
      <c r="DS170" s="17"/>
      <c r="DT170" s="17"/>
      <c r="DU170" s="17"/>
      <c r="DV170" s="17"/>
      <c r="DW170" s="17"/>
      <c r="DX170" s="17"/>
      <c r="DY170" s="17"/>
      <c r="DZ170" s="17"/>
      <c r="EA170" s="17"/>
      <c r="EB170" s="17"/>
      <c r="EC170" s="17"/>
      <c r="ED170" s="17"/>
      <c r="EE170" s="17"/>
      <c r="EF170" s="17"/>
      <c r="EG170" s="17"/>
      <c r="EH170" s="17"/>
      <c r="EI170" s="17"/>
      <c r="EJ170" s="17"/>
      <c r="EK170" s="17"/>
      <c r="EL170" s="17"/>
      <c r="EM170" s="17"/>
      <c r="EN170" s="17"/>
      <c r="EO170" s="17"/>
      <c r="EP170" s="17"/>
      <c r="EQ170" s="17"/>
      <c r="ER170" s="17"/>
      <c r="ES170" s="17"/>
      <c r="ET170" s="17"/>
      <c r="EU170" s="17"/>
      <c r="EV170" s="17"/>
      <c r="EW170" s="17"/>
      <c r="EX170" s="17"/>
      <c r="EY170" s="17"/>
      <c r="EZ170" s="17"/>
      <c r="FA170" s="17"/>
      <c r="FB170" s="17"/>
      <c r="FC170" s="17"/>
      <c r="FD170" s="17"/>
      <c r="FE170" s="17"/>
      <c r="FF170" s="17"/>
      <c r="FG170" s="17"/>
      <c r="FH170" s="17"/>
      <c r="FI170" s="17"/>
      <c r="FJ170" s="17"/>
      <c r="FK170" s="17"/>
      <c r="FL170" s="17"/>
      <c r="FM170" s="17"/>
      <c r="FN170" s="17"/>
      <c r="FO170" s="17"/>
      <c r="FP170" s="17"/>
      <c r="FQ170" s="17"/>
      <c r="FR170" s="17"/>
      <c r="FS170" s="17"/>
      <c r="FT170" s="17"/>
      <c r="FU170" s="17"/>
      <c r="FV170" s="17"/>
      <c r="FW170" s="17"/>
      <c r="FX170" s="17"/>
      <c r="FY170" s="17"/>
      <c r="FZ170" s="17"/>
      <c r="GA170" s="17"/>
      <c r="GB170" s="17"/>
      <c r="GC170" s="17"/>
      <c r="GD170" s="17"/>
      <c r="GE170" s="17"/>
      <c r="GF170" s="17"/>
      <c r="GG170" s="17"/>
      <c r="GH170" s="17"/>
      <c r="GI170" s="17"/>
      <c r="GJ170" s="17"/>
      <c r="GK170" s="17"/>
      <c r="GL170" s="17"/>
      <c r="GM170" s="17"/>
      <c r="GN170" s="17"/>
      <c r="GO170" s="17"/>
      <c r="GP170" s="17"/>
      <c r="GQ170" s="17"/>
      <c r="GR170" s="17"/>
      <c r="GS170" s="17"/>
      <c r="GT170" s="17"/>
      <c r="GU170" s="17"/>
      <c r="GV170" s="17"/>
      <c r="GW170" s="17"/>
      <c r="GX170" s="17"/>
      <c r="GY170" s="17"/>
      <c r="GZ170" s="17"/>
      <c r="HA170" s="17"/>
      <c r="HB170" s="17"/>
      <c r="HC170" s="17"/>
      <c r="HD170" s="17"/>
      <c r="HE170" s="17"/>
      <c r="HF170" s="17"/>
      <c r="HG170" s="17"/>
      <c r="HH170" s="17"/>
      <c r="HI170" s="17"/>
      <c r="HJ170" s="17"/>
      <c r="HK170" s="17"/>
      <c r="HL170" s="17"/>
      <c r="HM170" s="17"/>
      <c r="HN170" s="17"/>
      <c r="HO170" s="17"/>
      <c r="HP170" s="17"/>
      <c r="HQ170" s="17"/>
      <c r="HR170" s="17"/>
      <c r="HS170" s="17"/>
      <c r="HT170" s="17"/>
      <c r="HU170" s="17"/>
      <c r="HV170" s="17"/>
    </row>
    <row r="171" spans="1:230" s="23" customFormat="1" ht="9.6" customHeight="1">
      <c r="A171" s="42"/>
      <c r="B171" s="17"/>
      <c r="C171" s="22"/>
      <c r="D171" s="22"/>
      <c r="E171" s="17"/>
      <c r="F171" s="17"/>
      <c r="G171" s="17"/>
      <c r="H171" s="17"/>
      <c r="I171" s="17"/>
      <c r="J171" s="17"/>
      <c r="K171" s="80"/>
      <c r="L171" s="80"/>
      <c r="M171" s="22"/>
      <c r="N171" s="22"/>
      <c r="O171" s="22"/>
      <c r="P171" s="22"/>
      <c r="Q171" s="22"/>
      <c r="R171" s="22"/>
      <c r="S171" s="22"/>
      <c r="T171" s="22"/>
      <c r="U171" s="22"/>
      <c r="V171" s="22"/>
      <c r="W171" s="22"/>
      <c r="X171" s="22"/>
      <c r="Y171" s="22"/>
      <c r="Z171" s="22"/>
      <c r="AA171" s="22"/>
      <c r="AB171" s="42"/>
      <c r="AC171" s="17"/>
      <c r="AD171" s="17"/>
      <c r="AE171" s="17"/>
      <c r="AF171" s="17"/>
      <c r="AG171" s="17"/>
      <c r="AH171" s="17"/>
      <c r="AI171" s="17"/>
      <c r="AJ171" s="17"/>
      <c r="AK171" s="17"/>
      <c r="AL171" s="17"/>
      <c r="AM171" s="17"/>
      <c r="AN171" s="17"/>
      <c r="AO171" s="17"/>
      <c r="AP171" s="17"/>
      <c r="AQ171" s="17"/>
      <c r="AR171" s="17"/>
      <c r="AS171" s="17"/>
      <c r="AT171" s="17"/>
      <c r="AU171" s="17"/>
      <c r="AV171" s="17"/>
      <c r="AW171" s="17"/>
      <c r="AX171" s="17"/>
      <c r="AY171" s="17"/>
      <c r="AZ171" s="17"/>
      <c r="BA171" s="17"/>
      <c r="BB171" s="17"/>
      <c r="BC171" s="17"/>
      <c r="BD171" s="17"/>
      <c r="BE171" s="17"/>
      <c r="BF171" s="17"/>
      <c r="BG171" s="17"/>
      <c r="BH171" s="17"/>
      <c r="BI171" s="17"/>
      <c r="BJ171" s="17"/>
      <c r="BK171" s="17"/>
      <c r="BL171" s="17"/>
      <c r="BM171" s="17"/>
      <c r="BN171" s="17"/>
      <c r="BO171" s="17"/>
      <c r="BP171" s="17"/>
      <c r="BQ171" s="17"/>
      <c r="BR171" s="17"/>
      <c r="BS171" s="17"/>
      <c r="BT171" s="17"/>
      <c r="BU171" s="17"/>
      <c r="BV171" s="17"/>
      <c r="BW171" s="17"/>
      <c r="BX171" s="17"/>
      <c r="BY171" s="17"/>
      <c r="BZ171" s="17"/>
      <c r="CA171" s="17"/>
      <c r="CB171" s="17"/>
      <c r="CC171" s="17"/>
      <c r="CD171" s="17"/>
      <c r="CE171" s="17"/>
      <c r="CF171" s="17"/>
      <c r="CG171" s="17"/>
      <c r="CH171" s="17"/>
      <c r="CI171" s="17"/>
      <c r="CJ171" s="17"/>
      <c r="CK171" s="17"/>
      <c r="CL171" s="17"/>
      <c r="CM171" s="17"/>
      <c r="CN171" s="17"/>
      <c r="CO171" s="17"/>
      <c r="CP171" s="17"/>
      <c r="CQ171" s="17"/>
      <c r="CR171" s="17"/>
      <c r="CS171" s="17"/>
      <c r="CT171" s="17"/>
      <c r="CU171" s="17"/>
      <c r="CV171" s="17"/>
      <c r="CW171" s="17"/>
      <c r="CX171" s="17"/>
      <c r="CY171" s="17"/>
      <c r="CZ171" s="17"/>
      <c r="DA171" s="17"/>
      <c r="DB171" s="17"/>
      <c r="DC171" s="17"/>
      <c r="DD171" s="17"/>
      <c r="DE171" s="17"/>
      <c r="DF171" s="17"/>
      <c r="DG171" s="17"/>
      <c r="DH171" s="17"/>
      <c r="DI171" s="17"/>
      <c r="DJ171" s="17"/>
      <c r="DK171" s="17"/>
      <c r="DL171" s="17"/>
      <c r="DM171" s="17"/>
      <c r="DN171" s="17"/>
      <c r="DO171" s="17"/>
      <c r="DP171" s="17"/>
      <c r="DQ171" s="17"/>
      <c r="DR171" s="17"/>
      <c r="DS171" s="17"/>
      <c r="DT171" s="17"/>
      <c r="DU171" s="17"/>
      <c r="DV171" s="17"/>
      <c r="DW171" s="17"/>
      <c r="DX171" s="17"/>
      <c r="DY171" s="17"/>
      <c r="DZ171" s="17"/>
      <c r="EA171" s="17"/>
      <c r="EB171" s="17"/>
      <c r="EC171" s="17"/>
      <c r="ED171" s="17"/>
      <c r="EE171" s="17"/>
      <c r="EF171" s="17"/>
      <c r="EG171" s="17"/>
      <c r="EH171" s="17"/>
      <c r="EI171" s="17"/>
      <c r="EJ171" s="17"/>
      <c r="EK171" s="17"/>
      <c r="EL171" s="17"/>
      <c r="EM171" s="17"/>
      <c r="EN171" s="17"/>
      <c r="EO171" s="17"/>
      <c r="EP171" s="17"/>
      <c r="EQ171" s="17"/>
      <c r="ER171" s="17"/>
      <c r="ES171" s="17"/>
      <c r="ET171" s="17"/>
      <c r="EU171" s="17"/>
      <c r="EV171" s="17"/>
      <c r="EW171" s="17"/>
      <c r="EX171" s="17"/>
      <c r="EY171" s="17"/>
      <c r="EZ171" s="17"/>
      <c r="FA171" s="17"/>
      <c r="FB171" s="17"/>
      <c r="FC171" s="17"/>
      <c r="FD171" s="17"/>
      <c r="FE171" s="17"/>
      <c r="FF171" s="17"/>
      <c r="FG171" s="17"/>
      <c r="FH171" s="17"/>
      <c r="FI171" s="17"/>
      <c r="FJ171" s="17"/>
      <c r="FK171" s="17"/>
      <c r="FL171" s="17"/>
      <c r="FM171" s="17"/>
      <c r="FN171" s="17"/>
      <c r="FO171" s="17"/>
      <c r="FP171" s="17"/>
      <c r="FQ171" s="17"/>
      <c r="FR171" s="17"/>
      <c r="FS171" s="17"/>
      <c r="FT171" s="17"/>
      <c r="FU171" s="17"/>
      <c r="FV171" s="17"/>
      <c r="FW171" s="17"/>
      <c r="FX171" s="17"/>
      <c r="FY171" s="17"/>
      <c r="FZ171" s="17"/>
      <c r="GA171" s="17"/>
      <c r="GB171" s="17"/>
      <c r="GC171" s="17"/>
      <c r="GD171" s="17"/>
      <c r="GE171" s="17"/>
      <c r="GF171" s="17"/>
      <c r="GG171" s="17"/>
      <c r="GH171" s="17"/>
      <c r="GI171" s="17"/>
      <c r="GJ171" s="17"/>
      <c r="GK171" s="17"/>
      <c r="GL171" s="17"/>
      <c r="GM171" s="17"/>
      <c r="GN171" s="17"/>
      <c r="GO171" s="17"/>
      <c r="GP171" s="17"/>
      <c r="GQ171" s="17"/>
      <c r="GR171" s="17"/>
      <c r="GS171" s="17"/>
      <c r="GT171" s="17"/>
      <c r="GU171" s="17"/>
      <c r="GV171" s="17"/>
      <c r="GW171" s="17"/>
      <c r="GX171" s="17"/>
      <c r="GY171" s="17"/>
      <c r="GZ171" s="17"/>
      <c r="HA171" s="17"/>
      <c r="HB171" s="17"/>
      <c r="HC171" s="17"/>
      <c r="HD171" s="17"/>
      <c r="HE171" s="17"/>
      <c r="HF171" s="17"/>
      <c r="HG171" s="17"/>
      <c r="HH171" s="17"/>
      <c r="HI171" s="17"/>
      <c r="HJ171" s="17"/>
      <c r="HK171" s="17"/>
      <c r="HL171" s="17"/>
      <c r="HM171" s="17"/>
      <c r="HN171" s="17"/>
      <c r="HO171" s="17"/>
      <c r="HP171" s="17"/>
      <c r="HQ171" s="17"/>
      <c r="HR171" s="17"/>
      <c r="HS171" s="17"/>
      <c r="HT171" s="17"/>
      <c r="HU171" s="17"/>
      <c r="HV171" s="17"/>
    </row>
    <row r="172" spans="1:230" customFormat="1">
      <c r="A172" s="42"/>
      <c r="B172" s="47"/>
      <c r="C172" s="47"/>
      <c r="D172" s="47"/>
      <c r="E172" s="47"/>
      <c r="F172" s="47"/>
      <c r="G172" s="47"/>
      <c r="H172" s="47"/>
      <c r="I172" s="47"/>
      <c r="J172" s="47"/>
      <c r="K172" s="47"/>
      <c r="L172" s="47"/>
      <c r="M172" s="47"/>
      <c r="N172" s="47"/>
      <c r="O172" s="47"/>
      <c r="P172" s="47"/>
      <c r="Q172" s="47"/>
      <c r="R172" s="47"/>
      <c r="S172" s="47"/>
      <c r="T172" s="47"/>
      <c r="U172" s="47"/>
      <c r="V172" s="47"/>
      <c r="W172" s="47"/>
      <c r="X172" s="47"/>
      <c r="Y172" s="47"/>
      <c r="Z172" s="47"/>
      <c r="AA172" s="47"/>
      <c r="AB172" s="42"/>
      <c r="AC172" s="15"/>
      <c r="AD172" s="15"/>
      <c r="AE172" s="15"/>
      <c r="AF172" s="15"/>
      <c r="AG172" s="15"/>
      <c r="AH172" s="15"/>
      <c r="AI172" s="15"/>
      <c r="AJ172" s="15"/>
      <c r="AK172" s="15"/>
      <c r="AL172" s="15"/>
      <c r="AM172" s="15"/>
      <c r="AN172" s="15"/>
      <c r="AO172" s="15"/>
      <c r="AP172" s="15"/>
      <c r="AQ172" s="15"/>
      <c r="AR172" s="15"/>
      <c r="AS172" s="15"/>
      <c r="AT172" s="15"/>
      <c r="AU172" s="15"/>
      <c r="AV172" s="15"/>
      <c r="AW172" s="15"/>
      <c r="AX172" s="15"/>
      <c r="AY172" s="15"/>
      <c r="AZ172" s="15"/>
      <c r="BA172" s="15"/>
      <c r="BB172" s="15"/>
      <c r="BC172" s="15"/>
      <c r="BD172" s="15"/>
      <c r="BE172" s="15"/>
      <c r="BF172" s="15"/>
      <c r="BG172" s="15"/>
      <c r="BH172" s="15"/>
      <c r="BI172" s="15"/>
      <c r="BJ172" s="15"/>
      <c r="BK172" s="15"/>
      <c r="BL172" s="15"/>
      <c r="BM172" s="15"/>
      <c r="BN172" s="15"/>
      <c r="BO172" s="15"/>
      <c r="BP172" s="15"/>
      <c r="BQ172" s="15"/>
      <c r="BR172" s="15"/>
      <c r="BS172" s="15"/>
      <c r="BT172" s="15"/>
      <c r="BU172" s="15"/>
      <c r="BV172" s="15"/>
      <c r="BW172" s="15"/>
      <c r="BX172" s="15"/>
      <c r="BY172" s="15"/>
      <c r="BZ172" s="15"/>
      <c r="CA172" s="15"/>
      <c r="CB172" s="15"/>
      <c r="CC172" s="15"/>
      <c r="CD172" s="15"/>
      <c r="CE172" s="15"/>
      <c r="CF172" s="15"/>
      <c r="CG172" s="15"/>
      <c r="CH172" s="15"/>
      <c r="CI172" s="15"/>
      <c r="CJ172" s="15"/>
      <c r="CK172" s="15"/>
      <c r="CL172" s="15"/>
      <c r="CM172" s="15"/>
      <c r="CN172" s="15"/>
      <c r="CO172" s="15"/>
      <c r="CP172" s="15"/>
      <c r="CQ172" s="15"/>
      <c r="CR172" s="15"/>
      <c r="CS172" s="15"/>
      <c r="CT172" s="15"/>
      <c r="CU172" s="15"/>
      <c r="CV172" s="15"/>
      <c r="CW172" s="15"/>
      <c r="CX172" s="15"/>
      <c r="CY172" s="15"/>
      <c r="CZ172" s="15"/>
      <c r="DA172" s="15"/>
      <c r="DB172" s="15"/>
      <c r="DC172" s="15"/>
      <c r="DD172" s="15"/>
      <c r="DE172" s="15"/>
      <c r="DF172" s="15"/>
      <c r="DG172" s="15"/>
      <c r="DH172" s="15"/>
      <c r="DI172" s="15"/>
      <c r="DJ172" s="15"/>
      <c r="DK172" s="15"/>
      <c r="DL172" s="15"/>
      <c r="DM172" s="15"/>
      <c r="DN172" s="15"/>
      <c r="DO172" s="15"/>
      <c r="DP172" s="15"/>
      <c r="DQ172" s="15"/>
      <c r="DR172" s="15"/>
      <c r="DS172" s="15"/>
      <c r="DT172" s="15"/>
      <c r="DU172" s="15"/>
      <c r="DV172" s="15"/>
      <c r="DW172" s="15"/>
      <c r="DX172" s="15"/>
      <c r="DY172" s="15"/>
      <c r="DZ172" s="15"/>
      <c r="EA172" s="15"/>
      <c r="EB172" s="15"/>
      <c r="EC172" s="15"/>
      <c r="ED172" s="15"/>
      <c r="EE172" s="15"/>
      <c r="EF172" s="15"/>
      <c r="EG172" s="15"/>
      <c r="EH172" s="15"/>
      <c r="EI172" s="15"/>
      <c r="EJ172" s="15"/>
      <c r="EK172" s="15"/>
      <c r="EL172" s="15"/>
      <c r="EM172" s="15"/>
      <c r="EN172" s="15"/>
      <c r="EO172" s="15"/>
      <c r="EP172" s="15"/>
      <c r="EQ172" s="15"/>
      <c r="ER172" s="15"/>
      <c r="ES172" s="15"/>
      <c r="ET172" s="15"/>
      <c r="EU172" s="15"/>
      <c r="EV172" s="15"/>
      <c r="EW172" s="15"/>
      <c r="EX172" s="15"/>
      <c r="EY172" s="15"/>
      <c r="EZ172" s="15"/>
      <c r="FA172" s="15"/>
      <c r="FB172" s="15"/>
      <c r="FC172" s="15"/>
      <c r="FD172" s="15"/>
      <c r="FE172" s="15"/>
      <c r="FF172" s="15"/>
      <c r="FG172" s="15"/>
      <c r="FH172" s="15"/>
      <c r="FI172" s="15"/>
      <c r="FJ172" s="15"/>
      <c r="FK172" s="15"/>
      <c r="FL172" s="15"/>
      <c r="FM172" s="15"/>
      <c r="FN172" s="15"/>
      <c r="FO172" s="15"/>
      <c r="FP172" s="15"/>
      <c r="FQ172" s="15"/>
      <c r="FR172" s="15"/>
      <c r="FS172" s="15"/>
      <c r="FT172" s="15"/>
      <c r="FU172" s="15"/>
      <c r="FV172" s="15"/>
      <c r="FW172" s="15"/>
      <c r="FX172" s="15"/>
      <c r="FY172" s="15"/>
      <c r="FZ172" s="15"/>
      <c r="GA172" s="15"/>
      <c r="GB172" s="15"/>
      <c r="GC172" s="15"/>
      <c r="GD172" s="15"/>
      <c r="GE172" s="15"/>
      <c r="GF172" s="15"/>
      <c r="GG172" s="15"/>
      <c r="GH172" s="15"/>
      <c r="GI172" s="15"/>
      <c r="GJ172" s="15"/>
      <c r="GK172" s="15"/>
      <c r="GL172" s="15"/>
      <c r="GM172" s="15"/>
      <c r="GN172" s="15"/>
      <c r="GO172" s="15"/>
      <c r="GP172" s="15"/>
      <c r="GQ172" s="15"/>
      <c r="GR172" s="15"/>
      <c r="GS172" s="15"/>
      <c r="GT172" s="15"/>
      <c r="GU172" s="15"/>
      <c r="GV172" s="15"/>
      <c r="GW172" s="15"/>
      <c r="GX172" s="15"/>
      <c r="GY172" s="15"/>
      <c r="GZ172" s="15"/>
      <c r="HA172" s="15"/>
      <c r="HB172" s="15"/>
      <c r="HC172" s="15"/>
      <c r="HD172" s="15"/>
      <c r="HE172" s="15"/>
      <c r="HF172" s="15"/>
      <c r="HG172" s="15"/>
      <c r="HH172" s="15"/>
      <c r="HI172" s="15"/>
      <c r="HJ172" s="15"/>
      <c r="HK172" s="15"/>
      <c r="HL172" s="15"/>
      <c r="HM172" s="15"/>
      <c r="HN172" s="15"/>
      <c r="HO172" s="15"/>
      <c r="HP172" s="15"/>
      <c r="HQ172" s="15"/>
      <c r="HR172" s="15"/>
      <c r="HS172" s="15"/>
      <c r="HT172" s="15"/>
      <c r="HU172" s="15"/>
      <c r="HV172" s="15"/>
    </row>
    <row r="173" spans="1:230" customFormat="1" ht="21">
      <c r="A173" s="42"/>
      <c r="B173" s="47"/>
      <c r="C173" s="53" t="s">
        <v>542</v>
      </c>
      <c r="D173" s="47"/>
      <c r="E173" s="47"/>
      <c r="F173" s="47"/>
      <c r="G173" s="47"/>
      <c r="H173" s="47"/>
      <c r="I173" s="47"/>
      <c r="J173" s="47"/>
      <c r="K173" s="47"/>
      <c r="L173" s="47"/>
      <c r="M173" s="47"/>
      <c r="N173" s="47"/>
      <c r="O173" s="47"/>
      <c r="P173" s="47"/>
      <c r="Q173" s="47"/>
      <c r="R173" s="47"/>
      <c r="S173" s="47"/>
      <c r="T173" s="47"/>
      <c r="U173" s="47"/>
      <c r="V173" s="47"/>
      <c r="W173" s="47"/>
      <c r="X173" s="47"/>
      <c r="Y173" s="47"/>
      <c r="Z173" s="47"/>
      <c r="AA173" s="47"/>
      <c r="AB173" s="42"/>
      <c r="AC173" s="15"/>
      <c r="AD173" s="15"/>
      <c r="AE173" s="15"/>
      <c r="AF173" s="15"/>
      <c r="AG173" s="15"/>
      <c r="AH173" s="15"/>
      <c r="AI173" s="15"/>
      <c r="AJ173" s="15"/>
      <c r="AK173" s="15"/>
      <c r="AL173" s="15"/>
      <c r="AM173" s="15"/>
      <c r="AN173" s="15"/>
      <c r="AO173" s="15"/>
      <c r="AP173" s="15"/>
      <c r="AQ173" s="15"/>
      <c r="AR173" s="15"/>
      <c r="AS173" s="15"/>
      <c r="AT173" s="15"/>
      <c r="AU173" s="15"/>
      <c r="AV173" s="15"/>
      <c r="AW173" s="15"/>
      <c r="AX173" s="15"/>
      <c r="AY173" s="15"/>
      <c r="AZ173" s="15"/>
      <c r="BA173" s="15"/>
      <c r="BB173" s="15"/>
      <c r="BC173" s="15"/>
      <c r="BD173" s="15"/>
      <c r="BE173" s="15"/>
      <c r="BF173" s="15"/>
      <c r="BG173" s="15"/>
      <c r="BH173" s="15"/>
      <c r="BI173" s="15"/>
      <c r="BJ173" s="15"/>
      <c r="BK173" s="15"/>
      <c r="BL173" s="15"/>
      <c r="BM173" s="15"/>
      <c r="BN173" s="15"/>
      <c r="BO173" s="15"/>
      <c r="BP173" s="15"/>
      <c r="BQ173" s="15"/>
      <c r="BR173" s="15"/>
      <c r="BS173" s="15"/>
      <c r="BT173" s="15"/>
      <c r="BU173" s="15"/>
      <c r="BV173" s="15"/>
      <c r="BW173" s="15"/>
      <c r="BX173" s="15"/>
      <c r="BY173" s="15"/>
      <c r="BZ173" s="15"/>
      <c r="CA173" s="15"/>
      <c r="CB173" s="15"/>
      <c r="CC173" s="15"/>
      <c r="CD173" s="15"/>
      <c r="CE173" s="15"/>
      <c r="CF173" s="15"/>
      <c r="CG173" s="15"/>
      <c r="CH173" s="15"/>
      <c r="CI173" s="15"/>
      <c r="CJ173" s="15"/>
      <c r="CK173" s="15"/>
      <c r="CL173" s="15"/>
      <c r="CM173" s="15"/>
      <c r="CN173" s="15"/>
      <c r="CO173" s="15"/>
      <c r="CP173" s="15"/>
      <c r="CQ173" s="15"/>
      <c r="CR173" s="15"/>
      <c r="CS173" s="15"/>
      <c r="CT173" s="15"/>
      <c r="CU173" s="15"/>
      <c r="CV173" s="15"/>
      <c r="CW173" s="15"/>
      <c r="CX173" s="15"/>
      <c r="CY173" s="15"/>
      <c r="CZ173" s="15"/>
      <c r="DA173" s="15"/>
      <c r="DB173" s="15"/>
      <c r="DC173" s="15"/>
      <c r="DD173" s="15"/>
      <c r="DE173" s="15"/>
      <c r="DF173" s="15"/>
      <c r="DG173" s="15"/>
      <c r="DH173" s="15"/>
      <c r="DI173" s="15"/>
      <c r="DJ173" s="15"/>
      <c r="DK173" s="15"/>
      <c r="DL173" s="15"/>
      <c r="DM173" s="15"/>
      <c r="DN173" s="15"/>
      <c r="DO173" s="15"/>
      <c r="DP173" s="15"/>
      <c r="DQ173" s="15"/>
      <c r="DR173" s="15"/>
      <c r="DS173" s="15"/>
      <c r="DT173" s="15"/>
      <c r="DU173" s="15"/>
      <c r="DV173" s="15"/>
      <c r="DW173" s="15"/>
      <c r="DX173" s="15"/>
      <c r="DY173" s="15"/>
      <c r="DZ173" s="15"/>
      <c r="EA173" s="15"/>
      <c r="EB173" s="15"/>
      <c r="EC173" s="15"/>
      <c r="ED173" s="15"/>
      <c r="EE173" s="15"/>
      <c r="EF173" s="15"/>
      <c r="EG173" s="15"/>
      <c r="EH173" s="15"/>
      <c r="EI173" s="15"/>
      <c r="EJ173" s="15"/>
      <c r="EK173" s="15"/>
      <c r="EL173" s="15"/>
      <c r="EM173" s="15"/>
      <c r="EN173" s="15"/>
      <c r="EO173" s="15"/>
      <c r="EP173" s="15"/>
      <c r="EQ173" s="15"/>
      <c r="ER173" s="15"/>
      <c r="ES173" s="15"/>
      <c r="ET173" s="15"/>
      <c r="EU173" s="15"/>
      <c r="EV173" s="15"/>
      <c r="EW173" s="15"/>
      <c r="EX173" s="15"/>
      <c r="EY173" s="15"/>
      <c r="EZ173" s="15"/>
      <c r="FA173" s="15"/>
      <c r="FB173" s="15"/>
      <c r="FC173" s="15"/>
      <c r="FD173" s="15"/>
      <c r="FE173" s="15"/>
      <c r="FF173" s="15"/>
      <c r="FG173" s="15"/>
      <c r="FH173" s="15"/>
      <c r="FI173" s="15"/>
      <c r="FJ173" s="15"/>
      <c r="FK173" s="15"/>
      <c r="FL173" s="15"/>
      <c r="FM173" s="15"/>
      <c r="FN173" s="15"/>
      <c r="FO173" s="15"/>
      <c r="FP173" s="15"/>
      <c r="FQ173" s="15"/>
      <c r="FR173" s="15"/>
      <c r="FS173" s="15"/>
      <c r="FT173" s="15"/>
      <c r="FU173" s="15"/>
      <c r="FV173" s="15"/>
      <c r="FW173" s="15"/>
      <c r="FX173" s="15"/>
      <c r="FY173" s="15"/>
      <c r="FZ173" s="15"/>
      <c r="GA173" s="15"/>
      <c r="GB173" s="15"/>
      <c r="GC173" s="15"/>
      <c r="GD173" s="15"/>
      <c r="GE173" s="15"/>
      <c r="GF173" s="15"/>
      <c r="GG173" s="15"/>
      <c r="GH173" s="15"/>
      <c r="GI173" s="15"/>
      <c r="GJ173" s="15"/>
      <c r="GK173" s="15"/>
      <c r="GL173" s="15"/>
      <c r="GM173" s="15"/>
      <c r="GN173" s="15"/>
      <c r="GO173" s="15"/>
      <c r="GP173" s="15"/>
      <c r="GQ173" s="15"/>
      <c r="GR173" s="15"/>
      <c r="GS173" s="15"/>
      <c r="GT173" s="15"/>
      <c r="GU173" s="15"/>
      <c r="GV173" s="15"/>
      <c r="GW173" s="15"/>
      <c r="GX173" s="15"/>
      <c r="GY173" s="15"/>
      <c r="GZ173" s="15"/>
      <c r="HA173" s="15"/>
      <c r="HB173" s="15"/>
      <c r="HC173" s="15"/>
      <c r="HD173" s="15"/>
      <c r="HE173" s="15"/>
      <c r="HF173" s="15"/>
      <c r="HG173" s="15"/>
      <c r="HH173" s="15"/>
      <c r="HI173" s="15"/>
      <c r="HJ173" s="15"/>
      <c r="HK173" s="15"/>
      <c r="HL173" s="15"/>
      <c r="HM173" s="15"/>
      <c r="HN173" s="15"/>
      <c r="HO173" s="15"/>
      <c r="HP173" s="15"/>
      <c r="HQ173" s="15"/>
      <c r="HR173" s="15"/>
      <c r="HS173" s="15"/>
      <c r="HT173" s="15"/>
      <c r="HU173" s="15"/>
      <c r="HV173" s="15"/>
    </row>
    <row r="174" spans="1:230" customFormat="1">
      <c r="A174" s="42"/>
      <c r="B174" s="47"/>
      <c r="C174" s="47"/>
      <c r="D174" s="47"/>
      <c r="E174" s="47"/>
      <c r="F174" s="47"/>
      <c r="G174" s="47"/>
      <c r="H174" s="47"/>
      <c r="I174" s="47"/>
      <c r="J174" s="47"/>
      <c r="K174" s="47"/>
      <c r="L174" s="47"/>
      <c r="M174" s="47"/>
      <c r="N174" s="47"/>
      <c r="O174" s="47"/>
      <c r="P174" s="47"/>
      <c r="Q174" s="47"/>
      <c r="R174" s="47"/>
      <c r="S174" s="47"/>
      <c r="T174" s="47"/>
      <c r="U174" s="47"/>
      <c r="V174" s="47"/>
      <c r="W174" s="47"/>
      <c r="X174" s="47"/>
      <c r="Y174" s="47"/>
      <c r="Z174" s="47"/>
      <c r="AA174" s="47"/>
      <c r="AB174" s="42"/>
      <c r="AC174" s="15"/>
      <c r="AD174" s="15"/>
      <c r="AE174" s="15"/>
      <c r="AF174" s="15"/>
      <c r="AG174" s="15"/>
      <c r="AH174" s="15"/>
      <c r="AI174" s="15"/>
      <c r="AJ174" s="15"/>
      <c r="AK174" s="15"/>
      <c r="AL174" s="15"/>
      <c r="AM174" s="15"/>
      <c r="AN174" s="15"/>
      <c r="AO174" s="15"/>
      <c r="AP174" s="15"/>
      <c r="AQ174" s="15"/>
      <c r="AR174" s="15"/>
      <c r="AS174" s="15"/>
      <c r="AT174" s="15"/>
      <c r="AU174" s="15"/>
      <c r="AV174" s="15"/>
      <c r="AW174" s="15"/>
      <c r="AX174" s="15"/>
      <c r="AY174" s="15"/>
      <c r="AZ174" s="15"/>
      <c r="BA174" s="15"/>
      <c r="BB174" s="15"/>
      <c r="BC174" s="15"/>
      <c r="BD174" s="15"/>
      <c r="BE174" s="15"/>
      <c r="BF174" s="15"/>
      <c r="BG174" s="15"/>
      <c r="BH174" s="15"/>
      <c r="BI174" s="15"/>
      <c r="BJ174" s="15"/>
      <c r="BK174" s="15"/>
      <c r="BL174" s="15"/>
      <c r="BM174" s="15"/>
      <c r="BN174" s="15"/>
      <c r="BO174" s="15"/>
      <c r="BP174" s="15"/>
      <c r="BQ174" s="15"/>
      <c r="BR174" s="15"/>
      <c r="BS174" s="15"/>
      <c r="BT174" s="15"/>
      <c r="BU174" s="15"/>
      <c r="BV174" s="15"/>
      <c r="BW174" s="15"/>
      <c r="BX174" s="15"/>
      <c r="BY174" s="15"/>
      <c r="BZ174" s="15"/>
      <c r="CA174" s="15"/>
      <c r="CB174" s="15"/>
      <c r="CC174" s="15"/>
      <c r="CD174" s="15"/>
      <c r="CE174" s="15"/>
      <c r="CF174" s="15"/>
      <c r="CG174" s="15"/>
      <c r="CH174" s="15"/>
      <c r="CI174" s="15"/>
      <c r="CJ174" s="15"/>
      <c r="CK174" s="15"/>
      <c r="CL174" s="15"/>
      <c r="CM174" s="15"/>
      <c r="CN174" s="15"/>
      <c r="CO174" s="15"/>
      <c r="CP174" s="15"/>
      <c r="CQ174" s="15"/>
      <c r="CR174" s="15"/>
      <c r="CS174" s="15"/>
      <c r="CT174" s="15"/>
      <c r="CU174" s="15"/>
      <c r="CV174" s="15"/>
      <c r="CW174" s="15"/>
      <c r="CX174" s="15"/>
      <c r="CY174" s="15"/>
      <c r="CZ174" s="15"/>
      <c r="DA174" s="15"/>
      <c r="DB174" s="15"/>
      <c r="DC174" s="15"/>
      <c r="DD174" s="15"/>
      <c r="DE174" s="15"/>
      <c r="DF174" s="15"/>
      <c r="DG174" s="15"/>
      <c r="DH174" s="15"/>
      <c r="DI174" s="15"/>
      <c r="DJ174" s="15"/>
      <c r="DK174" s="15"/>
      <c r="DL174" s="15"/>
      <c r="DM174" s="15"/>
      <c r="DN174" s="15"/>
      <c r="DO174" s="15"/>
      <c r="DP174" s="15"/>
      <c r="DQ174" s="15"/>
      <c r="DR174" s="15"/>
      <c r="DS174" s="15"/>
      <c r="DT174" s="15"/>
      <c r="DU174" s="15"/>
      <c r="DV174" s="15"/>
      <c r="DW174" s="15"/>
      <c r="DX174" s="15"/>
      <c r="DY174" s="15"/>
      <c r="DZ174" s="15"/>
      <c r="EA174" s="15"/>
      <c r="EB174" s="15"/>
      <c r="EC174" s="15"/>
      <c r="ED174" s="15"/>
      <c r="EE174" s="15"/>
      <c r="EF174" s="15"/>
      <c r="EG174" s="15"/>
      <c r="EH174" s="15"/>
      <c r="EI174" s="15"/>
      <c r="EJ174" s="15"/>
      <c r="EK174" s="15"/>
      <c r="EL174" s="15"/>
      <c r="EM174" s="15"/>
      <c r="EN174" s="15"/>
      <c r="EO174" s="15"/>
      <c r="EP174" s="15"/>
      <c r="EQ174" s="15"/>
      <c r="ER174" s="15"/>
      <c r="ES174" s="15"/>
      <c r="ET174" s="15"/>
      <c r="EU174" s="15"/>
      <c r="EV174" s="15"/>
      <c r="EW174" s="15"/>
      <c r="EX174" s="15"/>
      <c r="EY174" s="15"/>
      <c r="EZ174" s="15"/>
      <c r="FA174" s="15"/>
      <c r="FB174" s="15"/>
      <c r="FC174" s="15"/>
      <c r="FD174" s="15"/>
      <c r="FE174" s="15"/>
      <c r="FF174" s="15"/>
      <c r="FG174" s="15"/>
      <c r="FH174" s="15"/>
      <c r="FI174" s="15"/>
      <c r="FJ174" s="15"/>
      <c r="FK174" s="15"/>
      <c r="FL174" s="15"/>
      <c r="FM174" s="15"/>
      <c r="FN174" s="15"/>
      <c r="FO174" s="15"/>
      <c r="FP174" s="15"/>
      <c r="FQ174" s="15"/>
      <c r="FR174" s="15"/>
      <c r="FS174" s="15"/>
      <c r="FT174" s="15"/>
      <c r="FU174" s="15"/>
      <c r="FV174" s="15"/>
      <c r="FW174" s="15"/>
      <c r="FX174" s="15"/>
      <c r="FY174" s="15"/>
      <c r="FZ174" s="15"/>
      <c r="GA174" s="15"/>
      <c r="GB174" s="15"/>
      <c r="GC174" s="15"/>
      <c r="GD174" s="15"/>
      <c r="GE174" s="15"/>
      <c r="GF174" s="15"/>
      <c r="GG174" s="15"/>
      <c r="GH174" s="15"/>
      <c r="GI174" s="15"/>
      <c r="GJ174" s="15"/>
      <c r="GK174" s="15"/>
      <c r="GL174" s="15"/>
      <c r="GM174" s="15"/>
      <c r="GN174" s="15"/>
      <c r="GO174" s="15"/>
      <c r="GP174" s="15"/>
      <c r="GQ174" s="15"/>
      <c r="GR174" s="15"/>
      <c r="GS174" s="15"/>
      <c r="GT174" s="15"/>
      <c r="GU174" s="15"/>
      <c r="GV174" s="15"/>
      <c r="GW174" s="15"/>
      <c r="GX174" s="15"/>
      <c r="GY174" s="15"/>
      <c r="GZ174" s="15"/>
      <c r="HA174" s="15"/>
      <c r="HB174" s="15"/>
      <c r="HC174" s="15"/>
      <c r="HD174" s="15"/>
      <c r="HE174" s="15"/>
      <c r="HF174" s="15"/>
      <c r="HG174" s="15"/>
      <c r="HH174" s="15"/>
      <c r="HI174" s="15"/>
      <c r="HJ174" s="15"/>
      <c r="HK174" s="15"/>
      <c r="HL174" s="15"/>
      <c r="HM174" s="15"/>
      <c r="HN174" s="15"/>
      <c r="HO174" s="15"/>
      <c r="HP174" s="15"/>
      <c r="HQ174" s="15"/>
      <c r="HR174" s="15"/>
      <c r="HS174" s="15"/>
      <c r="HT174" s="15"/>
      <c r="HU174" s="15"/>
      <c r="HV174" s="15"/>
    </row>
    <row r="175" spans="1:230" s="23" customFormat="1" ht="15" customHeight="1">
      <c r="A175" s="42"/>
      <c r="B175" s="17"/>
      <c r="C175" s="22"/>
      <c r="D175" s="22"/>
      <c r="E175" s="17"/>
      <c r="F175" s="17"/>
      <c r="G175" s="17"/>
      <c r="H175" s="17"/>
      <c r="I175" s="17"/>
      <c r="J175" s="17"/>
      <c r="K175" s="80"/>
      <c r="L175" s="80"/>
      <c r="M175" s="22"/>
      <c r="N175" s="22"/>
      <c r="O175" s="22"/>
      <c r="P175" s="22"/>
      <c r="Q175" s="22"/>
      <c r="R175" s="22"/>
      <c r="S175" s="22"/>
      <c r="T175" s="22"/>
      <c r="U175" s="22"/>
      <c r="V175" s="22"/>
      <c r="W175" s="22"/>
      <c r="X175" s="22"/>
      <c r="Y175" s="22"/>
      <c r="Z175" s="22"/>
      <c r="AA175" s="22"/>
      <c r="AB175" s="42"/>
      <c r="AC175" s="17"/>
      <c r="AD175" s="17"/>
      <c r="AE175" s="17"/>
      <c r="AF175" s="17"/>
      <c r="AG175" s="17"/>
      <c r="AH175" s="17"/>
      <c r="AI175" s="17"/>
      <c r="AJ175" s="17"/>
      <c r="AK175" s="17"/>
      <c r="AL175" s="17"/>
      <c r="AM175" s="17"/>
      <c r="AN175" s="17"/>
      <c r="AO175" s="17"/>
      <c r="AP175" s="17"/>
      <c r="AQ175" s="17"/>
      <c r="AR175" s="17"/>
      <c r="AS175" s="17"/>
      <c r="AT175" s="17"/>
      <c r="AU175" s="17"/>
      <c r="AV175" s="17"/>
      <c r="AW175" s="17"/>
      <c r="AX175" s="17"/>
      <c r="AY175" s="17"/>
      <c r="AZ175" s="17"/>
      <c r="BA175" s="17"/>
      <c r="BB175" s="17"/>
      <c r="BC175" s="17"/>
      <c r="BD175" s="17"/>
      <c r="BE175" s="17"/>
      <c r="BF175" s="17"/>
      <c r="BG175" s="17"/>
      <c r="BH175" s="17"/>
      <c r="BI175" s="17"/>
      <c r="BJ175" s="17"/>
      <c r="BK175" s="17"/>
      <c r="BL175" s="17"/>
      <c r="BM175" s="17"/>
      <c r="BN175" s="17"/>
      <c r="BO175" s="17"/>
      <c r="BP175" s="17"/>
      <c r="BQ175" s="17"/>
      <c r="BR175" s="17"/>
      <c r="BS175" s="17"/>
      <c r="BT175" s="17"/>
      <c r="BU175" s="17"/>
      <c r="BV175" s="17"/>
      <c r="BW175" s="17"/>
      <c r="BX175" s="17"/>
      <c r="BY175" s="17"/>
      <c r="BZ175" s="17"/>
      <c r="CA175" s="17"/>
      <c r="CB175" s="17"/>
      <c r="CC175" s="17"/>
      <c r="CD175" s="17"/>
      <c r="CE175" s="17"/>
      <c r="CF175" s="17"/>
      <c r="CG175" s="17"/>
      <c r="CH175" s="17"/>
      <c r="CI175" s="17"/>
      <c r="CJ175" s="17"/>
      <c r="CK175" s="17"/>
      <c r="CL175" s="17"/>
      <c r="CM175" s="17"/>
      <c r="CN175" s="17"/>
      <c r="CO175" s="17"/>
      <c r="CP175" s="17"/>
      <c r="CQ175" s="17"/>
      <c r="CR175" s="17"/>
      <c r="CS175" s="17"/>
      <c r="CT175" s="17"/>
      <c r="CU175" s="17"/>
      <c r="CV175" s="17"/>
      <c r="CW175" s="17"/>
      <c r="CX175" s="17"/>
      <c r="CY175" s="17"/>
      <c r="CZ175" s="17"/>
      <c r="DA175" s="17"/>
      <c r="DB175" s="17"/>
      <c r="DC175" s="17"/>
      <c r="DD175" s="17"/>
      <c r="DE175" s="17"/>
      <c r="DF175" s="17"/>
      <c r="DG175" s="17"/>
      <c r="DH175" s="17"/>
      <c r="DI175" s="17"/>
      <c r="DJ175" s="17"/>
      <c r="DK175" s="17"/>
      <c r="DL175" s="17"/>
      <c r="DM175" s="17"/>
      <c r="DN175" s="17"/>
      <c r="DO175" s="17"/>
      <c r="DP175" s="17"/>
      <c r="DQ175" s="17"/>
      <c r="DR175" s="17"/>
      <c r="DS175" s="17"/>
      <c r="DT175" s="17"/>
      <c r="DU175" s="17"/>
      <c r="DV175" s="17"/>
      <c r="DW175" s="17"/>
      <c r="DX175" s="17"/>
      <c r="DY175" s="17"/>
      <c r="DZ175" s="17"/>
      <c r="EA175" s="17"/>
      <c r="EB175" s="17"/>
      <c r="EC175" s="17"/>
      <c r="ED175" s="17"/>
      <c r="EE175" s="17"/>
      <c r="EF175" s="17"/>
      <c r="EG175" s="17"/>
      <c r="EH175" s="17"/>
      <c r="EI175" s="17"/>
      <c r="EJ175" s="17"/>
      <c r="EK175" s="17"/>
      <c r="EL175" s="17"/>
      <c r="EM175" s="17"/>
      <c r="EN175" s="17"/>
      <c r="EO175" s="17"/>
      <c r="EP175" s="17"/>
      <c r="EQ175" s="17"/>
      <c r="ER175" s="17"/>
      <c r="ES175" s="17"/>
      <c r="ET175" s="17"/>
      <c r="EU175" s="17"/>
      <c r="EV175" s="17"/>
      <c r="EW175" s="17"/>
      <c r="EX175" s="17"/>
      <c r="EY175" s="17"/>
      <c r="EZ175" s="17"/>
      <c r="FA175" s="17"/>
      <c r="FB175" s="17"/>
      <c r="FC175" s="17"/>
      <c r="FD175" s="17"/>
      <c r="FE175" s="17"/>
      <c r="FF175" s="17"/>
      <c r="FG175" s="17"/>
      <c r="FH175" s="17"/>
      <c r="FI175" s="17"/>
      <c r="FJ175" s="17"/>
      <c r="FK175" s="17"/>
      <c r="FL175" s="17"/>
      <c r="FM175" s="17"/>
      <c r="FN175" s="17"/>
      <c r="FO175" s="17"/>
      <c r="FP175" s="17"/>
      <c r="FQ175" s="17"/>
      <c r="FR175" s="17"/>
      <c r="FS175" s="17"/>
      <c r="FT175" s="17"/>
      <c r="FU175" s="17"/>
      <c r="FV175" s="17"/>
      <c r="FW175" s="17"/>
      <c r="FX175" s="17"/>
      <c r="FY175" s="17"/>
      <c r="FZ175" s="17"/>
      <c r="GA175" s="17"/>
      <c r="GB175" s="17"/>
      <c r="GC175" s="17"/>
      <c r="GD175" s="17"/>
      <c r="GE175" s="17"/>
      <c r="GF175" s="17"/>
      <c r="GG175" s="17"/>
      <c r="GH175" s="17"/>
      <c r="GI175" s="17"/>
      <c r="GJ175" s="17"/>
      <c r="GK175" s="17"/>
      <c r="GL175" s="17"/>
      <c r="GM175" s="17"/>
      <c r="GN175" s="17"/>
      <c r="GO175" s="17"/>
      <c r="GP175" s="17"/>
      <c r="GQ175" s="17"/>
      <c r="GR175" s="17"/>
      <c r="GS175" s="17"/>
      <c r="GT175" s="17"/>
      <c r="GU175" s="17"/>
      <c r="GV175" s="17"/>
      <c r="GW175" s="17"/>
      <c r="GX175" s="17"/>
      <c r="GY175" s="17"/>
      <c r="GZ175" s="17"/>
      <c r="HA175" s="17"/>
      <c r="HB175" s="17"/>
      <c r="HC175" s="17"/>
      <c r="HD175" s="17"/>
      <c r="HE175" s="17"/>
      <c r="HF175" s="17"/>
      <c r="HG175" s="17"/>
      <c r="HH175" s="17"/>
      <c r="HI175" s="17"/>
      <c r="HJ175" s="17"/>
      <c r="HK175" s="17"/>
      <c r="HL175" s="17"/>
      <c r="HM175" s="17"/>
      <c r="HN175" s="17"/>
      <c r="HO175" s="17"/>
      <c r="HP175" s="17"/>
      <c r="HQ175" s="17"/>
      <c r="HR175" s="17"/>
      <c r="HS175" s="17"/>
      <c r="HT175" s="17"/>
      <c r="HU175" s="17"/>
      <c r="HV175" s="17"/>
    </row>
    <row r="176" spans="1:230" s="23" customFormat="1" ht="15" customHeight="1">
      <c r="A176" s="42"/>
      <c r="B176" s="17"/>
      <c r="C176" s="22"/>
      <c r="D176" s="22"/>
      <c r="E176" s="17"/>
      <c r="F176" s="17"/>
      <c r="G176" s="121"/>
      <c r="H176" s="20"/>
      <c r="I176" s="20"/>
      <c r="J176" s="15"/>
      <c r="K176" s="20"/>
      <c r="L176" s="17"/>
      <c r="M176" s="17"/>
      <c r="N176" s="20"/>
      <c r="O176" s="22"/>
      <c r="P176" s="22"/>
      <c r="Q176" s="22"/>
      <c r="R176" s="22"/>
      <c r="S176" s="22"/>
      <c r="T176" s="22"/>
      <c r="U176" s="22"/>
      <c r="V176" s="22"/>
      <c r="W176" s="22"/>
      <c r="X176" s="22"/>
      <c r="Y176" s="22"/>
      <c r="Z176" s="22"/>
      <c r="AA176" s="22"/>
      <c r="AB176" s="42"/>
      <c r="AC176" s="17"/>
      <c r="AD176" s="17"/>
      <c r="AE176" s="17"/>
      <c r="AF176" s="17"/>
      <c r="AG176" s="17"/>
      <c r="AH176" s="17"/>
      <c r="AI176" s="17"/>
      <c r="AJ176" s="17"/>
      <c r="AK176" s="17"/>
      <c r="AL176" s="17"/>
      <c r="AM176" s="17"/>
      <c r="AN176" s="17"/>
      <c r="AO176" s="17"/>
      <c r="AP176" s="17"/>
      <c r="AQ176" s="17"/>
      <c r="AR176" s="17"/>
      <c r="AS176" s="17"/>
      <c r="AT176" s="17"/>
      <c r="AU176" s="17"/>
      <c r="AV176" s="17"/>
      <c r="AW176" s="17"/>
      <c r="AX176" s="17"/>
      <c r="AY176" s="17"/>
      <c r="AZ176" s="17"/>
      <c r="BA176" s="17"/>
      <c r="BB176" s="17"/>
      <c r="BC176" s="17"/>
      <c r="BD176" s="17"/>
      <c r="BE176" s="17"/>
      <c r="BF176" s="17"/>
      <c r="BG176" s="17"/>
      <c r="BH176" s="17"/>
      <c r="BI176" s="17"/>
      <c r="BJ176" s="17"/>
      <c r="BK176" s="17"/>
      <c r="BL176" s="17"/>
      <c r="BM176" s="17"/>
      <c r="BN176" s="17"/>
      <c r="BO176" s="17"/>
      <c r="BP176" s="17"/>
      <c r="BQ176" s="17"/>
      <c r="BR176" s="17"/>
      <c r="BS176" s="17"/>
      <c r="BT176" s="17"/>
      <c r="BU176" s="17"/>
      <c r="BV176" s="17"/>
      <c r="BW176" s="17"/>
      <c r="BX176" s="17"/>
      <c r="BY176" s="17"/>
      <c r="BZ176" s="17"/>
      <c r="CA176" s="17"/>
      <c r="CB176" s="17"/>
      <c r="CC176" s="17"/>
      <c r="CD176" s="17"/>
      <c r="CE176" s="17"/>
      <c r="CF176" s="17"/>
      <c r="CG176" s="17"/>
      <c r="CH176" s="17"/>
      <c r="CI176" s="17"/>
      <c r="CJ176" s="17"/>
      <c r="CK176" s="17"/>
      <c r="CL176" s="17"/>
      <c r="CM176" s="17"/>
      <c r="CN176" s="17"/>
      <c r="CO176" s="17"/>
      <c r="CP176" s="17"/>
      <c r="CQ176" s="17"/>
      <c r="CR176" s="17"/>
      <c r="CS176" s="17"/>
      <c r="CT176" s="17"/>
      <c r="CU176" s="17"/>
      <c r="CV176" s="17"/>
      <c r="CW176" s="17"/>
      <c r="CX176" s="17"/>
      <c r="CY176" s="17"/>
      <c r="CZ176" s="17"/>
      <c r="DA176" s="17"/>
      <c r="DB176" s="17"/>
      <c r="DC176" s="17"/>
      <c r="DD176" s="17"/>
      <c r="DE176" s="17"/>
      <c r="DF176" s="17"/>
      <c r="DG176" s="17"/>
      <c r="DH176" s="17"/>
      <c r="DI176" s="17"/>
      <c r="DJ176" s="17"/>
      <c r="DK176" s="17"/>
      <c r="DL176" s="17"/>
      <c r="DM176" s="17"/>
      <c r="DN176" s="17"/>
      <c r="DO176" s="17"/>
      <c r="DP176" s="17"/>
      <c r="DQ176" s="17"/>
      <c r="DR176" s="17"/>
      <c r="DS176" s="17"/>
      <c r="DT176" s="17"/>
      <c r="DU176" s="17"/>
      <c r="DV176" s="17"/>
      <c r="DW176" s="17"/>
      <c r="DX176" s="17"/>
      <c r="DY176" s="17"/>
      <c r="DZ176" s="17"/>
      <c r="EA176" s="17"/>
      <c r="EB176" s="17"/>
      <c r="EC176" s="17"/>
      <c r="ED176" s="17"/>
      <c r="EE176" s="17"/>
      <c r="EF176" s="17"/>
      <c r="EG176" s="17"/>
      <c r="EH176" s="17"/>
      <c r="EI176" s="17"/>
      <c r="EJ176" s="17"/>
      <c r="EK176" s="17"/>
      <c r="EL176" s="17"/>
      <c r="EM176" s="17"/>
      <c r="EN176" s="17"/>
      <c r="EO176" s="17"/>
      <c r="EP176" s="17"/>
      <c r="EQ176" s="17"/>
      <c r="ER176" s="17"/>
      <c r="ES176" s="17"/>
      <c r="ET176" s="17"/>
      <c r="EU176" s="17"/>
      <c r="EV176" s="17"/>
      <c r="EW176" s="17"/>
      <c r="EX176" s="17"/>
      <c r="EY176" s="17"/>
      <c r="EZ176" s="17"/>
      <c r="FA176" s="17"/>
      <c r="FB176" s="17"/>
      <c r="FC176" s="17"/>
      <c r="FD176" s="17"/>
      <c r="FE176" s="17"/>
      <c r="FF176" s="17"/>
      <c r="FG176" s="17"/>
      <c r="FH176" s="17"/>
      <c r="FI176" s="17"/>
      <c r="FJ176" s="17"/>
      <c r="FK176" s="17"/>
      <c r="FL176" s="17"/>
      <c r="FM176" s="17"/>
      <c r="FN176" s="17"/>
      <c r="FO176" s="17"/>
      <c r="FP176" s="17"/>
      <c r="FQ176" s="17"/>
      <c r="FR176" s="17"/>
      <c r="FS176" s="17"/>
      <c r="FT176" s="17"/>
      <c r="FU176" s="17"/>
      <c r="FV176" s="17"/>
      <c r="FW176" s="17"/>
      <c r="FX176" s="17"/>
      <c r="FY176" s="17"/>
      <c r="FZ176" s="17"/>
      <c r="GA176" s="17"/>
      <c r="GB176" s="17"/>
      <c r="GC176" s="17"/>
      <c r="GD176" s="17"/>
      <c r="GE176" s="17"/>
      <c r="GF176" s="17"/>
      <c r="GG176" s="17"/>
      <c r="GH176" s="17"/>
      <c r="GI176" s="17"/>
      <c r="GJ176" s="17"/>
      <c r="GK176" s="17"/>
      <c r="GL176" s="17"/>
      <c r="GM176" s="17"/>
      <c r="GN176" s="17"/>
      <c r="GO176" s="17"/>
      <c r="GP176" s="17"/>
      <c r="GQ176" s="17"/>
      <c r="GR176" s="17"/>
      <c r="GS176" s="17"/>
      <c r="GT176" s="17"/>
      <c r="GU176" s="17"/>
      <c r="GV176" s="17"/>
      <c r="GW176" s="17"/>
      <c r="GX176" s="17"/>
      <c r="GY176" s="17"/>
      <c r="GZ176" s="17"/>
      <c r="HA176" s="17"/>
      <c r="HB176" s="17"/>
      <c r="HC176" s="17"/>
      <c r="HD176" s="17"/>
      <c r="HE176" s="17"/>
      <c r="HF176" s="17"/>
      <c r="HG176" s="17"/>
      <c r="HH176" s="17"/>
      <c r="HI176" s="17"/>
      <c r="HJ176" s="17"/>
      <c r="HK176" s="17"/>
      <c r="HL176" s="17"/>
      <c r="HM176" s="17"/>
      <c r="HN176" s="17"/>
      <c r="HO176" s="17"/>
      <c r="HP176" s="17"/>
      <c r="HQ176" s="17"/>
      <c r="HR176" s="17"/>
      <c r="HS176" s="17"/>
      <c r="HT176" s="17"/>
      <c r="HU176" s="17"/>
      <c r="HV176" s="17"/>
    </row>
    <row r="177" spans="1:230" s="23" customFormat="1" ht="15" customHeight="1">
      <c r="A177" s="42"/>
      <c r="B177" s="17"/>
      <c r="C177" s="22"/>
      <c r="D177" s="125" t="s">
        <v>547</v>
      </c>
      <c r="E177" s="55"/>
      <c r="F177" s="54"/>
      <c r="G177" s="54"/>
      <c r="H177" s="55"/>
      <c r="I177" s="125"/>
      <c r="J177" s="55"/>
      <c r="K177" s="125"/>
      <c r="L177" s="184"/>
      <c r="M177" s="184"/>
      <c r="N177" s="185"/>
      <c r="O177" s="184"/>
      <c r="P177" s="184"/>
      <c r="Q177" s="186"/>
      <c r="R177" s="22"/>
      <c r="S177" s="22"/>
      <c r="T177" s="22"/>
      <c r="U177" s="22"/>
      <c r="V177" s="22"/>
      <c r="W177" s="22"/>
      <c r="X177" s="22"/>
      <c r="Y177" s="22"/>
      <c r="Z177" s="22"/>
      <c r="AA177" s="22"/>
      <c r="AB177" s="42"/>
      <c r="AC177" s="17"/>
      <c r="AD177" s="17"/>
      <c r="AE177" s="17"/>
      <c r="AF177" s="17"/>
      <c r="AG177" s="17"/>
      <c r="AH177" s="17"/>
      <c r="AI177" s="17"/>
      <c r="AJ177" s="17"/>
      <c r="AK177" s="17"/>
      <c r="AL177" s="17"/>
      <c r="AM177" s="17"/>
      <c r="AN177" s="17"/>
      <c r="AO177" s="17"/>
      <c r="AP177" s="17"/>
      <c r="AQ177" s="17"/>
      <c r="AR177" s="17"/>
      <c r="AS177" s="17"/>
      <c r="AT177" s="17"/>
      <c r="AU177" s="17"/>
      <c r="AV177" s="17"/>
      <c r="AW177" s="17"/>
      <c r="AX177" s="17"/>
      <c r="AY177" s="17"/>
      <c r="AZ177" s="17"/>
      <c r="BA177" s="17"/>
      <c r="BB177" s="17"/>
      <c r="BC177" s="17"/>
      <c r="BD177" s="17"/>
      <c r="BE177" s="17"/>
      <c r="BF177" s="17"/>
      <c r="BG177" s="17"/>
      <c r="BH177" s="17"/>
      <c r="BI177" s="17"/>
      <c r="BJ177" s="17"/>
      <c r="BK177" s="17"/>
      <c r="BL177" s="17"/>
      <c r="BM177" s="17"/>
      <c r="BN177" s="17"/>
      <c r="BO177" s="17"/>
      <c r="BP177" s="17"/>
      <c r="BQ177" s="17"/>
      <c r="BR177" s="17"/>
      <c r="BS177" s="17"/>
      <c r="BT177" s="17"/>
      <c r="BU177" s="17"/>
      <c r="BV177" s="17"/>
      <c r="BW177" s="17"/>
      <c r="BX177" s="17"/>
      <c r="BY177" s="17"/>
      <c r="BZ177" s="17"/>
      <c r="CA177" s="17"/>
      <c r="CB177" s="17"/>
      <c r="CC177" s="17"/>
      <c r="CD177" s="17"/>
      <c r="CE177" s="17"/>
      <c r="CF177" s="17"/>
      <c r="CG177" s="17"/>
      <c r="CH177" s="17"/>
      <c r="CI177" s="17"/>
      <c r="CJ177" s="17"/>
      <c r="CK177" s="17"/>
      <c r="CL177" s="17"/>
      <c r="CM177" s="17"/>
      <c r="CN177" s="17"/>
      <c r="CO177" s="17"/>
      <c r="CP177" s="17"/>
      <c r="CQ177" s="17"/>
      <c r="CR177" s="17"/>
      <c r="CS177" s="17"/>
      <c r="CT177" s="17"/>
      <c r="CU177" s="17"/>
      <c r="CV177" s="17"/>
      <c r="CW177" s="17"/>
      <c r="CX177" s="17"/>
      <c r="CY177" s="17"/>
      <c r="CZ177" s="17"/>
      <c r="DA177" s="17"/>
      <c r="DB177" s="17"/>
      <c r="DC177" s="17"/>
      <c r="DD177" s="17"/>
      <c r="DE177" s="17"/>
      <c r="DF177" s="17"/>
      <c r="DG177" s="17"/>
      <c r="DH177" s="17"/>
      <c r="DI177" s="17"/>
      <c r="DJ177" s="17"/>
      <c r="DK177" s="17"/>
      <c r="DL177" s="17"/>
      <c r="DM177" s="17"/>
      <c r="DN177" s="17"/>
      <c r="DO177" s="17"/>
      <c r="DP177" s="17"/>
      <c r="DQ177" s="17"/>
      <c r="DR177" s="17"/>
      <c r="DS177" s="17"/>
      <c r="DT177" s="17"/>
      <c r="DU177" s="17"/>
      <c r="DV177" s="17"/>
      <c r="DW177" s="17"/>
      <c r="DX177" s="17"/>
      <c r="DY177" s="17"/>
      <c r="DZ177" s="17"/>
      <c r="EA177" s="17"/>
      <c r="EB177" s="17"/>
      <c r="EC177" s="17"/>
      <c r="ED177" s="17"/>
      <c r="EE177" s="17"/>
      <c r="EF177" s="17"/>
      <c r="EG177" s="17"/>
      <c r="EH177" s="17"/>
      <c r="EI177" s="17"/>
      <c r="EJ177" s="17"/>
      <c r="EK177" s="17"/>
      <c r="EL177" s="17"/>
      <c r="EM177" s="17"/>
      <c r="EN177" s="17"/>
      <c r="EO177" s="17"/>
      <c r="EP177" s="17"/>
      <c r="EQ177" s="17"/>
      <c r="ER177" s="17"/>
      <c r="ES177" s="17"/>
      <c r="ET177" s="17"/>
      <c r="EU177" s="17"/>
      <c r="EV177" s="17"/>
      <c r="EW177" s="17"/>
      <c r="EX177" s="17"/>
      <c r="EY177" s="17"/>
      <c r="EZ177" s="17"/>
      <c r="FA177" s="17"/>
      <c r="FB177" s="17"/>
      <c r="FC177" s="17"/>
      <c r="FD177" s="17"/>
      <c r="FE177" s="17"/>
      <c r="FF177" s="17"/>
      <c r="FG177" s="17"/>
      <c r="FH177" s="17"/>
      <c r="FI177" s="17"/>
      <c r="FJ177" s="17"/>
      <c r="FK177" s="17"/>
      <c r="FL177" s="17"/>
      <c r="FM177" s="17"/>
      <c r="FN177" s="17"/>
      <c r="FO177" s="17"/>
      <c r="FP177" s="17"/>
      <c r="FQ177" s="17"/>
      <c r="FR177" s="17"/>
      <c r="FS177" s="17"/>
      <c r="FT177" s="17"/>
      <c r="FU177" s="17"/>
      <c r="FV177" s="17"/>
      <c r="FW177" s="17"/>
      <c r="FX177" s="17"/>
      <c r="FY177" s="17"/>
      <c r="FZ177" s="17"/>
      <c r="GA177" s="17"/>
      <c r="GB177" s="17"/>
      <c r="GC177" s="17"/>
      <c r="GD177" s="17"/>
      <c r="GE177" s="17"/>
      <c r="GF177" s="17"/>
      <c r="GG177" s="17"/>
      <c r="GH177" s="17"/>
      <c r="GI177" s="17"/>
      <c r="GJ177" s="17"/>
      <c r="GK177" s="17"/>
      <c r="GL177" s="17"/>
      <c r="GM177" s="17"/>
      <c r="GN177" s="17"/>
      <c r="GO177" s="17"/>
      <c r="GP177" s="17"/>
      <c r="GQ177" s="17"/>
      <c r="GR177" s="17"/>
      <c r="GS177" s="17"/>
      <c r="GT177" s="17"/>
      <c r="GU177" s="17"/>
      <c r="GV177" s="17"/>
      <c r="GW177" s="17"/>
      <c r="GX177" s="17"/>
      <c r="GY177" s="17"/>
      <c r="GZ177" s="17"/>
      <c r="HA177" s="17"/>
      <c r="HB177" s="17"/>
      <c r="HC177" s="17"/>
      <c r="HD177" s="17"/>
      <c r="HE177" s="17"/>
      <c r="HF177" s="17"/>
      <c r="HG177" s="17"/>
      <c r="HH177" s="17"/>
      <c r="HI177" s="17"/>
      <c r="HJ177" s="17"/>
      <c r="HK177" s="17"/>
      <c r="HL177" s="17"/>
      <c r="HM177" s="17"/>
      <c r="HN177" s="17"/>
      <c r="HO177" s="17"/>
      <c r="HP177" s="17"/>
      <c r="HQ177" s="17"/>
      <c r="HR177" s="17"/>
      <c r="HS177" s="17"/>
      <c r="HT177" s="17"/>
      <c r="HU177" s="17"/>
      <c r="HV177" s="17"/>
    </row>
    <row r="178" spans="1:230" s="23" customFormat="1" ht="15" customHeight="1">
      <c r="A178" s="42"/>
      <c r="B178" s="17"/>
      <c r="C178" s="22"/>
      <c r="D178" s="22"/>
      <c r="E178" s="17"/>
      <c r="F178" s="17"/>
      <c r="G178" s="17"/>
      <c r="H178" s="17"/>
      <c r="I178" s="17"/>
      <c r="J178" s="17"/>
      <c r="K178" s="80"/>
      <c r="L178" s="17"/>
      <c r="M178" s="17"/>
      <c r="N178" s="145"/>
      <c r="O178" s="22"/>
      <c r="P178" s="22"/>
      <c r="Q178" s="22"/>
      <c r="R178" s="22"/>
      <c r="S178" s="22"/>
      <c r="T178" s="22"/>
      <c r="U178" s="22"/>
      <c r="V178" s="22"/>
      <c r="W178" s="22"/>
      <c r="X178" s="22"/>
      <c r="Y178" s="22"/>
      <c r="Z178" s="22"/>
      <c r="AA178" s="22"/>
      <c r="AB178" s="42"/>
      <c r="AC178" s="17"/>
      <c r="AD178" s="17"/>
      <c r="AE178" s="17"/>
      <c r="AF178" s="17"/>
      <c r="AG178" s="17"/>
      <c r="AH178" s="17"/>
      <c r="AI178" s="17"/>
      <c r="AJ178" s="17"/>
      <c r="AK178" s="17"/>
      <c r="AL178" s="17"/>
      <c r="AM178" s="17"/>
      <c r="AN178" s="17"/>
      <c r="AO178" s="17"/>
      <c r="AP178" s="17"/>
      <c r="AQ178" s="17"/>
      <c r="AR178" s="17"/>
      <c r="AS178" s="17"/>
      <c r="AT178" s="17"/>
      <c r="AU178" s="17"/>
      <c r="AV178" s="17"/>
      <c r="AW178" s="17"/>
      <c r="AX178" s="17"/>
      <c r="AY178" s="17"/>
      <c r="AZ178" s="17"/>
      <c r="BA178" s="17"/>
      <c r="BB178" s="17"/>
      <c r="BC178" s="17"/>
      <c r="BD178" s="17"/>
      <c r="BE178" s="17"/>
      <c r="BF178" s="17"/>
      <c r="BG178" s="17"/>
      <c r="BH178" s="17"/>
      <c r="BI178" s="17"/>
      <c r="BJ178" s="17"/>
      <c r="BK178" s="17"/>
      <c r="BL178" s="17"/>
      <c r="BM178" s="17"/>
      <c r="BN178" s="17"/>
      <c r="BO178" s="17"/>
      <c r="BP178" s="17"/>
      <c r="BQ178" s="17"/>
      <c r="BR178" s="17"/>
      <c r="BS178" s="17"/>
      <c r="BT178" s="17"/>
      <c r="BU178" s="17"/>
      <c r="BV178" s="17"/>
      <c r="BW178" s="17"/>
      <c r="BX178" s="17"/>
      <c r="BY178" s="17"/>
      <c r="BZ178" s="17"/>
      <c r="CA178" s="17"/>
      <c r="CB178" s="17"/>
      <c r="CC178" s="17"/>
      <c r="CD178" s="17"/>
      <c r="CE178" s="17"/>
      <c r="CF178" s="17"/>
      <c r="CG178" s="17"/>
      <c r="CH178" s="17"/>
      <c r="CI178" s="17"/>
      <c r="CJ178" s="17"/>
      <c r="CK178" s="17"/>
      <c r="CL178" s="17"/>
      <c r="CM178" s="17"/>
      <c r="CN178" s="17"/>
      <c r="CO178" s="17"/>
      <c r="CP178" s="17"/>
      <c r="CQ178" s="17"/>
      <c r="CR178" s="17"/>
      <c r="CS178" s="17"/>
      <c r="CT178" s="17"/>
      <c r="CU178" s="17"/>
      <c r="CV178" s="17"/>
      <c r="CW178" s="17"/>
      <c r="CX178" s="17"/>
      <c r="CY178" s="17"/>
      <c r="CZ178" s="17"/>
      <c r="DA178" s="17"/>
      <c r="DB178" s="17"/>
      <c r="DC178" s="17"/>
      <c r="DD178" s="17"/>
      <c r="DE178" s="17"/>
      <c r="DF178" s="17"/>
      <c r="DG178" s="17"/>
      <c r="DH178" s="17"/>
      <c r="DI178" s="17"/>
      <c r="DJ178" s="17"/>
      <c r="DK178" s="17"/>
      <c r="DL178" s="17"/>
      <c r="DM178" s="17"/>
      <c r="DN178" s="17"/>
      <c r="DO178" s="17"/>
      <c r="DP178" s="17"/>
      <c r="DQ178" s="17"/>
      <c r="DR178" s="17"/>
      <c r="DS178" s="17"/>
      <c r="DT178" s="17"/>
      <c r="DU178" s="17"/>
      <c r="DV178" s="17"/>
      <c r="DW178" s="17"/>
      <c r="DX178" s="17"/>
      <c r="DY178" s="17"/>
      <c r="DZ178" s="17"/>
      <c r="EA178" s="17"/>
      <c r="EB178" s="17"/>
      <c r="EC178" s="17"/>
      <c r="ED178" s="17"/>
      <c r="EE178" s="17"/>
      <c r="EF178" s="17"/>
      <c r="EG178" s="17"/>
      <c r="EH178" s="17"/>
      <c r="EI178" s="17"/>
      <c r="EJ178" s="17"/>
      <c r="EK178" s="17"/>
      <c r="EL178" s="17"/>
      <c r="EM178" s="17"/>
      <c r="EN178" s="17"/>
      <c r="EO178" s="17"/>
      <c r="EP178" s="17"/>
      <c r="EQ178" s="17"/>
      <c r="ER178" s="17"/>
      <c r="ES178" s="17"/>
      <c r="ET178" s="17"/>
      <c r="EU178" s="17"/>
      <c r="EV178" s="17"/>
      <c r="EW178" s="17"/>
      <c r="EX178" s="17"/>
      <c r="EY178" s="17"/>
      <c r="EZ178" s="17"/>
      <c r="FA178" s="17"/>
      <c r="FB178" s="17"/>
      <c r="FC178" s="17"/>
      <c r="FD178" s="17"/>
      <c r="FE178" s="17"/>
      <c r="FF178" s="17"/>
      <c r="FG178" s="17"/>
      <c r="FH178" s="17"/>
      <c r="FI178" s="17"/>
      <c r="FJ178" s="17"/>
      <c r="FK178" s="17"/>
      <c r="FL178" s="17"/>
      <c r="FM178" s="17"/>
      <c r="FN178" s="17"/>
      <c r="FO178" s="17"/>
      <c r="FP178" s="17"/>
      <c r="FQ178" s="17"/>
      <c r="FR178" s="17"/>
      <c r="FS178" s="17"/>
      <c r="FT178" s="17"/>
      <c r="FU178" s="17"/>
      <c r="FV178" s="17"/>
      <c r="FW178" s="17"/>
      <c r="FX178" s="17"/>
      <c r="FY178" s="17"/>
      <c r="FZ178" s="17"/>
      <c r="GA178" s="17"/>
      <c r="GB178" s="17"/>
      <c r="GC178" s="17"/>
      <c r="GD178" s="17"/>
      <c r="GE178" s="17"/>
      <c r="GF178" s="17"/>
      <c r="GG178" s="17"/>
      <c r="GH178" s="17"/>
      <c r="GI178" s="17"/>
      <c r="GJ178" s="17"/>
      <c r="GK178" s="17"/>
      <c r="GL178" s="17"/>
      <c r="GM178" s="17"/>
      <c r="GN178" s="17"/>
      <c r="GO178" s="17"/>
      <c r="GP178" s="17"/>
      <c r="GQ178" s="17"/>
      <c r="GR178" s="17"/>
      <c r="GS178" s="17"/>
      <c r="GT178" s="17"/>
      <c r="GU178" s="17"/>
      <c r="GV178" s="17"/>
      <c r="GW178" s="17"/>
      <c r="GX178" s="17"/>
      <c r="GY178" s="17"/>
      <c r="GZ178" s="17"/>
      <c r="HA178" s="17"/>
      <c r="HB178" s="17"/>
      <c r="HC178" s="17"/>
      <c r="HD178" s="17"/>
      <c r="HE178" s="17"/>
      <c r="HF178" s="17"/>
      <c r="HG178" s="17"/>
      <c r="HH178" s="17"/>
      <c r="HI178" s="17"/>
      <c r="HJ178" s="17"/>
      <c r="HK178" s="17"/>
      <c r="HL178" s="17"/>
      <c r="HM178" s="17"/>
      <c r="HN178" s="17"/>
      <c r="HO178" s="17"/>
      <c r="HP178" s="17"/>
      <c r="HQ178" s="17"/>
      <c r="HR178" s="17"/>
      <c r="HS178" s="17"/>
      <c r="HT178" s="17"/>
      <c r="HU178" s="17"/>
      <c r="HV178" s="17"/>
    </row>
    <row r="179" spans="1:230" s="23" customFormat="1" ht="15" customHeight="1">
      <c r="A179" s="42"/>
      <c r="B179" s="17"/>
      <c r="C179" s="22"/>
      <c r="D179" s="22"/>
      <c r="E179" s="17"/>
      <c r="F179" s="17"/>
      <c r="G179" s="278" t="s">
        <v>487</v>
      </c>
      <c r="H179" s="278"/>
      <c r="I179" s="278"/>
      <c r="J179" s="278"/>
      <c r="K179" s="278"/>
      <c r="L179" s="278"/>
      <c r="M179" s="278"/>
      <c r="N179" s="281">
        <f>Obliczenia5!K88</f>
        <v>3372</v>
      </c>
      <c r="O179" s="281"/>
      <c r="P179" s="284" t="s">
        <v>17</v>
      </c>
      <c r="Q179" s="161"/>
      <c r="R179" s="22"/>
      <c r="S179" s="22"/>
      <c r="T179" s="22"/>
      <c r="U179" s="22"/>
      <c r="V179" s="22"/>
      <c r="W179" s="22"/>
      <c r="X179" s="22"/>
      <c r="Y179" s="22"/>
      <c r="Z179" s="22"/>
      <c r="AA179" s="22"/>
      <c r="AB179" s="42"/>
      <c r="AC179" s="17"/>
      <c r="AD179" s="17"/>
      <c r="AE179" s="17"/>
      <c r="AF179" s="17"/>
      <c r="AG179" s="17"/>
      <c r="AH179" s="17"/>
      <c r="AI179" s="17"/>
      <c r="AJ179" s="17"/>
      <c r="AK179" s="17"/>
      <c r="AL179" s="17"/>
      <c r="AM179" s="17"/>
      <c r="AN179" s="17"/>
      <c r="AO179" s="17"/>
      <c r="AP179" s="17"/>
      <c r="AQ179" s="17"/>
      <c r="AR179" s="17"/>
      <c r="AS179" s="17"/>
      <c r="AT179" s="17"/>
      <c r="AU179" s="17"/>
      <c r="AV179" s="17"/>
      <c r="AW179" s="17"/>
      <c r="AX179" s="17"/>
      <c r="AY179" s="17"/>
      <c r="AZ179" s="17"/>
      <c r="BA179" s="17"/>
      <c r="BB179" s="17"/>
      <c r="BC179" s="17"/>
      <c r="BD179" s="17"/>
      <c r="BE179" s="17"/>
      <c r="BF179" s="17"/>
      <c r="BG179" s="17"/>
      <c r="BH179" s="17"/>
      <c r="BI179" s="17"/>
      <c r="BJ179" s="17"/>
      <c r="BK179" s="17"/>
      <c r="BL179" s="17"/>
      <c r="BM179" s="17"/>
      <c r="BN179" s="17"/>
      <c r="BO179" s="17"/>
      <c r="BP179" s="17"/>
      <c r="BQ179" s="17"/>
      <c r="BR179" s="17"/>
      <c r="BS179" s="17"/>
      <c r="BT179" s="17"/>
      <c r="BU179" s="17"/>
      <c r="BV179" s="17"/>
      <c r="BW179" s="17"/>
      <c r="BX179" s="17"/>
      <c r="BY179" s="17"/>
      <c r="BZ179" s="17"/>
      <c r="CA179" s="17"/>
      <c r="CB179" s="17"/>
      <c r="CC179" s="17"/>
      <c r="CD179" s="17"/>
      <c r="CE179" s="17"/>
      <c r="CF179" s="17"/>
      <c r="CG179" s="17"/>
      <c r="CH179" s="17"/>
      <c r="CI179" s="17"/>
      <c r="CJ179" s="17"/>
      <c r="CK179" s="17"/>
      <c r="CL179" s="17"/>
      <c r="CM179" s="17"/>
      <c r="CN179" s="17"/>
      <c r="CO179" s="17"/>
      <c r="CP179" s="17"/>
      <c r="CQ179" s="17"/>
      <c r="CR179" s="17"/>
      <c r="CS179" s="17"/>
      <c r="CT179" s="17"/>
      <c r="CU179" s="17"/>
      <c r="CV179" s="17"/>
      <c r="CW179" s="17"/>
      <c r="CX179" s="17"/>
      <c r="CY179" s="17"/>
      <c r="CZ179" s="17"/>
      <c r="DA179" s="17"/>
      <c r="DB179" s="17"/>
      <c r="DC179" s="17"/>
      <c r="DD179" s="17"/>
      <c r="DE179" s="17"/>
      <c r="DF179" s="17"/>
      <c r="DG179" s="17"/>
      <c r="DH179" s="17"/>
      <c r="DI179" s="17"/>
      <c r="DJ179" s="17"/>
      <c r="DK179" s="17"/>
      <c r="DL179" s="17"/>
      <c r="DM179" s="17"/>
      <c r="DN179" s="17"/>
      <c r="DO179" s="17"/>
      <c r="DP179" s="17"/>
      <c r="DQ179" s="17"/>
      <c r="DR179" s="17"/>
      <c r="DS179" s="17"/>
      <c r="DT179" s="17"/>
      <c r="DU179" s="17"/>
      <c r="DV179" s="17"/>
      <c r="DW179" s="17"/>
      <c r="DX179" s="17"/>
      <c r="DY179" s="17"/>
      <c r="DZ179" s="17"/>
      <c r="EA179" s="17"/>
      <c r="EB179" s="17"/>
      <c r="EC179" s="17"/>
      <c r="ED179" s="17"/>
      <c r="EE179" s="17"/>
      <c r="EF179" s="17"/>
      <c r="EG179" s="17"/>
      <c r="EH179" s="17"/>
      <c r="EI179" s="17"/>
      <c r="EJ179" s="17"/>
      <c r="EK179" s="17"/>
      <c r="EL179" s="17"/>
      <c r="EM179" s="17"/>
      <c r="EN179" s="17"/>
      <c r="EO179" s="17"/>
      <c r="EP179" s="17"/>
      <c r="EQ179" s="17"/>
      <c r="ER179" s="17"/>
      <c r="ES179" s="17"/>
      <c r="ET179" s="17"/>
      <c r="EU179" s="17"/>
      <c r="EV179" s="17"/>
      <c r="EW179" s="17"/>
      <c r="EX179" s="17"/>
      <c r="EY179" s="17"/>
      <c r="EZ179" s="17"/>
      <c r="FA179" s="17"/>
      <c r="FB179" s="17"/>
      <c r="FC179" s="17"/>
      <c r="FD179" s="17"/>
      <c r="FE179" s="17"/>
      <c r="FF179" s="17"/>
      <c r="FG179" s="17"/>
      <c r="FH179" s="17"/>
      <c r="FI179" s="17"/>
      <c r="FJ179" s="17"/>
      <c r="FK179" s="17"/>
      <c r="FL179" s="17"/>
      <c r="FM179" s="17"/>
      <c r="FN179" s="17"/>
      <c r="FO179" s="17"/>
      <c r="FP179" s="17"/>
      <c r="FQ179" s="17"/>
      <c r="FR179" s="17"/>
      <c r="FS179" s="17"/>
      <c r="FT179" s="17"/>
      <c r="FU179" s="17"/>
      <c r="FV179" s="17"/>
      <c r="FW179" s="17"/>
      <c r="FX179" s="17"/>
      <c r="FY179" s="17"/>
      <c r="FZ179" s="17"/>
      <c r="GA179" s="17"/>
      <c r="GB179" s="17"/>
      <c r="GC179" s="17"/>
      <c r="GD179" s="17"/>
      <c r="GE179" s="17"/>
      <c r="GF179" s="17"/>
      <c r="GG179" s="17"/>
      <c r="GH179" s="17"/>
      <c r="GI179" s="17"/>
      <c r="GJ179" s="17"/>
      <c r="GK179" s="17"/>
      <c r="GL179" s="17"/>
      <c r="GM179" s="17"/>
      <c r="GN179" s="17"/>
      <c r="GO179" s="17"/>
      <c r="GP179" s="17"/>
      <c r="GQ179" s="17"/>
      <c r="GR179" s="17"/>
      <c r="GS179" s="17"/>
      <c r="GT179" s="17"/>
      <c r="GU179" s="17"/>
      <c r="GV179" s="17"/>
      <c r="GW179" s="17"/>
      <c r="GX179" s="17"/>
      <c r="GY179" s="17"/>
      <c r="GZ179" s="17"/>
      <c r="HA179" s="17"/>
      <c r="HB179" s="17"/>
      <c r="HC179" s="17"/>
      <c r="HD179" s="17"/>
      <c r="HE179" s="17"/>
      <c r="HF179" s="17"/>
      <c r="HG179" s="17"/>
      <c r="HH179" s="17"/>
      <c r="HI179" s="17"/>
      <c r="HJ179" s="17"/>
      <c r="HK179" s="17"/>
      <c r="HL179" s="17"/>
      <c r="HM179" s="17"/>
      <c r="HN179" s="17"/>
      <c r="HO179" s="17"/>
      <c r="HP179" s="17"/>
      <c r="HQ179" s="17"/>
      <c r="HR179" s="17"/>
      <c r="HS179" s="17"/>
      <c r="HT179" s="17"/>
      <c r="HU179" s="17"/>
      <c r="HV179" s="17"/>
    </row>
    <row r="180" spans="1:230" s="23" customFormat="1" ht="15" customHeight="1">
      <c r="A180" s="42"/>
      <c r="B180" s="17"/>
      <c r="C180" s="22"/>
      <c r="D180" s="22"/>
      <c r="E180" s="17"/>
      <c r="F180" s="17"/>
      <c r="G180" s="278"/>
      <c r="H180" s="278"/>
      <c r="I180" s="278"/>
      <c r="J180" s="278"/>
      <c r="K180" s="278"/>
      <c r="L180" s="278"/>
      <c r="M180" s="278"/>
      <c r="N180" s="281"/>
      <c r="O180" s="281"/>
      <c r="P180" s="284"/>
      <c r="Q180" s="161"/>
      <c r="R180" s="22"/>
      <c r="S180" s="22"/>
      <c r="T180" s="22"/>
      <c r="U180" s="22"/>
      <c r="V180" s="22"/>
      <c r="W180" s="22"/>
      <c r="X180" s="22"/>
      <c r="Y180" s="22"/>
      <c r="Z180" s="22"/>
      <c r="AA180" s="22"/>
      <c r="AB180" s="42"/>
      <c r="AC180" s="17"/>
      <c r="AD180" s="17"/>
      <c r="AE180" s="17"/>
      <c r="AF180" s="17"/>
      <c r="AG180" s="17"/>
      <c r="AH180" s="17"/>
      <c r="AI180" s="17"/>
      <c r="AJ180" s="17"/>
      <c r="AK180" s="17"/>
      <c r="AL180" s="17"/>
      <c r="AM180" s="17"/>
      <c r="AN180" s="17"/>
      <c r="AO180" s="17"/>
      <c r="AP180" s="17"/>
      <c r="AQ180" s="17"/>
      <c r="AR180" s="17"/>
      <c r="AS180" s="17"/>
      <c r="AT180" s="17"/>
      <c r="AU180" s="17"/>
      <c r="AV180" s="17"/>
      <c r="AW180" s="17"/>
      <c r="AX180" s="17"/>
      <c r="AY180" s="17"/>
      <c r="AZ180" s="17"/>
      <c r="BA180" s="17"/>
      <c r="BB180" s="17"/>
      <c r="BC180" s="17"/>
      <c r="BD180" s="17"/>
      <c r="BE180" s="17"/>
      <c r="BF180" s="17"/>
      <c r="BG180" s="17"/>
      <c r="BH180" s="17"/>
      <c r="BI180" s="17"/>
      <c r="BJ180" s="17"/>
      <c r="BK180" s="17"/>
      <c r="BL180" s="17"/>
      <c r="BM180" s="17"/>
      <c r="BN180" s="17"/>
      <c r="BO180" s="17"/>
      <c r="BP180" s="17"/>
      <c r="BQ180" s="17"/>
      <c r="BR180" s="17"/>
      <c r="BS180" s="17"/>
      <c r="BT180" s="17"/>
      <c r="BU180" s="17"/>
      <c r="BV180" s="17"/>
      <c r="BW180" s="17"/>
      <c r="BX180" s="17"/>
      <c r="BY180" s="17"/>
      <c r="BZ180" s="17"/>
      <c r="CA180" s="17"/>
      <c r="CB180" s="17"/>
      <c r="CC180" s="17"/>
      <c r="CD180" s="17"/>
      <c r="CE180" s="17"/>
      <c r="CF180" s="17"/>
      <c r="CG180" s="17"/>
      <c r="CH180" s="17"/>
      <c r="CI180" s="17"/>
      <c r="CJ180" s="17"/>
      <c r="CK180" s="17"/>
      <c r="CL180" s="17"/>
      <c r="CM180" s="17"/>
      <c r="CN180" s="17"/>
      <c r="CO180" s="17"/>
      <c r="CP180" s="17"/>
      <c r="CQ180" s="17"/>
      <c r="CR180" s="17"/>
      <c r="CS180" s="17"/>
      <c r="CT180" s="17"/>
      <c r="CU180" s="17"/>
      <c r="CV180" s="17"/>
      <c r="CW180" s="17"/>
      <c r="CX180" s="17"/>
      <c r="CY180" s="17"/>
      <c r="CZ180" s="17"/>
      <c r="DA180" s="17"/>
      <c r="DB180" s="17"/>
      <c r="DC180" s="17"/>
      <c r="DD180" s="17"/>
      <c r="DE180" s="17"/>
      <c r="DF180" s="17"/>
      <c r="DG180" s="17"/>
      <c r="DH180" s="17"/>
      <c r="DI180" s="17"/>
      <c r="DJ180" s="17"/>
      <c r="DK180" s="17"/>
      <c r="DL180" s="17"/>
      <c r="DM180" s="17"/>
      <c r="DN180" s="17"/>
      <c r="DO180" s="17"/>
      <c r="DP180" s="17"/>
      <c r="DQ180" s="17"/>
      <c r="DR180" s="17"/>
      <c r="DS180" s="17"/>
      <c r="DT180" s="17"/>
      <c r="DU180" s="17"/>
      <c r="DV180" s="17"/>
      <c r="DW180" s="17"/>
      <c r="DX180" s="17"/>
      <c r="DY180" s="17"/>
      <c r="DZ180" s="17"/>
      <c r="EA180" s="17"/>
      <c r="EB180" s="17"/>
      <c r="EC180" s="17"/>
      <c r="ED180" s="17"/>
      <c r="EE180" s="17"/>
      <c r="EF180" s="17"/>
      <c r="EG180" s="17"/>
      <c r="EH180" s="17"/>
      <c r="EI180" s="17"/>
      <c r="EJ180" s="17"/>
      <c r="EK180" s="17"/>
      <c r="EL180" s="17"/>
      <c r="EM180" s="17"/>
      <c r="EN180" s="17"/>
      <c r="EO180" s="17"/>
      <c r="EP180" s="17"/>
      <c r="EQ180" s="17"/>
      <c r="ER180" s="17"/>
      <c r="ES180" s="17"/>
      <c r="ET180" s="17"/>
      <c r="EU180" s="17"/>
      <c r="EV180" s="17"/>
      <c r="EW180" s="17"/>
      <c r="EX180" s="17"/>
      <c r="EY180" s="17"/>
      <c r="EZ180" s="17"/>
      <c r="FA180" s="17"/>
      <c r="FB180" s="17"/>
      <c r="FC180" s="17"/>
      <c r="FD180" s="17"/>
      <c r="FE180" s="17"/>
      <c r="FF180" s="17"/>
      <c r="FG180" s="17"/>
      <c r="FH180" s="17"/>
      <c r="FI180" s="17"/>
      <c r="FJ180" s="17"/>
      <c r="FK180" s="17"/>
      <c r="FL180" s="17"/>
      <c r="FM180" s="17"/>
      <c r="FN180" s="17"/>
      <c r="FO180" s="17"/>
      <c r="FP180" s="17"/>
      <c r="FQ180" s="17"/>
      <c r="FR180" s="17"/>
      <c r="FS180" s="17"/>
      <c r="FT180" s="17"/>
      <c r="FU180" s="17"/>
      <c r="FV180" s="17"/>
      <c r="FW180" s="17"/>
      <c r="FX180" s="17"/>
      <c r="FY180" s="17"/>
      <c r="FZ180" s="17"/>
      <c r="GA180" s="17"/>
      <c r="GB180" s="17"/>
      <c r="GC180" s="17"/>
      <c r="GD180" s="17"/>
      <c r="GE180" s="17"/>
      <c r="GF180" s="17"/>
      <c r="GG180" s="17"/>
      <c r="GH180" s="17"/>
      <c r="GI180" s="17"/>
      <c r="GJ180" s="17"/>
      <c r="GK180" s="17"/>
      <c r="GL180" s="17"/>
      <c r="GM180" s="17"/>
      <c r="GN180" s="17"/>
      <c r="GO180" s="17"/>
      <c r="GP180" s="17"/>
      <c r="GQ180" s="17"/>
      <c r="GR180" s="17"/>
      <c r="GS180" s="17"/>
      <c r="GT180" s="17"/>
      <c r="GU180" s="17"/>
      <c r="GV180" s="17"/>
      <c r="GW180" s="17"/>
      <c r="GX180" s="17"/>
      <c r="GY180" s="17"/>
      <c r="GZ180" s="17"/>
      <c r="HA180" s="17"/>
      <c r="HB180" s="17"/>
      <c r="HC180" s="17"/>
      <c r="HD180" s="17"/>
      <c r="HE180" s="17"/>
      <c r="HF180" s="17"/>
      <c r="HG180" s="17"/>
      <c r="HH180" s="17"/>
      <c r="HI180" s="17"/>
      <c r="HJ180" s="17"/>
      <c r="HK180" s="17"/>
      <c r="HL180" s="17"/>
      <c r="HM180" s="17"/>
      <c r="HN180" s="17"/>
      <c r="HO180" s="17"/>
      <c r="HP180" s="17"/>
      <c r="HQ180" s="17"/>
      <c r="HR180" s="17"/>
      <c r="HS180" s="17"/>
      <c r="HT180" s="17"/>
      <c r="HU180" s="17"/>
      <c r="HV180" s="17"/>
    </row>
    <row r="181" spans="1:230" s="23" customFormat="1" ht="15" customHeight="1">
      <c r="A181" s="42"/>
      <c r="B181" s="17"/>
      <c r="C181" s="22"/>
      <c r="D181" s="22"/>
      <c r="E181" s="17"/>
      <c r="F181" s="17"/>
      <c r="G181" s="57" t="s">
        <v>545</v>
      </c>
      <c r="H181" s="17"/>
      <c r="I181" s="17"/>
      <c r="J181" s="17"/>
      <c r="K181" s="80"/>
      <c r="L181" s="17"/>
      <c r="M181" s="17"/>
      <c r="N181" s="150"/>
      <c r="O181" s="149">
        <f>Obliczenia5!L88</f>
        <v>0.86</v>
      </c>
      <c r="P181" s="147" t="s">
        <v>546</v>
      </c>
      <c r="Q181" s="17"/>
      <c r="R181" s="22"/>
      <c r="S181" s="22"/>
      <c r="T181" s="22"/>
      <c r="U181" s="22"/>
      <c r="V181" s="22"/>
      <c r="W181" s="22"/>
      <c r="X181" s="22"/>
      <c r="Y181" s="22"/>
      <c r="Z181" s="22"/>
      <c r="AA181" s="22"/>
      <c r="AB181" s="42"/>
      <c r="AC181" s="17"/>
      <c r="AD181" s="17"/>
      <c r="AE181" s="17"/>
      <c r="AF181" s="17"/>
      <c r="AG181" s="17"/>
      <c r="AH181" s="17"/>
      <c r="AI181" s="17"/>
      <c r="AJ181" s="17"/>
      <c r="AK181" s="17"/>
      <c r="AL181" s="17"/>
      <c r="AM181" s="17"/>
      <c r="AN181" s="17"/>
      <c r="AO181" s="17"/>
      <c r="AP181" s="17"/>
      <c r="AQ181" s="17"/>
      <c r="AR181" s="17"/>
      <c r="AS181" s="17"/>
      <c r="AT181" s="17"/>
      <c r="AU181" s="17"/>
      <c r="AV181" s="17"/>
      <c r="AW181" s="17"/>
      <c r="AX181" s="17"/>
      <c r="AY181" s="17"/>
      <c r="AZ181" s="17"/>
      <c r="BA181" s="17"/>
      <c r="BB181" s="17"/>
      <c r="BC181" s="17"/>
      <c r="BD181" s="17"/>
      <c r="BE181" s="17"/>
      <c r="BF181" s="17"/>
      <c r="BG181" s="17"/>
      <c r="BH181" s="17"/>
      <c r="BI181" s="17"/>
      <c r="BJ181" s="17"/>
      <c r="BK181" s="17"/>
      <c r="BL181" s="17"/>
      <c r="BM181" s="17"/>
      <c r="BN181" s="17"/>
      <c r="BO181" s="17"/>
      <c r="BP181" s="17"/>
      <c r="BQ181" s="17"/>
      <c r="BR181" s="17"/>
      <c r="BS181" s="17"/>
      <c r="BT181" s="17"/>
      <c r="BU181" s="17"/>
      <c r="BV181" s="17"/>
      <c r="BW181" s="17"/>
      <c r="BX181" s="17"/>
      <c r="BY181" s="17"/>
      <c r="BZ181" s="17"/>
      <c r="CA181" s="17"/>
      <c r="CB181" s="17"/>
      <c r="CC181" s="17"/>
      <c r="CD181" s="17"/>
      <c r="CE181" s="17"/>
      <c r="CF181" s="17"/>
      <c r="CG181" s="17"/>
      <c r="CH181" s="17"/>
      <c r="CI181" s="17"/>
      <c r="CJ181" s="17"/>
      <c r="CK181" s="17"/>
      <c r="CL181" s="17"/>
      <c r="CM181" s="17"/>
      <c r="CN181" s="17"/>
      <c r="CO181" s="17"/>
      <c r="CP181" s="17"/>
      <c r="CQ181" s="17"/>
      <c r="CR181" s="17"/>
      <c r="CS181" s="17"/>
      <c r="CT181" s="17"/>
      <c r="CU181" s="17"/>
      <c r="CV181" s="17"/>
      <c r="CW181" s="17"/>
      <c r="CX181" s="17"/>
      <c r="CY181" s="17"/>
      <c r="CZ181" s="17"/>
      <c r="DA181" s="17"/>
      <c r="DB181" s="17"/>
      <c r="DC181" s="17"/>
      <c r="DD181" s="17"/>
      <c r="DE181" s="17"/>
      <c r="DF181" s="17"/>
      <c r="DG181" s="17"/>
      <c r="DH181" s="17"/>
      <c r="DI181" s="17"/>
      <c r="DJ181" s="17"/>
      <c r="DK181" s="17"/>
      <c r="DL181" s="17"/>
      <c r="DM181" s="17"/>
      <c r="DN181" s="17"/>
      <c r="DO181" s="17"/>
      <c r="DP181" s="17"/>
      <c r="DQ181" s="17"/>
      <c r="DR181" s="17"/>
      <c r="DS181" s="17"/>
      <c r="DT181" s="17"/>
      <c r="DU181" s="17"/>
      <c r="DV181" s="17"/>
      <c r="DW181" s="17"/>
      <c r="DX181" s="17"/>
      <c r="DY181" s="17"/>
      <c r="DZ181" s="17"/>
      <c r="EA181" s="17"/>
      <c r="EB181" s="17"/>
      <c r="EC181" s="17"/>
      <c r="ED181" s="17"/>
      <c r="EE181" s="17"/>
      <c r="EF181" s="17"/>
      <c r="EG181" s="17"/>
      <c r="EH181" s="17"/>
      <c r="EI181" s="17"/>
      <c r="EJ181" s="17"/>
      <c r="EK181" s="17"/>
      <c r="EL181" s="17"/>
      <c r="EM181" s="17"/>
      <c r="EN181" s="17"/>
      <c r="EO181" s="17"/>
      <c r="EP181" s="17"/>
      <c r="EQ181" s="17"/>
      <c r="ER181" s="17"/>
      <c r="ES181" s="17"/>
      <c r="ET181" s="17"/>
      <c r="EU181" s="17"/>
      <c r="EV181" s="17"/>
      <c r="EW181" s="17"/>
      <c r="EX181" s="17"/>
      <c r="EY181" s="17"/>
      <c r="EZ181" s="17"/>
      <c r="FA181" s="17"/>
      <c r="FB181" s="17"/>
      <c r="FC181" s="17"/>
      <c r="FD181" s="17"/>
      <c r="FE181" s="17"/>
      <c r="FF181" s="17"/>
      <c r="FG181" s="17"/>
      <c r="FH181" s="17"/>
      <c r="FI181" s="17"/>
      <c r="FJ181" s="17"/>
      <c r="FK181" s="17"/>
      <c r="FL181" s="17"/>
      <c r="FM181" s="17"/>
      <c r="FN181" s="17"/>
      <c r="FO181" s="17"/>
      <c r="FP181" s="17"/>
      <c r="FQ181" s="17"/>
      <c r="FR181" s="17"/>
      <c r="FS181" s="17"/>
      <c r="FT181" s="17"/>
      <c r="FU181" s="17"/>
      <c r="FV181" s="17"/>
      <c r="FW181" s="17"/>
      <c r="FX181" s="17"/>
      <c r="FY181" s="17"/>
      <c r="FZ181" s="17"/>
      <c r="GA181" s="17"/>
      <c r="GB181" s="17"/>
      <c r="GC181" s="17"/>
      <c r="GD181" s="17"/>
      <c r="GE181" s="17"/>
      <c r="GF181" s="17"/>
      <c r="GG181" s="17"/>
      <c r="GH181" s="17"/>
      <c r="GI181" s="17"/>
      <c r="GJ181" s="17"/>
      <c r="GK181" s="17"/>
      <c r="GL181" s="17"/>
      <c r="GM181" s="17"/>
      <c r="GN181" s="17"/>
      <c r="GO181" s="17"/>
      <c r="GP181" s="17"/>
      <c r="GQ181" s="17"/>
      <c r="GR181" s="17"/>
      <c r="GS181" s="17"/>
      <c r="GT181" s="17"/>
      <c r="GU181" s="17"/>
      <c r="GV181" s="17"/>
      <c r="GW181" s="17"/>
      <c r="GX181" s="17"/>
      <c r="GY181" s="17"/>
      <c r="GZ181" s="17"/>
      <c r="HA181" s="17"/>
      <c r="HB181" s="17"/>
      <c r="HC181" s="17"/>
      <c r="HD181" s="17"/>
      <c r="HE181" s="17"/>
      <c r="HF181" s="17"/>
      <c r="HG181" s="17"/>
      <c r="HH181" s="17"/>
      <c r="HI181" s="17"/>
      <c r="HJ181" s="17"/>
      <c r="HK181" s="17"/>
      <c r="HL181" s="17"/>
      <c r="HM181" s="17"/>
      <c r="HN181" s="17"/>
      <c r="HO181" s="17"/>
      <c r="HP181" s="17"/>
      <c r="HQ181" s="17"/>
      <c r="HR181" s="17"/>
      <c r="HS181" s="17"/>
      <c r="HT181" s="17"/>
      <c r="HU181" s="17"/>
      <c r="HV181" s="17"/>
    </row>
    <row r="182" spans="1:230" s="23" customFormat="1" ht="15" customHeight="1">
      <c r="A182" s="42"/>
      <c r="B182" s="17"/>
      <c r="C182" s="22"/>
      <c r="D182" s="22"/>
      <c r="E182" s="17"/>
      <c r="F182" s="17"/>
      <c r="G182" s="129" t="s">
        <v>563</v>
      </c>
      <c r="H182" s="17"/>
      <c r="I182" s="17"/>
      <c r="J182" s="17"/>
      <c r="K182" s="80"/>
      <c r="L182" s="17"/>
      <c r="M182" s="17"/>
      <c r="N182" s="150"/>
      <c r="O182" s="146"/>
      <c r="P182" s="148"/>
      <c r="Q182" s="22"/>
      <c r="R182" s="22"/>
      <c r="S182" s="22"/>
      <c r="T182" s="22"/>
      <c r="U182" s="22"/>
      <c r="V182" s="22"/>
      <c r="W182" s="22"/>
      <c r="X182" s="22"/>
      <c r="Y182" s="22"/>
      <c r="Z182" s="22"/>
      <c r="AA182" s="22"/>
      <c r="AB182" s="42"/>
      <c r="AC182" s="17"/>
      <c r="AD182" s="17"/>
      <c r="AE182" s="17"/>
      <c r="AF182" s="17"/>
      <c r="AG182" s="17"/>
      <c r="AH182" s="17"/>
      <c r="AI182" s="17"/>
      <c r="AJ182" s="17"/>
      <c r="AK182" s="17"/>
      <c r="AL182" s="17"/>
      <c r="AM182" s="17"/>
      <c r="AN182" s="17"/>
      <c r="AO182" s="17"/>
      <c r="AP182" s="17"/>
      <c r="AQ182" s="17"/>
      <c r="AR182" s="17"/>
      <c r="AS182" s="17"/>
      <c r="AT182" s="17"/>
      <c r="AU182" s="17"/>
      <c r="AV182" s="17"/>
      <c r="AW182" s="17"/>
      <c r="AX182" s="17"/>
      <c r="AY182" s="17"/>
      <c r="AZ182" s="17"/>
      <c r="BA182" s="17"/>
      <c r="BB182" s="17"/>
      <c r="BC182" s="17"/>
      <c r="BD182" s="17"/>
      <c r="BE182" s="17"/>
      <c r="BF182" s="17"/>
      <c r="BG182" s="17"/>
      <c r="BH182" s="17"/>
      <c r="BI182" s="17"/>
      <c r="BJ182" s="17"/>
      <c r="BK182" s="17"/>
      <c r="BL182" s="17"/>
      <c r="BM182" s="17"/>
      <c r="BN182" s="17"/>
      <c r="BO182" s="17"/>
      <c r="BP182" s="17"/>
      <c r="BQ182" s="17"/>
      <c r="BR182" s="17"/>
      <c r="BS182" s="17"/>
      <c r="BT182" s="17"/>
      <c r="BU182" s="17"/>
      <c r="BV182" s="17"/>
      <c r="BW182" s="17"/>
      <c r="BX182" s="17"/>
      <c r="BY182" s="17"/>
      <c r="BZ182" s="17"/>
      <c r="CA182" s="17"/>
      <c r="CB182" s="17"/>
      <c r="CC182" s="17"/>
      <c r="CD182" s="17"/>
      <c r="CE182" s="17"/>
      <c r="CF182" s="17"/>
      <c r="CG182" s="17"/>
      <c r="CH182" s="17"/>
      <c r="CI182" s="17"/>
      <c r="CJ182" s="17"/>
      <c r="CK182" s="17"/>
      <c r="CL182" s="17"/>
      <c r="CM182" s="17"/>
      <c r="CN182" s="17"/>
      <c r="CO182" s="17"/>
      <c r="CP182" s="17"/>
      <c r="CQ182" s="17"/>
      <c r="CR182" s="17"/>
      <c r="CS182" s="17"/>
      <c r="CT182" s="17"/>
      <c r="CU182" s="17"/>
      <c r="CV182" s="17"/>
      <c r="CW182" s="17"/>
      <c r="CX182" s="17"/>
      <c r="CY182" s="17"/>
      <c r="CZ182" s="17"/>
      <c r="DA182" s="17"/>
      <c r="DB182" s="17"/>
      <c r="DC182" s="17"/>
      <c r="DD182" s="17"/>
      <c r="DE182" s="17"/>
      <c r="DF182" s="17"/>
      <c r="DG182" s="17"/>
      <c r="DH182" s="17"/>
      <c r="DI182" s="17"/>
      <c r="DJ182" s="17"/>
      <c r="DK182" s="17"/>
      <c r="DL182" s="17"/>
      <c r="DM182" s="17"/>
      <c r="DN182" s="17"/>
      <c r="DO182" s="17"/>
      <c r="DP182" s="17"/>
      <c r="DQ182" s="17"/>
      <c r="DR182" s="17"/>
      <c r="DS182" s="17"/>
      <c r="DT182" s="17"/>
      <c r="DU182" s="17"/>
      <c r="DV182" s="17"/>
      <c r="DW182" s="17"/>
      <c r="DX182" s="17"/>
      <c r="DY182" s="17"/>
      <c r="DZ182" s="17"/>
      <c r="EA182" s="17"/>
      <c r="EB182" s="17"/>
      <c r="EC182" s="17"/>
      <c r="ED182" s="17"/>
      <c r="EE182" s="17"/>
      <c r="EF182" s="17"/>
      <c r="EG182" s="17"/>
      <c r="EH182" s="17"/>
      <c r="EI182" s="17"/>
      <c r="EJ182" s="17"/>
      <c r="EK182" s="17"/>
      <c r="EL182" s="17"/>
      <c r="EM182" s="17"/>
      <c r="EN182" s="17"/>
      <c r="EO182" s="17"/>
      <c r="EP182" s="17"/>
      <c r="EQ182" s="17"/>
      <c r="ER182" s="17"/>
      <c r="ES182" s="17"/>
      <c r="ET182" s="17"/>
      <c r="EU182" s="17"/>
      <c r="EV182" s="17"/>
      <c r="EW182" s="17"/>
      <c r="EX182" s="17"/>
      <c r="EY182" s="17"/>
      <c r="EZ182" s="17"/>
      <c r="FA182" s="17"/>
      <c r="FB182" s="17"/>
      <c r="FC182" s="17"/>
      <c r="FD182" s="17"/>
      <c r="FE182" s="17"/>
      <c r="FF182" s="17"/>
      <c r="FG182" s="17"/>
      <c r="FH182" s="17"/>
      <c r="FI182" s="17"/>
      <c r="FJ182" s="17"/>
      <c r="FK182" s="17"/>
      <c r="FL182" s="17"/>
      <c r="FM182" s="17"/>
      <c r="FN182" s="17"/>
      <c r="FO182" s="17"/>
      <c r="FP182" s="17"/>
      <c r="FQ182" s="17"/>
      <c r="FR182" s="17"/>
      <c r="FS182" s="17"/>
      <c r="FT182" s="17"/>
      <c r="FU182" s="17"/>
      <c r="FV182" s="17"/>
      <c r="FW182" s="17"/>
      <c r="FX182" s="17"/>
      <c r="FY182" s="17"/>
      <c r="FZ182" s="17"/>
      <c r="GA182" s="17"/>
      <c r="GB182" s="17"/>
      <c r="GC182" s="17"/>
      <c r="GD182" s="17"/>
      <c r="GE182" s="17"/>
      <c r="GF182" s="17"/>
      <c r="GG182" s="17"/>
      <c r="GH182" s="17"/>
      <c r="GI182" s="17"/>
      <c r="GJ182" s="17"/>
      <c r="GK182" s="17"/>
      <c r="GL182" s="17"/>
      <c r="GM182" s="17"/>
      <c r="GN182" s="17"/>
      <c r="GO182" s="17"/>
      <c r="GP182" s="17"/>
      <c r="GQ182" s="17"/>
      <c r="GR182" s="17"/>
      <c r="GS182" s="17"/>
      <c r="GT182" s="17"/>
      <c r="GU182" s="17"/>
      <c r="GV182" s="17"/>
      <c r="GW182" s="17"/>
      <c r="GX182" s="17"/>
      <c r="GY182" s="17"/>
      <c r="GZ182" s="17"/>
      <c r="HA182" s="17"/>
      <c r="HB182" s="17"/>
      <c r="HC182" s="17"/>
      <c r="HD182" s="17"/>
      <c r="HE182" s="17"/>
      <c r="HF182" s="17"/>
      <c r="HG182" s="17"/>
      <c r="HH182" s="17"/>
      <c r="HI182" s="17"/>
      <c r="HJ182" s="17"/>
      <c r="HK182" s="17"/>
      <c r="HL182" s="17"/>
      <c r="HM182" s="17"/>
      <c r="HN182" s="17"/>
      <c r="HO182" s="17"/>
      <c r="HP182" s="17"/>
      <c r="HQ182" s="17"/>
      <c r="HR182" s="17"/>
      <c r="HS182" s="17"/>
      <c r="HT182" s="17"/>
      <c r="HU182" s="17"/>
      <c r="HV182" s="17"/>
    </row>
    <row r="183" spans="1:230" s="23" customFormat="1" ht="15" customHeight="1">
      <c r="A183" s="42"/>
      <c r="B183" s="17"/>
      <c r="C183" s="22"/>
      <c r="D183" s="22"/>
      <c r="E183" s="17"/>
      <c r="F183" s="17"/>
      <c r="G183" s="17"/>
      <c r="H183" s="17"/>
      <c r="I183" s="17"/>
      <c r="J183" s="17"/>
      <c r="K183" s="17"/>
      <c r="L183" s="17"/>
      <c r="M183" s="17"/>
      <c r="N183" s="22"/>
      <c r="O183" s="22"/>
      <c r="P183" s="22"/>
      <c r="Q183" s="22"/>
      <c r="R183" s="22"/>
      <c r="S183" s="22"/>
      <c r="T183" s="22"/>
      <c r="U183" s="22"/>
      <c r="V183" s="22"/>
      <c r="W183" s="22"/>
      <c r="X183" s="22"/>
      <c r="Y183" s="22"/>
      <c r="Z183" s="22"/>
      <c r="AA183" s="22"/>
      <c r="AB183" s="42"/>
      <c r="AC183" s="17"/>
      <c r="AD183" s="17"/>
      <c r="AE183" s="17"/>
      <c r="AF183" s="17"/>
      <c r="AG183" s="17"/>
      <c r="AH183" s="17"/>
      <c r="AI183" s="17"/>
      <c r="AJ183" s="17"/>
      <c r="AK183" s="17"/>
      <c r="AL183" s="17"/>
      <c r="AM183" s="17"/>
      <c r="AN183" s="17"/>
      <c r="AO183" s="17"/>
      <c r="AP183" s="17"/>
      <c r="AQ183" s="17"/>
      <c r="AR183" s="17"/>
      <c r="AS183" s="17"/>
      <c r="AT183" s="17"/>
      <c r="AU183" s="17"/>
      <c r="AV183" s="17"/>
      <c r="AW183" s="17"/>
      <c r="AX183" s="17"/>
      <c r="AY183" s="17"/>
      <c r="AZ183" s="17"/>
      <c r="BA183" s="17"/>
      <c r="BB183" s="17"/>
      <c r="BC183" s="17"/>
      <c r="BD183" s="17"/>
      <c r="BE183" s="17"/>
      <c r="BF183" s="17"/>
      <c r="BG183" s="17"/>
      <c r="BH183" s="17"/>
      <c r="BI183" s="17"/>
      <c r="BJ183" s="17"/>
      <c r="BK183" s="17"/>
      <c r="BL183" s="17"/>
      <c r="BM183" s="17"/>
      <c r="BN183" s="17"/>
      <c r="BO183" s="17"/>
      <c r="BP183" s="17"/>
      <c r="BQ183" s="17"/>
      <c r="BR183" s="17"/>
      <c r="BS183" s="17"/>
      <c r="BT183" s="17"/>
      <c r="BU183" s="17"/>
      <c r="BV183" s="17"/>
      <c r="BW183" s="17"/>
      <c r="BX183" s="17"/>
      <c r="BY183" s="17"/>
      <c r="BZ183" s="17"/>
      <c r="CA183" s="17"/>
      <c r="CB183" s="17"/>
      <c r="CC183" s="17"/>
      <c r="CD183" s="17"/>
      <c r="CE183" s="17"/>
      <c r="CF183" s="17"/>
      <c r="CG183" s="17"/>
      <c r="CH183" s="17"/>
      <c r="CI183" s="17"/>
      <c r="CJ183" s="17"/>
      <c r="CK183" s="17"/>
      <c r="CL183" s="17"/>
      <c r="CM183" s="17"/>
      <c r="CN183" s="17"/>
      <c r="CO183" s="17"/>
      <c r="CP183" s="17"/>
      <c r="CQ183" s="17"/>
      <c r="CR183" s="17"/>
      <c r="CS183" s="17"/>
      <c r="CT183" s="17"/>
      <c r="CU183" s="17"/>
      <c r="CV183" s="17"/>
      <c r="CW183" s="17"/>
      <c r="CX183" s="17"/>
      <c r="CY183" s="17"/>
      <c r="CZ183" s="17"/>
      <c r="DA183" s="17"/>
      <c r="DB183" s="17"/>
      <c r="DC183" s="17"/>
      <c r="DD183" s="17"/>
      <c r="DE183" s="17"/>
      <c r="DF183" s="17"/>
      <c r="DG183" s="17"/>
      <c r="DH183" s="17"/>
      <c r="DI183" s="17"/>
      <c r="DJ183" s="17"/>
      <c r="DK183" s="17"/>
      <c r="DL183" s="17"/>
      <c r="DM183" s="17"/>
      <c r="DN183" s="17"/>
      <c r="DO183" s="17"/>
      <c r="DP183" s="17"/>
      <c r="DQ183" s="17"/>
      <c r="DR183" s="17"/>
      <c r="DS183" s="17"/>
      <c r="DT183" s="17"/>
      <c r="DU183" s="17"/>
      <c r="DV183" s="17"/>
      <c r="DW183" s="17"/>
      <c r="DX183" s="17"/>
      <c r="DY183" s="17"/>
      <c r="DZ183" s="17"/>
      <c r="EA183" s="17"/>
      <c r="EB183" s="17"/>
      <c r="EC183" s="17"/>
      <c r="ED183" s="17"/>
      <c r="EE183" s="17"/>
      <c r="EF183" s="17"/>
      <c r="EG183" s="17"/>
      <c r="EH183" s="17"/>
      <c r="EI183" s="17"/>
      <c r="EJ183" s="17"/>
      <c r="EK183" s="17"/>
      <c r="EL183" s="17"/>
      <c r="EM183" s="17"/>
      <c r="EN183" s="17"/>
      <c r="EO183" s="17"/>
      <c r="EP183" s="17"/>
      <c r="EQ183" s="17"/>
      <c r="ER183" s="17"/>
      <c r="ES183" s="17"/>
      <c r="ET183" s="17"/>
      <c r="EU183" s="17"/>
      <c r="EV183" s="17"/>
      <c r="EW183" s="17"/>
      <c r="EX183" s="17"/>
      <c r="EY183" s="17"/>
      <c r="EZ183" s="17"/>
      <c r="FA183" s="17"/>
      <c r="FB183" s="17"/>
      <c r="FC183" s="17"/>
      <c r="FD183" s="17"/>
      <c r="FE183" s="17"/>
      <c r="FF183" s="17"/>
      <c r="FG183" s="17"/>
      <c r="FH183" s="17"/>
      <c r="FI183" s="17"/>
      <c r="FJ183" s="17"/>
      <c r="FK183" s="17"/>
      <c r="FL183" s="17"/>
      <c r="FM183" s="17"/>
      <c r="FN183" s="17"/>
      <c r="FO183" s="17"/>
      <c r="FP183" s="17"/>
      <c r="FQ183" s="17"/>
      <c r="FR183" s="17"/>
      <c r="FS183" s="17"/>
      <c r="FT183" s="17"/>
      <c r="FU183" s="17"/>
      <c r="FV183" s="17"/>
      <c r="FW183" s="17"/>
      <c r="FX183" s="17"/>
      <c r="FY183" s="17"/>
      <c r="FZ183" s="17"/>
      <c r="GA183" s="17"/>
      <c r="GB183" s="17"/>
      <c r="GC183" s="17"/>
      <c r="GD183" s="17"/>
      <c r="GE183" s="17"/>
      <c r="GF183" s="17"/>
      <c r="GG183" s="17"/>
      <c r="GH183" s="17"/>
      <c r="GI183" s="17"/>
      <c r="GJ183" s="17"/>
      <c r="GK183" s="17"/>
      <c r="GL183" s="17"/>
      <c r="GM183" s="17"/>
      <c r="GN183" s="17"/>
      <c r="GO183" s="17"/>
      <c r="GP183" s="17"/>
      <c r="GQ183" s="17"/>
      <c r="GR183" s="17"/>
      <c r="GS183" s="17"/>
      <c r="GT183" s="17"/>
      <c r="GU183" s="17"/>
      <c r="GV183" s="17"/>
      <c r="GW183" s="17"/>
      <c r="GX183" s="17"/>
      <c r="GY183" s="17"/>
      <c r="GZ183" s="17"/>
      <c r="HA183" s="17"/>
      <c r="HB183" s="17"/>
      <c r="HC183" s="17"/>
      <c r="HD183" s="17"/>
      <c r="HE183" s="17"/>
      <c r="HF183" s="17"/>
      <c r="HG183" s="17"/>
      <c r="HH183" s="17"/>
      <c r="HI183" s="17"/>
      <c r="HJ183" s="17"/>
      <c r="HK183" s="17"/>
      <c r="HL183" s="17"/>
      <c r="HM183" s="17"/>
      <c r="HN183" s="17"/>
      <c r="HO183" s="17"/>
      <c r="HP183" s="17"/>
      <c r="HQ183" s="17"/>
      <c r="HR183" s="17"/>
      <c r="HS183" s="17"/>
      <c r="HT183" s="17"/>
      <c r="HU183" s="17"/>
      <c r="HV183" s="17"/>
    </row>
    <row r="184" spans="1:230" s="23" customFormat="1" ht="15" customHeight="1">
      <c r="A184" s="42"/>
      <c r="B184" s="17"/>
      <c r="C184" s="22"/>
      <c r="D184" s="22"/>
      <c r="E184" s="17"/>
      <c r="F184" s="17"/>
      <c r="G184" s="278" t="s">
        <v>562</v>
      </c>
      <c r="H184" s="278"/>
      <c r="I184" s="278"/>
      <c r="J184" s="279" t="str">
        <f>Obliczenia5!B130</f>
        <v>Vitoclima 200-S model 3,5</v>
      </c>
      <c r="K184" s="279"/>
      <c r="L184" s="279"/>
      <c r="M184" s="279"/>
      <c r="N184" s="279"/>
      <c r="O184" s="279"/>
      <c r="P184" s="22"/>
      <c r="Q184" s="22"/>
      <c r="R184" s="22"/>
      <c r="S184" s="22"/>
      <c r="T184" s="22"/>
      <c r="U184" s="22"/>
      <c r="V184" s="22"/>
      <c r="W184" s="22"/>
      <c r="X184" s="22"/>
      <c r="Y184" s="22"/>
      <c r="Z184" s="22"/>
      <c r="AA184" s="22"/>
      <c r="AB184" s="42"/>
      <c r="AC184" s="17"/>
      <c r="AD184" s="17"/>
      <c r="AE184" s="17"/>
      <c r="AF184" s="17"/>
      <c r="AG184" s="17"/>
      <c r="AH184" s="17"/>
      <c r="AI184" s="17"/>
      <c r="AJ184" s="17"/>
      <c r="AK184" s="17"/>
      <c r="AL184" s="17"/>
      <c r="AM184" s="17"/>
      <c r="AN184" s="17"/>
      <c r="AO184" s="17"/>
      <c r="AP184" s="17"/>
      <c r="AQ184" s="17"/>
      <c r="AR184" s="17"/>
      <c r="AS184" s="17"/>
      <c r="AT184" s="17"/>
      <c r="AU184" s="17"/>
      <c r="AV184" s="17"/>
      <c r="AW184" s="17"/>
      <c r="AX184" s="17"/>
      <c r="AY184" s="17"/>
      <c r="AZ184" s="17"/>
      <c r="BA184" s="17"/>
      <c r="BB184" s="17"/>
      <c r="BC184" s="17"/>
      <c r="BD184" s="17"/>
      <c r="BE184" s="17"/>
      <c r="BF184" s="17"/>
      <c r="BG184" s="17"/>
      <c r="BH184" s="17"/>
      <c r="BI184" s="17"/>
      <c r="BJ184" s="17"/>
      <c r="BK184" s="17"/>
      <c r="BL184" s="17"/>
      <c r="BM184" s="17"/>
      <c r="BN184" s="17"/>
      <c r="BO184" s="17"/>
      <c r="BP184" s="17"/>
      <c r="BQ184" s="17"/>
      <c r="BR184" s="17"/>
      <c r="BS184" s="17"/>
      <c r="BT184" s="17"/>
      <c r="BU184" s="17"/>
      <c r="BV184" s="17"/>
      <c r="BW184" s="17"/>
      <c r="BX184" s="17"/>
      <c r="BY184" s="17"/>
      <c r="BZ184" s="17"/>
      <c r="CA184" s="17"/>
      <c r="CB184" s="17"/>
      <c r="CC184" s="17"/>
      <c r="CD184" s="17"/>
      <c r="CE184" s="17"/>
      <c r="CF184" s="17"/>
      <c r="CG184" s="17"/>
      <c r="CH184" s="17"/>
      <c r="CI184" s="17"/>
      <c r="CJ184" s="17"/>
      <c r="CK184" s="17"/>
      <c r="CL184" s="17"/>
      <c r="CM184" s="17"/>
      <c r="CN184" s="17"/>
      <c r="CO184" s="17"/>
      <c r="CP184" s="17"/>
      <c r="CQ184" s="17"/>
      <c r="CR184" s="17"/>
      <c r="CS184" s="17"/>
      <c r="CT184" s="17"/>
      <c r="CU184" s="17"/>
      <c r="CV184" s="17"/>
      <c r="CW184" s="17"/>
      <c r="CX184" s="17"/>
      <c r="CY184" s="17"/>
      <c r="CZ184" s="17"/>
      <c r="DA184" s="17"/>
      <c r="DB184" s="17"/>
      <c r="DC184" s="17"/>
      <c r="DD184" s="17"/>
      <c r="DE184" s="17"/>
      <c r="DF184" s="17"/>
      <c r="DG184" s="17"/>
      <c r="DH184" s="17"/>
      <c r="DI184" s="17"/>
      <c r="DJ184" s="17"/>
      <c r="DK184" s="17"/>
      <c r="DL184" s="17"/>
      <c r="DM184" s="17"/>
      <c r="DN184" s="17"/>
      <c r="DO184" s="17"/>
      <c r="DP184" s="17"/>
      <c r="DQ184" s="17"/>
      <c r="DR184" s="17"/>
      <c r="DS184" s="17"/>
      <c r="DT184" s="17"/>
      <c r="DU184" s="17"/>
      <c r="DV184" s="17"/>
      <c r="DW184" s="17"/>
      <c r="DX184" s="17"/>
      <c r="DY184" s="17"/>
      <c r="DZ184" s="17"/>
      <c r="EA184" s="17"/>
      <c r="EB184" s="17"/>
      <c r="EC184" s="17"/>
      <c r="ED184" s="17"/>
      <c r="EE184" s="17"/>
      <c r="EF184" s="17"/>
      <c r="EG184" s="17"/>
      <c r="EH184" s="17"/>
      <c r="EI184" s="17"/>
      <c r="EJ184" s="17"/>
      <c r="EK184" s="17"/>
      <c r="EL184" s="17"/>
      <c r="EM184" s="17"/>
      <c r="EN184" s="17"/>
      <c r="EO184" s="17"/>
      <c r="EP184" s="17"/>
      <c r="EQ184" s="17"/>
      <c r="ER184" s="17"/>
      <c r="ES184" s="17"/>
      <c r="ET184" s="17"/>
      <c r="EU184" s="17"/>
      <c r="EV184" s="17"/>
      <c r="EW184" s="17"/>
      <c r="EX184" s="17"/>
      <c r="EY184" s="17"/>
      <c r="EZ184" s="17"/>
      <c r="FA184" s="17"/>
      <c r="FB184" s="17"/>
      <c r="FC184" s="17"/>
      <c r="FD184" s="17"/>
      <c r="FE184" s="17"/>
      <c r="FF184" s="17"/>
      <c r="FG184" s="17"/>
      <c r="FH184" s="17"/>
      <c r="FI184" s="17"/>
      <c r="FJ184" s="17"/>
      <c r="FK184" s="17"/>
      <c r="FL184" s="17"/>
      <c r="FM184" s="17"/>
      <c r="FN184" s="17"/>
      <c r="FO184" s="17"/>
      <c r="FP184" s="17"/>
      <c r="FQ184" s="17"/>
      <c r="FR184" s="17"/>
      <c r="FS184" s="17"/>
      <c r="FT184" s="17"/>
      <c r="FU184" s="17"/>
      <c r="FV184" s="17"/>
      <c r="FW184" s="17"/>
      <c r="FX184" s="17"/>
      <c r="FY184" s="17"/>
      <c r="FZ184" s="17"/>
      <c r="GA184" s="17"/>
      <c r="GB184" s="17"/>
      <c r="GC184" s="17"/>
      <c r="GD184" s="17"/>
      <c r="GE184" s="17"/>
      <c r="GF184" s="17"/>
      <c r="GG184" s="17"/>
      <c r="GH184" s="17"/>
      <c r="GI184" s="17"/>
      <c r="GJ184" s="17"/>
      <c r="GK184" s="17"/>
      <c r="GL184" s="17"/>
      <c r="GM184" s="17"/>
      <c r="GN184" s="17"/>
      <c r="GO184" s="17"/>
      <c r="GP184" s="17"/>
      <c r="GQ184" s="17"/>
      <c r="GR184" s="17"/>
      <c r="GS184" s="17"/>
      <c r="GT184" s="17"/>
      <c r="GU184" s="17"/>
      <c r="GV184" s="17"/>
      <c r="GW184" s="17"/>
      <c r="GX184" s="17"/>
      <c r="GY184" s="17"/>
      <c r="GZ184" s="17"/>
      <c r="HA184" s="17"/>
      <c r="HB184" s="17"/>
      <c r="HC184" s="17"/>
      <c r="HD184" s="17"/>
      <c r="HE184" s="17"/>
      <c r="HF184" s="17"/>
      <c r="HG184" s="17"/>
      <c r="HH184" s="17"/>
      <c r="HI184" s="17"/>
      <c r="HJ184" s="17"/>
      <c r="HK184" s="17"/>
      <c r="HL184" s="17"/>
      <c r="HM184" s="17"/>
      <c r="HN184" s="17"/>
      <c r="HO184" s="17"/>
      <c r="HP184" s="17"/>
      <c r="HQ184" s="17"/>
      <c r="HR184" s="17"/>
      <c r="HS184" s="17"/>
      <c r="HT184" s="17"/>
      <c r="HU184" s="17"/>
      <c r="HV184" s="17"/>
    </row>
    <row r="185" spans="1:230" s="23" customFormat="1" ht="15" customHeight="1">
      <c r="A185" s="42"/>
      <c r="B185" s="17"/>
      <c r="C185" s="22"/>
      <c r="D185" s="22"/>
      <c r="E185" s="17"/>
      <c r="F185" s="17"/>
      <c r="G185" s="278"/>
      <c r="H185" s="278"/>
      <c r="I185" s="278"/>
      <c r="J185" s="279"/>
      <c r="K185" s="279"/>
      <c r="L185" s="279"/>
      <c r="M185" s="279"/>
      <c r="N185" s="279"/>
      <c r="O185" s="279"/>
      <c r="P185" s="165"/>
      <c r="Q185" s="282"/>
      <c r="R185" s="22"/>
      <c r="S185" s="22"/>
      <c r="T185" s="100" t="s">
        <v>566</v>
      </c>
      <c r="U185" s="22"/>
      <c r="V185" s="22"/>
      <c r="W185" s="22"/>
      <c r="X185" s="22"/>
      <c r="Y185" s="22"/>
      <c r="Z185" s="22"/>
      <c r="AA185" s="22"/>
      <c r="AB185" s="42"/>
      <c r="AC185" s="17"/>
      <c r="AD185"/>
      <c r="AE185" s="17"/>
      <c r="AF185" s="17"/>
      <c r="AG185" s="17"/>
      <c r="AH185" s="17"/>
      <c r="AI185" s="17"/>
      <c r="AJ185" s="17"/>
      <c r="AK185" s="17"/>
      <c r="AL185" s="17"/>
      <c r="AM185" s="17"/>
      <c r="AN185" s="17"/>
      <c r="AO185" s="17"/>
      <c r="AP185" s="17"/>
      <c r="AQ185" s="17"/>
      <c r="AR185" s="17"/>
      <c r="AS185" s="17"/>
      <c r="AT185" s="17"/>
      <c r="AU185" s="17"/>
      <c r="AV185" s="17"/>
      <c r="AW185" s="17"/>
      <c r="AX185" s="17"/>
      <c r="AY185" s="17"/>
      <c r="AZ185" s="17"/>
      <c r="BA185" s="17"/>
      <c r="BB185" s="17"/>
      <c r="BC185" s="17"/>
      <c r="BD185" s="17"/>
      <c r="BE185" s="17"/>
      <c r="BF185" s="17"/>
      <c r="BG185" s="17"/>
      <c r="BH185" s="17"/>
      <c r="BI185" s="17"/>
      <c r="BJ185" s="17"/>
      <c r="BK185" s="17"/>
      <c r="BL185" s="17"/>
      <c r="BM185" s="17"/>
      <c r="BN185" s="17"/>
      <c r="BO185" s="17"/>
      <c r="BP185" s="17"/>
      <c r="BQ185" s="17"/>
      <c r="BR185" s="17"/>
      <c r="BS185" s="17"/>
      <c r="BT185" s="17"/>
      <c r="BU185" s="17"/>
      <c r="BV185" s="17"/>
      <c r="BW185" s="17"/>
      <c r="BX185" s="17"/>
      <c r="BY185" s="17"/>
      <c r="BZ185" s="17"/>
      <c r="CA185" s="17"/>
      <c r="CB185" s="17"/>
      <c r="CC185" s="17"/>
      <c r="CD185" s="17"/>
      <c r="CE185" s="17"/>
      <c r="CF185" s="17"/>
      <c r="CG185" s="17"/>
      <c r="CH185" s="17"/>
      <c r="CI185" s="17"/>
      <c r="CJ185" s="17"/>
      <c r="CK185" s="17"/>
      <c r="CL185" s="17"/>
      <c r="CM185" s="17"/>
      <c r="CN185" s="17"/>
      <c r="CO185" s="17"/>
      <c r="CP185" s="17"/>
      <c r="CQ185" s="17"/>
      <c r="CR185" s="17"/>
      <c r="CS185" s="17"/>
      <c r="CT185" s="17"/>
      <c r="CU185" s="17"/>
      <c r="CV185" s="17"/>
      <c r="CW185" s="17"/>
      <c r="CX185" s="17"/>
      <c r="CY185" s="17"/>
      <c r="CZ185" s="17"/>
      <c r="DA185" s="17"/>
      <c r="DB185" s="17"/>
      <c r="DC185" s="17"/>
      <c r="DD185" s="17"/>
      <c r="DE185" s="17"/>
      <c r="DF185" s="17"/>
      <c r="DG185" s="17"/>
      <c r="DH185" s="17"/>
      <c r="DI185" s="17"/>
      <c r="DJ185" s="17"/>
      <c r="DK185" s="17"/>
      <c r="DL185" s="17"/>
      <c r="DM185" s="17"/>
      <c r="DN185" s="17"/>
      <c r="DO185" s="17"/>
      <c r="DP185" s="17"/>
      <c r="DQ185" s="17"/>
      <c r="DR185" s="17"/>
      <c r="DS185" s="17"/>
      <c r="DT185" s="17"/>
      <c r="DU185" s="17"/>
      <c r="DV185" s="17"/>
      <c r="DW185" s="17"/>
      <c r="DX185" s="17"/>
      <c r="DY185" s="17"/>
      <c r="DZ185" s="17"/>
      <c r="EA185" s="17"/>
      <c r="EB185" s="17"/>
      <c r="EC185" s="17"/>
      <c r="ED185" s="17"/>
      <c r="EE185" s="17"/>
      <c r="EF185" s="17"/>
      <c r="EG185" s="17"/>
      <c r="EH185" s="17"/>
      <c r="EI185" s="17"/>
      <c r="EJ185" s="17"/>
      <c r="EK185" s="17"/>
      <c r="EL185" s="17"/>
      <c r="EM185" s="17"/>
      <c r="EN185" s="17"/>
      <c r="EO185" s="17"/>
      <c r="EP185" s="17"/>
      <c r="EQ185" s="17"/>
      <c r="ER185" s="17"/>
      <c r="ES185" s="17"/>
      <c r="ET185" s="17"/>
      <c r="EU185" s="17"/>
      <c r="EV185" s="17"/>
      <c r="EW185" s="17"/>
      <c r="EX185" s="17"/>
      <c r="EY185" s="17"/>
      <c r="EZ185" s="17"/>
      <c r="FA185" s="17"/>
      <c r="FB185" s="17"/>
      <c r="FC185" s="17"/>
      <c r="FD185" s="17"/>
      <c r="FE185" s="17"/>
      <c r="FF185" s="17"/>
      <c r="FG185" s="17"/>
      <c r="FH185" s="17"/>
      <c r="FI185" s="17"/>
      <c r="FJ185" s="17"/>
      <c r="FK185" s="17"/>
      <c r="FL185" s="17"/>
      <c r="FM185" s="17"/>
      <c r="FN185" s="17"/>
      <c r="FO185" s="17"/>
      <c r="FP185" s="17"/>
      <c r="FQ185" s="17"/>
      <c r="FR185" s="17"/>
      <c r="FS185" s="17"/>
      <c r="FT185" s="17"/>
      <c r="FU185" s="17"/>
      <c r="FV185" s="17"/>
      <c r="FW185" s="17"/>
      <c r="FX185" s="17"/>
      <c r="FY185" s="17"/>
      <c r="FZ185" s="17"/>
      <c r="GA185" s="17"/>
      <c r="GB185" s="17"/>
      <c r="GC185" s="17"/>
      <c r="GD185" s="17"/>
      <c r="GE185" s="17"/>
      <c r="GF185" s="17"/>
      <c r="GG185" s="17"/>
      <c r="GH185" s="17"/>
      <c r="GI185" s="17"/>
      <c r="GJ185" s="17"/>
      <c r="GK185" s="17"/>
      <c r="GL185" s="17"/>
      <c r="GM185" s="17"/>
      <c r="GN185" s="17"/>
      <c r="GO185" s="17"/>
      <c r="GP185" s="17"/>
      <c r="GQ185" s="17"/>
      <c r="GR185" s="17"/>
      <c r="GS185" s="17"/>
      <c r="GT185" s="17"/>
      <c r="GU185" s="17"/>
      <c r="GV185" s="17"/>
      <c r="GW185" s="17"/>
      <c r="GX185" s="17"/>
      <c r="GY185" s="17"/>
      <c r="GZ185" s="17"/>
      <c r="HA185" s="17"/>
      <c r="HB185" s="17"/>
      <c r="HC185" s="17"/>
      <c r="HD185" s="17"/>
      <c r="HE185" s="17"/>
      <c r="HF185" s="17"/>
      <c r="HG185" s="17"/>
      <c r="HH185" s="17"/>
      <c r="HI185" s="17"/>
      <c r="HJ185" s="17"/>
      <c r="HK185" s="17"/>
      <c r="HL185" s="17"/>
      <c r="HM185" s="17"/>
      <c r="HN185" s="17"/>
      <c r="HO185" s="17"/>
      <c r="HP185" s="17"/>
      <c r="HQ185" s="17"/>
      <c r="HR185" s="17"/>
      <c r="HS185" s="17"/>
      <c r="HT185" s="17"/>
      <c r="HU185" s="17"/>
      <c r="HV185" s="17"/>
    </row>
    <row r="186" spans="1:230" s="23" customFormat="1" ht="15" customHeight="1">
      <c r="A186" s="42"/>
      <c r="B186" s="17"/>
      <c r="C186" s="22"/>
      <c r="D186" s="22"/>
      <c r="E186" s="17"/>
      <c r="F186" s="17"/>
      <c r="G186" s="57" t="s">
        <v>561</v>
      </c>
      <c r="H186" s="160"/>
      <c r="I186" s="160"/>
      <c r="J186" s="165"/>
      <c r="K186" s="165"/>
      <c r="L186" s="283" t="str">
        <f>Obliczenia5!B132&amp;" / "&amp;Obliczenia5!B133&amp;" / "&amp;Obliczenia5!B134</f>
        <v>700 / 3600 / 4000</v>
      </c>
      <c r="M186" s="283"/>
      <c r="N186" s="283"/>
      <c r="O186" s="283"/>
      <c r="P186" s="162" t="s">
        <v>17</v>
      </c>
      <c r="Q186" s="282"/>
      <c r="R186" s="22"/>
      <c r="S186" s="22"/>
      <c r="T186" s="22"/>
      <c r="U186" s="22"/>
      <c r="V186" s="22"/>
      <c r="W186" s="22"/>
      <c r="X186" s="22"/>
      <c r="Y186" s="22"/>
      <c r="Z186" s="22"/>
      <c r="AA186" s="22"/>
      <c r="AB186" s="42"/>
      <c r="AC186" s="17"/>
      <c r="AD186" s="17"/>
      <c r="AE186" s="17"/>
      <c r="AF186" s="17"/>
      <c r="AG186" s="17"/>
      <c r="AH186" s="17"/>
      <c r="AI186" s="17"/>
      <c r="AJ186" s="17"/>
      <c r="AK186" s="17"/>
      <c r="AL186" s="17"/>
      <c r="AM186" s="17"/>
      <c r="AN186" s="17"/>
      <c r="AO186" s="17"/>
      <c r="AP186" s="17"/>
      <c r="AQ186" s="17"/>
      <c r="AR186" s="17"/>
      <c r="AS186" s="17"/>
      <c r="AT186" s="17"/>
      <c r="AU186" s="17"/>
      <c r="AV186" s="17"/>
      <c r="AW186" s="17"/>
      <c r="AX186" s="17"/>
      <c r="AY186" s="17"/>
      <c r="AZ186" s="17"/>
      <c r="BA186" s="17"/>
      <c r="BB186" s="17"/>
      <c r="BC186" s="17"/>
      <c r="BD186" s="17"/>
      <c r="BE186" s="17"/>
      <c r="BF186" s="17"/>
      <c r="BG186" s="17"/>
      <c r="BH186" s="17"/>
      <c r="BI186" s="17"/>
      <c r="BJ186" s="17"/>
      <c r="BK186" s="17"/>
      <c r="BL186" s="17"/>
      <c r="BM186" s="17"/>
      <c r="BN186" s="17"/>
      <c r="BO186" s="17"/>
      <c r="BP186" s="17"/>
      <c r="BQ186" s="17"/>
      <c r="BR186" s="17"/>
      <c r="BS186" s="17"/>
      <c r="BT186" s="17"/>
      <c r="BU186" s="17"/>
      <c r="BV186" s="17"/>
      <c r="BW186" s="17"/>
      <c r="BX186" s="17"/>
      <c r="BY186" s="17"/>
      <c r="BZ186" s="17"/>
      <c r="CA186" s="17"/>
      <c r="CB186" s="17"/>
      <c r="CC186" s="17"/>
      <c r="CD186" s="17"/>
      <c r="CE186" s="17"/>
      <c r="CF186" s="17"/>
      <c r="CG186" s="17"/>
      <c r="CH186" s="17"/>
      <c r="CI186" s="17"/>
      <c r="CJ186" s="17"/>
      <c r="CK186" s="17"/>
      <c r="CL186" s="17"/>
      <c r="CM186" s="17"/>
      <c r="CN186" s="17"/>
      <c r="CO186" s="17"/>
      <c r="CP186" s="17"/>
      <c r="CQ186" s="17"/>
      <c r="CR186" s="17"/>
      <c r="CS186" s="17"/>
      <c r="CT186" s="17"/>
      <c r="CU186" s="17"/>
      <c r="CV186" s="17"/>
      <c r="CW186" s="17"/>
      <c r="CX186" s="17"/>
      <c r="CY186" s="17"/>
      <c r="CZ186" s="17"/>
      <c r="DA186" s="17"/>
      <c r="DB186" s="17"/>
      <c r="DC186" s="17"/>
      <c r="DD186" s="17"/>
      <c r="DE186" s="17"/>
      <c r="DF186" s="17"/>
      <c r="DG186" s="17"/>
      <c r="DH186" s="17"/>
      <c r="DI186" s="17"/>
      <c r="DJ186" s="17"/>
      <c r="DK186" s="17"/>
      <c r="DL186" s="17"/>
      <c r="DM186" s="17"/>
      <c r="DN186" s="17"/>
      <c r="DO186" s="17"/>
      <c r="DP186" s="17"/>
      <c r="DQ186" s="17"/>
      <c r="DR186" s="17"/>
      <c r="DS186" s="17"/>
      <c r="DT186" s="17"/>
      <c r="DU186" s="17"/>
      <c r="DV186" s="17"/>
      <c r="DW186" s="17"/>
      <c r="DX186" s="17"/>
      <c r="DY186" s="17"/>
      <c r="DZ186" s="17"/>
      <c r="EA186" s="17"/>
      <c r="EB186" s="17"/>
      <c r="EC186" s="17"/>
      <c r="ED186" s="17"/>
      <c r="EE186" s="17"/>
      <c r="EF186" s="17"/>
      <c r="EG186" s="17"/>
      <c r="EH186" s="17"/>
      <c r="EI186" s="17"/>
      <c r="EJ186" s="17"/>
      <c r="EK186" s="17"/>
      <c r="EL186" s="17"/>
      <c r="EM186" s="17"/>
      <c r="EN186" s="17"/>
      <c r="EO186" s="17"/>
      <c r="EP186" s="17"/>
      <c r="EQ186" s="17"/>
      <c r="ER186" s="17"/>
      <c r="ES186" s="17"/>
      <c r="ET186" s="17"/>
      <c r="EU186" s="17"/>
      <c r="EV186" s="17"/>
      <c r="EW186" s="17"/>
      <c r="EX186" s="17"/>
      <c r="EY186" s="17"/>
      <c r="EZ186" s="17"/>
      <c r="FA186" s="17"/>
      <c r="FB186" s="17"/>
      <c r="FC186" s="17"/>
      <c r="FD186" s="17"/>
      <c r="FE186" s="17"/>
      <c r="FF186" s="17"/>
      <c r="FG186" s="17"/>
      <c r="FH186" s="17"/>
      <c r="FI186" s="17"/>
      <c r="FJ186" s="17"/>
      <c r="FK186" s="17"/>
      <c r="FL186" s="17"/>
      <c r="FM186" s="17"/>
      <c r="FN186" s="17"/>
      <c r="FO186" s="17"/>
      <c r="FP186" s="17"/>
      <c r="FQ186" s="17"/>
      <c r="FR186" s="17"/>
      <c r="FS186" s="17"/>
      <c r="FT186" s="17"/>
      <c r="FU186" s="17"/>
      <c r="FV186" s="17"/>
      <c r="FW186" s="17"/>
      <c r="FX186" s="17"/>
      <c r="FY186" s="17"/>
      <c r="FZ186" s="17"/>
      <c r="GA186" s="17"/>
      <c r="GB186" s="17"/>
      <c r="GC186" s="17"/>
      <c r="GD186" s="17"/>
      <c r="GE186" s="17"/>
      <c r="GF186" s="17"/>
      <c r="GG186" s="17"/>
      <c r="GH186" s="17"/>
      <c r="GI186" s="17"/>
      <c r="GJ186" s="17"/>
      <c r="GK186" s="17"/>
      <c r="GL186" s="17"/>
      <c r="GM186" s="17"/>
      <c r="GN186" s="17"/>
      <c r="GO186" s="17"/>
      <c r="GP186" s="17"/>
      <c r="GQ186" s="17"/>
      <c r="GR186" s="17"/>
      <c r="GS186" s="17"/>
      <c r="GT186" s="17"/>
      <c r="GU186" s="17"/>
      <c r="GV186" s="17"/>
      <c r="GW186" s="17"/>
      <c r="GX186" s="17"/>
      <c r="GY186" s="17"/>
      <c r="GZ186" s="17"/>
      <c r="HA186" s="17"/>
      <c r="HB186" s="17"/>
      <c r="HC186" s="17"/>
      <c r="HD186" s="17"/>
      <c r="HE186" s="17"/>
      <c r="HF186" s="17"/>
      <c r="HG186" s="17"/>
      <c r="HH186" s="17"/>
      <c r="HI186" s="17"/>
      <c r="HJ186" s="17"/>
      <c r="HK186" s="17"/>
      <c r="HL186" s="17"/>
      <c r="HM186" s="17"/>
      <c r="HN186" s="17"/>
      <c r="HO186" s="17"/>
      <c r="HP186" s="17"/>
      <c r="HQ186" s="17"/>
      <c r="HR186" s="17"/>
      <c r="HS186" s="17"/>
      <c r="HT186" s="17"/>
      <c r="HU186" s="17"/>
      <c r="HV186" s="17"/>
    </row>
    <row r="187" spans="1:230" s="23" customFormat="1" ht="15" customHeight="1">
      <c r="A187" s="42"/>
      <c r="B187" s="17"/>
      <c r="C187" s="22"/>
      <c r="D187" s="22"/>
      <c r="E187" s="17"/>
      <c r="F187" s="17"/>
      <c r="G187" s="57" t="s">
        <v>564</v>
      </c>
      <c r="H187" s="17"/>
      <c r="I187" s="17"/>
      <c r="J187" s="17"/>
      <c r="K187" s="80"/>
      <c r="L187" s="17"/>
      <c r="M187" s="17"/>
      <c r="N187" s="17"/>
      <c r="O187" s="163" t="str">
        <f>Obliczenia5!B131</f>
        <v>Z017534</v>
      </c>
      <c r="P187" s="17"/>
      <c r="Q187" s="22"/>
      <c r="R187" s="22"/>
      <c r="S187" s="22"/>
      <c r="T187" s="22"/>
      <c r="U187" s="22"/>
      <c r="V187" s="22"/>
      <c r="W187" s="22"/>
      <c r="X187" s="22"/>
      <c r="Y187" s="22"/>
      <c r="Z187" s="22"/>
      <c r="AA187" s="22"/>
      <c r="AB187" s="42"/>
      <c r="AC187" s="17"/>
      <c r="AD187" s="17"/>
      <c r="AE187" s="17"/>
      <c r="AF187" s="17"/>
      <c r="AG187" s="17"/>
      <c r="AH187" s="17"/>
      <c r="AI187" s="17"/>
      <c r="AJ187" s="17"/>
      <c r="AK187" s="17"/>
      <c r="AL187" s="17"/>
      <c r="AM187" s="17"/>
      <c r="AN187" s="17"/>
      <c r="AO187" s="17"/>
      <c r="AP187" s="17"/>
      <c r="AQ187" s="17"/>
      <c r="AR187" s="17"/>
      <c r="AS187" s="17"/>
      <c r="AT187" s="17"/>
      <c r="AU187" s="17"/>
      <c r="AV187" s="17"/>
      <c r="AW187" s="17"/>
      <c r="AX187" s="17"/>
      <c r="AY187" s="17"/>
      <c r="AZ187" s="17"/>
      <c r="BA187" s="17"/>
      <c r="BB187" s="17"/>
      <c r="BC187" s="17"/>
      <c r="BD187" s="17"/>
      <c r="BE187" s="17"/>
      <c r="BF187" s="17"/>
      <c r="BG187" s="17"/>
      <c r="BH187" s="17"/>
      <c r="BI187" s="17"/>
      <c r="BJ187" s="17"/>
      <c r="BK187" s="17"/>
      <c r="BL187" s="17"/>
      <c r="BM187" s="17"/>
      <c r="BN187" s="17"/>
      <c r="BO187" s="17"/>
      <c r="BP187" s="17"/>
      <c r="BQ187" s="17"/>
      <c r="BR187" s="17"/>
      <c r="BS187" s="17"/>
      <c r="BT187" s="17"/>
      <c r="BU187" s="17"/>
      <c r="BV187" s="17"/>
      <c r="BW187" s="17"/>
      <c r="BX187" s="17"/>
      <c r="BY187" s="17"/>
      <c r="BZ187" s="17"/>
      <c r="CA187" s="17"/>
      <c r="CB187" s="17"/>
      <c r="CC187" s="17"/>
      <c r="CD187" s="17"/>
      <c r="CE187" s="17"/>
      <c r="CF187" s="17"/>
      <c r="CG187" s="17"/>
      <c r="CH187" s="17"/>
      <c r="CI187" s="17"/>
      <c r="CJ187" s="17"/>
      <c r="CK187" s="17"/>
      <c r="CL187" s="17"/>
      <c r="CM187" s="17"/>
      <c r="CN187" s="17"/>
      <c r="CO187" s="17"/>
      <c r="CP187" s="17"/>
      <c r="CQ187" s="17"/>
      <c r="CR187" s="17"/>
      <c r="CS187" s="17"/>
      <c r="CT187" s="17"/>
      <c r="CU187" s="17"/>
      <c r="CV187" s="17"/>
      <c r="CW187" s="17"/>
      <c r="CX187" s="17"/>
      <c r="CY187" s="17"/>
      <c r="CZ187" s="17"/>
      <c r="DA187" s="17"/>
      <c r="DB187" s="17"/>
      <c r="DC187" s="17"/>
      <c r="DD187" s="17"/>
      <c r="DE187" s="17"/>
      <c r="DF187" s="17"/>
      <c r="DG187" s="17"/>
      <c r="DH187" s="17"/>
      <c r="DI187" s="17"/>
      <c r="DJ187" s="17"/>
      <c r="DK187" s="17"/>
      <c r="DL187" s="17"/>
      <c r="DM187" s="17"/>
      <c r="DN187" s="17"/>
      <c r="DO187" s="17"/>
      <c r="DP187" s="17"/>
      <c r="DQ187" s="17"/>
      <c r="DR187" s="17"/>
      <c r="DS187" s="17"/>
      <c r="DT187" s="17"/>
      <c r="DU187" s="17"/>
      <c r="DV187" s="17"/>
      <c r="DW187" s="17"/>
      <c r="DX187" s="17"/>
      <c r="DY187" s="17"/>
      <c r="DZ187" s="17"/>
      <c r="EA187" s="17"/>
      <c r="EB187" s="17"/>
      <c r="EC187" s="17"/>
      <c r="ED187" s="17"/>
      <c r="EE187" s="17"/>
      <c r="EF187" s="17"/>
      <c r="EG187" s="17"/>
      <c r="EH187" s="17"/>
      <c r="EI187" s="17"/>
      <c r="EJ187" s="17"/>
      <c r="EK187" s="17"/>
      <c r="EL187" s="17"/>
      <c r="EM187" s="17"/>
      <c r="EN187" s="17"/>
      <c r="EO187" s="17"/>
      <c r="EP187" s="17"/>
      <c r="EQ187" s="17"/>
      <c r="ER187" s="17"/>
      <c r="ES187" s="17"/>
      <c r="ET187" s="17"/>
      <c r="EU187" s="17"/>
      <c r="EV187" s="17"/>
      <c r="EW187" s="17"/>
      <c r="EX187" s="17"/>
      <c r="EY187" s="17"/>
      <c r="EZ187" s="17"/>
      <c r="FA187" s="17"/>
      <c r="FB187" s="17"/>
      <c r="FC187" s="17"/>
      <c r="FD187" s="17"/>
      <c r="FE187" s="17"/>
      <c r="FF187" s="17"/>
      <c r="FG187" s="17"/>
      <c r="FH187" s="17"/>
      <c r="FI187" s="17"/>
      <c r="FJ187" s="17"/>
      <c r="FK187" s="17"/>
      <c r="FL187" s="17"/>
      <c r="FM187" s="17"/>
      <c r="FN187" s="17"/>
      <c r="FO187" s="17"/>
      <c r="FP187" s="17"/>
      <c r="FQ187" s="17"/>
      <c r="FR187" s="17"/>
      <c r="FS187" s="17"/>
      <c r="FT187" s="17"/>
      <c r="FU187" s="17"/>
      <c r="FV187" s="17"/>
      <c r="FW187" s="17"/>
      <c r="FX187" s="17"/>
      <c r="FY187" s="17"/>
      <c r="FZ187" s="17"/>
      <c r="GA187" s="17"/>
      <c r="GB187" s="17"/>
      <c r="GC187" s="17"/>
      <c r="GD187" s="17"/>
      <c r="GE187" s="17"/>
      <c r="GF187" s="17"/>
      <c r="GG187" s="17"/>
      <c r="GH187" s="17"/>
      <c r="GI187" s="17"/>
      <c r="GJ187" s="17"/>
      <c r="GK187" s="17"/>
      <c r="GL187" s="17"/>
      <c r="GM187" s="17"/>
      <c r="GN187" s="17"/>
      <c r="GO187" s="17"/>
      <c r="GP187" s="17"/>
      <c r="GQ187" s="17"/>
      <c r="GR187" s="17"/>
      <c r="GS187" s="17"/>
      <c r="GT187" s="17"/>
      <c r="GU187" s="17"/>
      <c r="GV187" s="17"/>
      <c r="GW187" s="17"/>
      <c r="GX187" s="17"/>
      <c r="GY187" s="17"/>
      <c r="GZ187" s="17"/>
      <c r="HA187" s="17"/>
      <c r="HB187" s="17"/>
      <c r="HC187" s="17"/>
      <c r="HD187" s="17"/>
      <c r="HE187" s="17"/>
      <c r="HF187" s="17"/>
      <c r="HG187" s="17"/>
      <c r="HH187" s="17"/>
      <c r="HI187" s="17"/>
      <c r="HJ187" s="17"/>
      <c r="HK187" s="17"/>
      <c r="HL187" s="17"/>
      <c r="HM187" s="17"/>
      <c r="HN187" s="17"/>
      <c r="HO187" s="17"/>
      <c r="HP187" s="17"/>
      <c r="HQ187" s="17"/>
      <c r="HR187" s="17"/>
      <c r="HS187" s="17"/>
      <c r="HT187" s="17"/>
      <c r="HU187" s="17"/>
      <c r="HV187" s="17"/>
    </row>
    <row r="188" spans="1:230" s="23" customFormat="1" ht="16.2" customHeight="1">
      <c r="A188" s="42"/>
      <c r="B188" s="17"/>
      <c r="C188" s="22"/>
      <c r="D188" s="22"/>
      <c r="E188" s="17"/>
      <c r="F188" s="17"/>
      <c r="G188" s="17"/>
      <c r="H188" s="17"/>
      <c r="I188" s="17"/>
      <c r="J188" s="17"/>
      <c r="K188" s="80"/>
      <c r="L188" s="80"/>
      <c r="M188" s="22"/>
      <c r="N188" s="22"/>
      <c r="O188" s="17"/>
      <c r="P188" s="22"/>
      <c r="Q188" s="22"/>
      <c r="R188" s="22"/>
      <c r="S188" s="17"/>
      <c r="T188" s="17"/>
      <c r="U188" s="22"/>
      <c r="V188" s="22"/>
      <c r="W188" s="22"/>
      <c r="X188" s="22"/>
      <c r="Y188" s="22"/>
      <c r="Z188" s="22"/>
      <c r="AA188" s="22"/>
      <c r="AB188" s="42"/>
      <c r="AC188" s="17"/>
      <c r="AD188" s="17"/>
      <c r="AE188" s="17"/>
      <c r="AF188" s="17"/>
      <c r="AG188" s="17"/>
      <c r="AH188" s="17"/>
      <c r="AI188" s="17"/>
      <c r="AJ188" s="17"/>
      <c r="AK188" s="17"/>
      <c r="AL188" s="17"/>
      <c r="AM188" s="17"/>
      <c r="AN188" s="17"/>
      <c r="AO188" s="17"/>
      <c r="AP188" s="17"/>
      <c r="AQ188" s="17"/>
      <c r="AR188" s="17"/>
      <c r="AS188" s="17"/>
      <c r="AT188" s="17"/>
      <c r="AU188" s="17"/>
      <c r="AV188" s="17"/>
      <c r="AW188" s="17"/>
      <c r="AX188" s="17"/>
      <c r="AY188" s="17"/>
      <c r="AZ188" s="17"/>
      <c r="BA188" s="17"/>
      <c r="BB188" s="17"/>
      <c r="BC188" s="17"/>
      <c r="BD188" s="17"/>
      <c r="BE188" s="17"/>
      <c r="BF188" s="17"/>
      <c r="BG188" s="17"/>
      <c r="BH188" s="17"/>
      <c r="BI188" s="17"/>
      <c r="BJ188" s="17"/>
      <c r="BK188" s="17"/>
      <c r="BL188" s="17"/>
      <c r="BM188" s="17"/>
      <c r="BN188" s="17"/>
      <c r="BO188" s="17"/>
      <c r="BP188" s="17"/>
      <c r="BQ188" s="17"/>
      <c r="BR188" s="17"/>
      <c r="BS188" s="17"/>
      <c r="BT188" s="17"/>
      <c r="BU188" s="17"/>
      <c r="BV188" s="17"/>
      <c r="BW188" s="17"/>
      <c r="BX188" s="17"/>
      <c r="BY188" s="17"/>
      <c r="BZ188" s="17"/>
      <c r="CA188" s="17"/>
      <c r="CB188" s="17"/>
      <c r="CC188" s="17"/>
      <c r="CD188" s="17"/>
      <c r="CE188" s="17"/>
      <c r="CF188" s="17"/>
      <c r="CG188" s="17"/>
      <c r="CH188" s="17"/>
      <c r="CI188" s="17"/>
      <c r="CJ188" s="17"/>
      <c r="CK188" s="17"/>
      <c r="CL188" s="17"/>
      <c r="CM188" s="17"/>
      <c r="CN188" s="17"/>
      <c r="CO188" s="17"/>
      <c r="CP188" s="17"/>
      <c r="CQ188" s="17"/>
      <c r="CR188" s="17"/>
      <c r="CS188" s="17"/>
      <c r="CT188" s="17"/>
      <c r="CU188" s="17"/>
      <c r="CV188" s="17"/>
      <c r="CW188" s="17"/>
      <c r="CX188" s="17"/>
      <c r="CY188" s="17"/>
      <c r="CZ188" s="17"/>
      <c r="DA188" s="17"/>
      <c r="DB188" s="17"/>
      <c r="DC188" s="17"/>
      <c r="DD188" s="17"/>
      <c r="DE188" s="17"/>
      <c r="DF188" s="17"/>
      <c r="DG188" s="17"/>
      <c r="DH188" s="17"/>
      <c r="DI188" s="17"/>
      <c r="DJ188" s="17"/>
      <c r="DK188" s="17"/>
      <c r="DL188" s="17"/>
      <c r="DM188" s="17"/>
      <c r="DN188" s="17"/>
      <c r="DO188" s="17"/>
      <c r="DP188" s="17"/>
      <c r="DQ188" s="17"/>
      <c r="DR188" s="17"/>
      <c r="DS188" s="17"/>
      <c r="DT188" s="17"/>
      <c r="DU188" s="17"/>
      <c r="DV188" s="17"/>
      <c r="DW188" s="17"/>
      <c r="DX188" s="17"/>
      <c r="DY188" s="17"/>
      <c r="DZ188" s="17"/>
      <c r="EA188" s="17"/>
      <c r="EB188" s="17"/>
      <c r="EC188" s="17"/>
      <c r="ED188" s="17"/>
      <c r="EE188" s="17"/>
      <c r="EF188" s="17"/>
      <c r="EG188" s="17"/>
      <c r="EH188" s="17"/>
      <c r="EI188" s="17"/>
      <c r="EJ188" s="17"/>
      <c r="EK188" s="17"/>
      <c r="EL188" s="17"/>
      <c r="EM188" s="17"/>
      <c r="EN188" s="17"/>
      <c r="EO188" s="17"/>
      <c r="EP188" s="17"/>
      <c r="EQ188" s="17"/>
      <c r="ER188" s="17"/>
      <c r="ES188" s="17"/>
      <c r="ET188" s="17"/>
      <c r="EU188" s="17"/>
      <c r="EV188" s="17"/>
      <c r="EW188" s="17"/>
      <c r="EX188" s="17"/>
      <c r="EY188" s="17"/>
      <c r="EZ188" s="17"/>
      <c r="FA188" s="17"/>
      <c r="FB188" s="17"/>
      <c r="FC188" s="17"/>
      <c r="FD188" s="17"/>
      <c r="FE188" s="17"/>
      <c r="FF188" s="17"/>
      <c r="FG188" s="17"/>
      <c r="FH188" s="17"/>
      <c r="FI188" s="17"/>
      <c r="FJ188" s="17"/>
      <c r="FK188" s="17"/>
      <c r="FL188" s="17"/>
      <c r="FM188" s="17"/>
      <c r="FN188" s="17"/>
      <c r="FO188" s="17"/>
      <c r="FP188" s="17"/>
      <c r="FQ188" s="17"/>
      <c r="FR188" s="17"/>
      <c r="FS188" s="17"/>
      <c r="FT188" s="17"/>
      <c r="FU188" s="17"/>
      <c r="FV188" s="17"/>
      <c r="FW188" s="17"/>
      <c r="FX188" s="17"/>
      <c r="FY188" s="17"/>
      <c r="FZ188" s="17"/>
      <c r="GA188" s="17"/>
      <c r="GB188" s="17"/>
      <c r="GC188" s="17"/>
      <c r="GD188" s="17"/>
      <c r="GE188" s="17"/>
      <c r="GF188" s="17"/>
      <c r="GG188" s="17"/>
      <c r="GH188" s="17"/>
      <c r="GI188" s="17"/>
      <c r="GJ188" s="17"/>
      <c r="GK188" s="17"/>
      <c r="GL188" s="17"/>
      <c r="GM188" s="17"/>
      <c r="GN188" s="17"/>
      <c r="GO188" s="17"/>
      <c r="GP188" s="17"/>
      <c r="GQ188" s="17"/>
      <c r="GR188" s="17"/>
      <c r="GS188" s="17"/>
      <c r="GT188" s="17"/>
      <c r="GU188" s="17"/>
      <c r="GV188" s="17"/>
      <c r="GW188" s="17"/>
      <c r="GX188" s="17"/>
      <c r="GY188" s="17"/>
      <c r="GZ188" s="17"/>
      <c r="HA188" s="17"/>
      <c r="HB188" s="17"/>
      <c r="HC188" s="17"/>
      <c r="HD188" s="17"/>
      <c r="HE188" s="17"/>
      <c r="HF188" s="17"/>
      <c r="HG188" s="17"/>
      <c r="HH188" s="17"/>
      <c r="HI188" s="17"/>
      <c r="HJ188" s="17"/>
      <c r="HK188" s="17"/>
      <c r="HL188" s="17"/>
      <c r="HM188" s="17"/>
      <c r="HN188" s="17"/>
      <c r="HO188" s="17"/>
      <c r="HP188" s="17"/>
      <c r="HQ188" s="17"/>
      <c r="HR188" s="17"/>
      <c r="HS188" s="17"/>
      <c r="HT188" s="17"/>
      <c r="HU188" s="17"/>
      <c r="HV188" s="17"/>
    </row>
    <row r="189" spans="1:230" s="23" customFormat="1" ht="15" customHeight="1">
      <c r="A189" s="42"/>
      <c r="B189" s="17"/>
      <c r="C189" s="22"/>
      <c r="D189" s="141"/>
      <c r="E189" s="75"/>
      <c r="F189" s="151"/>
      <c r="G189" s="151"/>
      <c r="H189" s="75"/>
      <c r="I189" s="141"/>
      <c r="J189" s="75"/>
      <c r="K189" s="141"/>
      <c r="L189" s="17"/>
      <c r="M189" s="17"/>
      <c r="N189" s="127"/>
      <c r="O189" s="17"/>
      <c r="P189" s="17"/>
      <c r="Q189" s="22"/>
      <c r="R189" s="22"/>
      <c r="S189" s="22"/>
      <c r="T189" s="22"/>
      <c r="U189" s="22"/>
      <c r="V189" s="22"/>
      <c r="W189" s="22"/>
      <c r="X189" s="22"/>
      <c r="Y189" s="22"/>
      <c r="Z189" s="22"/>
      <c r="AA189" s="22"/>
      <c r="AB189" s="42"/>
      <c r="AC189" s="17"/>
      <c r="AD189" s="17"/>
      <c r="AE189" s="17"/>
      <c r="AF189" s="17"/>
      <c r="AG189" s="17"/>
      <c r="AH189" s="17"/>
      <c r="AI189" s="17"/>
      <c r="AJ189" s="17"/>
      <c r="AK189" s="17"/>
      <c r="AL189" s="17"/>
      <c r="AM189" s="17"/>
      <c r="AN189" s="17"/>
      <c r="AO189" s="17"/>
      <c r="AP189" s="17"/>
      <c r="AQ189" s="17"/>
      <c r="AR189" s="17"/>
      <c r="AS189" s="17"/>
      <c r="AT189" s="17"/>
      <c r="AU189" s="17"/>
      <c r="AV189" s="17"/>
      <c r="AW189" s="17"/>
      <c r="AX189" s="17"/>
      <c r="AY189" s="17"/>
      <c r="AZ189" s="17"/>
      <c r="BA189" s="17"/>
      <c r="BB189" s="17"/>
      <c r="BC189" s="17"/>
      <c r="BD189" s="17"/>
      <c r="BE189" s="17"/>
      <c r="BF189" s="17"/>
      <c r="BG189" s="17"/>
      <c r="BH189" s="17"/>
      <c r="BI189" s="17"/>
      <c r="BJ189" s="17"/>
      <c r="BK189" s="17"/>
      <c r="BL189" s="17"/>
      <c r="BM189" s="17"/>
      <c r="BN189" s="17"/>
      <c r="BO189" s="17"/>
      <c r="BP189" s="17"/>
      <c r="BQ189" s="17"/>
      <c r="BR189" s="17"/>
      <c r="BS189" s="17"/>
      <c r="BT189" s="17"/>
      <c r="BU189" s="17"/>
      <c r="BV189" s="17"/>
      <c r="BW189" s="17"/>
      <c r="BX189" s="17"/>
      <c r="BY189" s="17"/>
      <c r="BZ189" s="17"/>
      <c r="CA189" s="17"/>
      <c r="CB189" s="17"/>
      <c r="CC189" s="17"/>
      <c r="CD189" s="17"/>
      <c r="CE189" s="17"/>
      <c r="CF189" s="17"/>
      <c r="CG189" s="17"/>
      <c r="CH189" s="17"/>
      <c r="CI189" s="17"/>
      <c r="CJ189" s="17"/>
      <c r="CK189" s="17"/>
      <c r="CL189" s="17"/>
      <c r="CM189" s="17"/>
      <c r="CN189" s="17"/>
      <c r="CO189" s="17"/>
      <c r="CP189" s="17"/>
      <c r="CQ189" s="17"/>
      <c r="CR189" s="17"/>
      <c r="CS189" s="17"/>
      <c r="CT189" s="17"/>
      <c r="CU189" s="17"/>
      <c r="CV189" s="17"/>
      <c r="CW189" s="17"/>
      <c r="CX189" s="17"/>
      <c r="CY189" s="17"/>
      <c r="CZ189" s="17"/>
      <c r="DA189" s="17"/>
      <c r="DB189" s="17"/>
      <c r="DC189" s="17"/>
      <c r="DD189" s="17"/>
      <c r="DE189" s="17"/>
      <c r="DF189" s="17"/>
      <c r="DG189" s="17"/>
      <c r="DH189" s="17"/>
      <c r="DI189" s="17"/>
      <c r="DJ189" s="17"/>
      <c r="DK189" s="17"/>
      <c r="DL189" s="17"/>
      <c r="DM189" s="17"/>
      <c r="DN189" s="17"/>
      <c r="DO189" s="17"/>
      <c r="DP189" s="17"/>
      <c r="DQ189" s="17"/>
      <c r="DR189" s="17"/>
      <c r="DS189" s="17"/>
      <c r="DT189" s="17"/>
      <c r="DU189" s="17"/>
      <c r="DV189" s="17"/>
      <c r="DW189" s="17"/>
      <c r="DX189" s="17"/>
      <c r="DY189" s="17"/>
      <c r="DZ189" s="17"/>
      <c r="EA189" s="17"/>
      <c r="EB189" s="17"/>
      <c r="EC189" s="17"/>
      <c r="ED189" s="17"/>
      <c r="EE189" s="17"/>
      <c r="EF189" s="17"/>
      <c r="EG189" s="17"/>
      <c r="EH189" s="17"/>
      <c r="EI189" s="17"/>
      <c r="EJ189" s="17"/>
      <c r="EK189" s="17"/>
      <c r="EL189" s="17"/>
      <c r="EM189" s="17"/>
      <c r="EN189" s="17"/>
      <c r="EO189" s="17"/>
      <c r="EP189" s="17"/>
      <c r="EQ189" s="17"/>
      <c r="ER189" s="17"/>
      <c r="ES189" s="17"/>
      <c r="ET189" s="17"/>
      <c r="EU189" s="17"/>
      <c r="EV189" s="17"/>
      <c r="EW189" s="17"/>
      <c r="EX189" s="17"/>
      <c r="EY189" s="17"/>
      <c r="EZ189" s="17"/>
      <c r="FA189" s="17"/>
      <c r="FB189" s="17"/>
      <c r="FC189" s="17"/>
      <c r="FD189" s="17"/>
      <c r="FE189" s="17"/>
      <c r="FF189" s="17"/>
      <c r="FG189" s="17"/>
      <c r="FH189" s="17"/>
      <c r="FI189" s="17"/>
      <c r="FJ189" s="17"/>
      <c r="FK189" s="17"/>
      <c r="FL189" s="17"/>
      <c r="FM189" s="17"/>
      <c r="FN189" s="17"/>
      <c r="FO189" s="17"/>
      <c r="FP189" s="17"/>
      <c r="FQ189" s="17"/>
      <c r="FR189" s="17"/>
      <c r="FS189" s="17"/>
      <c r="FT189" s="17"/>
      <c r="FU189" s="17"/>
      <c r="FV189" s="17"/>
      <c r="FW189" s="17"/>
      <c r="FX189" s="17"/>
      <c r="FY189" s="17"/>
      <c r="FZ189" s="17"/>
      <c r="GA189" s="17"/>
      <c r="GB189" s="17"/>
      <c r="GC189" s="17"/>
      <c r="GD189" s="17"/>
      <c r="GE189" s="17"/>
      <c r="GF189" s="17"/>
      <c r="GG189" s="17"/>
      <c r="GH189" s="17"/>
      <c r="GI189" s="17"/>
      <c r="GJ189" s="17"/>
      <c r="GK189" s="17"/>
      <c r="GL189" s="17"/>
      <c r="GM189" s="17"/>
      <c r="GN189" s="17"/>
      <c r="GO189" s="17"/>
      <c r="GP189" s="17"/>
      <c r="GQ189" s="17"/>
      <c r="GR189" s="17"/>
      <c r="GS189" s="17"/>
      <c r="GT189" s="17"/>
      <c r="GU189" s="17"/>
      <c r="GV189" s="17"/>
      <c r="GW189" s="17"/>
      <c r="GX189" s="17"/>
      <c r="GY189" s="17"/>
      <c r="GZ189" s="17"/>
      <c r="HA189" s="17"/>
      <c r="HB189" s="17"/>
      <c r="HC189" s="17"/>
      <c r="HD189" s="17"/>
      <c r="HE189" s="17"/>
      <c r="HF189" s="17"/>
      <c r="HG189" s="17"/>
      <c r="HH189" s="17"/>
      <c r="HI189" s="17"/>
      <c r="HJ189" s="17"/>
      <c r="HK189" s="17"/>
      <c r="HL189" s="17"/>
      <c r="HM189" s="17"/>
      <c r="HN189" s="17"/>
      <c r="HO189" s="17"/>
      <c r="HP189" s="17"/>
      <c r="HQ189" s="17"/>
      <c r="HR189" s="17"/>
      <c r="HS189" s="17"/>
      <c r="HT189" s="17"/>
      <c r="HU189" s="17"/>
      <c r="HV189" s="17"/>
    </row>
    <row r="190" spans="1:230" s="23" customFormat="1" ht="15" customHeight="1">
      <c r="A190" s="42"/>
      <c r="B190" s="17"/>
      <c r="C190" s="277" t="s">
        <v>565</v>
      </c>
      <c r="D190" s="277"/>
      <c r="E190" s="277"/>
      <c r="F190" s="277"/>
      <c r="G190" s="277"/>
      <c r="H190" s="277"/>
      <c r="I190" s="277"/>
      <c r="J190" s="277"/>
      <c r="K190" s="277"/>
      <c r="L190" s="277"/>
      <c r="M190" s="277"/>
      <c r="N190" s="277"/>
      <c r="O190" s="277"/>
      <c r="P190" s="277"/>
      <c r="Q190" s="277"/>
      <c r="R190" s="277"/>
      <c r="S190" s="277"/>
      <c r="T190" s="277"/>
      <c r="U190" s="277"/>
      <c r="V190" s="277"/>
      <c r="W190" s="277"/>
      <c r="X190" s="164"/>
      <c r="Y190" s="17"/>
      <c r="Z190" s="17"/>
      <c r="AA190" s="17"/>
      <c r="AB190" s="42"/>
      <c r="AC190" s="17"/>
      <c r="AD190" s="17"/>
      <c r="AE190" s="17"/>
      <c r="AF190" s="17"/>
      <c r="AG190" s="17"/>
      <c r="AH190" s="17"/>
      <c r="AI190" s="17"/>
      <c r="AJ190" s="17"/>
      <c r="AK190" s="17"/>
      <c r="AL190" s="17"/>
      <c r="AM190" s="17"/>
      <c r="AN190" s="17"/>
      <c r="AO190" s="17"/>
      <c r="AP190" s="17"/>
      <c r="AQ190" s="17"/>
      <c r="AR190" s="17"/>
      <c r="AS190" s="17"/>
      <c r="AT190" s="17"/>
      <c r="AU190" s="17"/>
      <c r="AV190" s="17"/>
      <c r="AW190" s="17"/>
      <c r="AX190" s="17"/>
      <c r="AY190" s="17"/>
      <c r="AZ190" s="17"/>
      <c r="BA190" s="17"/>
      <c r="BB190" s="17"/>
      <c r="BC190" s="17"/>
      <c r="BD190" s="17"/>
      <c r="BE190" s="17"/>
      <c r="BF190" s="17"/>
      <c r="BG190" s="17"/>
      <c r="BH190" s="17"/>
      <c r="BI190" s="17"/>
      <c r="BJ190" s="17"/>
      <c r="BK190" s="17"/>
      <c r="BL190" s="17"/>
      <c r="BM190" s="17"/>
      <c r="BN190" s="17"/>
      <c r="BO190" s="17"/>
      <c r="BP190" s="17"/>
      <c r="BQ190" s="17"/>
      <c r="BR190" s="17"/>
      <c r="BS190" s="17"/>
      <c r="BT190" s="17"/>
      <c r="BU190" s="17"/>
      <c r="BV190" s="17"/>
      <c r="BW190" s="17"/>
      <c r="BX190" s="17"/>
      <c r="BY190" s="17"/>
      <c r="BZ190" s="17"/>
      <c r="CA190" s="17"/>
      <c r="CB190" s="17"/>
      <c r="CC190" s="17"/>
      <c r="CD190" s="17"/>
      <c r="CE190" s="17"/>
      <c r="CF190" s="17"/>
      <c r="CG190" s="17"/>
      <c r="CH190" s="17"/>
      <c r="CI190" s="17"/>
      <c r="CJ190" s="17"/>
      <c r="CK190" s="17"/>
      <c r="CL190" s="17"/>
      <c r="CM190" s="17"/>
      <c r="CN190" s="17"/>
      <c r="CO190" s="17"/>
      <c r="CP190" s="17"/>
      <c r="CQ190" s="17"/>
      <c r="CR190" s="17"/>
      <c r="CS190" s="17"/>
      <c r="CT190" s="17"/>
      <c r="CU190" s="17"/>
      <c r="CV190" s="17"/>
      <c r="CW190" s="17"/>
      <c r="CX190" s="17"/>
      <c r="CY190" s="17"/>
      <c r="CZ190" s="17"/>
      <c r="DA190" s="17"/>
      <c r="DB190" s="17"/>
      <c r="DC190" s="17"/>
      <c r="DD190" s="17"/>
      <c r="DE190" s="17"/>
      <c r="DF190" s="17"/>
      <c r="DG190" s="17"/>
      <c r="DH190" s="17"/>
      <c r="DI190" s="17"/>
      <c r="DJ190" s="17"/>
      <c r="DK190" s="17"/>
      <c r="DL190" s="17"/>
      <c r="DM190" s="17"/>
      <c r="DN190" s="17"/>
      <c r="DO190" s="17"/>
      <c r="DP190" s="17"/>
      <c r="DQ190" s="17"/>
      <c r="DR190" s="17"/>
      <c r="DS190" s="17"/>
      <c r="DT190" s="17"/>
      <c r="DU190" s="17"/>
      <c r="DV190" s="17"/>
      <c r="DW190" s="17"/>
      <c r="DX190" s="17"/>
      <c r="DY190" s="17"/>
      <c r="DZ190" s="17"/>
      <c r="EA190" s="17"/>
      <c r="EB190" s="17"/>
      <c r="EC190" s="17"/>
      <c r="ED190" s="17"/>
      <c r="EE190" s="17"/>
      <c r="EF190" s="17"/>
      <c r="EG190" s="17"/>
      <c r="EH190" s="17"/>
      <c r="EI190" s="17"/>
      <c r="EJ190" s="17"/>
      <c r="EK190" s="17"/>
      <c r="EL190" s="17"/>
      <c r="EM190" s="17"/>
      <c r="EN190" s="17"/>
      <c r="EO190" s="17"/>
      <c r="EP190" s="17"/>
      <c r="EQ190" s="17"/>
      <c r="ER190" s="17"/>
      <c r="ES190" s="17"/>
      <c r="ET190" s="17"/>
      <c r="EU190" s="17"/>
      <c r="EV190" s="17"/>
      <c r="EW190" s="17"/>
      <c r="EX190" s="17"/>
      <c r="EY190" s="17"/>
      <c r="EZ190" s="17"/>
      <c r="FA190" s="17"/>
      <c r="FB190" s="17"/>
      <c r="FC190" s="17"/>
      <c r="FD190" s="17"/>
      <c r="FE190" s="17"/>
      <c r="FF190" s="17"/>
      <c r="FG190" s="17"/>
      <c r="FH190" s="17"/>
      <c r="FI190" s="17"/>
      <c r="FJ190" s="17"/>
      <c r="FK190" s="17"/>
      <c r="FL190" s="17"/>
      <c r="FM190" s="17"/>
      <c r="FN190" s="17"/>
      <c r="FO190" s="17"/>
      <c r="FP190" s="17"/>
      <c r="FQ190" s="17"/>
      <c r="FR190" s="17"/>
      <c r="FS190" s="17"/>
      <c r="FT190" s="17"/>
      <c r="FU190" s="17"/>
      <c r="FV190" s="17"/>
      <c r="FW190" s="17"/>
      <c r="FX190" s="17"/>
      <c r="FY190" s="17"/>
      <c r="FZ190" s="17"/>
      <c r="GA190" s="17"/>
      <c r="GB190" s="17"/>
      <c r="GC190" s="17"/>
      <c r="GD190" s="17"/>
      <c r="GE190" s="17"/>
      <c r="GF190" s="17"/>
      <c r="GG190" s="17"/>
      <c r="GH190" s="17"/>
      <c r="GI190" s="17"/>
      <c r="GJ190" s="17"/>
      <c r="GK190" s="17"/>
      <c r="GL190" s="17"/>
      <c r="GM190" s="17"/>
      <c r="GN190" s="17"/>
      <c r="GO190" s="17"/>
      <c r="GP190" s="17"/>
      <c r="GQ190" s="17"/>
      <c r="GR190" s="17"/>
      <c r="GS190" s="17"/>
      <c r="GT190" s="17"/>
      <c r="GU190" s="17"/>
      <c r="GV190" s="17"/>
      <c r="GW190" s="17"/>
      <c r="GX190" s="17"/>
      <c r="GY190" s="17"/>
      <c r="GZ190" s="17"/>
      <c r="HA190" s="17"/>
      <c r="HB190" s="17"/>
      <c r="HC190" s="17"/>
      <c r="HD190" s="17"/>
      <c r="HE190" s="17"/>
      <c r="HF190" s="17"/>
      <c r="HG190" s="17"/>
      <c r="HH190" s="17"/>
      <c r="HI190" s="17"/>
      <c r="HJ190" s="17"/>
      <c r="HK190" s="17"/>
      <c r="HL190" s="17"/>
      <c r="HM190" s="17"/>
      <c r="HN190" s="17"/>
      <c r="HO190" s="17"/>
      <c r="HP190" s="17"/>
      <c r="HQ190" s="17"/>
      <c r="HR190" s="17"/>
      <c r="HS190" s="17"/>
      <c r="HT190" s="17"/>
      <c r="HU190" s="17"/>
      <c r="HV190" s="17"/>
    </row>
    <row r="191" spans="1:230" s="23" customFormat="1" ht="15" customHeight="1">
      <c r="A191" s="42"/>
      <c r="B191" s="17"/>
      <c r="C191" s="277"/>
      <c r="D191" s="277"/>
      <c r="E191" s="277"/>
      <c r="F191" s="277"/>
      <c r="G191" s="277"/>
      <c r="H191" s="277"/>
      <c r="I191" s="277"/>
      <c r="J191" s="277"/>
      <c r="K191" s="277"/>
      <c r="L191" s="277"/>
      <c r="M191" s="277"/>
      <c r="N191" s="277"/>
      <c r="O191" s="277"/>
      <c r="P191" s="277"/>
      <c r="Q191" s="277"/>
      <c r="R191" s="277"/>
      <c r="S191" s="277"/>
      <c r="T191" s="277"/>
      <c r="U191" s="277"/>
      <c r="V191" s="277"/>
      <c r="W191" s="277"/>
      <c r="X191" s="164"/>
      <c r="Y191" s="22"/>
      <c r="Z191" s="152" t="s">
        <v>548</v>
      </c>
      <c r="AA191" s="153" t="str">
        <f>'Pom1'!AA189</f>
        <v>PanD, 2023</v>
      </c>
      <c r="AB191" s="42"/>
      <c r="AC191" s="17"/>
      <c r="AD191" s="17"/>
      <c r="AE191" s="17"/>
      <c r="AF191" s="17"/>
      <c r="AG191" s="17"/>
      <c r="AH191" s="17"/>
      <c r="AI191" s="17"/>
      <c r="AJ191" s="17"/>
      <c r="AK191" s="17"/>
      <c r="AL191" s="17"/>
      <c r="AM191" s="17"/>
      <c r="AN191" s="17"/>
      <c r="AO191" s="17"/>
      <c r="AP191" s="17"/>
      <c r="AQ191" s="17"/>
      <c r="AR191" s="17"/>
      <c r="AS191" s="17"/>
      <c r="AT191" s="17"/>
      <c r="AU191" s="17"/>
      <c r="AV191" s="17"/>
      <c r="AW191" s="17"/>
      <c r="AX191" s="17"/>
      <c r="AY191" s="17"/>
      <c r="AZ191" s="17"/>
      <c r="BA191" s="17"/>
      <c r="BB191" s="17"/>
      <c r="BC191" s="17"/>
      <c r="BD191" s="17"/>
      <c r="BE191" s="17"/>
      <c r="BF191" s="17"/>
      <c r="BG191" s="17"/>
      <c r="BH191" s="17"/>
      <c r="BI191" s="17"/>
      <c r="BJ191" s="17"/>
      <c r="BK191" s="17"/>
      <c r="BL191" s="17"/>
      <c r="BM191" s="17"/>
      <c r="BN191" s="17"/>
      <c r="BO191" s="17"/>
      <c r="BP191" s="17"/>
      <c r="BQ191" s="17"/>
      <c r="BR191" s="17"/>
      <c r="BS191" s="17"/>
      <c r="BT191" s="17"/>
      <c r="BU191" s="17"/>
      <c r="BV191" s="17"/>
      <c r="BW191" s="17"/>
      <c r="BX191" s="17"/>
      <c r="BY191" s="17"/>
      <c r="BZ191" s="17"/>
      <c r="CA191" s="17"/>
      <c r="CB191" s="17"/>
      <c r="CC191" s="17"/>
      <c r="CD191" s="17"/>
      <c r="CE191" s="17"/>
      <c r="CF191" s="17"/>
      <c r="CG191" s="17"/>
      <c r="CH191" s="17"/>
      <c r="CI191" s="17"/>
      <c r="CJ191" s="17"/>
      <c r="CK191" s="17"/>
      <c r="CL191" s="17"/>
      <c r="CM191" s="17"/>
      <c r="CN191" s="17"/>
      <c r="CO191" s="17"/>
      <c r="CP191" s="17"/>
      <c r="CQ191" s="17"/>
      <c r="CR191" s="17"/>
      <c r="CS191" s="17"/>
      <c r="CT191" s="17"/>
      <c r="CU191" s="17"/>
      <c r="CV191" s="17"/>
      <c r="CW191" s="17"/>
      <c r="CX191" s="17"/>
      <c r="CY191" s="17"/>
      <c r="CZ191" s="17"/>
      <c r="DA191" s="17"/>
      <c r="DB191" s="17"/>
      <c r="DC191" s="17"/>
      <c r="DD191" s="17"/>
      <c r="DE191" s="17"/>
      <c r="DF191" s="17"/>
      <c r="DG191" s="17"/>
      <c r="DH191" s="17"/>
      <c r="DI191" s="17"/>
      <c r="DJ191" s="17"/>
      <c r="DK191" s="17"/>
      <c r="DL191" s="17"/>
      <c r="DM191" s="17"/>
      <c r="DN191" s="17"/>
      <c r="DO191" s="17"/>
      <c r="DP191" s="17"/>
      <c r="DQ191" s="17"/>
      <c r="DR191" s="17"/>
      <c r="DS191" s="17"/>
      <c r="DT191" s="17"/>
      <c r="DU191" s="17"/>
      <c r="DV191" s="17"/>
      <c r="DW191" s="17"/>
      <c r="DX191" s="17"/>
      <c r="DY191" s="17"/>
      <c r="DZ191" s="17"/>
      <c r="EA191" s="17"/>
      <c r="EB191" s="17"/>
      <c r="EC191" s="17"/>
      <c r="ED191" s="17"/>
      <c r="EE191" s="17"/>
      <c r="EF191" s="17"/>
      <c r="EG191" s="17"/>
      <c r="EH191" s="17"/>
      <c r="EI191" s="17"/>
      <c r="EJ191" s="17"/>
      <c r="EK191" s="17"/>
      <c r="EL191" s="17"/>
      <c r="EM191" s="17"/>
      <c r="EN191" s="17"/>
      <c r="EO191" s="17"/>
      <c r="EP191" s="17"/>
      <c r="EQ191" s="17"/>
      <c r="ER191" s="17"/>
      <c r="ES191" s="17"/>
      <c r="ET191" s="17"/>
      <c r="EU191" s="17"/>
      <c r="EV191" s="17"/>
      <c r="EW191" s="17"/>
      <c r="EX191" s="17"/>
      <c r="EY191" s="17"/>
      <c r="EZ191" s="17"/>
      <c r="FA191" s="17"/>
      <c r="FB191" s="17"/>
      <c r="FC191" s="17"/>
      <c r="FD191" s="17"/>
      <c r="FE191" s="17"/>
      <c r="FF191" s="17"/>
      <c r="FG191" s="17"/>
      <c r="FH191" s="17"/>
      <c r="FI191" s="17"/>
      <c r="FJ191" s="17"/>
      <c r="FK191" s="17"/>
      <c r="FL191" s="17"/>
      <c r="FM191" s="17"/>
      <c r="FN191" s="17"/>
      <c r="FO191" s="17"/>
      <c r="FP191" s="17"/>
      <c r="FQ191" s="17"/>
      <c r="FR191" s="17"/>
      <c r="FS191" s="17"/>
      <c r="FT191" s="17"/>
      <c r="FU191" s="17"/>
      <c r="FV191" s="17"/>
      <c r="FW191" s="17"/>
      <c r="FX191" s="17"/>
      <c r="FY191" s="17"/>
      <c r="FZ191" s="17"/>
      <c r="GA191" s="17"/>
      <c r="GB191" s="17"/>
      <c r="GC191" s="17"/>
      <c r="GD191" s="17"/>
      <c r="GE191" s="17"/>
      <c r="GF191" s="17"/>
      <c r="GG191" s="17"/>
      <c r="GH191" s="17"/>
      <c r="GI191" s="17"/>
      <c r="GJ191" s="17"/>
      <c r="GK191" s="17"/>
      <c r="GL191" s="17"/>
      <c r="GM191" s="17"/>
      <c r="GN191" s="17"/>
      <c r="GO191" s="17"/>
      <c r="GP191" s="17"/>
      <c r="GQ191" s="17"/>
      <c r="GR191" s="17"/>
      <c r="GS191" s="17"/>
      <c r="GT191" s="17"/>
      <c r="GU191" s="17"/>
      <c r="GV191" s="17"/>
      <c r="GW191" s="17"/>
      <c r="GX191" s="17"/>
      <c r="GY191" s="17"/>
      <c r="GZ191" s="17"/>
      <c r="HA191" s="17"/>
      <c r="HB191" s="17"/>
      <c r="HC191" s="17"/>
      <c r="HD191" s="17"/>
      <c r="HE191" s="17"/>
      <c r="HF191" s="17"/>
      <c r="HG191" s="17"/>
      <c r="HH191" s="17"/>
      <c r="HI191" s="17"/>
      <c r="HJ191" s="17"/>
      <c r="HK191" s="17"/>
      <c r="HL191" s="17"/>
      <c r="HM191" s="17"/>
      <c r="HN191" s="17"/>
      <c r="HO191" s="17"/>
      <c r="HP191" s="17"/>
      <c r="HQ191" s="17"/>
      <c r="HR191" s="17"/>
      <c r="HS191" s="17"/>
      <c r="HT191" s="17"/>
      <c r="HU191" s="17"/>
      <c r="HV191" s="17"/>
    </row>
    <row r="192" spans="1:230" ht="6" customHeight="1">
      <c r="A192" s="42"/>
      <c r="B192" s="42"/>
      <c r="C192" s="42"/>
      <c r="D192" s="42"/>
      <c r="E192" s="42"/>
      <c r="F192" s="42"/>
      <c r="G192" s="42"/>
      <c r="H192" s="42"/>
      <c r="I192" s="42"/>
      <c r="J192" s="42"/>
      <c r="K192" s="42"/>
      <c r="L192" s="42"/>
      <c r="M192" s="42"/>
      <c r="N192" s="42"/>
      <c r="O192" s="42"/>
      <c r="P192" s="42"/>
      <c r="Q192" s="42"/>
      <c r="R192" s="42"/>
      <c r="S192" s="42"/>
      <c r="T192" s="42"/>
      <c r="U192" s="42"/>
      <c r="V192" s="42"/>
      <c r="W192" s="42"/>
      <c r="X192" s="42"/>
      <c r="Y192" s="42"/>
      <c r="Z192" s="42"/>
      <c r="AA192" s="42"/>
      <c r="AB192" s="42"/>
      <c r="AC192" s="74"/>
      <c r="AD192" s="74"/>
    </row>
    <row r="193" spans="1:30">
      <c r="A193" s="15"/>
      <c r="B193" s="15"/>
      <c r="C193" s="15"/>
      <c r="D193" s="15"/>
      <c r="E193" s="15"/>
      <c r="F193" s="15"/>
      <c r="G193" s="15"/>
      <c r="H193" s="15"/>
      <c r="I193" s="15"/>
      <c r="J193" s="15"/>
      <c r="K193" s="15"/>
      <c r="L193" s="15"/>
      <c r="M193" s="15"/>
      <c r="N193" s="15"/>
      <c r="O193" s="15"/>
      <c r="P193" s="15"/>
      <c r="Q193" s="15"/>
      <c r="R193" s="15"/>
      <c r="S193" s="15"/>
      <c r="T193" s="15"/>
      <c r="U193" s="15"/>
      <c r="AC193" s="74"/>
      <c r="AD193" s="74"/>
    </row>
    <row r="194" spans="1:30">
      <c r="A194" s="15"/>
      <c r="B194" s="15"/>
      <c r="C194" s="15"/>
      <c r="D194" s="15"/>
      <c r="E194" s="15"/>
      <c r="F194" s="15"/>
      <c r="G194" s="15"/>
      <c r="H194" s="15"/>
      <c r="I194" s="15"/>
      <c r="J194" s="15"/>
      <c r="K194" s="15"/>
      <c r="L194" s="15"/>
      <c r="M194" s="15"/>
      <c r="N194" s="15"/>
      <c r="O194" s="15"/>
      <c r="P194" s="15"/>
      <c r="Q194" s="15"/>
      <c r="R194" s="15"/>
      <c r="S194" s="15"/>
      <c r="T194" s="15"/>
      <c r="U194" s="15"/>
      <c r="V194" s="18"/>
      <c r="AC194" s="71"/>
      <c r="AD194" s="72"/>
    </row>
    <row r="195" spans="1:30">
      <c r="A195" s="15"/>
      <c r="B195" s="15"/>
      <c r="C195" s="15"/>
      <c r="D195" s="15"/>
      <c r="E195" s="15"/>
      <c r="F195" s="15"/>
      <c r="G195" s="15"/>
      <c r="H195" s="15"/>
      <c r="I195" s="15"/>
      <c r="J195" s="15"/>
      <c r="K195" s="15"/>
      <c r="L195" s="15"/>
      <c r="M195" s="15"/>
      <c r="N195" s="15"/>
      <c r="O195" s="15"/>
      <c r="P195" s="15"/>
      <c r="Q195" s="15"/>
      <c r="R195" s="15"/>
      <c r="S195" s="15"/>
      <c r="T195" s="15"/>
      <c r="U195" s="15"/>
    </row>
    <row r="196" spans="1:30">
      <c r="A196" s="15"/>
      <c r="B196" s="15"/>
      <c r="C196" s="15"/>
      <c r="D196" s="15"/>
      <c r="E196" s="15"/>
      <c r="F196" s="15"/>
      <c r="G196" s="15"/>
      <c r="H196" s="15"/>
      <c r="I196" s="15"/>
      <c r="J196" s="15"/>
      <c r="K196" s="15"/>
      <c r="L196" s="15"/>
      <c r="M196" s="15"/>
      <c r="N196" s="15"/>
      <c r="O196" s="15"/>
      <c r="P196" s="15"/>
      <c r="Q196" s="15"/>
      <c r="R196" s="15"/>
      <c r="S196" s="15"/>
      <c r="T196" s="15"/>
      <c r="U196" s="15"/>
    </row>
    <row r="197" spans="1:30">
      <c r="A197" s="15"/>
      <c r="B197" s="15"/>
      <c r="C197" s="15"/>
      <c r="D197" s="15"/>
      <c r="E197" s="15"/>
      <c r="F197" s="15"/>
      <c r="G197" s="15"/>
      <c r="H197" s="15"/>
      <c r="I197" s="15"/>
      <c r="J197" s="15"/>
      <c r="K197" s="15"/>
      <c r="L197" s="15"/>
      <c r="M197" s="15"/>
      <c r="N197" s="15"/>
      <c r="O197" s="15"/>
      <c r="P197" s="15"/>
      <c r="Q197" s="15"/>
      <c r="R197" s="15"/>
      <c r="S197" s="15"/>
      <c r="T197" s="15"/>
      <c r="U197" s="15"/>
    </row>
    <row r="198" spans="1:30">
      <c r="A198" s="15"/>
      <c r="B198" s="15"/>
      <c r="C198" s="15"/>
      <c r="D198" s="15"/>
      <c r="E198" s="15"/>
      <c r="F198" s="15"/>
      <c r="G198" s="15"/>
      <c r="H198" s="15"/>
      <c r="I198" s="15"/>
      <c r="J198" s="15"/>
      <c r="K198" s="15"/>
      <c r="L198" s="15"/>
      <c r="M198" s="15"/>
      <c r="N198" s="15"/>
      <c r="O198" s="15"/>
      <c r="P198" s="15"/>
      <c r="Q198" s="15"/>
      <c r="R198" s="15"/>
      <c r="S198" s="15"/>
      <c r="T198" s="15"/>
      <c r="U198" s="15"/>
    </row>
    <row r="199" spans="1:30">
      <c r="A199" s="15"/>
      <c r="B199" s="15"/>
      <c r="C199" s="15"/>
      <c r="D199" s="15"/>
      <c r="E199" s="15"/>
      <c r="F199" s="15"/>
      <c r="G199" s="15"/>
      <c r="H199" s="15"/>
      <c r="I199" s="15"/>
      <c r="J199" s="15"/>
      <c r="K199" s="15"/>
      <c r="L199" s="15"/>
      <c r="M199" s="15"/>
      <c r="N199" s="15"/>
      <c r="O199" s="15"/>
      <c r="P199" s="15"/>
      <c r="Q199" s="15"/>
      <c r="R199" s="15"/>
      <c r="S199" s="15"/>
      <c r="T199" s="15"/>
      <c r="U199" s="15"/>
    </row>
    <row r="200" spans="1:30">
      <c r="A200" s="15"/>
      <c r="B200" s="15"/>
      <c r="C200" s="15"/>
      <c r="D200" s="15"/>
      <c r="E200" s="15"/>
      <c r="F200" s="15"/>
      <c r="G200" s="15"/>
      <c r="H200" s="15"/>
      <c r="I200" s="15"/>
      <c r="J200" s="15"/>
      <c r="K200" s="15"/>
      <c r="L200" s="15"/>
      <c r="M200" s="15"/>
      <c r="N200" s="15"/>
      <c r="O200" s="15"/>
      <c r="P200" s="15"/>
      <c r="Q200" s="15"/>
      <c r="R200" s="15"/>
      <c r="S200" s="15"/>
      <c r="T200" s="15"/>
      <c r="U200" s="15"/>
    </row>
    <row r="201" spans="1:30">
      <c r="A201" s="15"/>
      <c r="B201" s="15"/>
      <c r="C201" s="15"/>
      <c r="D201" s="15"/>
      <c r="E201" s="15"/>
      <c r="F201" s="15"/>
      <c r="G201" s="15"/>
      <c r="H201" s="15"/>
      <c r="I201" s="15"/>
      <c r="J201" s="15"/>
      <c r="K201" s="15"/>
      <c r="L201" s="15"/>
      <c r="M201" s="15"/>
      <c r="N201" s="15"/>
      <c r="O201" s="15"/>
      <c r="P201" s="15"/>
      <c r="Q201" s="15"/>
      <c r="R201" s="15"/>
      <c r="S201" s="15"/>
      <c r="T201" s="15"/>
      <c r="U201" s="15"/>
    </row>
    <row r="202" spans="1:30">
      <c r="A202" s="15"/>
      <c r="B202" s="15"/>
      <c r="C202" s="15"/>
      <c r="D202" s="15"/>
      <c r="E202" s="15"/>
      <c r="F202" s="15"/>
      <c r="G202" s="15"/>
      <c r="H202" s="15"/>
      <c r="I202" s="15"/>
      <c r="J202" s="15"/>
      <c r="K202" s="15"/>
      <c r="L202" s="15"/>
      <c r="M202" s="15"/>
      <c r="N202" s="15"/>
      <c r="O202" s="15"/>
      <c r="P202" s="15"/>
      <c r="Q202" s="15"/>
      <c r="R202" s="15"/>
      <c r="S202" s="15"/>
      <c r="T202" s="15"/>
      <c r="U202" s="15"/>
    </row>
    <row r="203" spans="1:30">
      <c r="A203" s="15"/>
      <c r="B203" s="15"/>
      <c r="C203" s="15"/>
      <c r="D203" s="15"/>
      <c r="E203" s="15"/>
      <c r="F203" s="15"/>
      <c r="G203" s="15"/>
      <c r="H203" s="15"/>
      <c r="I203" s="15"/>
      <c r="J203" s="15"/>
      <c r="K203" s="15"/>
      <c r="L203" s="15"/>
      <c r="M203" s="15"/>
      <c r="N203" s="15"/>
      <c r="O203" s="15"/>
      <c r="P203" s="15"/>
      <c r="Q203" s="15"/>
      <c r="R203" s="15"/>
      <c r="S203" s="15"/>
      <c r="T203" s="15"/>
      <c r="U203" s="15"/>
    </row>
    <row r="204" spans="1:30">
      <c r="A204" s="15"/>
      <c r="B204" s="15"/>
      <c r="C204" s="15"/>
      <c r="D204" s="15"/>
      <c r="E204" s="15"/>
      <c r="F204" s="15"/>
      <c r="G204" s="15"/>
      <c r="H204" s="15"/>
      <c r="I204" s="15"/>
      <c r="J204" s="15"/>
      <c r="K204" s="15"/>
      <c r="L204" s="15"/>
      <c r="M204" s="15"/>
      <c r="N204" s="15"/>
      <c r="O204" s="15"/>
      <c r="P204" s="15"/>
      <c r="Q204" s="15"/>
      <c r="R204" s="15"/>
      <c r="S204" s="15"/>
      <c r="T204" s="15"/>
      <c r="U204" s="15"/>
    </row>
    <row r="205" spans="1:30">
      <c r="A205" s="15"/>
      <c r="B205" s="15"/>
      <c r="C205" s="15"/>
      <c r="D205" s="15"/>
      <c r="E205" s="15"/>
      <c r="F205" s="15"/>
      <c r="G205" s="15"/>
      <c r="H205" s="15"/>
      <c r="I205" s="15"/>
      <c r="J205" s="15"/>
      <c r="K205" s="15"/>
      <c r="L205" s="15"/>
      <c r="M205" s="15"/>
      <c r="N205" s="15"/>
      <c r="O205" s="15"/>
      <c r="P205" s="15"/>
      <c r="Q205" s="15"/>
      <c r="R205" s="15"/>
      <c r="S205" s="15"/>
      <c r="T205" s="15"/>
      <c r="U205" s="15"/>
    </row>
    <row r="206" spans="1:30">
      <c r="A206" s="15"/>
      <c r="B206" s="15"/>
      <c r="C206" s="15"/>
      <c r="D206" s="15"/>
      <c r="E206" s="15"/>
      <c r="F206" s="15"/>
      <c r="G206" s="15"/>
      <c r="H206" s="15"/>
      <c r="I206" s="15"/>
      <c r="J206" s="15"/>
      <c r="K206" s="15"/>
      <c r="L206" s="15"/>
      <c r="M206" s="15"/>
      <c r="N206" s="15"/>
      <c r="O206" s="15"/>
      <c r="P206" s="15"/>
      <c r="Q206" s="15"/>
      <c r="R206" s="15"/>
      <c r="S206" s="15"/>
      <c r="T206" s="15"/>
      <c r="U206" s="15"/>
    </row>
    <row r="207" spans="1:30">
      <c r="A207" s="15"/>
      <c r="B207" s="15"/>
      <c r="C207" s="15"/>
      <c r="D207" s="15"/>
      <c r="E207" s="15"/>
      <c r="F207" s="15"/>
      <c r="G207" s="15"/>
      <c r="H207" s="15"/>
      <c r="I207" s="15"/>
      <c r="J207" s="15"/>
      <c r="K207" s="15"/>
      <c r="L207" s="15"/>
      <c r="M207" s="15"/>
      <c r="N207" s="15"/>
      <c r="O207" s="15"/>
      <c r="P207" s="15"/>
      <c r="Q207" s="15"/>
      <c r="R207" s="15"/>
      <c r="S207" s="15"/>
      <c r="T207" s="15"/>
      <c r="U207" s="15"/>
    </row>
    <row r="208" spans="1:30">
      <c r="A208" s="15"/>
      <c r="B208" s="15"/>
      <c r="C208" s="15"/>
      <c r="D208" s="15"/>
      <c r="E208" s="15"/>
      <c r="F208" s="15"/>
      <c r="G208" s="15"/>
      <c r="H208" s="15"/>
      <c r="I208" s="15"/>
      <c r="J208" s="15"/>
      <c r="K208" s="15"/>
      <c r="L208" s="15"/>
      <c r="M208" s="15"/>
      <c r="N208" s="15"/>
      <c r="O208" s="15"/>
      <c r="P208" s="15"/>
      <c r="Q208" s="15"/>
      <c r="R208" s="15"/>
      <c r="S208" s="15"/>
      <c r="T208" s="15"/>
      <c r="U208" s="15"/>
    </row>
    <row r="209" spans="1:21">
      <c r="A209" s="15"/>
      <c r="B209" s="15"/>
      <c r="C209" s="15"/>
      <c r="D209" s="15"/>
      <c r="E209" s="15"/>
      <c r="F209" s="15"/>
      <c r="G209" s="15"/>
      <c r="H209" s="15"/>
      <c r="I209" s="15"/>
      <c r="J209" s="15"/>
      <c r="K209" s="15"/>
      <c r="L209" s="15"/>
      <c r="M209" s="15"/>
      <c r="N209" s="15"/>
      <c r="O209" s="15"/>
      <c r="P209" s="15"/>
      <c r="Q209" s="15"/>
      <c r="R209" s="15"/>
      <c r="S209" s="15"/>
      <c r="T209" s="15"/>
      <c r="U209" s="15"/>
    </row>
    <row r="210" spans="1:21">
      <c r="A210" s="15"/>
      <c r="B210" s="15"/>
      <c r="C210" s="15"/>
      <c r="D210" s="15"/>
      <c r="E210" s="15"/>
      <c r="F210" s="15"/>
      <c r="G210" s="15"/>
      <c r="H210" s="15"/>
      <c r="I210" s="15"/>
      <c r="J210" s="15"/>
      <c r="K210" s="15"/>
      <c r="L210" s="15"/>
      <c r="M210" s="15"/>
      <c r="N210" s="15"/>
      <c r="O210" s="15"/>
      <c r="P210" s="15"/>
      <c r="Q210" s="15"/>
      <c r="R210" s="15"/>
      <c r="S210" s="15"/>
      <c r="T210" s="15"/>
      <c r="U210" s="15"/>
    </row>
    <row r="211" spans="1:21">
      <c r="A211" s="15"/>
      <c r="B211" s="15"/>
      <c r="C211" s="15"/>
      <c r="D211" s="15"/>
      <c r="E211" s="15"/>
      <c r="F211" s="15"/>
      <c r="G211" s="15"/>
      <c r="H211" s="15"/>
      <c r="I211" s="15"/>
      <c r="J211" s="15"/>
      <c r="K211" s="15"/>
      <c r="L211" s="15"/>
      <c r="M211" s="15"/>
      <c r="N211" s="15"/>
      <c r="O211" s="15"/>
      <c r="P211" s="15"/>
      <c r="Q211" s="15"/>
      <c r="R211" s="15"/>
      <c r="S211" s="15"/>
      <c r="T211" s="15"/>
      <c r="U211" s="15"/>
    </row>
    <row r="212" spans="1:21">
      <c r="A212" s="15"/>
      <c r="B212" s="15"/>
      <c r="C212" s="15"/>
      <c r="D212" s="15"/>
      <c r="E212" s="15"/>
      <c r="F212" s="15"/>
      <c r="G212" s="15"/>
      <c r="H212" s="15"/>
      <c r="I212" s="15"/>
      <c r="J212" s="15"/>
      <c r="K212" s="15"/>
      <c r="L212" s="15"/>
      <c r="M212" s="15"/>
      <c r="N212" s="15"/>
      <c r="O212" s="15"/>
      <c r="P212" s="15"/>
      <c r="Q212" s="15"/>
      <c r="R212" s="15"/>
      <c r="S212" s="15"/>
      <c r="T212" s="15"/>
      <c r="U212" s="15"/>
    </row>
    <row r="213" spans="1:21">
      <c r="A213" s="15"/>
      <c r="B213" s="15"/>
      <c r="C213" s="15"/>
      <c r="D213" s="15"/>
      <c r="E213" s="15"/>
      <c r="F213" s="15"/>
      <c r="G213" s="15"/>
      <c r="H213" s="15"/>
      <c r="I213" s="15"/>
      <c r="J213" s="15"/>
      <c r="K213" s="15"/>
      <c r="L213" s="15"/>
      <c r="M213" s="15"/>
      <c r="N213" s="15"/>
      <c r="O213" s="15"/>
      <c r="P213" s="15"/>
      <c r="Q213" s="15"/>
      <c r="R213" s="15"/>
      <c r="S213" s="15"/>
      <c r="T213" s="15"/>
      <c r="U213" s="15"/>
    </row>
    <row r="214" spans="1:21">
      <c r="A214" s="15"/>
      <c r="B214" s="15"/>
      <c r="C214" s="15"/>
      <c r="D214" s="15"/>
      <c r="E214" s="15"/>
      <c r="F214" s="15"/>
      <c r="G214" s="15"/>
      <c r="H214" s="15"/>
      <c r="I214" s="15"/>
      <c r="J214" s="15"/>
      <c r="K214" s="15"/>
      <c r="L214" s="15"/>
      <c r="M214" s="15"/>
      <c r="N214" s="15"/>
      <c r="O214" s="15"/>
      <c r="P214" s="15"/>
      <c r="Q214" s="15"/>
      <c r="R214" s="15"/>
      <c r="S214" s="15"/>
      <c r="T214" s="15"/>
      <c r="U214" s="15"/>
    </row>
    <row r="215" spans="1:21">
      <c r="A215" s="15"/>
      <c r="B215" s="15"/>
      <c r="C215" s="15"/>
      <c r="D215" s="15"/>
      <c r="E215" s="15"/>
      <c r="F215" s="15"/>
      <c r="G215" s="15"/>
      <c r="H215" s="15"/>
      <c r="I215" s="15"/>
      <c r="J215" s="15"/>
      <c r="K215" s="15"/>
      <c r="L215" s="15"/>
      <c r="M215" s="15"/>
      <c r="N215" s="15"/>
      <c r="O215" s="15"/>
      <c r="P215" s="15"/>
      <c r="Q215" s="15"/>
      <c r="R215" s="15"/>
      <c r="S215" s="15"/>
      <c r="T215" s="15"/>
      <c r="U215" s="15"/>
    </row>
    <row r="216" spans="1:21">
      <c r="A216" s="15"/>
      <c r="B216" s="15"/>
      <c r="C216" s="15"/>
      <c r="D216" s="15"/>
      <c r="E216" s="15"/>
      <c r="F216" s="15"/>
      <c r="G216" s="15"/>
      <c r="H216" s="15"/>
      <c r="I216" s="15"/>
      <c r="J216" s="15"/>
      <c r="K216" s="15"/>
      <c r="L216" s="15"/>
      <c r="M216" s="15"/>
      <c r="N216" s="15"/>
      <c r="O216" s="15"/>
      <c r="P216" s="15"/>
      <c r="Q216" s="15"/>
      <c r="R216" s="15"/>
      <c r="S216" s="15"/>
      <c r="T216" s="15"/>
      <c r="U216" s="15"/>
    </row>
    <row r="217" spans="1:21">
      <c r="A217" s="15"/>
      <c r="B217" s="15"/>
      <c r="C217" s="15"/>
      <c r="D217" s="15"/>
      <c r="E217" s="15"/>
      <c r="F217" s="15"/>
      <c r="G217" s="15"/>
      <c r="H217" s="15"/>
      <c r="I217" s="15"/>
      <c r="J217" s="15"/>
      <c r="K217" s="15"/>
      <c r="L217" s="15"/>
      <c r="M217" s="15"/>
      <c r="N217" s="15"/>
      <c r="O217" s="15"/>
      <c r="P217" s="15"/>
      <c r="Q217" s="15"/>
      <c r="R217" s="15"/>
      <c r="S217" s="15"/>
      <c r="T217" s="15"/>
      <c r="U217" s="15"/>
    </row>
    <row r="218" spans="1:21">
      <c r="A218" s="15"/>
      <c r="B218" s="15"/>
      <c r="C218" s="15"/>
      <c r="D218" s="15"/>
      <c r="E218" s="15"/>
      <c r="F218" s="15"/>
      <c r="G218" s="15"/>
      <c r="H218" s="15"/>
      <c r="I218" s="15"/>
      <c r="J218" s="15"/>
      <c r="K218" s="15"/>
      <c r="L218" s="15"/>
      <c r="M218" s="15"/>
      <c r="N218" s="15"/>
      <c r="O218" s="15"/>
      <c r="P218" s="15"/>
      <c r="Q218" s="15"/>
      <c r="R218" s="15"/>
      <c r="S218" s="15"/>
      <c r="T218" s="15"/>
      <c r="U218" s="15"/>
    </row>
    <row r="219" spans="1:21">
      <c r="A219" s="15"/>
      <c r="B219" s="15"/>
      <c r="C219" s="15"/>
      <c r="D219" s="15"/>
      <c r="E219" s="15"/>
      <c r="F219" s="15"/>
      <c r="G219" s="15"/>
      <c r="H219" s="15"/>
      <c r="I219" s="15"/>
      <c r="J219" s="15"/>
      <c r="K219" s="15"/>
      <c r="L219" s="15"/>
      <c r="M219" s="15"/>
      <c r="N219" s="15"/>
      <c r="O219" s="15"/>
      <c r="P219" s="15"/>
      <c r="Q219" s="15"/>
      <c r="R219" s="15"/>
      <c r="S219" s="15"/>
      <c r="T219" s="15"/>
      <c r="U219" s="15"/>
    </row>
    <row r="220" spans="1:21">
      <c r="A220" s="15"/>
      <c r="B220" s="15"/>
      <c r="C220" s="15"/>
      <c r="D220" s="15"/>
      <c r="E220" s="15"/>
      <c r="F220" s="15"/>
      <c r="G220" s="15"/>
      <c r="H220" s="15"/>
      <c r="I220" s="15"/>
      <c r="J220" s="15"/>
      <c r="K220" s="15"/>
      <c r="L220" s="15"/>
      <c r="M220" s="15"/>
      <c r="N220" s="15"/>
      <c r="O220" s="15"/>
      <c r="P220" s="15"/>
      <c r="Q220" s="15"/>
      <c r="R220" s="15"/>
      <c r="S220" s="15"/>
      <c r="T220" s="15"/>
      <c r="U220" s="15"/>
    </row>
    <row r="221" spans="1:21">
      <c r="A221" s="15"/>
      <c r="B221" s="15"/>
      <c r="C221" s="15"/>
      <c r="D221" s="15"/>
      <c r="E221" s="15"/>
      <c r="F221" s="15"/>
      <c r="G221" s="15"/>
      <c r="H221" s="15"/>
      <c r="I221" s="15"/>
      <c r="J221" s="15"/>
      <c r="K221" s="15"/>
      <c r="L221" s="15"/>
      <c r="M221" s="15"/>
      <c r="N221" s="15"/>
      <c r="O221" s="15"/>
      <c r="P221" s="15"/>
      <c r="Q221" s="15"/>
      <c r="R221" s="15"/>
      <c r="S221" s="15"/>
      <c r="T221" s="15"/>
      <c r="U221" s="15"/>
    </row>
    <row r="222" spans="1:21">
      <c r="A222" s="15"/>
      <c r="B222" s="15"/>
      <c r="C222" s="15"/>
      <c r="D222" s="15"/>
      <c r="E222" s="15"/>
      <c r="F222" s="15"/>
      <c r="G222" s="15"/>
      <c r="H222" s="15"/>
      <c r="I222" s="15"/>
      <c r="J222" s="15"/>
      <c r="K222" s="15"/>
      <c r="L222" s="15"/>
      <c r="M222" s="15"/>
      <c r="N222" s="15"/>
      <c r="O222" s="15"/>
      <c r="P222" s="15"/>
      <c r="Q222" s="15"/>
      <c r="R222" s="15"/>
      <c r="S222" s="15"/>
      <c r="T222" s="15"/>
      <c r="U222" s="15"/>
    </row>
    <row r="223" spans="1:21">
      <c r="A223" s="15"/>
      <c r="B223" s="15"/>
      <c r="C223" s="15"/>
      <c r="D223" s="15"/>
      <c r="E223" s="15"/>
      <c r="F223" s="15"/>
      <c r="G223" s="15"/>
      <c r="H223" s="15"/>
      <c r="I223" s="15"/>
      <c r="J223" s="15"/>
      <c r="K223" s="15"/>
      <c r="L223" s="15"/>
      <c r="M223" s="15"/>
      <c r="N223" s="15"/>
      <c r="O223" s="15"/>
      <c r="P223" s="15"/>
      <c r="Q223" s="15"/>
      <c r="R223" s="15"/>
      <c r="S223" s="15"/>
      <c r="T223" s="15"/>
      <c r="U223" s="15"/>
    </row>
    <row r="224" spans="1:21">
      <c r="A224" s="15"/>
      <c r="B224" s="15"/>
      <c r="C224" s="15"/>
      <c r="D224" s="15"/>
      <c r="E224" s="15"/>
      <c r="F224" s="15"/>
      <c r="G224" s="15"/>
      <c r="H224" s="15"/>
      <c r="I224" s="15"/>
      <c r="J224" s="15"/>
      <c r="K224" s="15"/>
      <c r="L224" s="15"/>
      <c r="M224" s="15"/>
      <c r="N224" s="15"/>
      <c r="O224" s="15"/>
      <c r="P224" s="15"/>
      <c r="Q224" s="15"/>
      <c r="R224" s="15"/>
      <c r="S224" s="15"/>
      <c r="T224" s="15"/>
      <c r="U224" s="15"/>
    </row>
    <row r="225" spans="1:21">
      <c r="A225" s="15"/>
      <c r="B225" s="15"/>
      <c r="C225" s="15"/>
      <c r="D225" s="15"/>
      <c r="E225" s="15"/>
      <c r="F225" s="15"/>
      <c r="G225" s="15"/>
      <c r="H225" s="15"/>
      <c r="I225" s="15"/>
      <c r="J225" s="15"/>
      <c r="K225" s="15"/>
      <c r="L225" s="15"/>
      <c r="M225" s="15"/>
      <c r="N225" s="15"/>
      <c r="O225" s="15"/>
      <c r="P225" s="15"/>
      <c r="Q225" s="15"/>
      <c r="R225" s="15"/>
      <c r="S225" s="15"/>
      <c r="T225" s="15"/>
      <c r="U225" s="15"/>
    </row>
    <row r="226" spans="1:21">
      <c r="A226" s="15"/>
      <c r="B226" s="15"/>
      <c r="C226" s="15"/>
      <c r="D226" s="15"/>
      <c r="E226" s="15"/>
      <c r="F226" s="15"/>
      <c r="G226" s="15"/>
      <c r="H226" s="15"/>
      <c r="I226" s="15"/>
      <c r="J226" s="15"/>
      <c r="K226" s="15"/>
      <c r="L226" s="15"/>
      <c r="M226" s="15"/>
      <c r="N226" s="15"/>
      <c r="O226" s="15"/>
      <c r="P226" s="15"/>
      <c r="Q226" s="15"/>
      <c r="R226" s="15"/>
      <c r="S226" s="15"/>
      <c r="T226" s="15"/>
      <c r="U226" s="15"/>
    </row>
    <row r="227" spans="1:21">
      <c r="A227" s="15"/>
      <c r="B227" s="15"/>
      <c r="C227" s="15"/>
      <c r="D227" s="15"/>
      <c r="E227" s="15"/>
      <c r="F227" s="15"/>
      <c r="G227" s="15"/>
      <c r="H227" s="15"/>
      <c r="I227" s="15"/>
      <c r="J227" s="15"/>
      <c r="K227" s="15"/>
      <c r="L227" s="15"/>
      <c r="M227" s="15"/>
      <c r="N227" s="15"/>
      <c r="O227" s="15"/>
      <c r="P227" s="15"/>
      <c r="Q227" s="15"/>
      <c r="R227" s="15"/>
      <c r="S227" s="15"/>
      <c r="T227" s="15"/>
      <c r="U227" s="15"/>
    </row>
    <row r="228" spans="1:21">
      <c r="A228" s="15"/>
      <c r="B228" s="15"/>
      <c r="C228" s="15"/>
      <c r="D228" s="15"/>
      <c r="E228" s="15"/>
      <c r="F228" s="15"/>
      <c r="G228" s="15"/>
      <c r="H228" s="15"/>
      <c r="I228" s="15"/>
      <c r="J228" s="15"/>
      <c r="K228" s="15"/>
      <c r="L228" s="15"/>
      <c r="M228" s="15"/>
      <c r="N228" s="15"/>
      <c r="O228" s="15"/>
      <c r="P228" s="15"/>
      <c r="Q228" s="15"/>
      <c r="R228" s="15"/>
      <c r="S228" s="15"/>
      <c r="T228" s="15"/>
      <c r="U228" s="15"/>
    </row>
    <row r="229" spans="1:21">
      <c r="A229" s="15"/>
      <c r="B229" s="15"/>
      <c r="C229" s="15"/>
      <c r="D229" s="15"/>
      <c r="E229" s="15"/>
      <c r="F229" s="15"/>
      <c r="G229" s="15"/>
      <c r="H229" s="15"/>
      <c r="I229" s="15"/>
      <c r="J229" s="15"/>
      <c r="K229" s="15"/>
      <c r="L229" s="15"/>
      <c r="M229" s="15"/>
      <c r="N229" s="15"/>
      <c r="O229" s="15"/>
      <c r="P229" s="15"/>
      <c r="Q229" s="15"/>
      <c r="R229" s="15"/>
      <c r="S229" s="15"/>
      <c r="T229" s="15"/>
      <c r="U229" s="15"/>
    </row>
    <row r="230" spans="1:21">
      <c r="A230" s="15"/>
      <c r="B230" s="15"/>
      <c r="C230" s="15"/>
      <c r="D230" s="15"/>
      <c r="E230" s="15"/>
      <c r="F230" s="15"/>
      <c r="G230" s="15"/>
      <c r="H230" s="15"/>
      <c r="I230" s="15"/>
      <c r="J230" s="15"/>
      <c r="K230" s="15"/>
      <c r="L230" s="15"/>
      <c r="M230" s="15"/>
      <c r="N230" s="15"/>
      <c r="O230" s="15"/>
      <c r="P230" s="15"/>
      <c r="Q230" s="15"/>
      <c r="R230" s="15"/>
      <c r="S230" s="15"/>
      <c r="T230" s="15"/>
      <c r="U230" s="15"/>
    </row>
    <row r="231" spans="1:21">
      <c r="A231" s="15"/>
      <c r="B231" s="15"/>
      <c r="C231" s="15"/>
      <c r="D231" s="15"/>
      <c r="E231" s="15"/>
      <c r="F231" s="15"/>
      <c r="G231" s="15"/>
      <c r="H231" s="15"/>
      <c r="I231" s="15"/>
      <c r="J231" s="15"/>
      <c r="K231" s="15"/>
      <c r="L231" s="15"/>
      <c r="M231" s="15"/>
      <c r="N231" s="15"/>
      <c r="O231" s="15"/>
      <c r="P231" s="15"/>
      <c r="Q231" s="15"/>
      <c r="R231" s="15"/>
      <c r="S231" s="15"/>
      <c r="T231" s="15"/>
      <c r="U231" s="15"/>
    </row>
    <row r="232" spans="1:21">
      <c r="A232" s="15"/>
      <c r="B232" s="15"/>
      <c r="C232" s="15"/>
      <c r="D232" s="15"/>
      <c r="E232" s="15"/>
      <c r="F232" s="15"/>
      <c r="G232" s="15"/>
      <c r="H232" s="15"/>
      <c r="I232" s="15"/>
      <c r="J232" s="15"/>
      <c r="K232" s="15"/>
      <c r="L232" s="15"/>
      <c r="M232" s="15"/>
      <c r="N232" s="15"/>
      <c r="O232" s="15"/>
      <c r="P232" s="15"/>
      <c r="Q232" s="15"/>
      <c r="R232" s="15"/>
      <c r="S232" s="15"/>
      <c r="T232" s="15"/>
      <c r="U232" s="15"/>
    </row>
    <row r="233" spans="1:21">
      <c r="A233" s="15"/>
      <c r="B233" s="15"/>
      <c r="C233" s="15"/>
      <c r="D233" s="15"/>
      <c r="E233" s="15"/>
      <c r="F233" s="15"/>
      <c r="G233" s="15"/>
      <c r="H233" s="15"/>
      <c r="I233" s="15"/>
      <c r="J233" s="15"/>
      <c r="K233" s="15"/>
      <c r="L233" s="15"/>
      <c r="M233" s="15"/>
      <c r="N233" s="15"/>
      <c r="O233" s="15"/>
      <c r="P233" s="15"/>
      <c r="Q233" s="15"/>
      <c r="R233" s="15"/>
      <c r="S233" s="15"/>
      <c r="T233" s="15"/>
      <c r="U233" s="15"/>
    </row>
    <row r="234" spans="1:21">
      <c r="A234" s="15"/>
      <c r="B234" s="15"/>
      <c r="C234" s="15"/>
      <c r="D234" s="15"/>
      <c r="E234" s="15"/>
      <c r="F234" s="15"/>
      <c r="G234" s="15"/>
      <c r="H234" s="15"/>
      <c r="I234" s="15"/>
      <c r="J234" s="15"/>
      <c r="K234" s="15"/>
      <c r="L234" s="15"/>
      <c r="M234" s="15"/>
      <c r="N234" s="15"/>
      <c r="O234" s="15"/>
      <c r="P234" s="15"/>
      <c r="Q234" s="15"/>
      <c r="R234" s="15"/>
      <c r="S234" s="15"/>
      <c r="T234" s="15"/>
      <c r="U234" s="15"/>
    </row>
    <row r="235" spans="1:21">
      <c r="A235" s="15"/>
      <c r="B235" s="15"/>
      <c r="C235" s="15"/>
      <c r="D235" s="15"/>
      <c r="E235" s="15"/>
      <c r="F235" s="15"/>
      <c r="G235" s="15"/>
      <c r="H235" s="15"/>
      <c r="I235" s="15"/>
      <c r="J235" s="15"/>
      <c r="K235" s="15"/>
      <c r="L235" s="15"/>
      <c r="M235" s="15"/>
      <c r="N235" s="15"/>
      <c r="O235" s="15"/>
      <c r="P235" s="15"/>
      <c r="Q235" s="15"/>
      <c r="R235" s="15"/>
      <c r="S235" s="15"/>
      <c r="T235" s="15"/>
      <c r="U235" s="15"/>
    </row>
    <row r="236" spans="1:21">
      <c r="A236" s="15"/>
      <c r="B236" s="15"/>
      <c r="C236" s="15"/>
      <c r="D236" s="15"/>
      <c r="E236" s="15"/>
      <c r="F236" s="15"/>
      <c r="G236" s="15"/>
      <c r="H236" s="15"/>
      <c r="I236" s="15"/>
      <c r="J236" s="15"/>
      <c r="K236" s="15"/>
      <c r="L236" s="15"/>
      <c r="M236" s="15"/>
      <c r="N236" s="15"/>
      <c r="O236" s="15"/>
      <c r="P236" s="15"/>
      <c r="Q236" s="15"/>
      <c r="R236" s="15"/>
      <c r="S236" s="15"/>
      <c r="T236" s="15"/>
      <c r="U236" s="15"/>
    </row>
    <row r="237" spans="1:21">
      <c r="A237" s="15"/>
      <c r="B237" s="15"/>
      <c r="C237" s="15"/>
      <c r="D237" s="15"/>
      <c r="E237" s="15"/>
      <c r="F237" s="15"/>
      <c r="G237" s="15"/>
      <c r="H237" s="15"/>
      <c r="I237" s="15"/>
      <c r="J237" s="15"/>
      <c r="K237" s="15"/>
      <c r="L237" s="15"/>
      <c r="M237" s="15"/>
      <c r="N237" s="15"/>
      <c r="O237" s="15"/>
      <c r="P237" s="15"/>
      <c r="Q237" s="15"/>
      <c r="R237" s="15"/>
      <c r="S237" s="15"/>
      <c r="T237" s="15"/>
      <c r="U237" s="15"/>
    </row>
    <row r="238" spans="1:21">
      <c r="A238" s="15"/>
      <c r="B238" s="15"/>
      <c r="C238" s="15"/>
      <c r="D238" s="15"/>
      <c r="E238" s="15"/>
      <c r="F238" s="15"/>
      <c r="G238" s="15"/>
      <c r="H238" s="15"/>
      <c r="I238" s="15"/>
      <c r="J238" s="15"/>
      <c r="K238" s="15"/>
      <c r="L238" s="15"/>
      <c r="M238" s="15"/>
      <c r="N238" s="15"/>
      <c r="O238" s="15"/>
      <c r="P238" s="15"/>
      <c r="Q238" s="15"/>
      <c r="R238" s="15"/>
      <c r="S238" s="15"/>
      <c r="T238" s="15"/>
      <c r="U238" s="15"/>
    </row>
    <row r="239" spans="1:21">
      <c r="A239" s="15"/>
      <c r="B239" s="15"/>
      <c r="C239" s="15"/>
      <c r="D239" s="15"/>
      <c r="E239" s="15"/>
      <c r="F239" s="15"/>
      <c r="G239" s="15"/>
      <c r="H239" s="15"/>
      <c r="I239" s="15"/>
      <c r="J239" s="15"/>
      <c r="K239" s="15"/>
      <c r="L239" s="15"/>
      <c r="M239" s="15"/>
      <c r="N239" s="15"/>
      <c r="O239" s="15"/>
      <c r="P239" s="15"/>
      <c r="Q239" s="15"/>
      <c r="R239" s="15"/>
      <c r="S239" s="15"/>
      <c r="T239" s="15"/>
      <c r="U239" s="15"/>
    </row>
    <row r="240" spans="1:21">
      <c r="A240" s="15"/>
      <c r="B240" s="15"/>
      <c r="C240" s="15"/>
      <c r="D240" s="15"/>
      <c r="E240" s="15"/>
      <c r="F240" s="15"/>
      <c r="G240" s="15"/>
      <c r="H240" s="15"/>
      <c r="I240" s="15"/>
      <c r="J240" s="15"/>
      <c r="K240" s="15"/>
      <c r="L240" s="15"/>
      <c r="M240" s="15"/>
      <c r="N240" s="15"/>
      <c r="O240" s="15"/>
      <c r="P240" s="15"/>
      <c r="Q240" s="15"/>
      <c r="R240" s="15"/>
      <c r="S240" s="15"/>
      <c r="T240" s="15"/>
      <c r="U240" s="15"/>
    </row>
    <row r="241" spans="1:21">
      <c r="A241" s="15"/>
      <c r="B241" s="15"/>
      <c r="C241" s="15"/>
      <c r="D241" s="15"/>
      <c r="E241" s="15"/>
      <c r="F241" s="15"/>
      <c r="G241" s="15"/>
      <c r="H241" s="15"/>
      <c r="I241" s="15"/>
      <c r="J241" s="15"/>
      <c r="K241" s="15"/>
      <c r="L241" s="15"/>
      <c r="M241" s="15"/>
      <c r="N241" s="15"/>
      <c r="O241" s="15"/>
      <c r="P241" s="15"/>
      <c r="Q241" s="15"/>
      <c r="R241" s="15"/>
      <c r="S241" s="15"/>
      <c r="T241" s="15"/>
      <c r="U241" s="15"/>
    </row>
    <row r="242" spans="1:21">
      <c r="A242" s="15"/>
      <c r="B242" s="15"/>
      <c r="C242" s="15"/>
      <c r="D242" s="15"/>
      <c r="E242" s="15"/>
      <c r="F242" s="15"/>
      <c r="G242" s="15"/>
      <c r="H242" s="15"/>
      <c r="I242" s="15"/>
      <c r="J242" s="15"/>
      <c r="K242" s="15"/>
      <c r="L242" s="15"/>
      <c r="M242" s="15"/>
      <c r="N242" s="15"/>
      <c r="O242" s="15"/>
      <c r="P242" s="15"/>
      <c r="Q242" s="15"/>
      <c r="R242" s="15"/>
      <c r="S242" s="15"/>
      <c r="T242" s="15"/>
      <c r="U242" s="15"/>
    </row>
    <row r="243" spans="1:21">
      <c r="A243" s="15"/>
      <c r="B243" s="15"/>
      <c r="C243" s="15"/>
      <c r="D243" s="15"/>
      <c r="E243" s="15"/>
      <c r="F243" s="15"/>
      <c r="G243" s="15"/>
      <c r="H243" s="15"/>
      <c r="I243" s="15"/>
      <c r="J243" s="15"/>
      <c r="K243" s="15"/>
      <c r="L243" s="15"/>
      <c r="M243" s="15"/>
      <c r="N243" s="15"/>
      <c r="O243" s="15"/>
      <c r="P243" s="15"/>
      <c r="Q243" s="15"/>
      <c r="R243" s="15"/>
      <c r="S243" s="15"/>
      <c r="T243" s="15"/>
      <c r="U243" s="15"/>
    </row>
    <row r="244" spans="1:21">
      <c r="A244" s="15"/>
      <c r="B244" s="15"/>
      <c r="C244" s="15"/>
      <c r="D244" s="15"/>
      <c r="E244" s="15"/>
      <c r="F244" s="15"/>
      <c r="G244" s="15"/>
      <c r="H244" s="15"/>
      <c r="I244" s="15"/>
      <c r="J244" s="15"/>
      <c r="K244" s="15"/>
      <c r="L244" s="15"/>
      <c r="M244" s="15"/>
      <c r="N244" s="15"/>
      <c r="O244" s="15"/>
      <c r="P244" s="15"/>
      <c r="Q244" s="15"/>
      <c r="R244" s="15"/>
      <c r="S244" s="15"/>
      <c r="T244" s="15"/>
      <c r="U244" s="15"/>
    </row>
    <row r="245" spans="1:21">
      <c r="A245" s="15"/>
      <c r="B245" s="15"/>
      <c r="C245" s="15"/>
      <c r="D245" s="15"/>
      <c r="E245" s="15"/>
      <c r="F245" s="15"/>
      <c r="G245" s="15"/>
      <c r="H245" s="15"/>
      <c r="I245" s="15"/>
      <c r="J245" s="15"/>
      <c r="K245" s="15"/>
      <c r="L245" s="15"/>
      <c r="M245" s="15"/>
      <c r="N245" s="15"/>
      <c r="O245" s="15"/>
      <c r="P245" s="15"/>
      <c r="Q245" s="15"/>
      <c r="R245" s="15"/>
      <c r="S245" s="15"/>
      <c r="T245" s="15"/>
      <c r="U245" s="15"/>
    </row>
    <row r="246" spans="1:21">
      <c r="A246" s="15"/>
      <c r="B246" s="15"/>
      <c r="C246" s="15"/>
      <c r="D246" s="15"/>
      <c r="E246" s="15"/>
      <c r="F246" s="15"/>
      <c r="G246" s="15"/>
      <c r="H246" s="15"/>
      <c r="I246" s="15"/>
      <c r="J246" s="15"/>
      <c r="K246" s="15"/>
      <c r="L246" s="15"/>
      <c r="M246" s="15"/>
      <c r="N246" s="15"/>
      <c r="O246" s="15"/>
      <c r="P246" s="15"/>
      <c r="Q246" s="15"/>
      <c r="R246" s="15"/>
      <c r="S246" s="15"/>
      <c r="T246" s="15"/>
      <c r="U246" s="15"/>
    </row>
    <row r="247" spans="1:21">
      <c r="A247" s="15"/>
      <c r="B247" s="15"/>
      <c r="C247" s="15"/>
      <c r="D247" s="15"/>
      <c r="E247" s="15"/>
      <c r="F247" s="15"/>
      <c r="G247" s="15"/>
      <c r="H247" s="15"/>
      <c r="I247" s="15"/>
      <c r="J247" s="15"/>
      <c r="K247" s="15"/>
      <c r="L247" s="15"/>
      <c r="M247" s="15"/>
      <c r="N247" s="15"/>
      <c r="O247" s="15"/>
      <c r="P247" s="15"/>
      <c r="Q247" s="15"/>
      <c r="R247" s="15"/>
      <c r="S247" s="15"/>
      <c r="T247" s="15"/>
      <c r="U247" s="15"/>
    </row>
    <row r="248" spans="1:21">
      <c r="A248" s="15"/>
      <c r="B248" s="15"/>
      <c r="C248" s="15"/>
      <c r="D248" s="15"/>
      <c r="E248" s="15"/>
      <c r="F248" s="15"/>
      <c r="G248" s="15"/>
      <c r="H248" s="15"/>
      <c r="I248" s="15"/>
      <c r="J248" s="15"/>
      <c r="K248" s="15"/>
      <c r="L248" s="15"/>
      <c r="M248" s="15"/>
      <c r="N248" s="15"/>
      <c r="O248" s="15"/>
      <c r="P248" s="15"/>
      <c r="Q248" s="15"/>
      <c r="R248" s="15"/>
      <c r="S248" s="15"/>
      <c r="T248" s="15"/>
      <c r="U248" s="15"/>
    </row>
    <row r="249" spans="1:21">
      <c r="A249" s="15"/>
      <c r="B249" s="15"/>
      <c r="C249" s="15"/>
      <c r="D249" s="15"/>
      <c r="E249" s="15"/>
      <c r="F249" s="15"/>
      <c r="G249" s="15"/>
      <c r="H249" s="15"/>
      <c r="I249" s="15"/>
      <c r="J249" s="15"/>
      <c r="K249" s="15"/>
      <c r="L249" s="15"/>
      <c r="M249" s="15"/>
      <c r="N249" s="15"/>
      <c r="O249" s="15"/>
      <c r="P249" s="15"/>
      <c r="Q249" s="15"/>
      <c r="R249" s="15"/>
      <c r="S249" s="15"/>
      <c r="T249" s="15"/>
      <c r="U249" s="15"/>
    </row>
    <row r="250" spans="1:21">
      <c r="A250" s="15"/>
      <c r="B250" s="15"/>
      <c r="C250" s="15"/>
      <c r="D250" s="15"/>
      <c r="E250" s="15"/>
      <c r="F250" s="15"/>
      <c r="G250" s="15"/>
      <c r="H250" s="15"/>
      <c r="I250" s="15"/>
      <c r="J250" s="15"/>
      <c r="K250" s="15"/>
      <c r="L250" s="15"/>
      <c r="M250" s="15"/>
      <c r="N250" s="15"/>
      <c r="O250" s="15"/>
      <c r="P250" s="15"/>
      <c r="Q250" s="15"/>
      <c r="R250" s="15"/>
      <c r="S250" s="15"/>
      <c r="T250" s="15"/>
      <c r="U250" s="15"/>
    </row>
    <row r="251" spans="1:21">
      <c r="A251" s="15"/>
      <c r="B251" s="15"/>
      <c r="C251" s="15"/>
      <c r="D251" s="15"/>
      <c r="E251" s="15"/>
      <c r="F251" s="15"/>
      <c r="G251" s="15"/>
      <c r="H251" s="15"/>
      <c r="I251" s="15"/>
      <c r="J251" s="15"/>
      <c r="K251" s="15"/>
      <c r="L251" s="15"/>
      <c r="M251" s="15"/>
      <c r="N251" s="15"/>
      <c r="O251" s="15"/>
      <c r="P251" s="15"/>
      <c r="Q251" s="15"/>
      <c r="R251" s="15"/>
      <c r="S251" s="15"/>
      <c r="T251" s="15"/>
      <c r="U251" s="15"/>
    </row>
    <row r="252" spans="1:21">
      <c r="A252" s="15"/>
      <c r="B252" s="15"/>
      <c r="C252" s="15"/>
      <c r="D252" s="15"/>
      <c r="E252" s="15"/>
      <c r="F252" s="15"/>
      <c r="G252" s="15"/>
      <c r="H252" s="15"/>
      <c r="I252" s="15"/>
      <c r="J252" s="15"/>
      <c r="K252" s="15"/>
      <c r="L252" s="15"/>
      <c r="M252" s="15"/>
      <c r="N252" s="15"/>
      <c r="O252" s="15"/>
      <c r="P252" s="15"/>
      <c r="Q252" s="15"/>
      <c r="R252" s="15"/>
      <c r="S252" s="15"/>
      <c r="T252" s="15"/>
      <c r="U252" s="15"/>
    </row>
    <row r="253" spans="1:21">
      <c r="A253" s="15"/>
      <c r="B253" s="15"/>
      <c r="C253" s="15"/>
      <c r="D253" s="15"/>
      <c r="E253" s="15"/>
      <c r="F253" s="15"/>
      <c r="G253" s="15"/>
      <c r="H253" s="15"/>
      <c r="I253" s="15"/>
      <c r="J253" s="15"/>
      <c r="K253" s="15"/>
      <c r="L253" s="15"/>
      <c r="M253" s="15"/>
      <c r="N253" s="15"/>
      <c r="O253" s="15"/>
      <c r="P253" s="15"/>
      <c r="Q253" s="15"/>
      <c r="R253" s="15"/>
      <c r="S253" s="15"/>
      <c r="T253" s="15"/>
      <c r="U253" s="15"/>
    </row>
    <row r="254" spans="1:21">
      <c r="A254" s="15"/>
      <c r="B254" s="15"/>
      <c r="C254" s="15"/>
      <c r="D254" s="15"/>
      <c r="E254" s="15"/>
      <c r="F254" s="15"/>
      <c r="G254" s="15"/>
      <c r="H254" s="15"/>
      <c r="I254" s="15"/>
      <c r="J254" s="15"/>
      <c r="K254" s="15"/>
      <c r="L254" s="15"/>
      <c r="M254" s="15"/>
      <c r="N254" s="15"/>
      <c r="O254" s="15"/>
      <c r="P254" s="15"/>
      <c r="Q254" s="15"/>
      <c r="R254" s="15"/>
      <c r="S254" s="15"/>
      <c r="T254" s="15"/>
      <c r="U254" s="15"/>
    </row>
    <row r="255" spans="1:21">
      <c r="A255" s="15"/>
      <c r="B255" s="15"/>
      <c r="C255" s="15"/>
      <c r="D255" s="15"/>
      <c r="E255" s="15"/>
      <c r="F255" s="15"/>
      <c r="G255" s="15"/>
      <c r="H255" s="15"/>
      <c r="I255" s="15"/>
      <c r="J255" s="15"/>
      <c r="K255" s="15"/>
      <c r="L255" s="15"/>
      <c r="M255" s="15"/>
      <c r="N255" s="15"/>
      <c r="O255" s="15"/>
      <c r="P255" s="15"/>
      <c r="Q255" s="15"/>
      <c r="R255" s="15"/>
      <c r="S255" s="15"/>
      <c r="T255" s="15"/>
      <c r="U255" s="15"/>
    </row>
    <row r="256" spans="1:21">
      <c r="A256" s="15"/>
      <c r="B256" s="15"/>
      <c r="C256" s="15"/>
      <c r="D256" s="15"/>
      <c r="E256" s="15"/>
      <c r="F256" s="15"/>
      <c r="G256" s="15"/>
      <c r="H256" s="15"/>
      <c r="I256" s="15"/>
      <c r="J256" s="15"/>
      <c r="K256" s="15"/>
      <c r="L256" s="15"/>
      <c r="M256" s="15"/>
      <c r="N256" s="15"/>
      <c r="O256" s="15"/>
      <c r="P256" s="15"/>
      <c r="Q256" s="15"/>
      <c r="R256" s="15"/>
      <c r="S256" s="15"/>
      <c r="T256" s="15"/>
      <c r="U256" s="15"/>
    </row>
    <row r="257" spans="1:21">
      <c r="A257" s="15"/>
      <c r="B257" s="15"/>
      <c r="C257" s="15"/>
      <c r="D257" s="15"/>
      <c r="E257" s="15"/>
      <c r="F257" s="15"/>
      <c r="G257" s="15"/>
      <c r="H257" s="15"/>
      <c r="I257" s="15"/>
      <c r="J257" s="15"/>
      <c r="K257" s="15"/>
      <c r="L257" s="15"/>
      <c r="M257" s="15"/>
      <c r="N257" s="15"/>
      <c r="O257" s="15"/>
      <c r="P257" s="15"/>
      <c r="Q257" s="15"/>
      <c r="R257" s="15"/>
      <c r="S257" s="15"/>
      <c r="T257" s="15"/>
      <c r="U257" s="15"/>
    </row>
    <row r="258" spans="1:21">
      <c r="A258" s="15"/>
      <c r="B258" s="15"/>
      <c r="C258" s="15"/>
      <c r="D258" s="15"/>
      <c r="E258" s="15"/>
      <c r="F258" s="15"/>
      <c r="G258" s="15"/>
      <c r="H258" s="15"/>
      <c r="I258" s="15"/>
      <c r="J258" s="15"/>
      <c r="K258" s="15"/>
      <c r="L258" s="15"/>
      <c r="M258" s="15"/>
      <c r="N258" s="15"/>
      <c r="O258" s="15"/>
      <c r="P258" s="15"/>
      <c r="Q258" s="15"/>
      <c r="R258" s="15"/>
      <c r="S258" s="15"/>
      <c r="T258" s="15"/>
      <c r="U258" s="15"/>
    </row>
    <row r="259" spans="1:21">
      <c r="A259" s="15"/>
      <c r="B259" s="15"/>
      <c r="C259" s="15"/>
      <c r="D259" s="15"/>
      <c r="E259" s="15"/>
      <c r="F259" s="15"/>
      <c r="G259" s="15"/>
      <c r="H259" s="15"/>
      <c r="I259" s="15"/>
      <c r="J259" s="15"/>
      <c r="K259" s="15"/>
      <c r="L259" s="15"/>
      <c r="M259" s="15"/>
      <c r="N259" s="15"/>
      <c r="O259" s="15"/>
      <c r="P259" s="15"/>
      <c r="Q259" s="15"/>
      <c r="R259" s="15"/>
      <c r="S259" s="15"/>
      <c r="T259" s="15"/>
      <c r="U259" s="15"/>
    </row>
    <row r="260" spans="1:21">
      <c r="A260" s="15"/>
      <c r="B260" s="15"/>
      <c r="C260" s="15"/>
      <c r="D260" s="15"/>
      <c r="E260" s="15"/>
      <c r="F260" s="15"/>
      <c r="G260" s="15"/>
      <c r="H260" s="15"/>
      <c r="I260" s="15"/>
      <c r="J260" s="15"/>
      <c r="K260" s="15"/>
      <c r="L260" s="15"/>
      <c r="M260" s="15"/>
      <c r="N260" s="15"/>
      <c r="O260" s="15"/>
      <c r="P260" s="15"/>
      <c r="Q260" s="15"/>
      <c r="R260" s="15"/>
      <c r="S260" s="15"/>
      <c r="T260" s="15"/>
      <c r="U260" s="15"/>
    </row>
    <row r="261" spans="1:21">
      <c r="A261" s="15"/>
      <c r="B261" s="15"/>
      <c r="C261" s="15"/>
      <c r="D261" s="15"/>
      <c r="E261" s="15"/>
      <c r="F261" s="15"/>
      <c r="G261" s="15"/>
      <c r="H261" s="15"/>
      <c r="I261" s="15"/>
      <c r="J261" s="15"/>
      <c r="K261" s="15"/>
      <c r="L261" s="15"/>
      <c r="M261" s="15"/>
      <c r="N261" s="15"/>
      <c r="O261" s="15"/>
      <c r="P261" s="15"/>
      <c r="Q261" s="15"/>
      <c r="R261" s="15"/>
      <c r="S261" s="15"/>
      <c r="T261" s="15"/>
      <c r="U261" s="15"/>
    </row>
    <row r="262" spans="1:21">
      <c r="A262" s="15"/>
      <c r="B262" s="15"/>
      <c r="C262" s="15"/>
      <c r="D262" s="15"/>
      <c r="E262" s="15"/>
      <c r="F262" s="15"/>
      <c r="G262" s="15"/>
      <c r="H262" s="15"/>
      <c r="I262" s="15"/>
      <c r="J262" s="15"/>
      <c r="K262" s="15"/>
      <c r="L262" s="15"/>
      <c r="M262" s="15"/>
      <c r="N262" s="15"/>
      <c r="O262" s="15"/>
      <c r="P262" s="15"/>
      <c r="Q262" s="15"/>
      <c r="R262" s="15"/>
      <c r="S262" s="15"/>
      <c r="T262" s="15"/>
      <c r="U262" s="15"/>
    </row>
    <row r="263" spans="1:21">
      <c r="A263" s="15"/>
      <c r="B263" s="15"/>
      <c r="C263" s="15"/>
      <c r="D263" s="15"/>
      <c r="E263" s="15"/>
      <c r="F263" s="15"/>
      <c r="G263" s="15"/>
      <c r="H263" s="15"/>
      <c r="I263" s="15"/>
      <c r="J263" s="15"/>
      <c r="K263" s="15"/>
      <c r="L263" s="15"/>
      <c r="M263" s="15"/>
      <c r="N263" s="15"/>
      <c r="O263" s="15"/>
      <c r="P263" s="15"/>
      <c r="Q263" s="15"/>
      <c r="R263" s="15"/>
      <c r="S263" s="15"/>
      <c r="T263" s="15"/>
      <c r="U263" s="15"/>
    </row>
    <row r="264" spans="1:21">
      <c r="A264" s="15"/>
      <c r="B264" s="15"/>
      <c r="C264" s="15"/>
      <c r="D264" s="15"/>
      <c r="E264" s="15"/>
      <c r="F264" s="15"/>
      <c r="G264" s="15"/>
      <c r="H264" s="15"/>
      <c r="I264" s="15"/>
      <c r="J264" s="15"/>
      <c r="K264" s="15"/>
      <c r="L264" s="15"/>
      <c r="M264" s="15"/>
      <c r="N264" s="15"/>
      <c r="O264" s="15"/>
      <c r="P264" s="15"/>
      <c r="Q264" s="15"/>
      <c r="R264" s="15"/>
      <c r="S264" s="15"/>
      <c r="T264" s="15"/>
      <c r="U264" s="15"/>
    </row>
    <row r="265" spans="1:21">
      <c r="A265" s="15"/>
      <c r="B265" s="15"/>
      <c r="C265" s="15"/>
      <c r="D265" s="15"/>
      <c r="E265" s="15"/>
      <c r="F265" s="15"/>
      <c r="G265" s="15"/>
      <c r="H265" s="15"/>
      <c r="I265" s="15"/>
      <c r="J265" s="15"/>
      <c r="K265" s="15"/>
      <c r="L265" s="15"/>
      <c r="M265" s="15"/>
      <c r="N265" s="15"/>
      <c r="O265" s="15"/>
      <c r="P265" s="15"/>
      <c r="Q265" s="15"/>
      <c r="R265" s="15"/>
      <c r="S265" s="15"/>
      <c r="T265" s="15"/>
      <c r="U265" s="15"/>
    </row>
    <row r="266" spans="1:21">
      <c r="A266" s="15"/>
      <c r="B266" s="15"/>
      <c r="C266" s="15"/>
      <c r="D266" s="15"/>
      <c r="E266" s="15"/>
      <c r="F266" s="15"/>
      <c r="G266" s="15"/>
      <c r="H266" s="15"/>
      <c r="I266" s="15"/>
      <c r="J266" s="15"/>
      <c r="K266" s="15"/>
      <c r="L266" s="15"/>
      <c r="M266" s="15"/>
      <c r="N266" s="15"/>
      <c r="O266" s="15"/>
      <c r="P266" s="15"/>
      <c r="Q266" s="15"/>
      <c r="R266" s="15"/>
      <c r="S266" s="15"/>
      <c r="T266" s="15"/>
      <c r="U266" s="15"/>
    </row>
    <row r="267" spans="1:21">
      <c r="A267" s="15"/>
      <c r="B267" s="15"/>
      <c r="C267" s="15"/>
      <c r="D267" s="15"/>
      <c r="E267" s="15"/>
      <c r="F267" s="15"/>
      <c r="G267" s="15"/>
      <c r="H267" s="15"/>
      <c r="I267" s="15"/>
      <c r="J267" s="15"/>
      <c r="K267" s="15"/>
      <c r="L267" s="15"/>
      <c r="M267" s="15"/>
      <c r="N267" s="15"/>
      <c r="O267" s="15"/>
      <c r="P267" s="15"/>
      <c r="Q267" s="15"/>
      <c r="R267" s="15"/>
      <c r="S267" s="15"/>
      <c r="T267" s="15"/>
      <c r="U267" s="15"/>
    </row>
    <row r="268" spans="1:21">
      <c r="A268" s="15"/>
      <c r="B268" s="15"/>
      <c r="C268" s="15"/>
      <c r="D268" s="15"/>
      <c r="E268" s="15"/>
      <c r="F268" s="15"/>
      <c r="G268" s="15"/>
      <c r="H268" s="15"/>
      <c r="I268" s="15"/>
      <c r="J268" s="15"/>
      <c r="K268" s="15"/>
      <c r="L268" s="15"/>
      <c r="M268" s="15"/>
      <c r="N268" s="15"/>
      <c r="O268" s="15"/>
      <c r="P268" s="15"/>
      <c r="Q268" s="15"/>
      <c r="R268" s="15"/>
      <c r="S268" s="15"/>
      <c r="T268" s="15"/>
      <c r="U268" s="15"/>
    </row>
    <row r="269" spans="1:21">
      <c r="A269" s="15"/>
      <c r="B269" s="15"/>
      <c r="C269" s="15"/>
      <c r="D269" s="15"/>
      <c r="E269" s="15"/>
      <c r="F269" s="15"/>
      <c r="G269" s="15"/>
      <c r="H269" s="15"/>
      <c r="I269" s="15"/>
      <c r="J269" s="15"/>
      <c r="K269" s="15"/>
      <c r="L269" s="15"/>
      <c r="M269" s="15"/>
      <c r="N269" s="15"/>
      <c r="O269" s="15"/>
      <c r="P269" s="15"/>
      <c r="Q269" s="15"/>
      <c r="R269" s="15"/>
      <c r="S269" s="15"/>
      <c r="T269" s="15"/>
      <c r="U269" s="15"/>
    </row>
    <row r="270" spans="1:21">
      <c r="A270" s="15"/>
      <c r="B270" s="15"/>
      <c r="C270" s="15"/>
      <c r="D270" s="15"/>
      <c r="E270" s="15"/>
      <c r="F270" s="15"/>
      <c r="G270" s="15"/>
      <c r="H270" s="15"/>
      <c r="I270" s="15"/>
      <c r="J270" s="15"/>
      <c r="K270" s="15"/>
      <c r="L270" s="15"/>
      <c r="M270" s="15"/>
      <c r="N270" s="15"/>
      <c r="O270" s="15"/>
      <c r="P270" s="15"/>
      <c r="Q270" s="15"/>
      <c r="R270" s="15"/>
      <c r="S270" s="15"/>
      <c r="T270" s="15"/>
      <c r="U270" s="15"/>
    </row>
    <row r="271" spans="1:21">
      <c r="A271" s="15"/>
      <c r="B271" s="15"/>
      <c r="C271" s="15"/>
      <c r="D271" s="15"/>
      <c r="E271" s="15"/>
      <c r="F271" s="15"/>
      <c r="G271" s="15"/>
      <c r="H271" s="15"/>
      <c r="I271" s="15"/>
      <c r="J271" s="15"/>
      <c r="K271" s="15"/>
      <c r="L271" s="15"/>
      <c r="M271" s="15"/>
      <c r="N271" s="15"/>
      <c r="O271" s="15"/>
      <c r="P271" s="15"/>
      <c r="Q271" s="15"/>
      <c r="R271" s="15"/>
      <c r="S271" s="15"/>
      <c r="T271" s="15"/>
      <c r="U271" s="15"/>
    </row>
    <row r="272" spans="1:21">
      <c r="A272" s="15"/>
      <c r="B272" s="15"/>
      <c r="C272" s="15"/>
      <c r="D272" s="15"/>
      <c r="E272" s="15"/>
      <c r="F272" s="15"/>
      <c r="G272" s="15"/>
      <c r="H272" s="15"/>
      <c r="I272" s="15"/>
      <c r="J272" s="15"/>
      <c r="K272" s="15"/>
      <c r="L272" s="15"/>
      <c r="M272" s="15"/>
      <c r="N272" s="15"/>
      <c r="O272" s="15"/>
      <c r="P272" s="15"/>
      <c r="Q272" s="15"/>
      <c r="R272" s="15"/>
      <c r="S272" s="15"/>
      <c r="T272" s="15"/>
      <c r="U272" s="15"/>
    </row>
    <row r="273" spans="1:21">
      <c r="A273" s="15"/>
      <c r="B273" s="15"/>
      <c r="C273" s="15"/>
      <c r="D273" s="15"/>
      <c r="E273" s="15"/>
      <c r="F273" s="15"/>
      <c r="G273" s="15"/>
      <c r="H273" s="15"/>
      <c r="I273" s="15"/>
      <c r="J273" s="15"/>
      <c r="K273" s="15"/>
      <c r="L273" s="15"/>
      <c r="M273" s="15"/>
      <c r="N273" s="15"/>
      <c r="O273" s="15"/>
      <c r="P273" s="15"/>
      <c r="Q273" s="15"/>
      <c r="R273" s="15"/>
      <c r="S273" s="15"/>
      <c r="T273" s="15"/>
      <c r="U273" s="15"/>
    </row>
    <row r="274" spans="1:21">
      <c r="A274" s="15"/>
      <c r="B274" s="15"/>
      <c r="C274" s="15"/>
      <c r="D274" s="15"/>
      <c r="E274" s="15"/>
      <c r="F274" s="15"/>
      <c r="G274" s="15"/>
      <c r="H274" s="15"/>
      <c r="I274" s="15"/>
      <c r="J274" s="15"/>
      <c r="K274" s="15"/>
      <c r="L274" s="15"/>
      <c r="M274" s="15"/>
      <c r="N274" s="15"/>
      <c r="O274" s="15"/>
      <c r="P274" s="15"/>
      <c r="Q274" s="15"/>
      <c r="R274" s="15"/>
      <c r="S274" s="15"/>
      <c r="T274" s="15"/>
      <c r="U274" s="15"/>
    </row>
    <row r="275" spans="1:21">
      <c r="A275" s="15"/>
      <c r="B275" s="15"/>
      <c r="C275" s="15"/>
      <c r="D275" s="15"/>
      <c r="E275" s="15"/>
      <c r="F275" s="15"/>
      <c r="G275" s="15"/>
      <c r="H275" s="15"/>
      <c r="I275" s="15"/>
      <c r="J275" s="15"/>
      <c r="K275" s="15"/>
      <c r="L275" s="15"/>
      <c r="M275" s="15"/>
      <c r="N275" s="15"/>
      <c r="O275" s="15"/>
      <c r="P275" s="15"/>
      <c r="Q275" s="15"/>
      <c r="R275" s="15"/>
      <c r="S275" s="15"/>
      <c r="T275" s="15"/>
      <c r="U275" s="15"/>
    </row>
    <row r="276" spans="1:21">
      <c r="A276" s="15"/>
      <c r="B276" s="15"/>
      <c r="C276" s="15"/>
      <c r="D276" s="15"/>
      <c r="E276" s="15"/>
      <c r="F276" s="15"/>
      <c r="G276" s="15"/>
      <c r="H276" s="15"/>
      <c r="I276" s="15"/>
      <c r="J276" s="15"/>
      <c r="K276" s="15"/>
      <c r="L276" s="15"/>
      <c r="M276" s="15"/>
      <c r="N276" s="15"/>
      <c r="O276" s="15"/>
      <c r="P276" s="15"/>
      <c r="Q276" s="15"/>
      <c r="R276" s="15"/>
      <c r="S276" s="15"/>
      <c r="T276" s="15"/>
      <c r="U276" s="15"/>
    </row>
    <row r="277" spans="1:21">
      <c r="A277" s="15"/>
      <c r="B277" s="15"/>
      <c r="C277" s="15"/>
      <c r="D277" s="15"/>
      <c r="E277" s="15"/>
      <c r="F277" s="15"/>
      <c r="G277" s="15"/>
      <c r="H277" s="15"/>
      <c r="I277" s="15"/>
      <c r="J277" s="15"/>
      <c r="K277" s="15"/>
      <c r="L277" s="15"/>
      <c r="M277" s="15"/>
      <c r="N277" s="15"/>
      <c r="O277" s="15"/>
      <c r="P277" s="15"/>
      <c r="Q277" s="15"/>
      <c r="R277" s="15"/>
      <c r="S277" s="15"/>
      <c r="T277" s="15"/>
      <c r="U277" s="15"/>
    </row>
    <row r="278" spans="1:21">
      <c r="A278" s="15"/>
      <c r="B278" s="15"/>
      <c r="C278" s="15"/>
      <c r="D278" s="15"/>
      <c r="E278" s="15"/>
      <c r="F278" s="15"/>
      <c r="G278" s="15"/>
      <c r="H278" s="15"/>
      <c r="I278" s="15"/>
      <c r="J278" s="15"/>
      <c r="K278" s="15"/>
      <c r="L278" s="15"/>
      <c r="M278" s="15"/>
      <c r="N278" s="15"/>
      <c r="O278" s="15"/>
      <c r="P278" s="15"/>
      <c r="Q278" s="15"/>
      <c r="R278" s="15"/>
      <c r="S278" s="15"/>
      <c r="T278" s="15"/>
      <c r="U278" s="15"/>
    </row>
    <row r="279" spans="1:21">
      <c r="A279" s="15"/>
      <c r="B279" s="15"/>
      <c r="C279" s="15"/>
      <c r="D279" s="15"/>
      <c r="E279" s="15"/>
      <c r="F279" s="15"/>
      <c r="G279" s="15"/>
      <c r="H279" s="15"/>
      <c r="I279" s="15"/>
      <c r="J279" s="15"/>
      <c r="K279" s="15"/>
      <c r="L279" s="15"/>
      <c r="M279" s="15"/>
      <c r="N279" s="15"/>
      <c r="O279" s="15"/>
      <c r="P279" s="15"/>
      <c r="Q279" s="15"/>
      <c r="R279" s="15"/>
      <c r="S279" s="15"/>
      <c r="T279" s="15"/>
      <c r="U279" s="15"/>
    </row>
    <row r="280" spans="1:21">
      <c r="A280" s="15"/>
      <c r="B280" s="15"/>
      <c r="C280" s="15"/>
      <c r="D280" s="15"/>
      <c r="E280" s="15"/>
      <c r="F280" s="15"/>
      <c r="G280" s="15"/>
      <c r="H280" s="15"/>
      <c r="I280" s="15"/>
      <c r="J280" s="15"/>
      <c r="K280" s="15"/>
      <c r="L280" s="15"/>
      <c r="M280" s="15"/>
      <c r="N280" s="15"/>
      <c r="O280" s="15"/>
      <c r="P280" s="15"/>
      <c r="Q280" s="15"/>
      <c r="R280" s="15"/>
      <c r="S280" s="15"/>
      <c r="T280" s="15"/>
      <c r="U280" s="15"/>
    </row>
    <row r="281" spans="1:21">
      <c r="A281" s="15"/>
      <c r="B281" s="15"/>
      <c r="C281" s="15"/>
      <c r="D281" s="15"/>
      <c r="E281" s="15"/>
      <c r="F281" s="15"/>
      <c r="G281" s="15"/>
      <c r="H281" s="15"/>
      <c r="I281" s="15"/>
      <c r="J281" s="15"/>
      <c r="K281" s="15"/>
      <c r="L281" s="15"/>
      <c r="M281" s="15"/>
      <c r="N281" s="15"/>
      <c r="O281" s="15"/>
      <c r="P281" s="15"/>
      <c r="Q281" s="15"/>
      <c r="R281" s="15"/>
      <c r="S281" s="15"/>
      <c r="T281" s="15"/>
      <c r="U281" s="15"/>
    </row>
    <row r="282" spans="1:21">
      <c r="A282" s="15"/>
      <c r="B282" s="15"/>
      <c r="C282" s="15"/>
      <c r="D282" s="15"/>
      <c r="E282" s="15"/>
      <c r="F282" s="15"/>
      <c r="G282" s="15"/>
      <c r="H282" s="15"/>
      <c r="I282" s="15"/>
      <c r="J282" s="15"/>
      <c r="K282" s="15"/>
      <c r="L282" s="15"/>
      <c r="M282" s="15"/>
      <c r="N282" s="15"/>
      <c r="O282" s="15"/>
      <c r="P282" s="15"/>
      <c r="Q282" s="15"/>
      <c r="R282" s="15"/>
      <c r="S282" s="15"/>
      <c r="T282" s="15"/>
      <c r="U282" s="15"/>
    </row>
    <row r="283" spans="1:21">
      <c r="A283" s="15"/>
      <c r="B283" s="15"/>
      <c r="C283" s="15"/>
      <c r="D283" s="15"/>
      <c r="E283" s="15"/>
      <c r="F283" s="15"/>
      <c r="G283" s="15"/>
      <c r="H283" s="15"/>
      <c r="I283" s="15"/>
      <c r="J283" s="15"/>
      <c r="K283" s="15"/>
      <c r="L283" s="15"/>
      <c r="M283" s="15"/>
      <c r="N283" s="15"/>
      <c r="O283" s="15"/>
      <c r="P283" s="15"/>
      <c r="Q283" s="15"/>
      <c r="R283" s="15"/>
      <c r="S283" s="15"/>
      <c r="T283" s="15"/>
      <c r="U283" s="15"/>
    </row>
    <row r="284" spans="1:21">
      <c r="A284" s="15"/>
      <c r="B284" s="15"/>
      <c r="C284" s="15"/>
      <c r="D284" s="15"/>
      <c r="E284" s="15"/>
      <c r="F284" s="15"/>
      <c r="G284" s="15"/>
      <c r="H284" s="15"/>
      <c r="I284" s="15"/>
      <c r="J284" s="15"/>
      <c r="K284" s="15"/>
      <c r="L284" s="15"/>
      <c r="M284" s="15"/>
      <c r="N284" s="15"/>
      <c r="O284" s="15"/>
      <c r="P284" s="15"/>
      <c r="Q284" s="15"/>
      <c r="R284" s="15"/>
      <c r="S284" s="15"/>
      <c r="T284" s="15"/>
      <c r="U284" s="15"/>
    </row>
    <row r="285" spans="1:21">
      <c r="A285" s="15"/>
      <c r="B285" s="15"/>
      <c r="C285" s="15"/>
      <c r="D285" s="15"/>
      <c r="E285" s="15"/>
      <c r="F285" s="15"/>
      <c r="G285" s="15"/>
      <c r="H285" s="15"/>
      <c r="I285" s="15"/>
      <c r="J285" s="15"/>
      <c r="K285" s="15"/>
      <c r="L285" s="15"/>
      <c r="M285" s="15"/>
      <c r="N285" s="15"/>
      <c r="O285" s="15"/>
      <c r="P285" s="15"/>
      <c r="Q285" s="15"/>
      <c r="R285" s="15"/>
      <c r="S285" s="15"/>
      <c r="T285" s="15"/>
      <c r="U285" s="15"/>
    </row>
    <row r="286" spans="1:21">
      <c r="A286" s="15"/>
      <c r="B286" s="15"/>
      <c r="C286" s="15"/>
      <c r="D286" s="15"/>
      <c r="E286" s="15"/>
      <c r="F286" s="15"/>
      <c r="G286" s="15"/>
      <c r="H286" s="15"/>
      <c r="I286" s="15"/>
      <c r="J286" s="15"/>
      <c r="K286" s="15"/>
      <c r="L286" s="15"/>
      <c r="M286" s="15"/>
      <c r="N286" s="15"/>
      <c r="O286" s="15"/>
      <c r="P286" s="15"/>
      <c r="Q286" s="15"/>
      <c r="R286" s="15"/>
      <c r="S286" s="15"/>
      <c r="T286" s="15"/>
      <c r="U286" s="15"/>
    </row>
    <row r="287" spans="1:21">
      <c r="A287" s="15"/>
      <c r="B287" s="15"/>
      <c r="C287" s="15"/>
      <c r="D287" s="15"/>
      <c r="E287" s="15"/>
      <c r="F287" s="15"/>
      <c r="G287" s="15"/>
      <c r="H287" s="15"/>
      <c r="I287" s="15"/>
      <c r="J287" s="15"/>
      <c r="K287" s="15"/>
      <c r="L287" s="15"/>
      <c r="M287" s="15"/>
      <c r="N287" s="15"/>
      <c r="O287" s="15"/>
      <c r="P287" s="15"/>
      <c r="Q287" s="15"/>
      <c r="R287" s="15"/>
      <c r="S287" s="15"/>
      <c r="T287" s="15"/>
      <c r="U287" s="15"/>
    </row>
    <row r="288" spans="1:21">
      <c r="A288" s="15"/>
      <c r="B288" s="15"/>
      <c r="C288" s="15"/>
      <c r="D288" s="15"/>
      <c r="E288" s="15"/>
      <c r="F288" s="15"/>
      <c r="G288" s="15"/>
      <c r="H288" s="15"/>
      <c r="I288" s="15"/>
      <c r="J288" s="15"/>
      <c r="K288" s="15"/>
      <c r="L288" s="15"/>
      <c r="M288" s="15"/>
      <c r="N288" s="15"/>
      <c r="O288" s="15"/>
      <c r="P288" s="15"/>
      <c r="Q288" s="15"/>
      <c r="R288" s="15"/>
      <c r="S288" s="15"/>
      <c r="T288" s="15"/>
      <c r="U288" s="15"/>
    </row>
    <row r="289" spans="1:21">
      <c r="A289" s="15"/>
      <c r="B289" s="15"/>
      <c r="C289" s="15"/>
      <c r="D289" s="15"/>
      <c r="E289" s="15"/>
      <c r="F289" s="15"/>
      <c r="G289" s="15"/>
      <c r="H289" s="15"/>
      <c r="I289" s="15"/>
      <c r="J289" s="15"/>
      <c r="K289" s="15"/>
      <c r="L289" s="15"/>
      <c r="M289" s="15"/>
      <c r="N289" s="15"/>
      <c r="O289" s="15"/>
      <c r="P289" s="15"/>
      <c r="Q289" s="15"/>
      <c r="R289" s="15"/>
      <c r="S289" s="15"/>
      <c r="T289" s="15"/>
      <c r="U289" s="15"/>
    </row>
    <row r="290" spans="1:21">
      <c r="A290" s="15"/>
      <c r="B290" s="15"/>
      <c r="C290" s="15"/>
      <c r="D290" s="15"/>
      <c r="E290" s="15"/>
      <c r="F290" s="15"/>
      <c r="G290" s="15"/>
      <c r="H290" s="15"/>
      <c r="I290" s="15"/>
      <c r="J290" s="15"/>
      <c r="K290" s="15"/>
      <c r="L290" s="15"/>
      <c r="M290" s="15"/>
      <c r="N290" s="15"/>
      <c r="O290" s="15"/>
      <c r="P290" s="15"/>
      <c r="Q290" s="15"/>
      <c r="R290" s="15"/>
      <c r="S290" s="15"/>
      <c r="T290" s="15"/>
      <c r="U290" s="15"/>
    </row>
    <row r="291" spans="1:21">
      <c r="A291" s="15"/>
      <c r="B291" s="15"/>
      <c r="C291" s="15"/>
      <c r="D291" s="15"/>
      <c r="E291" s="15"/>
      <c r="F291" s="15"/>
      <c r="G291" s="15"/>
      <c r="H291" s="15"/>
      <c r="I291" s="15"/>
      <c r="J291" s="15"/>
      <c r="K291" s="15"/>
      <c r="L291" s="15"/>
      <c r="M291" s="15"/>
      <c r="N291" s="15"/>
      <c r="O291" s="15"/>
      <c r="P291" s="15"/>
      <c r="Q291" s="15"/>
      <c r="R291" s="15"/>
      <c r="S291" s="15"/>
      <c r="T291" s="15"/>
      <c r="U291" s="15"/>
    </row>
    <row r="292" spans="1:21">
      <c r="A292" s="15"/>
      <c r="B292" s="15"/>
      <c r="C292" s="15"/>
      <c r="D292" s="15"/>
      <c r="E292" s="15"/>
      <c r="F292" s="15"/>
      <c r="G292" s="15"/>
      <c r="H292" s="15"/>
      <c r="I292" s="15"/>
      <c r="J292" s="15"/>
      <c r="K292" s="15"/>
      <c r="L292" s="15"/>
      <c r="M292" s="15"/>
      <c r="N292" s="15"/>
      <c r="O292" s="15"/>
      <c r="P292" s="15"/>
      <c r="Q292" s="15"/>
      <c r="R292" s="15"/>
      <c r="S292" s="15"/>
      <c r="T292" s="15"/>
      <c r="U292" s="15"/>
    </row>
    <row r="293" spans="1:21">
      <c r="A293" s="15"/>
      <c r="B293" s="15"/>
      <c r="C293" s="15"/>
      <c r="D293" s="15"/>
      <c r="E293" s="15"/>
      <c r="F293" s="15"/>
      <c r="G293" s="15"/>
      <c r="H293" s="15"/>
      <c r="I293" s="15"/>
      <c r="J293" s="15"/>
      <c r="K293" s="15"/>
      <c r="L293" s="15"/>
      <c r="M293" s="15"/>
      <c r="N293" s="15"/>
      <c r="O293" s="15"/>
      <c r="P293" s="15"/>
      <c r="Q293" s="15"/>
      <c r="R293" s="15"/>
      <c r="S293" s="15"/>
      <c r="T293" s="15"/>
      <c r="U293" s="15"/>
    </row>
    <row r="294" spans="1:21">
      <c r="A294" s="15"/>
      <c r="B294" s="15"/>
      <c r="C294" s="15"/>
      <c r="D294" s="15"/>
      <c r="E294" s="15"/>
      <c r="F294" s="15"/>
      <c r="G294" s="15"/>
      <c r="H294" s="15"/>
      <c r="I294" s="15"/>
      <c r="J294" s="15"/>
      <c r="K294" s="15"/>
      <c r="L294" s="15"/>
      <c r="M294" s="15"/>
      <c r="N294" s="15"/>
      <c r="O294" s="15"/>
      <c r="P294" s="15"/>
      <c r="Q294" s="15"/>
      <c r="R294" s="15"/>
      <c r="S294" s="15"/>
      <c r="T294" s="15"/>
      <c r="U294" s="15"/>
    </row>
    <row r="295" spans="1:21">
      <c r="A295" s="15"/>
      <c r="B295" s="15"/>
      <c r="C295" s="15"/>
      <c r="D295" s="15"/>
      <c r="E295" s="15"/>
      <c r="F295" s="15"/>
      <c r="G295" s="15"/>
      <c r="H295" s="15"/>
      <c r="I295" s="15"/>
      <c r="J295" s="15"/>
      <c r="K295" s="15"/>
      <c r="L295" s="15"/>
      <c r="M295" s="15"/>
      <c r="N295" s="15"/>
      <c r="O295" s="15"/>
      <c r="P295" s="15"/>
      <c r="Q295" s="15"/>
      <c r="R295" s="15"/>
      <c r="S295" s="15"/>
      <c r="T295" s="15"/>
      <c r="U295" s="15"/>
    </row>
    <row r="296" spans="1:21">
      <c r="A296" s="15"/>
      <c r="B296" s="15"/>
      <c r="C296" s="15"/>
      <c r="D296" s="15"/>
      <c r="E296" s="15"/>
      <c r="F296" s="15"/>
      <c r="G296" s="15"/>
      <c r="H296" s="15"/>
      <c r="I296" s="15"/>
      <c r="J296" s="15"/>
      <c r="K296" s="15"/>
      <c r="L296" s="15"/>
      <c r="M296" s="15"/>
      <c r="N296" s="15"/>
      <c r="O296" s="15"/>
      <c r="P296" s="15"/>
      <c r="Q296" s="15"/>
      <c r="R296" s="15"/>
      <c r="S296" s="15"/>
      <c r="T296" s="15"/>
      <c r="U296" s="15"/>
    </row>
    <row r="297" spans="1:21">
      <c r="A297" s="15"/>
      <c r="B297" s="15"/>
      <c r="C297" s="15"/>
      <c r="D297" s="15"/>
      <c r="E297" s="15"/>
      <c r="F297" s="15"/>
      <c r="G297" s="15"/>
      <c r="H297" s="15"/>
      <c r="I297" s="15"/>
      <c r="J297" s="15"/>
      <c r="K297" s="15"/>
      <c r="L297" s="15"/>
      <c r="M297" s="15"/>
      <c r="N297" s="15"/>
      <c r="O297" s="15"/>
      <c r="P297" s="15"/>
      <c r="Q297" s="15"/>
      <c r="R297" s="15"/>
      <c r="S297" s="15"/>
      <c r="T297" s="15"/>
      <c r="U297" s="15"/>
    </row>
    <row r="298" spans="1:21">
      <c r="A298" s="15"/>
      <c r="B298" s="15"/>
      <c r="C298" s="15"/>
      <c r="D298" s="15"/>
      <c r="E298" s="15"/>
      <c r="F298" s="15"/>
      <c r="G298" s="15"/>
      <c r="H298" s="15"/>
      <c r="I298" s="15"/>
      <c r="J298" s="15"/>
      <c r="K298" s="15"/>
      <c r="L298" s="15"/>
      <c r="M298" s="15"/>
      <c r="N298" s="15"/>
      <c r="O298" s="15"/>
      <c r="P298" s="15"/>
      <c r="Q298" s="15"/>
      <c r="R298" s="15"/>
      <c r="S298" s="15"/>
      <c r="T298" s="15"/>
      <c r="U298" s="15"/>
    </row>
    <row r="299" spans="1:21">
      <c r="A299" s="15"/>
      <c r="B299" s="15"/>
      <c r="C299" s="15"/>
      <c r="D299" s="15"/>
      <c r="E299" s="15"/>
      <c r="F299" s="15"/>
      <c r="G299" s="15"/>
      <c r="H299" s="15"/>
      <c r="I299" s="15"/>
      <c r="J299" s="15"/>
      <c r="K299" s="15"/>
      <c r="L299" s="15"/>
      <c r="M299" s="15"/>
      <c r="N299" s="15"/>
      <c r="O299" s="15"/>
      <c r="P299" s="15"/>
      <c r="Q299" s="15"/>
      <c r="R299" s="15"/>
      <c r="S299" s="15"/>
      <c r="T299" s="15"/>
      <c r="U299" s="15"/>
    </row>
    <row r="300" spans="1:21">
      <c r="A300" s="15"/>
      <c r="B300" s="15"/>
      <c r="C300" s="15"/>
      <c r="D300" s="15"/>
      <c r="E300" s="15"/>
      <c r="F300" s="15"/>
      <c r="G300" s="15"/>
      <c r="H300" s="15"/>
      <c r="I300" s="15"/>
      <c r="J300" s="15"/>
      <c r="K300" s="15"/>
      <c r="L300" s="15"/>
      <c r="M300" s="15"/>
      <c r="N300" s="15"/>
      <c r="O300" s="15"/>
      <c r="P300" s="15"/>
      <c r="Q300" s="15"/>
      <c r="R300" s="15"/>
      <c r="S300" s="15"/>
      <c r="T300" s="15"/>
      <c r="U300" s="15"/>
    </row>
    <row r="301" spans="1:21">
      <c r="A301" s="15"/>
      <c r="B301" s="15"/>
      <c r="C301" s="15"/>
      <c r="D301" s="15"/>
      <c r="E301" s="15"/>
      <c r="F301" s="15"/>
      <c r="G301" s="15"/>
      <c r="H301" s="15"/>
      <c r="I301" s="15"/>
      <c r="J301" s="15"/>
      <c r="K301" s="15"/>
      <c r="L301" s="15"/>
      <c r="M301" s="15"/>
      <c r="N301" s="15"/>
      <c r="O301" s="15"/>
      <c r="P301" s="15"/>
      <c r="Q301" s="15"/>
      <c r="R301" s="15"/>
      <c r="S301" s="15"/>
      <c r="T301" s="15"/>
      <c r="U301" s="15"/>
    </row>
    <row r="302" spans="1:21">
      <c r="A302" s="15"/>
      <c r="B302" s="15"/>
      <c r="C302" s="15"/>
      <c r="D302" s="15"/>
      <c r="E302" s="15"/>
      <c r="F302" s="15"/>
      <c r="G302" s="15"/>
      <c r="H302" s="15"/>
      <c r="I302" s="15"/>
      <c r="J302" s="15"/>
      <c r="K302" s="15"/>
      <c r="L302" s="15"/>
      <c r="M302" s="15"/>
      <c r="N302" s="15"/>
      <c r="O302" s="15"/>
      <c r="P302" s="15"/>
      <c r="Q302" s="15"/>
      <c r="R302" s="15"/>
      <c r="S302" s="15"/>
      <c r="T302" s="15"/>
      <c r="U302" s="15"/>
    </row>
    <row r="303" spans="1:21">
      <c r="A303" s="15"/>
      <c r="B303" s="15"/>
      <c r="C303" s="15"/>
      <c r="D303" s="15"/>
      <c r="E303" s="15"/>
      <c r="F303" s="15"/>
      <c r="G303" s="15"/>
      <c r="H303" s="15"/>
      <c r="I303" s="15"/>
      <c r="J303" s="15"/>
      <c r="K303" s="15"/>
      <c r="L303" s="15"/>
      <c r="M303" s="15"/>
      <c r="N303" s="15"/>
      <c r="O303" s="15"/>
      <c r="P303" s="15"/>
      <c r="Q303" s="15"/>
      <c r="R303" s="15"/>
      <c r="S303" s="15"/>
      <c r="T303" s="15"/>
      <c r="U303" s="15"/>
    </row>
    <row r="304" spans="1:21">
      <c r="A304" s="15"/>
      <c r="B304" s="15"/>
      <c r="C304" s="15"/>
      <c r="D304" s="15"/>
      <c r="E304" s="15"/>
      <c r="F304" s="15"/>
      <c r="G304" s="15"/>
      <c r="H304" s="15"/>
      <c r="I304" s="15"/>
      <c r="J304" s="15"/>
      <c r="K304" s="15"/>
      <c r="L304" s="15"/>
      <c r="M304" s="15"/>
      <c r="N304" s="15"/>
      <c r="O304" s="15"/>
      <c r="P304" s="15"/>
      <c r="Q304" s="15"/>
      <c r="R304" s="15"/>
      <c r="S304" s="15"/>
      <c r="T304" s="15"/>
      <c r="U304" s="15"/>
    </row>
    <row r="305" spans="1:21">
      <c r="A305" s="15"/>
      <c r="B305" s="15"/>
      <c r="C305" s="15"/>
      <c r="D305" s="15"/>
      <c r="E305" s="15"/>
      <c r="F305" s="15"/>
      <c r="G305" s="15"/>
      <c r="H305" s="15"/>
      <c r="I305" s="15"/>
      <c r="J305" s="15"/>
      <c r="K305" s="15"/>
      <c r="L305" s="15"/>
      <c r="M305" s="15"/>
      <c r="N305" s="15"/>
      <c r="O305" s="15"/>
      <c r="P305" s="15"/>
      <c r="Q305" s="15"/>
      <c r="R305" s="15"/>
      <c r="S305" s="15"/>
      <c r="T305" s="15"/>
      <c r="U305" s="15"/>
    </row>
    <row r="306" spans="1:21">
      <c r="A306" s="15"/>
      <c r="B306" s="15"/>
      <c r="C306" s="15"/>
      <c r="D306" s="15"/>
      <c r="E306" s="15"/>
      <c r="F306" s="15"/>
      <c r="G306" s="15"/>
      <c r="H306" s="15"/>
      <c r="I306" s="15"/>
      <c r="J306" s="15"/>
      <c r="K306" s="15"/>
      <c r="L306" s="15"/>
      <c r="M306" s="15"/>
      <c r="N306" s="15"/>
      <c r="O306" s="15"/>
      <c r="P306" s="15"/>
      <c r="Q306" s="15"/>
      <c r="R306" s="15"/>
      <c r="S306" s="15"/>
      <c r="T306" s="15"/>
      <c r="U306" s="15"/>
    </row>
    <row r="307" spans="1:21">
      <c r="A307" s="15"/>
      <c r="B307" s="15"/>
      <c r="C307" s="15"/>
      <c r="D307" s="15"/>
      <c r="E307" s="15"/>
      <c r="F307" s="15"/>
      <c r="G307" s="15"/>
      <c r="H307" s="15"/>
      <c r="I307" s="15"/>
      <c r="J307" s="15"/>
      <c r="K307" s="15"/>
      <c r="L307" s="15"/>
      <c r="M307" s="15"/>
      <c r="N307" s="15"/>
      <c r="O307" s="15"/>
      <c r="P307" s="15"/>
      <c r="Q307" s="15"/>
      <c r="R307" s="15"/>
      <c r="S307" s="15"/>
      <c r="T307" s="15"/>
      <c r="U307" s="15"/>
    </row>
    <row r="308" spans="1:21">
      <c r="A308" s="15"/>
      <c r="B308" s="15"/>
      <c r="C308" s="15"/>
      <c r="D308" s="15"/>
      <c r="E308" s="15"/>
      <c r="F308" s="15"/>
      <c r="G308" s="15"/>
      <c r="H308" s="15"/>
      <c r="I308" s="15"/>
      <c r="J308" s="15"/>
      <c r="K308" s="15"/>
      <c r="L308" s="15"/>
      <c r="M308" s="15"/>
      <c r="N308" s="15"/>
      <c r="O308" s="15"/>
      <c r="P308" s="15"/>
      <c r="Q308" s="15"/>
      <c r="R308" s="15"/>
      <c r="S308" s="15"/>
      <c r="T308" s="15"/>
      <c r="U308" s="15"/>
    </row>
    <row r="309" spans="1:21">
      <c r="A309" s="15"/>
      <c r="B309" s="15"/>
      <c r="C309" s="15"/>
      <c r="D309" s="15"/>
      <c r="E309" s="15"/>
      <c r="F309" s="15"/>
      <c r="G309" s="15"/>
      <c r="H309" s="15"/>
      <c r="I309" s="15"/>
      <c r="J309" s="15"/>
      <c r="K309" s="15"/>
      <c r="L309" s="15"/>
      <c r="M309" s="15"/>
      <c r="N309" s="15"/>
      <c r="O309" s="15"/>
      <c r="P309" s="15"/>
      <c r="Q309" s="15"/>
      <c r="R309" s="15"/>
      <c r="S309" s="15"/>
      <c r="T309" s="15"/>
      <c r="U309" s="15"/>
    </row>
    <row r="310" spans="1:21">
      <c r="A310" s="15"/>
      <c r="B310" s="15"/>
      <c r="C310" s="15"/>
      <c r="D310" s="15"/>
      <c r="E310" s="15"/>
      <c r="F310" s="15"/>
      <c r="G310" s="15"/>
      <c r="H310" s="15"/>
      <c r="I310" s="15"/>
      <c r="J310" s="15"/>
      <c r="K310" s="15"/>
      <c r="L310" s="15"/>
      <c r="M310" s="15"/>
      <c r="N310" s="15"/>
      <c r="O310" s="15"/>
      <c r="P310" s="15"/>
      <c r="Q310" s="15"/>
      <c r="R310" s="15"/>
      <c r="S310" s="15"/>
      <c r="T310" s="15"/>
      <c r="U310" s="15"/>
    </row>
    <row r="311" spans="1:21">
      <c r="A311" s="15"/>
      <c r="B311" s="15"/>
      <c r="C311" s="15"/>
      <c r="D311" s="15"/>
      <c r="E311" s="15"/>
      <c r="F311" s="15"/>
      <c r="G311" s="15"/>
      <c r="H311" s="15"/>
      <c r="I311" s="15"/>
      <c r="J311" s="15"/>
      <c r="K311" s="15"/>
      <c r="L311" s="15"/>
      <c r="M311" s="15"/>
      <c r="N311" s="15"/>
      <c r="O311" s="15"/>
      <c r="P311" s="15"/>
      <c r="Q311" s="15"/>
      <c r="R311" s="15"/>
      <c r="S311" s="15"/>
      <c r="T311" s="15"/>
      <c r="U311" s="15"/>
    </row>
    <row r="312" spans="1:21">
      <c r="A312" s="15"/>
      <c r="B312" s="15"/>
      <c r="C312" s="15"/>
      <c r="D312" s="15"/>
      <c r="E312" s="15"/>
      <c r="F312" s="15"/>
      <c r="G312" s="15"/>
      <c r="H312" s="15"/>
      <c r="I312" s="15"/>
      <c r="J312" s="15"/>
      <c r="K312" s="15"/>
      <c r="L312" s="15"/>
      <c r="M312" s="15"/>
      <c r="N312" s="15"/>
      <c r="O312" s="15"/>
      <c r="P312" s="15"/>
      <c r="Q312" s="15"/>
      <c r="R312" s="15"/>
      <c r="S312" s="15"/>
      <c r="T312" s="15"/>
      <c r="U312" s="15"/>
    </row>
    <row r="313" spans="1:21">
      <c r="A313" s="15"/>
      <c r="B313" s="15"/>
      <c r="C313" s="15"/>
      <c r="D313" s="15"/>
      <c r="E313" s="15"/>
      <c r="F313" s="15"/>
      <c r="G313" s="15"/>
      <c r="H313" s="15"/>
      <c r="I313" s="15"/>
      <c r="J313" s="15"/>
      <c r="K313" s="15"/>
      <c r="L313" s="15"/>
      <c r="M313" s="15"/>
      <c r="N313" s="15"/>
      <c r="O313" s="15"/>
      <c r="P313" s="15"/>
      <c r="Q313" s="15"/>
      <c r="R313" s="15"/>
      <c r="S313" s="15"/>
      <c r="T313" s="15"/>
      <c r="U313" s="15"/>
    </row>
    <row r="314" spans="1:21">
      <c r="A314" s="15"/>
      <c r="B314" s="15"/>
      <c r="C314" s="15"/>
      <c r="D314" s="15"/>
      <c r="E314" s="15"/>
      <c r="F314" s="15"/>
      <c r="G314" s="15"/>
      <c r="H314" s="15"/>
      <c r="I314" s="15"/>
      <c r="J314" s="15"/>
      <c r="K314" s="15"/>
      <c r="L314" s="15"/>
      <c r="M314" s="15"/>
      <c r="N314" s="15"/>
      <c r="O314" s="15"/>
      <c r="P314" s="15"/>
      <c r="Q314" s="15"/>
      <c r="R314" s="15"/>
      <c r="S314" s="15"/>
      <c r="T314" s="15"/>
      <c r="U314" s="15"/>
    </row>
    <row r="315" spans="1:21">
      <c r="A315" s="15"/>
      <c r="B315" s="15"/>
      <c r="C315" s="15"/>
      <c r="D315" s="15"/>
      <c r="E315" s="15"/>
      <c r="F315" s="15"/>
      <c r="G315" s="15"/>
      <c r="H315" s="15"/>
      <c r="I315" s="15"/>
      <c r="J315" s="15"/>
      <c r="K315" s="15"/>
      <c r="L315" s="15"/>
      <c r="M315" s="15"/>
      <c r="N315" s="15"/>
      <c r="O315" s="15"/>
      <c r="P315" s="15"/>
      <c r="Q315" s="15"/>
      <c r="R315" s="15"/>
      <c r="S315" s="15"/>
      <c r="T315" s="15"/>
      <c r="U315" s="15"/>
    </row>
    <row r="316" spans="1:21">
      <c r="A316" s="15"/>
      <c r="B316" s="15"/>
      <c r="C316" s="15"/>
      <c r="D316" s="15"/>
      <c r="E316" s="15"/>
      <c r="F316" s="15"/>
      <c r="G316" s="15"/>
      <c r="H316" s="15"/>
      <c r="I316" s="15"/>
      <c r="J316" s="15"/>
      <c r="K316" s="15"/>
      <c r="L316" s="15"/>
      <c r="M316" s="15"/>
      <c r="N316" s="15"/>
      <c r="O316" s="15"/>
      <c r="P316" s="15"/>
      <c r="Q316" s="15"/>
      <c r="R316" s="15"/>
      <c r="S316" s="15"/>
      <c r="T316" s="15"/>
      <c r="U316" s="15"/>
    </row>
    <row r="317" spans="1:21">
      <c r="A317" s="15"/>
      <c r="B317" s="15"/>
      <c r="C317" s="15"/>
      <c r="D317" s="15"/>
      <c r="E317" s="15"/>
      <c r="F317" s="15"/>
      <c r="G317" s="15"/>
      <c r="H317" s="15"/>
      <c r="I317" s="15"/>
      <c r="J317" s="15"/>
      <c r="K317" s="15"/>
      <c r="L317" s="15"/>
      <c r="M317" s="15"/>
      <c r="N317" s="15"/>
      <c r="O317" s="15"/>
      <c r="P317" s="15"/>
      <c r="Q317" s="15"/>
      <c r="R317" s="15"/>
      <c r="S317" s="15"/>
      <c r="T317" s="15"/>
      <c r="U317" s="15"/>
    </row>
    <row r="318" spans="1:21">
      <c r="A318" s="15"/>
      <c r="B318" s="15"/>
      <c r="C318" s="15"/>
      <c r="D318" s="15"/>
      <c r="E318" s="15"/>
      <c r="F318" s="15"/>
      <c r="G318" s="15"/>
      <c r="H318" s="15"/>
      <c r="I318" s="15"/>
      <c r="J318" s="15"/>
      <c r="K318" s="15"/>
      <c r="L318" s="15"/>
      <c r="M318" s="15"/>
      <c r="N318" s="15"/>
      <c r="O318" s="15"/>
      <c r="P318" s="15"/>
      <c r="Q318" s="15"/>
      <c r="R318" s="15"/>
      <c r="S318" s="15"/>
      <c r="T318" s="15"/>
      <c r="U318" s="15"/>
    </row>
    <row r="319" spans="1:21">
      <c r="A319" s="15"/>
      <c r="B319" s="15"/>
      <c r="C319" s="15"/>
      <c r="D319" s="15"/>
      <c r="E319" s="15"/>
      <c r="F319" s="15"/>
      <c r="G319" s="15"/>
      <c r="H319" s="15"/>
      <c r="I319" s="15"/>
      <c r="J319" s="15"/>
      <c r="K319" s="15"/>
      <c r="L319" s="15"/>
      <c r="M319" s="15"/>
      <c r="N319" s="15"/>
      <c r="O319" s="15"/>
      <c r="P319" s="15"/>
      <c r="Q319" s="15"/>
      <c r="R319" s="15"/>
      <c r="S319" s="15"/>
      <c r="T319" s="15"/>
      <c r="U319" s="15"/>
    </row>
    <row r="320" spans="1:21">
      <c r="A320" s="15"/>
      <c r="B320" s="15"/>
      <c r="C320" s="15"/>
      <c r="D320" s="15"/>
      <c r="E320" s="15"/>
      <c r="F320" s="15"/>
      <c r="G320" s="15"/>
      <c r="H320" s="15"/>
      <c r="I320" s="15"/>
      <c r="J320" s="15"/>
      <c r="K320" s="15"/>
      <c r="L320" s="15"/>
      <c r="M320" s="15"/>
      <c r="N320" s="15"/>
      <c r="O320" s="15"/>
      <c r="P320" s="15"/>
      <c r="Q320" s="15"/>
      <c r="R320" s="15"/>
      <c r="S320" s="15"/>
      <c r="T320" s="15"/>
      <c r="U320" s="15"/>
    </row>
    <row r="321" spans="1:21">
      <c r="A321" s="15"/>
      <c r="B321" s="15"/>
      <c r="C321" s="15"/>
      <c r="D321" s="15"/>
      <c r="E321" s="15"/>
      <c r="F321" s="15"/>
      <c r="G321" s="15"/>
      <c r="H321" s="15"/>
      <c r="I321" s="15"/>
      <c r="J321" s="15"/>
      <c r="K321" s="15"/>
      <c r="L321" s="15"/>
      <c r="M321" s="15"/>
      <c r="N321" s="15"/>
      <c r="O321" s="15"/>
      <c r="P321" s="15"/>
      <c r="Q321" s="15"/>
      <c r="R321" s="15"/>
      <c r="S321" s="15"/>
      <c r="T321" s="15"/>
      <c r="U321" s="15"/>
    </row>
    <row r="322" spans="1:21">
      <c r="A322" s="15"/>
      <c r="B322" s="15"/>
      <c r="C322" s="15"/>
      <c r="D322" s="15"/>
      <c r="E322" s="15"/>
      <c r="F322" s="15"/>
      <c r="G322" s="15"/>
      <c r="H322" s="15"/>
      <c r="I322" s="15"/>
      <c r="J322" s="15"/>
      <c r="K322" s="15"/>
      <c r="L322" s="15"/>
      <c r="M322" s="15"/>
      <c r="N322" s="15"/>
      <c r="O322" s="15"/>
      <c r="P322" s="15"/>
      <c r="Q322" s="15"/>
      <c r="R322" s="15"/>
      <c r="S322" s="15"/>
      <c r="T322" s="15"/>
      <c r="U322" s="15"/>
    </row>
    <row r="323" spans="1:21">
      <c r="A323" s="15"/>
      <c r="B323" s="15"/>
      <c r="C323" s="15"/>
      <c r="D323" s="15"/>
      <c r="E323" s="15"/>
      <c r="F323" s="15"/>
      <c r="G323" s="15"/>
      <c r="H323" s="15"/>
      <c r="I323" s="15"/>
      <c r="J323" s="15"/>
      <c r="K323" s="15"/>
      <c r="L323" s="15"/>
      <c r="M323" s="15"/>
      <c r="N323" s="15"/>
      <c r="O323" s="15"/>
      <c r="P323" s="15"/>
      <c r="Q323" s="15"/>
      <c r="R323" s="15"/>
      <c r="S323" s="15"/>
      <c r="T323" s="15"/>
      <c r="U323" s="15"/>
    </row>
    <row r="324" spans="1:21">
      <c r="A324" s="15"/>
      <c r="B324" s="15"/>
      <c r="C324" s="15"/>
      <c r="D324" s="15"/>
      <c r="E324" s="15"/>
      <c r="F324" s="15"/>
      <c r="G324" s="15"/>
      <c r="H324" s="15"/>
      <c r="I324" s="15"/>
      <c r="J324" s="15"/>
      <c r="K324" s="15"/>
      <c r="L324" s="15"/>
      <c r="M324" s="15"/>
      <c r="N324" s="15"/>
      <c r="O324" s="15"/>
      <c r="P324" s="15"/>
      <c r="Q324" s="15"/>
      <c r="R324" s="15"/>
      <c r="S324" s="15"/>
      <c r="T324" s="15"/>
      <c r="U324" s="15"/>
    </row>
    <row r="325" spans="1:21">
      <c r="A325" s="15"/>
      <c r="B325" s="15"/>
      <c r="C325" s="15"/>
      <c r="D325" s="15"/>
      <c r="E325" s="15"/>
      <c r="F325" s="15"/>
      <c r="G325" s="15"/>
      <c r="H325" s="15"/>
      <c r="I325" s="15"/>
      <c r="J325" s="15"/>
      <c r="K325" s="15"/>
      <c r="L325" s="15"/>
      <c r="M325" s="15"/>
      <c r="N325" s="15"/>
      <c r="O325" s="15"/>
      <c r="P325" s="15"/>
      <c r="Q325" s="15"/>
      <c r="R325" s="15"/>
      <c r="S325" s="15"/>
      <c r="T325" s="15"/>
      <c r="U325" s="15"/>
    </row>
    <row r="326" spans="1:21">
      <c r="A326" s="15"/>
      <c r="B326" s="15"/>
      <c r="C326" s="15"/>
      <c r="D326" s="15"/>
      <c r="E326" s="15"/>
      <c r="F326" s="15"/>
      <c r="G326" s="15"/>
      <c r="H326" s="15"/>
      <c r="I326" s="15"/>
      <c r="J326" s="15"/>
      <c r="K326" s="15"/>
      <c r="L326" s="15"/>
      <c r="M326" s="15"/>
      <c r="N326" s="15"/>
      <c r="O326" s="15"/>
      <c r="P326" s="15"/>
      <c r="Q326" s="15"/>
      <c r="R326" s="15"/>
      <c r="S326" s="15"/>
      <c r="T326" s="15"/>
      <c r="U326" s="15"/>
    </row>
    <row r="327" spans="1:21">
      <c r="A327" s="15"/>
      <c r="B327" s="15"/>
      <c r="C327" s="15"/>
      <c r="D327" s="15"/>
      <c r="E327" s="15"/>
      <c r="F327" s="15"/>
      <c r="G327" s="15"/>
      <c r="H327" s="15"/>
      <c r="I327" s="15"/>
      <c r="J327" s="15"/>
      <c r="K327" s="15"/>
      <c r="L327" s="15"/>
      <c r="M327" s="15"/>
      <c r="N327" s="15"/>
      <c r="O327" s="15"/>
      <c r="P327" s="15"/>
      <c r="Q327" s="15"/>
      <c r="R327" s="15"/>
      <c r="S327" s="15"/>
      <c r="T327" s="15"/>
      <c r="U327" s="15"/>
    </row>
    <row r="328" spans="1:21">
      <c r="A328" s="15"/>
      <c r="B328" s="15"/>
      <c r="C328" s="15"/>
      <c r="D328" s="15"/>
      <c r="E328" s="15"/>
      <c r="F328" s="15"/>
      <c r="G328" s="15"/>
      <c r="H328" s="15"/>
      <c r="I328" s="15"/>
      <c r="J328" s="15"/>
      <c r="K328" s="15"/>
      <c r="L328" s="15"/>
      <c r="M328" s="15"/>
      <c r="N328" s="15"/>
      <c r="O328" s="15"/>
      <c r="P328" s="15"/>
      <c r="Q328" s="15"/>
      <c r="R328" s="15"/>
      <c r="S328" s="15"/>
      <c r="T328" s="15"/>
      <c r="U328" s="15"/>
    </row>
    <row r="329" spans="1:21">
      <c r="A329" s="15"/>
      <c r="B329" s="15"/>
      <c r="C329" s="15"/>
      <c r="D329" s="15"/>
      <c r="E329" s="15"/>
      <c r="F329" s="15"/>
      <c r="G329" s="15"/>
      <c r="H329" s="15"/>
      <c r="I329" s="15"/>
      <c r="J329" s="15"/>
      <c r="K329" s="15"/>
      <c r="L329" s="15"/>
      <c r="M329" s="15"/>
      <c r="N329" s="15"/>
      <c r="O329" s="15"/>
      <c r="P329" s="15"/>
      <c r="Q329" s="15"/>
      <c r="R329" s="15"/>
      <c r="S329" s="15"/>
      <c r="T329" s="15"/>
      <c r="U329" s="15"/>
    </row>
    <row r="330" spans="1:21">
      <c r="A330" s="15"/>
      <c r="B330" s="15"/>
      <c r="C330" s="15"/>
      <c r="D330" s="15"/>
      <c r="E330" s="15"/>
      <c r="F330" s="15"/>
      <c r="G330" s="15"/>
      <c r="H330" s="15"/>
      <c r="I330" s="15"/>
      <c r="J330" s="15"/>
      <c r="K330" s="15"/>
      <c r="L330" s="15"/>
      <c r="M330" s="15"/>
      <c r="N330" s="15"/>
      <c r="O330" s="15"/>
      <c r="P330" s="15"/>
      <c r="Q330" s="15"/>
      <c r="R330" s="15"/>
      <c r="S330" s="15"/>
      <c r="T330" s="15"/>
      <c r="U330" s="15"/>
    </row>
    <row r="331" spans="1:21">
      <c r="A331" s="15"/>
      <c r="B331" s="15"/>
      <c r="C331" s="15"/>
      <c r="D331" s="15"/>
      <c r="E331" s="15"/>
      <c r="F331" s="15"/>
      <c r="G331" s="15"/>
      <c r="H331" s="15"/>
      <c r="I331" s="15"/>
      <c r="J331" s="15"/>
      <c r="K331" s="15"/>
      <c r="L331" s="15"/>
      <c r="M331" s="15"/>
      <c r="N331" s="15"/>
      <c r="O331" s="15"/>
      <c r="P331" s="15"/>
      <c r="Q331" s="15"/>
      <c r="R331" s="15"/>
      <c r="S331" s="15"/>
      <c r="T331" s="15"/>
      <c r="U331" s="15"/>
    </row>
    <row r="332" spans="1:21">
      <c r="A332" s="15"/>
      <c r="B332" s="15"/>
      <c r="C332" s="15"/>
      <c r="D332" s="15"/>
      <c r="E332" s="15"/>
      <c r="F332" s="15"/>
      <c r="G332" s="15"/>
      <c r="H332" s="15"/>
      <c r="I332" s="15"/>
      <c r="J332" s="15"/>
      <c r="K332" s="15"/>
      <c r="L332" s="15"/>
      <c r="M332" s="15"/>
      <c r="N332" s="15"/>
      <c r="O332" s="15"/>
      <c r="P332" s="15"/>
      <c r="Q332" s="15"/>
      <c r="R332" s="15"/>
      <c r="S332" s="15"/>
      <c r="T332" s="15"/>
      <c r="U332" s="15"/>
    </row>
    <row r="333" spans="1:21">
      <c r="A333" s="15"/>
      <c r="B333" s="15"/>
      <c r="C333" s="15"/>
      <c r="D333" s="15"/>
      <c r="E333" s="15"/>
      <c r="F333" s="15"/>
      <c r="G333" s="15"/>
      <c r="H333" s="15"/>
      <c r="I333" s="15"/>
      <c r="J333" s="15"/>
      <c r="K333" s="15"/>
      <c r="L333" s="15"/>
      <c r="M333" s="15"/>
      <c r="N333" s="15"/>
      <c r="O333" s="15"/>
      <c r="P333" s="15"/>
      <c r="Q333" s="15"/>
      <c r="R333" s="15"/>
      <c r="S333" s="15"/>
      <c r="T333" s="15"/>
      <c r="U333" s="15"/>
    </row>
    <row r="334" spans="1:21">
      <c r="A334" s="15"/>
      <c r="B334" s="15"/>
      <c r="C334" s="15"/>
      <c r="D334" s="15"/>
      <c r="E334" s="15"/>
      <c r="F334" s="15"/>
      <c r="G334" s="15"/>
      <c r="H334" s="15"/>
      <c r="I334" s="15"/>
      <c r="J334" s="15"/>
      <c r="K334" s="15"/>
      <c r="L334" s="15"/>
      <c r="M334" s="15"/>
      <c r="N334" s="15"/>
      <c r="O334" s="15"/>
      <c r="P334" s="15"/>
      <c r="Q334" s="15"/>
      <c r="R334" s="15"/>
      <c r="S334" s="15"/>
      <c r="T334" s="15"/>
      <c r="U334" s="15"/>
    </row>
    <row r="335" spans="1:21">
      <c r="A335" s="15"/>
      <c r="B335" s="15"/>
      <c r="C335" s="15"/>
      <c r="D335" s="15"/>
      <c r="E335" s="15"/>
      <c r="F335" s="15"/>
      <c r="G335" s="15"/>
      <c r="H335" s="15"/>
      <c r="I335" s="15"/>
      <c r="J335" s="15"/>
      <c r="K335" s="15"/>
      <c r="L335" s="15"/>
      <c r="M335" s="15"/>
      <c r="N335" s="15"/>
      <c r="O335" s="15"/>
      <c r="P335" s="15"/>
      <c r="Q335" s="15"/>
      <c r="R335" s="15"/>
      <c r="S335" s="15"/>
      <c r="T335" s="15"/>
      <c r="U335" s="15"/>
    </row>
    <row r="336" spans="1:21">
      <c r="A336" s="15"/>
      <c r="B336" s="15"/>
      <c r="C336" s="15"/>
      <c r="D336" s="15"/>
      <c r="E336" s="15"/>
      <c r="F336" s="15"/>
      <c r="G336" s="15"/>
      <c r="H336" s="15"/>
      <c r="I336" s="15"/>
      <c r="J336" s="15"/>
      <c r="K336" s="15"/>
      <c r="L336" s="15"/>
      <c r="M336" s="15"/>
      <c r="N336" s="15"/>
      <c r="O336" s="15"/>
      <c r="P336" s="15"/>
      <c r="Q336" s="15"/>
      <c r="R336" s="15"/>
      <c r="S336" s="15"/>
      <c r="T336" s="15"/>
      <c r="U336" s="15"/>
    </row>
    <row r="337" spans="1:21">
      <c r="A337" s="15"/>
      <c r="B337" s="15"/>
      <c r="C337" s="15"/>
      <c r="D337" s="15"/>
      <c r="E337" s="15"/>
      <c r="F337" s="15"/>
      <c r="G337" s="15"/>
      <c r="H337" s="15"/>
      <c r="I337" s="15"/>
      <c r="J337" s="15"/>
      <c r="K337" s="15"/>
      <c r="L337" s="15"/>
      <c r="M337" s="15"/>
      <c r="N337" s="15"/>
      <c r="O337" s="15"/>
      <c r="P337" s="15"/>
      <c r="Q337" s="15"/>
      <c r="R337" s="15"/>
      <c r="S337" s="15"/>
      <c r="T337" s="15"/>
      <c r="U337" s="15"/>
    </row>
    <row r="338" spans="1:21">
      <c r="A338" s="15"/>
      <c r="B338" s="15"/>
      <c r="C338" s="15"/>
      <c r="D338" s="15"/>
      <c r="E338" s="15"/>
      <c r="F338" s="15"/>
      <c r="G338" s="15"/>
      <c r="H338" s="15"/>
      <c r="I338" s="15"/>
      <c r="J338" s="15"/>
      <c r="K338" s="15"/>
      <c r="L338" s="15"/>
      <c r="M338" s="15"/>
      <c r="N338" s="15"/>
      <c r="O338" s="15"/>
      <c r="P338" s="15"/>
      <c r="Q338" s="15"/>
      <c r="R338" s="15"/>
      <c r="S338" s="15"/>
      <c r="T338" s="15"/>
      <c r="U338" s="15"/>
    </row>
    <row r="339" spans="1:21">
      <c r="A339" s="15"/>
      <c r="B339" s="15"/>
      <c r="C339" s="15"/>
      <c r="D339" s="15"/>
      <c r="E339" s="15"/>
      <c r="F339" s="15"/>
      <c r="G339" s="15"/>
      <c r="H339" s="15"/>
      <c r="I339" s="15"/>
      <c r="J339" s="15"/>
      <c r="K339" s="15"/>
      <c r="L339" s="15"/>
      <c r="M339" s="15"/>
      <c r="N339" s="15"/>
      <c r="O339" s="15"/>
      <c r="P339" s="15"/>
      <c r="Q339" s="15"/>
      <c r="R339" s="15"/>
      <c r="S339" s="15"/>
      <c r="T339" s="15"/>
      <c r="U339" s="15"/>
    </row>
    <row r="340" spans="1:21">
      <c r="A340" s="15"/>
      <c r="B340" s="15"/>
      <c r="C340" s="15"/>
      <c r="D340" s="15"/>
      <c r="E340" s="15"/>
      <c r="F340" s="15"/>
      <c r="G340" s="15"/>
      <c r="H340" s="15"/>
      <c r="I340" s="15"/>
      <c r="J340" s="15"/>
      <c r="K340" s="15"/>
      <c r="L340" s="15"/>
      <c r="M340" s="15"/>
      <c r="N340" s="15"/>
      <c r="O340" s="15"/>
      <c r="P340" s="15"/>
      <c r="Q340" s="15"/>
      <c r="R340" s="15"/>
      <c r="S340" s="15"/>
      <c r="T340" s="15"/>
      <c r="U340" s="15"/>
    </row>
    <row r="341" spans="1:21">
      <c r="A341" s="15"/>
      <c r="B341" s="15"/>
      <c r="C341" s="15"/>
      <c r="D341" s="15"/>
      <c r="E341" s="15"/>
      <c r="F341" s="15"/>
      <c r="G341" s="15"/>
      <c r="H341" s="15"/>
      <c r="I341" s="15"/>
      <c r="J341" s="15"/>
      <c r="K341" s="15"/>
      <c r="L341" s="15"/>
      <c r="M341" s="15"/>
      <c r="N341" s="15"/>
      <c r="O341" s="15"/>
      <c r="P341" s="15"/>
      <c r="Q341" s="15"/>
      <c r="R341" s="15"/>
      <c r="S341" s="15"/>
      <c r="T341" s="15"/>
      <c r="U341" s="15"/>
    </row>
    <row r="342" spans="1:21">
      <c r="A342" s="15"/>
      <c r="B342" s="15"/>
      <c r="C342" s="15"/>
      <c r="D342" s="15"/>
      <c r="E342" s="15"/>
      <c r="F342" s="15"/>
      <c r="G342" s="15"/>
      <c r="H342" s="15"/>
      <c r="I342" s="15"/>
      <c r="J342" s="15"/>
      <c r="K342" s="15"/>
      <c r="L342" s="15"/>
      <c r="M342" s="15"/>
      <c r="N342" s="15"/>
      <c r="O342" s="15"/>
      <c r="P342" s="15"/>
      <c r="Q342" s="15"/>
      <c r="R342" s="15"/>
      <c r="S342" s="15"/>
      <c r="T342" s="15"/>
      <c r="U342" s="15"/>
    </row>
    <row r="343" spans="1:21">
      <c r="A343" s="15"/>
      <c r="B343" s="15"/>
      <c r="C343" s="15"/>
      <c r="D343" s="15"/>
      <c r="E343" s="15"/>
      <c r="F343" s="15"/>
      <c r="G343" s="15"/>
      <c r="H343" s="15"/>
      <c r="I343" s="15"/>
      <c r="J343" s="15"/>
      <c r="K343" s="15"/>
      <c r="L343" s="15"/>
      <c r="M343" s="15"/>
      <c r="N343" s="15"/>
      <c r="O343" s="15"/>
      <c r="P343" s="15"/>
      <c r="Q343" s="15"/>
      <c r="R343" s="15"/>
      <c r="S343" s="15"/>
      <c r="T343" s="15"/>
      <c r="U343" s="15"/>
    </row>
    <row r="344" spans="1:21">
      <c r="A344" s="15"/>
      <c r="B344" s="15"/>
      <c r="C344" s="15"/>
      <c r="D344" s="15"/>
      <c r="E344" s="15"/>
      <c r="F344" s="15"/>
      <c r="G344" s="15"/>
      <c r="H344" s="15"/>
      <c r="I344" s="15"/>
      <c r="J344" s="15"/>
      <c r="K344" s="15"/>
      <c r="L344" s="15"/>
      <c r="M344" s="15"/>
      <c r="N344" s="15"/>
      <c r="O344" s="15"/>
      <c r="P344" s="15"/>
      <c r="Q344" s="15"/>
      <c r="R344" s="15"/>
      <c r="S344" s="15"/>
      <c r="T344" s="15"/>
      <c r="U344" s="15"/>
    </row>
    <row r="345" spans="1:21">
      <c r="A345" s="15"/>
      <c r="B345" s="15"/>
      <c r="C345" s="15"/>
      <c r="D345" s="15"/>
      <c r="E345" s="15"/>
      <c r="F345" s="15"/>
      <c r="G345" s="15"/>
      <c r="H345" s="15"/>
      <c r="I345" s="15"/>
      <c r="J345" s="15"/>
      <c r="K345" s="15"/>
      <c r="L345" s="15"/>
      <c r="M345" s="15"/>
      <c r="N345" s="15"/>
      <c r="O345" s="15"/>
      <c r="P345" s="15"/>
      <c r="Q345" s="15"/>
      <c r="R345" s="15"/>
      <c r="S345" s="15"/>
      <c r="T345" s="15"/>
      <c r="U345" s="15"/>
    </row>
    <row r="346" spans="1:21">
      <c r="A346" s="15"/>
      <c r="B346" s="15"/>
      <c r="C346" s="15"/>
      <c r="D346" s="15"/>
      <c r="E346" s="15"/>
      <c r="F346" s="15"/>
      <c r="G346" s="15"/>
      <c r="H346" s="15"/>
      <c r="I346" s="15"/>
      <c r="J346" s="15"/>
      <c r="K346" s="15"/>
      <c r="L346" s="15"/>
      <c r="M346" s="15"/>
      <c r="N346" s="15"/>
      <c r="O346" s="15"/>
      <c r="P346" s="15"/>
      <c r="Q346" s="15"/>
      <c r="R346" s="15"/>
      <c r="S346" s="15"/>
      <c r="T346" s="15"/>
      <c r="U346" s="15"/>
    </row>
    <row r="347" spans="1:21">
      <c r="A347" s="15"/>
      <c r="B347" s="15"/>
      <c r="C347" s="15"/>
      <c r="D347" s="15"/>
      <c r="E347" s="15"/>
      <c r="F347" s="15"/>
      <c r="G347" s="15"/>
      <c r="H347" s="15"/>
      <c r="I347" s="15"/>
      <c r="J347" s="15"/>
      <c r="K347" s="15"/>
      <c r="L347" s="15"/>
      <c r="M347" s="15"/>
      <c r="N347" s="15"/>
      <c r="O347" s="15"/>
      <c r="P347" s="15"/>
      <c r="Q347" s="15"/>
      <c r="R347" s="15"/>
      <c r="S347" s="15"/>
      <c r="T347" s="15"/>
      <c r="U347" s="15"/>
    </row>
    <row r="348" spans="1:21">
      <c r="A348" s="15"/>
      <c r="B348" s="15"/>
      <c r="C348" s="15"/>
      <c r="D348" s="15"/>
      <c r="E348" s="15"/>
      <c r="F348" s="15"/>
      <c r="G348" s="15"/>
      <c r="H348" s="15"/>
      <c r="I348" s="15"/>
      <c r="J348" s="15"/>
      <c r="K348" s="15"/>
      <c r="L348" s="15"/>
      <c r="M348" s="15"/>
      <c r="N348" s="15"/>
      <c r="O348" s="15"/>
      <c r="P348" s="15"/>
      <c r="Q348" s="15"/>
      <c r="R348" s="15"/>
      <c r="S348" s="15"/>
      <c r="T348" s="15"/>
      <c r="U348" s="15"/>
    </row>
    <row r="349" spans="1:21">
      <c r="A349" s="15"/>
      <c r="B349" s="15"/>
      <c r="C349" s="15"/>
      <c r="D349" s="15"/>
      <c r="E349" s="15"/>
      <c r="F349" s="15"/>
      <c r="G349" s="15"/>
      <c r="H349" s="15"/>
      <c r="I349" s="15"/>
      <c r="J349" s="15"/>
      <c r="K349" s="15"/>
      <c r="L349" s="15"/>
      <c r="M349" s="15"/>
      <c r="N349" s="15"/>
      <c r="O349" s="15"/>
      <c r="P349" s="15"/>
      <c r="Q349" s="15"/>
      <c r="R349" s="15"/>
      <c r="S349" s="15"/>
      <c r="T349" s="15"/>
      <c r="U349" s="15"/>
    </row>
    <row r="350" spans="1:21">
      <c r="A350" s="15"/>
      <c r="B350" s="15"/>
      <c r="C350" s="15"/>
      <c r="D350" s="15"/>
      <c r="E350" s="15"/>
      <c r="F350" s="15"/>
      <c r="G350" s="15"/>
      <c r="H350" s="15"/>
      <c r="I350" s="15"/>
      <c r="J350" s="15"/>
      <c r="K350" s="15"/>
      <c r="L350" s="15"/>
      <c r="M350" s="15"/>
      <c r="N350" s="15"/>
      <c r="O350" s="15"/>
      <c r="P350" s="15"/>
      <c r="Q350" s="15"/>
      <c r="R350" s="15"/>
      <c r="S350" s="15"/>
      <c r="T350" s="15"/>
      <c r="U350" s="15"/>
    </row>
    <row r="351" spans="1:21">
      <c r="A351" s="15"/>
      <c r="B351" s="15"/>
      <c r="C351" s="15"/>
      <c r="D351" s="15"/>
      <c r="E351" s="15"/>
      <c r="F351" s="15"/>
      <c r="G351" s="15"/>
      <c r="H351" s="15"/>
      <c r="I351" s="15"/>
      <c r="J351" s="15"/>
      <c r="K351" s="15"/>
      <c r="L351" s="15"/>
      <c r="M351" s="15"/>
      <c r="N351" s="15"/>
      <c r="O351" s="15"/>
      <c r="P351" s="15"/>
      <c r="Q351" s="15"/>
      <c r="R351" s="15"/>
      <c r="S351" s="15"/>
      <c r="T351" s="15"/>
      <c r="U351" s="15"/>
    </row>
    <row r="352" spans="1:21">
      <c r="A352" s="15"/>
      <c r="B352" s="15"/>
      <c r="C352" s="15"/>
      <c r="D352" s="15"/>
      <c r="E352" s="15"/>
      <c r="F352" s="15"/>
      <c r="G352" s="15"/>
      <c r="H352" s="15"/>
      <c r="I352" s="15"/>
      <c r="J352" s="15"/>
      <c r="K352" s="15"/>
      <c r="L352" s="15"/>
      <c r="M352" s="15"/>
      <c r="N352" s="15"/>
      <c r="O352" s="15"/>
      <c r="P352" s="15"/>
      <c r="Q352" s="15"/>
      <c r="R352" s="15"/>
      <c r="S352" s="15"/>
      <c r="T352" s="15"/>
      <c r="U352" s="15"/>
    </row>
    <row r="353" spans="1:21">
      <c r="A353" s="15"/>
      <c r="B353" s="15"/>
      <c r="C353" s="15"/>
      <c r="D353" s="15"/>
      <c r="E353" s="15"/>
      <c r="F353" s="15"/>
      <c r="G353" s="15"/>
      <c r="H353" s="15"/>
      <c r="I353" s="15"/>
      <c r="J353" s="15"/>
      <c r="K353" s="15"/>
      <c r="L353" s="15"/>
      <c r="M353" s="15"/>
      <c r="N353" s="15"/>
      <c r="O353" s="15"/>
      <c r="P353" s="15"/>
      <c r="Q353" s="15"/>
      <c r="R353" s="15"/>
      <c r="S353" s="15"/>
      <c r="T353" s="15"/>
      <c r="U353" s="15"/>
    </row>
    <row r="354" spans="1:21">
      <c r="A354" s="15"/>
      <c r="B354" s="15"/>
      <c r="C354" s="15"/>
      <c r="D354" s="15"/>
      <c r="E354" s="15"/>
      <c r="F354" s="15"/>
      <c r="G354" s="15"/>
      <c r="H354" s="15"/>
      <c r="I354" s="15"/>
      <c r="J354" s="15"/>
      <c r="K354" s="15"/>
      <c r="L354" s="15"/>
      <c r="M354" s="15"/>
      <c r="N354" s="15"/>
      <c r="O354" s="15"/>
      <c r="P354" s="15"/>
      <c r="Q354" s="15"/>
      <c r="R354" s="15"/>
      <c r="S354" s="15"/>
      <c r="T354" s="15"/>
      <c r="U354" s="15"/>
    </row>
    <row r="355" spans="1:21">
      <c r="A355" s="15"/>
      <c r="B355" s="15"/>
      <c r="C355" s="15"/>
      <c r="D355" s="15"/>
      <c r="E355" s="15"/>
      <c r="F355" s="15"/>
      <c r="G355" s="15"/>
      <c r="H355" s="15"/>
      <c r="I355" s="15"/>
      <c r="J355" s="15"/>
      <c r="K355" s="15"/>
      <c r="L355" s="15"/>
      <c r="M355" s="15"/>
      <c r="N355" s="15"/>
      <c r="O355" s="15"/>
      <c r="P355" s="15"/>
      <c r="Q355" s="15"/>
      <c r="R355" s="15"/>
      <c r="S355" s="15"/>
      <c r="T355" s="15"/>
      <c r="U355" s="15"/>
    </row>
    <row r="356" spans="1:21">
      <c r="A356" s="15"/>
      <c r="B356" s="15"/>
      <c r="C356" s="15"/>
      <c r="D356" s="15"/>
      <c r="E356" s="15"/>
      <c r="F356" s="15"/>
      <c r="G356" s="15"/>
      <c r="H356" s="15"/>
      <c r="I356" s="15"/>
      <c r="J356" s="15"/>
      <c r="K356" s="15"/>
      <c r="L356" s="15"/>
      <c r="M356" s="15"/>
      <c r="N356" s="15"/>
      <c r="O356" s="15"/>
      <c r="P356" s="15"/>
      <c r="Q356" s="15"/>
      <c r="R356" s="15"/>
      <c r="S356" s="15"/>
      <c r="T356" s="15"/>
      <c r="U356" s="15"/>
    </row>
    <row r="357" spans="1:21">
      <c r="A357" s="15"/>
      <c r="B357" s="15"/>
      <c r="C357" s="15"/>
      <c r="D357" s="15"/>
      <c r="E357" s="15"/>
      <c r="F357" s="15"/>
      <c r="G357" s="15"/>
      <c r="H357" s="15"/>
      <c r="I357" s="15"/>
      <c r="J357" s="15"/>
      <c r="K357" s="15"/>
      <c r="L357" s="15"/>
      <c r="M357" s="15"/>
      <c r="N357" s="15"/>
      <c r="O357" s="15"/>
      <c r="P357" s="15"/>
      <c r="Q357" s="15"/>
      <c r="R357" s="15"/>
      <c r="S357" s="15"/>
      <c r="T357" s="15"/>
      <c r="U357" s="15"/>
    </row>
    <row r="358" spans="1:21">
      <c r="A358" s="15"/>
      <c r="B358" s="15"/>
      <c r="C358" s="15"/>
      <c r="D358" s="15"/>
      <c r="E358" s="15"/>
      <c r="F358" s="15"/>
      <c r="G358" s="15"/>
      <c r="H358" s="15"/>
      <c r="I358" s="15"/>
      <c r="J358" s="15"/>
      <c r="K358" s="15"/>
      <c r="L358" s="15"/>
      <c r="M358" s="15"/>
      <c r="N358" s="15"/>
      <c r="O358" s="15"/>
      <c r="P358" s="15"/>
      <c r="Q358" s="15"/>
      <c r="R358" s="15"/>
      <c r="S358" s="15"/>
      <c r="T358" s="15"/>
      <c r="U358" s="15"/>
    </row>
    <row r="359" spans="1:21">
      <c r="A359" s="15"/>
      <c r="B359" s="15"/>
      <c r="C359" s="15"/>
      <c r="D359" s="15"/>
      <c r="E359" s="15"/>
      <c r="F359" s="15"/>
      <c r="G359" s="15"/>
      <c r="H359" s="15"/>
      <c r="I359" s="15"/>
      <c r="J359" s="15"/>
      <c r="K359" s="15"/>
      <c r="L359" s="15"/>
      <c r="M359" s="15"/>
      <c r="N359" s="15"/>
      <c r="O359" s="15"/>
      <c r="P359" s="15"/>
      <c r="Q359" s="15"/>
      <c r="R359" s="15"/>
      <c r="S359" s="15"/>
      <c r="T359" s="15"/>
      <c r="U359" s="15"/>
    </row>
    <row r="360" spans="1:21">
      <c r="A360" s="15"/>
      <c r="B360" s="15"/>
      <c r="C360" s="15"/>
      <c r="D360" s="15"/>
      <c r="E360" s="15"/>
      <c r="F360" s="15"/>
      <c r="G360" s="15"/>
      <c r="H360" s="15"/>
      <c r="I360" s="15"/>
      <c r="J360" s="15"/>
      <c r="K360" s="15"/>
      <c r="L360" s="15"/>
      <c r="M360" s="15"/>
      <c r="N360" s="15"/>
      <c r="O360" s="15"/>
      <c r="P360" s="15"/>
      <c r="Q360" s="15"/>
      <c r="R360" s="15"/>
      <c r="S360" s="15"/>
      <c r="T360" s="15"/>
      <c r="U360" s="15"/>
    </row>
    <row r="361" spans="1:21">
      <c r="A361" s="15"/>
      <c r="B361" s="15"/>
      <c r="C361" s="15"/>
      <c r="D361" s="15"/>
      <c r="E361" s="15"/>
      <c r="F361" s="15"/>
      <c r="G361" s="15"/>
      <c r="H361" s="15"/>
      <c r="I361" s="15"/>
      <c r="J361" s="15"/>
      <c r="K361" s="15"/>
      <c r="L361" s="15"/>
      <c r="M361" s="15"/>
      <c r="N361" s="15"/>
      <c r="O361" s="15"/>
      <c r="P361" s="15"/>
      <c r="Q361" s="15"/>
      <c r="R361" s="15"/>
      <c r="S361" s="15"/>
      <c r="T361" s="15"/>
      <c r="U361" s="15"/>
    </row>
    <row r="362" spans="1:21">
      <c r="A362" s="15"/>
      <c r="B362" s="15"/>
      <c r="C362" s="15"/>
      <c r="D362" s="15"/>
      <c r="E362" s="15"/>
      <c r="F362" s="15"/>
      <c r="G362" s="15"/>
      <c r="H362" s="15"/>
      <c r="I362" s="15"/>
      <c r="J362" s="15"/>
      <c r="K362" s="15"/>
      <c r="L362" s="15"/>
      <c r="M362" s="15"/>
      <c r="N362" s="15"/>
      <c r="O362" s="15"/>
      <c r="P362" s="15"/>
      <c r="Q362" s="15"/>
      <c r="R362" s="15"/>
      <c r="S362" s="15"/>
      <c r="T362" s="15"/>
      <c r="U362" s="15"/>
    </row>
    <row r="363" spans="1:21">
      <c r="A363" s="15"/>
      <c r="B363" s="15"/>
      <c r="C363" s="15"/>
      <c r="D363" s="15"/>
      <c r="E363" s="15"/>
      <c r="F363" s="15"/>
      <c r="G363" s="15"/>
      <c r="H363" s="15"/>
      <c r="I363" s="15"/>
      <c r="J363" s="15"/>
      <c r="K363" s="15"/>
      <c r="L363" s="15"/>
      <c r="M363" s="15"/>
      <c r="N363" s="15"/>
      <c r="O363" s="15"/>
      <c r="P363" s="15"/>
      <c r="Q363" s="15"/>
      <c r="R363" s="15"/>
      <c r="S363" s="15"/>
      <c r="T363" s="15"/>
      <c r="U363" s="15"/>
    </row>
    <row r="364" spans="1:21">
      <c r="A364" s="15"/>
      <c r="B364" s="15"/>
      <c r="C364" s="15"/>
      <c r="D364" s="15"/>
      <c r="E364" s="15"/>
      <c r="F364" s="15"/>
      <c r="G364" s="15"/>
      <c r="H364" s="15"/>
      <c r="I364" s="15"/>
      <c r="J364" s="15"/>
      <c r="K364" s="15"/>
      <c r="L364" s="15"/>
      <c r="M364" s="15"/>
      <c r="N364" s="15"/>
      <c r="O364" s="15"/>
      <c r="P364" s="15"/>
      <c r="Q364" s="15"/>
      <c r="R364" s="15"/>
      <c r="S364" s="15"/>
      <c r="T364" s="15"/>
      <c r="U364" s="15"/>
    </row>
    <row r="365" spans="1:21">
      <c r="A365" s="15"/>
      <c r="B365" s="15"/>
      <c r="C365" s="15"/>
      <c r="D365" s="15"/>
      <c r="E365" s="15"/>
      <c r="F365" s="15"/>
      <c r="G365" s="15"/>
      <c r="H365" s="15"/>
      <c r="I365" s="15"/>
      <c r="J365" s="15"/>
      <c r="K365" s="15"/>
      <c r="L365" s="15"/>
      <c r="M365" s="15"/>
      <c r="N365" s="15"/>
      <c r="O365" s="15"/>
      <c r="P365" s="15"/>
      <c r="Q365" s="15"/>
      <c r="R365" s="15"/>
      <c r="S365" s="15"/>
      <c r="T365" s="15"/>
      <c r="U365" s="15"/>
    </row>
    <row r="366" spans="1:21">
      <c r="A366" s="15"/>
      <c r="B366" s="15"/>
      <c r="C366" s="15"/>
      <c r="D366" s="15"/>
      <c r="E366" s="15"/>
      <c r="F366" s="15"/>
      <c r="G366" s="15"/>
      <c r="H366" s="15"/>
      <c r="I366" s="15"/>
      <c r="J366" s="15"/>
      <c r="K366" s="15"/>
      <c r="L366" s="15"/>
      <c r="M366" s="15"/>
      <c r="N366" s="15"/>
      <c r="O366" s="15"/>
      <c r="P366" s="15"/>
      <c r="Q366" s="15"/>
      <c r="R366" s="15"/>
      <c r="S366" s="15"/>
      <c r="T366" s="15"/>
      <c r="U366" s="15"/>
    </row>
    <row r="367" spans="1:21">
      <c r="A367" s="15"/>
      <c r="B367" s="15"/>
      <c r="C367" s="15"/>
      <c r="D367" s="15"/>
      <c r="E367" s="15"/>
      <c r="F367" s="15"/>
      <c r="G367" s="15"/>
      <c r="H367" s="15"/>
      <c r="I367" s="15"/>
      <c r="J367" s="15"/>
      <c r="K367" s="15"/>
      <c r="L367" s="15"/>
      <c r="M367" s="15"/>
      <c r="N367" s="15"/>
      <c r="O367" s="15"/>
      <c r="P367" s="15"/>
      <c r="Q367" s="15"/>
      <c r="R367" s="15"/>
      <c r="S367" s="15"/>
      <c r="T367" s="15"/>
      <c r="U367" s="15"/>
    </row>
    <row r="368" spans="1:21">
      <c r="A368" s="15"/>
      <c r="B368" s="15"/>
      <c r="C368" s="15"/>
      <c r="D368" s="15"/>
      <c r="E368" s="15"/>
      <c r="F368" s="15"/>
      <c r="G368" s="15"/>
      <c r="H368" s="15"/>
      <c r="I368" s="15"/>
      <c r="J368" s="15"/>
      <c r="K368" s="15"/>
      <c r="L368" s="15"/>
      <c r="M368" s="15"/>
      <c r="N368" s="15"/>
      <c r="O368" s="15"/>
      <c r="P368" s="15"/>
      <c r="Q368" s="15"/>
      <c r="R368" s="15"/>
      <c r="S368" s="15"/>
      <c r="T368" s="15"/>
      <c r="U368" s="15"/>
    </row>
    <row r="369" spans="1:21">
      <c r="A369" s="15"/>
      <c r="B369" s="15"/>
      <c r="C369" s="15"/>
      <c r="D369" s="15"/>
      <c r="E369" s="15"/>
      <c r="F369" s="15"/>
      <c r="G369" s="15"/>
      <c r="H369" s="15"/>
      <c r="I369" s="15"/>
      <c r="J369" s="15"/>
      <c r="K369" s="15"/>
      <c r="L369" s="15"/>
      <c r="M369" s="15"/>
      <c r="N369" s="15"/>
      <c r="O369" s="15"/>
      <c r="P369" s="15"/>
      <c r="Q369" s="15"/>
      <c r="R369" s="15"/>
      <c r="S369" s="15"/>
      <c r="T369" s="15"/>
      <c r="U369" s="15"/>
    </row>
    <row r="370" spans="1:21">
      <c r="A370" s="15"/>
      <c r="B370" s="15"/>
      <c r="C370" s="15"/>
      <c r="D370" s="15"/>
      <c r="E370" s="15"/>
      <c r="F370" s="15"/>
      <c r="G370" s="15"/>
      <c r="H370" s="15"/>
      <c r="I370" s="15"/>
      <c r="J370" s="15"/>
      <c r="K370" s="15"/>
      <c r="L370" s="15"/>
      <c r="M370" s="15"/>
      <c r="N370" s="15"/>
      <c r="O370" s="15"/>
      <c r="P370" s="15"/>
      <c r="Q370" s="15"/>
      <c r="R370" s="15"/>
      <c r="S370" s="15"/>
      <c r="T370" s="15"/>
      <c r="U370" s="15"/>
    </row>
    <row r="371" spans="1:21">
      <c r="A371" s="15"/>
      <c r="B371" s="15"/>
      <c r="C371" s="15"/>
      <c r="D371" s="15"/>
      <c r="E371" s="15"/>
      <c r="F371" s="15"/>
      <c r="G371" s="15"/>
      <c r="H371" s="15"/>
      <c r="I371" s="15"/>
      <c r="J371" s="15"/>
      <c r="K371" s="15"/>
      <c r="L371" s="15"/>
      <c r="M371" s="15"/>
      <c r="N371" s="15"/>
      <c r="O371" s="15"/>
      <c r="P371" s="15"/>
      <c r="Q371" s="15"/>
      <c r="R371" s="15"/>
      <c r="S371" s="15"/>
      <c r="T371" s="15"/>
      <c r="U371" s="15"/>
    </row>
    <row r="372" spans="1:21">
      <c r="A372" s="15"/>
      <c r="B372" s="15"/>
      <c r="C372" s="15"/>
      <c r="D372" s="15"/>
      <c r="E372" s="15"/>
      <c r="F372" s="15"/>
      <c r="G372" s="15"/>
      <c r="H372" s="15"/>
      <c r="I372" s="15"/>
      <c r="J372" s="15"/>
      <c r="K372" s="15"/>
      <c r="L372" s="15"/>
      <c r="M372" s="15"/>
      <c r="N372" s="15"/>
      <c r="O372" s="15"/>
      <c r="P372" s="15"/>
      <c r="Q372" s="15"/>
      <c r="R372" s="15"/>
      <c r="S372" s="15"/>
      <c r="T372" s="15"/>
      <c r="U372" s="15"/>
    </row>
    <row r="373" spans="1:21">
      <c r="A373" s="15"/>
      <c r="B373" s="15"/>
      <c r="C373" s="15"/>
      <c r="D373" s="15"/>
      <c r="E373" s="15"/>
      <c r="F373" s="15"/>
      <c r="G373" s="15"/>
      <c r="H373" s="15"/>
      <c r="I373" s="15"/>
      <c r="J373" s="15"/>
      <c r="K373" s="15"/>
      <c r="L373" s="15"/>
      <c r="M373" s="15"/>
      <c r="N373" s="15"/>
      <c r="O373" s="15"/>
      <c r="P373" s="15"/>
      <c r="Q373" s="15"/>
      <c r="R373" s="15"/>
      <c r="S373" s="15"/>
      <c r="T373" s="15"/>
      <c r="U373" s="15"/>
    </row>
    <row r="374" spans="1:21">
      <c r="A374" s="15"/>
      <c r="B374" s="15"/>
      <c r="C374" s="15"/>
      <c r="D374" s="15"/>
      <c r="E374" s="15"/>
      <c r="F374" s="15"/>
      <c r="G374" s="15"/>
      <c r="H374" s="15"/>
      <c r="I374" s="15"/>
      <c r="J374" s="15"/>
      <c r="K374" s="15"/>
      <c r="L374" s="15"/>
      <c r="M374" s="15"/>
      <c r="N374" s="15"/>
      <c r="O374" s="15"/>
      <c r="P374" s="15"/>
      <c r="Q374" s="15"/>
      <c r="R374" s="15"/>
      <c r="S374" s="15"/>
      <c r="T374" s="15"/>
      <c r="U374" s="15"/>
    </row>
    <row r="375" spans="1:21">
      <c r="A375" s="15"/>
      <c r="B375" s="15"/>
      <c r="C375" s="15"/>
      <c r="D375" s="15"/>
      <c r="E375" s="15"/>
      <c r="F375" s="15"/>
      <c r="G375" s="15"/>
      <c r="H375" s="15"/>
      <c r="I375" s="15"/>
      <c r="J375" s="15"/>
      <c r="K375" s="15"/>
      <c r="L375" s="15"/>
      <c r="M375" s="15"/>
      <c r="N375" s="15"/>
      <c r="O375" s="15"/>
      <c r="P375" s="15"/>
      <c r="Q375" s="15"/>
      <c r="R375" s="15"/>
      <c r="S375" s="15"/>
      <c r="T375" s="15"/>
      <c r="U375" s="15"/>
    </row>
    <row r="376" spans="1:21">
      <c r="A376" s="15"/>
      <c r="B376" s="15"/>
      <c r="C376" s="15"/>
      <c r="D376" s="15"/>
      <c r="E376" s="15"/>
      <c r="F376" s="15"/>
      <c r="G376" s="15"/>
      <c r="H376" s="15"/>
      <c r="I376" s="15"/>
      <c r="J376" s="15"/>
      <c r="K376" s="15"/>
      <c r="L376" s="15"/>
      <c r="M376" s="15"/>
      <c r="N376" s="15"/>
      <c r="O376" s="15"/>
      <c r="P376" s="15"/>
      <c r="Q376" s="15"/>
      <c r="R376" s="15"/>
      <c r="S376" s="15"/>
      <c r="T376" s="15"/>
      <c r="U376" s="15"/>
    </row>
    <row r="377" spans="1:21">
      <c r="A377" s="15"/>
      <c r="B377" s="15"/>
      <c r="C377" s="15"/>
      <c r="D377" s="15"/>
      <c r="E377" s="15"/>
      <c r="F377" s="15"/>
      <c r="G377" s="15"/>
      <c r="H377" s="15"/>
      <c r="I377" s="15"/>
      <c r="J377" s="15"/>
      <c r="K377" s="15"/>
      <c r="L377" s="15"/>
      <c r="M377" s="15"/>
      <c r="N377" s="15"/>
      <c r="O377" s="15"/>
      <c r="P377" s="15"/>
      <c r="Q377" s="15"/>
      <c r="R377" s="15"/>
      <c r="S377" s="15"/>
      <c r="T377" s="15"/>
      <c r="U377" s="15"/>
    </row>
    <row r="378" spans="1:21">
      <c r="A378" s="15"/>
      <c r="B378" s="15"/>
      <c r="C378" s="15"/>
      <c r="D378" s="15"/>
      <c r="E378" s="15"/>
      <c r="F378" s="15"/>
      <c r="G378" s="15"/>
      <c r="H378" s="15"/>
      <c r="I378" s="15"/>
      <c r="J378" s="15"/>
      <c r="K378" s="15"/>
      <c r="L378" s="15"/>
      <c r="M378" s="15"/>
      <c r="N378" s="15"/>
      <c r="O378" s="15"/>
      <c r="P378" s="15"/>
      <c r="Q378" s="15"/>
      <c r="R378" s="15"/>
      <c r="S378" s="15"/>
      <c r="T378" s="15"/>
      <c r="U378" s="15"/>
    </row>
    <row r="379" spans="1:21">
      <c r="A379" s="15"/>
      <c r="B379" s="15"/>
      <c r="C379" s="15"/>
      <c r="D379" s="15"/>
      <c r="E379" s="15"/>
      <c r="F379" s="15"/>
      <c r="G379" s="15"/>
      <c r="H379" s="15"/>
      <c r="I379" s="15"/>
      <c r="J379" s="15"/>
      <c r="K379" s="15"/>
      <c r="L379" s="15"/>
      <c r="M379" s="15"/>
      <c r="N379" s="15"/>
      <c r="O379" s="15"/>
      <c r="P379" s="15"/>
      <c r="Q379" s="15"/>
      <c r="R379" s="15"/>
      <c r="S379" s="15"/>
      <c r="T379" s="15"/>
      <c r="U379" s="15"/>
    </row>
    <row r="380" spans="1:21">
      <c r="A380" s="15"/>
      <c r="B380" s="15"/>
      <c r="C380" s="15"/>
      <c r="D380" s="15"/>
      <c r="E380" s="15"/>
      <c r="F380" s="15"/>
      <c r="G380" s="15"/>
      <c r="H380" s="15"/>
      <c r="I380" s="15"/>
      <c r="J380" s="15"/>
      <c r="K380" s="15"/>
      <c r="L380" s="15"/>
      <c r="M380" s="15"/>
      <c r="N380" s="15"/>
      <c r="O380" s="15"/>
      <c r="P380" s="15"/>
      <c r="Q380" s="15"/>
      <c r="R380" s="15"/>
      <c r="S380" s="15"/>
      <c r="T380" s="15"/>
      <c r="U380" s="15"/>
    </row>
    <row r="381" spans="1:21">
      <c r="A381" s="15"/>
      <c r="B381" s="15"/>
      <c r="C381" s="15"/>
      <c r="D381" s="15"/>
      <c r="E381" s="15"/>
      <c r="F381" s="15"/>
      <c r="G381" s="15"/>
      <c r="H381" s="15"/>
      <c r="I381" s="15"/>
      <c r="J381" s="15"/>
      <c r="K381" s="15"/>
      <c r="L381" s="15"/>
      <c r="M381" s="15"/>
      <c r="N381" s="15"/>
      <c r="O381" s="15"/>
      <c r="P381" s="15"/>
      <c r="Q381" s="15"/>
      <c r="R381" s="15"/>
      <c r="S381" s="15"/>
      <c r="T381" s="15"/>
      <c r="U381" s="15"/>
    </row>
    <row r="382" spans="1:21">
      <c r="A382" s="15"/>
      <c r="B382" s="15"/>
      <c r="C382" s="15"/>
      <c r="D382" s="15"/>
      <c r="E382" s="15"/>
      <c r="F382" s="15"/>
      <c r="G382" s="15"/>
      <c r="H382" s="15"/>
      <c r="I382" s="15"/>
      <c r="J382" s="15"/>
      <c r="K382" s="15"/>
      <c r="L382" s="15"/>
      <c r="M382" s="15"/>
      <c r="N382" s="15"/>
      <c r="O382" s="15"/>
      <c r="P382" s="15"/>
      <c r="Q382" s="15"/>
      <c r="R382" s="15"/>
      <c r="S382" s="15"/>
      <c r="T382" s="15"/>
      <c r="U382" s="15"/>
    </row>
    <row r="383" spans="1:21">
      <c r="A383" s="15"/>
      <c r="B383" s="15"/>
      <c r="C383" s="15"/>
      <c r="D383" s="15"/>
      <c r="E383" s="15"/>
      <c r="F383" s="15"/>
      <c r="G383" s="15"/>
      <c r="H383" s="15"/>
      <c r="I383" s="15"/>
      <c r="J383" s="15"/>
      <c r="K383" s="15"/>
      <c r="L383" s="15"/>
      <c r="M383" s="15"/>
      <c r="N383" s="15"/>
      <c r="O383" s="15"/>
      <c r="P383" s="15"/>
      <c r="Q383" s="15"/>
      <c r="R383" s="15"/>
      <c r="S383" s="15"/>
      <c r="T383" s="15"/>
      <c r="U383" s="15"/>
    </row>
    <row r="384" spans="1:21">
      <c r="A384" s="15"/>
      <c r="B384" s="15"/>
      <c r="C384" s="15"/>
      <c r="D384" s="15"/>
      <c r="E384" s="15"/>
      <c r="F384" s="15"/>
      <c r="G384" s="15"/>
      <c r="H384" s="15"/>
      <c r="I384" s="15"/>
      <c r="J384" s="15"/>
      <c r="K384" s="15"/>
      <c r="L384" s="15"/>
      <c r="M384" s="15"/>
      <c r="N384" s="15"/>
      <c r="O384" s="15"/>
      <c r="P384" s="15"/>
      <c r="Q384" s="15"/>
      <c r="R384" s="15"/>
      <c r="S384" s="15"/>
      <c r="T384" s="15"/>
      <c r="U384" s="15"/>
    </row>
    <row r="385" spans="1:21">
      <c r="A385" s="15"/>
      <c r="B385" s="15"/>
      <c r="C385" s="15"/>
      <c r="D385" s="15"/>
      <c r="E385" s="15"/>
      <c r="F385" s="15"/>
      <c r="G385" s="15"/>
      <c r="H385" s="15"/>
      <c r="I385" s="15"/>
      <c r="J385" s="15"/>
      <c r="K385" s="15"/>
      <c r="L385" s="15"/>
      <c r="M385" s="15"/>
      <c r="N385" s="15"/>
      <c r="O385" s="15"/>
      <c r="P385" s="15"/>
      <c r="Q385" s="15"/>
      <c r="R385" s="15"/>
      <c r="S385" s="15"/>
      <c r="T385" s="15"/>
      <c r="U385" s="15"/>
    </row>
    <row r="386" spans="1:21">
      <c r="A386" s="15"/>
      <c r="B386" s="15"/>
      <c r="C386" s="15"/>
      <c r="D386" s="15"/>
      <c r="E386" s="15"/>
      <c r="F386" s="15"/>
      <c r="G386" s="15"/>
      <c r="H386" s="15"/>
      <c r="I386" s="15"/>
      <c r="J386" s="15"/>
      <c r="K386" s="15"/>
      <c r="L386" s="15"/>
      <c r="M386" s="15"/>
      <c r="N386" s="15"/>
      <c r="O386" s="15"/>
      <c r="P386" s="15"/>
      <c r="Q386" s="15"/>
      <c r="R386" s="15"/>
      <c r="S386" s="15"/>
      <c r="T386" s="15"/>
      <c r="U386" s="15"/>
    </row>
    <row r="387" spans="1:21">
      <c r="A387" s="15"/>
      <c r="B387" s="15"/>
      <c r="C387" s="15"/>
      <c r="D387" s="15"/>
      <c r="E387" s="15"/>
      <c r="F387" s="15"/>
      <c r="G387" s="15"/>
      <c r="H387" s="15"/>
      <c r="I387" s="15"/>
      <c r="J387" s="15"/>
      <c r="K387" s="15"/>
      <c r="L387" s="15"/>
      <c r="M387" s="15"/>
      <c r="N387" s="15"/>
      <c r="O387" s="15"/>
      <c r="P387" s="15"/>
      <c r="Q387" s="15"/>
      <c r="R387" s="15"/>
      <c r="S387" s="15"/>
      <c r="T387" s="15"/>
      <c r="U387" s="15"/>
    </row>
    <row r="388" spans="1:21">
      <c r="A388" s="15"/>
      <c r="B388" s="15"/>
      <c r="C388" s="15"/>
      <c r="D388" s="15"/>
      <c r="E388" s="15"/>
      <c r="F388" s="15"/>
      <c r="G388" s="15"/>
      <c r="H388" s="15"/>
      <c r="I388" s="15"/>
      <c r="J388" s="15"/>
      <c r="K388" s="15"/>
      <c r="L388" s="15"/>
      <c r="M388" s="15"/>
      <c r="N388" s="15"/>
      <c r="O388" s="15"/>
      <c r="P388" s="15"/>
      <c r="Q388" s="15"/>
      <c r="R388" s="15"/>
      <c r="S388" s="15"/>
      <c r="T388" s="15"/>
      <c r="U388" s="15"/>
    </row>
    <row r="389" spans="1:21">
      <c r="A389" s="15"/>
      <c r="B389" s="15"/>
      <c r="C389" s="15"/>
      <c r="D389" s="15"/>
      <c r="E389" s="15"/>
      <c r="F389" s="15"/>
      <c r="G389" s="15"/>
      <c r="H389" s="15"/>
      <c r="I389" s="15"/>
      <c r="J389" s="15"/>
      <c r="K389" s="15"/>
      <c r="L389" s="15"/>
      <c r="M389" s="15"/>
      <c r="N389" s="15"/>
      <c r="O389" s="15"/>
      <c r="P389" s="15"/>
      <c r="Q389" s="15"/>
      <c r="R389" s="15"/>
      <c r="S389" s="15"/>
      <c r="T389" s="15"/>
      <c r="U389" s="15"/>
    </row>
    <row r="390" spans="1:21">
      <c r="A390" s="15"/>
      <c r="B390" s="15"/>
      <c r="C390" s="15"/>
      <c r="D390" s="15"/>
      <c r="E390" s="15"/>
      <c r="F390" s="15"/>
      <c r="G390" s="15"/>
      <c r="H390" s="15"/>
      <c r="I390" s="15"/>
      <c r="J390" s="15"/>
      <c r="K390" s="15"/>
      <c r="L390" s="15"/>
      <c r="M390" s="15"/>
      <c r="N390" s="15"/>
      <c r="O390" s="15"/>
      <c r="P390" s="15"/>
      <c r="Q390" s="15"/>
      <c r="R390" s="15"/>
      <c r="S390" s="15"/>
      <c r="T390" s="15"/>
      <c r="U390" s="15"/>
    </row>
    <row r="391" spans="1:21">
      <c r="A391" s="15"/>
      <c r="B391" s="15"/>
      <c r="C391" s="15"/>
      <c r="D391" s="15"/>
      <c r="E391" s="15"/>
      <c r="F391" s="15"/>
      <c r="G391" s="15"/>
      <c r="H391" s="15"/>
      <c r="I391" s="15"/>
      <c r="J391" s="15"/>
      <c r="K391" s="15"/>
      <c r="L391" s="15"/>
      <c r="M391" s="15"/>
      <c r="N391" s="15"/>
      <c r="O391" s="15"/>
      <c r="P391" s="15"/>
      <c r="Q391" s="15"/>
      <c r="R391" s="15"/>
      <c r="S391" s="15"/>
      <c r="T391" s="15"/>
      <c r="U391" s="15"/>
    </row>
    <row r="392" spans="1:21">
      <c r="A392" s="15"/>
      <c r="B392" s="15"/>
      <c r="C392" s="15"/>
      <c r="D392" s="15"/>
      <c r="E392" s="15"/>
      <c r="F392" s="15"/>
      <c r="G392" s="15"/>
      <c r="H392" s="15"/>
      <c r="I392" s="15"/>
      <c r="J392" s="15"/>
      <c r="K392" s="15"/>
      <c r="L392" s="15"/>
      <c r="M392" s="15"/>
      <c r="N392" s="15"/>
      <c r="O392" s="15"/>
      <c r="P392" s="15"/>
      <c r="Q392" s="15"/>
      <c r="R392" s="15"/>
      <c r="S392" s="15"/>
      <c r="T392" s="15"/>
      <c r="U392" s="15"/>
    </row>
    <row r="393" spans="1:21">
      <c r="A393" s="15"/>
      <c r="B393" s="15"/>
      <c r="C393" s="15"/>
      <c r="D393" s="15"/>
      <c r="E393" s="15"/>
      <c r="F393" s="15"/>
      <c r="G393" s="15"/>
      <c r="H393" s="15"/>
      <c r="I393" s="15"/>
      <c r="J393" s="15"/>
      <c r="K393" s="15"/>
      <c r="L393" s="15"/>
      <c r="M393" s="15"/>
      <c r="N393" s="15"/>
      <c r="O393" s="15"/>
      <c r="P393" s="15"/>
      <c r="Q393" s="15"/>
      <c r="R393" s="15"/>
      <c r="S393" s="15"/>
      <c r="T393" s="15"/>
      <c r="U393" s="15"/>
    </row>
    <row r="394" spans="1:21">
      <c r="A394" s="15"/>
      <c r="B394" s="15"/>
      <c r="C394" s="15"/>
      <c r="D394" s="15"/>
      <c r="E394" s="15"/>
      <c r="F394" s="15"/>
      <c r="G394" s="15"/>
      <c r="H394" s="15"/>
      <c r="I394" s="15"/>
      <c r="J394" s="15"/>
      <c r="K394" s="15"/>
      <c r="L394" s="15"/>
      <c r="M394" s="15"/>
      <c r="N394" s="15"/>
      <c r="O394" s="15"/>
      <c r="P394" s="15"/>
      <c r="Q394" s="15"/>
      <c r="R394" s="15"/>
      <c r="S394" s="15"/>
      <c r="T394" s="15"/>
      <c r="U394" s="15"/>
    </row>
    <row r="395" spans="1:21">
      <c r="A395" s="15"/>
      <c r="B395" s="15"/>
      <c r="C395" s="15"/>
      <c r="D395" s="15"/>
      <c r="E395" s="15"/>
      <c r="F395" s="15"/>
      <c r="G395" s="15"/>
      <c r="H395" s="15"/>
      <c r="I395" s="15"/>
      <c r="J395" s="15"/>
      <c r="K395" s="15"/>
      <c r="L395" s="15"/>
      <c r="M395" s="15"/>
      <c r="N395" s="15"/>
      <c r="O395" s="15"/>
      <c r="P395" s="15"/>
      <c r="Q395" s="15"/>
      <c r="R395" s="15"/>
      <c r="S395" s="15"/>
      <c r="T395" s="15"/>
      <c r="U395" s="15"/>
    </row>
    <row r="396" spans="1:21">
      <c r="A396" s="15"/>
      <c r="B396" s="15"/>
      <c r="C396" s="15"/>
      <c r="D396" s="15"/>
      <c r="E396" s="15"/>
      <c r="F396" s="15"/>
      <c r="G396" s="15"/>
      <c r="H396" s="15"/>
      <c r="I396" s="15"/>
      <c r="J396" s="15"/>
      <c r="K396" s="15"/>
      <c r="L396" s="15"/>
      <c r="M396" s="15"/>
      <c r="N396" s="15"/>
      <c r="O396" s="15"/>
      <c r="P396" s="15"/>
      <c r="Q396" s="15"/>
      <c r="R396" s="15"/>
      <c r="S396" s="15"/>
      <c r="T396" s="15"/>
      <c r="U396" s="15"/>
    </row>
    <row r="397" spans="1:21">
      <c r="A397" s="15"/>
      <c r="B397" s="15"/>
      <c r="C397" s="15"/>
      <c r="D397" s="15"/>
      <c r="E397" s="15"/>
      <c r="F397" s="15"/>
      <c r="G397" s="15"/>
      <c r="H397" s="15"/>
      <c r="I397" s="15"/>
      <c r="J397" s="15"/>
      <c r="K397" s="15"/>
      <c r="L397" s="15"/>
      <c r="M397" s="15"/>
      <c r="N397" s="15"/>
      <c r="O397" s="15"/>
      <c r="P397" s="15"/>
      <c r="Q397" s="15"/>
      <c r="R397" s="15"/>
      <c r="S397" s="15"/>
      <c r="T397" s="15"/>
      <c r="U397" s="15"/>
    </row>
    <row r="398" spans="1:21">
      <c r="A398" s="15"/>
      <c r="B398" s="15"/>
      <c r="C398" s="15"/>
      <c r="D398" s="15"/>
      <c r="E398" s="15"/>
      <c r="F398" s="15"/>
      <c r="G398" s="15"/>
      <c r="H398" s="15"/>
      <c r="I398" s="15"/>
      <c r="J398" s="15"/>
      <c r="K398" s="15"/>
      <c r="L398" s="15"/>
      <c r="M398" s="15"/>
      <c r="N398" s="15"/>
      <c r="O398" s="15"/>
      <c r="P398" s="15"/>
      <c r="Q398" s="15"/>
      <c r="R398" s="15"/>
      <c r="S398" s="15"/>
      <c r="T398" s="15"/>
      <c r="U398" s="15"/>
    </row>
    <row r="399" spans="1:21">
      <c r="A399" s="15"/>
      <c r="B399" s="15"/>
      <c r="C399" s="15"/>
      <c r="D399" s="15"/>
      <c r="E399" s="15"/>
      <c r="F399" s="15"/>
      <c r="G399" s="15"/>
      <c r="H399" s="15"/>
      <c r="I399" s="15"/>
      <c r="J399" s="15"/>
      <c r="K399" s="15"/>
      <c r="L399" s="15"/>
      <c r="M399" s="15"/>
      <c r="N399" s="15"/>
      <c r="O399" s="15"/>
      <c r="P399" s="15"/>
      <c r="Q399" s="15"/>
      <c r="R399" s="15"/>
      <c r="S399" s="15"/>
      <c r="T399" s="15"/>
      <c r="U399" s="15"/>
    </row>
    <row r="400" spans="1:21">
      <c r="A400" s="15"/>
      <c r="B400" s="15"/>
      <c r="C400" s="15"/>
      <c r="D400" s="15"/>
      <c r="E400" s="15"/>
      <c r="F400" s="15"/>
      <c r="G400" s="15"/>
      <c r="H400" s="15"/>
      <c r="I400" s="15"/>
      <c r="J400" s="15"/>
      <c r="K400" s="15"/>
      <c r="L400" s="15"/>
      <c r="M400" s="15"/>
      <c r="N400" s="15"/>
      <c r="O400" s="15"/>
      <c r="P400" s="15"/>
      <c r="Q400" s="15"/>
      <c r="R400" s="15"/>
      <c r="S400" s="15"/>
      <c r="T400" s="15"/>
      <c r="U400" s="15"/>
    </row>
    <row r="401" spans="1:21">
      <c r="A401" s="15"/>
      <c r="B401" s="15"/>
      <c r="C401" s="15"/>
      <c r="D401" s="15"/>
      <c r="E401" s="15"/>
      <c r="F401" s="15"/>
      <c r="G401" s="15"/>
      <c r="H401" s="15"/>
      <c r="I401" s="15"/>
      <c r="J401" s="15"/>
      <c r="K401" s="15"/>
      <c r="L401" s="15"/>
      <c r="M401" s="15"/>
      <c r="N401" s="15"/>
      <c r="O401" s="15"/>
      <c r="P401" s="15"/>
      <c r="Q401" s="15"/>
      <c r="R401" s="15"/>
      <c r="S401" s="15"/>
      <c r="T401" s="15"/>
      <c r="U401" s="15"/>
    </row>
    <row r="402" spans="1:21">
      <c r="A402" s="15"/>
      <c r="B402" s="15"/>
      <c r="C402" s="15"/>
      <c r="D402" s="15"/>
      <c r="E402" s="15"/>
      <c r="F402" s="15"/>
      <c r="G402" s="15"/>
      <c r="H402" s="15"/>
      <c r="I402" s="15"/>
      <c r="J402" s="15"/>
      <c r="K402" s="15"/>
      <c r="L402" s="15"/>
      <c r="M402" s="15"/>
      <c r="N402" s="15"/>
      <c r="O402" s="15"/>
      <c r="P402" s="15"/>
      <c r="Q402" s="15"/>
      <c r="R402" s="15"/>
      <c r="S402" s="15"/>
      <c r="T402" s="15"/>
      <c r="U402" s="15"/>
    </row>
    <row r="403" spans="1:21">
      <c r="A403" s="15"/>
      <c r="B403" s="15"/>
      <c r="C403" s="15"/>
      <c r="D403" s="15"/>
      <c r="E403" s="15"/>
      <c r="F403" s="15"/>
      <c r="G403" s="15"/>
      <c r="H403" s="15"/>
      <c r="I403" s="15"/>
      <c r="J403" s="15"/>
      <c r="K403" s="15"/>
      <c r="L403" s="15"/>
      <c r="M403" s="15"/>
      <c r="N403" s="15"/>
      <c r="O403" s="15"/>
      <c r="P403" s="15"/>
      <c r="Q403" s="15"/>
      <c r="R403" s="15"/>
      <c r="S403" s="15"/>
      <c r="T403" s="15"/>
      <c r="U403" s="15"/>
    </row>
    <row r="404" spans="1:21">
      <c r="A404" s="15"/>
      <c r="B404" s="15"/>
      <c r="C404" s="15"/>
      <c r="D404" s="15"/>
      <c r="E404" s="15"/>
      <c r="F404" s="15"/>
      <c r="G404" s="15"/>
      <c r="H404" s="15"/>
      <c r="I404" s="15"/>
      <c r="J404" s="15"/>
      <c r="K404" s="15"/>
      <c r="L404" s="15"/>
      <c r="M404" s="15"/>
      <c r="N404" s="15"/>
      <c r="O404" s="15"/>
      <c r="P404" s="15"/>
      <c r="Q404" s="15"/>
      <c r="R404" s="15"/>
      <c r="S404" s="15"/>
      <c r="T404" s="15"/>
      <c r="U404" s="15"/>
    </row>
    <row r="405" spans="1:21">
      <c r="A405" s="15"/>
      <c r="B405" s="15"/>
      <c r="C405" s="15"/>
      <c r="D405" s="15"/>
      <c r="E405" s="15"/>
      <c r="F405" s="15"/>
      <c r="G405" s="15"/>
      <c r="H405" s="15"/>
      <c r="I405" s="15"/>
      <c r="J405" s="15"/>
      <c r="K405" s="15"/>
      <c r="L405" s="15"/>
      <c r="M405" s="15"/>
      <c r="N405" s="15"/>
      <c r="O405" s="15"/>
      <c r="P405" s="15"/>
      <c r="Q405" s="15"/>
      <c r="R405" s="15"/>
      <c r="S405" s="15"/>
      <c r="T405" s="15"/>
      <c r="U405" s="15"/>
    </row>
    <row r="406" spans="1:21">
      <c r="A406" s="15"/>
      <c r="B406" s="15"/>
      <c r="C406" s="15"/>
      <c r="D406" s="15"/>
      <c r="E406" s="15"/>
      <c r="F406" s="15"/>
      <c r="G406" s="15"/>
      <c r="H406" s="15"/>
      <c r="I406" s="15"/>
      <c r="J406" s="15"/>
      <c r="K406" s="15"/>
      <c r="L406" s="15"/>
      <c r="M406" s="15"/>
      <c r="N406" s="15"/>
      <c r="O406" s="15"/>
      <c r="P406" s="15"/>
      <c r="Q406" s="15"/>
      <c r="R406" s="15"/>
      <c r="S406" s="15"/>
      <c r="T406" s="15"/>
      <c r="U406" s="15"/>
    </row>
    <row r="407" spans="1:21">
      <c r="A407" s="15"/>
      <c r="B407" s="15"/>
      <c r="C407" s="15"/>
      <c r="D407" s="15"/>
      <c r="E407" s="15"/>
      <c r="F407" s="15"/>
      <c r="G407" s="15"/>
      <c r="H407" s="15"/>
      <c r="I407" s="15"/>
      <c r="J407" s="15"/>
      <c r="K407" s="15"/>
      <c r="L407" s="15"/>
      <c r="M407" s="15"/>
      <c r="N407" s="15"/>
      <c r="O407" s="15"/>
      <c r="P407" s="15"/>
      <c r="Q407" s="15"/>
      <c r="R407" s="15"/>
      <c r="S407" s="15"/>
      <c r="T407" s="15"/>
      <c r="U407" s="15"/>
    </row>
    <row r="408" spans="1:21">
      <c r="A408" s="15"/>
      <c r="B408" s="15"/>
      <c r="C408" s="15"/>
      <c r="D408" s="15"/>
      <c r="E408" s="15"/>
      <c r="F408" s="15"/>
      <c r="G408" s="15"/>
      <c r="H408" s="15"/>
      <c r="I408" s="15"/>
      <c r="J408" s="15"/>
      <c r="K408" s="15"/>
      <c r="L408" s="15"/>
      <c r="M408" s="15"/>
      <c r="N408" s="15"/>
      <c r="O408" s="15"/>
      <c r="P408" s="15"/>
      <c r="Q408" s="15"/>
      <c r="R408" s="15"/>
      <c r="S408" s="15"/>
      <c r="T408" s="15"/>
      <c r="U408" s="15"/>
    </row>
    <row r="409" spans="1:21">
      <c r="A409" s="15"/>
      <c r="B409" s="15"/>
      <c r="C409" s="15"/>
      <c r="D409" s="15"/>
      <c r="E409" s="15"/>
      <c r="F409" s="15"/>
      <c r="G409" s="15"/>
      <c r="H409" s="15"/>
      <c r="I409" s="15"/>
      <c r="J409" s="15"/>
      <c r="K409" s="15"/>
      <c r="L409" s="15"/>
      <c r="M409" s="15"/>
      <c r="N409" s="15"/>
      <c r="O409" s="15"/>
      <c r="P409" s="15"/>
      <c r="Q409" s="15"/>
      <c r="R409" s="15"/>
      <c r="S409" s="15"/>
      <c r="T409" s="15"/>
      <c r="U409" s="15"/>
    </row>
    <row r="410" spans="1:21">
      <c r="A410" s="15"/>
      <c r="B410" s="15"/>
      <c r="C410" s="15"/>
      <c r="D410" s="15"/>
      <c r="E410" s="15"/>
      <c r="F410" s="15"/>
      <c r="G410" s="15"/>
      <c r="H410" s="15"/>
      <c r="I410" s="15"/>
      <c r="J410" s="15"/>
      <c r="K410" s="15"/>
      <c r="L410" s="15"/>
      <c r="M410" s="15"/>
      <c r="N410" s="15"/>
      <c r="O410" s="15"/>
      <c r="P410" s="15"/>
      <c r="Q410" s="15"/>
      <c r="R410" s="15"/>
      <c r="S410" s="15"/>
      <c r="T410" s="15"/>
      <c r="U410" s="15"/>
    </row>
    <row r="411" spans="1:21">
      <c r="A411" s="15"/>
      <c r="B411" s="15"/>
      <c r="C411" s="15"/>
      <c r="D411" s="15"/>
      <c r="E411" s="15"/>
      <c r="F411" s="15"/>
      <c r="G411" s="15"/>
      <c r="H411" s="15"/>
      <c r="I411" s="15"/>
      <c r="J411" s="15"/>
      <c r="K411" s="15"/>
      <c r="L411" s="15"/>
      <c r="M411" s="15"/>
      <c r="N411" s="15"/>
      <c r="O411" s="15"/>
      <c r="P411" s="15"/>
      <c r="Q411" s="15"/>
      <c r="R411" s="15"/>
      <c r="S411" s="15"/>
      <c r="T411" s="15"/>
      <c r="U411" s="15"/>
    </row>
    <row r="412" spans="1:21">
      <c r="A412" s="15"/>
      <c r="B412" s="15"/>
      <c r="C412" s="15"/>
      <c r="D412" s="15"/>
      <c r="E412" s="15"/>
      <c r="F412" s="15"/>
      <c r="G412" s="15"/>
      <c r="H412" s="15"/>
      <c r="I412" s="15"/>
      <c r="J412" s="15"/>
      <c r="K412" s="15"/>
      <c r="L412" s="15"/>
      <c r="M412" s="15"/>
      <c r="N412" s="15"/>
      <c r="O412" s="15"/>
      <c r="P412" s="15"/>
      <c r="Q412" s="15"/>
      <c r="R412" s="15"/>
      <c r="S412" s="15"/>
      <c r="T412" s="15"/>
      <c r="U412" s="15"/>
    </row>
    <row r="413" spans="1:21">
      <c r="A413" s="15"/>
      <c r="B413" s="15"/>
      <c r="C413" s="15"/>
      <c r="D413" s="15"/>
      <c r="E413" s="15"/>
      <c r="F413" s="15"/>
      <c r="G413" s="15"/>
      <c r="H413" s="15"/>
      <c r="I413" s="15"/>
      <c r="J413" s="15"/>
      <c r="K413" s="15"/>
      <c r="L413" s="15"/>
      <c r="M413" s="15"/>
      <c r="N413" s="15"/>
      <c r="O413" s="15"/>
      <c r="P413" s="15"/>
      <c r="Q413" s="15"/>
      <c r="R413" s="15"/>
      <c r="S413" s="15"/>
      <c r="T413" s="15"/>
      <c r="U413" s="15"/>
    </row>
    <row r="414" spans="1:21">
      <c r="A414" s="15"/>
      <c r="B414" s="15"/>
      <c r="C414" s="15"/>
      <c r="D414" s="15"/>
      <c r="E414" s="15"/>
      <c r="F414" s="15"/>
      <c r="G414" s="15"/>
      <c r="H414" s="15"/>
      <c r="I414" s="15"/>
      <c r="J414" s="15"/>
      <c r="K414" s="15"/>
      <c r="L414" s="15"/>
      <c r="M414" s="15"/>
      <c r="N414" s="15"/>
      <c r="O414" s="15"/>
      <c r="P414" s="15"/>
      <c r="Q414" s="15"/>
      <c r="R414" s="15"/>
      <c r="S414" s="15"/>
      <c r="T414" s="15"/>
      <c r="U414" s="15"/>
    </row>
    <row r="415" spans="1:21">
      <c r="A415" s="15"/>
      <c r="B415" s="15"/>
      <c r="C415" s="15"/>
      <c r="D415" s="15"/>
      <c r="E415" s="15"/>
      <c r="F415" s="15"/>
      <c r="G415" s="15"/>
      <c r="H415" s="15"/>
      <c r="I415" s="15"/>
      <c r="J415" s="15"/>
      <c r="K415" s="15"/>
      <c r="L415" s="15"/>
      <c r="M415" s="15"/>
      <c r="N415" s="15"/>
      <c r="O415" s="15"/>
      <c r="P415" s="15"/>
      <c r="Q415" s="15"/>
      <c r="R415" s="15"/>
      <c r="S415" s="15"/>
      <c r="T415" s="15"/>
      <c r="U415" s="15"/>
    </row>
    <row r="416" spans="1:21">
      <c r="A416" s="15"/>
      <c r="B416" s="15"/>
      <c r="C416" s="15"/>
      <c r="D416" s="15"/>
      <c r="E416" s="15"/>
      <c r="F416" s="15"/>
      <c r="G416" s="15"/>
      <c r="H416" s="15"/>
      <c r="I416" s="15"/>
      <c r="J416" s="15"/>
      <c r="K416" s="15"/>
      <c r="L416" s="15"/>
      <c r="M416" s="15"/>
      <c r="N416" s="15"/>
      <c r="O416" s="15"/>
      <c r="P416" s="15"/>
      <c r="Q416" s="15"/>
      <c r="R416" s="15"/>
      <c r="S416" s="15"/>
      <c r="T416" s="15"/>
      <c r="U416" s="15"/>
    </row>
    <row r="417" spans="1:21">
      <c r="A417" s="15"/>
      <c r="B417" s="15"/>
      <c r="C417" s="15"/>
      <c r="D417" s="15"/>
      <c r="E417" s="15"/>
      <c r="F417" s="15"/>
      <c r="G417" s="15"/>
      <c r="H417" s="15"/>
      <c r="I417" s="15"/>
      <c r="J417" s="15"/>
      <c r="K417" s="15"/>
      <c r="L417" s="15"/>
      <c r="M417" s="15"/>
      <c r="N417" s="15"/>
      <c r="O417" s="15"/>
      <c r="P417" s="15"/>
      <c r="Q417" s="15"/>
      <c r="R417" s="15"/>
      <c r="S417" s="15"/>
      <c r="T417" s="15"/>
      <c r="U417" s="15"/>
    </row>
    <row r="418" spans="1:21">
      <c r="A418" s="15"/>
      <c r="B418" s="15"/>
      <c r="C418" s="15"/>
      <c r="D418" s="15"/>
      <c r="E418" s="15"/>
      <c r="F418" s="15"/>
      <c r="G418" s="15"/>
      <c r="H418" s="15"/>
      <c r="I418" s="15"/>
      <c r="J418" s="15"/>
      <c r="K418" s="15"/>
      <c r="L418" s="15"/>
      <c r="M418" s="15"/>
      <c r="N418" s="15"/>
      <c r="O418" s="15"/>
      <c r="P418" s="15"/>
      <c r="Q418" s="15"/>
      <c r="R418" s="15"/>
      <c r="S418" s="15"/>
      <c r="T418" s="15"/>
      <c r="U418" s="15"/>
    </row>
    <row r="419" spans="1:21">
      <c r="A419" s="15"/>
      <c r="B419" s="15"/>
      <c r="C419" s="15"/>
      <c r="D419" s="15"/>
      <c r="E419" s="15"/>
      <c r="F419" s="15"/>
      <c r="G419" s="15"/>
      <c r="H419" s="15"/>
      <c r="I419" s="15"/>
      <c r="J419" s="15"/>
      <c r="K419" s="15"/>
      <c r="L419" s="15"/>
      <c r="M419" s="15"/>
      <c r="N419" s="15"/>
      <c r="O419" s="15"/>
      <c r="P419" s="15"/>
      <c r="Q419" s="15"/>
      <c r="R419" s="15"/>
      <c r="S419" s="15"/>
      <c r="T419" s="15"/>
      <c r="U419" s="15"/>
    </row>
    <row r="420" spans="1:21">
      <c r="A420" s="15"/>
      <c r="B420" s="15"/>
      <c r="C420" s="15"/>
      <c r="D420" s="15"/>
      <c r="E420" s="15"/>
      <c r="F420" s="15"/>
      <c r="G420" s="15"/>
      <c r="H420" s="15"/>
      <c r="I420" s="15"/>
      <c r="J420" s="15"/>
      <c r="K420" s="15"/>
      <c r="L420" s="15"/>
      <c r="M420" s="15"/>
      <c r="N420" s="15"/>
      <c r="O420" s="15"/>
      <c r="P420" s="15"/>
      <c r="Q420" s="15"/>
      <c r="R420" s="15"/>
      <c r="S420" s="15"/>
      <c r="T420" s="15"/>
      <c r="U420" s="15"/>
    </row>
    <row r="421" spans="1:21">
      <c r="A421" s="15"/>
      <c r="B421" s="15"/>
      <c r="C421" s="15"/>
      <c r="D421" s="15"/>
      <c r="E421" s="15"/>
      <c r="F421" s="15"/>
      <c r="G421" s="15"/>
      <c r="H421" s="15"/>
      <c r="I421" s="15"/>
      <c r="J421" s="15"/>
      <c r="K421" s="15"/>
      <c r="L421" s="15"/>
      <c r="M421" s="15"/>
      <c r="N421" s="15"/>
      <c r="O421" s="15"/>
      <c r="P421" s="15"/>
      <c r="Q421" s="15"/>
      <c r="R421" s="15"/>
      <c r="S421" s="15"/>
      <c r="T421" s="15"/>
      <c r="U421" s="15"/>
    </row>
    <row r="422" spans="1:21">
      <c r="A422" s="15"/>
      <c r="B422" s="15"/>
      <c r="C422" s="15"/>
      <c r="D422" s="15"/>
      <c r="E422" s="15"/>
      <c r="F422" s="15"/>
      <c r="G422" s="15"/>
      <c r="H422" s="15"/>
      <c r="I422" s="15"/>
      <c r="J422" s="15"/>
      <c r="K422" s="15"/>
      <c r="L422" s="15"/>
      <c r="M422" s="15"/>
      <c r="N422" s="15"/>
      <c r="O422" s="15"/>
      <c r="P422" s="15"/>
      <c r="Q422" s="15"/>
      <c r="R422" s="15"/>
      <c r="S422" s="15"/>
      <c r="T422" s="15"/>
      <c r="U422" s="15"/>
    </row>
    <row r="423" spans="1:21">
      <c r="A423" s="15"/>
      <c r="B423" s="15"/>
      <c r="C423" s="15"/>
      <c r="D423" s="15"/>
      <c r="E423" s="15"/>
      <c r="F423" s="15"/>
      <c r="G423" s="15"/>
      <c r="H423" s="15"/>
      <c r="I423" s="15"/>
      <c r="J423" s="15"/>
      <c r="K423" s="15"/>
      <c r="L423" s="15"/>
      <c r="M423" s="15"/>
      <c r="N423" s="15"/>
      <c r="O423" s="15"/>
      <c r="P423" s="15"/>
      <c r="Q423" s="15"/>
      <c r="R423" s="15"/>
      <c r="S423" s="15"/>
      <c r="T423" s="15"/>
      <c r="U423" s="15"/>
    </row>
    <row r="424" spans="1:21">
      <c r="A424" s="15"/>
      <c r="B424" s="15"/>
      <c r="C424" s="15"/>
      <c r="D424" s="15"/>
      <c r="E424" s="15"/>
      <c r="F424" s="15"/>
      <c r="G424" s="15"/>
      <c r="H424" s="15"/>
      <c r="I424" s="15"/>
      <c r="J424" s="15"/>
      <c r="K424" s="15"/>
      <c r="L424" s="15"/>
      <c r="M424" s="15"/>
      <c r="N424" s="15"/>
      <c r="O424" s="15"/>
      <c r="P424" s="15"/>
      <c r="Q424" s="15"/>
      <c r="R424" s="15"/>
      <c r="S424" s="15"/>
      <c r="T424" s="15"/>
      <c r="U424" s="15"/>
    </row>
    <row r="425" spans="1:21">
      <c r="A425" s="15"/>
      <c r="B425" s="15"/>
      <c r="C425" s="15"/>
      <c r="D425" s="15"/>
      <c r="E425" s="15"/>
      <c r="F425" s="15"/>
      <c r="G425" s="15"/>
      <c r="H425" s="15"/>
      <c r="I425" s="15"/>
      <c r="J425" s="15"/>
      <c r="K425" s="15"/>
      <c r="L425" s="15"/>
      <c r="M425" s="15"/>
      <c r="N425" s="15"/>
      <c r="O425" s="15"/>
      <c r="P425" s="15"/>
      <c r="Q425" s="15"/>
      <c r="R425" s="15"/>
      <c r="S425" s="15"/>
      <c r="T425" s="15"/>
      <c r="U425" s="15"/>
    </row>
    <row r="426" spans="1:21">
      <c r="A426" s="15"/>
      <c r="B426" s="15"/>
      <c r="C426" s="15"/>
      <c r="D426" s="15"/>
      <c r="E426" s="15"/>
      <c r="F426" s="15"/>
      <c r="G426" s="15"/>
      <c r="H426" s="15"/>
      <c r="I426" s="15"/>
      <c r="J426" s="15"/>
      <c r="K426" s="15"/>
      <c r="L426" s="15"/>
      <c r="M426" s="15"/>
      <c r="N426" s="15"/>
      <c r="O426" s="15"/>
      <c r="P426" s="15"/>
      <c r="Q426" s="15"/>
      <c r="R426" s="15"/>
      <c r="S426" s="15"/>
      <c r="T426" s="15"/>
      <c r="U426" s="15"/>
    </row>
    <row r="427" spans="1:21">
      <c r="A427" s="15"/>
      <c r="B427" s="15"/>
      <c r="C427" s="15"/>
      <c r="D427" s="15"/>
      <c r="E427" s="15"/>
      <c r="F427" s="15"/>
      <c r="G427" s="15"/>
      <c r="H427" s="15"/>
      <c r="I427" s="15"/>
      <c r="J427" s="15"/>
      <c r="K427" s="15"/>
      <c r="L427" s="15"/>
      <c r="M427" s="15"/>
      <c r="N427" s="15"/>
      <c r="O427" s="15"/>
      <c r="P427" s="15"/>
      <c r="Q427" s="15"/>
      <c r="R427" s="15"/>
      <c r="S427" s="15"/>
      <c r="T427" s="15"/>
      <c r="U427" s="15"/>
    </row>
    <row r="428" spans="1:21">
      <c r="A428" s="15"/>
      <c r="B428" s="15"/>
      <c r="C428" s="15"/>
      <c r="D428" s="15"/>
      <c r="E428" s="15"/>
      <c r="F428" s="15"/>
      <c r="G428" s="15"/>
      <c r="H428" s="15"/>
      <c r="I428" s="15"/>
      <c r="J428" s="15"/>
      <c r="K428" s="15"/>
      <c r="L428" s="15"/>
      <c r="M428" s="15"/>
      <c r="N428" s="15"/>
      <c r="O428" s="15"/>
      <c r="P428" s="15"/>
      <c r="Q428" s="15"/>
      <c r="R428" s="15"/>
      <c r="S428" s="15"/>
      <c r="T428" s="15"/>
      <c r="U428" s="15"/>
    </row>
    <row r="429" spans="1:21">
      <c r="A429" s="15"/>
      <c r="B429" s="15"/>
      <c r="C429" s="15"/>
      <c r="D429" s="15"/>
      <c r="E429" s="15"/>
      <c r="F429" s="15"/>
      <c r="G429" s="15"/>
      <c r="H429" s="15"/>
      <c r="I429" s="15"/>
      <c r="J429" s="15"/>
      <c r="K429" s="15"/>
      <c r="L429" s="15"/>
      <c r="M429" s="15"/>
      <c r="N429" s="15"/>
      <c r="O429" s="15"/>
      <c r="P429" s="15"/>
      <c r="Q429" s="15"/>
      <c r="R429" s="15"/>
      <c r="S429" s="15"/>
      <c r="T429" s="15"/>
      <c r="U429" s="15"/>
    </row>
    <row r="430" spans="1:21">
      <c r="A430" s="15"/>
      <c r="B430" s="15"/>
      <c r="C430" s="15"/>
      <c r="D430" s="15"/>
      <c r="E430" s="15"/>
      <c r="F430" s="15"/>
      <c r="G430" s="15"/>
      <c r="H430" s="15"/>
      <c r="I430" s="15"/>
      <c r="J430" s="15"/>
      <c r="K430" s="15"/>
      <c r="L430" s="15"/>
      <c r="M430" s="15"/>
      <c r="N430" s="15"/>
      <c r="O430" s="15"/>
      <c r="P430" s="15"/>
      <c r="Q430" s="15"/>
      <c r="R430" s="15"/>
      <c r="S430" s="15"/>
      <c r="T430" s="15"/>
      <c r="U430" s="15"/>
    </row>
    <row r="431" spans="1:21">
      <c r="A431" s="15"/>
      <c r="B431" s="15"/>
      <c r="C431" s="15"/>
      <c r="D431" s="15"/>
      <c r="E431" s="15"/>
      <c r="F431" s="15"/>
      <c r="G431" s="15"/>
      <c r="H431" s="15"/>
      <c r="I431" s="15"/>
      <c r="J431" s="15"/>
      <c r="K431" s="15"/>
      <c r="L431" s="15"/>
      <c r="M431" s="15"/>
      <c r="N431" s="15"/>
      <c r="O431" s="15"/>
      <c r="P431" s="15"/>
      <c r="Q431" s="15"/>
      <c r="R431" s="15"/>
      <c r="S431" s="15"/>
      <c r="T431" s="15"/>
      <c r="U431" s="15"/>
    </row>
    <row r="432" spans="1:21">
      <c r="A432" s="15"/>
      <c r="B432" s="15"/>
      <c r="C432" s="15"/>
      <c r="D432" s="15"/>
      <c r="E432" s="15"/>
      <c r="F432" s="15"/>
      <c r="G432" s="15"/>
      <c r="H432" s="15"/>
      <c r="I432" s="15"/>
      <c r="J432" s="15"/>
      <c r="K432" s="15"/>
      <c r="L432" s="15"/>
      <c r="M432" s="15"/>
      <c r="N432" s="15"/>
      <c r="O432" s="15"/>
      <c r="P432" s="15"/>
      <c r="Q432" s="15"/>
      <c r="R432" s="15"/>
      <c r="S432" s="15"/>
      <c r="T432" s="15"/>
      <c r="U432" s="15"/>
    </row>
    <row r="433" spans="1:21">
      <c r="A433" s="15"/>
      <c r="B433" s="15"/>
      <c r="C433" s="15"/>
      <c r="D433" s="15"/>
      <c r="E433" s="15"/>
      <c r="F433" s="15"/>
      <c r="G433" s="15"/>
      <c r="H433" s="15"/>
      <c r="I433" s="15"/>
      <c r="J433" s="15"/>
      <c r="K433" s="15"/>
      <c r="L433" s="15"/>
      <c r="M433" s="15"/>
      <c r="N433" s="15"/>
      <c r="O433" s="15"/>
      <c r="P433" s="15"/>
      <c r="Q433" s="15"/>
      <c r="R433" s="15"/>
      <c r="S433" s="15"/>
      <c r="T433" s="15"/>
      <c r="U433" s="15"/>
    </row>
    <row r="434" spans="1:21">
      <c r="A434" s="15"/>
      <c r="B434" s="15"/>
      <c r="C434" s="15"/>
      <c r="D434" s="15"/>
      <c r="E434" s="15"/>
      <c r="F434" s="15"/>
      <c r="G434" s="15"/>
      <c r="H434" s="15"/>
      <c r="I434" s="15"/>
      <c r="J434" s="15"/>
      <c r="K434" s="15"/>
      <c r="L434" s="15"/>
      <c r="M434" s="15"/>
      <c r="N434" s="15"/>
      <c r="O434" s="15"/>
      <c r="P434" s="15"/>
      <c r="Q434" s="15"/>
      <c r="R434" s="15"/>
      <c r="S434" s="15"/>
      <c r="T434" s="15"/>
      <c r="U434" s="15"/>
    </row>
    <row r="435" spans="1:21">
      <c r="A435" s="15"/>
      <c r="B435" s="15"/>
      <c r="C435" s="15"/>
      <c r="D435" s="15"/>
      <c r="E435" s="15"/>
      <c r="F435" s="15"/>
      <c r="G435" s="15"/>
      <c r="H435" s="15"/>
      <c r="I435" s="15"/>
      <c r="J435" s="15"/>
      <c r="K435" s="15"/>
      <c r="L435" s="15"/>
      <c r="M435" s="15"/>
      <c r="N435" s="15"/>
      <c r="O435" s="15"/>
      <c r="P435" s="15"/>
      <c r="Q435" s="15"/>
      <c r="R435" s="15"/>
      <c r="S435" s="15"/>
      <c r="T435" s="15"/>
      <c r="U435" s="15"/>
    </row>
    <row r="436" spans="1:21">
      <c r="A436" s="15"/>
      <c r="B436" s="15"/>
      <c r="C436" s="15"/>
      <c r="D436" s="15"/>
      <c r="E436" s="15"/>
      <c r="F436" s="15"/>
      <c r="G436" s="15"/>
      <c r="H436" s="15"/>
      <c r="I436" s="15"/>
      <c r="J436" s="15"/>
      <c r="K436" s="15"/>
      <c r="L436" s="15"/>
      <c r="M436" s="15"/>
      <c r="N436" s="15"/>
      <c r="O436" s="15"/>
      <c r="P436" s="15"/>
      <c r="Q436" s="15"/>
      <c r="R436" s="15"/>
      <c r="S436" s="15"/>
      <c r="T436" s="15"/>
      <c r="U436" s="15"/>
    </row>
    <row r="437" spans="1:21">
      <c r="A437" s="15"/>
      <c r="B437" s="15"/>
      <c r="C437" s="15"/>
      <c r="D437" s="15"/>
      <c r="E437" s="15"/>
      <c r="F437" s="15"/>
      <c r="G437" s="15"/>
      <c r="H437" s="15"/>
      <c r="I437" s="15"/>
      <c r="J437" s="15"/>
      <c r="K437" s="15"/>
      <c r="L437" s="15"/>
      <c r="M437" s="15"/>
      <c r="N437" s="15"/>
      <c r="O437" s="15"/>
      <c r="P437" s="15"/>
      <c r="Q437" s="15"/>
      <c r="R437" s="15"/>
      <c r="S437" s="15"/>
      <c r="T437" s="15"/>
      <c r="U437" s="15"/>
    </row>
    <row r="438" spans="1:21">
      <c r="A438" s="15"/>
      <c r="B438" s="15"/>
      <c r="C438" s="15"/>
      <c r="D438" s="15"/>
      <c r="E438" s="15"/>
      <c r="F438" s="15"/>
      <c r="G438" s="15"/>
      <c r="H438" s="15"/>
      <c r="I438" s="15"/>
      <c r="J438" s="15"/>
      <c r="K438" s="15"/>
      <c r="L438" s="15"/>
      <c r="M438" s="15"/>
      <c r="N438" s="15"/>
      <c r="O438" s="15"/>
      <c r="P438" s="15"/>
      <c r="Q438" s="15"/>
      <c r="R438" s="15"/>
      <c r="S438" s="15"/>
      <c r="T438" s="15"/>
      <c r="U438" s="15"/>
    </row>
    <row r="439" spans="1:21">
      <c r="A439" s="15"/>
      <c r="B439" s="15"/>
      <c r="C439" s="15"/>
      <c r="D439" s="15"/>
      <c r="E439" s="15"/>
      <c r="F439" s="15"/>
      <c r="G439" s="15"/>
      <c r="H439" s="15"/>
      <c r="I439" s="15"/>
      <c r="J439" s="15"/>
      <c r="K439" s="15"/>
      <c r="L439" s="15"/>
      <c r="M439" s="15"/>
      <c r="N439" s="15"/>
      <c r="O439" s="15"/>
      <c r="P439" s="15"/>
      <c r="Q439" s="15"/>
      <c r="R439" s="15"/>
      <c r="S439" s="15"/>
      <c r="T439" s="15"/>
      <c r="U439" s="15"/>
    </row>
    <row r="440" spans="1:21">
      <c r="A440" s="15"/>
      <c r="B440" s="15"/>
      <c r="C440" s="15"/>
      <c r="D440" s="15"/>
      <c r="E440" s="15"/>
      <c r="F440" s="15"/>
      <c r="G440" s="15"/>
      <c r="H440" s="15"/>
      <c r="I440" s="15"/>
      <c r="J440" s="15"/>
      <c r="K440" s="15"/>
      <c r="L440" s="15"/>
      <c r="M440" s="15"/>
      <c r="N440" s="15"/>
      <c r="O440" s="15"/>
      <c r="P440" s="15"/>
      <c r="Q440" s="15"/>
      <c r="R440" s="15"/>
      <c r="S440" s="15"/>
      <c r="T440" s="15"/>
      <c r="U440" s="15"/>
    </row>
    <row r="441" spans="1:21">
      <c r="A441" s="15"/>
      <c r="B441" s="15"/>
      <c r="C441" s="15"/>
      <c r="D441" s="15"/>
      <c r="E441" s="15"/>
      <c r="F441" s="15"/>
      <c r="G441" s="15"/>
      <c r="H441" s="15"/>
      <c r="I441" s="15"/>
      <c r="J441" s="15"/>
      <c r="K441" s="15"/>
      <c r="L441" s="15"/>
      <c r="M441" s="15"/>
      <c r="N441" s="15"/>
      <c r="O441" s="15"/>
      <c r="P441" s="15"/>
      <c r="Q441" s="15"/>
      <c r="R441" s="15"/>
      <c r="S441" s="15"/>
      <c r="T441" s="15"/>
      <c r="U441" s="15"/>
    </row>
    <row r="442" spans="1:21">
      <c r="A442" s="15"/>
      <c r="B442" s="15"/>
      <c r="C442" s="15"/>
      <c r="D442" s="15"/>
      <c r="E442" s="15"/>
      <c r="F442" s="15"/>
      <c r="G442" s="15"/>
      <c r="H442" s="15"/>
      <c r="I442" s="15"/>
      <c r="J442" s="15"/>
      <c r="K442" s="15"/>
      <c r="L442" s="15"/>
      <c r="M442" s="15"/>
      <c r="N442" s="15"/>
      <c r="O442" s="15"/>
      <c r="P442" s="15"/>
      <c r="Q442" s="15"/>
      <c r="R442" s="15"/>
      <c r="S442" s="15"/>
      <c r="T442" s="15"/>
      <c r="U442" s="15"/>
    </row>
    <row r="443" spans="1:21">
      <c r="A443" s="15"/>
      <c r="B443" s="15"/>
      <c r="C443" s="15"/>
      <c r="D443" s="15"/>
      <c r="E443" s="15"/>
      <c r="F443" s="15"/>
      <c r="G443" s="15"/>
      <c r="H443" s="15"/>
      <c r="I443" s="15"/>
      <c r="J443" s="15"/>
      <c r="K443" s="15"/>
      <c r="L443" s="15"/>
      <c r="M443" s="15"/>
      <c r="N443" s="15"/>
      <c r="O443" s="15"/>
      <c r="P443" s="15"/>
      <c r="Q443" s="15"/>
      <c r="R443" s="15"/>
      <c r="S443" s="15"/>
      <c r="T443" s="15"/>
      <c r="U443" s="15"/>
    </row>
    <row r="444" spans="1:21">
      <c r="A444" s="15"/>
      <c r="B444" s="15"/>
      <c r="C444" s="15"/>
      <c r="D444" s="15"/>
      <c r="E444" s="15"/>
      <c r="F444" s="15"/>
      <c r="G444" s="15"/>
      <c r="H444" s="15"/>
      <c r="I444" s="15"/>
      <c r="J444" s="15"/>
      <c r="K444" s="15"/>
      <c r="L444" s="15"/>
      <c r="M444" s="15"/>
      <c r="N444" s="15"/>
      <c r="O444" s="15"/>
      <c r="P444" s="15"/>
      <c r="Q444" s="15"/>
      <c r="R444" s="15"/>
      <c r="S444" s="15"/>
      <c r="T444" s="15"/>
      <c r="U444" s="15"/>
    </row>
    <row r="445" spans="1:21">
      <c r="A445" s="15"/>
      <c r="B445" s="15"/>
      <c r="C445" s="15"/>
      <c r="D445" s="15"/>
      <c r="E445" s="15"/>
      <c r="F445" s="15"/>
      <c r="G445" s="15"/>
      <c r="H445" s="15"/>
      <c r="I445" s="15"/>
      <c r="J445" s="15"/>
      <c r="K445" s="15"/>
      <c r="L445" s="15"/>
      <c r="M445" s="15"/>
      <c r="N445" s="15"/>
      <c r="O445" s="15"/>
      <c r="P445" s="15"/>
      <c r="Q445" s="15"/>
      <c r="R445" s="15"/>
      <c r="S445" s="15"/>
      <c r="T445" s="15"/>
      <c r="U445" s="15"/>
    </row>
    <row r="446" spans="1:21">
      <c r="A446" s="15"/>
      <c r="B446" s="15"/>
      <c r="C446" s="15"/>
      <c r="D446" s="15"/>
      <c r="E446" s="15"/>
      <c r="F446" s="15"/>
      <c r="G446" s="15"/>
      <c r="H446" s="15"/>
      <c r="I446" s="15"/>
      <c r="J446" s="15"/>
      <c r="K446" s="15"/>
      <c r="L446" s="15"/>
      <c r="M446" s="15"/>
      <c r="N446" s="15"/>
      <c r="O446" s="15"/>
      <c r="P446" s="15"/>
      <c r="Q446" s="15"/>
      <c r="R446" s="15"/>
      <c r="S446" s="15"/>
      <c r="T446" s="15"/>
      <c r="U446" s="15"/>
    </row>
    <row r="447" spans="1:21">
      <c r="A447" s="15"/>
      <c r="B447" s="15"/>
      <c r="C447" s="15"/>
      <c r="D447" s="15"/>
      <c r="E447" s="15"/>
      <c r="F447" s="15"/>
      <c r="G447" s="15"/>
      <c r="H447" s="15"/>
      <c r="I447" s="15"/>
      <c r="J447" s="15"/>
      <c r="K447" s="15"/>
      <c r="L447" s="15"/>
      <c r="M447" s="15"/>
      <c r="N447" s="15"/>
      <c r="O447" s="15"/>
      <c r="P447" s="15"/>
      <c r="Q447" s="15"/>
      <c r="R447" s="15"/>
      <c r="S447" s="15"/>
      <c r="T447" s="15"/>
      <c r="U447" s="15"/>
    </row>
    <row r="448" spans="1:21">
      <c r="A448" s="15"/>
      <c r="B448" s="15"/>
      <c r="C448" s="15"/>
      <c r="D448" s="15"/>
      <c r="E448" s="15"/>
      <c r="F448" s="15"/>
      <c r="G448" s="15"/>
      <c r="H448" s="15"/>
      <c r="I448" s="15"/>
      <c r="J448" s="15"/>
      <c r="K448" s="15"/>
      <c r="L448" s="15"/>
      <c r="M448" s="15"/>
      <c r="N448" s="15"/>
      <c r="O448" s="15"/>
      <c r="P448" s="15"/>
      <c r="Q448" s="15"/>
      <c r="R448" s="15"/>
      <c r="S448" s="15"/>
      <c r="T448" s="15"/>
      <c r="U448" s="15"/>
    </row>
    <row r="449" spans="1:21">
      <c r="A449" s="15"/>
      <c r="B449" s="15"/>
      <c r="C449" s="15"/>
      <c r="D449" s="15"/>
      <c r="E449" s="15"/>
      <c r="F449" s="15"/>
      <c r="G449" s="15"/>
      <c r="H449" s="15"/>
      <c r="I449" s="15"/>
      <c r="J449" s="15"/>
      <c r="K449" s="15"/>
      <c r="L449" s="15"/>
      <c r="M449" s="15"/>
      <c r="N449" s="15"/>
      <c r="O449" s="15"/>
      <c r="P449" s="15"/>
      <c r="Q449" s="15"/>
      <c r="R449" s="15"/>
      <c r="S449" s="15"/>
      <c r="T449" s="15"/>
      <c r="U449" s="15"/>
    </row>
    <row r="450" spans="1:21">
      <c r="A450" s="15"/>
      <c r="B450" s="15"/>
      <c r="C450" s="15"/>
      <c r="D450" s="15"/>
      <c r="E450" s="15"/>
      <c r="F450" s="15"/>
      <c r="G450" s="15"/>
      <c r="H450" s="15"/>
      <c r="I450" s="15"/>
      <c r="J450" s="15"/>
      <c r="K450" s="15"/>
      <c r="L450" s="15"/>
      <c r="M450" s="15"/>
      <c r="N450" s="15"/>
      <c r="O450" s="15"/>
      <c r="P450" s="15"/>
      <c r="Q450" s="15"/>
      <c r="R450" s="15"/>
      <c r="S450" s="15"/>
      <c r="T450" s="15"/>
      <c r="U450" s="15"/>
    </row>
    <row r="451" spans="1:21">
      <c r="A451" s="15"/>
      <c r="B451" s="15"/>
      <c r="C451" s="15"/>
      <c r="D451" s="15"/>
      <c r="E451" s="15"/>
      <c r="F451" s="15"/>
      <c r="G451" s="15"/>
      <c r="H451" s="15"/>
      <c r="I451" s="15"/>
      <c r="J451" s="15"/>
      <c r="K451" s="15"/>
      <c r="L451" s="15"/>
      <c r="M451" s="15"/>
      <c r="N451" s="15"/>
      <c r="O451" s="15"/>
      <c r="P451" s="15"/>
      <c r="Q451" s="15"/>
      <c r="R451" s="15"/>
      <c r="S451" s="15"/>
      <c r="T451" s="15"/>
      <c r="U451" s="15"/>
    </row>
    <row r="452" spans="1:21">
      <c r="A452" s="15"/>
      <c r="B452" s="15"/>
      <c r="C452" s="15"/>
      <c r="D452" s="15"/>
      <c r="E452" s="15"/>
      <c r="F452" s="15"/>
      <c r="G452" s="15"/>
      <c r="H452" s="15"/>
      <c r="I452" s="15"/>
      <c r="J452" s="15"/>
      <c r="K452" s="15"/>
      <c r="L452" s="15"/>
      <c r="M452" s="15"/>
      <c r="N452" s="15"/>
      <c r="O452" s="15"/>
      <c r="P452" s="15"/>
      <c r="Q452" s="15"/>
      <c r="R452" s="15"/>
      <c r="S452" s="15"/>
      <c r="T452" s="15"/>
      <c r="U452" s="15"/>
    </row>
    <row r="453" spans="1:21">
      <c r="A453" s="15"/>
      <c r="B453" s="15"/>
      <c r="C453" s="15"/>
      <c r="D453" s="15"/>
      <c r="E453" s="15"/>
      <c r="F453" s="15"/>
      <c r="G453" s="15"/>
      <c r="H453" s="15"/>
      <c r="I453" s="15"/>
      <c r="J453" s="15"/>
      <c r="K453" s="15"/>
      <c r="L453" s="15"/>
      <c r="M453" s="15"/>
      <c r="N453" s="15"/>
      <c r="O453" s="15"/>
      <c r="P453" s="15"/>
      <c r="Q453" s="15"/>
      <c r="R453" s="15"/>
      <c r="S453" s="15"/>
      <c r="T453" s="15"/>
      <c r="U453" s="15"/>
    </row>
    <row r="454" spans="1:21">
      <c r="A454" s="15"/>
      <c r="B454" s="15"/>
      <c r="C454" s="15"/>
      <c r="D454" s="15"/>
      <c r="E454" s="15"/>
      <c r="F454" s="15"/>
      <c r="G454" s="15"/>
      <c r="H454" s="15"/>
      <c r="I454" s="15"/>
      <c r="J454" s="15"/>
      <c r="K454" s="15"/>
      <c r="L454" s="15"/>
      <c r="M454" s="15"/>
      <c r="N454" s="15"/>
      <c r="O454" s="15"/>
      <c r="P454" s="15"/>
      <c r="Q454" s="15"/>
      <c r="R454" s="15"/>
      <c r="S454" s="15"/>
      <c r="T454" s="15"/>
      <c r="U454" s="15"/>
    </row>
    <row r="455" spans="1:21">
      <c r="A455" s="15"/>
      <c r="B455" s="15"/>
      <c r="C455" s="15"/>
      <c r="D455" s="15"/>
      <c r="E455" s="15"/>
      <c r="F455" s="15"/>
      <c r="G455" s="15"/>
      <c r="H455" s="15"/>
      <c r="I455" s="15"/>
      <c r="J455" s="15"/>
      <c r="K455" s="15"/>
      <c r="L455" s="15"/>
      <c r="M455" s="15"/>
      <c r="N455" s="15"/>
      <c r="O455" s="15"/>
      <c r="P455" s="15"/>
      <c r="Q455" s="15"/>
      <c r="R455" s="15"/>
      <c r="S455" s="15"/>
      <c r="T455" s="15"/>
      <c r="U455" s="15"/>
    </row>
    <row r="456" spans="1:21">
      <c r="A456" s="15"/>
      <c r="B456" s="15"/>
      <c r="C456" s="15"/>
      <c r="D456" s="15"/>
      <c r="E456" s="15"/>
      <c r="F456" s="15"/>
      <c r="G456" s="15"/>
      <c r="H456" s="15"/>
      <c r="I456" s="15"/>
      <c r="J456" s="15"/>
      <c r="K456" s="15"/>
      <c r="L456" s="15"/>
      <c r="M456" s="15"/>
      <c r="N456" s="15"/>
      <c r="O456" s="15"/>
      <c r="P456" s="15"/>
      <c r="Q456" s="15"/>
      <c r="R456" s="15"/>
      <c r="S456" s="15"/>
      <c r="T456" s="15"/>
      <c r="U456" s="15"/>
    </row>
    <row r="457" spans="1:21">
      <c r="A457" s="15"/>
      <c r="B457" s="15"/>
      <c r="C457" s="15"/>
      <c r="D457" s="15"/>
      <c r="E457" s="15"/>
      <c r="F457" s="15"/>
      <c r="G457" s="15"/>
      <c r="H457" s="15"/>
      <c r="I457" s="15"/>
      <c r="J457" s="15"/>
      <c r="K457" s="15"/>
      <c r="L457" s="15"/>
      <c r="M457" s="15"/>
      <c r="N457" s="15"/>
      <c r="O457" s="15"/>
      <c r="P457" s="15"/>
      <c r="Q457" s="15"/>
      <c r="R457" s="15"/>
      <c r="S457" s="15"/>
      <c r="T457" s="15"/>
      <c r="U457" s="15"/>
    </row>
    <row r="458" spans="1:21">
      <c r="A458" s="15"/>
      <c r="B458" s="15"/>
      <c r="C458" s="15"/>
      <c r="D458" s="15"/>
      <c r="E458" s="15"/>
      <c r="F458" s="15"/>
      <c r="G458" s="15"/>
      <c r="H458" s="15"/>
      <c r="I458" s="15"/>
      <c r="J458" s="15"/>
      <c r="K458" s="15"/>
      <c r="L458" s="15"/>
      <c r="M458" s="15"/>
      <c r="N458" s="15"/>
      <c r="O458" s="15"/>
      <c r="P458" s="15"/>
      <c r="Q458" s="15"/>
      <c r="R458" s="15"/>
      <c r="S458" s="15"/>
      <c r="T458" s="15"/>
      <c r="U458" s="15"/>
    </row>
    <row r="459" spans="1:21">
      <c r="A459" s="15"/>
      <c r="B459" s="15"/>
      <c r="C459" s="15"/>
      <c r="D459" s="15"/>
      <c r="E459" s="15"/>
      <c r="F459" s="15"/>
      <c r="G459" s="15"/>
      <c r="H459" s="15"/>
      <c r="I459" s="15"/>
      <c r="J459" s="15"/>
      <c r="K459" s="15"/>
      <c r="L459" s="15"/>
      <c r="M459" s="15"/>
      <c r="N459" s="15"/>
      <c r="O459" s="15"/>
      <c r="P459" s="15"/>
      <c r="Q459" s="15"/>
      <c r="R459" s="15"/>
      <c r="S459" s="15"/>
      <c r="T459" s="15"/>
      <c r="U459" s="15"/>
    </row>
    <row r="460" spans="1:21">
      <c r="A460" s="15"/>
      <c r="B460" s="15"/>
      <c r="C460" s="15"/>
      <c r="D460" s="15"/>
      <c r="E460" s="15"/>
      <c r="F460" s="15"/>
      <c r="G460" s="15"/>
      <c r="H460" s="15"/>
      <c r="I460" s="15"/>
      <c r="J460" s="15"/>
      <c r="K460" s="15"/>
      <c r="L460" s="15"/>
      <c r="M460" s="15"/>
      <c r="N460" s="15"/>
      <c r="O460" s="15"/>
      <c r="P460" s="15"/>
      <c r="Q460" s="15"/>
      <c r="R460" s="15"/>
      <c r="S460" s="15"/>
      <c r="T460" s="15"/>
      <c r="U460" s="15"/>
    </row>
    <row r="461" spans="1:21">
      <c r="A461" s="15"/>
      <c r="B461" s="15"/>
      <c r="C461" s="15"/>
      <c r="D461" s="15"/>
      <c r="E461" s="15"/>
      <c r="F461" s="15"/>
      <c r="G461" s="15"/>
      <c r="H461" s="15"/>
      <c r="I461" s="15"/>
      <c r="J461" s="15"/>
      <c r="K461" s="15"/>
      <c r="L461" s="15"/>
      <c r="M461" s="15"/>
      <c r="N461" s="15"/>
      <c r="O461" s="15"/>
      <c r="P461" s="15"/>
      <c r="Q461" s="15"/>
      <c r="R461" s="15"/>
      <c r="S461" s="15"/>
      <c r="T461" s="15"/>
      <c r="U461" s="15"/>
    </row>
    <row r="462" spans="1:21">
      <c r="A462" s="15"/>
      <c r="B462" s="15"/>
      <c r="C462" s="15"/>
      <c r="D462" s="15"/>
      <c r="E462" s="15"/>
      <c r="F462" s="15"/>
      <c r="G462" s="15"/>
      <c r="H462" s="15"/>
      <c r="I462" s="15"/>
      <c r="J462" s="15"/>
      <c r="K462" s="15"/>
      <c r="L462" s="15"/>
      <c r="M462" s="15"/>
      <c r="N462" s="15"/>
      <c r="O462" s="15"/>
      <c r="P462" s="15"/>
      <c r="Q462" s="15"/>
      <c r="R462" s="15"/>
      <c r="S462" s="15"/>
      <c r="T462" s="15"/>
      <c r="U462" s="15"/>
    </row>
    <row r="463" spans="1:21">
      <c r="A463" s="15"/>
      <c r="B463" s="15"/>
      <c r="C463" s="15"/>
      <c r="D463" s="15"/>
      <c r="E463" s="15"/>
      <c r="F463" s="15"/>
      <c r="G463" s="15"/>
      <c r="H463" s="15"/>
      <c r="I463" s="15"/>
      <c r="J463" s="15"/>
      <c r="K463" s="15"/>
      <c r="L463" s="15"/>
      <c r="M463" s="15"/>
      <c r="N463" s="15"/>
      <c r="O463" s="15"/>
      <c r="P463" s="15"/>
      <c r="Q463" s="15"/>
      <c r="R463" s="15"/>
      <c r="S463" s="15"/>
      <c r="T463" s="15"/>
      <c r="U463" s="15"/>
    </row>
    <row r="464" spans="1:21">
      <c r="A464" s="15"/>
      <c r="B464" s="15"/>
      <c r="C464" s="15"/>
      <c r="D464" s="15"/>
      <c r="E464" s="15"/>
      <c r="F464" s="15"/>
      <c r="G464" s="15"/>
      <c r="H464" s="15"/>
      <c r="I464" s="15"/>
      <c r="J464" s="15"/>
      <c r="K464" s="15"/>
      <c r="L464" s="15"/>
      <c r="M464" s="15"/>
      <c r="N464" s="15"/>
      <c r="O464" s="15"/>
      <c r="P464" s="15"/>
      <c r="Q464" s="15"/>
      <c r="R464" s="15"/>
      <c r="S464" s="15"/>
      <c r="T464" s="15"/>
      <c r="U464" s="15"/>
    </row>
    <row r="465" spans="1:21">
      <c r="A465" s="15"/>
      <c r="B465" s="15"/>
      <c r="C465" s="15"/>
      <c r="D465" s="15"/>
      <c r="E465" s="15"/>
      <c r="F465" s="15"/>
      <c r="G465" s="15"/>
      <c r="H465" s="15"/>
      <c r="I465" s="15"/>
      <c r="J465" s="15"/>
      <c r="K465" s="15"/>
      <c r="L465" s="15"/>
      <c r="M465" s="15"/>
      <c r="N465" s="15"/>
      <c r="O465" s="15"/>
      <c r="P465" s="15"/>
      <c r="Q465" s="15"/>
      <c r="R465" s="15"/>
      <c r="S465" s="15"/>
      <c r="T465" s="15"/>
      <c r="U465" s="15"/>
    </row>
    <row r="466" spans="1:21">
      <c r="A466" s="15"/>
      <c r="B466" s="15"/>
      <c r="C466" s="15"/>
      <c r="D466" s="15"/>
      <c r="E466" s="15"/>
      <c r="F466" s="15"/>
      <c r="G466" s="15"/>
      <c r="H466" s="15"/>
      <c r="I466" s="15"/>
      <c r="J466" s="15"/>
      <c r="K466" s="15"/>
      <c r="L466" s="15"/>
      <c r="M466" s="15"/>
      <c r="N466" s="15"/>
      <c r="O466" s="15"/>
      <c r="P466" s="15"/>
      <c r="Q466" s="15"/>
      <c r="R466" s="15"/>
      <c r="S466" s="15"/>
      <c r="T466" s="15"/>
      <c r="U466" s="15"/>
    </row>
    <row r="467" spans="1:21">
      <c r="A467" s="15"/>
      <c r="B467" s="15"/>
      <c r="C467" s="15"/>
      <c r="D467" s="15"/>
      <c r="E467" s="15"/>
      <c r="F467" s="15"/>
      <c r="G467" s="15"/>
      <c r="H467" s="15"/>
      <c r="I467" s="15"/>
      <c r="J467" s="15"/>
      <c r="K467" s="15"/>
      <c r="L467" s="15"/>
      <c r="M467" s="15"/>
      <c r="N467" s="15"/>
      <c r="O467" s="15"/>
      <c r="P467" s="15"/>
      <c r="Q467" s="15"/>
      <c r="R467" s="15"/>
      <c r="S467" s="15"/>
      <c r="T467" s="15"/>
      <c r="U467" s="15"/>
    </row>
    <row r="468" spans="1:21">
      <c r="A468" s="15"/>
      <c r="B468" s="15"/>
      <c r="C468" s="15"/>
      <c r="D468" s="15"/>
      <c r="E468" s="15"/>
      <c r="F468" s="15"/>
      <c r="G468" s="15"/>
      <c r="H468" s="15"/>
      <c r="I468" s="15"/>
      <c r="J468" s="15"/>
      <c r="K468" s="15"/>
      <c r="L468" s="15"/>
      <c r="M468" s="15"/>
      <c r="N468" s="15"/>
      <c r="O468" s="15"/>
      <c r="P468" s="15"/>
      <c r="Q468" s="15"/>
      <c r="R468" s="15"/>
      <c r="S468" s="15"/>
      <c r="T468" s="15"/>
      <c r="U468" s="15"/>
    </row>
    <row r="469" spans="1:21">
      <c r="A469" s="15"/>
      <c r="B469" s="15"/>
      <c r="C469" s="15"/>
      <c r="D469" s="15"/>
      <c r="E469" s="15"/>
      <c r="F469" s="15"/>
      <c r="G469" s="15"/>
      <c r="H469" s="15"/>
      <c r="I469" s="15"/>
      <c r="J469" s="15"/>
      <c r="K469" s="15"/>
      <c r="L469" s="15"/>
      <c r="M469" s="15"/>
      <c r="N469" s="15"/>
      <c r="O469" s="15"/>
      <c r="P469" s="15"/>
      <c r="Q469" s="15"/>
      <c r="R469" s="15"/>
      <c r="S469" s="15"/>
      <c r="T469" s="15"/>
      <c r="U469" s="15"/>
    </row>
    <row r="470" spans="1:21">
      <c r="A470" s="15"/>
      <c r="B470" s="15"/>
      <c r="C470" s="15"/>
      <c r="D470" s="15"/>
      <c r="E470" s="15"/>
      <c r="F470" s="15"/>
      <c r="G470" s="15"/>
      <c r="H470" s="15"/>
      <c r="I470" s="15"/>
      <c r="J470" s="15"/>
      <c r="K470" s="15"/>
      <c r="L470" s="15"/>
      <c r="M470" s="15"/>
      <c r="N470" s="15"/>
      <c r="O470" s="15"/>
      <c r="P470" s="15"/>
      <c r="Q470" s="15"/>
      <c r="R470" s="15"/>
      <c r="S470" s="15"/>
      <c r="T470" s="15"/>
      <c r="U470" s="15"/>
    </row>
    <row r="471" spans="1:21">
      <c r="A471" s="15"/>
      <c r="B471" s="15"/>
      <c r="C471" s="15"/>
      <c r="D471" s="15"/>
      <c r="E471" s="15"/>
      <c r="F471" s="15"/>
      <c r="G471" s="15"/>
      <c r="H471" s="15"/>
      <c r="I471" s="15"/>
      <c r="J471" s="15"/>
      <c r="K471" s="15"/>
      <c r="L471" s="15"/>
      <c r="M471" s="15"/>
      <c r="N471" s="15"/>
      <c r="O471" s="15"/>
      <c r="P471" s="15"/>
      <c r="Q471" s="15"/>
      <c r="R471" s="15"/>
      <c r="S471" s="15"/>
      <c r="T471" s="15"/>
      <c r="U471" s="15"/>
    </row>
    <row r="472" spans="1:21">
      <c r="A472" s="15"/>
      <c r="B472" s="15"/>
      <c r="C472" s="15"/>
      <c r="D472" s="15"/>
      <c r="E472" s="15"/>
      <c r="F472" s="15"/>
      <c r="G472" s="15"/>
      <c r="H472" s="15"/>
      <c r="I472" s="15"/>
      <c r="J472" s="15"/>
      <c r="K472" s="15"/>
      <c r="L472" s="15"/>
      <c r="M472" s="15"/>
      <c r="N472" s="15"/>
      <c r="O472" s="15"/>
      <c r="P472" s="15"/>
      <c r="Q472" s="15"/>
      <c r="R472" s="15"/>
      <c r="S472" s="15"/>
      <c r="T472" s="15"/>
      <c r="U472" s="15"/>
    </row>
    <row r="473" spans="1:21">
      <c r="A473" s="15"/>
      <c r="B473" s="15"/>
      <c r="C473" s="15"/>
      <c r="D473" s="15"/>
      <c r="E473" s="15"/>
      <c r="F473" s="15"/>
      <c r="G473" s="15"/>
      <c r="H473" s="15"/>
      <c r="I473" s="15"/>
      <c r="J473" s="15"/>
      <c r="K473" s="15"/>
      <c r="L473" s="15"/>
      <c r="M473" s="15"/>
      <c r="N473" s="15"/>
      <c r="O473" s="15"/>
      <c r="P473" s="15"/>
      <c r="Q473" s="15"/>
      <c r="R473" s="15"/>
      <c r="S473" s="15"/>
      <c r="T473" s="15"/>
      <c r="U473" s="15"/>
    </row>
    <row r="474" spans="1:21">
      <c r="A474" s="15"/>
      <c r="B474" s="15"/>
      <c r="C474" s="15"/>
      <c r="D474" s="15"/>
      <c r="E474" s="15"/>
      <c r="F474" s="15"/>
      <c r="G474" s="15"/>
      <c r="H474" s="15"/>
      <c r="I474" s="15"/>
      <c r="J474" s="15"/>
      <c r="K474" s="15"/>
      <c r="L474" s="15"/>
      <c r="M474" s="15"/>
      <c r="N474" s="15"/>
      <c r="O474" s="15"/>
      <c r="P474" s="15"/>
      <c r="Q474" s="15"/>
      <c r="R474" s="15"/>
      <c r="S474" s="15"/>
      <c r="T474" s="15"/>
      <c r="U474" s="15"/>
    </row>
    <row r="475" spans="1:21">
      <c r="A475" s="15"/>
      <c r="B475" s="15"/>
      <c r="C475" s="15"/>
      <c r="D475" s="15"/>
      <c r="E475" s="15"/>
      <c r="F475" s="15"/>
      <c r="G475" s="15"/>
      <c r="H475" s="15"/>
      <c r="I475" s="15"/>
      <c r="J475" s="15"/>
      <c r="K475" s="15"/>
      <c r="L475" s="15"/>
      <c r="M475" s="15"/>
      <c r="N475" s="15"/>
      <c r="O475" s="15"/>
      <c r="P475" s="15"/>
      <c r="Q475" s="15"/>
      <c r="R475" s="15"/>
      <c r="S475" s="15"/>
      <c r="T475" s="15"/>
      <c r="U475" s="15"/>
    </row>
    <row r="476" spans="1:21">
      <c r="A476" s="15"/>
      <c r="B476" s="15"/>
      <c r="C476" s="15"/>
      <c r="D476" s="15"/>
      <c r="E476" s="15"/>
      <c r="F476" s="15"/>
      <c r="G476" s="15"/>
      <c r="H476" s="15"/>
      <c r="I476" s="15"/>
      <c r="J476" s="15"/>
      <c r="K476" s="15"/>
      <c r="L476" s="15"/>
      <c r="M476" s="15"/>
      <c r="N476" s="15"/>
      <c r="O476" s="15"/>
      <c r="P476" s="15"/>
      <c r="Q476" s="15"/>
      <c r="R476" s="15"/>
      <c r="S476" s="15"/>
      <c r="T476" s="15"/>
      <c r="U476" s="15"/>
    </row>
    <row r="477" spans="1:21">
      <c r="A477" s="15"/>
      <c r="B477" s="15"/>
      <c r="C477" s="15"/>
      <c r="D477" s="15"/>
      <c r="E477" s="15"/>
      <c r="F477" s="15"/>
      <c r="G477" s="15"/>
      <c r="H477" s="15"/>
      <c r="I477" s="15"/>
      <c r="J477" s="15"/>
      <c r="K477" s="15"/>
      <c r="L477" s="15"/>
      <c r="M477" s="15"/>
      <c r="N477" s="15"/>
      <c r="O477" s="15"/>
      <c r="P477" s="15"/>
      <c r="Q477" s="15"/>
      <c r="R477" s="15"/>
      <c r="S477" s="15"/>
      <c r="T477" s="15"/>
      <c r="U477" s="15"/>
    </row>
    <row r="478" spans="1:21">
      <c r="A478" s="15"/>
      <c r="B478" s="15"/>
      <c r="C478" s="15"/>
      <c r="D478" s="15"/>
      <c r="E478" s="15"/>
      <c r="F478" s="15"/>
      <c r="G478" s="15"/>
      <c r="H478" s="15"/>
      <c r="I478" s="15"/>
      <c r="J478" s="15"/>
      <c r="K478" s="15"/>
      <c r="L478" s="15"/>
      <c r="M478" s="15"/>
      <c r="N478" s="15"/>
      <c r="O478" s="15"/>
      <c r="P478" s="15"/>
      <c r="Q478" s="15"/>
      <c r="R478" s="15"/>
      <c r="S478" s="15"/>
      <c r="T478" s="15"/>
      <c r="U478" s="15"/>
    </row>
    <row r="479" spans="1:21">
      <c r="A479" s="15"/>
      <c r="B479" s="15"/>
      <c r="C479" s="15"/>
      <c r="D479" s="15"/>
      <c r="E479" s="15"/>
      <c r="F479" s="15"/>
      <c r="G479" s="15"/>
      <c r="H479" s="15"/>
      <c r="I479" s="15"/>
      <c r="J479" s="15"/>
      <c r="K479" s="15"/>
      <c r="L479" s="15"/>
      <c r="M479" s="15"/>
      <c r="N479" s="15"/>
      <c r="O479" s="15"/>
      <c r="P479" s="15"/>
      <c r="Q479" s="15"/>
      <c r="R479" s="15"/>
      <c r="S479" s="15"/>
      <c r="T479" s="15"/>
      <c r="U479" s="15"/>
    </row>
    <row r="480" spans="1:21">
      <c r="A480" s="15"/>
      <c r="B480" s="15"/>
      <c r="C480" s="15"/>
      <c r="D480" s="15"/>
      <c r="E480" s="15"/>
      <c r="F480" s="15"/>
      <c r="G480" s="15"/>
      <c r="H480" s="15"/>
      <c r="I480" s="15"/>
      <c r="J480" s="15"/>
      <c r="K480" s="15"/>
      <c r="L480" s="15"/>
      <c r="M480" s="15"/>
      <c r="N480" s="15"/>
      <c r="O480" s="15"/>
      <c r="P480" s="15"/>
      <c r="Q480" s="15"/>
      <c r="R480" s="15"/>
      <c r="S480" s="15"/>
      <c r="T480" s="15"/>
      <c r="U480" s="15"/>
    </row>
    <row r="481" spans="1:21">
      <c r="A481" s="15"/>
      <c r="B481" s="15"/>
      <c r="C481" s="15"/>
      <c r="D481" s="15"/>
      <c r="E481" s="15"/>
      <c r="F481" s="15"/>
      <c r="G481" s="15"/>
      <c r="H481" s="15"/>
      <c r="I481" s="15"/>
      <c r="J481" s="15"/>
      <c r="K481" s="15"/>
      <c r="L481" s="15"/>
      <c r="M481" s="15"/>
      <c r="N481" s="15"/>
      <c r="O481" s="15"/>
      <c r="P481" s="15"/>
      <c r="Q481" s="15"/>
      <c r="R481" s="15"/>
      <c r="S481" s="15"/>
      <c r="T481" s="15"/>
      <c r="U481" s="15"/>
    </row>
    <row r="482" spans="1:21">
      <c r="A482" s="15"/>
      <c r="B482" s="15"/>
      <c r="C482" s="15"/>
      <c r="D482" s="15"/>
      <c r="E482" s="15"/>
      <c r="F482" s="15"/>
      <c r="G482" s="15"/>
      <c r="H482" s="15"/>
      <c r="I482" s="15"/>
      <c r="J482" s="15"/>
      <c r="K482" s="15"/>
      <c r="L482" s="15"/>
      <c r="M482" s="15"/>
      <c r="N482" s="15"/>
      <c r="O482" s="15"/>
      <c r="P482" s="15"/>
      <c r="Q482" s="15"/>
      <c r="R482" s="15"/>
      <c r="S482" s="15"/>
      <c r="T482" s="15"/>
      <c r="U482" s="15"/>
    </row>
    <row r="483" spans="1:21">
      <c r="A483" s="15"/>
      <c r="B483" s="15"/>
      <c r="C483" s="15"/>
      <c r="D483" s="15"/>
      <c r="E483" s="15"/>
      <c r="F483" s="15"/>
      <c r="G483" s="15"/>
      <c r="H483" s="15"/>
      <c r="I483" s="15"/>
      <c r="J483" s="15"/>
      <c r="K483" s="15"/>
      <c r="L483" s="15"/>
      <c r="M483" s="15"/>
      <c r="N483" s="15"/>
      <c r="O483" s="15"/>
      <c r="P483" s="15"/>
      <c r="Q483" s="15"/>
      <c r="R483" s="15"/>
      <c r="S483" s="15"/>
      <c r="T483" s="15"/>
      <c r="U483" s="15"/>
    </row>
    <row r="484" spans="1:21">
      <c r="A484" s="15"/>
      <c r="B484" s="15"/>
      <c r="C484" s="15"/>
      <c r="D484" s="15"/>
      <c r="E484" s="15"/>
      <c r="F484" s="15"/>
      <c r="G484" s="15"/>
      <c r="H484" s="15"/>
      <c r="I484" s="15"/>
      <c r="J484" s="15"/>
      <c r="K484" s="15"/>
      <c r="L484" s="15"/>
      <c r="M484" s="15"/>
      <c r="N484" s="15"/>
      <c r="O484" s="15"/>
      <c r="P484" s="15"/>
      <c r="Q484" s="15"/>
      <c r="R484" s="15"/>
      <c r="S484" s="15"/>
      <c r="T484" s="15"/>
      <c r="U484" s="15"/>
    </row>
    <row r="485" spans="1:21">
      <c r="A485" s="15"/>
      <c r="B485" s="15"/>
      <c r="C485" s="15"/>
      <c r="D485" s="15"/>
      <c r="E485" s="15"/>
      <c r="F485" s="15"/>
      <c r="G485" s="15"/>
      <c r="H485" s="15"/>
      <c r="I485" s="15"/>
      <c r="J485" s="15"/>
      <c r="K485" s="15"/>
      <c r="L485" s="15"/>
      <c r="M485" s="15"/>
      <c r="N485" s="15"/>
      <c r="O485" s="15"/>
      <c r="P485" s="15"/>
      <c r="Q485" s="15"/>
      <c r="R485" s="15"/>
      <c r="S485" s="15"/>
      <c r="T485" s="15"/>
      <c r="U485" s="15"/>
    </row>
    <row r="486" spans="1:21">
      <c r="A486" s="15"/>
      <c r="B486" s="15"/>
      <c r="C486" s="15"/>
      <c r="D486" s="15"/>
      <c r="E486" s="15"/>
      <c r="F486" s="15"/>
      <c r="G486" s="15"/>
      <c r="H486" s="15"/>
      <c r="I486" s="15"/>
      <c r="J486" s="15"/>
      <c r="K486" s="15"/>
      <c r="L486" s="15"/>
      <c r="M486" s="15"/>
      <c r="N486" s="15"/>
      <c r="O486" s="15"/>
      <c r="P486" s="15"/>
      <c r="Q486" s="15"/>
      <c r="R486" s="15"/>
      <c r="S486" s="15"/>
      <c r="T486" s="15"/>
      <c r="U486" s="15"/>
    </row>
    <row r="487" spans="1:21">
      <c r="A487" s="15"/>
      <c r="B487" s="15"/>
      <c r="C487" s="15"/>
      <c r="D487" s="15"/>
      <c r="E487" s="15"/>
      <c r="F487" s="15"/>
      <c r="G487" s="15"/>
      <c r="H487" s="15"/>
      <c r="I487" s="15"/>
      <c r="J487" s="15"/>
      <c r="K487" s="15"/>
      <c r="L487" s="15"/>
      <c r="M487" s="15"/>
      <c r="N487" s="15"/>
      <c r="O487" s="15"/>
      <c r="P487" s="15"/>
      <c r="Q487" s="15"/>
      <c r="R487" s="15"/>
      <c r="S487" s="15"/>
      <c r="T487" s="15"/>
      <c r="U487" s="15"/>
    </row>
    <row r="488" spans="1:21">
      <c r="A488" s="15"/>
      <c r="B488" s="15"/>
      <c r="C488" s="15"/>
      <c r="D488" s="15"/>
      <c r="E488" s="15"/>
      <c r="F488" s="15"/>
      <c r="G488" s="15"/>
      <c r="H488" s="15"/>
      <c r="I488" s="15"/>
      <c r="J488" s="15"/>
      <c r="K488" s="15"/>
      <c r="L488" s="15"/>
      <c r="M488" s="15"/>
      <c r="N488" s="15"/>
      <c r="O488" s="15"/>
      <c r="P488" s="15"/>
      <c r="Q488" s="15"/>
      <c r="R488" s="15"/>
      <c r="S488" s="15"/>
      <c r="T488" s="15"/>
      <c r="U488" s="15"/>
    </row>
    <row r="489" spans="1:21">
      <c r="A489" s="15"/>
      <c r="B489" s="15"/>
      <c r="C489" s="15"/>
      <c r="D489" s="15"/>
      <c r="E489" s="15"/>
      <c r="F489" s="15"/>
      <c r="G489" s="15"/>
      <c r="H489" s="15"/>
      <c r="I489" s="15"/>
      <c r="J489" s="15"/>
      <c r="K489" s="15"/>
      <c r="L489" s="15"/>
      <c r="M489" s="15"/>
      <c r="N489" s="15"/>
      <c r="O489" s="15"/>
      <c r="P489" s="15"/>
      <c r="Q489" s="15"/>
      <c r="R489" s="15"/>
      <c r="S489" s="15"/>
      <c r="T489" s="15"/>
      <c r="U489" s="15"/>
    </row>
    <row r="490" spans="1:21">
      <c r="A490" s="15"/>
      <c r="B490" s="15"/>
      <c r="C490" s="15"/>
      <c r="D490" s="15"/>
      <c r="E490" s="15"/>
      <c r="F490" s="15"/>
      <c r="G490" s="15"/>
      <c r="H490" s="15"/>
      <c r="I490" s="15"/>
      <c r="J490" s="15"/>
      <c r="K490" s="15"/>
      <c r="L490" s="15"/>
      <c r="M490" s="15"/>
      <c r="N490" s="15"/>
      <c r="O490" s="15"/>
      <c r="P490" s="15"/>
      <c r="Q490" s="15"/>
      <c r="R490" s="15"/>
      <c r="S490" s="15"/>
      <c r="T490" s="15"/>
      <c r="U490" s="15"/>
    </row>
    <row r="491" spans="1:21">
      <c r="A491" s="15"/>
      <c r="B491" s="15"/>
      <c r="C491" s="15"/>
      <c r="D491" s="15"/>
      <c r="E491" s="15"/>
      <c r="F491" s="15"/>
      <c r="G491" s="15"/>
      <c r="H491" s="15"/>
      <c r="I491" s="15"/>
      <c r="J491" s="15"/>
      <c r="K491" s="15"/>
      <c r="L491" s="15"/>
      <c r="M491" s="15"/>
      <c r="N491" s="15"/>
      <c r="O491" s="15"/>
      <c r="P491" s="15"/>
      <c r="Q491" s="15"/>
      <c r="R491" s="15"/>
      <c r="S491" s="15"/>
      <c r="T491" s="15"/>
      <c r="U491" s="15"/>
    </row>
    <row r="492" spans="1:21">
      <c r="A492" s="15"/>
      <c r="B492" s="15"/>
      <c r="C492" s="15"/>
      <c r="D492" s="15"/>
      <c r="E492" s="15"/>
      <c r="F492" s="15"/>
      <c r="G492" s="15"/>
      <c r="H492" s="15"/>
      <c r="I492" s="15"/>
      <c r="J492" s="15"/>
      <c r="K492" s="15"/>
      <c r="L492" s="15"/>
      <c r="M492" s="15"/>
      <c r="N492" s="15"/>
      <c r="O492" s="15"/>
      <c r="P492" s="15"/>
      <c r="Q492" s="15"/>
      <c r="R492" s="15"/>
      <c r="S492" s="15"/>
      <c r="T492" s="15"/>
      <c r="U492" s="15"/>
    </row>
    <row r="493" spans="1:21">
      <c r="A493" s="15"/>
      <c r="B493" s="15"/>
      <c r="C493" s="15"/>
      <c r="D493" s="15"/>
      <c r="E493" s="15"/>
      <c r="F493" s="15"/>
      <c r="G493" s="15"/>
      <c r="H493" s="15"/>
      <c r="I493" s="15"/>
      <c r="J493" s="15"/>
      <c r="K493" s="15"/>
      <c r="L493" s="15"/>
      <c r="M493" s="15"/>
      <c r="N493" s="15"/>
      <c r="O493" s="15"/>
      <c r="P493" s="15"/>
      <c r="Q493" s="15"/>
      <c r="R493" s="15"/>
      <c r="S493" s="15"/>
      <c r="T493" s="15"/>
      <c r="U493" s="15"/>
    </row>
    <row r="494" spans="1:21">
      <c r="A494" s="15"/>
      <c r="B494" s="15"/>
      <c r="C494" s="15"/>
      <c r="D494" s="15"/>
      <c r="E494" s="15"/>
      <c r="F494" s="15"/>
      <c r="G494" s="15"/>
      <c r="H494" s="15"/>
      <c r="I494" s="15"/>
      <c r="J494" s="15"/>
      <c r="K494" s="15"/>
      <c r="L494" s="15"/>
      <c r="M494" s="15"/>
      <c r="N494" s="15"/>
      <c r="O494" s="15"/>
      <c r="P494" s="15"/>
      <c r="Q494" s="15"/>
      <c r="R494" s="15"/>
      <c r="S494" s="15"/>
      <c r="T494" s="15"/>
      <c r="U494" s="15"/>
    </row>
    <row r="495" spans="1:21">
      <c r="A495" s="15"/>
      <c r="B495" s="15"/>
      <c r="C495" s="15"/>
      <c r="D495" s="15"/>
      <c r="E495" s="15"/>
      <c r="F495" s="15"/>
      <c r="G495" s="15"/>
      <c r="H495" s="15"/>
      <c r="I495" s="15"/>
      <c r="J495" s="15"/>
      <c r="K495" s="15"/>
      <c r="L495" s="15"/>
      <c r="M495" s="15"/>
      <c r="N495" s="15"/>
      <c r="O495" s="15"/>
      <c r="P495" s="15"/>
      <c r="Q495" s="15"/>
      <c r="R495" s="15"/>
      <c r="S495" s="15"/>
      <c r="T495" s="15"/>
      <c r="U495" s="15"/>
    </row>
    <row r="496" spans="1:21">
      <c r="A496" s="15"/>
      <c r="B496" s="15"/>
      <c r="C496" s="15"/>
      <c r="D496" s="15"/>
      <c r="E496" s="15"/>
      <c r="F496" s="15"/>
      <c r="G496" s="15"/>
      <c r="H496" s="15"/>
      <c r="I496" s="15"/>
      <c r="J496" s="15"/>
      <c r="K496" s="15"/>
      <c r="L496" s="15"/>
      <c r="M496" s="15"/>
      <c r="N496" s="15"/>
      <c r="O496" s="15"/>
      <c r="P496" s="15"/>
      <c r="Q496" s="15"/>
      <c r="R496" s="15"/>
      <c r="S496" s="15"/>
      <c r="T496" s="15"/>
      <c r="U496" s="15"/>
    </row>
    <row r="497" spans="1:21">
      <c r="A497" s="15"/>
      <c r="B497" s="15"/>
      <c r="C497" s="15"/>
      <c r="D497" s="15"/>
      <c r="E497" s="15"/>
      <c r="F497" s="15"/>
      <c r="G497" s="15"/>
      <c r="H497" s="15"/>
      <c r="I497" s="15"/>
      <c r="J497" s="15"/>
      <c r="K497" s="15"/>
      <c r="L497" s="15"/>
      <c r="M497" s="15"/>
      <c r="N497" s="15"/>
      <c r="O497" s="15"/>
      <c r="P497" s="15"/>
      <c r="Q497" s="15"/>
      <c r="R497" s="15"/>
      <c r="S497" s="15"/>
      <c r="T497" s="15"/>
      <c r="U497" s="15"/>
    </row>
    <row r="498" spans="1:21">
      <c r="A498" s="15"/>
      <c r="B498" s="15"/>
      <c r="C498" s="15"/>
      <c r="D498" s="15"/>
      <c r="E498" s="15"/>
      <c r="F498" s="15"/>
      <c r="G498" s="15"/>
      <c r="H498" s="15"/>
      <c r="I498" s="15"/>
      <c r="J498" s="15"/>
      <c r="K498" s="15"/>
      <c r="L498" s="15"/>
      <c r="M498" s="15"/>
      <c r="N498" s="15"/>
      <c r="O498" s="15"/>
      <c r="P498" s="15"/>
      <c r="Q498" s="15"/>
      <c r="R498" s="15"/>
      <c r="S498" s="15"/>
      <c r="T498" s="15"/>
      <c r="U498" s="15"/>
    </row>
    <row r="499" spans="1:21">
      <c r="A499" s="15"/>
      <c r="B499" s="15"/>
      <c r="C499" s="15"/>
      <c r="D499" s="15"/>
      <c r="E499" s="15"/>
      <c r="F499" s="15"/>
      <c r="G499" s="15"/>
      <c r="H499" s="15"/>
      <c r="I499" s="15"/>
      <c r="J499" s="15"/>
      <c r="K499" s="15"/>
      <c r="L499" s="15"/>
      <c r="M499" s="15"/>
      <c r="N499" s="15"/>
      <c r="O499" s="15"/>
      <c r="P499" s="15"/>
      <c r="Q499" s="15"/>
      <c r="R499" s="15"/>
      <c r="S499" s="15"/>
      <c r="T499" s="15"/>
      <c r="U499" s="15"/>
    </row>
    <row r="500" spans="1:21">
      <c r="A500" s="15"/>
      <c r="B500" s="15"/>
      <c r="C500" s="15"/>
      <c r="D500" s="15"/>
      <c r="E500" s="15"/>
      <c r="F500" s="15"/>
      <c r="G500" s="15"/>
      <c r="H500" s="15"/>
      <c r="I500" s="15"/>
      <c r="J500" s="15"/>
      <c r="K500" s="15"/>
      <c r="L500" s="15"/>
      <c r="M500" s="15"/>
      <c r="N500" s="15"/>
      <c r="O500" s="15"/>
      <c r="P500" s="15"/>
      <c r="Q500" s="15"/>
      <c r="R500" s="15"/>
      <c r="S500" s="15"/>
      <c r="T500" s="15"/>
      <c r="U500" s="15"/>
    </row>
    <row r="501" spans="1:21">
      <c r="A501" s="15"/>
      <c r="B501" s="15"/>
      <c r="C501" s="15"/>
      <c r="D501" s="15"/>
      <c r="E501" s="15"/>
      <c r="F501" s="15"/>
      <c r="G501" s="15"/>
      <c r="H501" s="15"/>
      <c r="I501" s="15"/>
      <c r="J501" s="15"/>
      <c r="K501" s="15"/>
      <c r="L501" s="15"/>
      <c r="M501" s="15"/>
      <c r="N501" s="15"/>
      <c r="O501" s="15"/>
      <c r="P501" s="15"/>
      <c r="Q501" s="15"/>
      <c r="R501" s="15"/>
      <c r="S501" s="15"/>
      <c r="T501" s="15"/>
      <c r="U501" s="15"/>
    </row>
    <row r="502" spans="1:21">
      <c r="A502" s="15"/>
      <c r="B502" s="15"/>
      <c r="C502" s="15"/>
      <c r="D502" s="15"/>
      <c r="E502" s="15"/>
      <c r="F502" s="15"/>
      <c r="G502" s="15"/>
      <c r="H502" s="15"/>
      <c r="I502" s="15"/>
      <c r="J502" s="15"/>
      <c r="K502" s="15"/>
      <c r="L502" s="15"/>
      <c r="M502" s="15"/>
      <c r="N502" s="15"/>
      <c r="O502" s="15"/>
      <c r="P502" s="15"/>
      <c r="Q502" s="15"/>
      <c r="R502" s="15"/>
      <c r="S502" s="15"/>
      <c r="T502" s="15"/>
      <c r="U502" s="15"/>
    </row>
    <row r="503" spans="1:21">
      <c r="A503" s="15"/>
      <c r="B503" s="15"/>
      <c r="C503" s="15"/>
      <c r="D503" s="15"/>
      <c r="E503" s="15"/>
      <c r="F503" s="15"/>
      <c r="G503" s="15"/>
      <c r="H503" s="15"/>
      <c r="I503" s="15"/>
      <c r="J503" s="15"/>
      <c r="K503" s="15"/>
      <c r="L503" s="15"/>
      <c r="M503" s="15"/>
      <c r="N503" s="15"/>
      <c r="O503" s="15"/>
      <c r="P503" s="15"/>
      <c r="Q503" s="15"/>
      <c r="R503" s="15"/>
      <c r="S503" s="15"/>
      <c r="T503" s="15"/>
      <c r="U503" s="15"/>
    </row>
    <row r="504" spans="1:21">
      <c r="A504" s="15"/>
      <c r="B504" s="15"/>
      <c r="C504" s="15"/>
      <c r="D504" s="15"/>
      <c r="E504" s="15"/>
      <c r="F504" s="15"/>
      <c r="G504" s="15"/>
      <c r="H504" s="15"/>
      <c r="I504" s="15"/>
      <c r="J504" s="15"/>
      <c r="K504" s="15"/>
      <c r="L504" s="15"/>
      <c r="M504" s="15"/>
      <c r="N504" s="15"/>
      <c r="O504" s="15"/>
      <c r="P504" s="15"/>
      <c r="Q504" s="15"/>
      <c r="R504" s="15"/>
      <c r="S504" s="15"/>
      <c r="T504" s="15"/>
      <c r="U504" s="15"/>
    </row>
    <row r="505" spans="1:21">
      <c r="A505" s="15"/>
      <c r="B505" s="15"/>
      <c r="C505" s="15"/>
      <c r="D505" s="15"/>
      <c r="E505" s="15"/>
      <c r="F505" s="15"/>
      <c r="G505" s="15"/>
      <c r="H505" s="15"/>
      <c r="I505" s="15"/>
      <c r="J505" s="15"/>
      <c r="K505" s="15"/>
      <c r="L505" s="15"/>
      <c r="M505" s="15"/>
      <c r="N505" s="15"/>
      <c r="O505" s="15"/>
      <c r="P505" s="15"/>
      <c r="Q505" s="15"/>
      <c r="R505" s="15"/>
      <c r="S505" s="15"/>
      <c r="T505" s="15"/>
      <c r="U505" s="15"/>
    </row>
    <row r="506" spans="1:21">
      <c r="A506" s="15"/>
      <c r="B506" s="15"/>
      <c r="C506" s="15"/>
      <c r="D506" s="15"/>
      <c r="E506" s="15"/>
      <c r="F506" s="15"/>
      <c r="G506" s="15"/>
      <c r="H506" s="15"/>
      <c r="I506" s="15"/>
      <c r="J506" s="15"/>
      <c r="K506" s="15"/>
      <c r="L506" s="15"/>
      <c r="M506" s="15"/>
      <c r="N506" s="15"/>
      <c r="O506" s="15"/>
      <c r="P506" s="15"/>
      <c r="Q506" s="15"/>
      <c r="R506" s="15"/>
      <c r="S506" s="15"/>
      <c r="T506" s="15"/>
      <c r="U506" s="15"/>
    </row>
    <row r="507" spans="1:21">
      <c r="A507" s="15"/>
      <c r="B507" s="15"/>
      <c r="C507" s="15"/>
      <c r="D507" s="15"/>
      <c r="E507" s="15"/>
      <c r="F507" s="15"/>
      <c r="G507" s="15"/>
      <c r="H507" s="15"/>
      <c r="I507" s="15"/>
      <c r="J507" s="15"/>
      <c r="K507" s="15"/>
      <c r="L507" s="15"/>
      <c r="M507" s="15"/>
      <c r="N507" s="15"/>
      <c r="O507" s="15"/>
      <c r="P507" s="15"/>
      <c r="Q507" s="15"/>
      <c r="R507" s="15"/>
      <c r="S507" s="15"/>
      <c r="T507" s="15"/>
      <c r="U507" s="15"/>
    </row>
    <row r="508" spans="1:21">
      <c r="A508" s="15"/>
      <c r="B508" s="15"/>
      <c r="C508" s="15"/>
      <c r="D508" s="15"/>
      <c r="E508" s="15"/>
      <c r="F508" s="15"/>
      <c r="G508" s="15"/>
      <c r="H508" s="15"/>
      <c r="I508" s="15"/>
      <c r="J508" s="15"/>
      <c r="K508" s="15"/>
      <c r="L508" s="15"/>
      <c r="M508" s="15"/>
      <c r="N508" s="15"/>
      <c r="O508" s="15"/>
      <c r="P508" s="15"/>
      <c r="Q508" s="15"/>
      <c r="R508" s="15"/>
      <c r="S508" s="15"/>
      <c r="T508" s="15"/>
      <c r="U508" s="15"/>
    </row>
    <row r="509" spans="1:21">
      <c r="A509" s="15"/>
      <c r="B509" s="15"/>
      <c r="C509" s="15"/>
      <c r="D509" s="15"/>
      <c r="E509" s="15"/>
      <c r="F509" s="15"/>
      <c r="G509" s="15"/>
      <c r="H509" s="15"/>
      <c r="I509" s="15"/>
      <c r="J509" s="15"/>
      <c r="K509" s="15"/>
      <c r="L509" s="15"/>
      <c r="M509" s="15"/>
      <c r="N509" s="15"/>
      <c r="O509" s="15"/>
      <c r="P509" s="15"/>
      <c r="Q509" s="15"/>
      <c r="R509" s="15"/>
      <c r="S509" s="15"/>
      <c r="T509" s="15"/>
      <c r="U509" s="15"/>
    </row>
    <row r="510" spans="1:21">
      <c r="A510" s="15"/>
      <c r="B510" s="15"/>
      <c r="C510" s="15"/>
      <c r="D510" s="15"/>
      <c r="E510" s="15"/>
      <c r="F510" s="15"/>
      <c r="G510" s="15"/>
      <c r="H510" s="15"/>
      <c r="I510" s="15"/>
      <c r="J510" s="15"/>
      <c r="K510" s="15"/>
      <c r="L510" s="15"/>
      <c r="M510" s="15"/>
      <c r="N510" s="15"/>
      <c r="O510" s="15"/>
      <c r="P510" s="15"/>
      <c r="Q510" s="15"/>
      <c r="R510" s="15"/>
      <c r="S510" s="15"/>
      <c r="T510" s="15"/>
      <c r="U510" s="15"/>
    </row>
    <row r="511" spans="1:21">
      <c r="A511" s="15"/>
      <c r="B511" s="15"/>
      <c r="C511" s="15"/>
      <c r="D511" s="15"/>
      <c r="E511" s="15"/>
      <c r="F511" s="15"/>
      <c r="G511" s="15"/>
      <c r="H511" s="15"/>
      <c r="I511" s="15"/>
      <c r="J511" s="15"/>
      <c r="K511" s="15"/>
      <c r="L511" s="15"/>
      <c r="M511" s="15"/>
      <c r="N511" s="15"/>
      <c r="O511" s="15"/>
      <c r="P511" s="15"/>
      <c r="Q511" s="15"/>
      <c r="R511" s="15"/>
      <c r="S511" s="15"/>
      <c r="T511" s="15"/>
      <c r="U511" s="15"/>
    </row>
    <row r="512" spans="1:21">
      <c r="A512" s="15"/>
      <c r="B512" s="15"/>
      <c r="C512" s="15"/>
      <c r="D512" s="15"/>
      <c r="E512" s="15"/>
      <c r="F512" s="15"/>
      <c r="G512" s="15"/>
      <c r="H512" s="15"/>
      <c r="I512" s="15"/>
      <c r="J512" s="15"/>
      <c r="K512" s="15"/>
      <c r="L512" s="15"/>
      <c r="M512" s="15"/>
      <c r="N512" s="15"/>
      <c r="O512" s="15"/>
      <c r="P512" s="15"/>
      <c r="Q512" s="15"/>
      <c r="R512" s="15"/>
      <c r="S512" s="15"/>
      <c r="T512" s="15"/>
      <c r="U512" s="15"/>
    </row>
    <row r="513" spans="1:21">
      <c r="A513" s="15"/>
      <c r="B513" s="15"/>
      <c r="C513" s="15"/>
      <c r="D513" s="15"/>
      <c r="E513" s="15"/>
      <c r="F513" s="15"/>
      <c r="G513" s="15"/>
      <c r="H513" s="15"/>
      <c r="I513" s="15"/>
      <c r="J513" s="15"/>
      <c r="K513" s="15"/>
      <c r="L513" s="15"/>
      <c r="M513" s="15"/>
      <c r="N513" s="15"/>
      <c r="O513" s="15"/>
      <c r="P513" s="15"/>
      <c r="Q513" s="15"/>
      <c r="R513" s="15"/>
      <c r="S513" s="15"/>
      <c r="T513" s="15"/>
      <c r="U513" s="15"/>
    </row>
    <row r="514" spans="1:21">
      <c r="A514" s="15"/>
      <c r="B514" s="15"/>
      <c r="C514" s="15"/>
      <c r="D514" s="15"/>
      <c r="E514" s="15"/>
      <c r="F514" s="15"/>
      <c r="G514" s="15"/>
      <c r="H514" s="15"/>
      <c r="I514" s="15"/>
      <c r="J514" s="15"/>
      <c r="K514" s="15"/>
      <c r="L514" s="15"/>
      <c r="M514" s="15"/>
      <c r="N514" s="15"/>
      <c r="O514" s="15"/>
      <c r="P514" s="15"/>
      <c r="Q514" s="15"/>
      <c r="R514" s="15"/>
      <c r="S514" s="15"/>
      <c r="T514" s="15"/>
      <c r="U514" s="15"/>
    </row>
    <row r="515" spans="1:21">
      <c r="A515" s="15"/>
      <c r="B515" s="15"/>
      <c r="C515" s="15"/>
      <c r="D515" s="15"/>
      <c r="E515" s="15"/>
      <c r="F515" s="15"/>
      <c r="G515" s="15"/>
      <c r="H515" s="15"/>
      <c r="I515" s="15"/>
      <c r="J515" s="15"/>
      <c r="K515" s="15"/>
      <c r="L515" s="15"/>
      <c r="M515" s="15"/>
      <c r="N515" s="15"/>
      <c r="O515" s="15"/>
      <c r="P515" s="15"/>
      <c r="Q515" s="15"/>
      <c r="R515" s="15"/>
      <c r="S515" s="15"/>
      <c r="T515" s="15"/>
      <c r="U515" s="15"/>
    </row>
    <row r="516" spans="1:21">
      <c r="A516" s="15"/>
      <c r="B516" s="15"/>
      <c r="C516" s="15"/>
      <c r="D516" s="15"/>
      <c r="E516" s="15"/>
      <c r="F516" s="15"/>
      <c r="G516" s="15"/>
      <c r="H516" s="15"/>
      <c r="I516" s="15"/>
      <c r="J516" s="15"/>
      <c r="K516" s="15"/>
      <c r="L516" s="15"/>
      <c r="M516" s="15"/>
      <c r="N516" s="15"/>
      <c r="O516" s="15"/>
      <c r="P516" s="15"/>
      <c r="Q516" s="15"/>
      <c r="R516" s="15"/>
      <c r="S516" s="15"/>
      <c r="T516" s="15"/>
      <c r="U516" s="15"/>
    </row>
    <row r="517" spans="1:21">
      <c r="A517" s="15"/>
      <c r="B517" s="15"/>
      <c r="C517" s="15"/>
      <c r="D517" s="15"/>
      <c r="E517" s="15"/>
      <c r="F517" s="15"/>
      <c r="G517" s="15"/>
      <c r="H517" s="15"/>
      <c r="I517" s="15"/>
      <c r="J517" s="15"/>
      <c r="K517" s="15"/>
      <c r="L517" s="15"/>
      <c r="M517" s="15"/>
      <c r="N517" s="15"/>
      <c r="O517" s="15"/>
      <c r="P517" s="15"/>
      <c r="Q517" s="15"/>
      <c r="R517" s="15"/>
      <c r="S517" s="15"/>
      <c r="T517" s="15"/>
      <c r="U517" s="15"/>
    </row>
    <row r="518" spans="1:21">
      <c r="A518" s="15"/>
      <c r="B518" s="15"/>
      <c r="C518" s="15"/>
      <c r="D518" s="15"/>
      <c r="E518" s="15"/>
      <c r="F518" s="15"/>
      <c r="G518" s="15"/>
      <c r="H518" s="15"/>
      <c r="I518" s="15"/>
      <c r="J518" s="15"/>
      <c r="K518" s="15"/>
      <c r="L518" s="15"/>
      <c r="M518" s="15"/>
      <c r="N518" s="15"/>
      <c r="O518" s="15"/>
      <c r="P518" s="15"/>
      <c r="Q518" s="15"/>
      <c r="R518" s="15"/>
      <c r="S518" s="15"/>
      <c r="T518" s="15"/>
      <c r="U518" s="15"/>
    </row>
    <row r="519" spans="1:21">
      <c r="A519" s="15"/>
      <c r="B519" s="15"/>
      <c r="C519" s="15"/>
      <c r="D519" s="15"/>
      <c r="E519" s="15"/>
      <c r="F519" s="15"/>
      <c r="G519" s="15"/>
      <c r="H519" s="15"/>
      <c r="I519" s="15"/>
      <c r="J519" s="15"/>
      <c r="K519" s="15"/>
      <c r="L519" s="15"/>
      <c r="M519" s="15"/>
      <c r="N519" s="15"/>
      <c r="O519" s="15"/>
      <c r="P519" s="15"/>
      <c r="Q519" s="15"/>
      <c r="R519" s="15"/>
      <c r="S519" s="15"/>
      <c r="T519" s="15"/>
      <c r="U519" s="15"/>
    </row>
    <row r="520" spans="1:21">
      <c r="A520" s="15"/>
      <c r="B520" s="15"/>
      <c r="C520" s="15"/>
      <c r="D520" s="15"/>
      <c r="E520" s="15"/>
      <c r="F520" s="15"/>
      <c r="G520" s="15"/>
      <c r="H520" s="15"/>
      <c r="I520" s="15"/>
      <c r="J520" s="15"/>
      <c r="K520" s="15"/>
      <c r="L520" s="15"/>
      <c r="M520" s="15"/>
      <c r="N520" s="15"/>
      <c r="O520" s="15"/>
      <c r="P520" s="15"/>
      <c r="Q520" s="15"/>
      <c r="R520" s="15"/>
      <c r="S520" s="15"/>
      <c r="T520" s="15"/>
      <c r="U520" s="15"/>
    </row>
    <row r="521" spans="1:21">
      <c r="A521" s="15"/>
      <c r="B521" s="15"/>
      <c r="C521" s="15"/>
      <c r="D521" s="15"/>
      <c r="E521" s="15"/>
      <c r="F521" s="15"/>
      <c r="G521" s="15"/>
      <c r="H521" s="15"/>
      <c r="I521" s="15"/>
      <c r="J521" s="15"/>
      <c r="K521" s="15"/>
      <c r="L521" s="15"/>
      <c r="M521" s="15"/>
      <c r="N521" s="15"/>
      <c r="O521" s="15"/>
      <c r="P521" s="15"/>
      <c r="Q521" s="15"/>
      <c r="R521" s="15"/>
      <c r="S521" s="15"/>
      <c r="T521" s="15"/>
      <c r="U521" s="15"/>
    </row>
    <row r="522" spans="1:21">
      <c r="A522" s="15"/>
      <c r="B522" s="15"/>
      <c r="C522" s="15"/>
      <c r="D522" s="15"/>
      <c r="E522" s="15"/>
      <c r="F522" s="15"/>
      <c r="G522" s="15"/>
      <c r="H522" s="15"/>
      <c r="I522" s="15"/>
      <c r="J522" s="15"/>
      <c r="K522" s="15"/>
      <c r="L522" s="15"/>
      <c r="M522" s="15"/>
      <c r="N522" s="15"/>
      <c r="O522" s="15"/>
      <c r="P522" s="15"/>
      <c r="Q522" s="15"/>
      <c r="R522" s="15"/>
      <c r="S522" s="15"/>
      <c r="T522" s="15"/>
      <c r="U522" s="15"/>
    </row>
    <row r="523" spans="1:21">
      <c r="A523" s="15"/>
      <c r="B523" s="15"/>
      <c r="C523" s="15"/>
      <c r="D523" s="15"/>
      <c r="E523" s="15"/>
      <c r="F523" s="15"/>
      <c r="G523" s="15"/>
      <c r="H523" s="15"/>
      <c r="I523" s="15"/>
      <c r="J523" s="15"/>
      <c r="K523" s="15"/>
      <c r="L523" s="15"/>
      <c r="M523" s="15"/>
      <c r="N523" s="15"/>
      <c r="O523" s="15"/>
      <c r="P523" s="15"/>
      <c r="Q523" s="15"/>
      <c r="R523" s="15"/>
      <c r="S523" s="15"/>
      <c r="T523" s="15"/>
      <c r="U523" s="15"/>
    </row>
    <row r="524" spans="1:21">
      <c r="A524" s="15"/>
      <c r="B524" s="15"/>
      <c r="C524" s="15"/>
      <c r="D524" s="15"/>
      <c r="E524" s="15"/>
      <c r="F524" s="15"/>
      <c r="G524" s="15"/>
      <c r="H524" s="15"/>
      <c r="I524" s="15"/>
      <c r="J524" s="15"/>
      <c r="K524" s="15"/>
      <c r="L524" s="15"/>
      <c r="M524" s="15"/>
      <c r="N524" s="15"/>
      <c r="O524" s="15"/>
      <c r="P524" s="15"/>
      <c r="Q524" s="15"/>
      <c r="R524" s="15"/>
      <c r="S524" s="15"/>
      <c r="T524" s="15"/>
      <c r="U524" s="15"/>
    </row>
    <row r="525" spans="1:21">
      <c r="A525" s="15"/>
      <c r="B525" s="15"/>
      <c r="C525" s="15"/>
      <c r="D525" s="15"/>
      <c r="E525" s="15"/>
      <c r="F525" s="15"/>
      <c r="G525" s="15"/>
      <c r="H525" s="15"/>
      <c r="I525" s="15"/>
      <c r="J525" s="15"/>
      <c r="K525" s="15"/>
      <c r="L525" s="15"/>
      <c r="M525" s="15"/>
      <c r="N525" s="15"/>
      <c r="O525" s="15"/>
      <c r="P525" s="15"/>
      <c r="Q525" s="15"/>
      <c r="R525" s="15"/>
      <c r="S525" s="15"/>
      <c r="T525" s="15"/>
      <c r="U525" s="15"/>
    </row>
    <row r="526" spans="1:21">
      <c r="A526" s="15"/>
      <c r="B526" s="15"/>
      <c r="C526" s="15"/>
      <c r="D526" s="15"/>
      <c r="E526" s="15"/>
      <c r="F526" s="15"/>
      <c r="G526" s="15"/>
      <c r="H526" s="15"/>
      <c r="I526" s="15"/>
      <c r="J526" s="15"/>
      <c r="K526" s="15"/>
      <c r="L526" s="15"/>
      <c r="M526" s="15"/>
      <c r="N526" s="15"/>
      <c r="O526" s="15"/>
      <c r="P526" s="15"/>
      <c r="Q526" s="15"/>
      <c r="R526" s="15"/>
      <c r="S526" s="15"/>
      <c r="T526" s="15"/>
      <c r="U526" s="15"/>
    </row>
    <row r="527" spans="1:21">
      <c r="A527" s="15"/>
      <c r="B527" s="15"/>
      <c r="C527" s="15"/>
      <c r="D527" s="15"/>
      <c r="E527" s="15"/>
      <c r="F527" s="15"/>
      <c r="G527" s="15"/>
      <c r="H527" s="15"/>
      <c r="I527" s="15"/>
      <c r="J527" s="15"/>
      <c r="K527" s="15"/>
      <c r="L527" s="15"/>
      <c r="M527" s="15"/>
      <c r="N527" s="15"/>
      <c r="O527" s="15"/>
      <c r="P527" s="15"/>
      <c r="Q527" s="15"/>
      <c r="R527" s="15"/>
      <c r="S527" s="15"/>
      <c r="T527" s="15"/>
      <c r="U527" s="15"/>
    </row>
    <row r="528" spans="1:21">
      <c r="A528" s="15"/>
      <c r="B528" s="15"/>
      <c r="C528" s="15"/>
      <c r="D528" s="15"/>
      <c r="E528" s="15"/>
      <c r="F528" s="15"/>
      <c r="G528" s="15"/>
      <c r="H528" s="15"/>
      <c r="I528" s="15"/>
      <c r="J528" s="15"/>
      <c r="K528" s="15"/>
      <c r="L528" s="15"/>
      <c r="M528" s="15"/>
      <c r="N528" s="15"/>
      <c r="O528" s="15"/>
      <c r="P528" s="15"/>
      <c r="Q528" s="15"/>
      <c r="R528" s="15"/>
      <c r="S528" s="15"/>
      <c r="T528" s="15"/>
      <c r="U528" s="15"/>
    </row>
    <row r="529" spans="1:21">
      <c r="A529" s="15"/>
      <c r="B529" s="15"/>
      <c r="C529" s="15"/>
      <c r="D529" s="15"/>
      <c r="E529" s="15"/>
      <c r="F529" s="15"/>
      <c r="G529" s="15"/>
      <c r="H529" s="15"/>
      <c r="I529" s="15"/>
      <c r="J529" s="15"/>
      <c r="K529" s="15"/>
      <c r="L529" s="15"/>
      <c r="M529" s="15"/>
      <c r="N529" s="15"/>
      <c r="O529" s="15"/>
      <c r="P529" s="15"/>
      <c r="Q529" s="15"/>
      <c r="R529" s="15"/>
      <c r="S529" s="15"/>
      <c r="T529" s="15"/>
      <c r="U529" s="15"/>
    </row>
    <row r="530" spans="1:21">
      <c r="A530" s="15"/>
      <c r="B530" s="15"/>
      <c r="C530" s="15"/>
      <c r="D530" s="15"/>
      <c r="E530" s="15"/>
      <c r="F530" s="15"/>
      <c r="G530" s="15"/>
      <c r="H530" s="15"/>
      <c r="I530" s="15"/>
      <c r="J530" s="15"/>
      <c r="K530" s="15"/>
      <c r="L530" s="15"/>
      <c r="M530" s="15"/>
      <c r="N530" s="15"/>
      <c r="O530" s="15"/>
      <c r="P530" s="15"/>
      <c r="Q530" s="15"/>
      <c r="R530" s="15"/>
      <c r="S530" s="15"/>
      <c r="T530" s="15"/>
      <c r="U530" s="15"/>
    </row>
    <row r="531" spans="1:21">
      <c r="A531" s="15"/>
      <c r="B531" s="15"/>
      <c r="C531" s="15"/>
      <c r="D531" s="15"/>
      <c r="E531" s="15"/>
      <c r="F531" s="15"/>
      <c r="G531" s="15"/>
      <c r="H531" s="15"/>
      <c r="I531" s="15"/>
      <c r="J531" s="15"/>
      <c r="K531" s="15"/>
      <c r="L531" s="15"/>
      <c r="M531" s="15"/>
      <c r="N531" s="15"/>
      <c r="O531" s="15"/>
      <c r="P531" s="15"/>
      <c r="Q531" s="15"/>
      <c r="R531" s="15"/>
      <c r="S531" s="15"/>
      <c r="T531" s="15"/>
      <c r="U531" s="15"/>
    </row>
    <row r="532" spans="1:21">
      <c r="A532" s="15"/>
      <c r="B532" s="15"/>
      <c r="C532" s="15"/>
      <c r="D532" s="15"/>
      <c r="E532" s="15"/>
      <c r="F532" s="15"/>
      <c r="G532" s="15"/>
      <c r="H532" s="15"/>
      <c r="I532" s="15"/>
      <c r="J532" s="15"/>
      <c r="K532" s="15"/>
      <c r="L532" s="15"/>
      <c r="M532" s="15"/>
      <c r="N532" s="15"/>
      <c r="O532" s="15"/>
      <c r="P532" s="15"/>
      <c r="Q532" s="15"/>
      <c r="R532" s="15"/>
      <c r="S532" s="15"/>
      <c r="T532" s="15"/>
      <c r="U532" s="15"/>
    </row>
    <row r="533" spans="1:21">
      <c r="A533" s="15"/>
      <c r="B533" s="15"/>
      <c r="C533" s="15"/>
      <c r="D533" s="15"/>
      <c r="E533" s="15"/>
      <c r="F533" s="15"/>
      <c r="G533" s="15"/>
      <c r="H533" s="15"/>
      <c r="I533" s="15"/>
      <c r="J533" s="15"/>
      <c r="K533" s="15"/>
      <c r="L533" s="15"/>
      <c r="M533" s="15"/>
      <c r="N533" s="15"/>
      <c r="O533" s="15"/>
      <c r="P533" s="15"/>
      <c r="Q533" s="15"/>
      <c r="R533" s="15"/>
      <c r="S533" s="15"/>
      <c r="T533" s="15"/>
      <c r="U533" s="15"/>
    </row>
    <row r="534" spans="1:21">
      <c r="A534" s="15"/>
      <c r="B534" s="15"/>
      <c r="C534" s="15"/>
      <c r="D534" s="15"/>
      <c r="E534" s="15"/>
      <c r="F534" s="15"/>
      <c r="G534" s="15"/>
      <c r="H534" s="15"/>
      <c r="I534" s="15"/>
      <c r="J534" s="15"/>
      <c r="K534" s="15"/>
      <c r="L534" s="15"/>
      <c r="M534" s="15"/>
      <c r="N534" s="15"/>
      <c r="O534" s="15"/>
      <c r="P534" s="15"/>
      <c r="Q534" s="15"/>
      <c r="R534" s="15"/>
      <c r="S534" s="15"/>
      <c r="T534" s="15"/>
      <c r="U534" s="15"/>
    </row>
    <row r="535" spans="1:21">
      <c r="A535" s="15"/>
      <c r="B535" s="15"/>
      <c r="C535" s="15"/>
      <c r="D535" s="15"/>
      <c r="E535" s="15"/>
      <c r="F535" s="15"/>
      <c r="G535" s="15"/>
      <c r="H535" s="15"/>
      <c r="I535" s="15"/>
      <c r="J535" s="15"/>
      <c r="K535" s="15"/>
      <c r="L535" s="15"/>
      <c r="M535" s="15"/>
      <c r="N535" s="15"/>
      <c r="O535" s="15"/>
      <c r="P535" s="15"/>
      <c r="Q535" s="15"/>
      <c r="R535" s="15"/>
      <c r="S535" s="15"/>
      <c r="T535" s="15"/>
      <c r="U535" s="15"/>
    </row>
    <row r="536" spans="1:21">
      <c r="A536" s="15"/>
      <c r="B536" s="15"/>
      <c r="C536" s="15"/>
      <c r="D536" s="15"/>
      <c r="E536" s="15"/>
      <c r="F536" s="15"/>
      <c r="G536" s="15"/>
      <c r="H536" s="15"/>
      <c r="I536" s="15"/>
      <c r="J536" s="15"/>
      <c r="K536" s="15"/>
      <c r="L536" s="15"/>
      <c r="M536" s="15"/>
      <c r="N536" s="15"/>
      <c r="O536" s="15"/>
      <c r="P536" s="15"/>
      <c r="Q536" s="15"/>
      <c r="R536" s="15"/>
      <c r="S536" s="15"/>
      <c r="T536" s="15"/>
      <c r="U536" s="15"/>
    </row>
    <row r="537" spans="1:21">
      <c r="A537" s="15"/>
      <c r="B537" s="15"/>
      <c r="C537" s="15"/>
      <c r="D537" s="15"/>
      <c r="E537" s="15"/>
      <c r="F537" s="15"/>
      <c r="G537" s="15"/>
      <c r="H537" s="15"/>
      <c r="I537" s="15"/>
      <c r="J537" s="15"/>
      <c r="K537" s="15"/>
      <c r="L537" s="15"/>
      <c r="M537" s="15"/>
      <c r="N537" s="15"/>
      <c r="O537" s="15"/>
      <c r="P537" s="15"/>
      <c r="Q537" s="15"/>
      <c r="R537" s="15"/>
      <c r="S537" s="15"/>
      <c r="T537" s="15"/>
      <c r="U537" s="15"/>
    </row>
    <row r="538" spans="1:21">
      <c r="A538" s="15"/>
      <c r="B538" s="15"/>
      <c r="C538" s="15"/>
      <c r="D538" s="15"/>
      <c r="E538" s="15"/>
      <c r="F538" s="15"/>
      <c r="G538" s="15"/>
      <c r="H538" s="15"/>
      <c r="I538" s="15"/>
      <c r="J538" s="15"/>
      <c r="K538" s="15"/>
      <c r="L538" s="15"/>
      <c r="M538" s="15"/>
      <c r="N538" s="15"/>
      <c r="O538" s="15"/>
      <c r="P538" s="15"/>
      <c r="Q538" s="15"/>
      <c r="R538" s="15"/>
      <c r="S538" s="15"/>
      <c r="T538" s="15"/>
      <c r="U538" s="15"/>
    </row>
    <row r="539" spans="1:21">
      <c r="A539" s="15"/>
      <c r="B539" s="15"/>
      <c r="C539" s="15"/>
      <c r="D539" s="15"/>
      <c r="E539" s="15"/>
      <c r="F539" s="15"/>
      <c r="G539" s="15"/>
      <c r="H539" s="15"/>
      <c r="I539" s="15"/>
      <c r="J539" s="15"/>
      <c r="K539" s="15"/>
      <c r="L539" s="15"/>
      <c r="M539" s="15"/>
      <c r="N539" s="15"/>
      <c r="O539" s="15"/>
      <c r="P539" s="15"/>
      <c r="Q539" s="15"/>
      <c r="R539" s="15"/>
      <c r="S539" s="15"/>
      <c r="T539" s="15"/>
      <c r="U539" s="15"/>
    </row>
    <row r="540" spans="1:21">
      <c r="A540" s="15"/>
      <c r="B540" s="15"/>
      <c r="C540" s="15"/>
      <c r="D540" s="15"/>
      <c r="E540" s="15"/>
      <c r="F540" s="15"/>
      <c r="G540" s="15"/>
      <c r="H540" s="15"/>
      <c r="I540" s="15"/>
      <c r="J540" s="15"/>
      <c r="K540" s="15"/>
      <c r="L540" s="15"/>
      <c r="M540" s="15"/>
      <c r="N540" s="15"/>
      <c r="O540" s="15"/>
      <c r="P540" s="15"/>
      <c r="Q540" s="15"/>
      <c r="R540" s="15"/>
      <c r="S540" s="15"/>
      <c r="T540" s="15"/>
      <c r="U540" s="15"/>
    </row>
    <row r="541" spans="1:21">
      <c r="A541" s="15"/>
      <c r="B541" s="15"/>
      <c r="C541" s="15"/>
      <c r="D541" s="15"/>
      <c r="E541" s="15"/>
      <c r="F541" s="15"/>
      <c r="G541" s="15"/>
      <c r="H541" s="15"/>
      <c r="I541" s="15"/>
      <c r="J541" s="15"/>
      <c r="K541" s="15"/>
      <c r="L541" s="15"/>
      <c r="M541" s="15"/>
      <c r="N541" s="15"/>
      <c r="O541" s="15"/>
      <c r="P541" s="15"/>
      <c r="Q541" s="15"/>
      <c r="R541" s="15"/>
      <c r="S541" s="15"/>
      <c r="T541" s="15"/>
      <c r="U541" s="15"/>
    </row>
    <row r="542" spans="1:21">
      <c r="A542" s="15"/>
      <c r="B542" s="15"/>
      <c r="C542" s="15"/>
      <c r="D542" s="15"/>
      <c r="E542" s="15"/>
      <c r="F542" s="15"/>
      <c r="G542" s="15"/>
      <c r="H542" s="15"/>
      <c r="I542" s="15"/>
      <c r="J542" s="15"/>
      <c r="K542" s="15"/>
      <c r="L542" s="15"/>
      <c r="M542" s="15"/>
      <c r="N542" s="15"/>
      <c r="O542" s="15"/>
      <c r="P542" s="15"/>
      <c r="Q542" s="15"/>
      <c r="R542" s="15"/>
      <c r="S542" s="15"/>
      <c r="T542" s="15"/>
      <c r="U542" s="15"/>
    </row>
    <row r="543" spans="1:21">
      <c r="A543" s="15"/>
      <c r="B543" s="15"/>
      <c r="C543" s="15"/>
      <c r="D543" s="15"/>
      <c r="E543" s="15"/>
      <c r="F543" s="15"/>
      <c r="G543" s="15"/>
      <c r="H543" s="15"/>
      <c r="I543" s="15"/>
      <c r="J543" s="15"/>
      <c r="K543" s="15"/>
      <c r="L543" s="15"/>
      <c r="M543" s="15"/>
      <c r="N543" s="15"/>
      <c r="O543" s="15"/>
      <c r="P543" s="15"/>
      <c r="Q543" s="15"/>
      <c r="R543" s="15"/>
      <c r="S543" s="15"/>
      <c r="T543" s="15"/>
      <c r="U543" s="15"/>
    </row>
    <row r="544" spans="1:21">
      <c r="A544" s="15"/>
      <c r="B544" s="15"/>
      <c r="C544" s="15"/>
      <c r="D544" s="15"/>
      <c r="E544" s="15"/>
      <c r="F544" s="15"/>
      <c r="G544" s="15"/>
      <c r="H544" s="15"/>
      <c r="I544" s="15"/>
      <c r="J544" s="15"/>
      <c r="K544" s="15"/>
      <c r="L544" s="15"/>
      <c r="M544" s="15"/>
      <c r="N544" s="15"/>
      <c r="O544" s="15"/>
      <c r="P544" s="15"/>
      <c r="Q544" s="15"/>
      <c r="R544" s="15"/>
      <c r="S544" s="15"/>
      <c r="T544" s="15"/>
      <c r="U544" s="15"/>
    </row>
    <row r="545" spans="1:21">
      <c r="A545" s="15"/>
      <c r="B545" s="15"/>
      <c r="C545" s="15"/>
      <c r="D545" s="15"/>
      <c r="E545" s="15"/>
      <c r="F545" s="15"/>
      <c r="G545" s="15"/>
      <c r="H545" s="15"/>
      <c r="I545" s="15"/>
      <c r="J545" s="15"/>
      <c r="K545" s="15"/>
      <c r="L545" s="15"/>
      <c r="M545" s="15"/>
      <c r="N545" s="15"/>
      <c r="O545" s="15"/>
      <c r="P545" s="15"/>
      <c r="Q545" s="15"/>
      <c r="R545" s="15"/>
      <c r="S545" s="15"/>
      <c r="T545" s="15"/>
      <c r="U545" s="15"/>
    </row>
    <row r="546" spans="1:21">
      <c r="A546" s="15"/>
      <c r="B546" s="15"/>
      <c r="C546" s="15"/>
      <c r="D546" s="15"/>
      <c r="E546" s="15"/>
      <c r="F546" s="15"/>
      <c r="G546" s="15"/>
      <c r="H546" s="15"/>
      <c r="I546" s="15"/>
      <c r="J546" s="15"/>
      <c r="K546" s="15"/>
      <c r="L546" s="15"/>
      <c r="M546" s="15"/>
      <c r="N546" s="15"/>
      <c r="O546" s="15"/>
      <c r="P546" s="15"/>
      <c r="Q546" s="15"/>
      <c r="R546" s="15"/>
      <c r="S546" s="15"/>
      <c r="T546" s="15"/>
      <c r="U546" s="15"/>
    </row>
    <row r="547" spans="1:21">
      <c r="A547" s="15"/>
      <c r="B547" s="15"/>
      <c r="C547" s="15"/>
      <c r="D547" s="15"/>
      <c r="E547" s="15"/>
      <c r="F547" s="15"/>
      <c r="G547" s="15"/>
      <c r="H547" s="15"/>
      <c r="I547" s="15"/>
      <c r="J547" s="15"/>
      <c r="K547" s="15"/>
      <c r="L547" s="15"/>
      <c r="M547" s="15"/>
      <c r="N547" s="15"/>
      <c r="O547" s="15"/>
      <c r="P547" s="15"/>
      <c r="Q547" s="15"/>
      <c r="R547" s="15"/>
      <c r="S547" s="15"/>
      <c r="T547" s="15"/>
      <c r="U547" s="15"/>
    </row>
    <row r="548" spans="1:21">
      <c r="A548" s="15"/>
      <c r="B548" s="15"/>
      <c r="C548" s="15"/>
      <c r="D548" s="15"/>
      <c r="E548" s="15"/>
      <c r="F548" s="15"/>
      <c r="G548" s="15"/>
      <c r="H548" s="15"/>
      <c r="I548" s="15"/>
      <c r="J548" s="15"/>
      <c r="K548" s="15"/>
      <c r="L548" s="15"/>
      <c r="M548" s="15"/>
      <c r="N548" s="15"/>
      <c r="O548" s="15"/>
      <c r="P548" s="15"/>
      <c r="Q548" s="15"/>
      <c r="R548" s="15"/>
      <c r="S548" s="15"/>
      <c r="T548" s="15"/>
      <c r="U548" s="15"/>
    </row>
    <row r="549" spans="1:21">
      <c r="A549" s="15"/>
      <c r="B549" s="15"/>
      <c r="C549" s="15"/>
      <c r="D549" s="15"/>
      <c r="E549" s="15"/>
      <c r="F549" s="15"/>
      <c r="G549" s="15"/>
      <c r="H549" s="15"/>
      <c r="I549" s="15"/>
      <c r="J549" s="15"/>
      <c r="K549" s="15"/>
      <c r="L549" s="15"/>
      <c r="M549" s="15"/>
      <c r="N549" s="15"/>
      <c r="O549" s="15"/>
      <c r="P549" s="15"/>
      <c r="Q549" s="15"/>
      <c r="R549" s="15"/>
      <c r="S549" s="15"/>
      <c r="T549" s="15"/>
      <c r="U549" s="15"/>
    </row>
    <row r="550" spans="1:21">
      <c r="A550" s="15"/>
      <c r="B550" s="15"/>
      <c r="C550" s="15"/>
      <c r="D550" s="15"/>
      <c r="E550" s="15"/>
      <c r="F550" s="15"/>
      <c r="G550" s="15"/>
      <c r="H550" s="15"/>
      <c r="I550" s="15"/>
      <c r="J550" s="15"/>
      <c r="K550" s="15"/>
      <c r="L550" s="15"/>
      <c r="M550" s="15"/>
      <c r="N550" s="15"/>
      <c r="O550" s="15"/>
      <c r="P550" s="15"/>
      <c r="Q550" s="15"/>
      <c r="R550" s="15"/>
      <c r="S550" s="15"/>
      <c r="T550" s="15"/>
      <c r="U550" s="15"/>
    </row>
    <row r="551" spans="1:21">
      <c r="A551" s="15"/>
      <c r="B551" s="15"/>
      <c r="C551" s="15"/>
      <c r="D551" s="15"/>
      <c r="E551" s="15"/>
      <c r="F551" s="15"/>
      <c r="G551" s="15"/>
      <c r="H551" s="15"/>
      <c r="I551" s="15"/>
      <c r="J551" s="15"/>
      <c r="K551" s="15"/>
      <c r="L551" s="15"/>
      <c r="M551" s="15"/>
      <c r="N551" s="15"/>
      <c r="O551" s="15"/>
      <c r="P551" s="15"/>
      <c r="Q551" s="15"/>
      <c r="R551" s="15"/>
      <c r="S551" s="15"/>
      <c r="T551" s="15"/>
      <c r="U551" s="15"/>
    </row>
    <row r="552" spans="1:21">
      <c r="A552" s="15"/>
      <c r="B552" s="15"/>
      <c r="C552" s="15"/>
      <c r="D552" s="15"/>
      <c r="E552" s="15"/>
      <c r="F552" s="15"/>
      <c r="G552" s="15"/>
      <c r="H552" s="15"/>
      <c r="I552" s="15"/>
      <c r="J552" s="15"/>
      <c r="K552" s="15"/>
      <c r="L552" s="15"/>
      <c r="M552" s="15"/>
      <c r="N552" s="15"/>
      <c r="O552" s="15"/>
      <c r="P552" s="15"/>
      <c r="Q552" s="15"/>
      <c r="R552" s="15"/>
      <c r="S552" s="15"/>
      <c r="T552" s="15"/>
      <c r="U552" s="15"/>
    </row>
    <row r="553" spans="1:21">
      <c r="A553" s="15"/>
      <c r="B553" s="15"/>
      <c r="C553" s="15"/>
      <c r="D553" s="15"/>
      <c r="E553" s="15"/>
      <c r="F553" s="15"/>
      <c r="G553" s="15"/>
      <c r="H553" s="15"/>
      <c r="I553" s="15"/>
      <c r="J553" s="15"/>
      <c r="K553" s="15"/>
      <c r="L553" s="15"/>
      <c r="M553" s="15"/>
      <c r="N553" s="15"/>
      <c r="O553" s="15"/>
      <c r="P553" s="15"/>
      <c r="Q553" s="15"/>
      <c r="R553" s="15"/>
      <c r="S553" s="15"/>
      <c r="T553" s="15"/>
      <c r="U553" s="15"/>
    </row>
    <row r="554" spans="1:21">
      <c r="A554" s="15"/>
      <c r="B554" s="15"/>
      <c r="C554" s="15"/>
      <c r="D554" s="15"/>
      <c r="E554" s="15"/>
      <c r="F554" s="15"/>
      <c r="G554" s="15"/>
      <c r="H554" s="15"/>
      <c r="I554" s="15"/>
      <c r="J554" s="15"/>
      <c r="K554" s="15"/>
      <c r="L554" s="15"/>
      <c r="M554" s="15"/>
      <c r="N554" s="15"/>
      <c r="O554" s="15"/>
      <c r="P554" s="15"/>
      <c r="Q554" s="15"/>
      <c r="R554" s="15"/>
      <c r="S554" s="15"/>
      <c r="T554" s="15"/>
      <c r="U554" s="15"/>
    </row>
    <row r="555" spans="1:21">
      <c r="A555" s="15"/>
      <c r="B555" s="15"/>
      <c r="C555" s="15"/>
      <c r="D555" s="15"/>
      <c r="E555" s="15"/>
      <c r="F555" s="15"/>
      <c r="G555" s="15"/>
      <c r="H555" s="15"/>
      <c r="I555" s="15"/>
      <c r="J555" s="15"/>
      <c r="K555" s="15"/>
      <c r="L555" s="15"/>
      <c r="M555" s="15"/>
      <c r="N555" s="15"/>
      <c r="O555" s="15"/>
      <c r="P555" s="15"/>
      <c r="Q555" s="15"/>
      <c r="R555" s="15"/>
      <c r="S555" s="15"/>
      <c r="T555" s="15"/>
      <c r="U555" s="15"/>
    </row>
    <row r="556" spans="1:21">
      <c r="A556" s="15"/>
      <c r="B556" s="15"/>
      <c r="C556" s="15"/>
      <c r="D556" s="15"/>
      <c r="E556" s="15"/>
      <c r="F556" s="15"/>
      <c r="G556" s="15"/>
      <c r="H556" s="15"/>
      <c r="I556" s="15"/>
      <c r="J556" s="15"/>
      <c r="K556" s="15"/>
      <c r="L556" s="15"/>
      <c r="M556" s="15"/>
      <c r="N556" s="15"/>
      <c r="O556" s="15"/>
      <c r="P556" s="15"/>
      <c r="Q556" s="15"/>
      <c r="R556" s="15"/>
      <c r="S556" s="15"/>
      <c r="T556" s="15"/>
      <c r="U556" s="15"/>
    </row>
    <row r="557" spans="1:21">
      <c r="A557" s="15"/>
      <c r="B557" s="15"/>
      <c r="C557" s="15"/>
      <c r="D557" s="15"/>
      <c r="E557" s="15"/>
      <c r="F557" s="15"/>
      <c r="G557" s="15"/>
      <c r="H557" s="15"/>
      <c r="I557" s="15"/>
      <c r="J557" s="15"/>
      <c r="K557" s="15"/>
      <c r="L557" s="15"/>
      <c r="M557" s="15"/>
      <c r="N557" s="15"/>
      <c r="O557" s="15"/>
      <c r="P557" s="15"/>
      <c r="Q557" s="15"/>
      <c r="R557" s="15"/>
      <c r="S557" s="15"/>
      <c r="T557" s="15"/>
      <c r="U557" s="15"/>
    </row>
    <row r="558" spans="1:21">
      <c r="A558" s="15"/>
      <c r="B558" s="15"/>
      <c r="C558" s="15"/>
      <c r="D558" s="15"/>
      <c r="E558" s="15"/>
      <c r="F558" s="15"/>
      <c r="G558" s="15"/>
      <c r="H558" s="15"/>
      <c r="I558" s="15"/>
      <c r="J558" s="15"/>
      <c r="K558" s="15"/>
      <c r="L558" s="15"/>
      <c r="M558" s="15"/>
      <c r="N558" s="15"/>
      <c r="O558" s="15"/>
      <c r="P558" s="15"/>
      <c r="Q558" s="15"/>
      <c r="R558" s="15"/>
      <c r="S558" s="15"/>
      <c r="T558" s="15"/>
      <c r="U558" s="15"/>
    </row>
    <row r="559" spans="1:21">
      <c r="A559" s="15"/>
      <c r="B559" s="15"/>
      <c r="C559" s="15"/>
      <c r="D559" s="15"/>
      <c r="E559" s="15"/>
      <c r="F559" s="15"/>
      <c r="G559" s="15"/>
      <c r="H559" s="15"/>
      <c r="I559" s="15"/>
      <c r="J559" s="15"/>
      <c r="K559" s="15"/>
      <c r="L559" s="15"/>
      <c r="M559" s="15"/>
      <c r="N559" s="15"/>
      <c r="O559" s="15"/>
      <c r="P559" s="15"/>
      <c r="Q559" s="15"/>
      <c r="R559" s="15"/>
      <c r="S559" s="15"/>
      <c r="T559" s="15"/>
      <c r="U559" s="15"/>
    </row>
    <row r="560" spans="1:21">
      <c r="A560" s="15"/>
      <c r="B560" s="15"/>
      <c r="C560" s="15"/>
      <c r="D560" s="15"/>
      <c r="E560" s="15"/>
      <c r="F560" s="15"/>
      <c r="G560" s="15"/>
      <c r="H560" s="15"/>
      <c r="I560" s="15"/>
      <c r="J560" s="15"/>
      <c r="K560" s="15"/>
      <c r="L560" s="15"/>
      <c r="M560" s="15"/>
      <c r="N560" s="15"/>
      <c r="O560" s="15"/>
      <c r="P560" s="15"/>
      <c r="Q560" s="15"/>
      <c r="R560" s="15"/>
      <c r="S560" s="15"/>
      <c r="T560" s="15"/>
      <c r="U560" s="15"/>
    </row>
    <row r="561" spans="1:21">
      <c r="A561" s="15"/>
      <c r="B561" s="15"/>
      <c r="C561" s="15"/>
      <c r="D561" s="15"/>
      <c r="E561" s="15"/>
      <c r="F561" s="15"/>
      <c r="G561" s="15"/>
      <c r="H561" s="15"/>
      <c r="I561" s="15"/>
      <c r="J561" s="15"/>
      <c r="K561" s="15"/>
      <c r="L561" s="15"/>
      <c r="M561" s="15"/>
      <c r="N561" s="15"/>
      <c r="O561" s="15"/>
      <c r="P561" s="15"/>
      <c r="Q561" s="15"/>
      <c r="R561" s="15"/>
      <c r="S561" s="15"/>
      <c r="T561" s="15"/>
      <c r="U561" s="15"/>
    </row>
    <row r="562" spans="1:21">
      <c r="A562" s="15"/>
      <c r="B562" s="15"/>
      <c r="C562" s="15"/>
      <c r="D562" s="15"/>
      <c r="E562" s="15"/>
      <c r="F562" s="15"/>
      <c r="G562" s="15"/>
      <c r="H562" s="15"/>
      <c r="I562" s="15"/>
      <c r="J562" s="15"/>
      <c r="K562" s="15"/>
      <c r="L562" s="15"/>
      <c r="M562" s="15"/>
      <c r="N562" s="15"/>
      <c r="O562" s="15"/>
      <c r="P562" s="15"/>
      <c r="Q562" s="15"/>
      <c r="R562" s="15"/>
      <c r="S562" s="15"/>
      <c r="T562" s="15"/>
      <c r="U562" s="15"/>
    </row>
    <row r="563" spans="1:21">
      <c r="A563" s="15"/>
      <c r="B563" s="15"/>
      <c r="C563" s="15"/>
      <c r="D563" s="15"/>
      <c r="E563" s="15"/>
      <c r="F563" s="15"/>
      <c r="G563" s="15"/>
      <c r="H563" s="15"/>
      <c r="I563" s="15"/>
      <c r="J563" s="15"/>
      <c r="K563" s="15"/>
      <c r="L563" s="15"/>
      <c r="M563" s="15"/>
      <c r="N563" s="15"/>
      <c r="O563" s="15"/>
      <c r="P563" s="15"/>
      <c r="Q563" s="15"/>
      <c r="R563" s="15"/>
      <c r="S563" s="15"/>
      <c r="T563" s="15"/>
      <c r="U563" s="15"/>
    </row>
    <row r="564" spans="1:21">
      <c r="A564" s="15"/>
      <c r="B564" s="15"/>
      <c r="C564" s="15"/>
      <c r="D564" s="15"/>
      <c r="E564" s="15"/>
      <c r="F564" s="15"/>
      <c r="G564" s="15"/>
      <c r="H564" s="15"/>
      <c r="I564" s="15"/>
      <c r="J564" s="15"/>
      <c r="K564" s="15"/>
      <c r="L564" s="15"/>
      <c r="M564" s="15"/>
      <c r="N564" s="15"/>
      <c r="O564" s="15"/>
      <c r="P564" s="15"/>
      <c r="Q564" s="15"/>
      <c r="R564" s="15"/>
      <c r="S564" s="15"/>
      <c r="T564" s="15"/>
      <c r="U564" s="15"/>
    </row>
    <row r="565" spans="1:21">
      <c r="A565" s="15"/>
      <c r="B565" s="15"/>
      <c r="C565" s="15"/>
      <c r="D565" s="15"/>
      <c r="E565" s="15"/>
      <c r="F565" s="15"/>
      <c r="G565" s="15"/>
      <c r="H565" s="15"/>
      <c r="I565" s="15"/>
      <c r="J565" s="15"/>
      <c r="K565" s="15"/>
      <c r="L565" s="15"/>
      <c r="M565" s="15"/>
      <c r="N565" s="15"/>
      <c r="O565" s="15"/>
      <c r="P565" s="15"/>
      <c r="Q565" s="15"/>
      <c r="R565" s="15"/>
      <c r="S565" s="15"/>
      <c r="T565" s="15"/>
      <c r="U565" s="15"/>
    </row>
    <row r="566" spans="1:21">
      <c r="A566" s="15"/>
      <c r="B566" s="15"/>
      <c r="C566" s="15"/>
      <c r="D566" s="15"/>
      <c r="E566" s="15"/>
      <c r="F566" s="15"/>
      <c r="G566" s="15"/>
      <c r="H566" s="15"/>
      <c r="I566" s="15"/>
      <c r="J566" s="15"/>
      <c r="K566" s="15"/>
      <c r="L566" s="15"/>
      <c r="M566" s="15"/>
      <c r="N566" s="15"/>
      <c r="O566" s="15"/>
      <c r="P566" s="15"/>
      <c r="Q566" s="15"/>
      <c r="R566" s="15"/>
      <c r="S566" s="15"/>
      <c r="T566" s="15"/>
      <c r="U566" s="15"/>
    </row>
    <row r="567" spans="1:21">
      <c r="A567" s="15"/>
      <c r="B567" s="15"/>
      <c r="C567" s="15"/>
      <c r="D567" s="15"/>
      <c r="E567" s="15"/>
      <c r="F567" s="15"/>
      <c r="G567" s="15"/>
      <c r="H567" s="15"/>
      <c r="I567" s="15"/>
      <c r="J567" s="15"/>
      <c r="K567" s="15"/>
      <c r="L567" s="15"/>
      <c r="M567" s="15"/>
      <c r="N567" s="15"/>
      <c r="O567" s="15"/>
      <c r="P567" s="15"/>
      <c r="Q567" s="15"/>
      <c r="R567" s="15"/>
      <c r="S567" s="15"/>
      <c r="T567" s="15"/>
      <c r="U567" s="15"/>
    </row>
    <row r="568" spans="1:21">
      <c r="A568" s="15"/>
      <c r="B568" s="15"/>
      <c r="C568" s="15"/>
      <c r="D568" s="15"/>
      <c r="E568" s="15"/>
      <c r="F568" s="15"/>
      <c r="G568" s="15"/>
      <c r="H568" s="15"/>
      <c r="I568" s="15"/>
      <c r="J568" s="15"/>
      <c r="K568" s="15"/>
      <c r="L568" s="15"/>
      <c r="M568" s="15"/>
      <c r="N568" s="15"/>
      <c r="O568" s="15"/>
      <c r="P568" s="15"/>
      <c r="Q568" s="15"/>
      <c r="R568" s="15"/>
      <c r="S568" s="15"/>
      <c r="T568" s="15"/>
      <c r="U568" s="15"/>
    </row>
    <row r="569" spans="1:21">
      <c r="A569" s="15"/>
      <c r="B569" s="15"/>
      <c r="C569" s="15"/>
      <c r="D569" s="15"/>
      <c r="E569" s="15"/>
      <c r="F569" s="15"/>
      <c r="G569" s="15"/>
      <c r="H569" s="15"/>
      <c r="I569" s="15"/>
      <c r="J569" s="15"/>
      <c r="K569" s="15"/>
      <c r="L569" s="15"/>
      <c r="M569" s="15"/>
      <c r="N569" s="15"/>
      <c r="O569" s="15"/>
      <c r="P569" s="15"/>
      <c r="Q569" s="15"/>
      <c r="R569" s="15"/>
      <c r="S569" s="15"/>
      <c r="T569" s="15"/>
      <c r="U569" s="15"/>
    </row>
    <row r="570" spans="1:21">
      <c r="A570" s="15"/>
      <c r="B570" s="15"/>
      <c r="C570" s="15"/>
      <c r="D570" s="15"/>
      <c r="E570" s="15"/>
      <c r="F570" s="15"/>
      <c r="G570" s="15"/>
      <c r="H570" s="15"/>
      <c r="I570" s="15"/>
      <c r="J570" s="15"/>
      <c r="K570" s="15"/>
      <c r="L570" s="15"/>
      <c r="M570" s="15"/>
      <c r="N570" s="15"/>
      <c r="O570" s="15"/>
      <c r="P570" s="15"/>
      <c r="Q570" s="15"/>
      <c r="R570" s="15"/>
      <c r="S570" s="15"/>
      <c r="T570" s="15"/>
      <c r="U570" s="15"/>
    </row>
    <row r="571" spans="1:21">
      <c r="A571" s="15"/>
      <c r="B571" s="15"/>
      <c r="C571" s="15"/>
      <c r="D571" s="15"/>
      <c r="E571" s="15"/>
      <c r="F571" s="15"/>
      <c r="G571" s="15"/>
      <c r="H571" s="15"/>
      <c r="I571" s="15"/>
      <c r="J571" s="15"/>
      <c r="K571" s="15"/>
      <c r="L571" s="15"/>
      <c r="M571" s="15"/>
      <c r="N571" s="15"/>
      <c r="O571" s="15"/>
      <c r="P571" s="15"/>
      <c r="Q571" s="15"/>
      <c r="R571" s="15"/>
      <c r="S571" s="15"/>
      <c r="T571" s="15"/>
      <c r="U571" s="15"/>
    </row>
    <row r="572" spans="1:21">
      <c r="A572" s="15"/>
      <c r="B572" s="15"/>
      <c r="C572" s="15"/>
      <c r="D572" s="15"/>
      <c r="E572" s="15"/>
      <c r="F572" s="15"/>
      <c r="G572" s="15"/>
      <c r="H572" s="15"/>
      <c r="I572" s="15"/>
      <c r="J572" s="15"/>
      <c r="K572" s="15"/>
      <c r="L572" s="15"/>
      <c r="M572" s="15"/>
      <c r="N572" s="15"/>
      <c r="O572" s="15"/>
      <c r="P572" s="15"/>
      <c r="Q572" s="15"/>
      <c r="R572" s="15"/>
      <c r="S572" s="15"/>
      <c r="T572" s="15"/>
      <c r="U572" s="15"/>
    </row>
    <row r="573" spans="1:21">
      <c r="A573" s="15"/>
      <c r="B573" s="15"/>
      <c r="C573" s="15"/>
      <c r="D573" s="15"/>
      <c r="E573" s="15"/>
      <c r="F573" s="15"/>
      <c r="G573" s="15"/>
      <c r="H573" s="15"/>
      <c r="I573" s="15"/>
      <c r="J573" s="15"/>
      <c r="K573" s="15"/>
      <c r="L573" s="15"/>
      <c r="M573" s="15"/>
      <c r="N573" s="15"/>
      <c r="O573" s="15"/>
      <c r="P573" s="15"/>
      <c r="Q573" s="15"/>
      <c r="R573" s="15"/>
      <c r="S573" s="15"/>
      <c r="T573" s="15"/>
      <c r="U573" s="15"/>
    </row>
    <row r="574" spans="1:21">
      <c r="A574" s="15"/>
      <c r="B574" s="15"/>
      <c r="C574" s="15"/>
      <c r="D574" s="15"/>
      <c r="E574" s="15"/>
      <c r="F574" s="15"/>
      <c r="G574" s="15"/>
      <c r="H574" s="15"/>
      <c r="I574" s="15"/>
      <c r="J574" s="15"/>
      <c r="K574" s="15"/>
      <c r="L574" s="15"/>
      <c r="M574" s="15"/>
      <c r="N574" s="15"/>
      <c r="O574" s="15"/>
      <c r="P574" s="15"/>
      <c r="Q574" s="15"/>
      <c r="R574" s="15"/>
      <c r="S574" s="15"/>
      <c r="T574" s="15"/>
      <c r="U574" s="15"/>
    </row>
    <row r="575" spans="1:21">
      <c r="A575" s="15"/>
      <c r="B575" s="15"/>
      <c r="C575" s="15"/>
      <c r="D575" s="15"/>
      <c r="E575" s="15"/>
      <c r="F575" s="15"/>
      <c r="G575" s="15"/>
      <c r="H575" s="15"/>
      <c r="I575" s="15"/>
      <c r="J575" s="15"/>
      <c r="K575" s="15"/>
      <c r="L575" s="15"/>
      <c r="M575" s="15"/>
      <c r="N575" s="15"/>
      <c r="O575" s="15"/>
      <c r="P575" s="15"/>
      <c r="Q575" s="15"/>
      <c r="R575" s="15"/>
      <c r="S575" s="15"/>
      <c r="T575" s="15"/>
      <c r="U575" s="15"/>
    </row>
    <row r="576" spans="1:21">
      <c r="A576" s="15"/>
      <c r="B576" s="15"/>
      <c r="C576" s="15"/>
      <c r="D576" s="15"/>
      <c r="E576" s="15"/>
      <c r="F576" s="15"/>
      <c r="G576" s="15"/>
      <c r="H576" s="15"/>
      <c r="I576" s="15"/>
      <c r="J576" s="15"/>
      <c r="K576" s="15"/>
      <c r="L576" s="15"/>
      <c r="M576" s="15"/>
      <c r="N576" s="15"/>
      <c r="O576" s="15"/>
      <c r="P576" s="15"/>
      <c r="Q576" s="15"/>
      <c r="R576" s="15"/>
      <c r="S576" s="15"/>
      <c r="T576" s="15"/>
      <c r="U576" s="15"/>
    </row>
    <row r="577" spans="1:21">
      <c r="A577" s="15"/>
      <c r="B577" s="15"/>
      <c r="C577" s="15"/>
      <c r="D577" s="15"/>
      <c r="E577" s="15"/>
      <c r="F577" s="15"/>
      <c r="G577" s="15"/>
      <c r="H577" s="15"/>
      <c r="I577" s="15"/>
      <c r="J577" s="15"/>
      <c r="K577" s="15"/>
      <c r="L577" s="15"/>
      <c r="M577" s="15"/>
      <c r="N577" s="15"/>
      <c r="O577" s="15"/>
      <c r="P577" s="15"/>
      <c r="Q577" s="15"/>
      <c r="R577" s="15"/>
      <c r="S577" s="15"/>
      <c r="T577" s="15"/>
      <c r="U577" s="15"/>
    </row>
    <row r="578" spans="1:21">
      <c r="A578" s="15"/>
      <c r="B578" s="15"/>
      <c r="C578" s="15"/>
      <c r="D578" s="15"/>
      <c r="E578" s="15"/>
      <c r="F578" s="15"/>
      <c r="G578" s="15"/>
      <c r="H578" s="15"/>
      <c r="I578" s="15"/>
      <c r="J578" s="15"/>
      <c r="K578" s="15"/>
      <c r="L578" s="15"/>
      <c r="M578" s="15"/>
      <c r="N578" s="15"/>
      <c r="O578" s="15"/>
      <c r="P578" s="15"/>
      <c r="Q578" s="15"/>
      <c r="R578" s="15"/>
      <c r="S578" s="15"/>
      <c r="T578" s="15"/>
      <c r="U578" s="15"/>
    </row>
    <row r="579" spans="1:21">
      <c r="A579" s="15"/>
      <c r="B579" s="15"/>
      <c r="C579" s="15"/>
      <c r="D579" s="15"/>
      <c r="E579" s="15"/>
      <c r="F579" s="15"/>
      <c r="G579" s="15"/>
      <c r="H579" s="15"/>
      <c r="I579" s="15"/>
      <c r="J579" s="15"/>
      <c r="K579" s="15"/>
      <c r="L579" s="15"/>
      <c r="M579" s="15"/>
      <c r="N579" s="15"/>
      <c r="O579" s="15"/>
      <c r="P579" s="15"/>
      <c r="Q579" s="15"/>
      <c r="R579" s="15"/>
      <c r="S579" s="15"/>
      <c r="T579" s="15"/>
      <c r="U579" s="15"/>
    </row>
    <row r="580" spans="1:21">
      <c r="A580" s="15"/>
      <c r="B580" s="15"/>
      <c r="C580" s="15"/>
      <c r="D580" s="15"/>
      <c r="E580" s="15"/>
      <c r="F580" s="15"/>
      <c r="G580" s="15"/>
      <c r="H580" s="15"/>
      <c r="I580" s="15"/>
      <c r="J580" s="15"/>
      <c r="K580" s="15"/>
      <c r="L580" s="15"/>
      <c r="M580" s="15"/>
      <c r="N580" s="15"/>
      <c r="O580" s="15"/>
      <c r="P580" s="15"/>
      <c r="Q580" s="15"/>
      <c r="R580" s="15"/>
      <c r="S580" s="15"/>
      <c r="T580" s="15"/>
      <c r="U580" s="15"/>
    </row>
    <row r="581" spans="1:21">
      <c r="A581" s="15"/>
      <c r="B581" s="15"/>
      <c r="C581" s="15"/>
      <c r="D581" s="15"/>
      <c r="E581" s="15"/>
      <c r="F581" s="15"/>
      <c r="G581" s="15"/>
      <c r="H581" s="15"/>
      <c r="I581" s="15"/>
      <c r="J581" s="15"/>
      <c r="K581" s="15"/>
      <c r="L581" s="15"/>
      <c r="M581" s="15"/>
      <c r="N581" s="15"/>
      <c r="O581" s="15"/>
      <c r="P581" s="15"/>
      <c r="Q581" s="15"/>
      <c r="R581" s="15"/>
      <c r="S581" s="15"/>
      <c r="T581" s="15"/>
      <c r="U581" s="15"/>
    </row>
    <row r="582" spans="1:21">
      <c r="A582" s="15"/>
      <c r="B582" s="15"/>
      <c r="C582" s="15"/>
      <c r="D582" s="15"/>
      <c r="E582" s="15"/>
      <c r="F582" s="15"/>
      <c r="G582" s="15"/>
      <c r="H582" s="15"/>
      <c r="I582" s="15"/>
      <c r="J582" s="15"/>
      <c r="K582" s="15"/>
      <c r="L582" s="15"/>
      <c r="M582" s="15"/>
      <c r="N582" s="15"/>
      <c r="O582" s="15"/>
      <c r="P582" s="15"/>
      <c r="Q582" s="15"/>
      <c r="R582" s="15"/>
      <c r="S582" s="15"/>
      <c r="T582" s="15"/>
      <c r="U582" s="15"/>
    </row>
    <row r="583" spans="1:21">
      <c r="A583" s="15"/>
      <c r="B583" s="15"/>
      <c r="C583" s="15"/>
      <c r="D583" s="15"/>
      <c r="E583" s="15"/>
      <c r="F583" s="15"/>
      <c r="G583" s="15"/>
      <c r="H583" s="15"/>
      <c r="I583" s="15"/>
      <c r="J583" s="15"/>
      <c r="K583" s="15"/>
      <c r="L583" s="15"/>
      <c r="M583" s="15"/>
      <c r="N583" s="15"/>
      <c r="O583" s="15"/>
      <c r="P583" s="15"/>
      <c r="Q583" s="15"/>
      <c r="R583" s="15"/>
      <c r="S583" s="15"/>
      <c r="T583" s="15"/>
      <c r="U583" s="15"/>
    </row>
    <row r="584" spans="1:21">
      <c r="A584" s="15"/>
      <c r="B584" s="15"/>
      <c r="C584" s="15"/>
      <c r="D584" s="15"/>
      <c r="E584" s="15"/>
      <c r="F584" s="15"/>
      <c r="G584" s="15"/>
      <c r="H584" s="15"/>
      <c r="I584" s="15"/>
      <c r="J584" s="15"/>
      <c r="K584" s="15"/>
      <c r="L584" s="15"/>
      <c r="M584" s="15"/>
      <c r="N584" s="15"/>
      <c r="O584" s="15"/>
      <c r="P584" s="15"/>
      <c r="Q584" s="15"/>
      <c r="R584" s="15"/>
      <c r="S584" s="15"/>
      <c r="T584" s="15"/>
      <c r="U584" s="15"/>
    </row>
    <row r="585" spans="1:21">
      <c r="A585" s="15"/>
      <c r="B585" s="15"/>
      <c r="C585" s="15"/>
      <c r="D585" s="15"/>
      <c r="E585" s="15"/>
      <c r="F585" s="15"/>
      <c r="G585" s="15"/>
      <c r="H585" s="15"/>
      <c r="I585" s="15"/>
      <c r="J585" s="15"/>
      <c r="K585" s="15"/>
      <c r="L585" s="15"/>
      <c r="M585" s="15"/>
      <c r="N585" s="15"/>
      <c r="O585" s="15"/>
      <c r="P585" s="15"/>
      <c r="Q585" s="15"/>
      <c r="R585" s="15"/>
      <c r="S585" s="15"/>
      <c r="T585" s="15"/>
      <c r="U585" s="15"/>
    </row>
    <row r="586" spans="1:21">
      <c r="A586" s="15"/>
      <c r="B586" s="15"/>
      <c r="C586" s="15"/>
      <c r="D586" s="15"/>
      <c r="E586" s="15"/>
      <c r="F586" s="15"/>
      <c r="G586" s="15"/>
      <c r="H586" s="15"/>
      <c r="I586" s="15"/>
      <c r="J586" s="15"/>
      <c r="K586" s="15"/>
      <c r="L586" s="15"/>
      <c r="M586" s="15"/>
      <c r="N586" s="15"/>
      <c r="O586" s="15"/>
      <c r="P586" s="15"/>
      <c r="Q586" s="15"/>
      <c r="R586" s="15"/>
      <c r="S586" s="15"/>
      <c r="T586" s="15"/>
      <c r="U586" s="15"/>
    </row>
    <row r="587" spans="1:21">
      <c r="A587" s="15"/>
      <c r="B587" s="15"/>
      <c r="C587" s="15"/>
      <c r="D587" s="15"/>
      <c r="E587" s="15"/>
      <c r="F587" s="15"/>
      <c r="G587" s="15"/>
      <c r="H587" s="15"/>
      <c r="I587" s="15"/>
      <c r="J587" s="15"/>
      <c r="K587" s="15"/>
      <c r="L587" s="15"/>
      <c r="M587" s="15"/>
      <c r="N587" s="15"/>
      <c r="O587" s="15"/>
      <c r="P587" s="15"/>
      <c r="Q587" s="15"/>
      <c r="R587" s="15"/>
      <c r="S587" s="15"/>
      <c r="T587" s="15"/>
      <c r="U587" s="15"/>
    </row>
    <row r="588" spans="1:21">
      <c r="A588" s="15"/>
      <c r="B588" s="15"/>
      <c r="C588" s="15"/>
      <c r="D588" s="15"/>
      <c r="E588" s="15"/>
      <c r="F588" s="15"/>
      <c r="G588" s="15"/>
      <c r="H588" s="15"/>
      <c r="I588" s="15"/>
      <c r="J588" s="15"/>
      <c r="K588" s="15"/>
      <c r="L588" s="15"/>
      <c r="M588" s="15"/>
      <c r="N588" s="15"/>
      <c r="O588" s="15"/>
      <c r="P588" s="15"/>
      <c r="Q588" s="15"/>
      <c r="R588" s="15"/>
      <c r="S588" s="15"/>
      <c r="T588" s="15"/>
      <c r="U588" s="15"/>
    </row>
    <row r="589" spans="1:21">
      <c r="A589" s="15"/>
      <c r="B589" s="15"/>
      <c r="C589" s="15"/>
      <c r="D589" s="15"/>
      <c r="E589" s="15"/>
      <c r="F589" s="15"/>
      <c r="G589" s="15"/>
      <c r="H589" s="15"/>
      <c r="I589" s="15"/>
      <c r="J589" s="15"/>
      <c r="K589" s="15"/>
      <c r="L589" s="15"/>
      <c r="M589" s="15"/>
      <c r="N589" s="15"/>
      <c r="O589" s="15"/>
      <c r="P589" s="15"/>
      <c r="Q589" s="15"/>
      <c r="R589" s="15"/>
      <c r="S589" s="15"/>
      <c r="T589" s="15"/>
      <c r="U589" s="15"/>
    </row>
    <row r="590" spans="1:21">
      <c r="A590" s="15"/>
      <c r="B590" s="15"/>
      <c r="C590" s="15"/>
      <c r="D590" s="15"/>
      <c r="E590" s="15"/>
      <c r="F590" s="15"/>
      <c r="G590" s="15"/>
      <c r="H590" s="15"/>
      <c r="I590" s="15"/>
      <c r="J590" s="15"/>
      <c r="K590" s="15"/>
      <c r="L590" s="15"/>
      <c r="M590" s="15"/>
      <c r="N590" s="15"/>
      <c r="O590" s="15"/>
      <c r="P590" s="15"/>
      <c r="Q590" s="15"/>
      <c r="R590" s="15"/>
      <c r="S590" s="15"/>
      <c r="T590" s="15"/>
      <c r="U590" s="15"/>
    </row>
    <row r="591" spans="1:21">
      <c r="A591" s="15"/>
      <c r="B591" s="15"/>
      <c r="C591" s="15"/>
      <c r="D591" s="15"/>
      <c r="E591" s="15"/>
      <c r="F591" s="15"/>
      <c r="G591" s="15"/>
      <c r="H591" s="15"/>
      <c r="I591" s="15"/>
      <c r="J591" s="15"/>
      <c r="K591" s="15"/>
      <c r="L591" s="15"/>
      <c r="M591" s="15"/>
      <c r="N591" s="15"/>
      <c r="O591" s="15"/>
      <c r="P591" s="15"/>
      <c r="Q591" s="15"/>
      <c r="R591" s="15"/>
      <c r="S591" s="15"/>
      <c r="T591" s="15"/>
      <c r="U591" s="15"/>
    </row>
    <row r="592" spans="1:21">
      <c r="A592" s="15"/>
      <c r="B592" s="15"/>
      <c r="C592" s="15"/>
      <c r="D592" s="15"/>
      <c r="E592" s="15"/>
      <c r="F592" s="15"/>
      <c r="G592" s="15"/>
      <c r="H592" s="15"/>
      <c r="I592" s="15"/>
      <c r="J592" s="15"/>
      <c r="K592" s="15"/>
      <c r="L592" s="15"/>
      <c r="M592" s="15"/>
      <c r="N592" s="15"/>
      <c r="O592" s="15"/>
      <c r="P592" s="15"/>
      <c r="Q592" s="15"/>
      <c r="R592" s="15"/>
      <c r="S592" s="15"/>
      <c r="T592" s="15"/>
      <c r="U592" s="15"/>
    </row>
    <row r="593" spans="1:21">
      <c r="A593" s="15"/>
      <c r="B593" s="15"/>
      <c r="C593" s="15"/>
      <c r="D593" s="15"/>
      <c r="E593" s="15"/>
      <c r="F593" s="15"/>
      <c r="G593" s="15"/>
      <c r="H593" s="15"/>
      <c r="I593" s="15"/>
      <c r="J593" s="15"/>
      <c r="K593" s="15"/>
      <c r="L593" s="15"/>
      <c r="M593" s="15"/>
      <c r="N593" s="15"/>
      <c r="O593" s="15"/>
      <c r="P593" s="15"/>
      <c r="Q593" s="15"/>
      <c r="R593" s="15"/>
      <c r="S593" s="15"/>
      <c r="T593" s="15"/>
      <c r="U593" s="15"/>
    </row>
    <row r="594" spans="1:21">
      <c r="A594" s="15"/>
      <c r="B594" s="15"/>
      <c r="C594" s="15"/>
      <c r="D594" s="15"/>
      <c r="E594" s="15"/>
      <c r="F594" s="15"/>
      <c r="G594" s="15"/>
      <c r="H594" s="15"/>
      <c r="I594" s="15"/>
      <c r="J594" s="15"/>
      <c r="K594" s="15"/>
      <c r="L594" s="15"/>
      <c r="M594" s="15"/>
      <c r="N594" s="15"/>
      <c r="O594" s="15"/>
      <c r="P594" s="15"/>
      <c r="Q594" s="15"/>
      <c r="R594" s="15"/>
      <c r="S594" s="15"/>
      <c r="T594" s="15"/>
      <c r="U594" s="15"/>
    </row>
    <row r="595" spans="1:21">
      <c r="A595" s="15"/>
      <c r="B595" s="15"/>
      <c r="C595" s="15"/>
      <c r="D595" s="15"/>
      <c r="E595" s="15"/>
      <c r="F595" s="15"/>
      <c r="G595" s="15"/>
      <c r="H595" s="15"/>
      <c r="I595" s="15"/>
      <c r="J595" s="15"/>
      <c r="K595" s="15"/>
      <c r="L595" s="15"/>
      <c r="M595" s="15"/>
      <c r="N595" s="15"/>
      <c r="O595" s="15"/>
      <c r="P595" s="15"/>
      <c r="Q595" s="15"/>
      <c r="R595" s="15"/>
      <c r="S595" s="15"/>
      <c r="T595" s="15"/>
      <c r="U595" s="15"/>
    </row>
    <row r="596" spans="1:21">
      <c r="A596" s="15"/>
      <c r="B596" s="15"/>
      <c r="C596" s="15"/>
      <c r="D596" s="15"/>
      <c r="E596" s="15"/>
      <c r="F596" s="15"/>
      <c r="G596" s="15"/>
      <c r="H596" s="15"/>
      <c r="I596" s="15"/>
      <c r="J596" s="15"/>
      <c r="K596" s="15"/>
      <c r="L596" s="15"/>
      <c r="M596" s="15"/>
      <c r="N596" s="15"/>
      <c r="O596" s="15"/>
      <c r="P596" s="15"/>
      <c r="Q596" s="15"/>
      <c r="R596" s="15"/>
      <c r="S596" s="15"/>
      <c r="T596" s="15"/>
      <c r="U596" s="15"/>
    </row>
    <row r="597" spans="1:21">
      <c r="A597" s="15"/>
      <c r="B597" s="15"/>
      <c r="C597" s="15"/>
      <c r="D597" s="15"/>
      <c r="E597" s="15"/>
      <c r="F597" s="15"/>
      <c r="G597" s="15"/>
      <c r="H597" s="15"/>
      <c r="I597" s="15"/>
      <c r="J597" s="15"/>
      <c r="K597" s="15"/>
      <c r="L597" s="15"/>
      <c r="M597" s="15"/>
      <c r="N597" s="15"/>
      <c r="O597" s="15"/>
      <c r="P597" s="15"/>
      <c r="Q597" s="15"/>
      <c r="R597" s="15"/>
      <c r="S597" s="15"/>
      <c r="T597" s="15"/>
      <c r="U597" s="15"/>
    </row>
    <row r="598" spans="1:21">
      <c r="A598" s="15"/>
      <c r="B598" s="15"/>
      <c r="C598" s="15"/>
      <c r="D598" s="15"/>
      <c r="E598" s="15"/>
      <c r="F598" s="15"/>
      <c r="G598" s="15"/>
      <c r="H598" s="15"/>
      <c r="I598" s="15"/>
      <c r="J598" s="15"/>
      <c r="K598" s="15"/>
      <c r="L598" s="15"/>
      <c r="M598" s="15"/>
      <c r="N598" s="15"/>
      <c r="O598" s="15"/>
      <c r="P598" s="15"/>
      <c r="Q598" s="15"/>
      <c r="R598" s="15"/>
      <c r="S598" s="15"/>
      <c r="T598" s="15"/>
      <c r="U598" s="15"/>
    </row>
    <row r="599" spans="1:21">
      <c r="A599" s="15"/>
      <c r="B599" s="15"/>
      <c r="C599" s="15"/>
      <c r="D599" s="15"/>
      <c r="E599" s="15"/>
      <c r="F599" s="15"/>
      <c r="G599" s="15"/>
      <c r="H599" s="15"/>
      <c r="I599" s="15"/>
      <c r="J599" s="15"/>
      <c r="K599" s="15"/>
      <c r="L599" s="15"/>
      <c r="M599" s="15"/>
      <c r="N599" s="15"/>
      <c r="O599" s="15"/>
      <c r="P599" s="15"/>
      <c r="Q599" s="15"/>
      <c r="R599" s="15"/>
      <c r="S599" s="15"/>
      <c r="T599" s="15"/>
      <c r="U599" s="15"/>
    </row>
    <row r="600" spans="1:21">
      <c r="A600" s="15"/>
      <c r="B600" s="15"/>
      <c r="C600" s="15"/>
      <c r="D600" s="15"/>
      <c r="E600" s="15"/>
      <c r="F600" s="15"/>
      <c r="G600" s="15"/>
      <c r="H600" s="15"/>
      <c r="I600" s="15"/>
      <c r="J600" s="15"/>
      <c r="K600" s="15"/>
      <c r="L600" s="15"/>
      <c r="M600" s="15"/>
      <c r="N600" s="15"/>
      <c r="O600" s="15"/>
      <c r="P600" s="15"/>
      <c r="Q600" s="15"/>
      <c r="R600" s="15"/>
      <c r="S600" s="15"/>
      <c r="T600" s="15"/>
      <c r="U600" s="15"/>
    </row>
    <row r="601" spans="1:21">
      <c r="A601" s="15"/>
      <c r="B601" s="15"/>
      <c r="C601" s="15"/>
      <c r="D601" s="15"/>
      <c r="E601" s="15"/>
      <c r="F601" s="15"/>
      <c r="G601" s="15"/>
      <c r="H601" s="15"/>
      <c r="I601" s="15"/>
      <c r="J601" s="15"/>
      <c r="K601" s="15"/>
      <c r="L601" s="15"/>
      <c r="M601" s="15"/>
      <c r="N601" s="15"/>
      <c r="O601" s="15"/>
      <c r="P601" s="15"/>
      <c r="Q601" s="15"/>
      <c r="R601" s="15"/>
      <c r="S601" s="15"/>
      <c r="T601" s="15"/>
      <c r="U601" s="15"/>
    </row>
    <row r="602" spans="1:21">
      <c r="A602" s="15"/>
      <c r="B602" s="15"/>
      <c r="C602" s="15"/>
      <c r="D602" s="15"/>
      <c r="E602" s="15"/>
      <c r="F602" s="15"/>
      <c r="G602" s="15"/>
      <c r="H602" s="15"/>
      <c r="I602" s="15"/>
      <c r="J602" s="15"/>
      <c r="K602" s="15"/>
      <c r="L602" s="15"/>
      <c r="M602" s="15"/>
      <c r="N602" s="15"/>
      <c r="O602" s="15"/>
      <c r="P602" s="15"/>
      <c r="Q602" s="15"/>
      <c r="R602" s="15"/>
      <c r="S602" s="15"/>
      <c r="T602" s="15"/>
      <c r="U602" s="15"/>
    </row>
    <row r="603" spans="1:21">
      <c r="A603" s="15"/>
      <c r="B603" s="15"/>
      <c r="C603" s="15"/>
      <c r="D603" s="15"/>
      <c r="E603" s="15"/>
      <c r="F603" s="15"/>
      <c r="G603" s="15"/>
      <c r="H603" s="15"/>
      <c r="I603" s="15"/>
      <c r="J603" s="15"/>
      <c r="K603" s="15"/>
      <c r="L603" s="15"/>
      <c r="M603" s="15"/>
      <c r="N603" s="15"/>
      <c r="O603" s="15"/>
      <c r="P603" s="15"/>
      <c r="Q603" s="15"/>
      <c r="R603" s="15"/>
      <c r="S603" s="15"/>
      <c r="T603" s="15"/>
      <c r="U603" s="15"/>
    </row>
    <row r="604" spans="1:21">
      <c r="A604" s="15"/>
      <c r="B604" s="15"/>
      <c r="C604" s="15"/>
      <c r="D604" s="15"/>
      <c r="E604" s="15"/>
      <c r="F604" s="15"/>
      <c r="G604" s="15"/>
      <c r="H604" s="15"/>
      <c r="I604" s="15"/>
      <c r="J604" s="15"/>
      <c r="K604" s="15"/>
      <c r="L604" s="15"/>
      <c r="M604" s="15"/>
      <c r="N604" s="15"/>
      <c r="O604" s="15"/>
      <c r="P604" s="15"/>
      <c r="Q604" s="15"/>
      <c r="R604" s="15"/>
      <c r="S604" s="15"/>
      <c r="T604" s="15"/>
      <c r="U604" s="15"/>
    </row>
    <row r="605" spans="1:21">
      <c r="A605" s="15"/>
      <c r="B605" s="15"/>
      <c r="C605" s="15"/>
      <c r="D605" s="15"/>
      <c r="E605" s="15"/>
      <c r="F605" s="15"/>
      <c r="G605" s="15"/>
      <c r="H605" s="15"/>
      <c r="I605" s="15"/>
      <c r="J605" s="15"/>
      <c r="K605" s="15"/>
      <c r="L605" s="15"/>
      <c r="M605" s="15"/>
      <c r="N605" s="15"/>
      <c r="O605" s="15"/>
      <c r="P605" s="15"/>
      <c r="Q605" s="15"/>
      <c r="R605" s="15"/>
      <c r="S605" s="15"/>
      <c r="T605" s="15"/>
      <c r="U605" s="15"/>
    </row>
    <row r="606" spans="1:21">
      <c r="A606" s="15"/>
      <c r="B606" s="15"/>
      <c r="C606" s="15"/>
      <c r="D606" s="15"/>
      <c r="E606" s="15"/>
      <c r="F606" s="15"/>
      <c r="G606" s="15"/>
      <c r="H606" s="15"/>
      <c r="I606" s="15"/>
      <c r="J606" s="15"/>
      <c r="K606" s="15"/>
      <c r="L606" s="15"/>
      <c r="M606" s="15"/>
      <c r="N606" s="15"/>
      <c r="O606" s="15"/>
      <c r="P606" s="15"/>
      <c r="Q606" s="15"/>
      <c r="R606" s="15"/>
      <c r="S606" s="15"/>
      <c r="T606" s="15"/>
      <c r="U606" s="15"/>
    </row>
    <row r="607" spans="1:21">
      <c r="A607" s="15"/>
      <c r="B607" s="15"/>
      <c r="C607" s="15"/>
      <c r="D607" s="15"/>
      <c r="E607" s="15"/>
      <c r="F607" s="15"/>
      <c r="G607" s="15"/>
      <c r="H607" s="15"/>
      <c r="I607" s="15"/>
      <c r="J607" s="15"/>
      <c r="K607" s="15"/>
      <c r="L607" s="15"/>
      <c r="M607" s="15"/>
      <c r="N607" s="15"/>
      <c r="O607" s="15"/>
      <c r="P607" s="15"/>
      <c r="Q607" s="15"/>
      <c r="R607" s="15"/>
      <c r="S607" s="15"/>
      <c r="T607" s="15"/>
      <c r="U607" s="15"/>
    </row>
    <row r="608" spans="1:21">
      <c r="A608" s="15"/>
      <c r="B608" s="15"/>
      <c r="C608" s="15"/>
      <c r="D608" s="15"/>
      <c r="E608" s="15"/>
      <c r="F608" s="15"/>
      <c r="G608" s="15"/>
      <c r="H608" s="15"/>
      <c r="I608" s="15"/>
      <c r="J608" s="15"/>
      <c r="K608" s="15"/>
      <c r="L608" s="15"/>
      <c r="M608" s="15"/>
      <c r="N608" s="15"/>
      <c r="O608" s="15"/>
      <c r="P608" s="15"/>
      <c r="Q608" s="15"/>
      <c r="R608" s="15"/>
      <c r="S608" s="15"/>
      <c r="T608" s="15"/>
      <c r="U608" s="15"/>
    </row>
    <row r="609" spans="1:21">
      <c r="A609" s="15"/>
      <c r="B609" s="15"/>
      <c r="C609" s="15"/>
      <c r="D609" s="15"/>
      <c r="E609" s="15"/>
      <c r="F609" s="15"/>
      <c r="G609" s="15"/>
      <c r="H609" s="15"/>
      <c r="I609" s="15"/>
      <c r="J609" s="15"/>
      <c r="K609" s="15"/>
      <c r="L609" s="15"/>
      <c r="M609" s="15"/>
      <c r="N609" s="15"/>
      <c r="O609" s="15"/>
      <c r="P609" s="15"/>
      <c r="Q609" s="15"/>
      <c r="R609" s="15"/>
      <c r="S609" s="15"/>
      <c r="T609" s="15"/>
      <c r="U609" s="15"/>
    </row>
    <row r="610" spans="1:21">
      <c r="A610" s="15"/>
      <c r="B610" s="15"/>
      <c r="C610" s="15"/>
      <c r="D610" s="15"/>
      <c r="E610" s="15"/>
      <c r="F610" s="15"/>
      <c r="G610" s="15"/>
      <c r="H610" s="15"/>
      <c r="I610" s="15"/>
      <c r="J610" s="15"/>
      <c r="K610" s="15"/>
      <c r="L610" s="15"/>
      <c r="M610" s="15"/>
      <c r="N610" s="15"/>
      <c r="O610" s="15"/>
      <c r="P610" s="15"/>
      <c r="Q610" s="15"/>
      <c r="R610" s="15"/>
      <c r="S610" s="15"/>
      <c r="T610" s="15"/>
      <c r="U610" s="15"/>
    </row>
    <row r="611" spans="1:21">
      <c r="A611" s="15"/>
      <c r="B611" s="15"/>
      <c r="C611" s="15"/>
      <c r="D611" s="15"/>
      <c r="E611" s="15"/>
      <c r="F611" s="15"/>
      <c r="G611" s="15"/>
      <c r="H611" s="15"/>
      <c r="I611" s="15"/>
      <c r="J611" s="15"/>
      <c r="K611" s="15"/>
      <c r="L611" s="15"/>
      <c r="M611" s="15"/>
      <c r="N611" s="15"/>
      <c r="O611" s="15"/>
      <c r="P611" s="15"/>
      <c r="Q611" s="15"/>
      <c r="R611" s="15"/>
      <c r="S611" s="15"/>
      <c r="T611" s="15"/>
      <c r="U611" s="15"/>
    </row>
    <row r="612" spans="1:21">
      <c r="A612" s="15"/>
      <c r="B612" s="15"/>
      <c r="C612" s="15"/>
      <c r="D612" s="15"/>
      <c r="E612" s="15"/>
      <c r="F612" s="15"/>
      <c r="G612" s="15"/>
      <c r="H612" s="15"/>
      <c r="I612" s="15"/>
      <c r="J612" s="15"/>
      <c r="K612" s="15"/>
      <c r="L612" s="15"/>
      <c r="M612" s="15"/>
      <c r="N612" s="15"/>
      <c r="O612" s="15"/>
      <c r="P612" s="15"/>
      <c r="Q612" s="15"/>
      <c r="R612" s="15"/>
      <c r="S612" s="15"/>
      <c r="T612" s="15"/>
      <c r="U612" s="15"/>
    </row>
    <row r="613" spans="1:21">
      <c r="A613" s="15"/>
      <c r="B613" s="15"/>
      <c r="C613" s="15"/>
      <c r="D613" s="15"/>
      <c r="E613" s="15"/>
      <c r="F613" s="15"/>
      <c r="G613" s="15"/>
      <c r="H613" s="15"/>
      <c r="I613" s="15"/>
      <c r="J613" s="15"/>
      <c r="K613" s="15"/>
      <c r="L613" s="15"/>
      <c r="M613" s="15"/>
      <c r="N613" s="15"/>
      <c r="O613" s="15"/>
      <c r="P613" s="15"/>
      <c r="Q613" s="15"/>
      <c r="R613" s="15"/>
      <c r="S613" s="15"/>
      <c r="T613" s="15"/>
      <c r="U613" s="15"/>
    </row>
    <row r="614" spans="1:21">
      <c r="A614" s="15"/>
      <c r="B614" s="15"/>
      <c r="C614" s="15"/>
      <c r="D614" s="15"/>
      <c r="E614" s="15"/>
      <c r="F614" s="15"/>
      <c r="G614" s="15"/>
      <c r="H614" s="15"/>
      <c r="I614" s="15"/>
      <c r="J614" s="15"/>
      <c r="K614" s="15"/>
      <c r="L614" s="15"/>
      <c r="M614" s="15"/>
      <c r="N614" s="15"/>
      <c r="O614" s="15"/>
      <c r="P614" s="15"/>
      <c r="Q614" s="15"/>
      <c r="R614" s="15"/>
      <c r="S614" s="15"/>
      <c r="T614" s="15"/>
      <c r="U614" s="15"/>
    </row>
    <row r="615" spans="1:21">
      <c r="A615" s="15"/>
      <c r="B615" s="15"/>
      <c r="C615" s="15"/>
      <c r="D615" s="15"/>
      <c r="E615" s="15"/>
      <c r="F615" s="15"/>
      <c r="G615" s="15"/>
      <c r="H615" s="15"/>
      <c r="I615" s="15"/>
      <c r="J615" s="15"/>
      <c r="K615" s="15"/>
      <c r="L615" s="15"/>
      <c r="M615" s="15"/>
      <c r="N615" s="15"/>
      <c r="O615" s="15"/>
      <c r="P615" s="15"/>
      <c r="Q615" s="15"/>
      <c r="R615" s="15"/>
      <c r="S615" s="15"/>
      <c r="T615" s="15"/>
      <c r="U615" s="15"/>
    </row>
    <row r="616" spans="1:21">
      <c r="A616" s="15"/>
      <c r="B616" s="15"/>
      <c r="C616" s="15"/>
      <c r="D616" s="15"/>
      <c r="E616" s="15"/>
      <c r="F616" s="15"/>
      <c r="G616" s="15"/>
      <c r="H616" s="15"/>
      <c r="I616" s="15"/>
      <c r="J616" s="15"/>
      <c r="K616" s="15"/>
      <c r="L616" s="15"/>
      <c r="M616" s="15"/>
      <c r="N616" s="15"/>
      <c r="O616" s="15"/>
      <c r="P616" s="15"/>
      <c r="Q616" s="15"/>
      <c r="R616" s="15"/>
      <c r="S616" s="15"/>
      <c r="T616" s="15"/>
      <c r="U616" s="15"/>
    </row>
    <row r="617" spans="1:21">
      <c r="A617" s="15"/>
      <c r="B617" s="15"/>
      <c r="C617" s="15"/>
      <c r="D617" s="15"/>
      <c r="E617" s="15"/>
      <c r="F617" s="15"/>
      <c r="G617" s="15"/>
      <c r="H617" s="15"/>
      <c r="I617" s="15"/>
      <c r="J617" s="15"/>
      <c r="K617" s="15"/>
      <c r="L617" s="15"/>
      <c r="M617" s="15"/>
      <c r="N617" s="15"/>
      <c r="O617" s="15"/>
      <c r="P617" s="15"/>
      <c r="Q617" s="15"/>
      <c r="R617" s="15"/>
      <c r="S617" s="15"/>
      <c r="T617" s="15"/>
      <c r="U617" s="15"/>
    </row>
    <row r="618" spans="1:21">
      <c r="A618" s="15"/>
      <c r="B618" s="15"/>
      <c r="C618" s="15"/>
      <c r="D618" s="15"/>
      <c r="E618" s="15"/>
      <c r="F618" s="15"/>
      <c r="G618" s="15"/>
      <c r="H618" s="15"/>
      <c r="I618" s="15"/>
      <c r="J618" s="15"/>
      <c r="K618" s="15"/>
      <c r="L618" s="15"/>
      <c r="M618" s="15"/>
      <c r="N618" s="15"/>
      <c r="O618" s="15"/>
      <c r="P618" s="15"/>
      <c r="Q618" s="15"/>
      <c r="R618" s="15"/>
      <c r="S618" s="15"/>
      <c r="T618" s="15"/>
      <c r="U618" s="15"/>
    </row>
    <row r="619" spans="1:21">
      <c r="A619" s="15"/>
      <c r="B619" s="15"/>
      <c r="C619" s="15"/>
      <c r="D619" s="15"/>
      <c r="E619" s="15"/>
      <c r="F619" s="15"/>
      <c r="G619" s="15"/>
      <c r="H619" s="15"/>
      <c r="I619" s="15"/>
      <c r="J619" s="15"/>
      <c r="K619" s="15"/>
      <c r="L619" s="15"/>
      <c r="M619" s="15"/>
      <c r="N619" s="15"/>
      <c r="O619" s="15"/>
      <c r="P619" s="15"/>
      <c r="Q619" s="15"/>
      <c r="R619" s="15"/>
      <c r="S619" s="15"/>
      <c r="T619" s="15"/>
      <c r="U619" s="15"/>
    </row>
    <row r="620" spans="1:21">
      <c r="A620" s="15"/>
      <c r="B620" s="15"/>
      <c r="C620" s="15"/>
      <c r="D620" s="15"/>
      <c r="E620" s="15"/>
      <c r="F620" s="15"/>
      <c r="G620" s="15"/>
      <c r="H620" s="15"/>
      <c r="I620" s="15"/>
      <c r="J620" s="15"/>
      <c r="K620" s="15"/>
      <c r="L620" s="15"/>
      <c r="M620" s="15"/>
      <c r="N620" s="15"/>
      <c r="O620" s="15"/>
      <c r="P620" s="15"/>
      <c r="Q620" s="15"/>
      <c r="R620" s="15"/>
      <c r="S620" s="15"/>
      <c r="T620" s="15"/>
      <c r="U620" s="15"/>
    </row>
    <row r="621" spans="1:21">
      <c r="A621" s="15"/>
      <c r="B621" s="15"/>
      <c r="C621" s="15"/>
      <c r="D621" s="15"/>
      <c r="E621" s="15"/>
      <c r="F621" s="15"/>
      <c r="G621" s="15"/>
      <c r="H621" s="15"/>
      <c r="I621" s="15"/>
      <c r="J621" s="15"/>
      <c r="K621" s="15"/>
      <c r="L621" s="15"/>
      <c r="M621" s="15"/>
      <c r="N621" s="15"/>
      <c r="O621" s="15"/>
      <c r="P621" s="15"/>
      <c r="Q621" s="15"/>
      <c r="R621" s="15"/>
      <c r="S621" s="15"/>
      <c r="T621" s="15"/>
      <c r="U621" s="15"/>
    </row>
    <row r="622" spans="1:21">
      <c r="A622" s="15"/>
      <c r="B622" s="15"/>
      <c r="C622" s="15"/>
      <c r="D622" s="15"/>
      <c r="E622" s="15"/>
      <c r="F622" s="15"/>
      <c r="G622" s="15"/>
      <c r="H622" s="15"/>
      <c r="I622" s="15"/>
      <c r="J622" s="15"/>
      <c r="K622" s="15"/>
      <c r="L622" s="15"/>
      <c r="M622" s="15"/>
      <c r="N622" s="15"/>
      <c r="O622" s="15"/>
      <c r="P622" s="15"/>
      <c r="Q622" s="15"/>
      <c r="R622" s="15"/>
      <c r="S622" s="15"/>
      <c r="T622" s="15"/>
      <c r="U622" s="15"/>
    </row>
    <row r="623" spans="1:21">
      <c r="A623" s="15"/>
      <c r="B623" s="15"/>
      <c r="C623" s="15"/>
      <c r="D623" s="15"/>
      <c r="E623" s="15"/>
      <c r="F623" s="15"/>
      <c r="G623" s="15"/>
      <c r="H623" s="15"/>
      <c r="I623" s="15"/>
      <c r="J623" s="15"/>
      <c r="K623" s="15"/>
      <c r="L623" s="15"/>
      <c r="M623" s="15"/>
      <c r="N623" s="15"/>
      <c r="O623" s="15"/>
      <c r="P623" s="15"/>
      <c r="Q623" s="15"/>
      <c r="R623" s="15"/>
      <c r="S623" s="15"/>
      <c r="T623" s="15"/>
      <c r="U623" s="15"/>
    </row>
    <row r="624" spans="1:21">
      <c r="A624" s="15"/>
      <c r="B624" s="15"/>
      <c r="C624" s="15"/>
      <c r="D624" s="15"/>
      <c r="E624" s="15"/>
      <c r="F624" s="15"/>
      <c r="G624" s="15"/>
      <c r="H624" s="15"/>
      <c r="I624" s="15"/>
      <c r="J624" s="15"/>
      <c r="K624" s="15"/>
      <c r="L624" s="15"/>
      <c r="M624" s="15"/>
      <c r="N624" s="15"/>
      <c r="O624" s="15"/>
      <c r="P624" s="15"/>
      <c r="Q624" s="15"/>
      <c r="R624" s="15"/>
      <c r="S624" s="15"/>
      <c r="T624" s="15"/>
      <c r="U624" s="15"/>
    </row>
    <row r="625" spans="1:21">
      <c r="A625" s="15"/>
      <c r="B625" s="15"/>
      <c r="C625" s="15"/>
      <c r="D625" s="15"/>
      <c r="E625" s="15"/>
      <c r="F625" s="15"/>
      <c r="G625" s="15"/>
      <c r="H625" s="15"/>
      <c r="I625" s="15"/>
      <c r="J625" s="15"/>
      <c r="K625" s="15"/>
      <c r="L625" s="15"/>
      <c r="M625" s="15"/>
      <c r="N625" s="15"/>
      <c r="O625" s="15"/>
      <c r="P625" s="15"/>
      <c r="Q625" s="15"/>
      <c r="R625" s="15"/>
      <c r="S625" s="15"/>
      <c r="T625" s="15"/>
      <c r="U625" s="15"/>
    </row>
    <row r="626" spans="1:21">
      <c r="A626" s="15"/>
      <c r="B626" s="15"/>
      <c r="C626" s="15"/>
      <c r="D626" s="15"/>
      <c r="E626" s="15"/>
      <c r="F626" s="15"/>
      <c r="G626" s="15"/>
      <c r="H626" s="15"/>
      <c r="I626" s="15"/>
      <c r="J626" s="15"/>
      <c r="K626" s="15"/>
      <c r="L626" s="15"/>
      <c r="M626" s="15"/>
      <c r="N626" s="15"/>
      <c r="O626" s="15"/>
      <c r="P626" s="15"/>
      <c r="Q626" s="15"/>
      <c r="R626" s="15"/>
      <c r="S626" s="15"/>
      <c r="T626" s="15"/>
      <c r="U626" s="15"/>
    </row>
    <row r="627" spans="1:21">
      <c r="A627" s="15"/>
      <c r="B627" s="15"/>
      <c r="C627" s="15"/>
      <c r="D627" s="15"/>
      <c r="E627" s="15"/>
      <c r="F627" s="15"/>
      <c r="G627" s="15"/>
      <c r="H627" s="15"/>
      <c r="I627" s="15"/>
      <c r="J627" s="15"/>
      <c r="K627" s="15"/>
      <c r="L627" s="15"/>
      <c r="M627" s="15"/>
      <c r="N627" s="15"/>
      <c r="O627" s="15"/>
      <c r="P627" s="15"/>
      <c r="Q627" s="15"/>
      <c r="R627" s="15"/>
      <c r="S627" s="15"/>
      <c r="T627" s="15"/>
      <c r="U627" s="15"/>
    </row>
    <row r="628" spans="1:21">
      <c r="A628" s="15"/>
      <c r="B628" s="15"/>
      <c r="C628" s="15"/>
      <c r="D628" s="15"/>
      <c r="E628" s="15"/>
      <c r="F628" s="15"/>
      <c r="G628" s="15"/>
      <c r="H628" s="15"/>
      <c r="I628" s="15"/>
      <c r="J628" s="15"/>
      <c r="K628" s="15"/>
      <c r="L628" s="15"/>
      <c r="M628" s="15"/>
      <c r="N628" s="15"/>
      <c r="O628" s="15"/>
      <c r="P628" s="15"/>
      <c r="Q628" s="15"/>
      <c r="R628" s="15"/>
      <c r="S628" s="15"/>
      <c r="T628" s="15"/>
      <c r="U628" s="15"/>
    </row>
    <row r="629" spans="1:21">
      <c r="A629" s="15"/>
      <c r="B629" s="15"/>
      <c r="C629" s="15"/>
      <c r="D629" s="15"/>
      <c r="E629" s="15"/>
      <c r="F629" s="15"/>
      <c r="G629" s="15"/>
      <c r="H629" s="15"/>
      <c r="I629" s="15"/>
      <c r="J629" s="15"/>
      <c r="K629" s="15"/>
      <c r="L629" s="15"/>
      <c r="M629" s="15"/>
      <c r="N629" s="15"/>
      <c r="O629" s="15"/>
      <c r="P629" s="15"/>
      <c r="Q629" s="15"/>
      <c r="R629" s="15"/>
      <c r="S629" s="15"/>
      <c r="T629" s="15"/>
      <c r="U629" s="15"/>
    </row>
    <row r="630" spans="1:21">
      <c r="A630" s="15"/>
      <c r="B630" s="15"/>
      <c r="C630" s="15"/>
      <c r="D630" s="15"/>
      <c r="E630" s="15"/>
      <c r="F630" s="15"/>
      <c r="G630" s="15"/>
      <c r="H630" s="15"/>
      <c r="I630" s="15"/>
      <c r="J630" s="15"/>
      <c r="K630" s="15"/>
      <c r="L630" s="15"/>
      <c r="M630" s="15"/>
      <c r="N630" s="15"/>
      <c r="O630" s="15"/>
      <c r="P630" s="15"/>
      <c r="Q630" s="15"/>
      <c r="R630" s="15"/>
      <c r="S630" s="15"/>
      <c r="T630" s="15"/>
      <c r="U630" s="15"/>
    </row>
    <row r="631" spans="1:21">
      <c r="A631" s="15"/>
      <c r="B631" s="15"/>
      <c r="C631" s="15"/>
      <c r="D631" s="15"/>
      <c r="E631" s="15"/>
      <c r="F631" s="15"/>
      <c r="G631" s="15"/>
      <c r="H631" s="15"/>
      <c r="I631" s="15"/>
      <c r="J631" s="15"/>
      <c r="K631" s="15"/>
      <c r="L631" s="15"/>
      <c r="M631" s="15"/>
      <c r="N631" s="15"/>
      <c r="O631" s="15"/>
      <c r="P631" s="15"/>
      <c r="Q631" s="15"/>
      <c r="R631" s="15"/>
      <c r="S631" s="15"/>
      <c r="T631" s="15"/>
      <c r="U631" s="15"/>
    </row>
    <row r="632" spans="1:21">
      <c r="A632" s="15"/>
      <c r="B632" s="15"/>
      <c r="C632" s="15"/>
      <c r="D632" s="15"/>
      <c r="E632" s="15"/>
      <c r="F632" s="15"/>
      <c r="G632" s="15"/>
      <c r="H632" s="15"/>
      <c r="I632" s="15"/>
      <c r="J632" s="15"/>
      <c r="K632" s="15"/>
      <c r="L632" s="15"/>
      <c r="M632" s="15"/>
      <c r="N632" s="15"/>
      <c r="O632" s="15"/>
      <c r="P632" s="15"/>
      <c r="Q632" s="15"/>
      <c r="R632" s="15"/>
      <c r="S632" s="15"/>
      <c r="T632" s="15"/>
      <c r="U632" s="15"/>
    </row>
    <row r="633" spans="1:21">
      <c r="A633" s="15"/>
      <c r="B633" s="15"/>
      <c r="C633" s="15"/>
      <c r="D633" s="15"/>
      <c r="E633" s="15"/>
      <c r="F633" s="15"/>
      <c r="G633" s="15"/>
      <c r="H633" s="15"/>
      <c r="I633" s="15"/>
      <c r="J633" s="15"/>
      <c r="K633" s="15"/>
      <c r="L633" s="15"/>
      <c r="M633" s="15"/>
      <c r="N633" s="15"/>
      <c r="O633" s="15"/>
      <c r="P633" s="15"/>
      <c r="Q633" s="15"/>
      <c r="R633" s="15"/>
      <c r="S633" s="15"/>
      <c r="T633" s="15"/>
      <c r="U633" s="15"/>
    </row>
    <row r="634" spans="1:21">
      <c r="A634" s="15"/>
      <c r="B634" s="15"/>
      <c r="C634" s="15"/>
      <c r="D634" s="15"/>
      <c r="E634" s="15"/>
      <c r="F634" s="15"/>
      <c r="G634" s="15"/>
      <c r="H634" s="15"/>
      <c r="I634" s="15"/>
      <c r="J634" s="15"/>
      <c r="K634" s="15"/>
      <c r="L634" s="15"/>
      <c r="M634" s="15"/>
      <c r="N634" s="15"/>
      <c r="O634" s="15"/>
      <c r="P634" s="15"/>
      <c r="Q634" s="15"/>
      <c r="R634" s="15"/>
      <c r="S634" s="15"/>
      <c r="T634" s="15"/>
      <c r="U634" s="15"/>
    </row>
    <row r="635" spans="1:21">
      <c r="A635" s="15"/>
      <c r="B635" s="15"/>
      <c r="C635" s="15"/>
      <c r="D635" s="15"/>
      <c r="E635" s="15"/>
      <c r="F635" s="15"/>
      <c r="G635" s="15"/>
      <c r="H635" s="15"/>
      <c r="I635" s="15"/>
      <c r="J635" s="15"/>
      <c r="K635" s="15"/>
      <c r="L635" s="15"/>
      <c r="M635" s="15"/>
      <c r="N635" s="15"/>
      <c r="O635" s="15"/>
      <c r="P635" s="15"/>
      <c r="Q635" s="15"/>
      <c r="R635" s="15"/>
      <c r="S635" s="15"/>
      <c r="T635" s="15"/>
      <c r="U635" s="15"/>
    </row>
    <row r="636" spans="1:21">
      <c r="A636" s="15"/>
      <c r="B636" s="15"/>
      <c r="C636" s="15"/>
      <c r="D636" s="15"/>
      <c r="E636" s="15"/>
      <c r="F636" s="15"/>
      <c r="G636" s="15"/>
      <c r="H636" s="15"/>
      <c r="I636" s="15"/>
      <c r="J636" s="15"/>
      <c r="K636" s="15"/>
      <c r="L636" s="15"/>
      <c r="M636" s="15"/>
      <c r="N636" s="15"/>
      <c r="O636" s="15"/>
      <c r="P636" s="15"/>
      <c r="Q636" s="15"/>
      <c r="R636" s="15"/>
      <c r="S636" s="15"/>
      <c r="T636" s="15"/>
      <c r="U636" s="15"/>
    </row>
    <row r="637" spans="1:21">
      <c r="A637" s="15"/>
      <c r="B637" s="15"/>
      <c r="C637" s="15"/>
      <c r="D637" s="15"/>
      <c r="E637" s="15"/>
      <c r="F637" s="15"/>
      <c r="G637" s="15"/>
      <c r="H637" s="15"/>
      <c r="I637" s="15"/>
      <c r="J637" s="15"/>
      <c r="K637" s="15"/>
      <c r="L637" s="15"/>
      <c r="M637" s="15"/>
      <c r="N637" s="15"/>
      <c r="O637" s="15"/>
      <c r="P637" s="15"/>
      <c r="Q637" s="15"/>
      <c r="R637" s="15"/>
      <c r="S637" s="15"/>
      <c r="T637" s="15"/>
      <c r="U637" s="15"/>
    </row>
    <row r="638" spans="1:21">
      <c r="A638" s="15"/>
      <c r="B638" s="15"/>
      <c r="C638" s="15"/>
      <c r="D638" s="15"/>
      <c r="E638" s="15"/>
      <c r="F638" s="15"/>
      <c r="G638" s="15"/>
      <c r="H638" s="15"/>
      <c r="I638" s="15"/>
      <c r="J638" s="15"/>
      <c r="K638" s="15"/>
      <c r="L638" s="15"/>
      <c r="M638" s="15"/>
      <c r="N638" s="15"/>
      <c r="O638" s="15"/>
      <c r="P638" s="15"/>
      <c r="Q638" s="15"/>
      <c r="R638" s="15"/>
      <c r="S638" s="15"/>
      <c r="T638" s="15"/>
      <c r="U638" s="15"/>
    </row>
    <row r="639" spans="1:21">
      <c r="A639" s="15"/>
      <c r="B639" s="15"/>
      <c r="C639" s="15"/>
      <c r="D639" s="15"/>
      <c r="E639" s="15"/>
      <c r="F639" s="15"/>
      <c r="G639" s="15"/>
      <c r="H639" s="15"/>
      <c r="I639" s="15"/>
      <c r="J639" s="15"/>
      <c r="K639" s="15"/>
      <c r="L639" s="15"/>
      <c r="M639" s="15"/>
      <c r="N639" s="15"/>
      <c r="O639" s="15"/>
      <c r="P639" s="15"/>
      <c r="Q639" s="15"/>
      <c r="R639" s="15"/>
      <c r="S639" s="15"/>
      <c r="T639" s="15"/>
      <c r="U639" s="15"/>
    </row>
    <row r="640" spans="1:21">
      <c r="A640" s="15"/>
      <c r="B640" s="15"/>
      <c r="C640" s="15"/>
      <c r="D640" s="15"/>
      <c r="E640" s="15"/>
      <c r="F640" s="15"/>
      <c r="G640" s="15"/>
      <c r="H640" s="15"/>
      <c r="I640" s="15"/>
      <c r="J640" s="15"/>
      <c r="K640" s="15"/>
      <c r="L640" s="15"/>
      <c r="M640" s="15"/>
      <c r="N640" s="15"/>
      <c r="O640" s="15"/>
      <c r="P640" s="15"/>
      <c r="Q640" s="15"/>
      <c r="R640" s="15"/>
      <c r="S640" s="15"/>
      <c r="T640" s="15"/>
      <c r="U640" s="15"/>
    </row>
    <row r="641" spans="1:21">
      <c r="A641" s="15"/>
      <c r="B641" s="15"/>
      <c r="C641" s="15"/>
      <c r="D641" s="15"/>
      <c r="E641" s="15"/>
      <c r="F641" s="15"/>
      <c r="G641" s="15"/>
      <c r="H641" s="15"/>
      <c r="I641" s="15"/>
      <c r="J641" s="15"/>
      <c r="K641" s="15"/>
      <c r="L641" s="15"/>
      <c r="M641" s="15"/>
      <c r="N641" s="15"/>
      <c r="O641" s="15"/>
      <c r="P641" s="15"/>
      <c r="Q641" s="15"/>
      <c r="R641" s="15"/>
      <c r="S641" s="15"/>
      <c r="T641" s="15"/>
      <c r="U641" s="15"/>
    </row>
    <row r="642" spans="1:21">
      <c r="A642" s="15"/>
      <c r="B642" s="15"/>
      <c r="C642" s="15"/>
      <c r="D642" s="15"/>
      <c r="E642" s="15"/>
      <c r="F642" s="15"/>
      <c r="G642" s="15"/>
      <c r="H642" s="15"/>
      <c r="I642" s="15"/>
      <c r="J642" s="15"/>
      <c r="K642" s="15"/>
      <c r="L642" s="15"/>
      <c r="M642" s="15"/>
      <c r="N642" s="15"/>
      <c r="O642" s="15"/>
      <c r="P642" s="15"/>
      <c r="Q642" s="15"/>
      <c r="R642" s="15"/>
      <c r="S642" s="15"/>
      <c r="T642" s="15"/>
      <c r="U642" s="15"/>
    </row>
    <row r="643" spans="1:21">
      <c r="A643" s="15"/>
      <c r="B643" s="15"/>
      <c r="C643" s="15"/>
      <c r="D643" s="15"/>
      <c r="E643" s="15"/>
      <c r="F643" s="15"/>
      <c r="G643" s="15"/>
      <c r="H643" s="15"/>
      <c r="I643" s="15"/>
      <c r="J643" s="15"/>
      <c r="K643" s="15"/>
      <c r="L643" s="15"/>
      <c r="M643" s="15"/>
      <c r="N643" s="15"/>
      <c r="O643" s="15"/>
      <c r="P643" s="15"/>
      <c r="Q643" s="15"/>
      <c r="R643" s="15"/>
      <c r="S643" s="15"/>
      <c r="T643" s="15"/>
      <c r="U643" s="15"/>
    </row>
    <row r="644" spans="1:21">
      <c r="A644" s="15"/>
      <c r="B644" s="15"/>
      <c r="C644" s="15"/>
      <c r="D644" s="15"/>
      <c r="E644" s="15"/>
      <c r="F644" s="15"/>
      <c r="G644" s="15"/>
      <c r="H644" s="15"/>
      <c r="I644" s="15"/>
      <c r="J644" s="15"/>
      <c r="K644" s="15"/>
      <c r="L644" s="15"/>
      <c r="M644" s="15"/>
      <c r="N644" s="15"/>
      <c r="O644" s="15"/>
      <c r="P644" s="15"/>
      <c r="Q644" s="15"/>
      <c r="R644" s="15"/>
      <c r="S644" s="15"/>
      <c r="T644" s="15"/>
      <c r="U644" s="15"/>
    </row>
    <row r="645" spans="1:21">
      <c r="A645" s="15"/>
      <c r="B645" s="15"/>
      <c r="C645" s="15"/>
      <c r="D645" s="15"/>
      <c r="E645" s="15"/>
      <c r="F645" s="15"/>
      <c r="G645" s="15"/>
      <c r="H645" s="15"/>
      <c r="I645" s="15"/>
      <c r="J645" s="15"/>
      <c r="K645" s="15"/>
      <c r="L645" s="15"/>
      <c r="M645" s="15"/>
      <c r="N645" s="15"/>
      <c r="O645" s="15"/>
      <c r="P645" s="15"/>
      <c r="Q645" s="15"/>
      <c r="R645" s="15"/>
      <c r="S645" s="15"/>
      <c r="T645" s="15"/>
      <c r="U645" s="15"/>
    </row>
    <row r="646" spans="1:21">
      <c r="A646" s="15"/>
      <c r="B646" s="15"/>
      <c r="C646" s="15"/>
      <c r="D646" s="15"/>
      <c r="E646" s="15"/>
      <c r="F646" s="15"/>
      <c r="G646" s="15"/>
      <c r="H646" s="15"/>
      <c r="I646" s="15"/>
      <c r="J646" s="15"/>
      <c r="K646" s="15"/>
      <c r="L646" s="15"/>
      <c r="M646" s="15"/>
      <c r="N646" s="15"/>
      <c r="O646" s="15"/>
      <c r="P646" s="15"/>
      <c r="Q646" s="15"/>
      <c r="R646" s="15"/>
      <c r="S646" s="15"/>
      <c r="T646" s="15"/>
      <c r="U646" s="15"/>
    </row>
    <row r="647" spans="1:21">
      <c r="A647" s="15"/>
      <c r="B647" s="15"/>
      <c r="C647" s="15"/>
      <c r="D647" s="15"/>
      <c r="E647" s="15"/>
      <c r="F647" s="15"/>
      <c r="G647" s="15"/>
      <c r="H647" s="15"/>
      <c r="I647" s="15"/>
      <c r="J647" s="15"/>
      <c r="K647" s="15"/>
      <c r="L647" s="15"/>
      <c r="M647" s="15"/>
      <c r="N647" s="15"/>
      <c r="O647" s="15"/>
      <c r="P647" s="15"/>
      <c r="Q647" s="15"/>
      <c r="R647" s="15"/>
      <c r="S647" s="15"/>
      <c r="T647" s="15"/>
      <c r="U647" s="15"/>
    </row>
    <row r="648" spans="1:21">
      <c r="A648" s="15"/>
      <c r="B648" s="15"/>
      <c r="C648" s="15"/>
      <c r="D648" s="15"/>
      <c r="E648" s="15"/>
      <c r="F648" s="15"/>
      <c r="G648" s="15"/>
      <c r="H648" s="15"/>
      <c r="I648" s="15"/>
      <c r="J648" s="15"/>
      <c r="K648" s="15"/>
      <c r="L648" s="15"/>
      <c r="M648" s="15"/>
      <c r="N648" s="15"/>
      <c r="O648" s="15"/>
      <c r="P648" s="15"/>
      <c r="Q648" s="15"/>
      <c r="R648" s="15"/>
      <c r="S648" s="15"/>
      <c r="T648" s="15"/>
      <c r="U648" s="15"/>
    </row>
    <row r="649" spans="1:21">
      <c r="A649" s="15"/>
      <c r="B649" s="15"/>
      <c r="C649" s="15"/>
      <c r="D649" s="15"/>
      <c r="E649" s="15"/>
      <c r="F649" s="15"/>
      <c r="G649" s="15"/>
      <c r="H649" s="15"/>
      <c r="I649" s="15"/>
      <c r="J649" s="15"/>
      <c r="K649" s="15"/>
      <c r="L649" s="15"/>
      <c r="M649" s="15"/>
      <c r="N649" s="15"/>
      <c r="O649" s="15"/>
      <c r="P649" s="15"/>
      <c r="Q649" s="15"/>
      <c r="R649" s="15"/>
      <c r="S649" s="15"/>
      <c r="T649" s="15"/>
      <c r="U649" s="15"/>
    </row>
    <row r="650" spans="1:21">
      <c r="A650" s="15"/>
      <c r="B650" s="15"/>
      <c r="C650" s="15"/>
      <c r="D650" s="15"/>
      <c r="E650" s="15"/>
      <c r="F650" s="15"/>
      <c r="G650" s="15"/>
      <c r="H650" s="15"/>
      <c r="I650" s="15"/>
      <c r="J650" s="15"/>
      <c r="K650" s="15"/>
      <c r="L650" s="15"/>
      <c r="M650" s="15"/>
      <c r="N650" s="15"/>
      <c r="O650" s="15"/>
      <c r="P650" s="15"/>
      <c r="Q650" s="15"/>
      <c r="R650" s="15"/>
      <c r="S650" s="15"/>
      <c r="T650" s="15"/>
      <c r="U650" s="15"/>
    </row>
    <row r="651" spans="1:21">
      <c r="A651" s="15"/>
      <c r="B651" s="15"/>
      <c r="C651" s="15"/>
      <c r="D651" s="15"/>
      <c r="E651" s="15"/>
      <c r="F651" s="15"/>
      <c r="G651" s="15"/>
      <c r="H651" s="15"/>
      <c r="I651" s="15"/>
      <c r="J651" s="15"/>
      <c r="K651" s="15"/>
      <c r="L651" s="15"/>
      <c r="M651" s="15"/>
      <c r="N651" s="15"/>
      <c r="O651" s="15"/>
      <c r="P651" s="15"/>
      <c r="Q651" s="15"/>
      <c r="R651" s="15"/>
      <c r="S651" s="15"/>
      <c r="T651" s="15"/>
      <c r="U651" s="15"/>
    </row>
    <row r="652" spans="1:21">
      <c r="A652" s="15"/>
      <c r="B652" s="15"/>
      <c r="C652" s="15"/>
      <c r="D652" s="15"/>
      <c r="E652" s="15"/>
      <c r="F652" s="15"/>
      <c r="G652" s="15"/>
      <c r="H652" s="15"/>
      <c r="I652" s="15"/>
      <c r="J652" s="15"/>
      <c r="K652" s="15"/>
      <c r="L652" s="15"/>
      <c r="M652" s="15"/>
      <c r="N652" s="15"/>
      <c r="O652" s="15"/>
      <c r="P652" s="15"/>
      <c r="Q652" s="15"/>
      <c r="R652" s="15"/>
      <c r="S652" s="15"/>
      <c r="T652" s="15"/>
      <c r="U652" s="15"/>
    </row>
    <row r="653" spans="1:21">
      <c r="A653" s="15"/>
      <c r="B653" s="15"/>
      <c r="C653" s="15"/>
      <c r="D653" s="15"/>
      <c r="E653" s="15"/>
      <c r="F653" s="15"/>
      <c r="G653" s="15"/>
      <c r="H653" s="15"/>
      <c r="I653" s="15"/>
      <c r="J653" s="15"/>
      <c r="K653" s="15"/>
      <c r="L653" s="15"/>
      <c r="M653" s="15"/>
      <c r="N653" s="15"/>
      <c r="O653" s="15"/>
      <c r="P653" s="15"/>
      <c r="Q653" s="15"/>
      <c r="R653" s="15"/>
      <c r="S653" s="15"/>
      <c r="T653" s="15"/>
      <c r="U653" s="15"/>
    </row>
    <row r="654" spans="1:21">
      <c r="A654" s="15"/>
      <c r="B654" s="15"/>
      <c r="C654" s="15"/>
      <c r="D654" s="15"/>
      <c r="E654" s="15"/>
      <c r="F654" s="15"/>
      <c r="G654" s="15"/>
      <c r="H654" s="15"/>
      <c r="I654" s="15"/>
      <c r="J654" s="15"/>
      <c r="K654" s="15"/>
      <c r="L654" s="15"/>
      <c r="M654" s="15"/>
      <c r="N654" s="15"/>
      <c r="O654" s="15"/>
      <c r="P654" s="15"/>
      <c r="Q654" s="15"/>
      <c r="R654" s="15"/>
      <c r="S654" s="15"/>
      <c r="T654" s="15"/>
      <c r="U654" s="15"/>
    </row>
    <row r="655" spans="1:21">
      <c r="A655" s="15"/>
      <c r="B655" s="15"/>
      <c r="C655" s="15"/>
      <c r="D655" s="15"/>
      <c r="E655" s="15"/>
      <c r="F655" s="15"/>
      <c r="G655" s="15"/>
      <c r="H655" s="15"/>
      <c r="I655" s="15"/>
      <c r="J655" s="15"/>
      <c r="K655" s="15"/>
      <c r="L655" s="15"/>
      <c r="M655" s="15"/>
      <c r="N655" s="15"/>
      <c r="O655" s="15"/>
      <c r="P655" s="15"/>
      <c r="Q655" s="15"/>
      <c r="R655" s="15"/>
      <c r="S655" s="15"/>
      <c r="T655" s="15"/>
      <c r="U655" s="15"/>
    </row>
    <row r="656" spans="1:21">
      <c r="A656" s="15"/>
      <c r="B656" s="15"/>
      <c r="C656" s="15"/>
      <c r="D656" s="15"/>
      <c r="E656" s="15"/>
      <c r="F656" s="15"/>
      <c r="G656" s="15"/>
      <c r="H656" s="15"/>
      <c r="I656" s="15"/>
      <c r="J656" s="15"/>
      <c r="K656" s="15"/>
      <c r="L656" s="15"/>
      <c r="M656" s="15"/>
      <c r="N656" s="15"/>
      <c r="O656" s="15"/>
      <c r="P656" s="15"/>
      <c r="Q656" s="15"/>
      <c r="R656" s="15"/>
      <c r="S656" s="15"/>
      <c r="T656" s="15"/>
      <c r="U656" s="15"/>
    </row>
    <row r="657" spans="1:21">
      <c r="A657" s="15"/>
      <c r="B657" s="15"/>
      <c r="C657" s="15"/>
      <c r="D657" s="15"/>
      <c r="E657" s="15"/>
      <c r="F657" s="15"/>
      <c r="G657" s="15"/>
      <c r="H657" s="15"/>
      <c r="I657" s="15"/>
      <c r="J657" s="15"/>
      <c r="K657" s="15"/>
      <c r="L657" s="15"/>
      <c r="M657" s="15"/>
      <c r="N657" s="15"/>
      <c r="O657" s="15"/>
      <c r="P657" s="15"/>
      <c r="Q657" s="15"/>
      <c r="R657" s="15"/>
      <c r="S657" s="15"/>
      <c r="T657" s="15"/>
      <c r="U657" s="15"/>
    </row>
    <row r="658" spans="1:21">
      <c r="A658" s="15"/>
      <c r="B658" s="15"/>
      <c r="C658" s="15"/>
      <c r="D658" s="15"/>
      <c r="E658" s="15"/>
      <c r="F658" s="15"/>
      <c r="G658" s="15"/>
      <c r="H658" s="15"/>
      <c r="I658" s="15"/>
      <c r="J658" s="15"/>
      <c r="K658" s="15"/>
      <c r="L658" s="15"/>
      <c r="M658" s="15"/>
      <c r="N658" s="15"/>
      <c r="O658" s="15"/>
      <c r="P658" s="15"/>
      <c r="Q658" s="15"/>
      <c r="R658" s="15"/>
      <c r="S658" s="15"/>
      <c r="T658" s="15"/>
      <c r="U658" s="15"/>
    </row>
    <row r="659" spans="1:21">
      <c r="A659" s="15"/>
      <c r="B659" s="15"/>
      <c r="C659" s="15"/>
      <c r="D659" s="15"/>
      <c r="E659" s="15"/>
      <c r="F659" s="15"/>
      <c r="G659" s="15"/>
      <c r="H659" s="15"/>
      <c r="I659" s="15"/>
      <c r="J659" s="15"/>
      <c r="K659" s="15"/>
      <c r="L659" s="15"/>
      <c r="M659" s="15"/>
      <c r="N659" s="15"/>
      <c r="O659" s="15"/>
      <c r="P659" s="15"/>
      <c r="Q659" s="15"/>
      <c r="R659" s="15"/>
      <c r="S659" s="15"/>
      <c r="T659" s="15"/>
      <c r="U659" s="15"/>
    </row>
    <row r="660" spans="1:21">
      <c r="A660" s="15"/>
      <c r="B660" s="15"/>
      <c r="C660" s="15"/>
      <c r="D660" s="15"/>
      <c r="E660" s="15"/>
      <c r="F660" s="15"/>
      <c r="G660" s="15"/>
      <c r="H660" s="15"/>
      <c r="I660" s="15"/>
      <c r="J660" s="15"/>
      <c r="K660" s="15"/>
      <c r="L660" s="15"/>
      <c r="M660" s="15"/>
      <c r="N660" s="15"/>
      <c r="O660" s="15"/>
      <c r="P660" s="15"/>
      <c r="Q660" s="15"/>
      <c r="R660" s="15"/>
      <c r="S660" s="15"/>
      <c r="T660" s="15"/>
      <c r="U660" s="15"/>
    </row>
    <row r="661" spans="1:21">
      <c r="A661" s="15"/>
      <c r="B661" s="15"/>
      <c r="C661" s="15"/>
      <c r="D661" s="15"/>
      <c r="E661" s="15"/>
      <c r="F661" s="15"/>
      <c r="G661" s="15"/>
      <c r="H661" s="15"/>
      <c r="I661" s="15"/>
      <c r="J661" s="15"/>
      <c r="K661" s="15"/>
      <c r="L661" s="15"/>
      <c r="M661" s="15"/>
      <c r="N661" s="15"/>
      <c r="O661" s="15"/>
      <c r="P661" s="15"/>
      <c r="Q661" s="15"/>
      <c r="R661" s="15"/>
      <c r="S661" s="15"/>
      <c r="T661" s="15"/>
      <c r="U661" s="15"/>
    </row>
    <row r="662" spans="1:21">
      <c r="A662" s="15"/>
      <c r="B662" s="15"/>
      <c r="C662" s="15"/>
      <c r="D662" s="15"/>
      <c r="E662" s="15"/>
      <c r="F662" s="15"/>
      <c r="G662" s="15"/>
      <c r="H662" s="15"/>
      <c r="I662" s="15"/>
      <c r="J662" s="15"/>
      <c r="K662" s="15"/>
      <c r="L662" s="15"/>
      <c r="M662" s="15"/>
      <c r="N662" s="15"/>
      <c r="O662" s="15"/>
      <c r="P662" s="15"/>
      <c r="Q662" s="15"/>
      <c r="R662" s="15"/>
      <c r="S662" s="15"/>
      <c r="T662" s="15"/>
      <c r="U662" s="15"/>
    </row>
    <row r="663" spans="1:21">
      <c r="A663" s="15"/>
      <c r="B663" s="15"/>
      <c r="C663" s="15"/>
      <c r="D663" s="15"/>
      <c r="E663" s="15"/>
      <c r="F663" s="15"/>
      <c r="G663" s="15"/>
      <c r="H663" s="15"/>
      <c r="I663" s="15"/>
      <c r="J663" s="15"/>
      <c r="K663" s="15"/>
      <c r="L663" s="15"/>
      <c r="M663" s="15"/>
      <c r="N663" s="15"/>
      <c r="O663" s="15"/>
      <c r="P663" s="15"/>
      <c r="Q663" s="15"/>
      <c r="R663" s="15"/>
      <c r="S663" s="15"/>
      <c r="T663" s="15"/>
      <c r="U663" s="15"/>
    </row>
    <row r="664" spans="1:21">
      <c r="A664" s="15"/>
      <c r="B664" s="15"/>
      <c r="C664" s="15"/>
      <c r="D664" s="15"/>
      <c r="E664" s="15"/>
      <c r="F664" s="15"/>
      <c r="G664" s="15"/>
      <c r="H664" s="15"/>
      <c r="I664" s="15"/>
      <c r="J664" s="15"/>
      <c r="K664" s="15"/>
      <c r="L664" s="15"/>
      <c r="M664" s="15"/>
      <c r="N664" s="15"/>
      <c r="O664" s="15"/>
      <c r="P664" s="15"/>
      <c r="Q664" s="15"/>
      <c r="R664" s="15"/>
      <c r="S664" s="15"/>
      <c r="T664" s="15"/>
      <c r="U664" s="15"/>
    </row>
    <row r="665" spans="1:21">
      <c r="A665" s="15"/>
      <c r="B665" s="15"/>
      <c r="C665" s="15"/>
      <c r="D665" s="15"/>
      <c r="E665" s="15"/>
      <c r="F665" s="15"/>
      <c r="G665" s="15"/>
      <c r="H665" s="15"/>
      <c r="I665" s="15"/>
      <c r="J665" s="15"/>
      <c r="K665" s="15"/>
      <c r="L665" s="15"/>
      <c r="M665" s="15"/>
      <c r="N665" s="15"/>
      <c r="O665" s="15"/>
      <c r="P665" s="15"/>
      <c r="Q665" s="15"/>
      <c r="R665" s="15"/>
      <c r="S665" s="15"/>
      <c r="T665" s="15"/>
      <c r="U665" s="15"/>
    </row>
    <row r="666" spans="1:21">
      <c r="A666" s="15"/>
      <c r="B666" s="15"/>
      <c r="C666" s="15"/>
      <c r="D666" s="15"/>
      <c r="E666" s="15"/>
      <c r="F666" s="15"/>
      <c r="G666" s="15"/>
      <c r="H666" s="15"/>
      <c r="I666" s="15"/>
      <c r="J666" s="15"/>
      <c r="K666" s="15"/>
      <c r="L666" s="15"/>
      <c r="M666" s="15"/>
      <c r="N666" s="15"/>
      <c r="O666" s="15"/>
      <c r="P666" s="15"/>
      <c r="Q666" s="15"/>
      <c r="R666" s="15"/>
      <c r="S666" s="15"/>
      <c r="T666" s="15"/>
      <c r="U666" s="15"/>
    </row>
    <row r="667" spans="1:21">
      <c r="A667" s="15"/>
      <c r="B667" s="15"/>
      <c r="C667" s="15"/>
      <c r="D667" s="15"/>
      <c r="E667" s="15"/>
      <c r="F667" s="15"/>
      <c r="G667" s="15"/>
      <c r="H667" s="15"/>
      <c r="I667" s="15"/>
      <c r="J667" s="15"/>
      <c r="K667" s="15"/>
      <c r="L667" s="15"/>
      <c r="M667" s="15"/>
      <c r="N667" s="15"/>
      <c r="O667" s="15"/>
      <c r="P667" s="15"/>
      <c r="Q667" s="15"/>
      <c r="R667" s="15"/>
      <c r="S667" s="15"/>
      <c r="T667" s="15"/>
      <c r="U667" s="15"/>
    </row>
    <row r="668" spans="1:21">
      <c r="A668" s="15"/>
      <c r="B668" s="15"/>
      <c r="C668" s="15"/>
      <c r="D668" s="15"/>
      <c r="E668" s="15"/>
      <c r="F668" s="15"/>
      <c r="G668" s="15"/>
      <c r="H668" s="15"/>
      <c r="I668" s="15"/>
      <c r="J668" s="15"/>
      <c r="K668" s="15"/>
      <c r="L668" s="15"/>
      <c r="M668" s="15"/>
      <c r="N668" s="15"/>
      <c r="O668" s="15"/>
      <c r="P668" s="15"/>
      <c r="Q668" s="15"/>
      <c r="R668" s="15"/>
      <c r="S668" s="15"/>
      <c r="T668" s="15"/>
      <c r="U668" s="15"/>
    </row>
    <row r="669" spans="1:21">
      <c r="A669" s="15"/>
      <c r="B669" s="15"/>
      <c r="C669" s="15"/>
      <c r="D669" s="15"/>
      <c r="E669" s="15"/>
      <c r="F669" s="15"/>
      <c r="G669" s="15"/>
      <c r="H669" s="15"/>
      <c r="I669" s="15"/>
      <c r="J669" s="15"/>
      <c r="K669" s="15"/>
      <c r="L669" s="15"/>
      <c r="M669" s="15"/>
      <c r="N669" s="15"/>
      <c r="O669" s="15"/>
      <c r="P669" s="15"/>
      <c r="Q669" s="15"/>
      <c r="R669" s="15"/>
      <c r="S669" s="15"/>
      <c r="T669" s="15"/>
      <c r="U669" s="15"/>
    </row>
    <row r="670" spans="1:21">
      <c r="A670" s="15"/>
      <c r="B670" s="15"/>
      <c r="C670" s="15"/>
      <c r="D670" s="15"/>
      <c r="E670" s="15"/>
      <c r="F670" s="15"/>
      <c r="G670" s="15"/>
      <c r="H670" s="15"/>
      <c r="I670" s="15"/>
      <c r="J670" s="15"/>
      <c r="K670" s="15"/>
      <c r="L670" s="15"/>
      <c r="M670" s="15"/>
      <c r="N670" s="15"/>
      <c r="O670" s="15"/>
      <c r="P670" s="15"/>
      <c r="Q670" s="15"/>
      <c r="R670" s="15"/>
      <c r="S670" s="15"/>
      <c r="T670" s="15"/>
      <c r="U670" s="15"/>
    </row>
    <row r="671" spans="1:21">
      <c r="A671" s="15"/>
      <c r="B671" s="15"/>
      <c r="C671" s="15"/>
      <c r="D671" s="15"/>
      <c r="E671" s="15"/>
      <c r="F671" s="15"/>
      <c r="G671" s="15"/>
      <c r="H671" s="15"/>
      <c r="I671" s="15"/>
      <c r="J671" s="15"/>
      <c r="K671" s="15"/>
      <c r="L671" s="15"/>
      <c r="M671" s="15"/>
      <c r="N671" s="15"/>
      <c r="O671" s="15"/>
      <c r="P671" s="15"/>
      <c r="Q671" s="15"/>
      <c r="R671" s="15"/>
      <c r="S671" s="15"/>
      <c r="T671" s="15"/>
      <c r="U671" s="15"/>
    </row>
    <row r="672" spans="1:21">
      <c r="A672" s="15"/>
      <c r="B672" s="15"/>
      <c r="C672" s="15"/>
      <c r="D672" s="15"/>
      <c r="E672" s="15"/>
      <c r="F672" s="15"/>
      <c r="G672" s="15"/>
      <c r="H672" s="15"/>
      <c r="I672" s="15"/>
      <c r="J672" s="15"/>
      <c r="K672" s="15"/>
      <c r="L672" s="15"/>
      <c r="M672" s="15"/>
      <c r="N672" s="15"/>
      <c r="O672" s="15"/>
      <c r="P672" s="15"/>
      <c r="Q672" s="15"/>
      <c r="R672" s="15"/>
      <c r="S672" s="15"/>
      <c r="T672" s="15"/>
      <c r="U672" s="15"/>
    </row>
    <row r="673" spans="1:21">
      <c r="A673" s="15"/>
      <c r="B673" s="15"/>
      <c r="C673" s="15"/>
      <c r="D673" s="15"/>
      <c r="E673" s="15"/>
      <c r="F673" s="15"/>
      <c r="G673" s="15"/>
      <c r="H673" s="15"/>
      <c r="I673" s="15"/>
      <c r="J673" s="15"/>
      <c r="K673" s="15"/>
      <c r="L673" s="15"/>
      <c r="M673" s="15"/>
      <c r="N673" s="15"/>
      <c r="O673" s="15"/>
      <c r="P673" s="15"/>
      <c r="Q673" s="15"/>
      <c r="R673" s="15"/>
      <c r="S673" s="15"/>
      <c r="T673" s="15"/>
      <c r="U673" s="15"/>
    </row>
    <row r="674" spans="1:21">
      <c r="A674" s="15"/>
      <c r="B674" s="15"/>
      <c r="C674" s="15"/>
      <c r="D674" s="15"/>
      <c r="E674" s="15"/>
      <c r="F674" s="15"/>
      <c r="G674" s="15"/>
      <c r="H674" s="15"/>
      <c r="I674" s="15"/>
      <c r="J674" s="15"/>
      <c r="K674" s="15"/>
      <c r="L674" s="15"/>
      <c r="M674" s="15"/>
      <c r="N674" s="15"/>
      <c r="O674" s="15"/>
      <c r="P674" s="15"/>
      <c r="Q674" s="15"/>
      <c r="R674" s="15"/>
      <c r="S674" s="15"/>
      <c r="T674" s="15"/>
      <c r="U674" s="15"/>
    </row>
    <row r="675" spans="1:21">
      <c r="A675" s="15"/>
      <c r="B675" s="15"/>
      <c r="C675" s="15"/>
      <c r="D675" s="15"/>
      <c r="E675" s="15"/>
      <c r="F675" s="15"/>
      <c r="G675" s="15"/>
      <c r="H675" s="15"/>
      <c r="I675" s="15"/>
      <c r="J675" s="15"/>
      <c r="K675" s="15"/>
      <c r="L675" s="15"/>
      <c r="M675" s="15"/>
      <c r="N675" s="15"/>
      <c r="O675" s="15"/>
      <c r="P675" s="15"/>
      <c r="Q675" s="15"/>
      <c r="R675" s="15"/>
      <c r="S675" s="15"/>
      <c r="T675" s="15"/>
      <c r="U675" s="15"/>
    </row>
    <row r="676" spans="1:21">
      <c r="A676" s="15"/>
      <c r="B676" s="15"/>
      <c r="C676" s="15"/>
      <c r="D676" s="15"/>
      <c r="E676" s="15"/>
      <c r="F676" s="15"/>
      <c r="G676" s="15"/>
      <c r="H676" s="15"/>
      <c r="I676" s="15"/>
      <c r="J676" s="15"/>
      <c r="K676" s="15"/>
      <c r="L676" s="15"/>
      <c r="M676" s="15"/>
      <c r="N676" s="15"/>
      <c r="O676" s="15"/>
      <c r="P676" s="15"/>
      <c r="Q676" s="15"/>
      <c r="R676" s="15"/>
      <c r="S676" s="15"/>
      <c r="T676" s="15"/>
      <c r="U676" s="15"/>
    </row>
    <row r="677" spans="1:21">
      <c r="A677" s="15"/>
      <c r="B677" s="15"/>
      <c r="C677" s="15"/>
      <c r="D677" s="15"/>
      <c r="E677" s="15"/>
      <c r="F677" s="15"/>
      <c r="G677" s="15"/>
      <c r="H677" s="15"/>
      <c r="I677" s="15"/>
      <c r="J677" s="15"/>
      <c r="K677" s="15"/>
      <c r="L677" s="15"/>
      <c r="M677" s="15"/>
      <c r="N677" s="15"/>
      <c r="O677" s="15"/>
      <c r="P677" s="15"/>
      <c r="Q677" s="15"/>
      <c r="R677" s="15"/>
      <c r="S677" s="15"/>
      <c r="T677" s="15"/>
      <c r="U677" s="15"/>
    </row>
    <row r="678" spans="1:21">
      <c r="A678" s="15"/>
      <c r="B678" s="15"/>
      <c r="C678" s="15"/>
      <c r="D678" s="15"/>
      <c r="E678" s="15"/>
      <c r="F678" s="15"/>
      <c r="G678" s="15"/>
      <c r="H678" s="15"/>
      <c r="I678" s="15"/>
      <c r="J678" s="15"/>
      <c r="K678" s="15"/>
      <c r="L678" s="15"/>
      <c r="M678" s="15"/>
      <c r="N678" s="15"/>
      <c r="O678" s="15"/>
      <c r="P678" s="15"/>
      <c r="Q678" s="15"/>
      <c r="R678" s="15"/>
      <c r="S678" s="15"/>
      <c r="T678" s="15"/>
      <c r="U678" s="15"/>
    </row>
    <row r="679" spans="1:21">
      <c r="A679" s="15"/>
      <c r="B679" s="15"/>
      <c r="C679" s="15"/>
      <c r="D679" s="15"/>
      <c r="E679" s="15"/>
      <c r="F679" s="15"/>
      <c r="G679" s="15"/>
      <c r="H679" s="15"/>
      <c r="I679" s="15"/>
      <c r="J679" s="15"/>
      <c r="K679" s="15"/>
      <c r="L679" s="15"/>
      <c r="M679" s="15"/>
      <c r="N679" s="15"/>
      <c r="O679" s="15"/>
      <c r="P679" s="15"/>
      <c r="Q679" s="15"/>
      <c r="R679" s="15"/>
      <c r="S679" s="15"/>
      <c r="T679" s="15"/>
      <c r="U679" s="15"/>
    </row>
    <row r="680" spans="1:21">
      <c r="A680" s="15"/>
      <c r="B680" s="15"/>
      <c r="C680" s="15"/>
      <c r="D680" s="15"/>
      <c r="E680" s="15"/>
      <c r="F680" s="15"/>
      <c r="G680" s="15"/>
      <c r="H680" s="15"/>
      <c r="I680" s="15"/>
      <c r="J680" s="15"/>
      <c r="K680" s="15"/>
      <c r="L680" s="15"/>
      <c r="M680" s="15"/>
      <c r="N680" s="15"/>
      <c r="O680" s="15"/>
      <c r="P680" s="15"/>
      <c r="Q680" s="15"/>
      <c r="R680" s="15"/>
      <c r="S680" s="15"/>
      <c r="T680" s="15"/>
      <c r="U680" s="15"/>
    </row>
    <row r="681" spans="1:21">
      <c r="A681" s="15"/>
      <c r="B681" s="15"/>
      <c r="C681" s="15"/>
      <c r="D681" s="15"/>
      <c r="E681" s="15"/>
      <c r="F681" s="15"/>
      <c r="G681" s="15"/>
      <c r="H681" s="15"/>
      <c r="I681" s="15"/>
      <c r="J681" s="15"/>
      <c r="K681" s="15"/>
      <c r="L681" s="15"/>
      <c r="M681" s="15"/>
      <c r="N681" s="15"/>
      <c r="O681" s="15"/>
      <c r="P681" s="15"/>
      <c r="Q681" s="15"/>
      <c r="R681" s="15"/>
      <c r="S681" s="15"/>
      <c r="T681" s="15"/>
      <c r="U681" s="15"/>
    </row>
    <row r="682" spans="1:21">
      <c r="A682" s="15"/>
      <c r="B682" s="15"/>
      <c r="C682" s="15"/>
      <c r="D682" s="15"/>
      <c r="E682" s="15"/>
      <c r="F682" s="15"/>
      <c r="G682" s="15"/>
      <c r="H682" s="15"/>
      <c r="I682" s="15"/>
      <c r="J682" s="15"/>
      <c r="K682" s="15"/>
      <c r="L682" s="15"/>
      <c r="M682" s="15"/>
      <c r="N682" s="15"/>
      <c r="O682" s="15"/>
      <c r="P682" s="15"/>
      <c r="Q682" s="15"/>
      <c r="R682" s="15"/>
      <c r="S682" s="15"/>
      <c r="T682" s="15"/>
      <c r="U682" s="15"/>
    </row>
    <row r="683" spans="1:21">
      <c r="A683" s="15"/>
      <c r="B683" s="15"/>
      <c r="C683" s="15"/>
      <c r="D683" s="15"/>
      <c r="E683" s="15"/>
      <c r="F683" s="15"/>
      <c r="G683" s="15"/>
      <c r="H683" s="15"/>
      <c r="I683" s="15"/>
      <c r="J683" s="15"/>
      <c r="K683" s="15"/>
      <c r="L683" s="15"/>
      <c r="M683" s="15"/>
      <c r="N683" s="15"/>
      <c r="O683" s="15"/>
      <c r="P683" s="15"/>
      <c r="Q683" s="15"/>
      <c r="R683" s="15"/>
      <c r="S683" s="15"/>
      <c r="T683" s="15"/>
      <c r="U683" s="15"/>
    </row>
    <row r="684" spans="1:21">
      <c r="A684" s="15"/>
      <c r="B684" s="15"/>
      <c r="C684" s="15"/>
      <c r="D684" s="15"/>
      <c r="E684" s="15"/>
      <c r="F684" s="15"/>
      <c r="G684" s="15"/>
      <c r="H684" s="15"/>
      <c r="I684" s="15"/>
      <c r="J684" s="15"/>
      <c r="K684" s="15"/>
      <c r="L684" s="15"/>
      <c r="M684" s="15"/>
      <c r="N684" s="15"/>
      <c r="O684" s="15"/>
      <c r="P684" s="15"/>
      <c r="Q684" s="15"/>
      <c r="R684" s="15"/>
      <c r="S684" s="15"/>
      <c r="T684" s="15"/>
      <c r="U684" s="15"/>
    </row>
    <row r="685" spans="1:21">
      <c r="A685" s="15"/>
      <c r="B685" s="15"/>
      <c r="C685" s="15"/>
      <c r="D685" s="15"/>
      <c r="E685" s="15"/>
      <c r="F685" s="15"/>
      <c r="G685" s="15"/>
      <c r="H685" s="15"/>
      <c r="I685" s="15"/>
      <c r="J685" s="15"/>
      <c r="K685" s="15"/>
      <c r="L685" s="15"/>
      <c r="M685" s="15"/>
      <c r="N685" s="15"/>
      <c r="O685" s="15"/>
      <c r="P685" s="15"/>
      <c r="Q685" s="15"/>
      <c r="R685" s="15"/>
      <c r="S685" s="15"/>
      <c r="T685" s="15"/>
      <c r="U685" s="15"/>
    </row>
    <row r="686" spans="1:21">
      <c r="A686" s="15"/>
      <c r="B686" s="15"/>
      <c r="C686" s="15"/>
      <c r="D686" s="15"/>
      <c r="E686" s="15"/>
      <c r="F686" s="15"/>
      <c r="G686" s="15"/>
      <c r="H686" s="15"/>
      <c r="I686" s="15"/>
      <c r="J686" s="15"/>
      <c r="K686" s="15"/>
      <c r="L686" s="15"/>
      <c r="M686" s="15"/>
      <c r="N686" s="15"/>
      <c r="O686" s="15"/>
      <c r="P686" s="15"/>
      <c r="Q686" s="15"/>
      <c r="R686" s="15"/>
      <c r="S686" s="15"/>
      <c r="T686" s="15"/>
      <c r="U686" s="15"/>
    </row>
    <row r="687" spans="1:21">
      <c r="A687" s="15"/>
      <c r="B687" s="15"/>
      <c r="C687" s="15"/>
      <c r="D687" s="15"/>
      <c r="E687" s="15"/>
      <c r="F687" s="15"/>
      <c r="G687" s="15"/>
      <c r="H687" s="15"/>
      <c r="I687" s="15"/>
      <c r="J687" s="15"/>
      <c r="K687" s="15"/>
      <c r="L687" s="15"/>
      <c r="M687" s="15"/>
      <c r="N687" s="15"/>
      <c r="O687" s="15"/>
      <c r="P687" s="15"/>
      <c r="Q687" s="15"/>
      <c r="R687" s="15"/>
      <c r="S687" s="15"/>
      <c r="T687" s="15"/>
      <c r="U687" s="15"/>
    </row>
    <row r="688" spans="1:21">
      <c r="A688" s="15"/>
      <c r="B688" s="15"/>
      <c r="C688" s="15"/>
      <c r="D688" s="15"/>
      <c r="E688" s="15"/>
      <c r="F688" s="15"/>
      <c r="G688" s="15"/>
      <c r="H688" s="15"/>
      <c r="I688" s="15"/>
      <c r="J688" s="15"/>
      <c r="K688" s="15"/>
      <c r="L688" s="15"/>
      <c r="M688" s="15"/>
      <c r="N688" s="15"/>
      <c r="O688" s="15"/>
      <c r="P688" s="15"/>
      <c r="Q688" s="15"/>
      <c r="R688" s="15"/>
      <c r="S688" s="15"/>
      <c r="T688" s="15"/>
      <c r="U688" s="15"/>
    </row>
    <row r="689" spans="1:21">
      <c r="A689" s="15"/>
      <c r="B689" s="15"/>
      <c r="C689" s="15"/>
      <c r="D689" s="15"/>
      <c r="E689" s="15"/>
      <c r="F689" s="15"/>
      <c r="G689" s="15"/>
      <c r="H689" s="15"/>
      <c r="I689" s="15"/>
      <c r="J689" s="15"/>
      <c r="K689" s="15"/>
      <c r="L689" s="15"/>
      <c r="M689" s="15"/>
      <c r="N689" s="15"/>
      <c r="O689" s="15"/>
      <c r="P689" s="15"/>
      <c r="Q689" s="15"/>
      <c r="R689" s="15"/>
      <c r="S689" s="15"/>
      <c r="T689" s="15"/>
      <c r="U689" s="15"/>
    </row>
    <row r="690" spans="1:21">
      <c r="A690" s="15"/>
      <c r="B690" s="15"/>
      <c r="C690" s="15"/>
      <c r="D690" s="15"/>
      <c r="E690" s="15"/>
      <c r="F690" s="15"/>
      <c r="G690" s="15"/>
      <c r="H690" s="15"/>
      <c r="I690" s="15"/>
      <c r="J690" s="15"/>
      <c r="K690" s="15"/>
      <c r="L690" s="15"/>
      <c r="M690" s="15"/>
      <c r="N690" s="15"/>
      <c r="O690" s="15"/>
      <c r="P690" s="15"/>
      <c r="Q690" s="15"/>
      <c r="R690" s="15"/>
      <c r="S690" s="15"/>
      <c r="T690" s="15"/>
      <c r="U690" s="15"/>
    </row>
    <row r="691" spans="1:21">
      <c r="A691" s="15"/>
      <c r="B691" s="15"/>
      <c r="C691" s="15"/>
      <c r="D691" s="15"/>
      <c r="E691" s="15"/>
      <c r="F691" s="15"/>
      <c r="G691" s="15"/>
      <c r="H691" s="15"/>
      <c r="I691" s="15"/>
      <c r="J691" s="15"/>
      <c r="K691" s="15"/>
      <c r="L691" s="15"/>
      <c r="M691" s="15"/>
      <c r="N691" s="15"/>
      <c r="O691" s="15"/>
      <c r="P691" s="15"/>
      <c r="Q691" s="15"/>
      <c r="R691" s="15"/>
      <c r="S691" s="15"/>
      <c r="T691" s="15"/>
      <c r="U691" s="15"/>
    </row>
    <row r="692" spans="1:21">
      <c r="A692" s="15"/>
      <c r="B692" s="15"/>
      <c r="C692" s="15"/>
      <c r="D692" s="15"/>
      <c r="E692" s="15"/>
      <c r="F692" s="15"/>
      <c r="G692" s="15"/>
      <c r="H692" s="15"/>
      <c r="I692" s="15"/>
      <c r="J692" s="15"/>
      <c r="K692" s="15"/>
      <c r="L692" s="15"/>
      <c r="M692" s="15"/>
      <c r="N692" s="15"/>
      <c r="O692" s="15"/>
      <c r="P692" s="15"/>
      <c r="Q692" s="15"/>
      <c r="R692" s="15"/>
      <c r="S692" s="15"/>
      <c r="T692" s="15"/>
      <c r="U692" s="15"/>
    </row>
    <row r="693" spans="1:21">
      <c r="A693" s="15"/>
      <c r="B693" s="15"/>
      <c r="C693" s="15"/>
      <c r="D693" s="15"/>
      <c r="E693" s="15"/>
      <c r="F693" s="15"/>
      <c r="G693" s="15"/>
      <c r="H693" s="15"/>
      <c r="I693" s="15"/>
      <c r="J693" s="15"/>
      <c r="K693" s="15"/>
      <c r="L693" s="15"/>
      <c r="M693" s="15"/>
      <c r="N693" s="15"/>
      <c r="O693" s="15"/>
      <c r="P693" s="15"/>
      <c r="Q693" s="15"/>
      <c r="R693" s="15"/>
      <c r="S693" s="15"/>
      <c r="T693" s="15"/>
      <c r="U693" s="15"/>
    </row>
    <row r="694" spans="1:21">
      <c r="A694" s="15"/>
      <c r="B694" s="15"/>
      <c r="C694" s="15"/>
      <c r="D694" s="15"/>
      <c r="E694" s="15"/>
      <c r="F694" s="15"/>
      <c r="G694" s="15"/>
      <c r="H694" s="15"/>
      <c r="I694" s="15"/>
      <c r="J694" s="15"/>
      <c r="K694" s="15"/>
      <c r="L694" s="15"/>
      <c r="M694" s="15"/>
      <c r="N694" s="15"/>
      <c r="O694" s="15"/>
      <c r="P694" s="15"/>
      <c r="Q694" s="15"/>
      <c r="R694" s="15"/>
      <c r="S694" s="15"/>
      <c r="T694" s="15"/>
      <c r="U694" s="15"/>
    </row>
    <row r="695" spans="1:21">
      <c r="A695" s="15"/>
      <c r="B695" s="15"/>
      <c r="C695" s="15"/>
      <c r="D695" s="15"/>
      <c r="E695" s="15"/>
      <c r="F695" s="15"/>
      <c r="G695" s="15"/>
      <c r="H695" s="15"/>
      <c r="I695" s="15"/>
      <c r="J695" s="15"/>
      <c r="K695" s="15"/>
      <c r="L695" s="15"/>
      <c r="M695" s="15"/>
      <c r="N695" s="15"/>
      <c r="O695" s="15"/>
      <c r="P695" s="15"/>
      <c r="Q695" s="15"/>
      <c r="R695" s="15"/>
      <c r="S695" s="15"/>
      <c r="T695" s="15"/>
      <c r="U695" s="15"/>
    </row>
    <row r="696" spans="1:21">
      <c r="A696" s="15"/>
      <c r="B696" s="15"/>
      <c r="C696" s="15"/>
      <c r="D696" s="15"/>
      <c r="E696" s="15"/>
      <c r="F696" s="15"/>
      <c r="G696" s="15"/>
      <c r="H696" s="15"/>
      <c r="I696" s="15"/>
      <c r="J696" s="15"/>
      <c r="K696" s="15"/>
      <c r="L696" s="15"/>
      <c r="M696" s="15"/>
      <c r="N696" s="15"/>
      <c r="O696" s="15"/>
      <c r="P696" s="15"/>
      <c r="Q696" s="15"/>
      <c r="R696" s="15"/>
      <c r="S696" s="15"/>
      <c r="T696" s="15"/>
      <c r="U696" s="15"/>
    </row>
    <row r="697" spans="1:21">
      <c r="A697" s="15"/>
      <c r="B697" s="15"/>
      <c r="C697" s="15"/>
      <c r="D697" s="15"/>
      <c r="E697" s="15"/>
      <c r="F697" s="15"/>
      <c r="G697" s="15"/>
      <c r="H697" s="15"/>
      <c r="I697" s="15"/>
      <c r="J697" s="15"/>
      <c r="K697" s="15"/>
      <c r="L697" s="15"/>
      <c r="M697" s="15"/>
      <c r="N697" s="15"/>
      <c r="O697" s="15"/>
      <c r="P697" s="15"/>
      <c r="Q697" s="15"/>
      <c r="R697" s="15"/>
      <c r="S697" s="15"/>
      <c r="T697" s="15"/>
      <c r="U697" s="15"/>
    </row>
    <row r="698" spans="1:21">
      <c r="A698" s="15"/>
      <c r="B698" s="15"/>
      <c r="C698" s="15"/>
      <c r="D698" s="15"/>
      <c r="E698" s="15"/>
      <c r="F698" s="15"/>
      <c r="G698" s="15"/>
      <c r="H698" s="15"/>
      <c r="I698" s="15"/>
      <c r="J698" s="15"/>
      <c r="K698" s="15"/>
      <c r="L698" s="15"/>
      <c r="M698" s="15"/>
      <c r="N698" s="15"/>
      <c r="O698" s="15"/>
      <c r="P698" s="15"/>
      <c r="Q698" s="15"/>
      <c r="R698" s="15"/>
      <c r="S698" s="15"/>
      <c r="T698" s="15"/>
      <c r="U698" s="15"/>
    </row>
    <row r="699" spans="1:21">
      <c r="A699" s="15"/>
      <c r="B699" s="15"/>
      <c r="C699" s="15"/>
      <c r="D699" s="15"/>
      <c r="E699" s="15"/>
      <c r="F699" s="15"/>
      <c r="G699" s="15"/>
      <c r="H699" s="15"/>
      <c r="I699" s="15"/>
      <c r="J699" s="15"/>
      <c r="K699" s="15"/>
      <c r="L699" s="15"/>
      <c r="M699" s="15"/>
      <c r="N699" s="15"/>
      <c r="O699" s="15"/>
      <c r="P699" s="15"/>
      <c r="Q699" s="15"/>
      <c r="R699" s="15"/>
      <c r="S699" s="15"/>
      <c r="T699" s="15"/>
      <c r="U699" s="15"/>
    </row>
    <row r="700" spans="1:21">
      <c r="A700" s="15"/>
      <c r="B700" s="15"/>
      <c r="C700" s="15"/>
      <c r="D700" s="15"/>
      <c r="E700" s="15"/>
      <c r="F700" s="15"/>
      <c r="G700" s="15"/>
      <c r="H700" s="15"/>
      <c r="I700" s="15"/>
      <c r="J700" s="15"/>
      <c r="K700" s="15"/>
      <c r="L700" s="15"/>
      <c r="M700" s="15"/>
      <c r="N700" s="15"/>
      <c r="O700" s="15"/>
      <c r="P700" s="15"/>
      <c r="Q700" s="15"/>
      <c r="R700" s="15"/>
      <c r="S700" s="15"/>
      <c r="T700" s="15"/>
      <c r="U700" s="15"/>
    </row>
    <row r="701" spans="1:21">
      <c r="A701" s="15"/>
      <c r="B701" s="15"/>
      <c r="C701" s="15"/>
      <c r="D701" s="15"/>
      <c r="E701" s="15"/>
      <c r="F701" s="15"/>
      <c r="G701" s="15"/>
      <c r="H701" s="15"/>
      <c r="I701" s="15"/>
      <c r="J701" s="15"/>
      <c r="K701" s="15"/>
      <c r="L701" s="15"/>
      <c r="M701" s="15"/>
      <c r="N701" s="15"/>
      <c r="O701" s="15"/>
      <c r="P701" s="15"/>
      <c r="Q701" s="15"/>
      <c r="R701" s="15"/>
      <c r="S701" s="15"/>
      <c r="T701" s="15"/>
      <c r="U701" s="15"/>
    </row>
    <row r="702" spans="1:21">
      <c r="A702" s="15"/>
      <c r="B702" s="15"/>
      <c r="C702" s="15"/>
      <c r="D702" s="15"/>
      <c r="E702" s="15"/>
      <c r="F702" s="15"/>
      <c r="G702" s="15"/>
      <c r="H702" s="15"/>
      <c r="I702" s="15"/>
      <c r="J702" s="15"/>
      <c r="K702" s="15"/>
      <c r="L702" s="15"/>
      <c r="M702" s="15"/>
      <c r="N702" s="15"/>
      <c r="O702" s="15"/>
      <c r="P702" s="15"/>
      <c r="Q702" s="15"/>
      <c r="R702" s="15"/>
      <c r="S702" s="15"/>
      <c r="T702" s="15"/>
      <c r="U702" s="15"/>
    </row>
    <row r="703" spans="1:21">
      <c r="A703" s="15"/>
      <c r="B703" s="15"/>
      <c r="C703" s="15"/>
      <c r="D703" s="15"/>
      <c r="E703" s="15"/>
      <c r="F703" s="15"/>
      <c r="G703" s="15"/>
      <c r="H703" s="15"/>
      <c r="I703" s="15"/>
      <c r="J703" s="15"/>
      <c r="K703" s="15"/>
      <c r="L703" s="15"/>
      <c r="M703" s="15"/>
      <c r="N703" s="15"/>
      <c r="O703" s="15"/>
      <c r="P703" s="15"/>
      <c r="Q703" s="15"/>
      <c r="R703" s="15"/>
      <c r="S703" s="15"/>
      <c r="T703" s="15"/>
      <c r="U703" s="15"/>
    </row>
    <row r="704" spans="1:21">
      <c r="A704" s="15"/>
      <c r="B704" s="15"/>
      <c r="C704" s="15"/>
      <c r="D704" s="15"/>
      <c r="E704" s="15"/>
      <c r="F704" s="15"/>
      <c r="G704" s="15"/>
      <c r="H704" s="15"/>
      <c r="I704" s="15"/>
      <c r="J704" s="15"/>
      <c r="K704" s="15"/>
      <c r="L704" s="15"/>
      <c r="M704" s="15"/>
      <c r="N704" s="15"/>
      <c r="O704" s="15"/>
      <c r="P704" s="15"/>
      <c r="Q704" s="15"/>
      <c r="R704" s="15"/>
      <c r="S704" s="15"/>
      <c r="T704" s="15"/>
      <c r="U704" s="15"/>
    </row>
    <row r="705" spans="1:21">
      <c r="A705" s="15"/>
      <c r="B705" s="15"/>
      <c r="C705" s="15"/>
      <c r="D705" s="15"/>
      <c r="E705" s="15"/>
      <c r="F705" s="15"/>
      <c r="G705" s="15"/>
      <c r="H705" s="15"/>
      <c r="I705" s="15"/>
      <c r="J705" s="15"/>
      <c r="K705" s="15"/>
      <c r="L705" s="15"/>
      <c r="M705" s="15"/>
      <c r="N705" s="15"/>
      <c r="O705" s="15"/>
      <c r="P705" s="15"/>
      <c r="Q705" s="15"/>
      <c r="R705" s="15"/>
      <c r="S705" s="15"/>
      <c r="T705" s="15"/>
      <c r="U705" s="15"/>
    </row>
    <row r="706" spans="1:21">
      <c r="A706" s="15"/>
      <c r="B706" s="15"/>
      <c r="C706" s="15"/>
      <c r="D706" s="15"/>
      <c r="E706" s="15"/>
      <c r="F706" s="15"/>
      <c r="G706" s="15"/>
      <c r="H706" s="15"/>
      <c r="I706" s="15"/>
      <c r="J706" s="15"/>
      <c r="K706" s="15"/>
      <c r="L706" s="15"/>
      <c r="M706" s="15"/>
      <c r="N706" s="15"/>
      <c r="O706" s="15"/>
      <c r="P706" s="15"/>
      <c r="Q706" s="15"/>
      <c r="R706" s="15"/>
      <c r="S706" s="15"/>
      <c r="T706" s="15"/>
      <c r="U706" s="15"/>
    </row>
    <row r="707" spans="1:21">
      <c r="A707" s="15"/>
      <c r="B707" s="15"/>
      <c r="C707" s="15"/>
      <c r="D707" s="15"/>
      <c r="E707" s="15"/>
      <c r="F707" s="15"/>
      <c r="G707" s="15"/>
      <c r="H707" s="15"/>
      <c r="I707" s="15"/>
      <c r="J707" s="15"/>
      <c r="K707" s="15"/>
      <c r="L707" s="15"/>
      <c r="M707" s="15"/>
      <c r="N707" s="15"/>
      <c r="O707" s="15"/>
      <c r="P707" s="15"/>
      <c r="Q707" s="15"/>
      <c r="R707" s="15"/>
      <c r="S707" s="15"/>
      <c r="T707" s="15"/>
      <c r="U707" s="15"/>
    </row>
    <row r="708" spans="1:21">
      <c r="A708" s="15"/>
      <c r="B708" s="15"/>
      <c r="C708" s="15"/>
      <c r="D708" s="15"/>
      <c r="E708" s="15"/>
      <c r="F708" s="15"/>
      <c r="G708" s="15"/>
      <c r="H708" s="15"/>
      <c r="I708" s="15"/>
      <c r="J708" s="15"/>
      <c r="K708" s="15"/>
      <c r="L708" s="15"/>
      <c r="M708" s="15"/>
      <c r="N708" s="15"/>
      <c r="O708" s="15"/>
      <c r="P708" s="15"/>
      <c r="Q708" s="15"/>
      <c r="R708" s="15"/>
      <c r="S708" s="15"/>
      <c r="T708" s="15"/>
      <c r="U708" s="15"/>
    </row>
    <row r="709" spans="1:21">
      <c r="A709" s="15"/>
      <c r="B709" s="15"/>
      <c r="C709" s="15"/>
      <c r="D709" s="15"/>
      <c r="E709" s="15"/>
      <c r="F709" s="15"/>
      <c r="G709" s="15"/>
      <c r="H709" s="15"/>
      <c r="I709" s="15"/>
      <c r="J709" s="15"/>
      <c r="K709" s="15"/>
      <c r="L709" s="15"/>
      <c r="M709" s="15"/>
      <c r="N709" s="15"/>
      <c r="O709" s="15"/>
      <c r="P709" s="15"/>
      <c r="Q709" s="15"/>
      <c r="R709" s="15"/>
      <c r="S709" s="15"/>
      <c r="T709" s="15"/>
      <c r="U709" s="15"/>
    </row>
    <row r="710" spans="1:21">
      <c r="A710" s="15"/>
      <c r="B710" s="15"/>
      <c r="C710" s="15"/>
      <c r="D710" s="15"/>
      <c r="E710" s="15"/>
      <c r="F710" s="15"/>
      <c r="G710" s="15"/>
      <c r="H710" s="15"/>
      <c r="I710" s="15"/>
      <c r="J710" s="15"/>
      <c r="K710" s="15"/>
      <c r="L710" s="15"/>
      <c r="M710" s="15"/>
      <c r="N710" s="15"/>
      <c r="O710" s="15"/>
      <c r="P710" s="15"/>
      <c r="Q710" s="15"/>
      <c r="R710" s="15"/>
      <c r="S710" s="15"/>
      <c r="T710" s="15"/>
      <c r="U710" s="15"/>
    </row>
    <row r="711" spans="1:21">
      <c r="A711" s="15"/>
      <c r="B711" s="15"/>
      <c r="C711" s="15"/>
      <c r="D711" s="15"/>
      <c r="E711" s="15"/>
      <c r="F711" s="15"/>
      <c r="G711" s="15"/>
      <c r="H711" s="15"/>
      <c r="I711" s="15"/>
      <c r="J711" s="15"/>
      <c r="K711" s="15"/>
      <c r="L711" s="15"/>
      <c r="M711" s="15"/>
      <c r="N711" s="15"/>
      <c r="O711" s="15"/>
      <c r="P711" s="15"/>
      <c r="Q711" s="15"/>
      <c r="R711" s="15"/>
      <c r="S711" s="15"/>
      <c r="T711" s="15"/>
      <c r="U711" s="15"/>
    </row>
    <row r="712" spans="1:21">
      <c r="A712" s="15"/>
      <c r="B712" s="15"/>
      <c r="C712" s="15"/>
      <c r="D712" s="15"/>
      <c r="E712" s="15"/>
      <c r="F712" s="15"/>
      <c r="G712" s="15"/>
      <c r="H712" s="15"/>
      <c r="I712" s="15"/>
      <c r="J712" s="15"/>
      <c r="K712" s="15"/>
      <c r="L712" s="15"/>
      <c r="M712" s="15"/>
      <c r="N712" s="15"/>
      <c r="O712" s="15"/>
      <c r="P712" s="15"/>
      <c r="Q712" s="15"/>
      <c r="R712" s="15"/>
      <c r="S712" s="15"/>
      <c r="T712" s="15"/>
      <c r="U712" s="15"/>
    </row>
    <row r="713" spans="1:21">
      <c r="A713" s="15"/>
      <c r="B713" s="15"/>
      <c r="C713" s="15"/>
      <c r="D713" s="15"/>
      <c r="E713" s="15"/>
      <c r="F713" s="15"/>
      <c r="G713" s="15"/>
      <c r="H713" s="15"/>
      <c r="I713" s="15"/>
      <c r="J713" s="15"/>
      <c r="K713" s="15"/>
      <c r="L713" s="15"/>
      <c r="M713" s="15"/>
      <c r="N713" s="15"/>
      <c r="O713" s="15"/>
      <c r="P713" s="15"/>
      <c r="Q713" s="15"/>
      <c r="R713" s="15"/>
      <c r="S713" s="15"/>
      <c r="T713" s="15"/>
      <c r="U713" s="15"/>
    </row>
    <row r="714" spans="1:21">
      <c r="A714" s="15"/>
      <c r="B714" s="15"/>
      <c r="C714" s="15"/>
      <c r="D714" s="15"/>
      <c r="E714" s="15"/>
      <c r="F714" s="15"/>
      <c r="G714" s="15"/>
      <c r="H714" s="15"/>
      <c r="I714" s="15"/>
      <c r="J714" s="15"/>
      <c r="K714" s="15"/>
      <c r="L714" s="15"/>
      <c r="M714" s="15"/>
      <c r="N714" s="15"/>
      <c r="O714" s="15"/>
      <c r="P714" s="15"/>
      <c r="Q714" s="15"/>
      <c r="R714" s="15"/>
      <c r="S714" s="15"/>
      <c r="T714" s="15"/>
      <c r="U714" s="15"/>
    </row>
    <row r="715" spans="1:21">
      <c r="A715" s="15"/>
      <c r="B715" s="15"/>
      <c r="C715" s="15"/>
      <c r="D715" s="15"/>
      <c r="E715" s="15"/>
      <c r="F715" s="15"/>
      <c r="G715" s="15"/>
      <c r="H715" s="15"/>
      <c r="I715" s="15"/>
      <c r="J715" s="15"/>
      <c r="K715" s="15"/>
      <c r="L715" s="15"/>
      <c r="M715" s="15"/>
      <c r="N715" s="15"/>
      <c r="O715" s="15"/>
      <c r="P715" s="15"/>
      <c r="Q715" s="15"/>
      <c r="R715" s="15"/>
      <c r="S715" s="15"/>
      <c r="T715" s="15"/>
      <c r="U715" s="15"/>
    </row>
    <row r="716" spans="1:21">
      <c r="A716" s="15"/>
      <c r="B716" s="15"/>
      <c r="C716" s="15"/>
      <c r="D716" s="15"/>
      <c r="E716" s="15"/>
      <c r="F716" s="15"/>
      <c r="G716" s="15"/>
      <c r="H716" s="15"/>
      <c r="I716" s="15"/>
      <c r="J716" s="15"/>
      <c r="K716" s="15"/>
      <c r="L716" s="15"/>
      <c r="M716" s="15"/>
      <c r="N716" s="15"/>
      <c r="O716" s="15"/>
      <c r="P716" s="15"/>
      <c r="Q716" s="15"/>
      <c r="R716" s="15"/>
      <c r="S716" s="15"/>
      <c r="T716" s="15"/>
      <c r="U716" s="15"/>
    </row>
    <row r="717" spans="1:21">
      <c r="A717" s="15"/>
      <c r="B717" s="15"/>
      <c r="C717" s="15"/>
      <c r="D717" s="15"/>
      <c r="E717" s="15"/>
      <c r="F717" s="15"/>
      <c r="G717" s="15"/>
      <c r="H717" s="15"/>
      <c r="I717" s="15"/>
      <c r="J717" s="15"/>
      <c r="K717" s="15"/>
      <c r="L717" s="15"/>
      <c r="M717" s="15"/>
      <c r="N717" s="15"/>
      <c r="O717" s="15"/>
      <c r="P717" s="15"/>
      <c r="Q717" s="15"/>
      <c r="R717" s="15"/>
      <c r="S717" s="15"/>
      <c r="T717" s="15"/>
      <c r="U717" s="15"/>
    </row>
    <row r="718" spans="1:21">
      <c r="A718" s="15"/>
      <c r="B718" s="15"/>
      <c r="C718" s="15"/>
      <c r="D718" s="15"/>
      <c r="E718" s="15"/>
      <c r="F718" s="15"/>
      <c r="G718" s="15"/>
      <c r="H718" s="15"/>
      <c r="I718" s="15"/>
      <c r="J718" s="15"/>
      <c r="K718" s="15"/>
      <c r="L718" s="15"/>
      <c r="M718" s="15"/>
      <c r="N718" s="15"/>
      <c r="O718" s="15"/>
      <c r="P718" s="15"/>
      <c r="Q718" s="15"/>
      <c r="R718" s="15"/>
      <c r="S718" s="15"/>
      <c r="T718" s="15"/>
      <c r="U718" s="15"/>
    </row>
    <row r="719" spans="1:21">
      <c r="A719" s="15"/>
      <c r="B719" s="15"/>
      <c r="C719" s="15"/>
      <c r="D719" s="15"/>
      <c r="E719" s="15"/>
      <c r="F719" s="15"/>
      <c r="G719" s="15"/>
      <c r="H719" s="15"/>
      <c r="I719" s="15"/>
      <c r="J719" s="15"/>
      <c r="K719" s="15"/>
      <c r="L719" s="15"/>
      <c r="M719" s="15"/>
      <c r="N719" s="15"/>
      <c r="O719" s="15"/>
      <c r="P719" s="15"/>
      <c r="Q719" s="15"/>
      <c r="R719" s="15"/>
      <c r="S719" s="15"/>
      <c r="T719" s="15"/>
      <c r="U719" s="15"/>
    </row>
    <row r="720" spans="1:21">
      <c r="A720" s="15"/>
      <c r="B720" s="15"/>
      <c r="C720" s="15"/>
      <c r="D720" s="15"/>
      <c r="E720" s="15"/>
      <c r="F720" s="15"/>
      <c r="G720" s="15"/>
      <c r="H720" s="15"/>
      <c r="I720" s="15"/>
      <c r="J720" s="15"/>
      <c r="K720" s="15"/>
      <c r="L720" s="15"/>
      <c r="M720" s="15"/>
      <c r="N720" s="15"/>
      <c r="O720" s="15"/>
      <c r="P720" s="15"/>
      <c r="Q720" s="15"/>
      <c r="R720" s="15"/>
      <c r="S720" s="15"/>
      <c r="T720" s="15"/>
      <c r="U720" s="15"/>
    </row>
    <row r="721" spans="1:21">
      <c r="A721" s="15"/>
      <c r="B721" s="15"/>
      <c r="C721" s="15"/>
      <c r="D721" s="15"/>
      <c r="E721" s="15"/>
      <c r="F721" s="15"/>
      <c r="G721" s="15"/>
      <c r="H721" s="15"/>
      <c r="I721" s="15"/>
      <c r="J721" s="15"/>
      <c r="K721" s="15"/>
      <c r="L721" s="15"/>
      <c r="M721" s="15"/>
      <c r="N721" s="15"/>
      <c r="O721" s="15"/>
      <c r="P721" s="15"/>
      <c r="Q721" s="15"/>
      <c r="R721" s="15"/>
      <c r="S721" s="15"/>
      <c r="T721" s="15"/>
      <c r="U721" s="15"/>
    </row>
    <row r="722" spans="1:21">
      <c r="A722" s="15"/>
      <c r="B722" s="15"/>
      <c r="C722" s="15"/>
      <c r="D722" s="15"/>
      <c r="E722" s="15"/>
      <c r="F722" s="15"/>
      <c r="G722" s="15"/>
      <c r="H722" s="15"/>
      <c r="I722" s="15"/>
      <c r="J722" s="15"/>
      <c r="K722" s="15"/>
      <c r="L722" s="15"/>
      <c r="M722" s="15"/>
      <c r="N722" s="15"/>
      <c r="O722" s="15"/>
      <c r="P722" s="15"/>
      <c r="Q722" s="15"/>
      <c r="R722" s="15"/>
      <c r="S722" s="15"/>
      <c r="T722" s="15"/>
      <c r="U722" s="15"/>
    </row>
    <row r="723" spans="1:21">
      <c r="A723" s="15"/>
      <c r="B723" s="15"/>
      <c r="C723" s="15"/>
      <c r="D723" s="15"/>
      <c r="E723" s="15"/>
      <c r="F723" s="15"/>
      <c r="G723" s="15"/>
      <c r="H723" s="15"/>
      <c r="I723" s="15"/>
      <c r="J723" s="15"/>
      <c r="K723" s="15"/>
      <c r="L723" s="15"/>
      <c r="M723" s="15"/>
      <c r="N723" s="15"/>
      <c r="O723" s="15"/>
      <c r="P723" s="15"/>
      <c r="Q723" s="15"/>
      <c r="R723" s="15"/>
      <c r="S723" s="15"/>
      <c r="T723" s="15"/>
      <c r="U723" s="15"/>
    </row>
    <row r="724" spans="1:21">
      <c r="A724" s="15"/>
      <c r="B724" s="15"/>
      <c r="C724" s="15"/>
      <c r="D724" s="15"/>
      <c r="E724" s="15"/>
      <c r="F724" s="15"/>
      <c r="G724" s="15"/>
      <c r="H724" s="15"/>
      <c r="I724" s="15"/>
      <c r="J724" s="15"/>
      <c r="K724" s="15"/>
      <c r="L724" s="15"/>
      <c r="M724" s="15"/>
      <c r="N724" s="15"/>
      <c r="O724" s="15"/>
      <c r="P724" s="15"/>
      <c r="Q724" s="15"/>
      <c r="R724" s="15"/>
      <c r="S724" s="15"/>
      <c r="T724" s="15"/>
      <c r="U724" s="15"/>
    </row>
    <row r="725" spans="1:21">
      <c r="A725" s="15"/>
      <c r="B725" s="15"/>
      <c r="C725" s="15"/>
      <c r="D725" s="15"/>
      <c r="E725" s="15"/>
      <c r="F725" s="15"/>
      <c r="G725" s="15"/>
      <c r="H725" s="15"/>
      <c r="I725" s="15"/>
      <c r="J725" s="15"/>
      <c r="K725" s="15"/>
      <c r="L725" s="15"/>
      <c r="M725" s="15"/>
      <c r="N725" s="15"/>
      <c r="O725" s="15"/>
      <c r="P725" s="15"/>
      <c r="Q725" s="15"/>
      <c r="R725" s="15"/>
      <c r="S725" s="15"/>
      <c r="T725" s="15"/>
      <c r="U725" s="15"/>
    </row>
    <row r="726" spans="1:21">
      <c r="A726" s="15"/>
      <c r="B726" s="15"/>
      <c r="C726" s="15"/>
      <c r="D726" s="15"/>
      <c r="E726" s="15"/>
      <c r="F726" s="15"/>
      <c r="G726" s="15"/>
      <c r="H726" s="15"/>
      <c r="I726" s="15"/>
      <c r="J726" s="15"/>
      <c r="K726" s="15"/>
      <c r="L726" s="15"/>
      <c r="M726" s="15"/>
      <c r="N726" s="15"/>
      <c r="O726" s="15"/>
      <c r="P726" s="15"/>
      <c r="Q726" s="15"/>
      <c r="R726" s="15"/>
      <c r="S726" s="15"/>
      <c r="T726" s="15"/>
      <c r="U726" s="15"/>
    </row>
    <row r="727" spans="1:21">
      <c r="A727" s="15"/>
      <c r="B727" s="15"/>
      <c r="C727" s="15"/>
      <c r="D727" s="15"/>
      <c r="E727" s="15"/>
      <c r="F727" s="15"/>
      <c r="G727" s="15"/>
      <c r="H727" s="15"/>
      <c r="I727" s="15"/>
      <c r="J727" s="15"/>
      <c r="K727" s="15"/>
      <c r="L727" s="15"/>
      <c r="M727" s="15"/>
      <c r="N727" s="15"/>
      <c r="O727" s="15"/>
      <c r="P727" s="15"/>
      <c r="Q727" s="15"/>
      <c r="R727" s="15"/>
      <c r="S727" s="15"/>
      <c r="T727" s="15"/>
      <c r="U727" s="15"/>
    </row>
    <row r="728" spans="1:21">
      <c r="A728" s="15"/>
      <c r="B728" s="15"/>
      <c r="C728" s="15"/>
      <c r="D728" s="15"/>
      <c r="E728" s="15"/>
      <c r="F728" s="15"/>
      <c r="G728" s="15"/>
      <c r="H728" s="15"/>
      <c r="I728" s="15"/>
      <c r="J728" s="15"/>
      <c r="K728" s="15"/>
      <c r="L728" s="15"/>
      <c r="M728" s="15"/>
      <c r="N728" s="15"/>
      <c r="O728" s="15"/>
      <c r="P728" s="15"/>
      <c r="Q728" s="15"/>
      <c r="R728" s="15"/>
      <c r="S728" s="15"/>
      <c r="T728" s="15"/>
      <c r="U728" s="15"/>
    </row>
    <row r="729" spans="1:21">
      <c r="A729" s="15"/>
      <c r="B729" s="15"/>
      <c r="C729" s="15"/>
      <c r="D729" s="15"/>
      <c r="E729" s="15"/>
      <c r="F729" s="15"/>
      <c r="G729" s="15"/>
      <c r="H729" s="15"/>
      <c r="I729" s="15"/>
      <c r="J729" s="15"/>
      <c r="K729" s="15"/>
      <c r="L729" s="15"/>
      <c r="M729" s="15"/>
      <c r="N729" s="15"/>
      <c r="O729" s="15"/>
      <c r="P729" s="15"/>
      <c r="Q729" s="15"/>
      <c r="R729" s="15"/>
      <c r="S729" s="15"/>
      <c r="T729" s="15"/>
      <c r="U729" s="15"/>
    </row>
    <row r="730" spans="1:21">
      <c r="A730" s="15"/>
      <c r="B730" s="15"/>
      <c r="C730" s="15"/>
      <c r="D730" s="15"/>
      <c r="E730" s="15"/>
      <c r="F730" s="15"/>
      <c r="G730" s="15"/>
      <c r="H730" s="15"/>
      <c r="I730" s="15"/>
      <c r="J730" s="15"/>
      <c r="K730" s="15"/>
      <c r="L730" s="15"/>
      <c r="M730" s="15"/>
      <c r="N730" s="15"/>
      <c r="O730" s="15"/>
      <c r="P730" s="15"/>
      <c r="Q730" s="15"/>
      <c r="R730" s="15"/>
      <c r="S730" s="15"/>
      <c r="T730" s="15"/>
      <c r="U730" s="15"/>
    </row>
    <row r="731" spans="1:21">
      <c r="A731" s="15"/>
      <c r="B731" s="15"/>
      <c r="C731" s="15"/>
      <c r="D731" s="15"/>
      <c r="E731" s="15"/>
      <c r="F731" s="15"/>
      <c r="G731" s="15"/>
      <c r="H731" s="15"/>
      <c r="I731" s="15"/>
      <c r="J731" s="15"/>
      <c r="K731" s="15"/>
      <c r="L731" s="15"/>
      <c r="M731" s="15"/>
      <c r="N731" s="15"/>
      <c r="O731" s="15"/>
      <c r="P731" s="15"/>
      <c r="Q731" s="15"/>
      <c r="R731" s="15"/>
      <c r="S731" s="15"/>
      <c r="T731" s="15"/>
      <c r="U731" s="15"/>
    </row>
    <row r="732" spans="1:21">
      <c r="A732" s="15"/>
      <c r="B732" s="15"/>
      <c r="C732" s="15"/>
      <c r="D732" s="15"/>
      <c r="E732" s="15"/>
      <c r="F732" s="15"/>
      <c r="G732" s="15"/>
      <c r="H732" s="15"/>
      <c r="I732" s="15"/>
      <c r="J732" s="15"/>
      <c r="K732" s="15"/>
      <c r="L732" s="15"/>
      <c r="M732" s="15"/>
      <c r="N732" s="15"/>
      <c r="O732" s="15"/>
      <c r="P732" s="15"/>
      <c r="Q732" s="15"/>
      <c r="R732" s="15"/>
      <c r="S732" s="15"/>
      <c r="T732" s="15"/>
      <c r="U732" s="15"/>
    </row>
    <row r="733" spans="1:21">
      <c r="A733" s="15"/>
      <c r="B733" s="15"/>
      <c r="C733" s="15"/>
      <c r="D733" s="15"/>
      <c r="E733" s="15"/>
      <c r="F733" s="15"/>
      <c r="G733" s="15"/>
      <c r="H733" s="15"/>
      <c r="I733" s="15"/>
      <c r="J733" s="15"/>
      <c r="K733" s="15"/>
      <c r="L733" s="15"/>
      <c r="M733" s="15"/>
      <c r="N733" s="15"/>
      <c r="O733" s="15"/>
      <c r="P733" s="15"/>
      <c r="Q733" s="15"/>
      <c r="R733" s="15"/>
      <c r="S733" s="15"/>
      <c r="T733" s="15"/>
      <c r="U733" s="15"/>
    </row>
    <row r="734" spans="1:21">
      <c r="A734" s="15"/>
      <c r="B734" s="15"/>
      <c r="C734" s="15"/>
      <c r="D734" s="15"/>
      <c r="E734" s="15"/>
      <c r="F734" s="15"/>
      <c r="G734" s="15"/>
      <c r="H734" s="15"/>
      <c r="I734" s="15"/>
      <c r="J734" s="15"/>
      <c r="K734" s="15"/>
      <c r="L734" s="15"/>
      <c r="M734" s="15"/>
      <c r="N734" s="15"/>
      <c r="O734" s="15"/>
      <c r="P734" s="15"/>
      <c r="Q734" s="15"/>
      <c r="R734" s="15"/>
      <c r="S734" s="15"/>
      <c r="T734" s="15"/>
      <c r="U734" s="15"/>
    </row>
    <row r="735" spans="1:21">
      <c r="A735" s="15"/>
      <c r="B735" s="15"/>
      <c r="C735" s="15"/>
      <c r="D735" s="15"/>
      <c r="E735" s="15"/>
      <c r="F735" s="15"/>
      <c r="G735" s="15"/>
      <c r="H735" s="15"/>
      <c r="I735" s="15"/>
      <c r="J735" s="15"/>
      <c r="K735" s="15"/>
      <c r="L735" s="15"/>
      <c r="M735" s="15"/>
      <c r="N735" s="15"/>
      <c r="O735" s="15"/>
      <c r="P735" s="15"/>
      <c r="Q735" s="15"/>
      <c r="R735" s="15"/>
      <c r="S735" s="15"/>
      <c r="T735" s="15"/>
      <c r="U735" s="15"/>
    </row>
    <row r="736" spans="1:21">
      <c r="A736" s="15"/>
      <c r="B736" s="15"/>
      <c r="C736" s="15"/>
      <c r="D736" s="15"/>
      <c r="E736" s="15"/>
      <c r="F736" s="15"/>
      <c r="G736" s="15"/>
      <c r="H736" s="15"/>
      <c r="I736" s="15"/>
      <c r="J736" s="15"/>
      <c r="K736" s="15"/>
      <c r="L736" s="15"/>
      <c r="M736" s="15"/>
      <c r="N736" s="15"/>
      <c r="O736" s="15"/>
      <c r="P736" s="15"/>
      <c r="Q736" s="15"/>
      <c r="R736" s="15"/>
      <c r="S736" s="15"/>
      <c r="T736" s="15"/>
      <c r="U736" s="15"/>
    </row>
    <row r="737" spans="1:21">
      <c r="A737" s="15"/>
      <c r="B737" s="15"/>
      <c r="C737" s="15"/>
      <c r="D737" s="15"/>
      <c r="E737" s="15"/>
      <c r="F737" s="15"/>
      <c r="G737" s="15"/>
      <c r="H737" s="15"/>
      <c r="I737" s="15"/>
      <c r="J737" s="15"/>
      <c r="K737" s="15"/>
      <c r="L737" s="15"/>
      <c r="M737" s="15"/>
      <c r="N737" s="15"/>
      <c r="O737" s="15"/>
      <c r="P737" s="15"/>
      <c r="Q737" s="15"/>
      <c r="R737" s="15"/>
      <c r="S737" s="15"/>
      <c r="T737" s="15"/>
      <c r="U737" s="15"/>
    </row>
    <row r="738" spans="1:21">
      <c r="A738" s="15"/>
      <c r="B738" s="15"/>
      <c r="C738" s="15"/>
      <c r="D738" s="15"/>
      <c r="E738" s="15"/>
      <c r="F738" s="15"/>
      <c r="G738" s="15"/>
      <c r="H738" s="15"/>
      <c r="I738" s="15"/>
      <c r="J738" s="15"/>
      <c r="K738" s="15"/>
      <c r="L738" s="15"/>
      <c r="M738" s="15"/>
      <c r="N738" s="15"/>
      <c r="O738" s="15"/>
      <c r="P738" s="15"/>
      <c r="Q738" s="15"/>
      <c r="R738" s="15"/>
      <c r="S738" s="15"/>
      <c r="T738" s="15"/>
      <c r="U738" s="15"/>
    </row>
    <row r="739" spans="1:21">
      <c r="A739" s="15"/>
      <c r="B739" s="15"/>
      <c r="C739" s="15"/>
      <c r="D739" s="15"/>
      <c r="E739" s="15"/>
      <c r="F739" s="15"/>
      <c r="G739" s="15"/>
      <c r="H739" s="15"/>
      <c r="I739" s="15"/>
      <c r="J739" s="15"/>
      <c r="K739" s="15"/>
      <c r="L739" s="15"/>
      <c r="M739" s="15"/>
      <c r="N739" s="15"/>
      <c r="O739" s="15"/>
      <c r="P739" s="15"/>
      <c r="Q739" s="15"/>
      <c r="R739" s="15"/>
      <c r="S739" s="15"/>
      <c r="T739" s="15"/>
      <c r="U739" s="15"/>
    </row>
    <row r="740" spans="1:21">
      <c r="A740" s="15"/>
      <c r="B740" s="15"/>
      <c r="C740" s="15"/>
      <c r="D740" s="15"/>
      <c r="E740" s="15"/>
      <c r="F740" s="15"/>
      <c r="G740" s="15"/>
      <c r="H740" s="15"/>
      <c r="I740" s="15"/>
      <c r="J740" s="15"/>
      <c r="K740" s="15"/>
      <c r="L740" s="15"/>
      <c r="M740" s="15"/>
      <c r="N740" s="15"/>
      <c r="O740" s="15"/>
      <c r="P740" s="15"/>
      <c r="Q740" s="15"/>
      <c r="R740" s="15"/>
      <c r="S740" s="15"/>
      <c r="T740" s="15"/>
      <c r="U740" s="15"/>
    </row>
    <row r="741" spans="1:21">
      <c r="A741" s="15"/>
      <c r="B741" s="15"/>
      <c r="C741" s="15"/>
      <c r="D741" s="15"/>
      <c r="E741" s="15"/>
      <c r="F741" s="15"/>
      <c r="G741" s="15"/>
      <c r="H741" s="15"/>
      <c r="I741" s="15"/>
      <c r="J741" s="15"/>
      <c r="K741" s="15"/>
      <c r="L741" s="15"/>
      <c r="M741" s="15"/>
      <c r="N741" s="15"/>
      <c r="O741" s="15"/>
      <c r="P741" s="15"/>
      <c r="Q741" s="15"/>
      <c r="R741" s="15"/>
      <c r="S741" s="15"/>
      <c r="T741" s="15"/>
      <c r="U741" s="15"/>
    </row>
    <row r="742" spans="1:21">
      <c r="A742" s="15"/>
      <c r="B742" s="15"/>
      <c r="C742" s="15"/>
      <c r="D742" s="15"/>
      <c r="E742" s="15"/>
      <c r="F742" s="15"/>
      <c r="G742" s="15"/>
      <c r="H742" s="15"/>
      <c r="I742" s="15"/>
      <c r="J742" s="15"/>
      <c r="K742" s="15"/>
      <c r="L742" s="15"/>
      <c r="M742" s="15"/>
      <c r="N742" s="15"/>
      <c r="O742" s="15"/>
      <c r="P742" s="15"/>
      <c r="Q742" s="15"/>
      <c r="R742" s="15"/>
      <c r="S742" s="15"/>
      <c r="T742" s="15"/>
      <c r="U742" s="15"/>
    </row>
    <row r="743" spans="1:21">
      <c r="A743" s="15"/>
      <c r="B743" s="15"/>
      <c r="C743" s="15"/>
      <c r="D743" s="15"/>
      <c r="E743" s="15"/>
      <c r="F743" s="15"/>
      <c r="G743" s="15"/>
      <c r="H743" s="15"/>
      <c r="I743" s="15"/>
      <c r="J743" s="15"/>
      <c r="K743" s="15"/>
      <c r="L743" s="15"/>
      <c r="M743" s="15"/>
      <c r="N743" s="15"/>
      <c r="O743" s="15"/>
      <c r="P743" s="15"/>
      <c r="Q743" s="15"/>
      <c r="R743" s="15"/>
      <c r="S743" s="15"/>
      <c r="T743" s="15"/>
      <c r="U743" s="15"/>
    </row>
    <row r="744" spans="1:21">
      <c r="A744" s="15"/>
      <c r="B744" s="15"/>
      <c r="C744" s="15"/>
      <c r="D744" s="15"/>
      <c r="E744" s="15"/>
      <c r="F744" s="15"/>
      <c r="G744" s="15"/>
      <c r="H744" s="15"/>
      <c r="I744" s="15"/>
      <c r="J744" s="15"/>
      <c r="K744" s="15"/>
      <c r="L744" s="15"/>
      <c r="M744" s="15"/>
      <c r="N744" s="15"/>
      <c r="O744" s="15"/>
      <c r="P744" s="15"/>
      <c r="Q744" s="15"/>
      <c r="R744" s="15"/>
      <c r="S744" s="15"/>
      <c r="T744" s="15"/>
      <c r="U744" s="15"/>
    </row>
    <row r="745" spans="1:21">
      <c r="A745" s="15"/>
      <c r="B745" s="15"/>
      <c r="C745" s="15"/>
      <c r="D745" s="15"/>
      <c r="E745" s="15"/>
      <c r="F745" s="15"/>
      <c r="G745" s="15"/>
      <c r="H745" s="15"/>
      <c r="I745" s="15"/>
      <c r="J745" s="15"/>
      <c r="K745" s="15"/>
      <c r="L745" s="15"/>
      <c r="M745" s="15"/>
      <c r="N745" s="15"/>
      <c r="O745" s="15"/>
      <c r="P745" s="15"/>
      <c r="Q745" s="15"/>
      <c r="R745" s="15"/>
      <c r="S745" s="15"/>
      <c r="T745" s="15"/>
      <c r="U745" s="15"/>
    </row>
    <row r="746" spans="1:21">
      <c r="A746" s="15"/>
      <c r="B746" s="15"/>
      <c r="C746" s="15"/>
      <c r="D746" s="15"/>
      <c r="E746" s="15"/>
      <c r="F746" s="15"/>
      <c r="G746" s="15"/>
      <c r="H746" s="15"/>
      <c r="I746" s="15"/>
      <c r="J746" s="15"/>
      <c r="K746" s="15"/>
      <c r="L746" s="15"/>
      <c r="M746" s="15"/>
      <c r="N746" s="15"/>
      <c r="O746" s="15"/>
      <c r="P746" s="15"/>
      <c r="Q746" s="15"/>
      <c r="R746" s="15"/>
      <c r="S746" s="15"/>
      <c r="T746" s="15"/>
      <c r="U746" s="15"/>
    </row>
    <row r="747" spans="1:21">
      <c r="A747" s="15"/>
      <c r="B747" s="15"/>
      <c r="C747" s="15"/>
      <c r="D747" s="15"/>
      <c r="E747" s="15"/>
      <c r="F747" s="15"/>
      <c r="G747" s="15"/>
      <c r="H747" s="15"/>
      <c r="I747" s="15"/>
      <c r="J747" s="15"/>
      <c r="K747" s="15"/>
      <c r="L747" s="15"/>
      <c r="M747" s="15"/>
      <c r="N747" s="15"/>
      <c r="O747" s="15"/>
      <c r="P747" s="15"/>
      <c r="Q747" s="15"/>
      <c r="R747" s="15"/>
      <c r="S747" s="15"/>
      <c r="T747" s="15"/>
      <c r="U747" s="15"/>
    </row>
    <row r="748" spans="1:21">
      <c r="A748" s="15"/>
      <c r="B748" s="15"/>
      <c r="C748" s="15"/>
      <c r="D748" s="15"/>
      <c r="E748" s="15"/>
      <c r="F748" s="15"/>
      <c r="G748" s="15"/>
      <c r="H748" s="15"/>
      <c r="I748" s="15"/>
      <c r="J748" s="15"/>
      <c r="K748" s="15"/>
      <c r="L748" s="15"/>
      <c r="M748" s="15"/>
      <c r="N748" s="15"/>
      <c r="O748" s="15"/>
      <c r="P748" s="15"/>
      <c r="Q748" s="15"/>
      <c r="R748" s="15"/>
      <c r="S748" s="15"/>
      <c r="T748" s="15"/>
      <c r="U748" s="15"/>
    </row>
    <row r="749" spans="1:21">
      <c r="A749" s="15"/>
      <c r="B749" s="15"/>
      <c r="C749" s="15"/>
      <c r="D749" s="15"/>
      <c r="E749" s="15"/>
      <c r="F749" s="15"/>
      <c r="G749" s="15"/>
      <c r="H749" s="15"/>
      <c r="I749" s="15"/>
      <c r="J749" s="15"/>
      <c r="K749" s="15"/>
      <c r="L749" s="15"/>
      <c r="M749" s="15"/>
      <c r="N749" s="15"/>
      <c r="O749" s="15"/>
      <c r="P749" s="15"/>
      <c r="Q749" s="15"/>
      <c r="R749" s="15"/>
      <c r="S749" s="15"/>
      <c r="T749" s="15"/>
      <c r="U749" s="15"/>
    </row>
    <row r="750" spans="1:21">
      <c r="A750" s="15"/>
      <c r="B750" s="15"/>
      <c r="C750" s="15"/>
      <c r="D750" s="15"/>
      <c r="E750" s="15"/>
      <c r="F750" s="15"/>
      <c r="G750" s="15"/>
      <c r="H750" s="15"/>
      <c r="I750" s="15"/>
      <c r="J750" s="15"/>
      <c r="K750" s="15"/>
      <c r="L750" s="15"/>
      <c r="M750" s="15"/>
      <c r="N750" s="15"/>
      <c r="O750" s="15"/>
      <c r="P750" s="15"/>
      <c r="Q750" s="15"/>
      <c r="R750" s="15"/>
      <c r="S750" s="15"/>
      <c r="T750" s="15"/>
      <c r="U750" s="15"/>
    </row>
    <row r="751" spans="1:21">
      <c r="A751" s="15"/>
      <c r="B751" s="15"/>
      <c r="C751" s="15"/>
      <c r="D751" s="15"/>
      <c r="E751" s="15"/>
      <c r="F751" s="15"/>
      <c r="G751" s="15"/>
      <c r="H751" s="15"/>
      <c r="I751" s="15"/>
      <c r="J751" s="15"/>
      <c r="K751" s="15"/>
      <c r="L751" s="15"/>
      <c r="M751" s="15"/>
      <c r="N751" s="15"/>
      <c r="O751" s="15"/>
      <c r="P751" s="15"/>
      <c r="Q751" s="15"/>
      <c r="R751" s="15"/>
      <c r="S751" s="15"/>
      <c r="T751" s="15"/>
      <c r="U751" s="15"/>
    </row>
    <row r="752" spans="1:21">
      <c r="A752" s="15"/>
      <c r="B752" s="15"/>
      <c r="C752" s="15"/>
      <c r="D752" s="15"/>
      <c r="E752" s="15"/>
      <c r="F752" s="15"/>
      <c r="G752" s="15"/>
      <c r="H752" s="15"/>
      <c r="I752" s="15"/>
      <c r="J752" s="15"/>
      <c r="K752" s="15"/>
      <c r="L752" s="15"/>
      <c r="M752" s="15"/>
      <c r="N752" s="15"/>
      <c r="O752" s="15"/>
      <c r="P752" s="15"/>
      <c r="Q752" s="15"/>
      <c r="R752" s="15"/>
      <c r="S752" s="15"/>
      <c r="T752" s="15"/>
      <c r="U752" s="15"/>
    </row>
    <row r="753" spans="1:21">
      <c r="A753" s="15"/>
      <c r="B753" s="15"/>
      <c r="C753" s="15"/>
      <c r="D753" s="15"/>
      <c r="E753" s="15"/>
      <c r="F753" s="15"/>
      <c r="G753" s="15"/>
      <c r="H753" s="15"/>
      <c r="I753" s="15"/>
      <c r="J753" s="15"/>
      <c r="K753" s="15"/>
      <c r="L753" s="15"/>
      <c r="M753" s="15"/>
      <c r="N753" s="15"/>
      <c r="O753" s="15"/>
      <c r="P753" s="15"/>
      <c r="Q753" s="15"/>
      <c r="R753" s="15"/>
      <c r="S753" s="15"/>
      <c r="T753" s="15"/>
      <c r="U753" s="15"/>
    </row>
    <row r="754" spans="1:21">
      <c r="A754" s="15"/>
      <c r="B754" s="15"/>
      <c r="C754" s="15"/>
      <c r="D754" s="15"/>
      <c r="E754" s="15"/>
      <c r="F754" s="15"/>
      <c r="G754" s="15"/>
      <c r="H754" s="15"/>
      <c r="I754" s="15"/>
      <c r="J754" s="15"/>
      <c r="K754" s="15"/>
      <c r="L754" s="15"/>
      <c r="M754" s="15"/>
      <c r="N754" s="15"/>
      <c r="O754" s="15"/>
      <c r="P754" s="15"/>
      <c r="Q754" s="15"/>
      <c r="R754" s="15"/>
      <c r="S754" s="15"/>
      <c r="T754" s="15"/>
      <c r="U754" s="15"/>
    </row>
    <row r="755" spans="1:21">
      <c r="A755" s="15"/>
      <c r="B755" s="15"/>
      <c r="C755" s="15"/>
      <c r="D755" s="15"/>
      <c r="E755" s="15"/>
      <c r="F755" s="15"/>
      <c r="G755" s="15"/>
      <c r="H755" s="15"/>
      <c r="I755" s="15"/>
      <c r="J755" s="15"/>
      <c r="K755" s="15"/>
      <c r="L755" s="15"/>
      <c r="M755" s="15"/>
      <c r="N755" s="15"/>
      <c r="O755" s="15"/>
      <c r="P755" s="15"/>
      <c r="Q755" s="15"/>
      <c r="R755" s="15"/>
      <c r="S755" s="15"/>
      <c r="T755" s="15"/>
      <c r="U755" s="15"/>
    </row>
    <row r="756" spans="1:21">
      <c r="A756" s="15"/>
      <c r="B756" s="15"/>
      <c r="C756" s="15"/>
      <c r="D756" s="15"/>
      <c r="E756" s="15"/>
      <c r="F756" s="15"/>
      <c r="G756" s="15"/>
      <c r="H756" s="15"/>
      <c r="I756" s="15"/>
      <c r="J756" s="15"/>
      <c r="K756" s="15"/>
      <c r="L756" s="15"/>
      <c r="M756" s="15"/>
      <c r="N756" s="15"/>
      <c r="O756" s="15"/>
      <c r="P756" s="15"/>
      <c r="Q756" s="15"/>
      <c r="R756" s="15"/>
      <c r="S756" s="15"/>
      <c r="T756" s="15"/>
      <c r="U756" s="15"/>
    </row>
    <row r="757" spans="1:21">
      <c r="A757" s="15"/>
      <c r="B757" s="15"/>
      <c r="C757" s="15"/>
      <c r="D757" s="15"/>
      <c r="E757" s="15"/>
      <c r="F757" s="15"/>
      <c r="G757" s="15"/>
      <c r="H757" s="15"/>
      <c r="I757" s="15"/>
      <c r="J757" s="15"/>
      <c r="K757" s="15"/>
      <c r="L757" s="15"/>
      <c r="M757" s="15"/>
      <c r="N757" s="15"/>
      <c r="O757" s="15"/>
      <c r="P757" s="15"/>
      <c r="Q757" s="15"/>
      <c r="R757" s="15"/>
      <c r="S757" s="15"/>
      <c r="T757" s="15"/>
      <c r="U757" s="15"/>
    </row>
    <row r="758" spans="1:21">
      <c r="A758" s="15"/>
      <c r="B758" s="15"/>
      <c r="C758" s="15"/>
      <c r="D758" s="15"/>
      <c r="E758" s="15"/>
      <c r="F758" s="15"/>
      <c r="G758" s="15"/>
      <c r="H758" s="15"/>
      <c r="I758" s="15"/>
      <c r="J758" s="15"/>
      <c r="K758" s="15"/>
      <c r="L758" s="15"/>
      <c r="M758" s="15"/>
      <c r="N758" s="15"/>
      <c r="O758" s="15"/>
      <c r="P758" s="15"/>
      <c r="Q758" s="15"/>
      <c r="R758" s="15"/>
      <c r="S758" s="15"/>
      <c r="T758" s="15"/>
      <c r="U758" s="15"/>
    </row>
    <row r="759" spans="1:21">
      <c r="A759" s="15"/>
      <c r="B759" s="15"/>
      <c r="C759" s="15"/>
      <c r="D759" s="15"/>
      <c r="E759" s="15"/>
      <c r="F759" s="15"/>
      <c r="G759" s="15"/>
      <c r="H759" s="15"/>
      <c r="I759" s="15"/>
      <c r="J759" s="15"/>
      <c r="K759" s="15"/>
      <c r="L759" s="15"/>
      <c r="M759" s="15"/>
      <c r="N759" s="15"/>
      <c r="O759" s="15"/>
      <c r="P759" s="15"/>
      <c r="Q759" s="15"/>
      <c r="R759" s="15"/>
      <c r="S759" s="15"/>
      <c r="T759" s="15"/>
      <c r="U759" s="15"/>
    </row>
    <row r="760" spans="1:21">
      <c r="A760" s="15"/>
      <c r="B760" s="15"/>
      <c r="C760" s="15"/>
      <c r="D760" s="15"/>
      <c r="E760" s="15"/>
      <c r="F760" s="15"/>
      <c r="G760" s="15"/>
      <c r="H760" s="15"/>
      <c r="I760" s="15"/>
      <c r="J760" s="15"/>
      <c r="K760" s="15"/>
      <c r="L760" s="15"/>
      <c r="M760" s="15"/>
      <c r="N760" s="15"/>
      <c r="O760" s="15"/>
      <c r="P760" s="15"/>
      <c r="Q760" s="15"/>
      <c r="R760" s="15"/>
      <c r="S760" s="15"/>
      <c r="T760" s="15"/>
      <c r="U760" s="15"/>
    </row>
    <row r="761" spans="1:21">
      <c r="A761" s="15"/>
      <c r="B761" s="15"/>
      <c r="C761" s="15"/>
      <c r="D761" s="15"/>
      <c r="E761" s="15"/>
      <c r="F761" s="15"/>
      <c r="G761" s="15"/>
      <c r="H761" s="15"/>
      <c r="I761" s="15"/>
      <c r="J761" s="15"/>
      <c r="K761" s="15"/>
      <c r="L761" s="15"/>
      <c r="M761" s="15"/>
      <c r="N761" s="15"/>
      <c r="O761" s="15"/>
      <c r="P761" s="15"/>
      <c r="Q761" s="15"/>
      <c r="R761" s="15"/>
      <c r="S761" s="15"/>
      <c r="T761" s="15"/>
      <c r="U761" s="15"/>
    </row>
    <row r="762" spans="1:21">
      <c r="A762" s="15"/>
      <c r="B762" s="15"/>
      <c r="C762" s="15"/>
      <c r="D762" s="15"/>
      <c r="E762" s="15"/>
      <c r="F762" s="15"/>
      <c r="G762" s="15"/>
      <c r="H762" s="15"/>
      <c r="I762" s="15"/>
      <c r="J762" s="15"/>
      <c r="K762" s="15"/>
      <c r="L762" s="15"/>
      <c r="M762" s="15"/>
      <c r="N762" s="15"/>
      <c r="O762" s="15"/>
      <c r="P762" s="15"/>
      <c r="Q762" s="15"/>
      <c r="R762" s="15"/>
      <c r="S762" s="15"/>
      <c r="T762" s="15"/>
      <c r="U762" s="15"/>
    </row>
    <row r="763" spans="1:21">
      <c r="A763" s="15"/>
      <c r="B763" s="15"/>
      <c r="C763" s="15"/>
      <c r="D763" s="15"/>
      <c r="E763" s="15"/>
      <c r="F763" s="15"/>
      <c r="G763" s="15"/>
      <c r="H763" s="15"/>
      <c r="I763" s="15"/>
      <c r="J763" s="15"/>
      <c r="K763" s="15"/>
      <c r="L763" s="15"/>
      <c r="M763" s="15"/>
      <c r="N763" s="15"/>
      <c r="O763" s="15"/>
      <c r="P763" s="15"/>
      <c r="Q763" s="15"/>
      <c r="R763" s="15"/>
      <c r="S763" s="15"/>
      <c r="T763" s="15"/>
      <c r="U763" s="15"/>
    </row>
    <row r="764" spans="1:21">
      <c r="A764" s="15"/>
      <c r="B764" s="15"/>
      <c r="C764" s="15"/>
      <c r="D764" s="15"/>
      <c r="E764" s="15"/>
      <c r="F764" s="15"/>
      <c r="G764" s="15"/>
      <c r="H764" s="15"/>
      <c r="I764" s="15"/>
      <c r="J764" s="15"/>
      <c r="K764" s="15"/>
      <c r="L764" s="15"/>
      <c r="M764" s="15"/>
      <c r="N764" s="15"/>
      <c r="O764" s="15"/>
      <c r="P764" s="15"/>
      <c r="Q764" s="15"/>
      <c r="R764" s="15"/>
      <c r="S764" s="15"/>
      <c r="T764" s="15"/>
      <c r="U764" s="15"/>
    </row>
    <row r="765" spans="1:21">
      <c r="A765" s="15"/>
      <c r="B765" s="15"/>
      <c r="C765" s="15"/>
      <c r="D765" s="15"/>
      <c r="E765" s="15"/>
      <c r="F765" s="15"/>
      <c r="G765" s="15"/>
      <c r="H765" s="15"/>
      <c r="I765" s="15"/>
      <c r="J765" s="15"/>
      <c r="K765" s="15"/>
      <c r="L765" s="15"/>
      <c r="M765" s="15"/>
      <c r="N765" s="15"/>
      <c r="O765" s="15"/>
      <c r="P765" s="15"/>
      <c r="Q765" s="15"/>
      <c r="R765" s="15"/>
      <c r="S765" s="15"/>
      <c r="T765" s="15"/>
      <c r="U765" s="15"/>
    </row>
    <row r="766" spans="1:21">
      <c r="A766" s="15"/>
      <c r="B766" s="15"/>
      <c r="C766" s="15"/>
      <c r="D766" s="15"/>
      <c r="E766" s="15"/>
      <c r="F766" s="15"/>
      <c r="G766" s="15"/>
      <c r="H766" s="15"/>
      <c r="I766" s="15"/>
      <c r="J766" s="15"/>
      <c r="K766" s="15"/>
      <c r="L766" s="15"/>
      <c r="M766" s="15"/>
      <c r="N766" s="15"/>
      <c r="O766" s="15"/>
      <c r="P766" s="15"/>
      <c r="Q766" s="15"/>
      <c r="R766" s="15"/>
      <c r="S766" s="15"/>
      <c r="T766" s="15"/>
      <c r="U766" s="15"/>
    </row>
    <row r="767" spans="1:21">
      <c r="A767" s="15"/>
      <c r="B767" s="15"/>
      <c r="C767" s="15"/>
      <c r="D767" s="15"/>
      <c r="E767" s="15"/>
      <c r="F767" s="15"/>
      <c r="G767" s="15"/>
      <c r="H767" s="15"/>
      <c r="I767" s="15"/>
      <c r="J767" s="15"/>
      <c r="K767" s="15"/>
      <c r="L767" s="15"/>
      <c r="M767" s="15"/>
      <c r="N767" s="15"/>
      <c r="O767" s="15"/>
      <c r="P767" s="15"/>
      <c r="Q767" s="15"/>
      <c r="R767" s="15"/>
      <c r="S767" s="15"/>
      <c r="T767" s="15"/>
      <c r="U767" s="15"/>
    </row>
    <row r="768" spans="1:21">
      <c r="A768" s="15"/>
      <c r="B768" s="15"/>
      <c r="C768" s="15"/>
      <c r="D768" s="15"/>
      <c r="E768" s="15"/>
      <c r="F768" s="15"/>
      <c r="G768" s="15"/>
      <c r="H768" s="15"/>
      <c r="I768" s="15"/>
      <c r="J768" s="15"/>
      <c r="K768" s="15"/>
      <c r="L768" s="15"/>
      <c r="M768" s="15"/>
      <c r="N768" s="15"/>
      <c r="O768" s="15"/>
      <c r="P768" s="15"/>
      <c r="Q768" s="15"/>
      <c r="R768" s="15"/>
      <c r="S768" s="15"/>
      <c r="T768" s="15"/>
      <c r="U768" s="15"/>
    </row>
    <row r="769" spans="1:21">
      <c r="A769" s="15"/>
      <c r="B769" s="15"/>
      <c r="C769" s="15"/>
      <c r="D769" s="15"/>
      <c r="E769" s="15"/>
      <c r="F769" s="15"/>
      <c r="G769" s="15"/>
      <c r="H769" s="15"/>
      <c r="I769" s="15"/>
      <c r="J769" s="15"/>
      <c r="K769" s="15"/>
      <c r="L769" s="15"/>
      <c r="M769" s="15"/>
      <c r="N769" s="15"/>
      <c r="O769" s="15"/>
      <c r="P769" s="15"/>
      <c r="Q769" s="15"/>
      <c r="R769" s="15"/>
      <c r="S769" s="15"/>
      <c r="T769" s="15"/>
      <c r="U769" s="15"/>
    </row>
    <row r="770" spans="1:21">
      <c r="A770" s="15"/>
      <c r="B770" s="15"/>
      <c r="C770" s="15"/>
      <c r="D770" s="15"/>
      <c r="E770" s="15"/>
      <c r="F770" s="15"/>
      <c r="G770" s="15"/>
      <c r="H770" s="15"/>
      <c r="I770" s="15"/>
      <c r="J770" s="15"/>
      <c r="K770" s="15"/>
      <c r="L770" s="15"/>
      <c r="M770" s="15"/>
      <c r="N770" s="15"/>
      <c r="O770" s="15"/>
      <c r="P770" s="15"/>
      <c r="Q770" s="15"/>
      <c r="R770" s="15"/>
      <c r="S770" s="15"/>
      <c r="T770" s="15"/>
      <c r="U770" s="15"/>
    </row>
    <row r="771" spans="1:21">
      <c r="A771" s="15"/>
      <c r="B771" s="15"/>
      <c r="C771" s="15"/>
      <c r="D771" s="15"/>
      <c r="E771" s="15"/>
      <c r="F771" s="15"/>
      <c r="G771" s="15"/>
      <c r="H771" s="15"/>
      <c r="I771" s="15"/>
      <c r="J771" s="15"/>
      <c r="K771" s="15"/>
      <c r="L771" s="15"/>
      <c r="M771" s="15"/>
      <c r="N771" s="15"/>
      <c r="O771" s="15"/>
      <c r="P771" s="15"/>
      <c r="Q771" s="15"/>
      <c r="R771" s="15"/>
      <c r="S771" s="15"/>
      <c r="T771" s="15"/>
      <c r="U771" s="15"/>
    </row>
    <row r="772" spans="1:21">
      <c r="A772" s="15"/>
      <c r="B772" s="15"/>
      <c r="C772" s="15"/>
      <c r="D772" s="15"/>
      <c r="E772" s="15"/>
      <c r="F772" s="15"/>
      <c r="G772" s="15"/>
      <c r="H772" s="15"/>
      <c r="I772" s="15"/>
      <c r="J772" s="15"/>
      <c r="K772" s="15"/>
      <c r="L772" s="15"/>
      <c r="M772" s="15"/>
      <c r="N772" s="15"/>
      <c r="O772" s="15"/>
      <c r="P772" s="15"/>
      <c r="Q772" s="15"/>
      <c r="R772" s="15"/>
      <c r="S772" s="15"/>
      <c r="T772" s="15"/>
      <c r="U772" s="15"/>
    </row>
    <row r="773" spans="1:21">
      <c r="A773" s="15"/>
      <c r="B773" s="15"/>
      <c r="C773" s="15"/>
      <c r="D773" s="15"/>
      <c r="E773" s="15"/>
      <c r="F773" s="15"/>
      <c r="G773" s="15"/>
      <c r="H773" s="15"/>
      <c r="I773" s="15"/>
      <c r="J773" s="15"/>
      <c r="K773" s="15"/>
      <c r="L773" s="15"/>
      <c r="M773" s="15"/>
      <c r="N773" s="15"/>
      <c r="O773" s="15"/>
      <c r="P773" s="15"/>
      <c r="Q773" s="15"/>
      <c r="R773" s="15"/>
      <c r="S773" s="15"/>
      <c r="T773" s="15"/>
      <c r="U773" s="15"/>
    </row>
    <row r="774" spans="1:21">
      <c r="A774" s="15"/>
      <c r="B774" s="15"/>
      <c r="C774" s="15"/>
      <c r="D774" s="15"/>
      <c r="E774" s="15"/>
      <c r="F774" s="15"/>
      <c r="G774" s="15"/>
      <c r="H774" s="15"/>
      <c r="I774" s="15"/>
      <c r="J774" s="15"/>
      <c r="K774" s="15"/>
      <c r="L774" s="15"/>
      <c r="M774" s="15"/>
      <c r="N774" s="15"/>
      <c r="O774" s="15"/>
      <c r="P774" s="15"/>
      <c r="Q774" s="15"/>
      <c r="R774" s="15"/>
      <c r="S774" s="15"/>
      <c r="T774" s="15"/>
      <c r="U774" s="15"/>
    </row>
    <row r="775" spans="1:21">
      <c r="A775" s="15"/>
      <c r="B775" s="15"/>
      <c r="C775" s="15"/>
      <c r="D775" s="15"/>
      <c r="E775" s="15"/>
      <c r="F775" s="15"/>
      <c r="G775" s="15"/>
      <c r="H775" s="15"/>
      <c r="I775" s="15"/>
      <c r="J775" s="15"/>
      <c r="K775" s="15"/>
      <c r="L775" s="15"/>
      <c r="M775" s="15"/>
      <c r="N775" s="15"/>
      <c r="O775" s="15"/>
      <c r="P775" s="15"/>
      <c r="Q775" s="15"/>
      <c r="R775" s="15"/>
      <c r="S775" s="15"/>
      <c r="T775" s="15"/>
      <c r="U775" s="15"/>
    </row>
    <row r="776" spans="1:21">
      <c r="A776" s="15"/>
      <c r="B776" s="15"/>
      <c r="C776" s="15"/>
      <c r="D776" s="15"/>
      <c r="E776" s="15"/>
      <c r="F776" s="15"/>
      <c r="G776" s="15"/>
      <c r="H776" s="15"/>
      <c r="I776" s="15"/>
      <c r="J776" s="15"/>
      <c r="K776" s="15"/>
      <c r="L776" s="15"/>
      <c r="M776" s="15"/>
      <c r="N776" s="15"/>
      <c r="O776" s="15"/>
      <c r="P776" s="15"/>
      <c r="Q776" s="15"/>
      <c r="R776" s="15"/>
      <c r="S776" s="15"/>
      <c r="T776" s="15"/>
      <c r="U776" s="15"/>
    </row>
    <row r="777" spans="1:21">
      <c r="A777" s="15"/>
      <c r="B777" s="15"/>
      <c r="C777" s="15"/>
      <c r="D777" s="15"/>
      <c r="E777" s="15"/>
      <c r="F777" s="15"/>
      <c r="G777" s="15"/>
      <c r="H777" s="15"/>
      <c r="I777" s="15"/>
      <c r="J777" s="15"/>
      <c r="K777" s="15"/>
      <c r="L777" s="15"/>
      <c r="M777" s="15"/>
      <c r="N777" s="15"/>
      <c r="O777" s="15"/>
      <c r="P777" s="15"/>
      <c r="Q777" s="15"/>
      <c r="R777" s="15"/>
      <c r="S777" s="15"/>
      <c r="T777" s="15"/>
      <c r="U777" s="15"/>
    </row>
    <row r="778" spans="1:21">
      <c r="A778" s="15"/>
      <c r="B778" s="15"/>
      <c r="C778" s="15"/>
      <c r="D778" s="15"/>
      <c r="E778" s="15"/>
      <c r="F778" s="15"/>
      <c r="G778" s="15"/>
      <c r="H778" s="15"/>
      <c r="I778" s="15"/>
      <c r="J778" s="15"/>
      <c r="K778" s="15"/>
      <c r="L778" s="15"/>
      <c r="M778" s="15"/>
      <c r="N778" s="15"/>
      <c r="O778" s="15"/>
      <c r="P778" s="15"/>
      <c r="Q778" s="15"/>
      <c r="R778" s="15"/>
      <c r="S778" s="15"/>
      <c r="T778" s="15"/>
      <c r="U778" s="15"/>
    </row>
    <row r="779" spans="1:21">
      <c r="A779" s="15"/>
      <c r="B779" s="15"/>
      <c r="C779" s="15"/>
      <c r="D779" s="15"/>
      <c r="E779" s="15"/>
      <c r="F779" s="15"/>
      <c r="G779" s="15"/>
      <c r="H779" s="15"/>
      <c r="I779" s="15"/>
      <c r="J779" s="15"/>
      <c r="K779" s="15"/>
      <c r="L779" s="15"/>
      <c r="M779" s="15"/>
      <c r="N779" s="15"/>
      <c r="O779" s="15"/>
      <c r="P779" s="15"/>
      <c r="Q779" s="15"/>
      <c r="R779" s="15"/>
      <c r="S779" s="15"/>
      <c r="T779" s="15"/>
      <c r="U779" s="15"/>
    </row>
    <row r="780" spans="1:21">
      <c r="A780" s="15"/>
      <c r="B780" s="15"/>
      <c r="C780" s="15"/>
      <c r="D780" s="15"/>
      <c r="E780" s="15"/>
      <c r="F780" s="15"/>
      <c r="G780" s="15"/>
      <c r="H780" s="15"/>
      <c r="I780" s="15"/>
      <c r="J780" s="15"/>
      <c r="K780" s="15"/>
      <c r="L780" s="15"/>
      <c r="M780" s="15"/>
      <c r="N780" s="15"/>
      <c r="O780" s="15"/>
      <c r="P780" s="15"/>
      <c r="Q780" s="15"/>
      <c r="R780" s="15"/>
      <c r="S780" s="15"/>
      <c r="T780" s="15"/>
      <c r="U780" s="15"/>
    </row>
    <row r="781" spans="1:21">
      <c r="A781" s="15"/>
      <c r="B781" s="15"/>
      <c r="C781" s="15"/>
      <c r="D781" s="15"/>
      <c r="E781" s="15"/>
      <c r="F781" s="15"/>
      <c r="G781" s="15"/>
      <c r="H781" s="15"/>
      <c r="I781" s="15"/>
      <c r="J781" s="15"/>
      <c r="K781" s="15"/>
      <c r="L781" s="15"/>
      <c r="M781" s="15"/>
      <c r="N781" s="15"/>
      <c r="O781" s="15"/>
      <c r="P781" s="15"/>
      <c r="Q781" s="15"/>
      <c r="R781" s="15"/>
      <c r="S781" s="15"/>
      <c r="T781" s="15"/>
      <c r="U781" s="15"/>
    </row>
    <row r="782" spans="1:21">
      <c r="A782" s="15"/>
      <c r="B782" s="15"/>
      <c r="C782" s="15"/>
      <c r="D782" s="15"/>
      <c r="E782" s="15"/>
      <c r="F782" s="15"/>
      <c r="G782" s="15"/>
      <c r="H782" s="15"/>
      <c r="I782" s="15"/>
      <c r="J782" s="15"/>
      <c r="K782" s="15"/>
      <c r="L782" s="15"/>
      <c r="M782" s="15"/>
      <c r="N782" s="15"/>
      <c r="O782" s="15"/>
      <c r="P782" s="15"/>
      <c r="Q782" s="15"/>
      <c r="R782" s="15"/>
      <c r="S782" s="15"/>
      <c r="T782" s="15"/>
      <c r="U782" s="15"/>
    </row>
    <row r="783" spans="1:21">
      <c r="A783" s="15"/>
      <c r="B783" s="15"/>
      <c r="C783" s="15"/>
      <c r="D783" s="15"/>
      <c r="E783" s="15"/>
      <c r="F783" s="15"/>
      <c r="G783" s="15"/>
      <c r="H783" s="15"/>
      <c r="I783" s="15"/>
      <c r="J783" s="15"/>
      <c r="K783" s="15"/>
      <c r="L783" s="15"/>
      <c r="M783" s="15"/>
      <c r="N783" s="15"/>
      <c r="O783" s="15"/>
      <c r="P783" s="15"/>
      <c r="Q783" s="15"/>
      <c r="R783" s="15"/>
      <c r="S783" s="15"/>
      <c r="T783" s="15"/>
      <c r="U783" s="15"/>
    </row>
    <row r="784" spans="1:21">
      <c r="A784" s="15"/>
      <c r="B784" s="15"/>
      <c r="C784" s="15"/>
      <c r="D784" s="15"/>
      <c r="E784" s="15"/>
      <c r="F784" s="15"/>
      <c r="G784" s="15"/>
      <c r="H784" s="15"/>
      <c r="I784" s="15"/>
      <c r="J784" s="15"/>
      <c r="K784" s="15"/>
      <c r="L784" s="15"/>
      <c r="M784" s="15"/>
      <c r="N784" s="15"/>
      <c r="O784" s="15"/>
      <c r="P784" s="15"/>
      <c r="Q784" s="15"/>
      <c r="R784" s="15"/>
      <c r="S784" s="15"/>
      <c r="T784" s="15"/>
      <c r="U784" s="15"/>
    </row>
    <row r="785" spans="1:21">
      <c r="A785" s="15"/>
      <c r="B785" s="15"/>
      <c r="C785" s="15"/>
      <c r="D785" s="15"/>
      <c r="E785" s="15"/>
      <c r="F785" s="15"/>
      <c r="G785" s="15"/>
      <c r="H785" s="15"/>
      <c r="I785" s="15"/>
      <c r="J785" s="15"/>
      <c r="K785" s="15"/>
      <c r="L785" s="15"/>
      <c r="M785" s="15"/>
      <c r="N785" s="15"/>
      <c r="O785" s="15"/>
      <c r="P785" s="15"/>
      <c r="Q785" s="15"/>
      <c r="R785" s="15"/>
      <c r="S785" s="15"/>
      <c r="T785" s="15"/>
      <c r="U785" s="15"/>
    </row>
    <row r="786" spans="1:21">
      <c r="A786" s="15"/>
      <c r="B786" s="15"/>
      <c r="C786" s="15"/>
      <c r="D786" s="15"/>
      <c r="E786" s="15"/>
      <c r="F786" s="15"/>
      <c r="G786" s="15"/>
      <c r="H786" s="15"/>
      <c r="I786" s="15"/>
      <c r="J786" s="15"/>
      <c r="K786" s="15"/>
      <c r="L786" s="15"/>
      <c r="M786" s="15"/>
      <c r="N786" s="15"/>
      <c r="O786" s="15"/>
      <c r="P786" s="15"/>
      <c r="Q786" s="15"/>
      <c r="R786" s="15"/>
      <c r="S786" s="15"/>
      <c r="T786" s="15"/>
      <c r="U786" s="15"/>
    </row>
    <row r="787" spans="1:21">
      <c r="A787" s="15"/>
      <c r="B787" s="15"/>
      <c r="C787" s="15"/>
      <c r="D787" s="15"/>
      <c r="E787" s="15"/>
      <c r="F787" s="15"/>
      <c r="G787" s="15"/>
      <c r="H787" s="15"/>
      <c r="I787" s="15"/>
      <c r="J787" s="15"/>
      <c r="K787" s="15"/>
      <c r="L787" s="15"/>
      <c r="M787" s="15"/>
      <c r="N787" s="15"/>
      <c r="O787" s="15"/>
      <c r="P787" s="15"/>
      <c r="Q787" s="15"/>
      <c r="R787" s="15"/>
      <c r="S787" s="15"/>
      <c r="T787" s="15"/>
      <c r="U787" s="15"/>
    </row>
    <row r="788" spans="1:21">
      <c r="A788" s="15"/>
      <c r="B788" s="15"/>
      <c r="C788" s="15"/>
      <c r="D788" s="15"/>
      <c r="E788" s="15"/>
      <c r="F788" s="15"/>
      <c r="G788" s="15"/>
      <c r="H788" s="15"/>
      <c r="I788" s="15"/>
      <c r="J788" s="15"/>
      <c r="K788" s="15"/>
      <c r="L788" s="15"/>
      <c r="M788" s="15"/>
      <c r="N788" s="15"/>
      <c r="O788" s="15"/>
      <c r="P788" s="15"/>
      <c r="Q788" s="15"/>
      <c r="R788" s="15"/>
      <c r="S788" s="15"/>
      <c r="T788" s="15"/>
      <c r="U788" s="15"/>
    </row>
    <row r="789" spans="1:21">
      <c r="A789" s="15"/>
      <c r="B789" s="15"/>
      <c r="C789" s="15"/>
      <c r="D789" s="15"/>
      <c r="E789" s="15"/>
      <c r="F789" s="15"/>
      <c r="G789" s="15"/>
      <c r="H789" s="15"/>
      <c r="I789" s="15"/>
      <c r="J789" s="15"/>
      <c r="K789" s="15"/>
      <c r="L789" s="15"/>
      <c r="M789" s="15"/>
      <c r="N789" s="15"/>
      <c r="O789" s="15"/>
      <c r="P789" s="15"/>
      <c r="Q789" s="15"/>
      <c r="R789" s="15"/>
      <c r="S789" s="15"/>
      <c r="T789" s="15"/>
      <c r="U789" s="15"/>
    </row>
    <row r="790" spans="1:21">
      <c r="A790" s="15"/>
      <c r="B790" s="15"/>
      <c r="C790" s="15"/>
      <c r="D790" s="15"/>
      <c r="E790" s="15"/>
      <c r="F790" s="15"/>
      <c r="G790" s="15"/>
      <c r="H790" s="15"/>
      <c r="I790" s="15"/>
      <c r="J790" s="15"/>
      <c r="K790" s="15"/>
      <c r="L790" s="15"/>
      <c r="M790" s="15"/>
      <c r="N790" s="15"/>
      <c r="O790" s="15"/>
      <c r="P790" s="15"/>
      <c r="Q790" s="15"/>
      <c r="R790" s="15"/>
      <c r="S790" s="15"/>
      <c r="T790" s="15"/>
      <c r="U790" s="15"/>
    </row>
    <row r="791" spans="1:21">
      <c r="A791" s="15"/>
      <c r="B791" s="15"/>
      <c r="C791" s="15"/>
      <c r="D791" s="15"/>
      <c r="E791" s="15"/>
      <c r="F791" s="15"/>
      <c r="G791" s="15"/>
      <c r="H791" s="15"/>
      <c r="I791" s="15"/>
      <c r="J791" s="15"/>
      <c r="K791" s="15"/>
      <c r="L791" s="15"/>
      <c r="M791" s="15"/>
      <c r="N791" s="15"/>
      <c r="O791" s="15"/>
      <c r="P791" s="15"/>
      <c r="Q791" s="15"/>
      <c r="R791" s="15"/>
      <c r="S791" s="15"/>
      <c r="T791" s="15"/>
      <c r="U791" s="15"/>
    </row>
    <row r="792" spans="1:21">
      <c r="A792" s="15"/>
      <c r="B792" s="15"/>
      <c r="C792" s="15"/>
      <c r="D792" s="15"/>
      <c r="E792" s="15"/>
      <c r="F792" s="15"/>
      <c r="G792" s="15"/>
      <c r="H792" s="15"/>
      <c r="I792" s="15"/>
      <c r="J792" s="15"/>
      <c r="K792" s="15"/>
      <c r="L792" s="15"/>
      <c r="M792" s="15"/>
      <c r="N792" s="15"/>
      <c r="O792" s="15"/>
      <c r="P792" s="15"/>
      <c r="Q792" s="15"/>
      <c r="R792" s="15"/>
      <c r="S792" s="15"/>
      <c r="T792" s="15"/>
      <c r="U792" s="15"/>
    </row>
    <row r="793" spans="1:21">
      <c r="A793" s="15"/>
      <c r="B793" s="15"/>
      <c r="C793" s="15"/>
      <c r="D793" s="15"/>
      <c r="E793" s="15"/>
      <c r="F793" s="15"/>
      <c r="G793" s="15"/>
      <c r="H793" s="15"/>
      <c r="I793" s="15"/>
      <c r="J793" s="15"/>
      <c r="K793" s="15"/>
      <c r="L793" s="15"/>
      <c r="M793" s="15"/>
      <c r="N793" s="15"/>
      <c r="O793" s="15"/>
      <c r="P793" s="15"/>
      <c r="Q793" s="15"/>
      <c r="R793" s="15"/>
      <c r="S793" s="15"/>
      <c r="T793" s="15"/>
      <c r="U793" s="15"/>
    </row>
    <row r="794" spans="1:21">
      <c r="A794" s="15"/>
      <c r="B794" s="15"/>
      <c r="C794" s="15"/>
      <c r="D794" s="15"/>
      <c r="E794" s="15"/>
      <c r="F794" s="15"/>
      <c r="G794" s="15"/>
      <c r="H794" s="15"/>
      <c r="I794" s="15"/>
      <c r="J794" s="15"/>
      <c r="K794" s="15"/>
      <c r="L794" s="15"/>
      <c r="M794" s="15"/>
      <c r="N794" s="15"/>
      <c r="O794" s="15"/>
      <c r="P794" s="15"/>
      <c r="Q794" s="15"/>
      <c r="R794" s="15"/>
      <c r="S794" s="15"/>
      <c r="T794" s="15"/>
      <c r="U794" s="15"/>
    </row>
    <row r="795" spans="1:21">
      <c r="A795" s="15"/>
      <c r="B795" s="15"/>
      <c r="C795" s="15"/>
      <c r="D795" s="15"/>
      <c r="E795" s="15"/>
      <c r="F795" s="15"/>
      <c r="G795" s="15"/>
      <c r="H795" s="15"/>
      <c r="I795" s="15"/>
      <c r="J795" s="15"/>
      <c r="K795" s="15"/>
      <c r="L795" s="15"/>
      <c r="M795" s="15"/>
      <c r="N795" s="15"/>
      <c r="O795" s="15"/>
      <c r="P795" s="15"/>
      <c r="Q795" s="15"/>
      <c r="R795" s="15"/>
      <c r="S795" s="15"/>
      <c r="T795" s="15"/>
      <c r="U795" s="15"/>
    </row>
    <row r="796" spans="1:21">
      <c r="A796" s="15"/>
      <c r="B796" s="15"/>
      <c r="C796" s="15"/>
      <c r="D796" s="15"/>
      <c r="E796" s="15"/>
      <c r="F796" s="15"/>
      <c r="G796" s="15"/>
      <c r="H796" s="15"/>
      <c r="I796" s="15"/>
      <c r="J796" s="15"/>
      <c r="K796" s="15"/>
      <c r="L796" s="15"/>
      <c r="M796" s="15"/>
      <c r="N796" s="15"/>
      <c r="O796" s="15"/>
      <c r="P796" s="15"/>
      <c r="Q796" s="15"/>
      <c r="R796" s="15"/>
      <c r="S796" s="15"/>
      <c r="T796" s="15"/>
      <c r="U796" s="15"/>
    </row>
    <row r="797" spans="1:21">
      <c r="A797" s="15"/>
      <c r="B797" s="15"/>
      <c r="C797" s="15"/>
      <c r="D797" s="15"/>
      <c r="E797" s="15"/>
      <c r="F797" s="15"/>
      <c r="G797" s="15"/>
      <c r="H797" s="15"/>
      <c r="I797" s="15"/>
      <c r="J797" s="15"/>
      <c r="K797" s="15"/>
      <c r="L797" s="15"/>
      <c r="M797" s="15"/>
      <c r="N797" s="15"/>
      <c r="O797" s="15"/>
      <c r="P797" s="15"/>
      <c r="Q797" s="15"/>
      <c r="R797" s="15"/>
      <c r="S797" s="15"/>
      <c r="T797" s="15"/>
      <c r="U797" s="15"/>
    </row>
    <row r="798" spans="1:21">
      <c r="A798" s="15"/>
      <c r="B798" s="15"/>
      <c r="C798" s="15"/>
      <c r="D798" s="15"/>
      <c r="E798" s="15"/>
      <c r="F798" s="15"/>
      <c r="G798" s="15"/>
      <c r="H798" s="15"/>
      <c r="I798" s="15"/>
      <c r="J798" s="15"/>
      <c r="K798" s="15"/>
      <c r="L798" s="15"/>
      <c r="M798" s="15"/>
      <c r="N798" s="15"/>
      <c r="O798" s="15"/>
      <c r="P798" s="15"/>
      <c r="Q798" s="15"/>
      <c r="R798" s="15"/>
      <c r="S798" s="15"/>
      <c r="T798" s="15"/>
      <c r="U798" s="15"/>
    </row>
    <row r="799" spans="1:21">
      <c r="A799" s="15"/>
      <c r="B799" s="15"/>
      <c r="C799" s="15"/>
      <c r="D799" s="15"/>
      <c r="E799" s="15"/>
      <c r="F799" s="15"/>
      <c r="G799" s="15"/>
      <c r="H799" s="15"/>
      <c r="I799" s="15"/>
      <c r="J799" s="15"/>
      <c r="K799" s="15"/>
      <c r="L799" s="15"/>
      <c r="M799" s="15"/>
      <c r="N799" s="15"/>
      <c r="O799" s="15"/>
      <c r="P799" s="15"/>
      <c r="Q799" s="15"/>
      <c r="R799" s="15"/>
      <c r="S799" s="15"/>
      <c r="T799" s="15"/>
      <c r="U799" s="15"/>
    </row>
    <row r="800" spans="1:21">
      <c r="A800" s="15"/>
      <c r="B800" s="15"/>
      <c r="C800" s="15"/>
      <c r="D800" s="15"/>
      <c r="E800" s="15"/>
      <c r="F800" s="15"/>
      <c r="G800" s="15"/>
      <c r="H800" s="15"/>
      <c r="I800" s="15"/>
      <c r="J800" s="15"/>
      <c r="K800" s="15"/>
      <c r="L800" s="15"/>
      <c r="M800" s="15"/>
      <c r="N800" s="15"/>
      <c r="O800" s="15"/>
      <c r="P800" s="15"/>
      <c r="Q800" s="15"/>
      <c r="R800" s="15"/>
      <c r="S800" s="15"/>
      <c r="T800" s="15"/>
      <c r="U800" s="15"/>
    </row>
    <row r="801" spans="1:21">
      <c r="A801" s="15"/>
      <c r="B801" s="15"/>
      <c r="C801" s="15"/>
      <c r="D801" s="15"/>
      <c r="E801" s="15"/>
      <c r="F801" s="15"/>
      <c r="G801" s="15"/>
      <c r="H801" s="15"/>
      <c r="I801" s="15"/>
      <c r="J801" s="15"/>
      <c r="K801" s="15"/>
      <c r="L801" s="15"/>
      <c r="M801" s="15"/>
      <c r="N801" s="15"/>
      <c r="O801" s="15"/>
      <c r="P801" s="15"/>
      <c r="Q801" s="15"/>
      <c r="R801" s="15"/>
      <c r="S801" s="15"/>
      <c r="T801" s="15"/>
      <c r="U801" s="15"/>
    </row>
    <row r="802" spans="1:21">
      <c r="A802" s="15"/>
      <c r="B802" s="15"/>
      <c r="C802" s="15"/>
      <c r="D802" s="15"/>
      <c r="E802" s="15"/>
      <c r="F802" s="15"/>
      <c r="G802" s="15"/>
      <c r="H802" s="15"/>
      <c r="I802" s="15"/>
      <c r="J802" s="15"/>
      <c r="K802" s="15"/>
      <c r="L802" s="15"/>
      <c r="M802" s="15"/>
      <c r="N802" s="15"/>
      <c r="O802" s="15"/>
      <c r="P802" s="15"/>
      <c r="Q802" s="15"/>
      <c r="R802" s="15"/>
      <c r="S802" s="15"/>
      <c r="T802" s="15"/>
      <c r="U802" s="15"/>
    </row>
    <row r="803" spans="1:21">
      <c r="A803" s="15"/>
      <c r="B803" s="15"/>
      <c r="C803" s="15"/>
      <c r="D803" s="15"/>
      <c r="E803" s="15"/>
      <c r="F803" s="15"/>
      <c r="G803" s="15"/>
      <c r="H803" s="15"/>
      <c r="I803" s="15"/>
      <c r="J803" s="15"/>
      <c r="K803" s="15"/>
      <c r="L803" s="15"/>
      <c r="M803" s="15"/>
      <c r="N803" s="15"/>
      <c r="O803" s="15"/>
      <c r="P803" s="15"/>
      <c r="Q803" s="15"/>
      <c r="R803" s="15"/>
      <c r="S803" s="15"/>
      <c r="T803" s="15"/>
      <c r="U803" s="15"/>
    </row>
    <row r="804" spans="1:21">
      <c r="A804" s="15"/>
      <c r="B804" s="15"/>
      <c r="C804" s="15"/>
      <c r="D804" s="15"/>
      <c r="E804" s="15"/>
      <c r="F804" s="15"/>
      <c r="G804" s="15"/>
      <c r="H804" s="15"/>
      <c r="I804" s="15"/>
      <c r="J804" s="15"/>
      <c r="K804" s="15"/>
      <c r="L804" s="15"/>
      <c r="M804" s="15"/>
      <c r="N804" s="15"/>
      <c r="O804" s="15"/>
      <c r="P804" s="15"/>
      <c r="Q804" s="15"/>
      <c r="R804" s="15"/>
      <c r="S804" s="15"/>
      <c r="T804" s="15"/>
      <c r="U804" s="15"/>
    </row>
  </sheetData>
  <sheetProtection algorithmName="SHA-512" hashValue="YegLP1DhqJPKCficRDr1gNQHIPujtH/YdnaxHtKmgXKCe0fKsRH6fo0aDwH0SRciVu1RnrUkFwf+Ga+vwREVyg==" saltValue="6f4n6+VHBGd0tem4ZuIk5Q==" spinCount="100000" sheet="1" objects="1" scenarios="1"/>
  <protectedRanges>
    <protectedRange sqref="G138 G141 G144 Q138 Q141 Q144 J159 J162" name="zyski_wewnetrzne"/>
    <protectedRange sqref="J55 W72:X72 J72:K72 W50 J57 J48:J50 W55 W57 U49 J81:K81 J74:K74 W79:X79 J73 U73 W74:X74 W81:X81 J79:K79 J113:K113 J115:K115" name="wymiary"/>
    <protectedRange sqref="H46 T46 H70 T77 T53 H53 H77 T70" name="ściana_okna"/>
    <protectedRange sqref="H43 T43" name="Strona świata"/>
    <protectedRange sqref="M24 M27 M30" name="Dane1"/>
    <protectedRange sqref="S24 X27" name="Dane2"/>
    <protectedRange sqref="H59 T59 H83 T83" name="osłona"/>
    <protectedRange sqref="H104 J112:K112 H116 H110 H107 J114:K114 L121" name="dane_dachu"/>
    <protectedRange sqref="C11:J12" name="Symulacjaprzygotowanadla"/>
    <protectedRange sqref="W48" name="wymiary_1"/>
  </protectedRanges>
  <mergeCells count="73">
    <mergeCell ref="C190:W191"/>
    <mergeCell ref="Q54:R54"/>
    <mergeCell ref="J55:K55"/>
    <mergeCell ref="J48:K48"/>
    <mergeCell ref="H46:K46"/>
    <mergeCell ref="G184:I185"/>
    <mergeCell ref="J184:O185"/>
    <mergeCell ref="Q185:Q186"/>
    <mergeCell ref="L186:O186"/>
    <mergeCell ref="Q138:R138"/>
    <mergeCell ref="Q141:R141"/>
    <mergeCell ref="Q144:R144"/>
    <mergeCell ref="J159:K159"/>
    <mergeCell ref="J81:K81"/>
    <mergeCell ref="J162:K162"/>
    <mergeCell ref="G179:M180"/>
    <mergeCell ref="N179:O180"/>
    <mergeCell ref="P179:P180"/>
    <mergeCell ref="H110:K110"/>
    <mergeCell ref="J112:K112"/>
    <mergeCell ref="J114:K114"/>
    <mergeCell ref="H116:K116"/>
    <mergeCell ref="L121:M121"/>
    <mergeCell ref="E128:H128"/>
    <mergeCell ref="W81:X81"/>
    <mergeCell ref="H83:K83"/>
    <mergeCell ref="T83:X83"/>
    <mergeCell ref="H104:K104"/>
    <mergeCell ref="H107:K107"/>
    <mergeCell ref="W74:X74"/>
    <mergeCell ref="H77:K77"/>
    <mergeCell ref="T77:X77"/>
    <mergeCell ref="Q78:R78"/>
    <mergeCell ref="J79:K79"/>
    <mergeCell ref="W79:X79"/>
    <mergeCell ref="J74:K74"/>
    <mergeCell ref="T67:X67"/>
    <mergeCell ref="H70:K70"/>
    <mergeCell ref="T70:X70"/>
    <mergeCell ref="J72:K72"/>
    <mergeCell ref="W72:X72"/>
    <mergeCell ref="H67:K67"/>
    <mergeCell ref="W55:X55"/>
    <mergeCell ref="J57:K57"/>
    <mergeCell ref="W57:X57"/>
    <mergeCell ref="H59:K59"/>
    <mergeCell ref="T59:X59"/>
    <mergeCell ref="W48:X48"/>
    <mergeCell ref="J50:K50"/>
    <mergeCell ref="W50:X50"/>
    <mergeCell ref="H53:K53"/>
    <mergeCell ref="T53:X53"/>
    <mergeCell ref="T46:X46"/>
    <mergeCell ref="C8:Q9"/>
    <mergeCell ref="C11:J12"/>
    <mergeCell ref="C20:F21"/>
    <mergeCell ref="S23:V23"/>
    <mergeCell ref="S24:T27"/>
    <mergeCell ref="U24:V27"/>
    <mergeCell ref="X26:Y26"/>
    <mergeCell ref="X27:X30"/>
    <mergeCell ref="Y27:Y30"/>
    <mergeCell ref="H43:K43"/>
    <mergeCell ref="T43:X43"/>
    <mergeCell ref="H17:M17"/>
    <mergeCell ref="O3:O4"/>
    <mergeCell ref="P3:Q4"/>
    <mergeCell ref="W3:Z4"/>
    <mergeCell ref="D1:H1"/>
    <mergeCell ref="I1:J1"/>
    <mergeCell ref="M1:O1"/>
    <mergeCell ref="P1:Q1"/>
    <mergeCell ref="R1:T1"/>
  </mergeCells>
  <conditionalFormatting sqref="V194">
    <cfRule type="iconSet" priority="2">
      <iconSet iconSet="3Symbols" showValue="0">
        <cfvo type="percent" val="0"/>
        <cfvo type="num" val="1"/>
        <cfvo type="num" val="2"/>
      </iconSet>
    </cfRule>
  </conditionalFormatting>
  <conditionalFormatting sqref="J96 K95">
    <cfRule type="cellIs" dxfId="6" priority="1" operator="between">
      <formula>-17</formula>
      <formula>-7</formula>
    </cfRule>
  </conditionalFormatting>
  <dataValidations count="12">
    <dataValidation type="list" allowBlank="1" showInputMessage="1" showErrorMessage="1" sqref="H43" xr:uid="{C5EACC0B-B116-4102-8F8C-375A0202254F}">
      <formula1>strony_swiata</formula1>
    </dataValidation>
    <dataValidation type="list" allowBlank="1" showInputMessage="1" showErrorMessage="1" sqref="T70 H70 H46 T46" xr:uid="{568A8521-CAB9-48C5-8319-C1C71171FFB3}">
      <formula1>sciany</formula1>
    </dataValidation>
    <dataValidation type="list" allowBlank="1" showInputMessage="1" showErrorMessage="1" sqref="H59 T59 H83 T83 H116" xr:uid="{2CE5299F-32DF-4546-93B2-6312D5FE2443}">
      <formula1>izolacja</formula1>
    </dataValidation>
    <dataValidation type="list" allowBlank="1" showInputMessage="1" showErrorMessage="1" sqref="H53 H77 T77 H110 T53" xr:uid="{63E68415-BCD4-4CD0-AD81-FCCF3EE00E87}">
      <formula1>okno_sciana</formula1>
    </dataValidation>
    <dataValidation type="list" allowBlank="1" showInputMessage="1" showErrorMessage="1" sqref="Q141 G138 G141 G144 Q138 L121 N121 J159 J162" xr:uid="{B3DCE4E1-5209-462D-930E-92CC5965CF86}">
      <formula1>tak_nie</formula1>
    </dataValidation>
    <dataValidation type="decimal" allowBlank="1" showInputMessage="1" showErrorMessage="1" sqref="J74:K74 J72:K72 J113:K113 J115:K115" xr:uid="{150D89DA-FC5C-4895-96C2-A528B093C8E4}">
      <formula1>0.1</formula1>
      <formula2>20</formula2>
    </dataValidation>
    <dataValidation type="decimal" allowBlank="1" showInputMessage="1" showErrorMessage="1" sqref="M24 M27 M30" xr:uid="{02732880-73D4-47CA-BB20-D816CBB25874}">
      <formula1>1</formula1>
      <formula2>100</formula2>
    </dataValidation>
    <dataValidation type="decimal" allowBlank="1" showInputMessage="1" showErrorMessage="1" sqref="J48:J50 U49 J72:J74 U73 J115 J113" xr:uid="{AA666408-5E10-49D4-A4AE-51544408B8F5}">
      <formula1>0.1</formula1>
      <formula2>30</formula2>
    </dataValidation>
    <dataValidation type="decimal" allowBlank="1" showInputMessage="1" showErrorMessage="1" sqref="J79:K79 J81:K81 W79:X79 W81:X81 W57:X57 W55:X55 J55:K55 J57:K57 J114:K114 J112:K112" xr:uid="{11EAE5E3-4438-4B59-A749-3C8F481D14DD}">
      <formula1>0</formula1>
      <formula2>20</formula2>
    </dataValidation>
    <dataValidation type="list" allowBlank="1" showInputMessage="1" showErrorMessage="1" sqref="H104" xr:uid="{D61CC875-2195-47CD-9F9D-9D7DA34E2D1C}">
      <formula1>dach</formula1>
    </dataValidation>
    <dataValidation type="list" allowBlank="1" showInputMessage="1" showErrorMessage="1" sqref="H107" xr:uid="{9541E9E4-9479-4AC6-8371-8D0C1AAFEEE9}">
      <formula1>izolacja_dach</formula1>
    </dataValidation>
    <dataValidation type="whole" allowBlank="1" showInputMessage="1" showErrorMessage="1" sqref="Q144" xr:uid="{3D481DE0-F6B1-4053-B1DA-743B57F44CEA}">
      <formula1>1</formula1>
      <formula2>10</formula2>
    </dataValidation>
  </dataValidations>
  <pageMargins left="0.70866141732283472" right="0.70866141732283472" top="0.74803149606299213" bottom="0.74803149606299213" header="0.31496062992125984" footer="0.31496062992125984"/>
  <pageSetup paperSize="9" scale="52" orientation="portrait" r:id="rId1"/>
  <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2FD227-51BC-4F57-A32D-E4BB3C0745F8}">
  <sheetPr codeName="Arkusz11"/>
  <dimension ref="A1:HS805"/>
  <sheetViews>
    <sheetView showGridLines="0" zoomScale="85" zoomScaleNormal="85" workbookViewId="0">
      <pane ySplit="1" topLeftCell="A2" activePane="bottomLeft" state="frozen"/>
      <selection pane="bottomLeft" activeCell="D11" sqref="D11:K12"/>
    </sheetView>
  </sheetViews>
  <sheetFormatPr defaultColWidth="9.109375" defaultRowHeight="14.4"/>
  <cols>
    <col min="1" max="1" width="1.109375" style="14" customWidth="1"/>
    <col min="2" max="2" width="5.109375" style="14" customWidth="1"/>
    <col min="3" max="3" width="1.88671875" style="14" customWidth="1"/>
    <col min="4" max="4" width="1.6640625" style="14" customWidth="1"/>
    <col min="5" max="5" width="9.109375" style="14"/>
    <col min="6" max="6" width="2.88671875" style="14" customWidth="1"/>
    <col min="7" max="7" width="15.88671875" style="14" customWidth="1"/>
    <col min="8" max="8" width="17.109375" style="14" customWidth="1"/>
    <col min="9" max="9" width="8.21875" style="14" customWidth="1"/>
    <col min="10" max="10" width="7" style="14" customWidth="1"/>
    <col min="11" max="11" width="4.21875" style="14" customWidth="1"/>
    <col min="12" max="12" width="13.6640625" style="14" customWidth="1"/>
    <col min="13" max="13" width="10.33203125" style="14" customWidth="1"/>
    <col min="14" max="14" width="8" style="14" customWidth="1"/>
    <col min="15" max="15" width="1.6640625" style="14" customWidth="1"/>
    <col min="16" max="16" width="8.5546875" style="14" customWidth="1"/>
    <col min="17" max="17" width="5.88671875" style="14" customWidth="1"/>
    <col min="18" max="18" width="9.109375" style="14" customWidth="1"/>
    <col min="19" max="19" width="2.88671875" style="14" customWidth="1"/>
    <col min="20" max="21" width="9.109375" style="14" customWidth="1"/>
    <col min="22" max="22" width="23.109375" style="14" customWidth="1"/>
    <col min="23" max="23" width="3.44140625" style="15" customWidth="1"/>
    <col min="24" max="24" width="1" style="73" customWidth="1"/>
    <col min="25" max="227" width="9.109375" style="98"/>
    <col min="228" max="16384" width="9.109375" style="14"/>
  </cols>
  <sheetData>
    <row r="1" spans="1:227" customFormat="1" ht="22.8" customHeight="1">
      <c r="A1" s="137"/>
      <c r="B1" s="137"/>
      <c r="C1" s="137"/>
      <c r="D1" s="287" t="s">
        <v>567</v>
      </c>
      <c r="E1" s="287"/>
      <c r="F1" s="287"/>
      <c r="G1" s="287"/>
      <c r="H1" s="287"/>
      <c r="I1" s="287"/>
      <c r="J1" s="317">
        <f>I116</f>
        <v>8926</v>
      </c>
      <c r="K1" s="288"/>
      <c r="L1" s="139" t="s">
        <v>544</v>
      </c>
      <c r="M1" s="139"/>
      <c r="N1" s="287" t="s">
        <v>530</v>
      </c>
      <c r="O1" s="287"/>
      <c r="P1" s="287"/>
      <c r="Q1" s="287"/>
      <c r="R1" s="318">
        <f>I117</f>
        <v>1.0508594301860137</v>
      </c>
      <c r="S1" s="293"/>
      <c r="T1" s="289" t="s">
        <v>543</v>
      </c>
      <c r="U1" s="289"/>
      <c r="V1" s="289"/>
      <c r="W1" s="137"/>
      <c r="X1" s="137"/>
      <c r="Y1" s="98"/>
      <c r="Z1" s="98"/>
      <c r="AA1" s="98"/>
      <c r="AB1" s="98"/>
      <c r="AC1" s="98"/>
      <c r="AD1" s="98"/>
      <c r="AE1" s="98"/>
      <c r="AF1" s="98"/>
      <c r="AG1" s="98"/>
      <c r="AH1" s="98"/>
      <c r="AI1" s="98"/>
      <c r="AJ1" s="98"/>
      <c r="AK1" s="98"/>
      <c r="AL1" s="98"/>
      <c r="AM1" s="98"/>
      <c r="AN1" s="98"/>
      <c r="AO1" s="98"/>
      <c r="AP1" s="98"/>
      <c r="AQ1" s="98"/>
      <c r="AR1" s="98"/>
      <c r="AS1" s="98"/>
      <c r="AT1" s="98"/>
      <c r="AU1" s="98"/>
      <c r="AV1" s="98"/>
      <c r="AW1" s="98"/>
      <c r="AX1" s="98"/>
      <c r="AY1" s="98"/>
      <c r="AZ1" s="98"/>
      <c r="BA1" s="98"/>
      <c r="BB1" s="98"/>
      <c r="BC1" s="98"/>
      <c r="BD1" s="98"/>
      <c r="BE1" s="98"/>
      <c r="BF1" s="98"/>
      <c r="BG1" s="98"/>
      <c r="BH1" s="98"/>
      <c r="BI1" s="98"/>
      <c r="BJ1" s="98"/>
      <c r="BK1" s="98"/>
      <c r="BL1" s="98"/>
      <c r="BM1" s="98"/>
      <c r="BN1" s="98"/>
      <c r="BO1" s="98"/>
      <c r="BP1" s="98"/>
      <c r="BQ1" s="98"/>
      <c r="BR1" s="98"/>
      <c r="BS1" s="98"/>
      <c r="BT1" s="98"/>
      <c r="BU1" s="98"/>
      <c r="BV1" s="98"/>
      <c r="BW1" s="98"/>
      <c r="BX1" s="98"/>
      <c r="BY1" s="98"/>
      <c r="BZ1" s="98"/>
      <c r="CA1" s="98"/>
      <c r="CB1" s="98"/>
      <c r="CC1" s="98"/>
      <c r="CD1" s="98"/>
      <c r="CE1" s="98"/>
      <c r="CF1" s="98"/>
      <c r="CG1" s="98"/>
      <c r="CH1" s="98"/>
      <c r="CI1" s="98"/>
      <c r="CJ1" s="98"/>
      <c r="CK1" s="98"/>
      <c r="CL1" s="98"/>
      <c r="CM1" s="98"/>
      <c r="CN1" s="98"/>
      <c r="CO1" s="98"/>
      <c r="CP1" s="98"/>
      <c r="CQ1" s="98"/>
      <c r="CR1" s="98"/>
      <c r="CS1" s="98"/>
      <c r="CT1" s="98"/>
      <c r="CU1" s="98"/>
      <c r="CV1" s="98"/>
      <c r="CW1" s="98"/>
      <c r="CX1" s="98"/>
      <c r="CY1" s="98"/>
      <c r="CZ1" s="98"/>
      <c r="DA1" s="98"/>
      <c r="DB1" s="98"/>
      <c r="DC1" s="98"/>
      <c r="DD1" s="98"/>
      <c r="DE1" s="98"/>
      <c r="DF1" s="98"/>
      <c r="DG1" s="98"/>
      <c r="DH1" s="98"/>
      <c r="DI1" s="98"/>
      <c r="DJ1" s="98"/>
      <c r="DK1" s="98"/>
      <c r="DL1" s="98"/>
      <c r="DM1" s="98"/>
      <c r="DN1" s="98"/>
      <c r="DO1" s="98"/>
      <c r="DP1" s="98"/>
      <c r="DQ1" s="98"/>
      <c r="DR1" s="98"/>
      <c r="DS1" s="98"/>
      <c r="DT1" s="98"/>
      <c r="DU1" s="98"/>
      <c r="DV1" s="98"/>
      <c r="DW1" s="98"/>
      <c r="DX1" s="98"/>
      <c r="DY1" s="98"/>
      <c r="DZ1" s="98"/>
      <c r="EA1" s="98"/>
      <c r="EB1" s="98"/>
      <c r="EC1" s="98"/>
      <c r="ED1" s="98"/>
      <c r="EE1" s="98"/>
      <c r="EF1" s="98"/>
      <c r="EG1" s="98"/>
      <c r="EH1" s="98"/>
      <c r="EI1" s="98"/>
      <c r="EJ1" s="98"/>
      <c r="EK1" s="98"/>
      <c r="EL1" s="98"/>
      <c r="EM1" s="98"/>
      <c r="EN1" s="98"/>
      <c r="EO1" s="98"/>
      <c r="EP1" s="98"/>
      <c r="EQ1" s="98"/>
      <c r="ER1" s="98"/>
      <c r="ES1" s="98"/>
      <c r="ET1" s="98"/>
      <c r="EU1" s="98"/>
      <c r="EV1" s="98"/>
      <c r="EW1" s="98"/>
      <c r="EX1" s="98"/>
      <c r="EY1" s="98"/>
      <c r="EZ1" s="98"/>
      <c r="FA1" s="98"/>
      <c r="FB1" s="98"/>
      <c r="FC1" s="98"/>
      <c r="FD1" s="98"/>
      <c r="FE1" s="98"/>
      <c r="FF1" s="98"/>
      <c r="FG1" s="98"/>
      <c r="FH1" s="98"/>
      <c r="FI1" s="98"/>
      <c r="FJ1" s="98"/>
      <c r="FK1" s="98"/>
      <c r="FL1" s="98"/>
      <c r="FM1" s="98"/>
      <c r="FN1" s="98"/>
      <c r="FO1" s="98"/>
      <c r="FP1" s="98"/>
      <c r="FQ1" s="98"/>
      <c r="FR1" s="98"/>
      <c r="FS1" s="98"/>
      <c r="FT1" s="98"/>
      <c r="FU1" s="98"/>
      <c r="FV1" s="98"/>
      <c r="FW1" s="98"/>
      <c r="FX1" s="98"/>
      <c r="FY1" s="98"/>
      <c r="FZ1" s="98"/>
      <c r="GA1" s="98"/>
      <c r="GB1" s="98"/>
      <c r="GC1" s="98"/>
      <c r="GD1" s="98"/>
      <c r="GE1" s="98"/>
      <c r="GF1" s="98"/>
      <c r="GG1" s="98"/>
      <c r="GH1" s="98"/>
      <c r="GI1" s="98"/>
      <c r="GJ1" s="98"/>
      <c r="GK1" s="98"/>
      <c r="GL1" s="98"/>
      <c r="GM1" s="98"/>
      <c r="GN1" s="98"/>
      <c r="GO1" s="98"/>
      <c r="GP1" s="98"/>
      <c r="GQ1" s="98"/>
      <c r="GR1" s="98"/>
      <c r="GS1" s="98"/>
      <c r="GT1" s="98"/>
      <c r="GU1" s="98"/>
      <c r="GV1" s="98"/>
      <c r="GW1" s="98"/>
      <c r="GX1" s="98"/>
      <c r="GY1" s="98"/>
      <c r="GZ1" s="98"/>
      <c r="HA1" s="98"/>
      <c r="HB1" s="98"/>
      <c r="HC1" s="98"/>
      <c r="HD1" s="98"/>
      <c r="HE1" s="98"/>
      <c r="HF1" s="98"/>
      <c r="HG1" s="98"/>
      <c r="HH1" s="98"/>
      <c r="HI1" s="98"/>
      <c r="HJ1" s="98"/>
      <c r="HK1" s="98"/>
      <c r="HL1" s="98"/>
      <c r="HM1" s="98"/>
      <c r="HN1" s="98"/>
      <c r="HO1" s="98"/>
      <c r="HP1" s="98"/>
      <c r="HQ1" s="98"/>
      <c r="HR1" s="98"/>
      <c r="HS1" s="98"/>
    </row>
    <row r="2" spans="1:227" customFormat="1">
      <c r="A2" s="42"/>
      <c r="B2" s="45"/>
      <c r="C2" s="45"/>
      <c r="D2" s="44"/>
      <c r="E2" s="44"/>
      <c r="F2" s="44"/>
      <c r="G2" s="44"/>
      <c r="H2" s="44"/>
      <c r="I2" s="44"/>
      <c r="J2" s="44"/>
      <c r="K2" s="44"/>
      <c r="L2" s="44"/>
      <c r="M2" s="44"/>
      <c r="N2" s="44"/>
      <c r="O2" s="44"/>
      <c r="P2" s="44"/>
      <c r="Q2" s="44"/>
      <c r="R2" s="44"/>
      <c r="S2" s="44"/>
      <c r="T2" s="44"/>
      <c r="U2" s="44"/>
      <c r="V2" s="44"/>
      <c r="W2" s="15"/>
      <c r="X2" s="42"/>
      <c r="Y2" s="98"/>
      <c r="Z2" s="98"/>
      <c r="AA2" s="98"/>
      <c r="AB2" s="98"/>
      <c r="AC2" s="98"/>
      <c r="AD2" s="98"/>
      <c r="AE2" s="98"/>
      <c r="AF2" s="98"/>
      <c r="AG2" s="98"/>
      <c r="AH2" s="98"/>
      <c r="AI2" s="98"/>
      <c r="AJ2" s="98"/>
      <c r="AK2" s="98"/>
      <c r="AL2" s="98"/>
      <c r="AM2" s="98"/>
      <c r="AN2" s="98"/>
      <c r="AO2" s="98"/>
      <c r="AP2" s="98"/>
      <c r="AQ2" s="98"/>
      <c r="AR2" s="98"/>
      <c r="AS2" s="98"/>
      <c r="AT2" s="98"/>
      <c r="AU2" s="98"/>
      <c r="AV2" s="98"/>
      <c r="AW2" s="98"/>
      <c r="AX2" s="98"/>
      <c r="AY2" s="98"/>
      <c r="AZ2" s="98"/>
      <c r="BA2" s="98"/>
      <c r="BB2" s="98"/>
      <c r="BC2" s="98"/>
      <c r="BD2" s="98"/>
      <c r="BE2" s="98"/>
      <c r="BF2" s="98"/>
      <c r="BG2" s="98"/>
      <c r="BH2" s="98"/>
      <c r="BI2" s="98"/>
      <c r="BJ2" s="98"/>
      <c r="BK2" s="98"/>
      <c r="BL2" s="98"/>
      <c r="BM2" s="98"/>
      <c r="BN2" s="98"/>
      <c r="BO2" s="98"/>
      <c r="BP2" s="98"/>
      <c r="BQ2" s="98"/>
      <c r="BR2" s="98"/>
      <c r="BS2" s="98"/>
      <c r="BT2" s="98"/>
      <c r="BU2" s="98"/>
      <c r="BV2" s="98"/>
      <c r="BW2" s="98"/>
      <c r="BX2" s="98"/>
      <c r="BY2" s="98"/>
      <c r="BZ2" s="98"/>
      <c r="CA2" s="98"/>
      <c r="CB2" s="98"/>
      <c r="CC2" s="98"/>
      <c r="CD2" s="98"/>
      <c r="CE2" s="98"/>
      <c r="CF2" s="98"/>
      <c r="CG2" s="98"/>
      <c r="CH2" s="98"/>
      <c r="CI2" s="98"/>
      <c r="CJ2" s="98"/>
      <c r="CK2" s="98"/>
      <c r="CL2" s="98"/>
      <c r="CM2" s="98"/>
      <c r="CN2" s="98"/>
      <c r="CO2" s="98"/>
      <c r="CP2" s="98"/>
      <c r="CQ2" s="98"/>
      <c r="CR2" s="98"/>
      <c r="CS2" s="98"/>
      <c r="CT2" s="98"/>
      <c r="CU2" s="98"/>
      <c r="CV2" s="98"/>
      <c r="CW2" s="98"/>
      <c r="CX2" s="98"/>
      <c r="CY2" s="98"/>
      <c r="CZ2" s="98"/>
      <c r="DA2" s="98"/>
      <c r="DB2" s="98"/>
      <c r="DC2" s="98"/>
      <c r="DD2" s="98"/>
      <c r="DE2" s="98"/>
      <c r="DF2" s="98"/>
      <c r="DG2" s="98"/>
      <c r="DH2" s="98"/>
      <c r="DI2" s="98"/>
      <c r="DJ2" s="98"/>
      <c r="DK2" s="98"/>
      <c r="DL2" s="98"/>
      <c r="DM2" s="98"/>
      <c r="DN2" s="98"/>
      <c r="DO2" s="98"/>
      <c r="DP2" s="98"/>
      <c r="DQ2" s="98"/>
      <c r="DR2" s="98"/>
      <c r="DS2" s="98"/>
      <c r="DT2" s="98"/>
      <c r="DU2" s="98"/>
      <c r="DV2" s="98"/>
      <c r="DW2" s="98"/>
      <c r="DX2" s="98"/>
      <c r="DY2" s="98"/>
      <c r="DZ2" s="98"/>
      <c r="EA2" s="98"/>
      <c r="EB2" s="98"/>
      <c r="EC2" s="98"/>
      <c r="ED2" s="98"/>
      <c r="EE2" s="98"/>
      <c r="EF2" s="98"/>
      <c r="EG2" s="98"/>
      <c r="EH2" s="98"/>
      <c r="EI2" s="98"/>
      <c r="EJ2" s="98"/>
      <c r="EK2" s="98"/>
      <c r="EL2" s="98"/>
      <c r="EM2" s="98"/>
      <c r="EN2" s="98"/>
      <c r="EO2" s="98"/>
      <c r="EP2" s="98"/>
      <c r="EQ2" s="98"/>
      <c r="ER2" s="98"/>
      <c r="ES2" s="98"/>
      <c r="ET2" s="98"/>
      <c r="EU2" s="98"/>
      <c r="EV2" s="98"/>
      <c r="EW2" s="98"/>
      <c r="EX2" s="98"/>
      <c r="EY2" s="98"/>
      <c r="EZ2" s="98"/>
      <c r="FA2" s="98"/>
      <c r="FB2" s="98"/>
      <c r="FC2" s="98"/>
      <c r="FD2" s="98"/>
      <c r="FE2" s="98"/>
      <c r="FF2" s="98"/>
      <c r="FG2" s="98"/>
      <c r="FH2" s="98"/>
      <c r="FI2" s="98"/>
      <c r="FJ2" s="98"/>
      <c r="FK2" s="98"/>
      <c r="FL2" s="98"/>
      <c r="FM2" s="98"/>
      <c r="FN2" s="98"/>
      <c r="FO2" s="98"/>
      <c r="FP2" s="98"/>
      <c r="FQ2" s="98"/>
      <c r="FR2" s="98"/>
      <c r="FS2" s="98"/>
      <c r="FT2" s="98"/>
      <c r="FU2" s="98"/>
      <c r="FV2" s="98"/>
      <c r="FW2" s="98"/>
      <c r="FX2" s="98"/>
      <c r="FY2" s="98"/>
      <c r="FZ2" s="98"/>
      <c r="GA2" s="98"/>
      <c r="GB2" s="98"/>
      <c r="GC2" s="98"/>
      <c r="GD2" s="98"/>
      <c r="GE2" s="98"/>
      <c r="GF2" s="98"/>
      <c r="GG2" s="98"/>
      <c r="GH2" s="98"/>
      <c r="GI2" s="98"/>
      <c r="GJ2" s="98"/>
      <c r="GK2" s="98"/>
      <c r="GL2" s="98"/>
      <c r="GM2" s="98"/>
      <c r="GN2" s="98"/>
      <c r="GO2" s="98"/>
      <c r="GP2" s="98"/>
      <c r="GQ2" s="98"/>
      <c r="GR2" s="98"/>
      <c r="GS2" s="98"/>
      <c r="GT2" s="98"/>
      <c r="GU2" s="98"/>
      <c r="GV2" s="98"/>
      <c r="GW2" s="98"/>
      <c r="GX2" s="98"/>
      <c r="GY2" s="98"/>
      <c r="GZ2" s="98"/>
      <c r="HA2" s="98"/>
      <c r="HB2" s="98"/>
      <c r="HC2" s="98"/>
      <c r="HD2" s="98"/>
      <c r="HE2" s="98"/>
      <c r="HF2" s="98"/>
      <c r="HG2" s="98"/>
      <c r="HH2" s="98"/>
      <c r="HI2" s="98"/>
      <c r="HJ2" s="98"/>
      <c r="HK2" s="98"/>
      <c r="HL2" s="98"/>
      <c r="HM2" s="98"/>
      <c r="HN2" s="98"/>
      <c r="HO2" s="98"/>
      <c r="HP2" s="98"/>
      <c r="HQ2" s="98"/>
      <c r="HR2" s="98"/>
      <c r="HS2" s="98"/>
    </row>
    <row r="3" spans="1:227" customFormat="1">
      <c r="A3" s="42"/>
      <c r="B3" s="44"/>
      <c r="C3" s="44"/>
      <c r="D3" s="44"/>
      <c r="E3" s="44"/>
      <c r="F3" s="44"/>
      <c r="G3" s="44"/>
      <c r="H3" s="44"/>
      <c r="I3" s="44"/>
      <c r="J3" s="44"/>
      <c r="K3" s="44"/>
      <c r="L3" s="44"/>
      <c r="M3" s="44"/>
      <c r="N3" s="44"/>
      <c r="O3" s="44"/>
      <c r="P3" s="44"/>
      <c r="Q3" s="298" t="s">
        <v>497</v>
      </c>
      <c r="R3" s="299">
        <f ca="1">TODAY()</f>
        <v>44929</v>
      </c>
      <c r="S3" s="299"/>
      <c r="T3" s="15"/>
      <c r="U3" s="303" t="str">
        <f>'Pom1'!S3</f>
        <v>wersja 04/01/23</v>
      </c>
      <c r="V3" s="303"/>
      <c r="W3" s="15"/>
      <c r="X3" s="42"/>
      <c r="Y3" s="98"/>
      <c r="Z3" s="98"/>
      <c r="AA3" s="98"/>
      <c r="AB3" s="98"/>
      <c r="AC3" s="98"/>
      <c r="AD3" s="98"/>
      <c r="AE3" s="98"/>
      <c r="AF3" s="98"/>
      <c r="AG3" s="98"/>
      <c r="AH3" s="98"/>
      <c r="AI3" s="98"/>
      <c r="AJ3" s="98"/>
      <c r="AK3" s="98"/>
      <c r="AL3" s="98"/>
      <c r="AM3" s="98"/>
      <c r="AN3" s="98"/>
      <c r="AO3" s="98"/>
      <c r="AP3" s="98"/>
      <c r="AQ3" s="98"/>
      <c r="AR3" s="98"/>
      <c r="AS3" s="98"/>
      <c r="AT3" s="98"/>
      <c r="AU3" s="98"/>
      <c r="AV3" s="98"/>
      <c r="AW3" s="98"/>
      <c r="AX3" s="98"/>
      <c r="AY3" s="98"/>
      <c r="AZ3" s="98"/>
      <c r="BA3" s="98"/>
      <c r="BB3" s="98"/>
      <c r="BC3" s="98"/>
      <c r="BD3" s="98"/>
      <c r="BE3" s="98"/>
      <c r="BF3" s="98"/>
      <c r="BG3" s="98"/>
      <c r="BH3" s="98"/>
      <c r="BI3" s="98"/>
      <c r="BJ3" s="98"/>
      <c r="BK3" s="98"/>
      <c r="BL3" s="98"/>
      <c r="BM3" s="98"/>
      <c r="BN3" s="98"/>
      <c r="BO3" s="98"/>
      <c r="BP3" s="98"/>
      <c r="BQ3" s="98"/>
      <c r="BR3" s="98"/>
      <c r="BS3" s="98"/>
      <c r="BT3" s="98"/>
      <c r="BU3" s="98"/>
      <c r="BV3" s="98"/>
      <c r="BW3" s="98"/>
      <c r="BX3" s="98"/>
      <c r="BY3" s="98"/>
      <c r="BZ3" s="98"/>
      <c r="CA3" s="98"/>
      <c r="CB3" s="98"/>
      <c r="CC3" s="98"/>
      <c r="CD3" s="98"/>
      <c r="CE3" s="98"/>
      <c r="CF3" s="98"/>
      <c r="CG3" s="98"/>
      <c r="CH3" s="98"/>
      <c r="CI3" s="98"/>
      <c r="CJ3" s="98"/>
      <c r="CK3" s="98"/>
      <c r="CL3" s="98"/>
      <c r="CM3" s="98"/>
      <c r="CN3" s="98"/>
      <c r="CO3" s="98"/>
      <c r="CP3" s="98"/>
      <c r="CQ3" s="98"/>
      <c r="CR3" s="98"/>
      <c r="CS3" s="98"/>
      <c r="CT3" s="98"/>
      <c r="CU3" s="98"/>
      <c r="CV3" s="98"/>
      <c r="CW3" s="98"/>
      <c r="CX3" s="98"/>
      <c r="CY3" s="98"/>
      <c r="CZ3" s="98"/>
      <c r="DA3" s="98"/>
      <c r="DB3" s="98"/>
      <c r="DC3" s="98"/>
      <c r="DD3" s="98"/>
      <c r="DE3" s="98"/>
      <c r="DF3" s="98"/>
      <c r="DG3" s="98"/>
      <c r="DH3" s="98"/>
      <c r="DI3" s="98"/>
      <c r="DJ3" s="98"/>
      <c r="DK3" s="98"/>
      <c r="DL3" s="98"/>
      <c r="DM3" s="98"/>
      <c r="DN3" s="98"/>
      <c r="DO3" s="98"/>
      <c r="DP3" s="98"/>
      <c r="DQ3" s="98"/>
      <c r="DR3" s="98"/>
      <c r="DS3" s="98"/>
      <c r="DT3" s="98"/>
      <c r="DU3" s="98"/>
      <c r="DV3" s="98"/>
      <c r="DW3" s="98"/>
      <c r="DX3" s="98"/>
      <c r="DY3" s="98"/>
      <c r="DZ3" s="98"/>
      <c r="EA3" s="98"/>
      <c r="EB3" s="98"/>
      <c r="EC3" s="98"/>
      <c r="ED3" s="98"/>
      <c r="EE3" s="98"/>
      <c r="EF3" s="98"/>
      <c r="EG3" s="98"/>
      <c r="EH3" s="98"/>
      <c r="EI3" s="98"/>
      <c r="EJ3" s="98"/>
      <c r="EK3" s="98"/>
      <c r="EL3" s="98"/>
      <c r="EM3" s="98"/>
      <c r="EN3" s="98"/>
      <c r="EO3" s="98"/>
      <c r="EP3" s="98"/>
      <c r="EQ3" s="98"/>
      <c r="ER3" s="98"/>
      <c r="ES3" s="98"/>
      <c r="ET3" s="98"/>
      <c r="EU3" s="98"/>
      <c r="EV3" s="98"/>
      <c r="EW3" s="98"/>
      <c r="EX3" s="98"/>
      <c r="EY3" s="98"/>
      <c r="EZ3" s="98"/>
      <c r="FA3" s="98"/>
      <c r="FB3" s="98"/>
      <c r="FC3" s="98"/>
      <c r="FD3" s="98"/>
      <c r="FE3" s="98"/>
      <c r="FF3" s="98"/>
      <c r="FG3" s="98"/>
      <c r="FH3" s="98"/>
      <c r="FI3" s="98"/>
      <c r="FJ3" s="98"/>
      <c r="FK3" s="98"/>
      <c r="FL3" s="98"/>
      <c r="FM3" s="98"/>
      <c r="FN3" s="98"/>
      <c r="FO3" s="98"/>
      <c r="FP3" s="98"/>
      <c r="FQ3" s="98"/>
      <c r="FR3" s="98"/>
      <c r="FS3" s="98"/>
      <c r="FT3" s="98"/>
      <c r="FU3" s="98"/>
      <c r="FV3" s="98"/>
      <c r="FW3" s="98"/>
      <c r="FX3" s="98"/>
      <c r="FY3" s="98"/>
      <c r="FZ3" s="98"/>
      <c r="GA3" s="98"/>
      <c r="GB3" s="98"/>
      <c r="GC3" s="98"/>
      <c r="GD3" s="98"/>
      <c r="GE3" s="98"/>
      <c r="GF3" s="98"/>
      <c r="GG3" s="98"/>
      <c r="GH3" s="98"/>
      <c r="GI3" s="98"/>
      <c r="GJ3" s="98"/>
      <c r="GK3" s="98"/>
      <c r="GL3" s="98"/>
      <c r="GM3" s="98"/>
      <c r="GN3" s="98"/>
      <c r="GO3" s="98"/>
      <c r="GP3" s="98"/>
      <c r="GQ3" s="98"/>
      <c r="GR3" s="98"/>
      <c r="GS3" s="98"/>
      <c r="GT3" s="98"/>
      <c r="GU3" s="98"/>
      <c r="GV3" s="98"/>
      <c r="GW3" s="98"/>
      <c r="GX3" s="98"/>
      <c r="GY3" s="98"/>
      <c r="GZ3" s="98"/>
      <c r="HA3" s="98"/>
      <c r="HB3" s="98"/>
      <c r="HC3" s="98"/>
      <c r="HD3" s="98"/>
      <c r="HE3" s="98"/>
      <c r="HF3" s="98"/>
      <c r="HG3" s="98"/>
      <c r="HH3" s="98"/>
      <c r="HI3" s="98"/>
      <c r="HJ3" s="98"/>
      <c r="HK3" s="98"/>
      <c r="HL3" s="98"/>
      <c r="HM3" s="98"/>
      <c r="HN3" s="98"/>
      <c r="HO3" s="98"/>
      <c r="HP3" s="98"/>
      <c r="HQ3" s="98"/>
      <c r="HR3" s="98"/>
      <c r="HS3" s="98"/>
    </row>
    <row r="4" spans="1:227" customFormat="1">
      <c r="A4" s="42"/>
      <c r="B4" s="44"/>
      <c r="C4" s="44"/>
      <c r="D4" s="44"/>
      <c r="E4" s="44"/>
      <c r="F4" s="44"/>
      <c r="G4" s="44"/>
      <c r="H4" s="44"/>
      <c r="I4" s="44"/>
      <c r="J4" s="44"/>
      <c r="K4" s="44"/>
      <c r="L4" s="44"/>
      <c r="M4" s="44"/>
      <c r="N4" s="44"/>
      <c r="O4" s="44"/>
      <c r="P4" s="44"/>
      <c r="Q4" s="298"/>
      <c r="R4" s="299"/>
      <c r="S4" s="299"/>
      <c r="T4" s="15"/>
      <c r="U4" s="303"/>
      <c r="V4" s="303"/>
      <c r="W4" s="15"/>
      <c r="X4" s="42"/>
      <c r="Y4" s="98"/>
      <c r="Z4" s="98"/>
      <c r="AA4" s="98"/>
      <c r="AB4" s="98"/>
      <c r="AC4" s="98"/>
      <c r="AD4" s="98"/>
      <c r="AE4" s="98"/>
      <c r="AF4" s="98"/>
      <c r="AG4" s="98"/>
      <c r="AH4" s="98"/>
      <c r="AI4" s="98"/>
      <c r="AJ4" s="98"/>
      <c r="AK4" s="98"/>
      <c r="AL4" s="98"/>
      <c r="AM4" s="98"/>
      <c r="AN4" s="98"/>
      <c r="AO4" s="98"/>
      <c r="AP4" s="98"/>
      <c r="AQ4" s="98"/>
      <c r="AR4" s="98"/>
      <c r="AS4" s="98"/>
      <c r="AT4" s="98"/>
      <c r="AU4" s="98"/>
      <c r="AV4" s="98"/>
      <c r="AW4" s="98"/>
      <c r="AX4" s="98"/>
      <c r="AY4" s="98"/>
      <c r="AZ4" s="98"/>
      <c r="BA4" s="98"/>
      <c r="BB4" s="98"/>
      <c r="BC4" s="98"/>
      <c r="BD4" s="98"/>
      <c r="BE4" s="98"/>
      <c r="BF4" s="98"/>
      <c r="BG4" s="98"/>
      <c r="BH4" s="98"/>
      <c r="BI4" s="98"/>
      <c r="BJ4" s="98"/>
      <c r="BK4" s="98"/>
      <c r="BL4" s="98"/>
      <c r="BM4" s="98"/>
      <c r="BN4" s="98"/>
      <c r="BO4" s="98"/>
      <c r="BP4" s="98"/>
      <c r="BQ4" s="98"/>
      <c r="BR4" s="98"/>
      <c r="BS4" s="98"/>
      <c r="BT4" s="98"/>
      <c r="BU4" s="98"/>
      <c r="BV4" s="98"/>
      <c r="BW4" s="98"/>
      <c r="BX4" s="98"/>
      <c r="BY4" s="98"/>
      <c r="BZ4" s="98"/>
      <c r="CA4" s="98"/>
      <c r="CB4" s="98"/>
      <c r="CC4" s="98"/>
      <c r="CD4" s="98"/>
      <c r="CE4" s="98"/>
      <c r="CF4" s="98"/>
      <c r="CG4" s="98"/>
      <c r="CH4" s="98"/>
      <c r="CI4" s="98"/>
      <c r="CJ4" s="98"/>
      <c r="CK4" s="98"/>
      <c r="CL4" s="98"/>
      <c r="CM4" s="98"/>
      <c r="CN4" s="98"/>
      <c r="CO4" s="98"/>
      <c r="CP4" s="98"/>
      <c r="CQ4" s="98"/>
      <c r="CR4" s="98"/>
      <c r="CS4" s="98"/>
      <c r="CT4" s="98"/>
      <c r="CU4" s="98"/>
      <c r="CV4" s="98"/>
      <c r="CW4" s="98"/>
      <c r="CX4" s="98"/>
      <c r="CY4" s="98"/>
      <c r="CZ4" s="98"/>
      <c r="DA4" s="98"/>
      <c r="DB4" s="98"/>
      <c r="DC4" s="98"/>
      <c r="DD4" s="98"/>
      <c r="DE4" s="98"/>
      <c r="DF4" s="98"/>
      <c r="DG4" s="98"/>
      <c r="DH4" s="98"/>
      <c r="DI4" s="98"/>
      <c r="DJ4" s="98"/>
      <c r="DK4" s="98"/>
      <c r="DL4" s="98"/>
      <c r="DM4" s="98"/>
      <c r="DN4" s="98"/>
      <c r="DO4" s="98"/>
      <c r="DP4" s="98"/>
      <c r="DQ4" s="98"/>
      <c r="DR4" s="98"/>
      <c r="DS4" s="98"/>
      <c r="DT4" s="98"/>
      <c r="DU4" s="98"/>
      <c r="DV4" s="98"/>
      <c r="DW4" s="98"/>
      <c r="DX4" s="98"/>
      <c r="DY4" s="98"/>
      <c r="DZ4" s="98"/>
      <c r="EA4" s="98"/>
      <c r="EB4" s="98"/>
      <c r="EC4" s="98"/>
      <c r="ED4" s="98"/>
      <c r="EE4" s="98"/>
      <c r="EF4" s="98"/>
      <c r="EG4" s="98"/>
      <c r="EH4" s="98"/>
      <c r="EI4" s="98"/>
      <c r="EJ4" s="98"/>
      <c r="EK4" s="98"/>
      <c r="EL4" s="98"/>
      <c r="EM4" s="98"/>
      <c r="EN4" s="98"/>
      <c r="EO4" s="98"/>
      <c r="EP4" s="98"/>
      <c r="EQ4" s="98"/>
      <c r="ER4" s="98"/>
      <c r="ES4" s="98"/>
      <c r="ET4" s="98"/>
      <c r="EU4" s="98"/>
      <c r="EV4" s="98"/>
      <c r="EW4" s="98"/>
      <c r="EX4" s="98"/>
      <c r="EY4" s="98"/>
      <c r="EZ4" s="98"/>
      <c r="FA4" s="98"/>
      <c r="FB4" s="98"/>
      <c r="FC4" s="98"/>
      <c r="FD4" s="98"/>
      <c r="FE4" s="98"/>
      <c r="FF4" s="98"/>
      <c r="FG4" s="98"/>
      <c r="FH4" s="98"/>
      <c r="FI4" s="98"/>
      <c r="FJ4" s="98"/>
      <c r="FK4" s="98"/>
      <c r="FL4" s="98"/>
      <c r="FM4" s="98"/>
      <c r="FN4" s="98"/>
      <c r="FO4" s="98"/>
      <c r="FP4" s="98"/>
      <c r="FQ4" s="98"/>
      <c r="FR4" s="98"/>
      <c r="FS4" s="98"/>
      <c r="FT4" s="98"/>
      <c r="FU4" s="98"/>
      <c r="FV4" s="98"/>
      <c r="FW4" s="98"/>
      <c r="FX4" s="98"/>
      <c r="FY4" s="98"/>
      <c r="FZ4" s="98"/>
      <c r="GA4" s="98"/>
      <c r="GB4" s="98"/>
      <c r="GC4" s="98"/>
      <c r="GD4" s="98"/>
      <c r="GE4" s="98"/>
      <c r="GF4" s="98"/>
      <c r="GG4" s="98"/>
      <c r="GH4" s="98"/>
      <c r="GI4" s="98"/>
      <c r="GJ4" s="98"/>
      <c r="GK4" s="98"/>
      <c r="GL4" s="98"/>
      <c r="GM4" s="98"/>
      <c r="GN4" s="98"/>
      <c r="GO4" s="98"/>
      <c r="GP4" s="98"/>
      <c r="GQ4" s="98"/>
      <c r="GR4" s="98"/>
      <c r="GS4" s="98"/>
      <c r="GT4" s="98"/>
      <c r="GU4" s="98"/>
      <c r="GV4" s="98"/>
      <c r="GW4" s="98"/>
      <c r="GX4" s="98"/>
      <c r="GY4" s="98"/>
      <c r="GZ4" s="98"/>
      <c r="HA4" s="98"/>
      <c r="HB4" s="98"/>
      <c r="HC4" s="98"/>
      <c r="HD4" s="98"/>
      <c r="HE4" s="98"/>
      <c r="HF4" s="98"/>
      <c r="HG4" s="98"/>
      <c r="HH4" s="98"/>
      <c r="HI4" s="98"/>
      <c r="HJ4" s="98"/>
      <c r="HK4" s="98"/>
      <c r="HL4" s="98"/>
      <c r="HM4" s="98"/>
      <c r="HN4" s="98"/>
      <c r="HO4" s="98"/>
      <c r="HP4" s="98"/>
      <c r="HQ4" s="98"/>
      <c r="HR4" s="98"/>
      <c r="HS4" s="98"/>
    </row>
    <row r="5" spans="1:227" customFormat="1">
      <c r="A5" s="42"/>
      <c r="B5" s="45"/>
      <c r="C5" s="45"/>
      <c r="D5" s="45"/>
      <c r="E5" s="45"/>
      <c r="F5" s="45"/>
      <c r="G5" s="45"/>
      <c r="H5" s="45"/>
      <c r="I5" s="45"/>
      <c r="J5" s="45"/>
      <c r="K5" s="45"/>
      <c r="L5" s="45"/>
      <c r="M5" s="45"/>
      <c r="N5" s="45"/>
      <c r="O5" s="45"/>
      <c r="P5" s="45"/>
      <c r="Q5" s="45"/>
      <c r="R5" s="45"/>
      <c r="S5" s="45"/>
      <c r="T5" s="45"/>
      <c r="U5" s="45"/>
      <c r="V5" s="45"/>
      <c r="W5" s="15"/>
      <c r="X5" s="42"/>
      <c r="Y5" s="98"/>
      <c r="Z5" s="98"/>
      <c r="AA5" s="98"/>
      <c r="AB5" s="98"/>
      <c r="AC5" s="98"/>
      <c r="AD5" s="98"/>
      <c r="AE5" s="98"/>
      <c r="AF5" s="98"/>
      <c r="AG5" s="98"/>
      <c r="AH5" s="98"/>
      <c r="AI5" s="98"/>
      <c r="AJ5" s="98"/>
      <c r="AK5" s="98"/>
      <c r="AL5" s="98"/>
      <c r="AM5" s="98"/>
      <c r="AN5" s="98"/>
      <c r="AO5" s="98"/>
      <c r="AP5" s="98"/>
      <c r="AQ5" s="98"/>
      <c r="AR5" s="98"/>
      <c r="AS5" s="98"/>
      <c r="AT5" s="98"/>
      <c r="AU5" s="98"/>
      <c r="AV5" s="98"/>
      <c r="AW5" s="98"/>
      <c r="AX5" s="98"/>
      <c r="AY5" s="98"/>
      <c r="AZ5" s="98"/>
      <c r="BA5" s="98"/>
      <c r="BB5" s="98"/>
      <c r="BC5" s="98"/>
      <c r="BD5" s="98"/>
      <c r="BE5" s="98"/>
      <c r="BF5" s="98"/>
      <c r="BG5" s="98"/>
      <c r="BH5" s="98"/>
      <c r="BI5" s="98"/>
      <c r="BJ5" s="98"/>
      <c r="BK5" s="98"/>
      <c r="BL5" s="98"/>
      <c r="BM5" s="98"/>
      <c r="BN5" s="98"/>
      <c r="BO5" s="98"/>
      <c r="BP5" s="98"/>
      <c r="BQ5" s="98"/>
      <c r="BR5" s="98"/>
      <c r="BS5" s="98"/>
      <c r="BT5" s="98"/>
      <c r="BU5" s="98"/>
      <c r="BV5" s="98"/>
      <c r="BW5" s="98"/>
      <c r="BX5" s="98"/>
      <c r="BY5" s="98"/>
      <c r="BZ5" s="98"/>
      <c r="CA5" s="98"/>
      <c r="CB5" s="98"/>
      <c r="CC5" s="98"/>
      <c r="CD5" s="98"/>
      <c r="CE5" s="98"/>
      <c r="CF5" s="98"/>
      <c r="CG5" s="98"/>
      <c r="CH5" s="98"/>
      <c r="CI5" s="98"/>
      <c r="CJ5" s="98"/>
      <c r="CK5" s="98"/>
      <c r="CL5" s="98"/>
      <c r="CM5" s="98"/>
      <c r="CN5" s="98"/>
      <c r="CO5" s="98"/>
      <c r="CP5" s="98"/>
      <c r="CQ5" s="98"/>
      <c r="CR5" s="98"/>
      <c r="CS5" s="98"/>
      <c r="CT5" s="98"/>
      <c r="CU5" s="98"/>
      <c r="CV5" s="98"/>
      <c r="CW5" s="98"/>
      <c r="CX5" s="98"/>
      <c r="CY5" s="98"/>
      <c r="CZ5" s="98"/>
      <c r="DA5" s="98"/>
      <c r="DB5" s="98"/>
      <c r="DC5" s="98"/>
      <c r="DD5" s="98"/>
      <c r="DE5" s="98"/>
      <c r="DF5" s="98"/>
      <c r="DG5" s="98"/>
      <c r="DH5" s="98"/>
      <c r="DI5" s="98"/>
      <c r="DJ5" s="98"/>
      <c r="DK5" s="98"/>
      <c r="DL5" s="98"/>
      <c r="DM5" s="98"/>
      <c r="DN5" s="98"/>
      <c r="DO5" s="98"/>
      <c r="DP5" s="98"/>
      <c r="DQ5" s="98"/>
      <c r="DR5" s="98"/>
      <c r="DS5" s="98"/>
      <c r="DT5" s="98"/>
      <c r="DU5" s="98"/>
      <c r="DV5" s="98"/>
      <c r="DW5" s="98"/>
      <c r="DX5" s="98"/>
      <c r="DY5" s="98"/>
      <c r="DZ5" s="98"/>
      <c r="EA5" s="98"/>
      <c r="EB5" s="98"/>
      <c r="EC5" s="98"/>
      <c r="ED5" s="98"/>
      <c r="EE5" s="98"/>
      <c r="EF5" s="98"/>
      <c r="EG5" s="98"/>
      <c r="EH5" s="98"/>
      <c r="EI5" s="98"/>
      <c r="EJ5" s="98"/>
      <c r="EK5" s="98"/>
      <c r="EL5" s="98"/>
      <c r="EM5" s="98"/>
      <c r="EN5" s="98"/>
      <c r="EO5" s="98"/>
      <c r="EP5" s="98"/>
      <c r="EQ5" s="98"/>
      <c r="ER5" s="98"/>
      <c r="ES5" s="98"/>
      <c r="ET5" s="98"/>
      <c r="EU5" s="98"/>
      <c r="EV5" s="98"/>
      <c r="EW5" s="98"/>
      <c r="EX5" s="98"/>
      <c r="EY5" s="98"/>
      <c r="EZ5" s="98"/>
      <c r="FA5" s="98"/>
      <c r="FB5" s="98"/>
      <c r="FC5" s="98"/>
      <c r="FD5" s="98"/>
      <c r="FE5" s="98"/>
      <c r="FF5" s="98"/>
      <c r="FG5" s="98"/>
      <c r="FH5" s="98"/>
      <c r="FI5" s="98"/>
      <c r="FJ5" s="98"/>
      <c r="FK5" s="98"/>
      <c r="FL5" s="98"/>
      <c r="FM5" s="98"/>
      <c r="FN5" s="98"/>
      <c r="FO5" s="98"/>
      <c r="FP5" s="98"/>
      <c r="FQ5" s="98"/>
      <c r="FR5" s="98"/>
      <c r="FS5" s="98"/>
      <c r="FT5" s="98"/>
      <c r="FU5" s="98"/>
      <c r="FV5" s="98"/>
      <c r="FW5" s="98"/>
      <c r="FX5" s="98"/>
      <c r="FY5" s="98"/>
      <c r="FZ5" s="98"/>
      <c r="GA5" s="98"/>
      <c r="GB5" s="98"/>
      <c r="GC5" s="98"/>
      <c r="GD5" s="98"/>
      <c r="GE5" s="98"/>
      <c r="GF5" s="98"/>
      <c r="GG5" s="98"/>
      <c r="GH5" s="98"/>
      <c r="GI5" s="98"/>
      <c r="GJ5" s="98"/>
      <c r="GK5" s="98"/>
      <c r="GL5" s="98"/>
      <c r="GM5" s="98"/>
      <c r="GN5" s="98"/>
      <c r="GO5" s="98"/>
      <c r="GP5" s="98"/>
      <c r="GQ5" s="98"/>
      <c r="GR5" s="98"/>
      <c r="GS5" s="98"/>
      <c r="GT5" s="98"/>
      <c r="GU5" s="98"/>
      <c r="GV5" s="98"/>
      <c r="GW5" s="98"/>
      <c r="GX5" s="98"/>
      <c r="GY5" s="98"/>
      <c r="GZ5" s="98"/>
      <c r="HA5" s="98"/>
      <c r="HB5" s="98"/>
      <c r="HC5" s="98"/>
      <c r="HD5" s="98"/>
      <c r="HE5" s="98"/>
      <c r="HF5" s="98"/>
      <c r="HG5" s="98"/>
      <c r="HH5" s="98"/>
      <c r="HI5" s="98"/>
      <c r="HJ5" s="98"/>
      <c r="HK5" s="98"/>
      <c r="HL5" s="98"/>
      <c r="HM5" s="98"/>
      <c r="HN5" s="98"/>
      <c r="HO5" s="98"/>
      <c r="HP5" s="98"/>
      <c r="HQ5" s="98"/>
      <c r="HR5" s="98"/>
      <c r="HS5" s="98"/>
    </row>
    <row r="6" spans="1:227" customFormat="1">
      <c r="A6" s="42"/>
      <c r="B6" s="47"/>
      <c r="C6" s="47"/>
      <c r="D6" s="47"/>
      <c r="E6" s="47"/>
      <c r="F6" s="47"/>
      <c r="G6" s="47"/>
      <c r="H6" s="47"/>
      <c r="I6" s="47"/>
      <c r="J6" s="47"/>
      <c r="K6" s="47"/>
      <c r="L6" s="47"/>
      <c r="M6" s="47"/>
      <c r="N6" s="47"/>
      <c r="O6" s="47"/>
      <c r="P6" s="47"/>
      <c r="Q6" s="47"/>
      <c r="R6" s="47"/>
      <c r="S6" s="47"/>
      <c r="T6" s="47"/>
      <c r="U6" s="47"/>
      <c r="V6" s="47"/>
      <c r="W6" s="47"/>
      <c r="X6" s="42"/>
      <c r="Y6" s="98"/>
      <c r="Z6" s="98"/>
      <c r="AA6" s="98"/>
      <c r="AB6" s="98"/>
      <c r="AC6" s="98"/>
      <c r="AD6" s="98"/>
      <c r="AE6" s="98"/>
      <c r="AF6" s="98"/>
      <c r="AG6" s="98"/>
      <c r="AH6" s="98"/>
      <c r="AI6" s="98"/>
      <c r="AJ6" s="98"/>
      <c r="AK6" s="98"/>
      <c r="AL6" s="98"/>
      <c r="AM6" s="98"/>
      <c r="AN6" s="98"/>
      <c r="AO6" s="98"/>
      <c r="AP6" s="98"/>
      <c r="AQ6" s="98"/>
      <c r="AR6" s="98"/>
      <c r="AS6" s="98"/>
      <c r="AT6" s="98"/>
      <c r="AU6" s="98"/>
      <c r="AV6" s="98"/>
      <c r="AW6" s="98"/>
      <c r="AX6" s="98"/>
      <c r="AY6" s="98"/>
      <c r="AZ6" s="98"/>
      <c r="BA6" s="98"/>
      <c r="BB6" s="98"/>
      <c r="BC6" s="98"/>
      <c r="BD6" s="98"/>
      <c r="BE6" s="98"/>
      <c r="BF6" s="98"/>
      <c r="BG6" s="98"/>
      <c r="BH6" s="98"/>
      <c r="BI6" s="98"/>
      <c r="BJ6" s="98"/>
      <c r="BK6" s="98"/>
      <c r="BL6" s="98"/>
      <c r="BM6" s="98"/>
      <c r="BN6" s="98"/>
      <c r="BO6" s="98"/>
      <c r="BP6" s="98"/>
      <c r="BQ6" s="98"/>
      <c r="BR6" s="98"/>
      <c r="BS6" s="98"/>
      <c r="BT6" s="98"/>
      <c r="BU6" s="98"/>
      <c r="BV6" s="98"/>
      <c r="BW6" s="98"/>
      <c r="BX6" s="98"/>
      <c r="BY6" s="98"/>
      <c r="BZ6" s="98"/>
      <c r="CA6" s="98"/>
      <c r="CB6" s="98"/>
      <c r="CC6" s="98"/>
      <c r="CD6" s="98"/>
      <c r="CE6" s="98"/>
      <c r="CF6" s="98"/>
      <c r="CG6" s="98"/>
      <c r="CH6" s="98"/>
      <c r="CI6" s="98"/>
      <c r="CJ6" s="98"/>
      <c r="CK6" s="98"/>
      <c r="CL6" s="98"/>
      <c r="CM6" s="98"/>
      <c r="CN6" s="98"/>
      <c r="CO6" s="98"/>
      <c r="CP6" s="98"/>
      <c r="CQ6" s="98"/>
      <c r="CR6" s="98"/>
      <c r="CS6" s="98"/>
      <c r="CT6" s="98"/>
      <c r="CU6" s="98"/>
      <c r="CV6" s="98"/>
      <c r="CW6" s="98"/>
      <c r="CX6" s="98"/>
      <c r="CY6" s="98"/>
      <c r="CZ6" s="98"/>
      <c r="DA6" s="98"/>
      <c r="DB6" s="98"/>
      <c r="DC6" s="98"/>
      <c r="DD6" s="98"/>
      <c r="DE6" s="98"/>
      <c r="DF6" s="98"/>
      <c r="DG6" s="98"/>
      <c r="DH6" s="98"/>
      <c r="DI6" s="98"/>
      <c r="DJ6" s="98"/>
      <c r="DK6" s="98"/>
      <c r="DL6" s="98"/>
      <c r="DM6" s="98"/>
      <c r="DN6" s="98"/>
      <c r="DO6" s="98"/>
      <c r="DP6" s="98"/>
      <c r="DQ6" s="98"/>
      <c r="DR6" s="98"/>
      <c r="DS6" s="98"/>
      <c r="DT6" s="98"/>
      <c r="DU6" s="98"/>
      <c r="DV6" s="98"/>
      <c r="DW6" s="98"/>
      <c r="DX6" s="98"/>
      <c r="DY6" s="98"/>
      <c r="DZ6" s="98"/>
      <c r="EA6" s="98"/>
      <c r="EB6" s="98"/>
      <c r="EC6" s="98"/>
      <c r="ED6" s="98"/>
      <c r="EE6" s="98"/>
      <c r="EF6" s="98"/>
      <c r="EG6" s="98"/>
      <c r="EH6" s="98"/>
      <c r="EI6" s="98"/>
      <c r="EJ6" s="98"/>
      <c r="EK6" s="98"/>
      <c r="EL6" s="98"/>
      <c r="EM6" s="98"/>
      <c r="EN6" s="98"/>
      <c r="EO6" s="98"/>
      <c r="EP6" s="98"/>
      <c r="EQ6" s="98"/>
      <c r="ER6" s="98"/>
      <c r="ES6" s="98"/>
      <c r="ET6" s="98"/>
      <c r="EU6" s="98"/>
      <c r="EV6" s="98"/>
      <c r="EW6" s="98"/>
      <c r="EX6" s="98"/>
      <c r="EY6" s="98"/>
      <c r="EZ6" s="98"/>
      <c r="FA6" s="98"/>
      <c r="FB6" s="98"/>
      <c r="FC6" s="98"/>
      <c r="FD6" s="98"/>
      <c r="FE6" s="98"/>
      <c r="FF6" s="98"/>
      <c r="FG6" s="98"/>
      <c r="FH6" s="98"/>
      <c r="FI6" s="98"/>
      <c r="FJ6" s="98"/>
      <c r="FK6" s="98"/>
      <c r="FL6" s="98"/>
      <c r="FM6" s="98"/>
      <c r="FN6" s="98"/>
      <c r="FO6" s="98"/>
      <c r="FP6" s="98"/>
      <c r="FQ6" s="98"/>
      <c r="FR6" s="98"/>
      <c r="FS6" s="98"/>
      <c r="FT6" s="98"/>
      <c r="FU6" s="98"/>
      <c r="FV6" s="98"/>
      <c r="FW6" s="98"/>
      <c r="FX6" s="98"/>
      <c r="FY6" s="98"/>
      <c r="FZ6" s="98"/>
      <c r="GA6" s="98"/>
      <c r="GB6" s="98"/>
      <c r="GC6" s="98"/>
      <c r="GD6" s="98"/>
      <c r="GE6" s="98"/>
      <c r="GF6" s="98"/>
      <c r="GG6" s="98"/>
      <c r="GH6" s="98"/>
      <c r="GI6" s="98"/>
      <c r="GJ6" s="98"/>
      <c r="GK6" s="98"/>
      <c r="GL6" s="98"/>
      <c r="GM6" s="98"/>
      <c r="GN6" s="98"/>
      <c r="GO6" s="98"/>
      <c r="GP6" s="98"/>
      <c r="GQ6" s="98"/>
      <c r="GR6" s="98"/>
      <c r="GS6" s="98"/>
      <c r="GT6" s="98"/>
      <c r="GU6" s="98"/>
      <c r="GV6" s="98"/>
      <c r="GW6" s="98"/>
      <c r="GX6" s="98"/>
      <c r="GY6" s="98"/>
      <c r="GZ6" s="98"/>
      <c r="HA6" s="98"/>
      <c r="HB6" s="98"/>
      <c r="HC6" s="98"/>
      <c r="HD6" s="98"/>
      <c r="HE6" s="98"/>
      <c r="HF6" s="98"/>
      <c r="HG6" s="98"/>
      <c r="HH6" s="98"/>
      <c r="HI6" s="98"/>
      <c r="HJ6" s="98"/>
      <c r="HK6" s="98"/>
      <c r="HL6" s="98"/>
      <c r="HM6" s="98"/>
      <c r="HN6" s="98"/>
      <c r="HO6" s="98"/>
      <c r="HP6" s="98"/>
      <c r="HQ6" s="98"/>
      <c r="HR6" s="98"/>
      <c r="HS6" s="98"/>
    </row>
    <row r="7" spans="1:227" customFormat="1">
      <c r="A7" s="42"/>
      <c r="B7" s="47"/>
      <c r="C7" s="47"/>
      <c r="D7" s="47"/>
      <c r="E7" s="47"/>
      <c r="F7" s="47"/>
      <c r="G7" s="47"/>
      <c r="H7" s="47"/>
      <c r="I7" s="47"/>
      <c r="J7" s="47"/>
      <c r="K7" s="47"/>
      <c r="L7" s="47"/>
      <c r="M7" s="47"/>
      <c r="N7" s="47"/>
      <c r="O7" s="47"/>
      <c r="P7" s="47"/>
      <c r="Q7" s="47"/>
      <c r="R7" s="47"/>
      <c r="S7" s="47"/>
      <c r="T7" s="47"/>
      <c r="U7" s="47"/>
      <c r="V7" s="47"/>
      <c r="W7" s="47"/>
      <c r="X7" s="42"/>
      <c r="Y7" s="98"/>
      <c r="Z7" s="98"/>
      <c r="AA7" s="98"/>
      <c r="AB7" s="98"/>
      <c r="AC7" s="98"/>
      <c r="AD7" s="98"/>
      <c r="AE7" s="98"/>
      <c r="AF7" s="98"/>
      <c r="AG7" s="98"/>
      <c r="AH7" s="98"/>
      <c r="AI7" s="98"/>
      <c r="AJ7" s="98"/>
      <c r="AK7" s="98"/>
      <c r="AL7" s="98"/>
      <c r="AM7" s="98"/>
      <c r="AN7" s="98"/>
      <c r="AO7" s="98"/>
      <c r="AP7" s="98"/>
      <c r="AQ7" s="98"/>
      <c r="AR7" s="98"/>
      <c r="AS7" s="98"/>
      <c r="AT7" s="98"/>
      <c r="AU7" s="98"/>
      <c r="AV7" s="98"/>
      <c r="AW7" s="98"/>
      <c r="AX7" s="98"/>
      <c r="AY7" s="98"/>
      <c r="AZ7" s="98"/>
      <c r="BA7" s="98"/>
      <c r="BB7" s="98"/>
      <c r="BC7" s="98"/>
      <c r="BD7" s="98"/>
      <c r="BE7" s="98"/>
      <c r="BF7" s="98"/>
      <c r="BG7" s="98"/>
      <c r="BH7" s="98"/>
      <c r="BI7" s="98"/>
      <c r="BJ7" s="98"/>
      <c r="BK7" s="98"/>
      <c r="BL7" s="98"/>
      <c r="BM7" s="98"/>
      <c r="BN7" s="98"/>
      <c r="BO7" s="98"/>
      <c r="BP7" s="98"/>
      <c r="BQ7" s="98"/>
      <c r="BR7" s="98"/>
      <c r="BS7" s="98"/>
      <c r="BT7" s="98"/>
      <c r="BU7" s="98"/>
      <c r="BV7" s="98"/>
      <c r="BW7" s="98"/>
      <c r="BX7" s="98"/>
      <c r="BY7" s="98"/>
      <c r="BZ7" s="98"/>
      <c r="CA7" s="98"/>
      <c r="CB7" s="98"/>
      <c r="CC7" s="98"/>
      <c r="CD7" s="98"/>
      <c r="CE7" s="98"/>
      <c r="CF7" s="98"/>
      <c r="CG7" s="98"/>
      <c r="CH7" s="98"/>
      <c r="CI7" s="98"/>
      <c r="CJ7" s="98"/>
      <c r="CK7" s="98"/>
      <c r="CL7" s="98"/>
      <c r="CM7" s="98"/>
      <c r="CN7" s="98"/>
      <c r="CO7" s="98"/>
      <c r="CP7" s="98"/>
      <c r="CQ7" s="98"/>
      <c r="CR7" s="98"/>
      <c r="CS7" s="98"/>
      <c r="CT7" s="98"/>
      <c r="CU7" s="98"/>
      <c r="CV7" s="98"/>
      <c r="CW7" s="98"/>
      <c r="CX7" s="98"/>
      <c r="CY7" s="98"/>
      <c r="CZ7" s="98"/>
      <c r="DA7" s="98"/>
      <c r="DB7" s="98"/>
      <c r="DC7" s="98"/>
      <c r="DD7" s="98"/>
      <c r="DE7" s="98"/>
      <c r="DF7" s="98"/>
      <c r="DG7" s="98"/>
      <c r="DH7" s="98"/>
      <c r="DI7" s="98"/>
      <c r="DJ7" s="98"/>
      <c r="DK7" s="98"/>
      <c r="DL7" s="98"/>
      <c r="DM7" s="98"/>
      <c r="DN7" s="98"/>
      <c r="DO7" s="98"/>
      <c r="DP7" s="98"/>
      <c r="DQ7" s="98"/>
      <c r="DR7" s="98"/>
      <c r="DS7" s="98"/>
      <c r="DT7" s="98"/>
      <c r="DU7" s="98"/>
      <c r="DV7" s="98"/>
      <c r="DW7" s="98"/>
      <c r="DX7" s="98"/>
      <c r="DY7" s="98"/>
      <c r="DZ7" s="98"/>
      <c r="EA7" s="98"/>
      <c r="EB7" s="98"/>
      <c r="EC7" s="98"/>
      <c r="ED7" s="98"/>
      <c r="EE7" s="98"/>
      <c r="EF7" s="98"/>
      <c r="EG7" s="98"/>
      <c r="EH7" s="98"/>
      <c r="EI7" s="98"/>
      <c r="EJ7" s="98"/>
      <c r="EK7" s="98"/>
      <c r="EL7" s="98"/>
      <c r="EM7" s="98"/>
      <c r="EN7" s="98"/>
      <c r="EO7" s="98"/>
      <c r="EP7" s="98"/>
      <c r="EQ7" s="98"/>
      <c r="ER7" s="98"/>
      <c r="ES7" s="98"/>
      <c r="ET7" s="98"/>
      <c r="EU7" s="98"/>
      <c r="EV7" s="98"/>
      <c r="EW7" s="98"/>
      <c r="EX7" s="98"/>
      <c r="EY7" s="98"/>
      <c r="EZ7" s="98"/>
      <c r="FA7" s="98"/>
      <c r="FB7" s="98"/>
      <c r="FC7" s="98"/>
      <c r="FD7" s="98"/>
      <c r="FE7" s="98"/>
      <c r="FF7" s="98"/>
      <c r="FG7" s="98"/>
      <c r="FH7" s="98"/>
      <c r="FI7" s="98"/>
      <c r="FJ7" s="98"/>
      <c r="FK7" s="98"/>
      <c r="FL7" s="98"/>
      <c r="FM7" s="98"/>
      <c r="FN7" s="98"/>
      <c r="FO7" s="98"/>
      <c r="FP7" s="98"/>
      <c r="FQ7" s="98"/>
      <c r="FR7" s="98"/>
      <c r="FS7" s="98"/>
      <c r="FT7" s="98"/>
      <c r="FU7" s="98"/>
      <c r="FV7" s="98"/>
      <c r="FW7" s="98"/>
      <c r="FX7" s="98"/>
      <c r="FY7" s="98"/>
      <c r="FZ7" s="98"/>
      <c r="GA7" s="98"/>
      <c r="GB7" s="98"/>
      <c r="GC7" s="98"/>
      <c r="GD7" s="98"/>
      <c r="GE7" s="98"/>
      <c r="GF7" s="98"/>
      <c r="GG7" s="98"/>
      <c r="GH7" s="98"/>
      <c r="GI7" s="98"/>
      <c r="GJ7" s="98"/>
      <c r="GK7" s="98"/>
      <c r="GL7" s="98"/>
      <c r="GM7" s="98"/>
      <c r="GN7" s="98"/>
      <c r="GO7" s="98"/>
      <c r="GP7" s="98"/>
      <c r="GQ7" s="98"/>
      <c r="GR7" s="98"/>
      <c r="GS7" s="98"/>
      <c r="GT7" s="98"/>
      <c r="GU7" s="98"/>
      <c r="GV7" s="98"/>
      <c r="GW7" s="98"/>
      <c r="GX7" s="98"/>
      <c r="GY7" s="98"/>
      <c r="GZ7" s="98"/>
      <c r="HA7" s="98"/>
      <c r="HB7" s="98"/>
      <c r="HC7" s="98"/>
      <c r="HD7" s="98"/>
      <c r="HE7" s="98"/>
      <c r="HF7" s="98"/>
      <c r="HG7" s="98"/>
      <c r="HH7" s="98"/>
      <c r="HI7" s="98"/>
      <c r="HJ7" s="98"/>
      <c r="HK7" s="98"/>
      <c r="HL7" s="98"/>
      <c r="HM7" s="98"/>
      <c r="HN7" s="98"/>
      <c r="HO7" s="98"/>
      <c r="HP7" s="98"/>
      <c r="HQ7" s="98"/>
      <c r="HR7" s="98"/>
      <c r="HS7" s="98"/>
    </row>
    <row r="8" spans="1:227" customFormat="1" ht="14.4" customHeight="1">
      <c r="A8" s="42"/>
      <c r="B8" s="47"/>
      <c r="C8" s="47"/>
      <c r="D8" s="302" t="s">
        <v>641</v>
      </c>
      <c r="E8" s="302"/>
      <c r="F8" s="302"/>
      <c r="G8" s="302"/>
      <c r="H8" s="302"/>
      <c r="I8" s="302"/>
      <c r="J8" s="302"/>
      <c r="K8" s="302"/>
      <c r="L8" s="302"/>
      <c r="M8" s="302"/>
      <c r="N8" s="302"/>
      <c r="O8" s="302"/>
      <c r="P8" s="302"/>
      <c r="Q8" s="302"/>
      <c r="R8" s="302"/>
      <c r="S8" s="302"/>
      <c r="T8" s="302"/>
      <c r="U8" s="302"/>
      <c r="V8" s="302"/>
      <c r="W8" s="47"/>
      <c r="X8" s="42"/>
      <c r="Y8" s="98"/>
      <c r="Z8" s="98"/>
      <c r="AA8" s="98"/>
      <c r="AB8" s="98"/>
      <c r="AC8" s="98"/>
      <c r="AD8" s="98"/>
      <c r="AE8" s="98"/>
      <c r="AF8" s="98"/>
      <c r="AG8" s="98"/>
      <c r="AH8" s="98"/>
      <c r="AI8" s="98"/>
      <c r="AJ8" s="98"/>
      <c r="AK8" s="98"/>
      <c r="AL8" s="98"/>
      <c r="AM8" s="98"/>
      <c r="AN8" s="98"/>
      <c r="AO8" s="98"/>
      <c r="AP8" s="98"/>
      <c r="AQ8" s="98"/>
      <c r="AR8" s="98"/>
      <c r="AS8" s="98"/>
      <c r="AT8" s="98"/>
      <c r="AU8" s="98"/>
      <c r="AV8" s="98"/>
      <c r="AW8" s="98"/>
      <c r="AX8" s="98"/>
      <c r="AY8" s="98"/>
      <c r="AZ8" s="98"/>
      <c r="BA8" s="98"/>
      <c r="BB8" s="98"/>
      <c r="BC8" s="98"/>
      <c r="BD8" s="98"/>
      <c r="BE8" s="98"/>
      <c r="BF8" s="98"/>
      <c r="BG8" s="98"/>
      <c r="BH8" s="98"/>
      <c r="BI8" s="98"/>
      <c r="BJ8" s="98"/>
      <c r="BK8" s="98"/>
      <c r="BL8" s="98"/>
      <c r="BM8" s="98"/>
      <c r="BN8" s="98"/>
      <c r="BO8" s="98"/>
      <c r="BP8" s="98"/>
      <c r="BQ8" s="98"/>
      <c r="BR8" s="98"/>
      <c r="BS8" s="98"/>
      <c r="BT8" s="98"/>
      <c r="BU8" s="98"/>
      <c r="BV8" s="98"/>
      <c r="BW8" s="98"/>
      <c r="BX8" s="98"/>
      <c r="BY8" s="98"/>
      <c r="BZ8" s="98"/>
      <c r="CA8" s="98"/>
      <c r="CB8" s="98"/>
      <c r="CC8" s="98"/>
      <c r="CD8" s="98"/>
      <c r="CE8" s="98"/>
      <c r="CF8" s="98"/>
      <c r="CG8" s="98"/>
      <c r="CH8" s="98"/>
      <c r="CI8" s="98"/>
      <c r="CJ8" s="98"/>
      <c r="CK8" s="98"/>
      <c r="CL8" s="98"/>
      <c r="CM8" s="98"/>
      <c r="CN8" s="98"/>
      <c r="CO8" s="98"/>
      <c r="CP8" s="98"/>
      <c r="CQ8" s="98"/>
      <c r="CR8" s="98"/>
      <c r="CS8" s="98"/>
      <c r="CT8" s="98"/>
      <c r="CU8" s="98"/>
      <c r="CV8" s="98"/>
      <c r="CW8" s="98"/>
      <c r="CX8" s="98"/>
      <c r="CY8" s="98"/>
      <c r="CZ8" s="98"/>
      <c r="DA8" s="98"/>
      <c r="DB8" s="98"/>
      <c r="DC8" s="98"/>
      <c r="DD8" s="98"/>
      <c r="DE8" s="98"/>
      <c r="DF8" s="98"/>
      <c r="DG8" s="98"/>
      <c r="DH8" s="98"/>
      <c r="DI8" s="98"/>
      <c r="DJ8" s="98"/>
      <c r="DK8" s="98"/>
      <c r="DL8" s="98"/>
      <c r="DM8" s="98"/>
      <c r="DN8" s="98"/>
      <c r="DO8" s="98"/>
      <c r="DP8" s="98"/>
      <c r="DQ8" s="98"/>
      <c r="DR8" s="98"/>
      <c r="DS8" s="98"/>
      <c r="DT8" s="98"/>
      <c r="DU8" s="98"/>
      <c r="DV8" s="98"/>
      <c r="DW8" s="98"/>
      <c r="DX8" s="98"/>
      <c r="DY8" s="98"/>
      <c r="DZ8" s="98"/>
      <c r="EA8" s="98"/>
      <c r="EB8" s="98"/>
      <c r="EC8" s="98"/>
      <c r="ED8" s="98"/>
      <c r="EE8" s="98"/>
      <c r="EF8" s="98"/>
      <c r="EG8" s="98"/>
      <c r="EH8" s="98"/>
      <c r="EI8" s="98"/>
      <c r="EJ8" s="98"/>
      <c r="EK8" s="98"/>
      <c r="EL8" s="98"/>
      <c r="EM8" s="98"/>
      <c r="EN8" s="98"/>
      <c r="EO8" s="98"/>
      <c r="EP8" s="98"/>
      <c r="EQ8" s="98"/>
      <c r="ER8" s="98"/>
      <c r="ES8" s="98"/>
      <c r="ET8" s="98"/>
      <c r="EU8" s="98"/>
      <c r="EV8" s="98"/>
      <c r="EW8" s="98"/>
      <c r="EX8" s="98"/>
      <c r="EY8" s="98"/>
      <c r="EZ8" s="98"/>
      <c r="FA8" s="98"/>
      <c r="FB8" s="98"/>
      <c r="FC8" s="98"/>
      <c r="FD8" s="98"/>
      <c r="FE8" s="98"/>
      <c r="FF8" s="98"/>
      <c r="FG8" s="98"/>
      <c r="FH8" s="98"/>
      <c r="FI8" s="98"/>
      <c r="FJ8" s="98"/>
      <c r="FK8" s="98"/>
      <c r="FL8" s="98"/>
      <c r="FM8" s="98"/>
      <c r="FN8" s="98"/>
      <c r="FO8" s="98"/>
      <c r="FP8" s="98"/>
      <c r="FQ8" s="98"/>
      <c r="FR8" s="98"/>
      <c r="FS8" s="98"/>
      <c r="FT8" s="98"/>
      <c r="FU8" s="98"/>
      <c r="FV8" s="98"/>
      <c r="FW8" s="98"/>
      <c r="FX8" s="98"/>
      <c r="FY8" s="98"/>
      <c r="FZ8" s="98"/>
      <c r="GA8" s="98"/>
      <c r="GB8" s="98"/>
      <c r="GC8" s="98"/>
      <c r="GD8" s="98"/>
      <c r="GE8" s="98"/>
      <c r="GF8" s="98"/>
      <c r="GG8" s="98"/>
      <c r="GH8" s="98"/>
      <c r="GI8" s="98"/>
      <c r="GJ8" s="98"/>
      <c r="GK8" s="98"/>
      <c r="GL8" s="98"/>
      <c r="GM8" s="98"/>
      <c r="GN8" s="98"/>
      <c r="GO8" s="98"/>
      <c r="GP8" s="98"/>
      <c r="GQ8" s="98"/>
      <c r="GR8" s="98"/>
      <c r="GS8" s="98"/>
      <c r="GT8" s="98"/>
      <c r="GU8" s="98"/>
      <c r="GV8" s="98"/>
      <c r="GW8" s="98"/>
      <c r="GX8" s="98"/>
      <c r="GY8" s="98"/>
      <c r="GZ8" s="98"/>
      <c r="HA8" s="98"/>
      <c r="HB8" s="98"/>
      <c r="HC8" s="98"/>
      <c r="HD8" s="98"/>
      <c r="HE8" s="98"/>
      <c r="HF8" s="98"/>
      <c r="HG8" s="98"/>
      <c r="HH8" s="98"/>
      <c r="HI8" s="98"/>
      <c r="HJ8" s="98"/>
      <c r="HK8" s="98"/>
      <c r="HL8" s="98"/>
      <c r="HM8" s="98"/>
      <c r="HN8" s="98"/>
      <c r="HO8" s="98"/>
      <c r="HP8" s="98"/>
      <c r="HQ8" s="98"/>
      <c r="HR8" s="98"/>
      <c r="HS8" s="98"/>
    </row>
    <row r="9" spans="1:227" customFormat="1" ht="14.4" customHeight="1">
      <c r="A9" s="42"/>
      <c r="B9" s="47"/>
      <c r="C9" s="47"/>
      <c r="D9" s="302"/>
      <c r="E9" s="302"/>
      <c r="F9" s="302"/>
      <c r="G9" s="302"/>
      <c r="H9" s="302"/>
      <c r="I9" s="302"/>
      <c r="J9" s="302"/>
      <c r="K9" s="302"/>
      <c r="L9" s="302"/>
      <c r="M9" s="302"/>
      <c r="N9" s="302"/>
      <c r="O9" s="302"/>
      <c r="P9" s="302"/>
      <c r="Q9" s="302"/>
      <c r="R9" s="302"/>
      <c r="S9" s="302"/>
      <c r="T9" s="302"/>
      <c r="U9" s="302"/>
      <c r="V9" s="302"/>
      <c r="W9" s="47"/>
      <c r="X9" s="42"/>
      <c r="Y9" s="98"/>
      <c r="Z9" s="98"/>
      <c r="AA9" s="98"/>
      <c r="AB9" s="98"/>
      <c r="AC9" s="98"/>
      <c r="AD9" s="98"/>
      <c r="AE9" s="98"/>
      <c r="AF9" s="98"/>
      <c r="AG9" s="98"/>
      <c r="AH9" s="98"/>
      <c r="AI9" s="98"/>
      <c r="AJ9" s="98"/>
      <c r="AK9" s="98"/>
      <c r="AL9" s="98"/>
      <c r="AM9" s="98"/>
      <c r="AN9" s="98"/>
      <c r="AO9" s="98"/>
      <c r="AP9" s="98"/>
      <c r="AQ9" s="98"/>
      <c r="AR9" s="98"/>
      <c r="AS9" s="98"/>
      <c r="AT9" s="98"/>
      <c r="AU9" s="98"/>
      <c r="AV9" s="98"/>
      <c r="AW9" s="98"/>
      <c r="AX9" s="98"/>
      <c r="AY9" s="98"/>
      <c r="AZ9" s="98"/>
      <c r="BA9" s="98"/>
      <c r="BB9" s="98"/>
      <c r="BC9" s="98"/>
      <c r="BD9" s="98"/>
      <c r="BE9" s="98"/>
      <c r="BF9" s="98"/>
      <c r="BG9" s="98"/>
      <c r="BH9" s="98"/>
      <c r="BI9" s="98"/>
      <c r="BJ9" s="98"/>
      <c r="BK9" s="98"/>
      <c r="BL9" s="98"/>
      <c r="BM9" s="98"/>
      <c r="BN9" s="98"/>
      <c r="BO9" s="98"/>
      <c r="BP9" s="98"/>
      <c r="BQ9" s="98"/>
      <c r="BR9" s="98"/>
      <c r="BS9" s="98"/>
      <c r="BT9" s="98"/>
      <c r="BU9" s="98"/>
      <c r="BV9" s="98"/>
      <c r="BW9" s="98"/>
      <c r="BX9" s="98"/>
      <c r="BY9" s="98"/>
      <c r="BZ9" s="98"/>
      <c r="CA9" s="98"/>
      <c r="CB9" s="98"/>
      <c r="CC9" s="98"/>
      <c r="CD9" s="98"/>
      <c r="CE9" s="98"/>
      <c r="CF9" s="98"/>
      <c r="CG9" s="98"/>
      <c r="CH9" s="98"/>
      <c r="CI9" s="98"/>
      <c r="CJ9" s="98"/>
      <c r="CK9" s="98"/>
      <c r="CL9" s="98"/>
      <c r="CM9" s="98"/>
      <c r="CN9" s="98"/>
      <c r="CO9" s="98"/>
      <c r="CP9" s="98"/>
      <c r="CQ9" s="98"/>
      <c r="CR9" s="98"/>
      <c r="CS9" s="98"/>
      <c r="CT9" s="98"/>
      <c r="CU9" s="98"/>
      <c r="CV9" s="98"/>
      <c r="CW9" s="98"/>
      <c r="CX9" s="98"/>
      <c r="CY9" s="98"/>
      <c r="CZ9" s="98"/>
      <c r="DA9" s="98"/>
      <c r="DB9" s="98"/>
      <c r="DC9" s="98"/>
      <c r="DD9" s="98"/>
      <c r="DE9" s="98"/>
      <c r="DF9" s="98"/>
      <c r="DG9" s="98"/>
      <c r="DH9" s="98"/>
      <c r="DI9" s="98"/>
      <c r="DJ9" s="98"/>
      <c r="DK9" s="98"/>
      <c r="DL9" s="98"/>
      <c r="DM9" s="98"/>
      <c r="DN9" s="98"/>
      <c r="DO9" s="98"/>
      <c r="DP9" s="98"/>
      <c r="DQ9" s="98"/>
      <c r="DR9" s="98"/>
      <c r="DS9" s="98"/>
      <c r="DT9" s="98"/>
      <c r="DU9" s="98"/>
      <c r="DV9" s="98"/>
      <c r="DW9" s="98"/>
      <c r="DX9" s="98"/>
      <c r="DY9" s="98"/>
      <c r="DZ9" s="98"/>
      <c r="EA9" s="98"/>
      <c r="EB9" s="98"/>
      <c r="EC9" s="98"/>
      <c r="ED9" s="98"/>
      <c r="EE9" s="98"/>
      <c r="EF9" s="98"/>
      <c r="EG9" s="98"/>
      <c r="EH9" s="98"/>
      <c r="EI9" s="98"/>
      <c r="EJ9" s="98"/>
      <c r="EK9" s="98"/>
      <c r="EL9" s="98"/>
      <c r="EM9" s="98"/>
      <c r="EN9" s="98"/>
      <c r="EO9" s="98"/>
      <c r="EP9" s="98"/>
      <c r="EQ9" s="98"/>
      <c r="ER9" s="98"/>
      <c r="ES9" s="98"/>
      <c r="ET9" s="98"/>
      <c r="EU9" s="98"/>
      <c r="EV9" s="98"/>
      <c r="EW9" s="98"/>
      <c r="EX9" s="98"/>
      <c r="EY9" s="98"/>
      <c r="EZ9" s="98"/>
      <c r="FA9" s="98"/>
      <c r="FB9" s="98"/>
      <c r="FC9" s="98"/>
      <c r="FD9" s="98"/>
      <c r="FE9" s="98"/>
      <c r="FF9" s="98"/>
      <c r="FG9" s="98"/>
      <c r="FH9" s="98"/>
      <c r="FI9" s="98"/>
      <c r="FJ9" s="98"/>
      <c r="FK9" s="98"/>
      <c r="FL9" s="98"/>
      <c r="FM9" s="98"/>
      <c r="FN9" s="98"/>
      <c r="FO9" s="98"/>
      <c r="FP9" s="98"/>
      <c r="FQ9" s="98"/>
      <c r="FR9" s="98"/>
      <c r="FS9" s="98"/>
      <c r="FT9" s="98"/>
      <c r="FU9" s="98"/>
      <c r="FV9" s="98"/>
      <c r="FW9" s="98"/>
      <c r="FX9" s="98"/>
      <c r="FY9" s="98"/>
      <c r="FZ9" s="98"/>
      <c r="GA9" s="98"/>
      <c r="GB9" s="98"/>
      <c r="GC9" s="98"/>
      <c r="GD9" s="98"/>
      <c r="GE9" s="98"/>
      <c r="GF9" s="98"/>
      <c r="GG9" s="98"/>
      <c r="GH9" s="98"/>
      <c r="GI9" s="98"/>
      <c r="GJ9" s="98"/>
      <c r="GK9" s="98"/>
      <c r="GL9" s="98"/>
      <c r="GM9" s="98"/>
      <c r="GN9" s="98"/>
      <c r="GO9" s="98"/>
      <c r="GP9" s="98"/>
      <c r="GQ9" s="98"/>
      <c r="GR9" s="98"/>
      <c r="GS9" s="98"/>
      <c r="GT9" s="98"/>
      <c r="GU9" s="98"/>
      <c r="GV9" s="98"/>
      <c r="GW9" s="98"/>
      <c r="GX9" s="98"/>
      <c r="GY9" s="98"/>
      <c r="GZ9" s="98"/>
      <c r="HA9" s="98"/>
      <c r="HB9" s="98"/>
      <c r="HC9" s="98"/>
      <c r="HD9" s="98"/>
      <c r="HE9" s="98"/>
      <c r="HF9" s="98"/>
      <c r="HG9" s="98"/>
      <c r="HH9" s="98"/>
      <c r="HI9" s="98"/>
      <c r="HJ9" s="98"/>
      <c r="HK9" s="98"/>
      <c r="HL9" s="98"/>
      <c r="HM9" s="98"/>
      <c r="HN9" s="98"/>
      <c r="HO9" s="98"/>
      <c r="HP9" s="98"/>
      <c r="HQ9" s="98"/>
      <c r="HR9" s="98"/>
      <c r="HS9" s="98"/>
    </row>
    <row r="10" spans="1:227" customFormat="1">
      <c r="A10" s="42"/>
      <c r="B10" s="47"/>
      <c r="C10" s="47"/>
      <c r="D10" s="47"/>
      <c r="E10" s="47"/>
      <c r="F10" s="47"/>
      <c r="G10" s="47"/>
      <c r="H10" s="47"/>
      <c r="I10" s="47"/>
      <c r="J10" s="47"/>
      <c r="K10" s="47"/>
      <c r="L10" s="47"/>
      <c r="M10" s="47"/>
      <c r="N10" s="47"/>
      <c r="O10" s="47"/>
      <c r="P10" s="47"/>
      <c r="Q10" s="47"/>
      <c r="R10" s="47"/>
      <c r="S10" s="47"/>
      <c r="T10" s="47"/>
      <c r="U10" s="47"/>
      <c r="V10" s="47"/>
      <c r="W10" s="47"/>
      <c r="X10" s="42"/>
      <c r="Y10" s="98"/>
      <c r="Z10" s="98"/>
      <c r="AA10" s="98"/>
      <c r="AB10" s="98"/>
      <c r="AC10" s="98"/>
      <c r="AD10" s="98"/>
      <c r="AE10" s="98"/>
      <c r="AF10" s="98"/>
      <c r="AG10" s="98"/>
      <c r="AH10" s="98"/>
      <c r="AI10" s="98"/>
      <c r="AJ10" s="98"/>
      <c r="AK10" s="98"/>
      <c r="AL10" s="98"/>
      <c r="AM10" s="98"/>
      <c r="AN10" s="98"/>
      <c r="AO10" s="98"/>
      <c r="AP10" s="98"/>
      <c r="AQ10" s="98"/>
      <c r="AR10" s="98"/>
      <c r="AS10" s="98"/>
      <c r="AT10" s="98"/>
      <c r="AU10" s="98"/>
      <c r="AV10" s="98"/>
      <c r="AW10" s="98"/>
      <c r="AX10" s="98"/>
      <c r="AY10" s="98"/>
      <c r="AZ10" s="98"/>
      <c r="BA10" s="98"/>
      <c r="BB10" s="98"/>
      <c r="BC10" s="98"/>
      <c r="BD10" s="98"/>
      <c r="BE10" s="98"/>
      <c r="BF10" s="98"/>
      <c r="BG10" s="98"/>
      <c r="BH10" s="98"/>
      <c r="BI10" s="98"/>
      <c r="BJ10" s="98"/>
      <c r="BK10" s="98"/>
      <c r="BL10" s="98"/>
      <c r="BM10" s="98"/>
      <c r="BN10" s="98"/>
      <c r="BO10" s="98"/>
      <c r="BP10" s="98"/>
      <c r="BQ10" s="98"/>
      <c r="BR10" s="98"/>
      <c r="BS10" s="98"/>
      <c r="BT10" s="98"/>
      <c r="BU10" s="98"/>
      <c r="BV10" s="98"/>
      <c r="BW10" s="98"/>
      <c r="BX10" s="98"/>
      <c r="BY10" s="98"/>
      <c r="BZ10" s="98"/>
      <c r="CA10" s="98"/>
      <c r="CB10" s="98"/>
      <c r="CC10" s="98"/>
      <c r="CD10" s="98"/>
      <c r="CE10" s="98"/>
      <c r="CF10" s="98"/>
      <c r="CG10" s="98"/>
      <c r="CH10" s="98"/>
      <c r="CI10" s="98"/>
      <c r="CJ10" s="98"/>
      <c r="CK10" s="98"/>
      <c r="CL10" s="98"/>
      <c r="CM10" s="98"/>
      <c r="CN10" s="98"/>
      <c r="CO10" s="98"/>
      <c r="CP10" s="98"/>
      <c r="CQ10" s="98"/>
      <c r="CR10" s="98"/>
      <c r="CS10" s="98"/>
      <c r="CT10" s="98"/>
      <c r="CU10" s="98"/>
      <c r="CV10" s="98"/>
      <c r="CW10" s="98"/>
      <c r="CX10" s="98"/>
      <c r="CY10" s="98"/>
      <c r="CZ10" s="98"/>
      <c r="DA10" s="98"/>
      <c r="DB10" s="98"/>
      <c r="DC10" s="98"/>
      <c r="DD10" s="98"/>
      <c r="DE10" s="98"/>
      <c r="DF10" s="98"/>
      <c r="DG10" s="98"/>
      <c r="DH10" s="98"/>
      <c r="DI10" s="98"/>
      <c r="DJ10" s="98"/>
      <c r="DK10" s="98"/>
      <c r="DL10" s="98"/>
      <c r="DM10" s="98"/>
      <c r="DN10" s="98"/>
      <c r="DO10" s="98"/>
      <c r="DP10" s="98"/>
      <c r="DQ10" s="98"/>
      <c r="DR10" s="98"/>
      <c r="DS10" s="98"/>
      <c r="DT10" s="98"/>
      <c r="DU10" s="98"/>
      <c r="DV10" s="98"/>
      <c r="DW10" s="98"/>
      <c r="DX10" s="98"/>
      <c r="DY10" s="98"/>
      <c r="DZ10" s="98"/>
      <c r="EA10" s="98"/>
      <c r="EB10" s="98"/>
      <c r="EC10" s="98"/>
      <c r="ED10" s="98"/>
      <c r="EE10" s="98"/>
      <c r="EF10" s="98"/>
      <c r="EG10" s="98"/>
      <c r="EH10" s="98"/>
      <c r="EI10" s="98"/>
      <c r="EJ10" s="98"/>
      <c r="EK10" s="98"/>
      <c r="EL10" s="98"/>
      <c r="EM10" s="98"/>
      <c r="EN10" s="98"/>
      <c r="EO10" s="98"/>
      <c r="EP10" s="98"/>
      <c r="EQ10" s="98"/>
      <c r="ER10" s="98"/>
      <c r="ES10" s="98"/>
      <c r="ET10" s="98"/>
      <c r="EU10" s="98"/>
      <c r="EV10" s="98"/>
      <c r="EW10" s="98"/>
      <c r="EX10" s="98"/>
      <c r="EY10" s="98"/>
      <c r="EZ10" s="98"/>
      <c r="FA10" s="98"/>
      <c r="FB10" s="98"/>
      <c r="FC10" s="98"/>
      <c r="FD10" s="98"/>
      <c r="FE10" s="98"/>
      <c r="FF10" s="98"/>
      <c r="FG10" s="98"/>
      <c r="FH10" s="98"/>
      <c r="FI10" s="98"/>
      <c r="FJ10" s="98"/>
      <c r="FK10" s="98"/>
      <c r="FL10" s="98"/>
      <c r="FM10" s="98"/>
      <c r="FN10" s="98"/>
      <c r="FO10" s="98"/>
      <c r="FP10" s="98"/>
      <c r="FQ10" s="98"/>
      <c r="FR10" s="98"/>
      <c r="FS10" s="98"/>
      <c r="FT10" s="98"/>
      <c r="FU10" s="98"/>
      <c r="FV10" s="98"/>
      <c r="FW10" s="98"/>
      <c r="FX10" s="98"/>
      <c r="FY10" s="98"/>
      <c r="FZ10" s="98"/>
      <c r="GA10" s="98"/>
      <c r="GB10" s="98"/>
      <c r="GC10" s="98"/>
      <c r="GD10" s="98"/>
      <c r="GE10" s="98"/>
      <c r="GF10" s="98"/>
      <c r="GG10" s="98"/>
      <c r="GH10" s="98"/>
      <c r="GI10" s="98"/>
      <c r="GJ10" s="98"/>
      <c r="GK10" s="98"/>
      <c r="GL10" s="98"/>
      <c r="GM10" s="98"/>
      <c r="GN10" s="98"/>
      <c r="GO10" s="98"/>
      <c r="GP10" s="98"/>
      <c r="GQ10" s="98"/>
      <c r="GR10" s="98"/>
      <c r="GS10" s="98"/>
      <c r="GT10" s="98"/>
      <c r="GU10" s="98"/>
      <c r="GV10" s="98"/>
      <c r="GW10" s="98"/>
      <c r="GX10" s="98"/>
      <c r="GY10" s="98"/>
      <c r="GZ10" s="98"/>
      <c r="HA10" s="98"/>
      <c r="HB10" s="98"/>
      <c r="HC10" s="98"/>
      <c r="HD10" s="98"/>
      <c r="HE10" s="98"/>
      <c r="HF10" s="98"/>
      <c r="HG10" s="98"/>
      <c r="HH10" s="98"/>
      <c r="HI10" s="98"/>
      <c r="HJ10" s="98"/>
      <c r="HK10" s="98"/>
      <c r="HL10" s="98"/>
      <c r="HM10" s="98"/>
      <c r="HN10" s="98"/>
      <c r="HO10" s="98"/>
      <c r="HP10" s="98"/>
      <c r="HQ10" s="98"/>
      <c r="HR10" s="98"/>
      <c r="HS10" s="98"/>
    </row>
    <row r="11" spans="1:227" customFormat="1">
      <c r="A11" s="42"/>
      <c r="B11" s="47"/>
      <c r="C11" s="47"/>
      <c r="D11" s="300" t="s">
        <v>498</v>
      </c>
      <c r="E11" s="300"/>
      <c r="F11" s="300"/>
      <c r="G11" s="300"/>
      <c r="H11" s="300"/>
      <c r="I11" s="300"/>
      <c r="J11" s="300"/>
      <c r="K11" s="300"/>
      <c r="L11" s="47"/>
      <c r="M11" s="47"/>
      <c r="N11" s="47"/>
      <c r="O11" s="47"/>
      <c r="P11" s="47"/>
      <c r="Q11" s="47"/>
      <c r="R11" s="47"/>
      <c r="S11" s="47"/>
      <c r="T11" s="47"/>
      <c r="U11" s="47"/>
      <c r="V11" s="47"/>
      <c r="W11" s="47"/>
      <c r="X11" s="42"/>
      <c r="Y11" s="98"/>
      <c r="Z11" s="98"/>
      <c r="AA11" s="98"/>
      <c r="AB11" s="98"/>
      <c r="AC11" s="98"/>
      <c r="AD11" s="98"/>
      <c r="AE11" s="98"/>
      <c r="AF11" s="98"/>
      <c r="AG11" s="98"/>
      <c r="AH11" s="98"/>
      <c r="AI11" s="98"/>
      <c r="AJ11" s="98"/>
      <c r="AK11" s="98"/>
      <c r="AL11" s="98"/>
      <c r="AM11" s="98"/>
      <c r="AN11" s="98"/>
      <c r="AO11" s="98"/>
      <c r="AP11" s="98"/>
      <c r="AQ11" s="98"/>
      <c r="AR11" s="98"/>
      <c r="AS11" s="98"/>
      <c r="AT11" s="98"/>
      <c r="AU11" s="98"/>
      <c r="AV11" s="98"/>
      <c r="AW11" s="98"/>
      <c r="AX11" s="98"/>
      <c r="AY11" s="98"/>
      <c r="AZ11" s="98"/>
      <c r="BA11" s="98"/>
      <c r="BB11" s="98"/>
      <c r="BC11" s="98"/>
      <c r="BD11" s="98"/>
      <c r="BE11" s="98"/>
      <c r="BF11" s="98"/>
      <c r="BG11" s="98"/>
      <c r="BH11" s="98"/>
      <c r="BI11" s="98"/>
      <c r="BJ11" s="98"/>
      <c r="BK11" s="98"/>
      <c r="BL11" s="98"/>
      <c r="BM11" s="98"/>
      <c r="BN11" s="98"/>
      <c r="BO11" s="98"/>
      <c r="BP11" s="98"/>
      <c r="BQ11" s="98"/>
      <c r="BR11" s="98"/>
      <c r="BS11" s="98"/>
      <c r="BT11" s="98"/>
      <c r="BU11" s="98"/>
      <c r="BV11" s="98"/>
      <c r="BW11" s="98"/>
      <c r="BX11" s="98"/>
      <c r="BY11" s="98"/>
      <c r="BZ11" s="98"/>
      <c r="CA11" s="98"/>
      <c r="CB11" s="98"/>
      <c r="CC11" s="98"/>
      <c r="CD11" s="98"/>
      <c r="CE11" s="98"/>
      <c r="CF11" s="98"/>
      <c r="CG11" s="98"/>
      <c r="CH11" s="98"/>
      <c r="CI11" s="98"/>
      <c r="CJ11" s="98"/>
      <c r="CK11" s="98"/>
      <c r="CL11" s="98"/>
      <c r="CM11" s="98"/>
      <c r="CN11" s="98"/>
      <c r="CO11" s="98"/>
      <c r="CP11" s="98"/>
      <c r="CQ11" s="98"/>
      <c r="CR11" s="98"/>
      <c r="CS11" s="98"/>
      <c r="CT11" s="98"/>
      <c r="CU11" s="98"/>
      <c r="CV11" s="98"/>
      <c r="CW11" s="98"/>
      <c r="CX11" s="98"/>
      <c r="CY11" s="98"/>
      <c r="CZ11" s="98"/>
      <c r="DA11" s="98"/>
      <c r="DB11" s="98"/>
      <c r="DC11" s="98"/>
      <c r="DD11" s="98"/>
      <c r="DE11" s="98"/>
      <c r="DF11" s="98"/>
      <c r="DG11" s="98"/>
      <c r="DH11" s="98"/>
      <c r="DI11" s="98"/>
      <c r="DJ11" s="98"/>
      <c r="DK11" s="98"/>
      <c r="DL11" s="98"/>
      <c r="DM11" s="98"/>
      <c r="DN11" s="98"/>
      <c r="DO11" s="98"/>
      <c r="DP11" s="98"/>
      <c r="DQ11" s="98"/>
      <c r="DR11" s="98"/>
      <c r="DS11" s="98"/>
      <c r="DT11" s="98"/>
      <c r="DU11" s="98"/>
      <c r="DV11" s="98"/>
      <c r="DW11" s="98"/>
      <c r="DX11" s="98"/>
      <c r="DY11" s="98"/>
      <c r="DZ11" s="98"/>
      <c r="EA11" s="98"/>
      <c r="EB11" s="98"/>
      <c r="EC11" s="98"/>
      <c r="ED11" s="98"/>
      <c r="EE11" s="98"/>
      <c r="EF11" s="98"/>
      <c r="EG11" s="98"/>
      <c r="EH11" s="98"/>
      <c r="EI11" s="98"/>
      <c r="EJ11" s="98"/>
      <c r="EK11" s="98"/>
      <c r="EL11" s="98"/>
      <c r="EM11" s="98"/>
      <c r="EN11" s="98"/>
      <c r="EO11" s="98"/>
      <c r="EP11" s="98"/>
      <c r="EQ11" s="98"/>
      <c r="ER11" s="98"/>
      <c r="ES11" s="98"/>
      <c r="ET11" s="98"/>
      <c r="EU11" s="98"/>
      <c r="EV11" s="98"/>
      <c r="EW11" s="98"/>
      <c r="EX11" s="98"/>
      <c r="EY11" s="98"/>
      <c r="EZ11" s="98"/>
      <c r="FA11" s="98"/>
      <c r="FB11" s="98"/>
      <c r="FC11" s="98"/>
      <c r="FD11" s="98"/>
      <c r="FE11" s="98"/>
      <c r="FF11" s="98"/>
      <c r="FG11" s="98"/>
      <c r="FH11" s="98"/>
      <c r="FI11" s="98"/>
      <c r="FJ11" s="98"/>
      <c r="FK11" s="98"/>
      <c r="FL11" s="98"/>
      <c r="FM11" s="98"/>
      <c r="FN11" s="98"/>
      <c r="FO11" s="98"/>
      <c r="FP11" s="98"/>
      <c r="FQ11" s="98"/>
      <c r="FR11" s="98"/>
      <c r="FS11" s="98"/>
      <c r="FT11" s="98"/>
      <c r="FU11" s="98"/>
      <c r="FV11" s="98"/>
      <c r="FW11" s="98"/>
      <c r="FX11" s="98"/>
      <c r="FY11" s="98"/>
      <c r="FZ11" s="98"/>
      <c r="GA11" s="98"/>
      <c r="GB11" s="98"/>
      <c r="GC11" s="98"/>
      <c r="GD11" s="98"/>
      <c r="GE11" s="98"/>
      <c r="GF11" s="98"/>
      <c r="GG11" s="98"/>
      <c r="GH11" s="98"/>
      <c r="GI11" s="98"/>
      <c r="GJ11" s="98"/>
      <c r="GK11" s="98"/>
      <c r="GL11" s="98"/>
      <c r="GM11" s="98"/>
      <c r="GN11" s="98"/>
      <c r="GO11" s="98"/>
      <c r="GP11" s="98"/>
      <c r="GQ11" s="98"/>
      <c r="GR11" s="98"/>
      <c r="GS11" s="98"/>
      <c r="GT11" s="98"/>
      <c r="GU11" s="98"/>
      <c r="GV11" s="98"/>
      <c r="GW11" s="98"/>
      <c r="GX11" s="98"/>
      <c r="GY11" s="98"/>
      <c r="GZ11" s="98"/>
      <c r="HA11" s="98"/>
      <c r="HB11" s="98"/>
      <c r="HC11" s="98"/>
      <c r="HD11" s="98"/>
      <c r="HE11" s="98"/>
      <c r="HF11" s="98"/>
      <c r="HG11" s="98"/>
      <c r="HH11" s="98"/>
      <c r="HI11" s="98"/>
      <c r="HJ11" s="98"/>
      <c r="HK11" s="98"/>
      <c r="HL11" s="98"/>
      <c r="HM11" s="98"/>
      <c r="HN11" s="98"/>
      <c r="HO11" s="98"/>
      <c r="HP11" s="98"/>
      <c r="HQ11" s="98"/>
      <c r="HR11" s="98"/>
      <c r="HS11" s="98"/>
    </row>
    <row r="12" spans="1:227" customFormat="1">
      <c r="A12" s="42"/>
      <c r="B12" s="47"/>
      <c r="C12" s="47"/>
      <c r="D12" s="301"/>
      <c r="E12" s="301"/>
      <c r="F12" s="301"/>
      <c r="G12" s="301"/>
      <c r="H12" s="301"/>
      <c r="I12" s="301"/>
      <c r="J12" s="301"/>
      <c r="K12" s="301"/>
      <c r="L12" s="47"/>
      <c r="M12" s="47"/>
      <c r="N12" s="47"/>
      <c r="O12" s="47"/>
      <c r="P12" s="47"/>
      <c r="Q12" s="47"/>
      <c r="R12" s="47"/>
      <c r="S12" s="47"/>
      <c r="T12" s="47"/>
      <c r="U12" s="47"/>
      <c r="V12" s="47"/>
      <c r="W12" s="47"/>
      <c r="X12" s="42"/>
      <c r="Y12" s="98"/>
      <c r="Z12" s="98"/>
      <c r="AA12" s="98"/>
      <c r="AB12" s="98"/>
      <c r="AC12" s="98"/>
      <c r="AD12" s="98"/>
      <c r="AE12" s="98"/>
      <c r="AF12" s="98"/>
      <c r="AG12" s="98"/>
      <c r="AH12" s="98"/>
      <c r="AI12" s="98"/>
      <c r="AJ12" s="98"/>
      <c r="AK12" s="98"/>
      <c r="AL12" s="98"/>
      <c r="AM12" s="98"/>
      <c r="AN12" s="98"/>
      <c r="AO12" s="98"/>
      <c r="AP12" s="98"/>
      <c r="AQ12" s="98"/>
      <c r="AR12" s="98"/>
      <c r="AS12" s="98"/>
      <c r="AT12" s="98"/>
      <c r="AU12" s="98"/>
      <c r="AV12" s="98"/>
      <c r="AW12" s="98"/>
      <c r="AX12" s="98"/>
      <c r="AY12" s="98"/>
      <c r="AZ12" s="98"/>
      <c r="BA12" s="98"/>
      <c r="BB12" s="98"/>
      <c r="BC12" s="98"/>
      <c r="BD12" s="98"/>
      <c r="BE12" s="98"/>
      <c r="BF12" s="98"/>
      <c r="BG12" s="98"/>
      <c r="BH12" s="98"/>
      <c r="BI12" s="98"/>
      <c r="BJ12" s="98"/>
      <c r="BK12" s="98"/>
      <c r="BL12" s="98"/>
      <c r="BM12" s="98"/>
      <c r="BN12" s="98"/>
      <c r="BO12" s="98"/>
      <c r="BP12" s="98"/>
      <c r="BQ12" s="98"/>
      <c r="BR12" s="98"/>
      <c r="BS12" s="98"/>
      <c r="BT12" s="98"/>
      <c r="BU12" s="98"/>
      <c r="BV12" s="98"/>
      <c r="BW12" s="98"/>
      <c r="BX12" s="98"/>
      <c r="BY12" s="98"/>
      <c r="BZ12" s="98"/>
      <c r="CA12" s="98"/>
      <c r="CB12" s="98"/>
      <c r="CC12" s="98"/>
      <c r="CD12" s="98"/>
      <c r="CE12" s="98"/>
      <c r="CF12" s="98"/>
      <c r="CG12" s="98"/>
      <c r="CH12" s="98"/>
      <c r="CI12" s="98"/>
      <c r="CJ12" s="98"/>
      <c r="CK12" s="98"/>
      <c r="CL12" s="98"/>
      <c r="CM12" s="98"/>
      <c r="CN12" s="98"/>
      <c r="CO12" s="98"/>
      <c r="CP12" s="98"/>
      <c r="CQ12" s="98"/>
      <c r="CR12" s="98"/>
      <c r="CS12" s="98"/>
      <c r="CT12" s="98"/>
      <c r="CU12" s="98"/>
      <c r="CV12" s="98"/>
      <c r="CW12" s="98"/>
      <c r="CX12" s="98"/>
      <c r="CY12" s="98"/>
      <c r="CZ12" s="98"/>
      <c r="DA12" s="98"/>
      <c r="DB12" s="98"/>
      <c r="DC12" s="98"/>
      <c r="DD12" s="98"/>
      <c r="DE12" s="98"/>
      <c r="DF12" s="98"/>
      <c r="DG12" s="98"/>
      <c r="DH12" s="98"/>
      <c r="DI12" s="98"/>
      <c r="DJ12" s="98"/>
      <c r="DK12" s="98"/>
      <c r="DL12" s="98"/>
      <c r="DM12" s="98"/>
      <c r="DN12" s="98"/>
      <c r="DO12" s="98"/>
      <c r="DP12" s="98"/>
      <c r="DQ12" s="98"/>
      <c r="DR12" s="98"/>
      <c r="DS12" s="98"/>
      <c r="DT12" s="98"/>
      <c r="DU12" s="98"/>
      <c r="DV12" s="98"/>
      <c r="DW12" s="98"/>
      <c r="DX12" s="98"/>
      <c r="DY12" s="98"/>
      <c r="DZ12" s="98"/>
      <c r="EA12" s="98"/>
      <c r="EB12" s="98"/>
      <c r="EC12" s="98"/>
      <c r="ED12" s="98"/>
      <c r="EE12" s="98"/>
      <c r="EF12" s="98"/>
      <c r="EG12" s="98"/>
      <c r="EH12" s="98"/>
      <c r="EI12" s="98"/>
      <c r="EJ12" s="98"/>
      <c r="EK12" s="98"/>
      <c r="EL12" s="98"/>
      <c r="EM12" s="98"/>
      <c r="EN12" s="98"/>
      <c r="EO12" s="98"/>
      <c r="EP12" s="98"/>
      <c r="EQ12" s="98"/>
      <c r="ER12" s="98"/>
      <c r="ES12" s="98"/>
      <c r="ET12" s="98"/>
      <c r="EU12" s="98"/>
      <c r="EV12" s="98"/>
      <c r="EW12" s="98"/>
      <c r="EX12" s="98"/>
      <c r="EY12" s="98"/>
      <c r="EZ12" s="98"/>
      <c r="FA12" s="98"/>
      <c r="FB12" s="98"/>
      <c r="FC12" s="98"/>
      <c r="FD12" s="98"/>
      <c r="FE12" s="98"/>
      <c r="FF12" s="98"/>
      <c r="FG12" s="98"/>
      <c r="FH12" s="98"/>
      <c r="FI12" s="98"/>
      <c r="FJ12" s="98"/>
      <c r="FK12" s="98"/>
      <c r="FL12" s="98"/>
      <c r="FM12" s="98"/>
      <c r="FN12" s="98"/>
      <c r="FO12" s="98"/>
      <c r="FP12" s="98"/>
      <c r="FQ12" s="98"/>
      <c r="FR12" s="98"/>
      <c r="FS12" s="98"/>
      <c r="FT12" s="98"/>
      <c r="FU12" s="98"/>
      <c r="FV12" s="98"/>
      <c r="FW12" s="98"/>
      <c r="FX12" s="98"/>
      <c r="FY12" s="98"/>
      <c r="FZ12" s="98"/>
      <c r="GA12" s="98"/>
      <c r="GB12" s="98"/>
      <c r="GC12" s="98"/>
      <c r="GD12" s="98"/>
      <c r="GE12" s="98"/>
      <c r="GF12" s="98"/>
      <c r="GG12" s="98"/>
      <c r="GH12" s="98"/>
      <c r="GI12" s="98"/>
      <c r="GJ12" s="98"/>
      <c r="GK12" s="98"/>
      <c r="GL12" s="98"/>
      <c r="GM12" s="98"/>
      <c r="GN12" s="98"/>
      <c r="GO12" s="98"/>
      <c r="GP12" s="98"/>
      <c r="GQ12" s="98"/>
      <c r="GR12" s="98"/>
      <c r="GS12" s="98"/>
      <c r="GT12" s="98"/>
      <c r="GU12" s="98"/>
      <c r="GV12" s="98"/>
      <c r="GW12" s="98"/>
      <c r="GX12" s="98"/>
      <c r="GY12" s="98"/>
      <c r="GZ12" s="98"/>
      <c r="HA12" s="98"/>
      <c r="HB12" s="98"/>
      <c r="HC12" s="98"/>
      <c r="HD12" s="98"/>
      <c r="HE12" s="98"/>
      <c r="HF12" s="98"/>
      <c r="HG12" s="98"/>
      <c r="HH12" s="98"/>
      <c r="HI12" s="98"/>
      <c r="HJ12" s="98"/>
      <c r="HK12" s="98"/>
      <c r="HL12" s="98"/>
      <c r="HM12" s="98"/>
      <c r="HN12" s="98"/>
      <c r="HO12" s="98"/>
      <c r="HP12" s="98"/>
      <c r="HQ12" s="98"/>
      <c r="HR12" s="98"/>
      <c r="HS12" s="98"/>
    </row>
    <row r="13" spans="1:227" customFormat="1">
      <c r="A13" s="42"/>
      <c r="B13" s="47"/>
      <c r="C13" s="47"/>
      <c r="D13" s="47"/>
      <c r="E13" s="47"/>
      <c r="F13" s="47"/>
      <c r="G13" s="47"/>
      <c r="H13" s="47"/>
      <c r="I13" s="47"/>
      <c r="J13" s="47"/>
      <c r="K13" s="47"/>
      <c r="L13" s="47"/>
      <c r="M13" s="47"/>
      <c r="N13" s="47"/>
      <c r="O13" s="47"/>
      <c r="P13" s="47"/>
      <c r="Q13" s="47"/>
      <c r="R13" s="47"/>
      <c r="S13" s="47"/>
      <c r="T13" s="47"/>
      <c r="U13" s="47"/>
      <c r="V13" s="47"/>
      <c r="W13" s="47"/>
      <c r="X13" s="42"/>
      <c r="Y13" s="98"/>
      <c r="Z13" s="98"/>
      <c r="AA13" s="98"/>
      <c r="AB13" s="98"/>
      <c r="AC13" s="98"/>
      <c r="AD13" s="98"/>
      <c r="AE13" s="98"/>
      <c r="AF13" s="98"/>
      <c r="AG13" s="98"/>
      <c r="AH13" s="98"/>
      <c r="AI13" s="98"/>
      <c r="AJ13" s="98"/>
      <c r="AK13" s="98"/>
      <c r="AL13" s="98"/>
      <c r="AM13" s="98"/>
      <c r="AN13" s="98"/>
      <c r="AO13" s="98"/>
      <c r="AP13" s="98"/>
      <c r="AQ13" s="98"/>
      <c r="AR13" s="98"/>
      <c r="AS13" s="98"/>
      <c r="AT13" s="98"/>
      <c r="AU13" s="98"/>
      <c r="AV13" s="98"/>
      <c r="AW13" s="98"/>
      <c r="AX13" s="98"/>
      <c r="AY13" s="98"/>
      <c r="AZ13" s="98"/>
      <c r="BA13" s="98"/>
      <c r="BB13" s="98"/>
      <c r="BC13" s="98"/>
      <c r="BD13" s="98"/>
      <c r="BE13" s="98"/>
      <c r="BF13" s="98"/>
      <c r="BG13" s="98"/>
      <c r="BH13" s="98"/>
      <c r="BI13" s="98"/>
      <c r="BJ13" s="98"/>
      <c r="BK13" s="98"/>
      <c r="BL13" s="98"/>
      <c r="BM13" s="98"/>
      <c r="BN13" s="98"/>
      <c r="BO13" s="98"/>
      <c r="BP13" s="98"/>
      <c r="BQ13" s="98"/>
      <c r="BR13" s="98"/>
      <c r="BS13" s="98"/>
      <c r="BT13" s="98"/>
      <c r="BU13" s="98"/>
      <c r="BV13" s="98"/>
      <c r="BW13" s="98"/>
      <c r="BX13" s="98"/>
      <c r="BY13" s="98"/>
      <c r="BZ13" s="98"/>
      <c r="CA13" s="98"/>
      <c r="CB13" s="98"/>
      <c r="CC13" s="98"/>
      <c r="CD13" s="98"/>
      <c r="CE13" s="98"/>
      <c r="CF13" s="98"/>
      <c r="CG13" s="98"/>
      <c r="CH13" s="98"/>
      <c r="CI13" s="98"/>
      <c r="CJ13" s="98"/>
      <c r="CK13" s="98"/>
      <c r="CL13" s="98"/>
      <c r="CM13" s="98"/>
      <c r="CN13" s="98"/>
      <c r="CO13" s="98"/>
      <c r="CP13" s="98"/>
      <c r="CQ13" s="98"/>
      <c r="CR13" s="98"/>
      <c r="CS13" s="98"/>
      <c r="CT13" s="98"/>
      <c r="CU13" s="98"/>
      <c r="CV13" s="98"/>
      <c r="CW13" s="98"/>
      <c r="CX13" s="98"/>
      <c r="CY13" s="98"/>
      <c r="CZ13" s="98"/>
      <c r="DA13" s="98"/>
      <c r="DB13" s="98"/>
      <c r="DC13" s="98"/>
      <c r="DD13" s="98"/>
      <c r="DE13" s="98"/>
      <c r="DF13" s="98"/>
      <c r="DG13" s="98"/>
      <c r="DH13" s="98"/>
      <c r="DI13" s="98"/>
      <c r="DJ13" s="98"/>
      <c r="DK13" s="98"/>
      <c r="DL13" s="98"/>
      <c r="DM13" s="98"/>
      <c r="DN13" s="98"/>
      <c r="DO13" s="98"/>
      <c r="DP13" s="98"/>
      <c r="DQ13" s="98"/>
      <c r="DR13" s="98"/>
      <c r="DS13" s="98"/>
      <c r="DT13" s="98"/>
      <c r="DU13" s="98"/>
      <c r="DV13" s="98"/>
      <c r="DW13" s="98"/>
      <c r="DX13" s="98"/>
      <c r="DY13" s="98"/>
      <c r="DZ13" s="98"/>
      <c r="EA13" s="98"/>
      <c r="EB13" s="98"/>
      <c r="EC13" s="98"/>
      <c r="ED13" s="98"/>
      <c r="EE13" s="98"/>
      <c r="EF13" s="98"/>
      <c r="EG13" s="98"/>
      <c r="EH13" s="98"/>
      <c r="EI13" s="98"/>
      <c r="EJ13" s="98"/>
      <c r="EK13" s="98"/>
      <c r="EL13" s="98"/>
      <c r="EM13" s="98"/>
      <c r="EN13" s="98"/>
      <c r="EO13" s="98"/>
      <c r="EP13" s="98"/>
      <c r="EQ13" s="98"/>
      <c r="ER13" s="98"/>
      <c r="ES13" s="98"/>
      <c r="ET13" s="98"/>
      <c r="EU13" s="98"/>
      <c r="EV13" s="98"/>
      <c r="EW13" s="98"/>
      <c r="EX13" s="98"/>
      <c r="EY13" s="98"/>
      <c r="EZ13" s="98"/>
      <c r="FA13" s="98"/>
      <c r="FB13" s="98"/>
      <c r="FC13" s="98"/>
      <c r="FD13" s="98"/>
      <c r="FE13" s="98"/>
      <c r="FF13" s="98"/>
      <c r="FG13" s="98"/>
      <c r="FH13" s="98"/>
      <c r="FI13" s="98"/>
      <c r="FJ13" s="98"/>
      <c r="FK13" s="98"/>
      <c r="FL13" s="98"/>
      <c r="FM13" s="98"/>
      <c r="FN13" s="98"/>
      <c r="FO13" s="98"/>
      <c r="FP13" s="98"/>
      <c r="FQ13" s="98"/>
      <c r="FR13" s="98"/>
      <c r="FS13" s="98"/>
      <c r="FT13" s="98"/>
      <c r="FU13" s="98"/>
      <c r="FV13" s="98"/>
      <c r="FW13" s="98"/>
      <c r="FX13" s="98"/>
      <c r="FY13" s="98"/>
      <c r="FZ13" s="98"/>
      <c r="GA13" s="98"/>
      <c r="GB13" s="98"/>
      <c r="GC13" s="98"/>
      <c r="GD13" s="98"/>
      <c r="GE13" s="98"/>
      <c r="GF13" s="98"/>
      <c r="GG13" s="98"/>
      <c r="GH13" s="98"/>
      <c r="GI13" s="98"/>
      <c r="GJ13" s="98"/>
      <c r="GK13" s="98"/>
      <c r="GL13" s="98"/>
      <c r="GM13" s="98"/>
      <c r="GN13" s="98"/>
      <c r="GO13" s="98"/>
      <c r="GP13" s="98"/>
      <c r="GQ13" s="98"/>
      <c r="GR13" s="98"/>
      <c r="GS13" s="98"/>
      <c r="GT13" s="98"/>
      <c r="GU13" s="98"/>
      <c r="GV13" s="98"/>
      <c r="GW13" s="98"/>
      <c r="GX13" s="98"/>
      <c r="GY13" s="98"/>
      <c r="GZ13" s="98"/>
      <c r="HA13" s="98"/>
      <c r="HB13" s="98"/>
      <c r="HC13" s="98"/>
      <c r="HD13" s="98"/>
      <c r="HE13" s="98"/>
      <c r="HF13" s="98"/>
      <c r="HG13" s="98"/>
      <c r="HH13" s="98"/>
      <c r="HI13" s="98"/>
      <c r="HJ13" s="98"/>
      <c r="HK13" s="98"/>
      <c r="HL13" s="98"/>
      <c r="HM13" s="98"/>
      <c r="HN13" s="98"/>
      <c r="HO13" s="98"/>
      <c r="HP13" s="98"/>
      <c r="HQ13" s="98"/>
      <c r="HR13" s="98"/>
      <c r="HS13" s="98"/>
    </row>
    <row r="14" spans="1:227" customFormat="1">
      <c r="A14" s="42"/>
      <c r="B14" s="47"/>
      <c r="C14" s="47"/>
      <c r="D14" s="47"/>
      <c r="E14" s="47"/>
      <c r="F14" s="47"/>
      <c r="G14" s="47"/>
      <c r="H14" s="47"/>
      <c r="I14" s="47"/>
      <c r="J14" s="47"/>
      <c r="K14" s="47"/>
      <c r="L14" s="47"/>
      <c r="M14" s="47"/>
      <c r="N14" s="47"/>
      <c r="O14" s="47"/>
      <c r="P14" s="47"/>
      <c r="Q14" s="47"/>
      <c r="R14" s="47"/>
      <c r="S14" s="47"/>
      <c r="T14" s="47"/>
      <c r="U14" s="47"/>
      <c r="V14" s="47"/>
      <c r="W14" s="47"/>
      <c r="X14" s="42"/>
      <c r="Y14" s="98"/>
      <c r="Z14" s="98"/>
      <c r="AA14" s="98"/>
      <c r="AB14" s="98"/>
      <c r="AC14" s="98"/>
      <c r="AD14" s="98"/>
      <c r="AE14" s="98"/>
      <c r="AF14" s="98"/>
      <c r="AG14" s="98"/>
      <c r="AH14" s="98"/>
      <c r="AI14" s="98"/>
      <c r="AJ14" s="98"/>
      <c r="AK14" s="98"/>
      <c r="AL14" s="98"/>
      <c r="AM14" s="98"/>
      <c r="AN14" s="98"/>
      <c r="AO14" s="98"/>
      <c r="AP14" s="98"/>
      <c r="AQ14" s="98"/>
      <c r="AR14" s="98"/>
      <c r="AS14" s="98"/>
      <c r="AT14" s="98"/>
      <c r="AU14" s="98"/>
      <c r="AV14" s="98"/>
      <c r="AW14" s="98"/>
      <c r="AX14" s="98"/>
      <c r="AY14" s="98"/>
      <c r="AZ14" s="98"/>
      <c r="BA14" s="98"/>
      <c r="BB14" s="98"/>
      <c r="BC14" s="98"/>
      <c r="BD14" s="98"/>
      <c r="BE14" s="98"/>
      <c r="BF14" s="98"/>
      <c r="BG14" s="98"/>
      <c r="BH14" s="98"/>
      <c r="BI14" s="98"/>
      <c r="BJ14" s="98"/>
      <c r="BK14" s="98"/>
      <c r="BL14" s="98"/>
      <c r="BM14" s="98"/>
      <c r="BN14" s="98"/>
      <c r="BO14" s="98"/>
      <c r="BP14" s="98"/>
      <c r="BQ14" s="98"/>
      <c r="BR14" s="98"/>
      <c r="BS14" s="98"/>
      <c r="BT14" s="98"/>
      <c r="BU14" s="98"/>
      <c r="BV14" s="98"/>
      <c r="BW14" s="98"/>
      <c r="BX14" s="98"/>
      <c r="BY14" s="98"/>
      <c r="BZ14" s="98"/>
      <c r="CA14" s="98"/>
      <c r="CB14" s="98"/>
      <c r="CC14" s="98"/>
      <c r="CD14" s="98"/>
      <c r="CE14" s="98"/>
      <c r="CF14" s="98"/>
      <c r="CG14" s="98"/>
      <c r="CH14" s="98"/>
      <c r="CI14" s="98"/>
      <c r="CJ14" s="98"/>
      <c r="CK14" s="98"/>
      <c r="CL14" s="98"/>
      <c r="CM14" s="98"/>
      <c r="CN14" s="98"/>
      <c r="CO14" s="98"/>
      <c r="CP14" s="98"/>
      <c r="CQ14" s="98"/>
      <c r="CR14" s="98"/>
      <c r="CS14" s="98"/>
      <c r="CT14" s="98"/>
      <c r="CU14" s="98"/>
      <c r="CV14" s="98"/>
      <c r="CW14" s="98"/>
      <c r="CX14" s="98"/>
      <c r="CY14" s="98"/>
      <c r="CZ14" s="98"/>
      <c r="DA14" s="98"/>
      <c r="DB14" s="98"/>
      <c r="DC14" s="98"/>
      <c r="DD14" s="98"/>
      <c r="DE14" s="98"/>
      <c r="DF14" s="98"/>
      <c r="DG14" s="98"/>
      <c r="DH14" s="98"/>
      <c r="DI14" s="98"/>
      <c r="DJ14" s="98"/>
      <c r="DK14" s="98"/>
      <c r="DL14" s="98"/>
      <c r="DM14" s="98"/>
      <c r="DN14" s="98"/>
      <c r="DO14" s="98"/>
      <c r="DP14" s="98"/>
      <c r="DQ14" s="98"/>
      <c r="DR14" s="98"/>
      <c r="DS14" s="98"/>
      <c r="DT14" s="98"/>
      <c r="DU14" s="98"/>
      <c r="DV14" s="98"/>
      <c r="DW14" s="98"/>
      <c r="DX14" s="98"/>
      <c r="DY14" s="98"/>
      <c r="DZ14" s="98"/>
      <c r="EA14" s="98"/>
      <c r="EB14" s="98"/>
      <c r="EC14" s="98"/>
      <c r="ED14" s="98"/>
      <c r="EE14" s="98"/>
      <c r="EF14" s="98"/>
      <c r="EG14" s="98"/>
      <c r="EH14" s="98"/>
      <c r="EI14" s="98"/>
      <c r="EJ14" s="98"/>
      <c r="EK14" s="98"/>
      <c r="EL14" s="98"/>
      <c r="EM14" s="98"/>
      <c r="EN14" s="98"/>
      <c r="EO14" s="98"/>
      <c r="EP14" s="98"/>
      <c r="EQ14" s="98"/>
      <c r="ER14" s="98"/>
      <c r="ES14" s="98"/>
      <c r="ET14" s="98"/>
      <c r="EU14" s="98"/>
      <c r="EV14" s="98"/>
      <c r="EW14" s="98"/>
      <c r="EX14" s="98"/>
      <c r="EY14" s="98"/>
      <c r="EZ14" s="98"/>
      <c r="FA14" s="98"/>
      <c r="FB14" s="98"/>
      <c r="FC14" s="98"/>
      <c r="FD14" s="98"/>
      <c r="FE14" s="98"/>
      <c r="FF14" s="98"/>
      <c r="FG14" s="98"/>
      <c r="FH14" s="98"/>
      <c r="FI14" s="98"/>
      <c r="FJ14" s="98"/>
      <c r="FK14" s="98"/>
      <c r="FL14" s="98"/>
      <c r="FM14" s="98"/>
      <c r="FN14" s="98"/>
      <c r="FO14" s="98"/>
      <c r="FP14" s="98"/>
      <c r="FQ14" s="98"/>
      <c r="FR14" s="98"/>
      <c r="FS14" s="98"/>
      <c r="FT14" s="98"/>
      <c r="FU14" s="98"/>
      <c r="FV14" s="98"/>
      <c r="FW14" s="98"/>
      <c r="FX14" s="98"/>
      <c r="FY14" s="98"/>
      <c r="FZ14" s="98"/>
      <c r="GA14" s="98"/>
      <c r="GB14" s="98"/>
      <c r="GC14" s="98"/>
      <c r="GD14" s="98"/>
      <c r="GE14" s="98"/>
      <c r="GF14" s="98"/>
      <c r="GG14" s="98"/>
      <c r="GH14" s="98"/>
      <c r="GI14" s="98"/>
      <c r="GJ14" s="98"/>
      <c r="GK14" s="98"/>
      <c r="GL14" s="98"/>
      <c r="GM14" s="98"/>
      <c r="GN14" s="98"/>
      <c r="GO14" s="98"/>
      <c r="GP14" s="98"/>
      <c r="GQ14" s="98"/>
      <c r="GR14" s="98"/>
      <c r="GS14" s="98"/>
      <c r="GT14" s="98"/>
      <c r="GU14" s="98"/>
      <c r="GV14" s="98"/>
      <c r="GW14" s="98"/>
      <c r="GX14" s="98"/>
      <c r="GY14" s="98"/>
      <c r="GZ14" s="98"/>
      <c r="HA14" s="98"/>
      <c r="HB14" s="98"/>
      <c r="HC14" s="98"/>
      <c r="HD14" s="98"/>
      <c r="HE14" s="98"/>
      <c r="HF14" s="98"/>
      <c r="HG14" s="98"/>
      <c r="HH14" s="98"/>
      <c r="HI14" s="98"/>
      <c r="HJ14" s="98"/>
      <c r="HK14" s="98"/>
      <c r="HL14" s="98"/>
      <c r="HM14" s="98"/>
      <c r="HN14" s="98"/>
      <c r="HO14" s="98"/>
      <c r="HP14" s="98"/>
      <c r="HQ14" s="98"/>
      <c r="HR14" s="98"/>
      <c r="HS14" s="98"/>
    </row>
    <row r="15" spans="1:227" s="23" customFormat="1" ht="15" customHeight="1">
      <c r="A15" s="42"/>
      <c r="B15" s="17"/>
      <c r="C15" s="17"/>
      <c r="D15" s="22"/>
      <c r="E15" s="22"/>
      <c r="F15" s="17"/>
      <c r="G15" s="17"/>
      <c r="H15" s="17"/>
      <c r="I15" s="17"/>
      <c r="J15" s="17"/>
      <c r="K15" s="17"/>
      <c r="L15" s="80"/>
      <c r="M15" s="80"/>
      <c r="N15" s="80"/>
      <c r="O15" s="80"/>
      <c r="P15" s="80"/>
      <c r="Q15" s="80"/>
      <c r="R15" s="22"/>
      <c r="S15" s="22"/>
      <c r="T15" s="22"/>
      <c r="U15" s="22"/>
      <c r="V15" s="22"/>
      <c r="W15" s="22"/>
      <c r="X15" s="42"/>
      <c r="Y15" s="239"/>
      <c r="Z15" s="239"/>
      <c r="AA15" s="239"/>
      <c r="AB15" s="239"/>
      <c r="AC15" s="239"/>
      <c r="AD15" s="239"/>
      <c r="AE15" s="239"/>
      <c r="AF15" s="239"/>
      <c r="AG15" s="239"/>
      <c r="AH15" s="239"/>
      <c r="AI15" s="239"/>
      <c r="AJ15" s="239"/>
      <c r="AK15" s="239"/>
      <c r="AL15" s="239"/>
      <c r="AM15" s="239"/>
      <c r="AN15" s="239"/>
      <c r="AO15" s="239"/>
      <c r="AP15" s="239"/>
      <c r="AQ15" s="239"/>
      <c r="AR15" s="239"/>
      <c r="AS15" s="239"/>
      <c r="AT15" s="239"/>
      <c r="AU15" s="239"/>
      <c r="AV15" s="239"/>
      <c r="AW15" s="239"/>
      <c r="AX15" s="239"/>
      <c r="AY15" s="239"/>
      <c r="AZ15" s="239"/>
      <c r="BA15" s="239"/>
      <c r="BB15" s="239"/>
      <c r="BC15" s="239"/>
      <c r="BD15" s="239"/>
      <c r="BE15" s="239"/>
      <c r="BF15" s="239"/>
      <c r="BG15" s="239"/>
      <c r="BH15" s="239"/>
      <c r="BI15" s="239"/>
      <c r="BJ15" s="239"/>
      <c r="BK15" s="239"/>
      <c r="BL15" s="239"/>
      <c r="BM15" s="239"/>
      <c r="BN15" s="239"/>
      <c r="BO15" s="239"/>
      <c r="BP15" s="239"/>
      <c r="BQ15" s="239"/>
      <c r="BR15" s="239"/>
      <c r="BS15" s="239"/>
      <c r="BT15" s="239"/>
      <c r="BU15" s="239"/>
      <c r="BV15" s="239"/>
      <c r="BW15" s="239"/>
      <c r="BX15" s="239"/>
      <c r="BY15" s="239"/>
      <c r="BZ15" s="239"/>
      <c r="CA15" s="239"/>
      <c r="CB15" s="239"/>
      <c r="CC15" s="239"/>
      <c r="CD15" s="239"/>
      <c r="CE15" s="239"/>
      <c r="CF15" s="239"/>
      <c r="CG15" s="239"/>
      <c r="CH15" s="239"/>
      <c r="CI15" s="239"/>
      <c r="CJ15" s="239"/>
      <c r="CK15" s="239"/>
      <c r="CL15" s="239"/>
      <c r="CM15" s="239"/>
      <c r="CN15" s="239"/>
      <c r="CO15" s="239"/>
      <c r="CP15" s="239"/>
      <c r="CQ15" s="239"/>
      <c r="CR15" s="239"/>
      <c r="CS15" s="239"/>
      <c r="CT15" s="239"/>
      <c r="CU15" s="239"/>
      <c r="CV15" s="239"/>
      <c r="CW15" s="239"/>
      <c r="CX15" s="239"/>
      <c r="CY15" s="239"/>
      <c r="CZ15" s="239"/>
      <c r="DA15" s="239"/>
      <c r="DB15" s="239"/>
      <c r="DC15" s="239"/>
      <c r="DD15" s="239"/>
      <c r="DE15" s="239"/>
      <c r="DF15" s="239"/>
      <c r="DG15" s="239"/>
      <c r="DH15" s="239"/>
      <c r="DI15" s="239"/>
      <c r="DJ15" s="239"/>
      <c r="DK15" s="239"/>
      <c r="DL15" s="239"/>
      <c r="DM15" s="239"/>
      <c r="DN15" s="239"/>
      <c r="DO15" s="239"/>
      <c r="DP15" s="239"/>
      <c r="DQ15" s="239"/>
      <c r="DR15" s="239"/>
      <c r="DS15" s="239"/>
      <c r="DT15" s="239"/>
      <c r="DU15" s="239"/>
      <c r="DV15" s="239"/>
      <c r="DW15" s="239"/>
      <c r="DX15" s="239"/>
      <c r="DY15" s="239"/>
      <c r="DZ15" s="239"/>
      <c r="EA15" s="239"/>
      <c r="EB15" s="239"/>
      <c r="EC15" s="239"/>
      <c r="ED15" s="239"/>
      <c r="EE15" s="239"/>
      <c r="EF15" s="239"/>
      <c r="EG15" s="239"/>
      <c r="EH15" s="239"/>
      <c r="EI15" s="239"/>
      <c r="EJ15" s="239"/>
      <c r="EK15" s="239"/>
      <c r="EL15" s="239"/>
      <c r="EM15" s="239"/>
      <c r="EN15" s="239"/>
      <c r="EO15" s="239"/>
      <c r="EP15" s="239"/>
      <c r="EQ15" s="239"/>
      <c r="ER15" s="239"/>
      <c r="ES15" s="239"/>
      <c r="ET15" s="239"/>
      <c r="EU15" s="239"/>
      <c r="EV15" s="239"/>
      <c r="EW15" s="239"/>
      <c r="EX15" s="239"/>
      <c r="EY15" s="239"/>
      <c r="EZ15" s="239"/>
      <c r="FA15" s="239"/>
      <c r="FB15" s="239"/>
      <c r="FC15" s="239"/>
      <c r="FD15" s="239"/>
      <c r="FE15" s="239"/>
      <c r="FF15" s="239"/>
      <c r="FG15" s="239"/>
      <c r="FH15" s="239"/>
      <c r="FI15" s="239"/>
      <c r="FJ15" s="239"/>
      <c r="FK15" s="239"/>
      <c r="FL15" s="239"/>
      <c r="FM15" s="239"/>
      <c r="FN15" s="239"/>
      <c r="FO15" s="239"/>
      <c r="FP15" s="239"/>
      <c r="FQ15" s="239"/>
      <c r="FR15" s="239"/>
      <c r="FS15" s="239"/>
      <c r="FT15" s="239"/>
      <c r="FU15" s="239"/>
      <c r="FV15" s="239"/>
      <c r="FW15" s="239"/>
      <c r="FX15" s="239"/>
      <c r="FY15" s="239"/>
      <c r="FZ15" s="239"/>
      <c r="GA15" s="239"/>
      <c r="GB15" s="239"/>
      <c r="GC15" s="239"/>
      <c r="GD15" s="239"/>
      <c r="GE15" s="239"/>
      <c r="GF15" s="239"/>
      <c r="GG15" s="239"/>
      <c r="GH15" s="239"/>
      <c r="GI15" s="239"/>
      <c r="GJ15" s="239"/>
      <c r="GK15" s="239"/>
      <c r="GL15" s="239"/>
      <c r="GM15" s="239"/>
      <c r="GN15" s="239"/>
      <c r="GO15" s="239"/>
      <c r="GP15" s="239"/>
      <c r="GQ15" s="239"/>
      <c r="GR15" s="239"/>
      <c r="GS15" s="239"/>
      <c r="GT15" s="239"/>
      <c r="GU15" s="239"/>
      <c r="GV15" s="239"/>
      <c r="GW15" s="239"/>
      <c r="GX15" s="239"/>
      <c r="GY15" s="239"/>
      <c r="GZ15" s="239"/>
      <c r="HA15" s="239"/>
      <c r="HB15" s="239"/>
      <c r="HC15" s="239"/>
      <c r="HD15" s="239"/>
      <c r="HE15" s="239"/>
      <c r="HF15" s="239"/>
      <c r="HG15" s="239"/>
      <c r="HH15" s="239"/>
      <c r="HI15" s="239"/>
      <c r="HJ15" s="239"/>
      <c r="HK15" s="239"/>
      <c r="HL15" s="239"/>
      <c r="HM15" s="239"/>
      <c r="HN15" s="239"/>
      <c r="HO15" s="239"/>
      <c r="HP15" s="239"/>
      <c r="HQ15" s="239"/>
      <c r="HR15" s="239"/>
      <c r="HS15" s="239"/>
    </row>
    <row r="16" spans="1:227" customFormat="1" ht="9" customHeight="1">
      <c r="A16" s="42"/>
      <c r="B16" s="17"/>
      <c r="C16" s="17"/>
      <c r="D16" s="17"/>
      <c r="E16" s="17"/>
      <c r="F16" s="17"/>
      <c r="G16" s="22"/>
      <c r="H16" s="22"/>
      <c r="I16" s="17"/>
      <c r="J16" s="17"/>
      <c r="K16" s="17"/>
      <c r="L16" s="17"/>
      <c r="M16" s="17"/>
      <c r="N16" s="17"/>
      <c r="O16" s="17"/>
      <c r="P16" s="17"/>
      <c r="Q16" s="17"/>
      <c r="R16" s="17"/>
      <c r="S16" s="17"/>
      <c r="T16" s="17"/>
      <c r="U16" s="17"/>
      <c r="V16" s="17"/>
      <c r="W16" s="15"/>
      <c r="X16" s="42"/>
      <c r="Y16" s="98"/>
      <c r="Z16" s="98"/>
      <c r="AA16" s="98"/>
      <c r="AB16" s="98"/>
      <c r="AC16" s="98"/>
      <c r="AD16" s="98"/>
      <c r="AE16" s="98"/>
      <c r="AF16" s="98"/>
      <c r="AG16" s="98"/>
      <c r="AH16" s="98"/>
      <c r="AI16" s="98"/>
      <c r="AJ16" s="98"/>
      <c r="AK16" s="98"/>
      <c r="AL16" s="98"/>
      <c r="AM16" s="98"/>
      <c r="AN16" s="98"/>
      <c r="AO16" s="98"/>
      <c r="AP16" s="98"/>
      <c r="AQ16" s="98"/>
      <c r="AR16" s="98"/>
      <c r="AS16" s="98"/>
      <c r="AT16" s="98"/>
      <c r="AU16" s="98"/>
      <c r="AV16" s="98"/>
      <c r="AW16" s="98"/>
      <c r="AX16" s="98"/>
      <c r="AY16" s="98"/>
      <c r="AZ16" s="98"/>
      <c r="BA16" s="98"/>
      <c r="BB16" s="98"/>
      <c r="BC16" s="98"/>
      <c r="BD16" s="98"/>
      <c r="BE16" s="98"/>
      <c r="BF16" s="98"/>
      <c r="BG16" s="98"/>
      <c r="BH16" s="98"/>
      <c r="BI16" s="98"/>
      <c r="BJ16" s="98"/>
      <c r="BK16" s="98"/>
      <c r="BL16" s="98"/>
      <c r="BM16" s="98"/>
      <c r="BN16" s="98"/>
      <c r="BO16" s="98"/>
      <c r="BP16" s="98"/>
      <c r="BQ16" s="98"/>
      <c r="BR16" s="98"/>
      <c r="BS16" s="98"/>
      <c r="BT16" s="98"/>
      <c r="BU16" s="98"/>
      <c r="BV16" s="98"/>
      <c r="BW16" s="98"/>
      <c r="BX16" s="98"/>
      <c r="BY16" s="98"/>
      <c r="BZ16" s="98"/>
      <c r="CA16" s="98"/>
      <c r="CB16" s="98"/>
      <c r="CC16" s="98"/>
      <c r="CD16" s="98"/>
      <c r="CE16" s="98"/>
      <c r="CF16" s="98"/>
      <c r="CG16" s="98"/>
      <c r="CH16" s="98"/>
      <c r="CI16" s="98"/>
      <c r="CJ16" s="98"/>
      <c r="CK16" s="98"/>
      <c r="CL16" s="98"/>
      <c r="CM16" s="98"/>
      <c r="CN16" s="98"/>
      <c r="CO16" s="98"/>
      <c r="CP16" s="98"/>
      <c r="CQ16" s="98"/>
      <c r="CR16" s="98"/>
      <c r="CS16" s="98"/>
      <c r="CT16" s="98"/>
      <c r="CU16" s="98"/>
      <c r="CV16" s="98"/>
      <c r="CW16" s="98"/>
      <c r="CX16" s="98"/>
      <c r="CY16" s="98"/>
      <c r="CZ16" s="98"/>
      <c r="DA16" s="98"/>
      <c r="DB16" s="98"/>
      <c r="DC16" s="98"/>
      <c r="DD16" s="98"/>
      <c r="DE16" s="98"/>
      <c r="DF16" s="98"/>
      <c r="DG16" s="98"/>
      <c r="DH16" s="98"/>
      <c r="DI16" s="98"/>
      <c r="DJ16" s="98"/>
      <c r="DK16" s="98"/>
      <c r="DL16" s="98"/>
      <c r="DM16" s="98"/>
      <c r="DN16" s="98"/>
      <c r="DO16" s="98"/>
      <c r="DP16" s="98"/>
      <c r="DQ16" s="98"/>
      <c r="DR16" s="98"/>
      <c r="DS16" s="98"/>
      <c r="DT16" s="98"/>
      <c r="DU16" s="98"/>
      <c r="DV16" s="98"/>
      <c r="DW16" s="98"/>
      <c r="DX16" s="98"/>
      <c r="DY16" s="98"/>
      <c r="DZ16" s="98"/>
      <c r="EA16" s="98"/>
      <c r="EB16" s="98"/>
      <c r="EC16" s="98"/>
      <c r="ED16" s="98"/>
      <c r="EE16" s="98"/>
      <c r="EF16" s="98"/>
      <c r="EG16" s="98"/>
      <c r="EH16" s="98"/>
      <c r="EI16" s="98"/>
      <c r="EJ16" s="98"/>
      <c r="EK16" s="98"/>
      <c r="EL16" s="98"/>
      <c r="EM16" s="98"/>
      <c r="EN16" s="98"/>
      <c r="EO16" s="98"/>
      <c r="EP16" s="98"/>
      <c r="EQ16" s="98"/>
      <c r="ER16" s="98"/>
      <c r="ES16" s="98"/>
      <c r="ET16" s="98"/>
      <c r="EU16" s="98"/>
      <c r="EV16" s="98"/>
      <c r="EW16" s="98"/>
      <c r="EX16" s="98"/>
      <c r="EY16" s="98"/>
      <c r="EZ16" s="98"/>
      <c r="FA16" s="98"/>
      <c r="FB16" s="98"/>
      <c r="FC16" s="98"/>
      <c r="FD16" s="98"/>
      <c r="FE16" s="98"/>
      <c r="FF16" s="98"/>
      <c r="FG16" s="98"/>
      <c r="FH16" s="98"/>
      <c r="FI16" s="98"/>
      <c r="FJ16" s="98"/>
      <c r="FK16" s="98"/>
      <c r="FL16" s="98"/>
      <c r="FM16" s="98"/>
      <c r="FN16" s="98"/>
      <c r="FO16" s="98"/>
      <c r="FP16" s="98"/>
      <c r="FQ16" s="98"/>
      <c r="FR16" s="98"/>
      <c r="FS16" s="98"/>
      <c r="FT16" s="98"/>
      <c r="FU16" s="98"/>
      <c r="FV16" s="98"/>
      <c r="FW16" s="98"/>
      <c r="FX16" s="98"/>
      <c r="FY16" s="98"/>
      <c r="FZ16" s="98"/>
      <c r="GA16" s="98"/>
      <c r="GB16" s="98"/>
      <c r="GC16" s="98"/>
      <c r="GD16" s="98"/>
      <c r="GE16" s="98"/>
      <c r="GF16" s="98"/>
      <c r="GG16" s="98"/>
      <c r="GH16" s="98"/>
      <c r="GI16" s="98"/>
      <c r="GJ16" s="98"/>
      <c r="GK16" s="98"/>
      <c r="GL16" s="98"/>
      <c r="GM16" s="98"/>
      <c r="GN16" s="98"/>
      <c r="GO16" s="98"/>
      <c r="GP16" s="98"/>
      <c r="GQ16" s="98"/>
      <c r="GR16" s="98"/>
      <c r="GS16" s="98"/>
      <c r="GT16" s="98"/>
      <c r="GU16" s="98"/>
      <c r="GV16" s="98"/>
      <c r="GW16" s="98"/>
      <c r="GX16" s="98"/>
      <c r="GY16" s="98"/>
      <c r="GZ16" s="98"/>
      <c r="HA16" s="98"/>
      <c r="HB16" s="98"/>
      <c r="HC16" s="98"/>
      <c r="HD16" s="98"/>
      <c r="HE16" s="98"/>
      <c r="HF16" s="98"/>
      <c r="HG16" s="98"/>
      <c r="HH16" s="98"/>
      <c r="HI16" s="98"/>
      <c r="HJ16" s="98"/>
      <c r="HK16" s="98"/>
      <c r="HL16" s="98"/>
      <c r="HM16" s="98"/>
      <c r="HN16" s="98"/>
      <c r="HO16" s="98"/>
      <c r="HP16" s="98"/>
      <c r="HQ16" s="98"/>
      <c r="HR16" s="98"/>
      <c r="HS16" s="98"/>
    </row>
    <row r="17" spans="1:227" customFormat="1" ht="15.6" customHeight="1">
      <c r="A17" s="42"/>
      <c r="B17" s="17"/>
      <c r="C17" s="214"/>
      <c r="D17" s="213"/>
      <c r="E17" s="315" t="str">
        <f>'Pom1'!H17</f>
        <v>Nazwa pomieszczenia 1</v>
      </c>
      <c r="F17" s="315"/>
      <c r="G17" s="315"/>
      <c r="H17" s="315"/>
      <c r="I17" s="315"/>
      <c r="J17" s="214"/>
      <c r="K17" s="214"/>
      <c r="L17" s="214"/>
      <c r="M17" s="214"/>
      <c r="N17" s="17"/>
      <c r="O17" s="213"/>
      <c r="P17" s="316" t="s">
        <v>596</v>
      </c>
      <c r="Q17" s="316"/>
      <c r="R17" s="316"/>
      <c r="S17" s="316"/>
      <c r="T17" s="316"/>
      <c r="U17" s="258" t="b">
        <v>1</v>
      </c>
      <c r="V17" s="258"/>
      <c r="W17" s="15"/>
      <c r="X17" s="42"/>
      <c r="Y17" s="98"/>
      <c r="Z17" s="98"/>
      <c r="AA17" s="98"/>
      <c r="AB17" s="98"/>
      <c r="AC17" s="98"/>
      <c r="AD17" s="98"/>
      <c r="AE17" s="98"/>
      <c r="AF17" s="98"/>
      <c r="AG17" s="98"/>
      <c r="AH17" s="98"/>
      <c r="AI17" s="98"/>
      <c r="AJ17" s="98"/>
      <c r="AK17" s="98"/>
      <c r="AL17" s="98"/>
      <c r="AM17" s="98"/>
      <c r="AN17" s="98"/>
      <c r="AO17" s="98"/>
      <c r="AP17" s="98"/>
      <c r="AQ17" s="98"/>
      <c r="AR17" s="98"/>
      <c r="AS17" s="98"/>
      <c r="AT17" s="98"/>
      <c r="AU17" s="98"/>
      <c r="AV17" s="98"/>
      <c r="AW17" s="98"/>
      <c r="AX17" s="98"/>
      <c r="AY17" s="98"/>
      <c r="AZ17" s="98"/>
      <c r="BA17" s="98"/>
      <c r="BB17" s="98"/>
      <c r="BC17" s="98"/>
      <c r="BD17" s="98"/>
      <c r="BE17" s="98"/>
      <c r="BF17" s="98"/>
      <c r="BG17" s="98"/>
      <c r="BH17" s="98"/>
      <c r="BI17" s="98"/>
      <c r="BJ17" s="98"/>
      <c r="BK17" s="98"/>
      <c r="BL17" s="98"/>
      <c r="BM17" s="98"/>
      <c r="BN17" s="98"/>
      <c r="BO17" s="98"/>
      <c r="BP17" s="98"/>
      <c r="BQ17" s="98"/>
      <c r="BR17" s="98"/>
      <c r="BS17" s="98"/>
      <c r="BT17" s="98"/>
      <c r="BU17" s="98"/>
      <c r="BV17" s="98"/>
      <c r="BW17" s="98"/>
      <c r="BX17" s="98"/>
      <c r="BY17" s="98"/>
      <c r="BZ17" s="98"/>
      <c r="CA17" s="98"/>
      <c r="CB17" s="98"/>
      <c r="CC17" s="98"/>
      <c r="CD17" s="98"/>
      <c r="CE17" s="98"/>
      <c r="CF17" s="98"/>
      <c r="CG17" s="98"/>
      <c r="CH17" s="98"/>
      <c r="CI17" s="98"/>
      <c r="CJ17" s="98"/>
      <c r="CK17" s="98"/>
      <c r="CL17" s="98"/>
      <c r="CM17" s="98"/>
      <c r="CN17" s="98"/>
      <c r="CO17" s="98"/>
      <c r="CP17" s="98"/>
      <c r="CQ17" s="98"/>
      <c r="CR17" s="98"/>
      <c r="CS17" s="98"/>
      <c r="CT17" s="98"/>
      <c r="CU17" s="98"/>
      <c r="CV17" s="98"/>
      <c r="CW17" s="98"/>
      <c r="CX17" s="98"/>
      <c r="CY17" s="98"/>
      <c r="CZ17" s="98"/>
      <c r="DA17" s="98"/>
      <c r="DB17" s="98"/>
      <c r="DC17" s="98"/>
      <c r="DD17" s="98"/>
      <c r="DE17" s="98"/>
      <c r="DF17" s="98"/>
      <c r="DG17" s="98"/>
      <c r="DH17" s="98"/>
      <c r="DI17" s="98"/>
      <c r="DJ17" s="98"/>
      <c r="DK17" s="98"/>
      <c r="DL17" s="98"/>
      <c r="DM17" s="98"/>
      <c r="DN17" s="98"/>
      <c r="DO17" s="98"/>
      <c r="DP17" s="98"/>
      <c r="DQ17" s="98"/>
      <c r="DR17" s="98"/>
      <c r="DS17" s="98"/>
      <c r="DT17" s="98"/>
      <c r="DU17" s="98"/>
      <c r="DV17" s="98"/>
      <c r="DW17" s="98"/>
      <c r="DX17" s="98"/>
      <c r="DY17" s="98"/>
      <c r="DZ17" s="98"/>
      <c r="EA17" s="98"/>
      <c r="EB17" s="98"/>
      <c r="EC17" s="98"/>
      <c r="ED17" s="98"/>
      <c r="EE17" s="98"/>
      <c r="EF17" s="98"/>
      <c r="EG17" s="98"/>
      <c r="EH17" s="98"/>
      <c r="EI17" s="98"/>
      <c r="EJ17" s="98"/>
      <c r="EK17" s="98"/>
      <c r="EL17" s="98"/>
      <c r="EM17" s="98"/>
      <c r="EN17" s="98"/>
      <c r="EO17" s="98"/>
      <c r="EP17" s="98"/>
      <c r="EQ17" s="98"/>
      <c r="ER17" s="98"/>
      <c r="ES17" s="98"/>
      <c r="ET17" s="98"/>
      <c r="EU17" s="98"/>
      <c r="EV17" s="98"/>
      <c r="EW17" s="98"/>
      <c r="EX17" s="98"/>
      <c r="EY17" s="98"/>
      <c r="EZ17" s="98"/>
      <c r="FA17" s="98"/>
      <c r="FB17" s="98"/>
      <c r="FC17" s="98"/>
      <c r="FD17" s="98"/>
      <c r="FE17" s="98"/>
      <c r="FF17" s="98"/>
      <c r="FG17" s="98"/>
      <c r="FH17" s="98"/>
      <c r="FI17" s="98"/>
      <c r="FJ17" s="98"/>
      <c r="FK17" s="98"/>
      <c r="FL17" s="98"/>
      <c r="FM17" s="98"/>
      <c r="FN17" s="98"/>
      <c r="FO17" s="98"/>
      <c r="FP17" s="98"/>
      <c r="FQ17" s="98"/>
      <c r="FR17" s="98"/>
      <c r="FS17" s="98"/>
      <c r="FT17" s="98"/>
      <c r="FU17" s="98"/>
      <c r="FV17" s="98"/>
      <c r="FW17" s="98"/>
      <c r="FX17" s="98"/>
      <c r="FY17" s="98"/>
      <c r="FZ17" s="98"/>
      <c r="GA17" s="98"/>
      <c r="GB17" s="98"/>
      <c r="GC17" s="98"/>
      <c r="GD17" s="98"/>
      <c r="GE17" s="98"/>
      <c r="GF17" s="98"/>
      <c r="GG17" s="98"/>
      <c r="GH17" s="98"/>
      <c r="GI17" s="98"/>
      <c r="GJ17" s="98"/>
      <c r="GK17" s="98"/>
      <c r="GL17" s="98"/>
      <c r="GM17" s="98"/>
      <c r="GN17" s="98"/>
      <c r="GO17" s="98"/>
      <c r="GP17" s="98"/>
      <c r="GQ17" s="98"/>
      <c r="GR17" s="98"/>
      <c r="GS17" s="98"/>
      <c r="GT17" s="98"/>
      <c r="GU17" s="98"/>
      <c r="GV17" s="98"/>
      <c r="GW17" s="98"/>
      <c r="GX17" s="98"/>
      <c r="GY17" s="98"/>
      <c r="GZ17" s="98"/>
      <c r="HA17" s="98"/>
      <c r="HB17" s="98"/>
      <c r="HC17" s="98"/>
      <c r="HD17" s="98"/>
      <c r="HE17" s="98"/>
      <c r="HF17" s="98"/>
      <c r="HG17" s="98"/>
      <c r="HH17" s="98"/>
      <c r="HI17" s="98"/>
      <c r="HJ17" s="98"/>
      <c r="HK17" s="98"/>
      <c r="HL17" s="98"/>
      <c r="HM17" s="98"/>
      <c r="HN17" s="98"/>
      <c r="HO17" s="98"/>
      <c r="HP17" s="98"/>
      <c r="HQ17" s="98"/>
      <c r="HR17" s="98"/>
      <c r="HS17" s="98"/>
    </row>
    <row r="18" spans="1:227" customFormat="1" ht="15.6" customHeight="1">
      <c r="A18" s="42"/>
      <c r="B18" s="17"/>
      <c r="C18" s="214"/>
      <c r="D18" s="213"/>
      <c r="E18" s="315"/>
      <c r="F18" s="315"/>
      <c r="G18" s="315"/>
      <c r="H18" s="315"/>
      <c r="I18" s="315"/>
      <c r="J18" s="176"/>
      <c r="K18" s="176"/>
      <c r="L18" s="214"/>
      <c r="M18" s="214"/>
      <c r="N18" s="17"/>
      <c r="O18" s="213"/>
      <c r="P18" s="316"/>
      <c r="Q18" s="316"/>
      <c r="R18" s="316"/>
      <c r="S18" s="316"/>
      <c r="T18" s="316"/>
      <c r="U18" s="213"/>
      <c r="V18" s="213"/>
      <c r="W18" s="15"/>
      <c r="X18" s="42"/>
      <c r="Y18" s="98"/>
      <c r="Z18" s="98"/>
      <c r="AA18" s="98"/>
      <c r="AB18" s="98"/>
      <c r="AC18" s="98"/>
      <c r="AD18" s="98"/>
      <c r="AE18" s="98"/>
      <c r="AF18" s="98"/>
      <c r="AG18" s="98"/>
      <c r="AH18" s="98"/>
      <c r="AI18" s="98"/>
      <c r="AJ18" s="98"/>
      <c r="AK18" s="98"/>
      <c r="AL18" s="98"/>
      <c r="AM18" s="98"/>
      <c r="AN18" s="98"/>
      <c r="AO18" s="98"/>
      <c r="AP18" s="98"/>
      <c r="AQ18" s="98"/>
      <c r="AR18" s="98"/>
      <c r="AS18" s="98"/>
      <c r="AT18" s="98"/>
      <c r="AU18" s="98"/>
      <c r="AV18" s="98"/>
      <c r="AW18" s="98"/>
      <c r="AX18" s="98"/>
      <c r="AY18" s="98"/>
      <c r="AZ18" s="98"/>
      <c r="BA18" s="98"/>
      <c r="BB18" s="98"/>
      <c r="BC18" s="98"/>
      <c r="BD18" s="98"/>
      <c r="BE18" s="98"/>
      <c r="BF18" s="98"/>
      <c r="BG18" s="98"/>
      <c r="BH18" s="98"/>
      <c r="BI18" s="98"/>
      <c r="BJ18" s="98"/>
      <c r="BK18" s="98"/>
      <c r="BL18" s="98"/>
      <c r="BM18" s="98"/>
      <c r="BN18" s="98"/>
      <c r="BO18" s="98"/>
      <c r="BP18" s="98"/>
      <c r="BQ18" s="98"/>
      <c r="BR18" s="98"/>
      <c r="BS18" s="98"/>
      <c r="BT18" s="98"/>
      <c r="BU18" s="98"/>
      <c r="BV18" s="98"/>
      <c r="BW18" s="98"/>
      <c r="BX18" s="98"/>
      <c r="BY18" s="98"/>
      <c r="BZ18" s="98"/>
      <c r="CA18" s="98"/>
      <c r="CB18" s="98"/>
      <c r="CC18" s="98"/>
      <c r="CD18" s="98"/>
      <c r="CE18" s="98"/>
      <c r="CF18" s="98"/>
      <c r="CG18" s="98"/>
      <c r="CH18" s="98"/>
      <c r="CI18" s="98"/>
      <c r="CJ18" s="98"/>
      <c r="CK18" s="98"/>
      <c r="CL18" s="98"/>
      <c r="CM18" s="98"/>
      <c r="CN18" s="98"/>
      <c r="CO18" s="98"/>
      <c r="CP18" s="98"/>
      <c r="CQ18" s="98"/>
      <c r="CR18" s="98"/>
      <c r="CS18" s="98"/>
      <c r="CT18" s="98"/>
      <c r="CU18" s="98"/>
      <c r="CV18" s="98"/>
      <c r="CW18" s="98"/>
      <c r="CX18" s="98"/>
      <c r="CY18" s="98"/>
      <c r="CZ18" s="98"/>
      <c r="DA18" s="98"/>
      <c r="DB18" s="98"/>
      <c r="DC18" s="98"/>
      <c r="DD18" s="98"/>
      <c r="DE18" s="98"/>
      <c r="DF18" s="98"/>
      <c r="DG18" s="98"/>
      <c r="DH18" s="98"/>
      <c r="DI18" s="98"/>
      <c r="DJ18" s="98"/>
      <c r="DK18" s="98"/>
      <c r="DL18" s="98"/>
      <c r="DM18" s="98"/>
      <c r="DN18" s="98"/>
      <c r="DO18" s="98"/>
      <c r="DP18" s="98"/>
      <c r="DQ18" s="98"/>
      <c r="DR18" s="98"/>
      <c r="DS18" s="98"/>
      <c r="DT18" s="98"/>
      <c r="DU18" s="98"/>
      <c r="DV18" s="98"/>
      <c r="DW18" s="98"/>
      <c r="DX18" s="98"/>
      <c r="DY18" s="98"/>
      <c r="DZ18" s="98"/>
      <c r="EA18" s="98"/>
      <c r="EB18" s="98"/>
      <c r="EC18" s="98"/>
      <c r="ED18" s="98"/>
      <c r="EE18" s="98"/>
      <c r="EF18" s="98"/>
      <c r="EG18" s="98"/>
      <c r="EH18" s="98"/>
      <c r="EI18" s="98"/>
      <c r="EJ18" s="98"/>
      <c r="EK18" s="98"/>
      <c r="EL18" s="98"/>
      <c r="EM18" s="98"/>
      <c r="EN18" s="98"/>
      <c r="EO18" s="98"/>
      <c r="EP18" s="98"/>
      <c r="EQ18" s="98"/>
      <c r="ER18" s="98"/>
      <c r="ES18" s="98"/>
      <c r="ET18" s="98"/>
      <c r="EU18" s="98"/>
      <c r="EV18" s="98"/>
      <c r="EW18" s="98"/>
      <c r="EX18" s="98"/>
      <c r="EY18" s="98"/>
      <c r="EZ18" s="98"/>
      <c r="FA18" s="98"/>
      <c r="FB18" s="98"/>
      <c r="FC18" s="98"/>
      <c r="FD18" s="98"/>
      <c r="FE18" s="98"/>
      <c r="FF18" s="98"/>
      <c r="FG18" s="98"/>
      <c r="FH18" s="98"/>
      <c r="FI18" s="98"/>
      <c r="FJ18" s="98"/>
      <c r="FK18" s="98"/>
      <c r="FL18" s="98"/>
      <c r="FM18" s="98"/>
      <c r="FN18" s="98"/>
      <c r="FO18" s="98"/>
      <c r="FP18" s="98"/>
      <c r="FQ18" s="98"/>
      <c r="FR18" s="98"/>
      <c r="FS18" s="98"/>
      <c r="FT18" s="98"/>
      <c r="FU18" s="98"/>
      <c r="FV18" s="98"/>
      <c r="FW18" s="98"/>
      <c r="FX18" s="98"/>
      <c r="FY18" s="98"/>
      <c r="FZ18" s="98"/>
      <c r="GA18" s="98"/>
      <c r="GB18" s="98"/>
      <c r="GC18" s="98"/>
      <c r="GD18" s="98"/>
      <c r="GE18" s="98"/>
      <c r="GF18" s="98"/>
      <c r="GG18" s="98"/>
      <c r="GH18" s="98"/>
      <c r="GI18" s="98"/>
      <c r="GJ18" s="98"/>
      <c r="GK18" s="98"/>
      <c r="GL18" s="98"/>
      <c r="GM18" s="98"/>
      <c r="GN18" s="98"/>
      <c r="GO18" s="98"/>
      <c r="GP18" s="98"/>
      <c r="GQ18" s="98"/>
      <c r="GR18" s="98"/>
      <c r="GS18" s="98"/>
      <c r="GT18" s="98"/>
      <c r="GU18" s="98"/>
      <c r="GV18" s="98"/>
      <c r="GW18" s="98"/>
      <c r="GX18" s="98"/>
      <c r="GY18" s="98"/>
      <c r="GZ18" s="98"/>
      <c r="HA18" s="98"/>
      <c r="HB18" s="98"/>
      <c r="HC18" s="98"/>
      <c r="HD18" s="98"/>
      <c r="HE18" s="98"/>
      <c r="HF18" s="98"/>
      <c r="HG18" s="98"/>
      <c r="HH18" s="98"/>
      <c r="HI18" s="98"/>
      <c r="HJ18" s="98"/>
      <c r="HK18" s="98"/>
      <c r="HL18" s="98"/>
      <c r="HM18" s="98"/>
      <c r="HN18" s="98"/>
      <c r="HO18" s="98"/>
      <c r="HP18" s="98"/>
      <c r="HQ18" s="98"/>
      <c r="HR18" s="98"/>
      <c r="HS18" s="98"/>
    </row>
    <row r="19" spans="1:227" customFormat="1" ht="9" customHeight="1">
      <c r="A19" s="42"/>
      <c r="B19" s="17"/>
      <c r="C19" s="17"/>
      <c r="D19" s="17"/>
      <c r="E19" s="197"/>
      <c r="F19" s="197"/>
      <c r="G19" s="197"/>
      <c r="H19" s="197"/>
      <c r="I19" s="197"/>
      <c r="J19" s="196"/>
      <c r="K19" s="196"/>
      <c r="L19" s="195"/>
      <c r="M19" s="195"/>
      <c r="N19" s="17"/>
      <c r="O19" s="17"/>
      <c r="P19" s="17"/>
      <c r="Q19" s="17"/>
      <c r="R19" s="17"/>
      <c r="S19" s="17"/>
      <c r="T19" s="17"/>
      <c r="U19" s="17"/>
      <c r="V19" s="17"/>
      <c r="W19" s="15"/>
      <c r="X19" s="42"/>
      <c r="Y19" s="98"/>
      <c r="Z19" s="98"/>
      <c r="AA19" s="98"/>
      <c r="AB19" s="98"/>
      <c r="AC19" s="98"/>
      <c r="AD19" s="98"/>
      <c r="AE19" s="98"/>
      <c r="AF19" s="98"/>
      <c r="AG19" s="98"/>
      <c r="AH19" s="98"/>
      <c r="AI19" s="98"/>
      <c r="AJ19" s="98"/>
      <c r="AK19" s="98"/>
      <c r="AL19" s="98"/>
      <c r="AM19" s="98"/>
      <c r="AN19" s="98"/>
      <c r="AO19" s="98"/>
      <c r="AP19" s="98"/>
      <c r="AQ19" s="98"/>
      <c r="AR19" s="98"/>
      <c r="AS19" s="98"/>
      <c r="AT19" s="98"/>
      <c r="AU19" s="98"/>
      <c r="AV19" s="98"/>
      <c r="AW19" s="98"/>
      <c r="AX19" s="98"/>
      <c r="AY19" s="98"/>
      <c r="AZ19" s="98"/>
      <c r="BA19" s="98"/>
      <c r="BB19" s="98"/>
      <c r="BC19" s="98"/>
      <c r="BD19" s="98"/>
      <c r="BE19" s="98"/>
      <c r="BF19" s="98"/>
      <c r="BG19" s="98"/>
      <c r="BH19" s="98"/>
      <c r="BI19" s="98"/>
      <c r="BJ19" s="98"/>
      <c r="BK19" s="98"/>
      <c r="BL19" s="98"/>
      <c r="BM19" s="98"/>
      <c r="BN19" s="98"/>
      <c r="BO19" s="98"/>
      <c r="BP19" s="98"/>
      <c r="BQ19" s="98"/>
      <c r="BR19" s="98"/>
      <c r="BS19" s="98"/>
      <c r="BT19" s="98"/>
      <c r="BU19" s="98"/>
      <c r="BV19" s="98"/>
      <c r="BW19" s="98"/>
      <c r="BX19" s="98"/>
      <c r="BY19" s="98"/>
      <c r="BZ19" s="98"/>
      <c r="CA19" s="98"/>
      <c r="CB19" s="98"/>
      <c r="CC19" s="98"/>
      <c r="CD19" s="98"/>
      <c r="CE19" s="98"/>
      <c r="CF19" s="98"/>
      <c r="CG19" s="98"/>
      <c r="CH19" s="98"/>
      <c r="CI19" s="98"/>
      <c r="CJ19" s="98"/>
      <c r="CK19" s="98"/>
      <c r="CL19" s="98"/>
      <c r="CM19" s="98"/>
      <c r="CN19" s="98"/>
      <c r="CO19" s="98"/>
      <c r="CP19" s="98"/>
      <c r="CQ19" s="98"/>
      <c r="CR19" s="98"/>
      <c r="CS19" s="98"/>
      <c r="CT19" s="98"/>
      <c r="CU19" s="98"/>
      <c r="CV19" s="98"/>
      <c r="CW19" s="98"/>
      <c r="CX19" s="98"/>
      <c r="CY19" s="98"/>
      <c r="CZ19" s="98"/>
      <c r="DA19" s="98"/>
      <c r="DB19" s="98"/>
      <c r="DC19" s="98"/>
      <c r="DD19" s="98"/>
      <c r="DE19" s="98"/>
      <c r="DF19" s="98"/>
      <c r="DG19" s="98"/>
      <c r="DH19" s="98"/>
      <c r="DI19" s="98"/>
      <c r="DJ19" s="98"/>
      <c r="DK19" s="98"/>
      <c r="DL19" s="98"/>
      <c r="DM19" s="98"/>
      <c r="DN19" s="98"/>
      <c r="DO19" s="98"/>
      <c r="DP19" s="98"/>
      <c r="DQ19" s="98"/>
      <c r="DR19" s="98"/>
      <c r="DS19" s="98"/>
      <c r="DT19" s="98"/>
      <c r="DU19" s="98"/>
      <c r="DV19" s="98"/>
      <c r="DW19" s="98"/>
      <c r="DX19" s="98"/>
      <c r="DY19" s="98"/>
      <c r="DZ19" s="98"/>
      <c r="EA19" s="98"/>
      <c r="EB19" s="98"/>
      <c r="EC19" s="98"/>
      <c r="ED19" s="98"/>
      <c r="EE19" s="98"/>
      <c r="EF19" s="98"/>
      <c r="EG19" s="98"/>
      <c r="EH19" s="98"/>
      <c r="EI19" s="98"/>
      <c r="EJ19" s="98"/>
      <c r="EK19" s="98"/>
      <c r="EL19" s="98"/>
      <c r="EM19" s="98"/>
      <c r="EN19" s="98"/>
      <c r="EO19" s="98"/>
      <c r="EP19" s="98"/>
      <c r="EQ19" s="98"/>
      <c r="ER19" s="98"/>
      <c r="ES19" s="98"/>
      <c r="ET19" s="98"/>
      <c r="EU19" s="98"/>
      <c r="EV19" s="98"/>
      <c r="EW19" s="98"/>
      <c r="EX19" s="98"/>
      <c r="EY19" s="98"/>
      <c r="EZ19" s="98"/>
      <c r="FA19" s="98"/>
      <c r="FB19" s="98"/>
      <c r="FC19" s="98"/>
      <c r="FD19" s="98"/>
      <c r="FE19" s="98"/>
      <c r="FF19" s="98"/>
      <c r="FG19" s="98"/>
      <c r="FH19" s="98"/>
      <c r="FI19" s="98"/>
      <c r="FJ19" s="98"/>
      <c r="FK19" s="98"/>
      <c r="FL19" s="98"/>
      <c r="FM19" s="98"/>
      <c r="FN19" s="98"/>
      <c r="FO19" s="98"/>
      <c r="FP19" s="98"/>
      <c r="FQ19" s="98"/>
      <c r="FR19" s="98"/>
      <c r="FS19" s="98"/>
      <c r="FT19" s="98"/>
      <c r="FU19" s="98"/>
      <c r="FV19" s="98"/>
      <c r="FW19" s="98"/>
      <c r="FX19" s="98"/>
      <c r="FY19" s="98"/>
      <c r="FZ19" s="98"/>
      <c r="GA19" s="98"/>
      <c r="GB19" s="98"/>
      <c r="GC19" s="98"/>
      <c r="GD19" s="98"/>
      <c r="GE19" s="98"/>
      <c r="GF19" s="98"/>
      <c r="GG19" s="98"/>
      <c r="GH19" s="98"/>
      <c r="GI19" s="98"/>
      <c r="GJ19" s="98"/>
      <c r="GK19" s="98"/>
      <c r="GL19" s="98"/>
      <c r="GM19" s="98"/>
      <c r="GN19" s="98"/>
      <c r="GO19" s="98"/>
      <c r="GP19" s="98"/>
      <c r="GQ19" s="98"/>
      <c r="GR19" s="98"/>
      <c r="GS19" s="98"/>
      <c r="GT19" s="98"/>
      <c r="GU19" s="98"/>
      <c r="GV19" s="98"/>
      <c r="GW19" s="98"/>
      <c r="GX19" s="98"/>
      <c r="GY19" s="98"/>
      <c r="GZ19" s="98"/>
      <c r="HA19" s="98"/>
      <c r="HB19" s="98"/>
      <c r="HC19" s="98"/>
      <c r="HD19" s="98"/>
      <c r="HE19" s="98"/>
      <c r="HF19" s="98"/>
      <c r="HG19" s="98"/>
      <c r="HH19" s="98"/>
      <c r="HI19" s="98"/>
      <c r="HJ19" s="98"/>
      <c r="HK19" s="98"/>
      <c r="HL19" s="98"/>
      <c r="HM19" s="98"/>
      <c r="HN19" s="98"/>
      <c r="HO19" s="98"/>
      <c r="HP19" s="98"/>
      <c r="HQ19" s="98"/>
      <c r="HR19" s="98"/>
      <c r="HS19" s="98"/>
    </row>
    <row r="20" spans="1:227" customFormat="1" ht="15.6">
      <c r="A20" s="42"/>
      <c r="B20" s="17"/>
      <c r="C20" s="17"/>
      <c r="D20" s="17"/>
      <c r="E20" s="92" t="s">
        <v>570</v>
      </c>
      <c r="F20" s="17"/>
      <c r="G20" s="22"/>
      <c r="H20" s="198" t="s">
        <v>575</v>
      </c>
      <c r="I20" s="186"/>
      <c r="J20" s="184"/>
      <c r="K20" s="184"/>
      <c r="L20" s="184"/>
      <c r="M20" s="199"/>
      <c r="N20" s="17"/>
      <c r="O20" s="17"/>
      <c r="P20" s="173"/>
      <c r="Q20" s="17"/>
      <c r="R20" s="17"/>
      <c r="S20" s="17"/>
      <c r="T20" s="17"/>
      <c r="U20" s="17"/>
      <c r="V20" s="17"/>
      <c r="W20" s="15"/>
      <c r="X20" s="42"/>
      <c r="Y20" s="98"/>
      <c r="Z20" s="98"/>
      <c r="AA20" s="98"/>
      <c r="AB20" s="98"/>
      <c r="AC20" s="98"/>
      <c r="AD20" s="98"/>
      <c r="AE20" s="98"/>
      <c r="AF20" s="98"/>
      <c r="AG20" s="98"/>
      <c r="AH20" s="98"/>
      <c r="AI20" s="98"/>
      <c r="AJ20" s="98"/>
      <c r="AK20" s="98"/>
      <c r="AL20" s="98"/>
      <c r="AM20" s="98"/>
      <c r="AN20" s="98"/>
      <c r="AO20" s="98"/>
      <c r="AP20" s="98"/>
      <c r="AQ20" s="98"/>
      <c r="AR20" s="98"/>
      <c r="AS20" s="98"/>
      <c r="AT20" s="98"/>
      <c r="AU20" s="98"/>
      <c r="AV20" s="98"/>
      <c r="AW20" s="98"/>
      <c r="AX20" s="98"/>
      <c r="AY20" s="98"/>
      <c r="AZ20" s="98"/>
      <c r="BA20" s="98"/>
      <c r="BB20" s="98"/>
      <c r="BC20" s="98"/>
      <c r="BD20" s="98"/>
      <c r="BE20" s="98"/>
      <c r="BF20" s="98"/>
      <c r="BG20" s="98"/>
      <c r="BH20" s="98"/>
      <c r="BI20" s="98"/>
      <c r="BJ20" s="98"/>
      <c r="BK20" s="98"/>
      <c r="BL20" s="98"/>
      <c r="BM20" s="98"/>
      <c r="BN20" s="98"/>
      <c r="BO20" s="98"/>
      <c r="BP20" s="98"/>
      <c r="BQ20" s="98"/>
      <c r="BR20" s="98"/>
      <c r="BS20" s="98"/>
      <c r="BT20" s="98"/>
      <c r="BU20" s="98"/>
      <c r="BV20" s="98"/>
      <c r="BW20" s="98"/>
      <c r="BX20" s="98"/>
      <c r="BY20" s="98"/>
      <c r="BZ20" s="98"/>
      <c r="CA20" s="98"/>
      <c r="CB20" s="98"/>
      <c r="CC20" s="98"/>
      <c r="CD20" s="98"/>
      <c r="CE20" s="98"/>
      <c r="CF20" s="98"/>
      <c r="CG20" s="98"/>
      <c r="CH20" s="98"/>
      <c r="CI20" s="98"/>
      <c r="CJ20" s="98"/>
      <c r="CK20" s="98"/>
      <c r="CL20" s="98"/>
      <c r="CM20" s="98"/>
      <c r="CN20" s="98"/>
      <c r="CO20" s="98"/>
      <c r="CP20" s="98"/>
      <c r="CQ20" s="98"/>
      <c r="CR20" s="98"/>
      <c r="CS20" s="98"/>
      <c r="CT20" s="98"/>
      <c r="CU20" s="98"/>
      <c r="CV20" s="98"/>
      <c r="CW20" s="98"/>
      <c r="CX20" s="98"/>
      <c r="CY20" s="98"/>
      <c r="CZ20" s="98"/>
      <c r="DA20" s="98"/>
      <c r="DB20" s="98"/>
      <c r="DC20" s="98"/>
      <c r="DD20" s="98"/>
      <c r="DE20" s="98"/>
      <c r="DF20" s="98"/>
      <c r="DG20" s="98"/>
      <c r="DH20" s="98"/>
      <c r="DI20" s="98"/>
      <c r="DJ20" s="98"/>
      <c r="DK20" s="98"/>
      <c r="DL20" s="98"/>
      <c r="DM20" s="98"/>
      <c r="DN20" s="98"/>
      <c r="DO20" s="98"/>
      <c r="DP20" s="98"/>
      <c r="DQ20" s="98"/>
      <c r="DR20" s="98"/>
      <c r="DS20" s="98"/>
      <c r="DT20" s="98"/>
      <c r="DU20" s="98"/>
      <c r="DV20" s="98"/>
      <c r="DW20" s="98"/>
      <c r="DX20" s="98"/>
      <c r="DY20" s="98"/>
      <c r="DZ20" s="98"/>
      <c r="EA20" s="98"/>
      <c r="EB20" s="98"/>
      <c r="EC20" s="98"/>
      <c r="ED20" s="98"/>
      <c r="EE20" s="98"/>
      <c r="EF20" s="98"/>
      <c r="EG20" s="98"/>
      <c r="EH20" s="98"/>
      <c r="EI20" s="98"/>
      <c r="EJ20" s="98"/>
      <c r="EK20" s="98"/>
      <c r="EL20" s="98"/>
      <c r="EM20" s="98"/>
      <c r="EN20" s="98"/>
      <c r="EO20" s="98"/>
      <c r="EP20" s="98"/>
      <c r="EQ20" s="98"/>
      <c r="ER20" s="98"/>
      <c r="ES20" s="98"/>
      <c r="ET20" s="98"/>
      <c r="EU20" s="98"/>
      <c r="EV20" s="98"/>
      <c r="EW20" s="98"/>
      <c r="EX20" s="98"/>
      <c r="EY20" s="98"/>
      <c r="EZ20" s="98"/>
      <c r="FA20" s="98"/>
      <c r="FB20" s="98"/>
      <c r="FC20" s="98"/>
      <c r="FD20" s="98"/>
      <c r="FE20" s="98"/>
      <c r="FF20" s="98"/>
      <c r="FG20" s="98"/>
      <c r="FH20" s="98"/>
      <c r="FI20" s="98"/>
      <c r="FJ20" s="98"/>
      <c r="FK20" s="98"/>
      <c r="FL20" s="98"/>
      <c r="FM20" s="98"/>
      <c r="FN20" s="98"/>
      <c r="FO20" s="98"/>
      <c r="FP20" s="98"/>
      <c r="FQ20" s="98"/>
      <c r="FR20" s="98"/>
      <c r="FS20" s="98"/>
      <c r="FT20" s="98"/>
      <c r="FU20" s="98"/>
      <c r="FV20" s="98"/>
      <c r="FW20" s="98"/>
      <c r="FX20" s="98"/>
      <c r="FY20" s="98"/>
      <c r="FZ20" s="98"/>
      <c r="GA20" s="98"/>
      <c r="GB20" s="98"/>
      <c r="GC20" s="98"/>
      <c r="GD20" s="98"/>
      <c r="GE20" s="98"/>
      <c r="GF20" s="98"/>
      <c r="GG20" s="98"/>
      <c r="GH20" s="98"/>
      <c r="GI20" s="98"/>
      <c r="GJ20" s="98"/>
      <c r="GK20" s="98"/>
      <c r="GL20" s="98"/>
      <c r="GM20" s="98"/>
      <c r="GN20" s="98"/>
      <c r="GO20" s="98"/>
      <c r="GP20" s="98"/>
      <c r="GQ20" s="98"/>
      <c r="GR20" s="98"/>
      <c r="GS20" s="98"/>
      <c r="GT20" s="98"/>
      <c r="GU20" s="98"/>
      <c r="GV20" s="98"/>
      <c r="GW20" s="98"/>
      <c r="GX20" s="98"/>
      <c r="GY20" s="98"/>
      <c r="GZ20" s="98"/>
      <c r="HA20" s="98"/>
      <c r="HB20" s="98"/>
      <c r="HC20" s="98"/>
      <c r="HD20" s="98"/>
      <c r="HE20" s="98"/>
      <c r="HF20" s="98"/>
      <c r="HG20" s="98"/>
      <c r="HH20" s="98"/>
      <c r="HI20" s="98"/>
      <c r="HJ20" s="98"/>
      <c r="HK20" s="98"/>
      <c r="HL20" s="98"/>
      <c r="HM20" s="98"/>
      <c r="HN20" s="98"/>
      <c r="HO20" s="98"/>
      <c r="HP20" s="98"/>
      <c r="HQ20" s="98"/>
      <c r="HR20" s="98"/>
      <c r="HS20" s="98"/>
    </row>
    <row r="21" spans="1:227" customFormat="1" ht="15.6">
      <c r="A21" s="42"/>
      <c r="B21" s="17"/>
      <c r="C21" s="17"/>
      <c r="D21" s="17"/>
      <c r="E21" s="92" t="str">
        <f>'Pom1'!M24&amp;" x "&amp;'Pom1'!M27&amp;" x "&amp;'Pom1'!M30</f>
        <v>5,2 x 3,6 x 2,58</v>
      </c>
      <c r="F21" s="17"/>
      <c r="G21" s="92" t="s">
        <v>7</v>
      </c>
      <c r="H21" s="200" t="s">
        <v>571</v>
      </c>
      <c r="I21" s="22"/>
      <c r="J21" s="17"/>
      <c r="K21" s="17"/>
      <c r="L21" s="201">
        <f>'Pom1'!I95</f>
        <v>1368</v>
      </c>
      <c r="M21" s="202" t="s">
        <v>17</v>
      </c>
      <c r="N21" s="17"/>
      <c r="O21" s="17"/>
      <c r="P21" s="17"/>
      <c r="Q21" s="17"/>
      <c r="R21" s="17"/>
      <c r="S21" s="17"/>
      <c r="T21" s="17"/>
      <c r="U21" s="17"/>
      <c r="V21" s="17"/>
      <c r="W21" s="15"/>
      <c r="X21" s="42"/>
      <c r="Y21" s="98"/>
      <c r="Z21" s="98"/>
      <c r="AA21" s="98"/>
      <c r="AB21" s="98"/>
      <c r="AC21" s="98"/>
      <c r="AD21" s="98"/>
      <c r="AE21" s="98"/>
      <c r="AF21" s="98"/>
      <c r="AG21" s="98"/>
      <c r="AH21" s="98"/>
      <c r="AI21" s="98"/>
      <c r="AJ21" s="98"/>
      <c r="AK21" s="98"/>
      <c r="AL21" s="98"/>
      <c r="AM21" s="98"/>
      <c r="AN21" s="98"/>
      <c r="AO21" s="98"/>
      <c r="AP21" s="98"/>
      <c r="AQ21" s="98"/>
      <c r="AR21" s="98"/>
      <c r="AS21" s="98"/>
      <c r="AT21" s="98"/>
      <c r="AU21" s="98"/>
      <c r="AV21" s="98"/>
      <c r="AW21" s="98"/>
      <c r="AX21" s="98"/>
      <c r="AY21" s="98"/>
      <c r="AZ21" s="98"/>
      <c r="BA21" s="98"/>
      <c r="BB21" s="98"/>
      <c r="BC21" s="98"/>
      <c r="BD21" s="98"/>
      <c r="BE21" s="98"/>
      <c r="BF21" s="98"/>
      <c r="BG21" s="98"/>
      <c r="BH21" s="98"/>
      <c r="BI21" s="98"/>
      <c r="BJ21" s="98"/>
      <c r="BK21" s="98"/>
      <c r="BL21" s="98"/>
      <c r="BM21" s="98"/>
      <c r="BN21" s="98"/>
      <c r="BO21" s="98"/>
      <c r="BP21" s="98"/>
      <c r="BQ21" s="98"/>
      <c r="BR21" s="98"/>
      <c r="BS21" s="98"/>
      <c r="BT21" s="98"/>
      <c r="BU21" s="98"/>
      <c r="BV21" s="98"/>
      <c r="BW21" s="98"/>
      <c r="BX21" s="98"/>
      <c r="BY21" s="98"/>
      <c r="BZ21" s="98"/>
      <c r="CA21" s="98"/>
      <c r="CB21" s="98"/>
      <c r="CC21" s="98"/>
      <c r="CD21" s="98"/>
      <c r="CE21" s="98"/>
      <c r="CF21" s="98"/>
      <c r="CG21" s="98"/>
      <c r="CH21" s="98"/>
      <c r="CI21" s="98"/>
      <c r="CJ21" s="98"/>
      <c r="CK21" s="98"/>
      <c r="CL21" s="98"/>
      <c r="CM21" s="98"/>
      <c r="CN21" s="98"/>
      <c r="CO21" s="98"/>
      <c r="CP21" s="98"/>
      <c r="CQ21" s="98"/>
      <c r="CR21" s="98"/>
      <c r="CS21" s="98"/>
      <c r="CT21" s="98"/>
      <c r="CU21" s="98"/>
      <c r="CV21" s="98"/>
      <c r="CW21" s="98"/>
      <c r="CX21" s="98"/>
      <c r="CY21" s="98"/>
      <c r="CZ21" s="98"/>
      <c r="DA21" s="98"/>
      <c r="DB21" s="98"/>
      <c r="DC21" s="98"/>
      <c r="DD21" s="98"/>
      <c r="DE21" s="98"/>
      <c r="DF21" s="98"/>
      <c r="DG21" s="98"/>
      <c r="DH21" s="98"/>
      <c r="DI21" s="98"/>
      <c r="DJ21" s="98"/>
      <c r="DK21" s="98"/>
      <c r="DL21" s="98"/>
      <c r="DM21" s="98"/>
      <c r="DN21" s="98"/>
      <c r="DO21" s="98"/>
      <c r="DP21" s="98"/>
      <c r="DQ21" s="98"/>
      <c r="DR21" s="98"/>
      <c r="DS21" s="98"/>
      <c r="DT21" s="98"/>
      <c r="DU21" s="98"/>
      <c r="DV21" s="98"/>
      <c r="DW21" s="98"/>
      <c r="DX21" s="98"/>
      <c r="DY21" s="98"/>
      <c r="DZ21" s="98"/>
      <c r="EA21" s="98"/>
      <c r="EB21" s="98"/>
      <c r="EC21" s="98"/>
      <c r="ED21" s="98"/>
      <c r="EE21" s="98"/>
      <c r="EF21" s="98"/>
      <c r="EG21" s="98"/>
      <c r="EH21" s="98"/>
      <c r="EI21" s="98"/>
      <c r="EJ21" s="98"/>
      <c r="EK21" s="98"/>
      <c r="EL21" s="98"/>
      <c r="EM21" s="98"/>
      <c r="EN21" s="98"/>
      <c r="EO21" s="98"/>
      <c r="EP21" s="98"/>
      <c r="EQ21" s="98"/>
      <c r="ER21" s="98"/>
      <c r="ES21" s="98"/>
      <c r="ET21" s="98"/>
      <c r="EU21" s="98"/>
      <c r="EV21" s="98"/>
      <c r="EW21" s="98"/>
      <c r="EX21" s="98"/>
      <c r="EY21" s="98"/>
      <c r="EZ21" s="98"/>
      <c r="FA21" s="98"/>
      <c r="FB21" s="98"/>
      <c r="FC21" s="98"/>
      <c r="FD21" s="98"/>
      <c r="FE21" s="98"/>
      <c r="FF21" s="98"/>
      <c r="FG21" s="98"/>
      <c r="FH21" s="98"/>
      <c r="FI21" s="98"/>
      <c r="FJ21" s="98"/>
      <c r="FK21" s="98"/>
      <c r="FL21" s="98"/>
      <c r="FM21" s="98"/>
      <c r="FN21" s="98"/>
      <c r="FO21" s="98"/>
      <c r="FP21" s="98"/>
      <c r="FQ21" s="98"/>
      <c r="FR21" s="98"/>
      <c r="FS21" s="98"/>
      <c r="FT21" s="98"/>
      <c r="FU21" s="98"/>
      <c r="FV21" s="98"/>
      <c r="FW21" s="98"/>
      <c r="FX21" s="98"/>
      <c r="FY21" s="98"/>
      <c r="FZ21" s="98"/>
      <c r="GA21" s="98"/>
      <c r="GB21" s="98"/>
      <c r="GC21" s="98"/>
      <c r="GD21" s="98"/>
      <c r="GE21" s="98"/>
      <c r="GF21" s="98"/>
      <c r="GG21" s="98"/>
      <c r="GH21" s="98"/>
      <c r="GI21" s="98"/>
      <c r="GJ21" s="98"/>
      <c r="GK21" s="98"/>
      <c r="GL21" s="98"/>
      <c r="GM21" s="98"/>
      <c r="GN21" s="98"/>
      <c r="GO21" s="98"/>
      <c r="GP21" s="98"/>
      <c r="GQ21" s="98"/>
      <c r="GR21" s="98"/>
      <c r="GS21" s="98"/>
      <c r="GT21" s="98"/>
      <c r="GU21" s="98"/>
      <c r="GV21" s="98"/>
      <c r="GW21" s="98"/>
      <c r="GX21" s="98"/>
      <c r="GY21" s="98"/>
      <c r="GZ21" s="98"/>
      <c r="HA21" s="98"/>
      <c r="HB21" s="98"/>
      <c r="HC21" s="98"/>
      <c r="HD21" s="98"/>
      <c r="HE21" s="98"/>
      <c r="HF21" s="98"/>
      <c r="HG21" s="98"/>
      <c r="HH21" s="98"/>
      <c r="HI21" s="98"/>
      <c r="HJ21" s="98"/>
      <c r="HK21" s="98"/>
      <c r="HL21" s="98"/>
      <c r="HM21" s="98"/>
      <c r="HN21" s="98"/>
      <c r="HO21" s="98"/>
      <c r="HP21" s="98"/>
      <c r="HQ21" s="98"/>
      <c r="HR21" s="98"/>
      <c r="HS21" s="98"/>
    </row>
    <row r="22" spans="1:227" customFormat="1" ht="15.6">
      <c r="A22" s="42"/>
      <c r="B22" s="17"/>
      <c r="C22" s="17"/>
      <c r="D22" s="17"/>
      <c r="E22" s="203">
        <f>'Pom1'!M24*'Pom1'!M27</f>
        <v>18.720000000000002</v>
      </c>
      <c r="F22" s="17"/>
      <c r="G22" s="92" t="s">
        <v>591</v>
      </c>
      <c r="H22" s="200" t="s">
        <v>572</v>
      </c>
      <c r="I22" s="22"/>
      <c r="J22" s="17"/>
      <c r="K22" s="17"/>
      <c r="L22" s="204">
        <f>'Pom1'!I129</f>
        <v>655</v>
      </c>
      <c r="M22" s="202" t="s">
        <v>17</v>
      </c>
      <c r="N22" s="17"/>
      <c r="O22" s="17"/>
      <c r="P22" s="314" t="s">
        <v>593</v>
      </c>
      <c r="Q22" s="314"/>
      <c r="R22" s="314"/>
      <c r="S22" s="15"/>
      <c r="T22" s="314" t="s">
        <v>594</v>
      </c>
      <c r="U22" s="314"/>
      <c r="V22" s="205" t="s">
        <v>658</v>
      </c>
      <c r="W22" s="15"/>
      <c r="X22" s="42"/>
      <c r="Y22" s="98"/>
      <c r="Z22" s="98"/>
      <c r="AA22" s="98"/>
      <c r="AB22" s="98"/>
      <c r="AC22" s="98"/>
      <c r="AD22" s="98"/>
      <c r="AE22" s="98"/>
      <c r="AF22" s="98"/>
      <c r="AG22" s="98"/>
      <c r="AH22" s="98"/>
      <c r="AI22" s="98"/>
      <c r="AJ22" s="98"/>
      <c r="AK22" s="98"/>
      <c r="AL22" s="98"/>
      <c r="AM22" s="98"/>
      <c r="AN22" s="98"/>
      <c r="AO22" s="98"/>
      <c r="AP22" s="98"/>
      <c r="AQ22" s="98"/>
      <c r="AR22" s="98"/>
      <c r="AS22" s="98"/>
      <c r="AT22" s="98"/>
      <c r="AU22" s="98"/>
      <c r="AV22" s="98"/>
      <c r="AW22" s="98"/>
      <c r="AX22" s="98"/>
      <c r="AY22" s="98"/>
      <c r="AZ22" s="98"/>
      <c r="BA22" s="98"/>
      <c r="BB22" s="98"/>
      <c r="BC22" s="98"/>
      <c r="BD22" s="98"/>
      <c r="BE22" s="98"/>
      <c r="BF22" s="98"/>
      <c r="BG22" s="98"/>
      <c r="BH22" s="98"/>
      <c r="BI22" s="98"/>
      <c r="BJ22" s="98"/>
      <c r="BK22" s="98"/>
      <c r="BL22" s="98"/>
      <c r="BM22" s="98"/>
      <c r="BN22" s="98"/>
      <c r="BO22" s="98"/>
      <c r="BP22" s="98"/>
      <c r="BQ22" s="98"/>
      <c r="BR22" s="98"/>
      <c r="BS22" s="98"/>
      <c r="BT22" s="98"/>
      <c r="BU22" s="98"/>
      <c r="BV22" s="98"/>
      <c r="BW22" s="98"/>
      <c r="BX22" s="98"/>
      <c r="BY22" s="98"/>
      <c r="BZ22" s="98"/>
      <c r="CA22" s="98"/>
      <c r="CB22" s="98"/>
      <c r="CC22" s="98"/>
      <c r="CD22" s="98"/>
      <c r="CE22" s="98"/>
      <c r="CF22" s="98"/>
      <c r="CG22" s="98"/>
      <c r="CH22" s="98"/>
      <c r="CI22" s="98"/>
      <c r="CJ22" s="98"/>
      <c r="CK22" s="98"/>
      <c r="CL22" s="98"/>
      <c r="CM22" s="98"/>
      <c r="CN22" s="98"/>
      <c r="CO22" s="98"/>
      <c r="CP22" s="98"/>
      <c r="CQ22" s="98"/>
      <c r="CR22" s="98"/>
      <c r="CS22" s="98"/>
      <c r="CT22" s="98"/>
      <c r="CU22" s="98"/>
      <c r="CV22" s="98"/>
      <c r="CW22" s="98"/>
      <c r="CX22" s="98"/>
      <c r="CY22" s="98"/>
      <c r="CZ22" s="98"/>
      <c r="DA22" s="98"/>
      <c r="DB22" s="98"/>
      <c r="DC22" s="98"/>
      <c r="DD22" s="98"/>
      <c r="DE22" s="98"/>
      <c r="DF22" s="98"/>
      <c r="DG22" s="98"/>
      <c r="DH22" s="98"/>
      <c r="DI22" s="98"/>
      <c r="DJ22" s="98"/>
      <c r="DK22" s="98"/>
      <c r="DL22" s="98"/>
      <c r="DM22" s="98"/>
      <c r="DN22" s="98"/>
      <c r="DO22" s="98"/>
      <c r="DP22" s="98"/>
      <c r="DQ22" s="98"/>
      <c r="DR22" s="98"/>
      <c r="DS22" s="98"/>
      <c r="DT22" s="98"/>
      <c r="DU22" s="98"/>
      <c r="DV22" s="98"/>
      <c r="DW22" s="98"/>
      <c r="DX22" s="98"/>
      <c r="DY22" s="98"/>
      <c r="DZ22" s="98"/>
      <c r="EA22" s="98"/>
      <c r="EB22" s="98"/>
      <c r="EC22" s="98"/>
      <c r="ED22" s="98"/>
      <c r="EE22" s="98"/>
      <c r="EF22" s="98"/>
      <c r="EG22" s="98"/>
      <c r="EH22" s="98"/>
      <c r="EI22" s="98"/>
      <c r="EJ22" s="98"/>
      <c r="EK22" s="98"/>
      <c r="EL22" s="98"/>
      <c r="EM22" s="98"/>
      <c r="EN22" s="98"/>
      <c r="EO22" s="98"/>
      <c r="EP22" s="98"/>
      <c r="EQ22" s="98"/>
      <c r="ER22" s="98"/>
      <c r="ES22" s="98"/>
      <c r="ET22" s="98"/>
      <c r="EU22" s="98"/>
      <c r="EV22" s="98"/>
      <c r="EW22" s="98"/>
      <c r="EX22" s="98"/>
      <c r="EY22" s="98"/>
      <c r="EZ22" s="98"/>
      <c r="FA22" s="98"/>
      <c r="FB22" s="98"/>
      <c r="FC22" s="98"/>
      <c r="FD22" s="98"/>
      <c r="FE22" s="98"/>
      <c r="FF22" s="98"/>
      <c r="FG22" s="98"/>
      <c r="FH22" s="98"/>
      <c r="FI22" s="98"/>
      <c r="FJ22" s="98"/>
      <c r="FK22" s="98"/>
      <c r="FL22" s="98"/>
      <c r="FM22" s="98"/>
      <c r="FN22" s="98"/>
      <c r="FO22" s="98"/>
      <c r="FP22" s="98"/>
      <c r="FQ22" s="98"/>
      <c r="FR22" s="98"/>
      <c r="FS22" s="98"/>
      <c r="FT22" s="98"/>
      <c r="FU22" s="98"/>
      <c r="FV22" s="98"/>
      <c r="FW22" s="98"/>
      <c r="FX22" s="98"/>
      <c r="FY22" s="98"/>
      <c r="FZ22" s="98"/>
      <c r="GA22" s="98"/>
      <c r="GB22" s="98"/>
      <c r="GC22" s="98"/>
      <c r="GD22" s="98"/>
      <c r="GE22" s="98"/>
      <c r="GF22" s="98"/>
      <c r="GG22" s="98"/>
      <c r="GH22" s="98"/>
      <c r="GI22" s="98"/>
      <c r="GJ22" s="98"/>
      <c r="GK22" s="98"/>
      <c r="GL22" s="98"/>
      <c r="GM22" s="98"/>
      <c r="GN22" s="98"/>
      <c r="GO22" s="98"/>
      <c r="GP22" s="98"/>
      <c r="GQ22" s="98"/>
      <c r="GR22" s="98"/>
      <c r="GS22" s="98"/>
      <c r="GT22" s="98"/>
      <c r="GU22" s="98"/>
      <c r="GV22" s="98"/>
      <c r="GW22" s="98"/>
      <c r="GX22" s="98"/>
      <c r="GY22" s="98"/>
      <c r="GZ22" s="98"/>
      <c r="HA22" s="98"/>
      <c r="HB22" s="98"/>
      <c r="HC22" s="98"/>
      <c r="HD22" s="98"/>
      <c r="HE22" s="98"/>
      <c r="HF22" s="98"/>
      <c r="HG22" s="98"/>
      <c r="HH22" s="98"/>
      <c r="HI22" s="98"/>
      <c r="HJ22" s="98"/>
      <c r="HK22" s="98"/>
      <c r="HL22" s="98"/>
      <c r="HM22" s="98"/>
      <c r="HN22" s="98"/>
      <c r="HO22" s="98"/>
      <c r="HP22" s="98"/>
      <c r="HQ22" s="98"/>
      <c r="HR22" s="98"/>
      <c r="HS22" s="98"/>
    </row>
    <row r="23" spans="1:227" customFormat="1" ht="15.6">
      <c r="A23" s="42"/>
      <c r="B23" s="17"/>
      <c r="C23" s="17"/>
      <c r="D23" s="17"/>
      <c r="E23" s="17"/>
      <c r="F23" s="17"/>
      <c r="G23" s="22"/>
      <c r="H23" s="200" t="s">
        <v>468</v>
      </c>
      <c r="I23" s="22"/>
      <c r="J23" s="17"/>
      <c r="K23" s="17"/>
      <c r="L23" s="204">
        <f>'Pom1'!I150</f>
        <v>555</v>
      </c>
      <c r="M23" s="202" t="s">
        <v>17</v>
      </c>
      <c r="N23" s="17"/>
      <c r="O23" s="17"/>
      <c r="P23" s="17"/>
      <c r="Q23" s="17"/>
      <c r="R23" s="17"/>
      <c r="S23" s="17"/>
      <c r="T23" s="17"/>
      <c r="U23" s="17"/>
      <c r="V23" s="17"/>
      <c r="W23" s="15"/>
      <c r="X23" s="42"/>
      <c r="Y23" s="98"/>
      <c r="Z23" s="98"/>
      <c r="AA23" s="98"/>
      <c r="AB23" s="98"/>
      <c r="AC23" s="98"/>
      <c r="AD23" s="98"/>
      <c r="AE23" s="98"/>
      <c r="AF23" s="98"/>
      <c r="AG23" s="98"/>
      <c r="AH23" s="98"/>
      <c r="AI23" s="98"/>
      <c r="AJ23" s="98"/>
      <c r="AK23" s="98"/>
      <c r="AL23" s="98"/>
      <c r="AM23" s="98"/>
      <c r="AN23" s="98"/>
      <c r="AO23" s="98"/>
      <c r="AP23" s="98"/>
      <c r="AQ23" s="98"/>
      <c r="AR23" s="98"/>
      <c r="AS23" s="98"/>
      <c r="AT23" s="98"/>
      <c r="AU23" s="98"/>
      <c r="AV23" s="98"/>
      <c r="AW23" s="98"/>
      <c r="AX23" s="98"/>
      <c r="AY23" s="98"/>
      <c r="AZ23" s="98"/>
      <c r="BA23" s="98"/>
      <c r="BB23" s="98"/>
      <c r="BC23" s="98"/>
      <c r="BD23" s="98"/>
      <c r="BE23" s="98"/>
      <c r="BF23" s="98"/>
      <c r="BG23" s="98"/>
      <c r="BH23" s="98"/>
      <c r="BI23" s="98"/>
      <c r="BJ23" s="98"/>
      <c r="BK23" s="98"/>
      <c r="BL23" s="98"/>
      <c r="BM23" s="98"/>
      <c r="BN23" s="98"/>
      <c r="BO23" s="98"/>
      <c r="BP23" s="98"/>
      <c r="BQ23" s="98"/>
      <c r="BR23" s="98"/>
      <c r="BS23" s="98"/>
      <c r="BT23" s="98"/>
      <c r="BU23" s="98"/>
      <c r="BV23" s="98"/>
      <c r="BW23" s="98"/>
      <c r="BX23" s="98"/>
      <c r="BY23" s="98"/>
      <c r="BZ23" s="98"/>
      <c r="CA23" s="98"/>
      <c r="CB23" s="98"/>
      <c r="CC23" s="98"/>
      <c r="CD23" s="98"/>
      <c r="CE23" s="98"/>
      <c r="CF23" s="98"/>
      <c r="CG23" s="98"/>
      <c r="CH23" s="98"/>
      <c r="CI23" s="98"/>
      <c r="CJ23" s="98"/>
      <c r="CK23" s="98"/>
      <c r="CL23" s="98"/>
      <c r="CM23" s="98"/>
      <c r="CN23" s="98"/>
      <c r="CO23" s="98"/>
      <c r="CP23" s="98"/>
      <c r="CQ23" s="98"/>
      <c r="CR23" s="98"/>
      <c r="CS23" s="98"/>
      <c r="CT23" s="98"/>
      <c r="CU23" s="98"/>
      <c r="CV23" s="98"/>
      <c r="CW23" s="98"/>
      <c r="CX23" s="98"/>
      <c r="CY23" s="98"/>
      <c r="CZ23" s="98"/>
      <c r="DA23" s="98"/>
      <c r="DB23" s="98"/>
      <c r="DC23" s="98"/>
      <c r="DD23" s="98"/>
      <c r="DE23" s="98"/>
      <c r="DF23" s="98"/>
      <c r="DG23" s="98"/>
      <c r="DH23" s="98"/>
      <c r="DI23" s="98"/>
      <c r="DJ23" s="98"/>
      <c r="DK23" s="98"/>
      <c r="DL23" s="98"/>
      <c r="DM23" s="98"/>
      <c r="DN23" s="98"/>
      <c r="DO23" s="98"/>
      <c r="DP23" s="98"/>
      <c r="DQ23" s="98"/>
      <c r="DR23" s="98"/>
      <c r="DS23" s="98"/>
      <c r="DT23" s="98"/>
      <c r="DU23" s="98"/>
      <c r="DV23" s="98"/>
      <c r="DW23" s="98"/>
      <c r="DX23" s="98"/>
      <c r="DY23" s="98"/>
      <c r="DZ23" s="98"/>
      <c r="EA23" s="98"/>
      <c r="EB23" s="98"/>
      <c r="EC23" s="98"/>
      <c r="ED23" s="98"/>
      <c r="EE23" s="98"/>
      <c r="EF23" s="98"/>
      <c r="EG23" s="98"/>
      <c r="EH23" s="98"/>
      <c r="EI23" s="98"/>
      <c r="EJ23" s="98"/>
      <c r="EK23" s="98"/>
      <c r="EL23" s="98"/>
      <c r="EM23" s="98"/>
      <c r="EN23" s="98"/>
      <c r="EO23" s="98"/>
      <c r="EP23" s="98"/>
      <c r="EQ23" s="98"/>
      <c r="ER23" s="98"/>
      <c r="ES23" s="98"/>
      <c r="ET23" s="98"/>
      <c r="EU23" s="98"/>
      <c r="EV23" s="98"/>
      <c r="EW23" s="98"/>
      <c r="EX23" s="98"/>
      <c r="EY23" s="98"/>
      <c r="EZ23" s="98"/>
      <c r="FA23" s="98"/>
      <c r="FB23" s="98"/>
      <c r="FC23" s="98"/>
      <c r="FD23" s="98"/>
      <c r="FE23" s="98"/>
      <c r="FF23" s="98"/>
      <c r="FG23" s="98"/>
      <c r="FH23" s="98"/>
      <c r="FI23" s="98"/>
      <c r="FJ23" s="98"/>
      <c r="FK23" s="98"/>
      <c r="FL23" s="98"/>
      <c r="FM23" s="98"/>
      <c r="FN23" s="98"/>
      <c r="FO23" s="98"/>
      <c r="FP23" s="98"/>
      <c r="FQ23" s="98"/>
      <c r="FR23" s="98"/>
      <c r="FS23" s="98"/>
      <c r="FT23" s="98"/>
      <c r="FU23" s="98"/>
      <c r="FV23" s="98"/>
      <c r="FW23" s="98"/>
      <c r="FX23" s="98"/>
      <c r="FY23" s="98"/>
      <c r="FZ23" s="98"/>
      <c r="GA23" s="98"/>
      <c r="GB23" s="98"/>
      <c r="GC23" s="98"/>
      <c r="GD23" s="98"/>
      <c r="GE23" s="98"/>
      <c r="GF23" s="98"/>
      <c r="GG23" s="98"/>
      <c r="GH23" s="98"/>
      <c r="GI23" s="98"/>
      <c r="GJ23" s="98"/>
      <c r="GK23" s="98"/>
      <c r="GL23" s="98"/>
      <c r="GM23" s="98"/>
      <c r="GN23" s="98"/>
      <c r="GO23" s="98"/>
      <c r="GP23" s="98"/>
      <c r="GQ23" s="98"/>
      <c r="GR23" s="98"/>
      <c r="GS23" s="98"/>
      <c r="GT23" s="98"/>
      <c r="GU23" s="98"/>
      <c r="GV23" s="98"/>
      <c r="GW23" s="98"/>
      <c r="GX23" s="98"/>
      <c r="GY23" s="98"/>
      <c r="GZ23" s="98"/>
      <c r="HA23" s="98"/>
      <c r="HB23" s="98"/>
      <c r="HC23" s="98"/>
      <c r="HD23" s="98"/>
      <c r="HE23" s="98"/>
      <c r="HF23" s="98"/>
      <c r="HG23" s="98"/>
      <c r="HH23" s="98"/>
      <c r="HI23" s="98"/>
      <c r="HJ23" s="98"/>
      <c r="HK23" s="98"/>
      <c r="HL23" s="98"/>
      <c r="HM23" s="98"/>
      <c r="HN23" s="98"/>
      <c r="HO23" s="98"/>
      <c r="HP23" s="98"/>
      <c r="HQ23" s="98"/>
      <c r="HR23" s="98"/>
      <c r="HS23" s="98"/>
    </row>
    <row r="24" spans="1:227" customFormat="1" ht="15.6">
      <c r="A24" s="42"/>
      <c r="B24" s="17"/>
      <c r="C24" s="17"/>
      <c r="D24" s="17"/>
      <c r="E24" s="17"/>
      <c r="F24" s="17"/>
      <c r="G24" s="22"/>
      <c r="H24" s="200" t="s">
        <v>574</v>
      </c>
      <c r="I24" s="17"/>
      <c r="J24" s="17"/>
      <c r="K24" s="17"/>
      <c r="L24" s="204">
        <f>'Pom1'!I168</f>
        <v>0</v>
      </c>
      <c r="M24" s="202" t="s">
        <v>17</v>
      </c>
      <c r="N24" s="17"/>
      <c r="O24" s="17"/>
      <c r="P24" s="17"/>
      <c r="Q24" s="17"/>
      <c r="R24" s="17"/>
      <c r="S24" s="17"/>
      <c r="T24" s="17"/>
      <c r="U24" s="17"/>
      <c r="V24" s="17"/>
      <c r="W24" s="15"/>
      <c r="X24" s="42"/>
      <c r="Y24" s="98"/>
      <c r="Z24" s="98"/>
      <c r="AA24" s="98"/>
      <c r="AB24" s="98"/>
      <c r="AC24" s="98"/>
      <c r="AD24" s="98"/>
      <c r="AE24" s="98"/>
      <c r="AF24" s="98"/>
      <c r="AG24" s="98"/>
      <c r="AH24" s="98"/>
      <c r="AI24" s="98"/>
      <c r="AJ24" s="98"/>
      <c r="AK24" s="98"/>
      <c r="AL24" s="98"/>
      <c r="AM24" s="98"/>
      <c r="AN24" s="98"/>
      <c r="AO24" s="98"/>
      <c r="AP24" s="98"/>
      <c r="AQ24" s="98"/>
      <c r="AR24" s="98"/>
      <c r="AS24" s="98"/>
      <c r="AT24" s="98"/>
      <c r="AU24" s="98"/>
      <c r="AV24" s="98"/>
      <c r="AW24" s="98"/>
      <c r="AX24" s="98"/>
      <c r="AY24" s="98"/>
      <c r="AZ24" s="98"/>
      <c r="BA24" s="98"/>
      <c r="BB24" s="98"/>
      <c r="BC24" s="98"/>
      <c r="BD24" s="98"/>
      <c r="BE24" s="98"/>
      <c r="BF24" s="98"/>
      <c r="BG24" s="98"/>
      <c r="BH24" s="98"/>
      <c r="BI24" s="98"/>
      <c r="BJ24" s="98"/>
      <c r="BK24" s="98"/>
      <c r="BL24" s="98"/>
      <c r="BM24" s="98"/>
      <c r="BN24" s="98"/>
      <c r="BO24" s="98"/>
      <c r="BP24" s="98"/>
      <c r="BQ24" s="98"/>
      <c r="BR24" s="98"/>
      <c r="BS24" s="98"/>
      <c r="BT24" s="98"/>
      <c r="BU24" s="98"/>
      <c r="BV24" s="98"/>
      <c r="BW24" s="98"/>
      <c r="BX24" s="98"/>
      <c r="BY24" s="98"/>
      <c r="BZ24" s="98"/>
      <c r="CA24" s="98"/>
      <c r="CB24" s="98"/>
      <c r="CC24" s="98"/>
      <c r="CD24" s="98"/>
      <c r="CE24" s="98"/>
      <c r="CF24" s="98"/>
      <c r="CG24" s="98"/>
      <c r="CH24" s="98"/>
      <c r="CI24" s="98"/>
      <c r="CJ24" s="98"/>
      <c r="CK24" s="98"/>
      <c r="CL24" s="98"/>
      <c r="CM24" s="98"/>
      <c r="CN24" s="98"/>
      <c r="CO24" s="98"/>
      <c r="CP24" s="98"/>
      <c r="CQ24" s="98"/>
      <c r="CR24" s="98"/>
      <c r="CS24" s="98"/>
      <c r="CT24" s="98"/>
      <c r="CU24" s="98"/>
      <c r="CV24" s="98"/>
      <c r="CW24" s="98"/>
      <c r="CX24" s="98"/>
      <c r="CY24" s="98"/>
      <c r="CZ24" s="98"/>
      <c r="DA24" s="98"/>
      <c r="DB24" s="98"/>
      <c r="DC24" s="98"/>
      <c r="DD24" s="98"/>
      <c r="DE24" s="98"/>
      <c r="DF24" s="98"/>
      <c r="DG24" s="98"/>
      <c r="DH24" s="98"/>
      <c r="DI24" s="98"/>
      <c r="DJ24" s="98"/>
      <c r="DK24" s="98"/>
      <c r="DL24" s="98"/>
      <c r="DM24" s="98"/>
      <c r="DN24" s="98"/>
      <c r="DO24" s="98"/>
      <c r="DP24" s="98"/>
      <c r="DQ24" s="98"/>
      <c r="DR24" s="98"/>
      <c r="DS24" s="98"/>
      <c r="DT24" s="98"/>
      <c r="DU24" s="98"/>
      <c r="DV24" s="98"/>
      <c r="DW24" s="98"/>
      <c r="DX24" s="98"/>
      <c r="DY24" s="98"/>
      <c r="DZ24" s="98"/>
      <c r="EA24" s="98"/>
      <c r="EB24" s="98"/>
      <c r="EC24" s="98"/>
      <c r="ED24" s="98"/>
      <c r="EE24" s="98"/>
      <c r="EF24" s="98"/>
      <c r="EG24" s="98"/>
      <c r="EH24" s="98"/>
      <c r="EI24" s="98"/>
      <c r="EJ24" s="98"/>
      <c r="EK24" s="98"/>
      <c r="EL24" s="98"/>
      <c r="EM24" s="98"/>
      <c r="EN24" s="98"/>
      <c r="EO24" s="98"/>
      <c r="EP24" s="98"/>
      <c r="EQ24" s="98"/>
      <c r="ER24" s="98"/>
      <c r="ES24" s="98"/>
      <c r="ET24" s="98"/>
      <c r="EU24" s="98"/>
      <c r="EV24" s="98"/>
      <c r="EW24" s="98"/>
      <c r="EX24" s="98"/>
      <c r="EY24" s="98"/>
      <c r="EZ24" s="98"/>
      <c r="FA24" s="98"/>
      <c r="FB24" s="98"/>
      <c r="FC24" s="98"/>
      <c r="FD24" s="98"/>
      <c r="FE24" s="98"/>
      <c r="FF24" s="98"/>
      <c r="FG24" s="98"/>
      <c r="FH24" s="98"/>
      <c r="FI24" s="98"/>
      <c r="FJ24" s="98"/>
      <c r="FK24" s="98"/>
      <c r="FL24" s="98"/>
      <c r="FM24" s="98"/>
      <c r="FN24" s="98"/>
      <c r="FO24" s="98"/>
      <c r="FP24" s="98"/>
      <c r="FQ24" s="98"/>
      <c r="FR24" s="98"/>
      <c r="FS24" s="98"/>
      <c r="FT24" s="98"/>
      <c r="FU24" s="98"/>
      <c r="FV24" s="98"/>
      <c r="FW24" s="98"/>
      <c r="FX24" s="98"/>
      <c r="FY24" s="98"/>
      <c r="FZ24" s="98"/>
      <c r="GA24" s="98"/>
      <c r="GB24" s="98"/>
      <c r="GC24" s="98"/>
      <c r="GD24" s="98"/>
      <c r="GE24" s="98"/>
      <c r="GF24" s="98"/>
      <c r="GG24" s="98"/>
      <c r="GH24" s="98"/>
      <c r="GI24" s="98"/>
      <c r="GJ24" s="98"/>
      <c r="GK24" s="98"/>
      <c r="GL24" s="98"/>
      <c r="GM24" s="98"/>
      <c r="GN24" s="98"/>
      <c r="GO24" s="98"/>
      <c r="GP24" s="98"/>
      <c r="GQ24" s="98"/>
      <c r="GR24" s="98"/>
      <c r="GS24" s="98"/>
      <c r="GT24" s="98"/>
      <c r="GU24" s="98"/>
      <c r="GV24" s="98"/>
      <c r="GW24" s="98"/>
      <c r="GX24" s="98"/>
      <c r="GY24" s="98"/>
      <c r="GZ24" s="98"/>
      <c r="HA24" s="98"/>
      <c r="HB24" s="98"/>
      <c r="HC24" s="98"/>
      <c r="HD24" s="98"/>
      <c r="HE24" s="98"/>
      <c r="HF24" s="98"/>
      <c r="HG24" s="98"/>
      <c r="HH24" s="98"/>
      <c r="HI24" s="98"/>
      <c r="HJ24" s="98"/>
      <c r="HK24" s="98"/>
      <c r="HL24" s="98"/>
      <c r="HM24" s="98"/>
      <c r="HN24" s="98"/>
      <c r="HO24" s="98"/>
      <c r="HP24" s="98"/>
      <c r="HQ24" s="98"/>
      <c r="HR24" s="98"/>
      <c r="HS24" s="98"/>
    </row>
    <row r="25" spans="1:227" customFormat="1">
      <c r="A25" s="42"/>
      <c r="B25" s="17"/>
      <c r="C25" s="17"/>
      <c r="D25" s="17"/>
      <c r="E25" s="17"/>
      <c r="F25" s="17"/>
      <c r="G25" s="17"/>
      <c r="H25" s="206"/>
      <c r="I25" s="17"/>
      <c r="J25" s="17"/>
      <c r="K25" s="17"/>
      <c r="L25" s="207"/>
      <c r="M25" s="208"/>
      <c r="N25" s="17"/>
      <c r="O25" s="17"/>
      <c r="P25" s="17"/>
      <c r="Q25" s="17"/>
      <c r="R25" s="17"/>
      <c r="S25" s="17"/>
      <c r="T25" s="17"/>
      <c r="U25" s="17"/>
      <c r="V25" s="17"/>
      <c r="W25" s="15"/>
      <c r="X25" s="42"/>
      <c r="Y25" s="98"/>
      <c r="Z25" s="98"/>
      <c r="AA25" s="98"/>
      <c r="AB25" s="98"/>
      <c r="AC25" s="98"/>
      <c r="AD25" s="98"/>
      <c r="AE25" s="98"/>
      <c r="AF25" s="98"/>
      <c r="AG25" s="98"/>
      <c r="AH25" s="98"/>
      <c r="AI25" s="98"/>
      <c r="AJ25" s="98"/>
      <c r="AK25" s="98"/>
      <c r="AL25" s="98"/>
      <c r="AM25" s="98"/>
      <c r="AN25" s="98"/>
      <c r="AO25" s="98"/>
      <c r="AP25" s="98"/>
      <c r="AQ25" s="98"/>
      <c r="AR25" s="98"/>
      <c r="AS25" s="98"/>
      <c r="AT25" s="98"/>
      <c r="AU25" s="98"/>
      <c r="AV25" s="98"/>
      <c r="AW25" s="98"/>
      <c r="AX25" s="98"/>
      <c r="AY25" s="98"/>
      <c r="AZ25" s="98"/>
      <c r="BA25" s="98"/>
      <c r="BB25" s="98"/>
      <c r="BC25" s="98"/>
      <c r="BD25" s="98"/>
      <c r="BE25" s="98"/>
      <c r="BF25" s="98"/>
      <c r="BG25" s="98"/>
      <c r="BH25" s="98"/>
      <c r="BI25" s="98"/>
      <c r="BJ25" s="98"/>
      <c r="BK25" s="98"/>
      <c r="BL25" s="98"/>
      <c r="BM25" s="98"/>
      <c r="BN25" s="98"/>
      <c r="BO25" s="98"/>
      <c r="BP25" s="98"/>
      <c r="BQ25" s="98"/>
      <c r="BR25" s="98"/>
      <c r="BS25" s="98"/>
      <c r="BT25" s="98"/>
      <c r="BU25" s="98"/>
      <c r="BV25" s="98"/>
      <c r="BW25" s="98"/>
      <c r="BX25" s="98"/>
      <c r="BY25" s="98"/>
      <c r="BZ25" s="98"/>
      <c r="CA25" s="98"/>
      <c r="CB25" s="98"/>
      <c r="CC25" s="98"/>
      <c r="CD25" s="98"/>
      <c r="CE25" s="98"/>
      <c r="CF25" s="98"/>
      <c r="CG25" s="98"/>
      <c r="CH25" s="98"/>
      <c r="CI25" s="98"/>
      <c r="CJ25" s="98"/>
      <c r="CK25" s="98"/>
      <c r="CL25" s="98"/>
      <c r="CM25" s="98"/>
      <c r="CN25" s="98"/>
      <c r="CO25" s="98"/>
      <c r="CP25" s="98"/>
      <c r="CQ25" s="98"/>
      <c r="CR25" s="98"/>
      <c r="CS25" s="98"/>
      <c r="CT25" s="98"/>
      <c r="CU25" s="98"/>
      <c r="CV25" s="98"/>
      <c r="CW25" s="98"/>
      <c r="CX25" s="98"/>
      <c r="CY25" s="98"/>
      <c r="CZ25" s="98"/>
      <c r="DA25" s="98"/>
      <c r="DB25" s="98"/>
      <c r="DC25" s="98"/>
      <c r="DD25" s="98"/>
      <c r="DE25" s="98"/>
      <c r="DF25" s="98"/>
      <c r="DG25" s="98"/>
      <c r="DH25" s="98"/>
      <c r="DI25" s="98"/>
      <c r="DJ25" s="98"/>
      <c r="DK25" s="98"/>
      <c r="DL25" s="98"/>
      <c r="DM25" s="98"/>
      <c r="DN25" s="98"/>
      <c r="DO25" s="98"/>
      <c r="DP25" s="98"/>
      <c r="DQ25" s="98"/>
      <c r="DR25" s="98"/>
      <c r="DS25" s="98"/>
      <c r="DT25" s="98"/>
      <c r="DU25" s="98"/>
      <c r="DV25" s="98"/>
      <c r="DW25" s="98"/>
      <c r="DX25" s="98"/>
      <c r="DY25" s="98"/>
      <c r="DZ25" s="98"/>
      <c r="EA25" s="98"/>
      <c r="EB25" s="98"/>
      <c r="EC25" s="98"/>
      <c r="ED25" s="98"/>
      <c r="EE25" s="98"/>
      <c r="EF25" s="98"/>
      <c r="EG25" s="98"/>
      <c r="EH25" s="98"/>
      <c r="EI25" s="98"/>
      <c r="EJ25" s="98"/>
      <c r="EK25" s="98"/>
      <c r="EL25" s="98"/>
      <c r="EM25" s="98"/>
      <c r="EN25" s="98"/>
      <c r="EO25" s="98"/>
      <c r="EP25" s="98"/>
      <c r="EQ25" s="98"/>
      <c r="ER25" s="98"/>
      <c r="ES25" s="98"/>
      <c r="ET25" s="98"/>
      <c r="EU25" s="98"/>
      <c r="EV25" s="98"/>
      <c r="EW25" s="98"/>
      <c r="EX25" s="98"/>
      <c r="EY25" s="98"/>
      <c r="EZ25" s="98"/>
      <c r="FA25" s="98"/>
      <c r="FB25" s="98"/>
      <c r="FC25" s="98"/>
      <c r="FD25" s="98"/>
      <c r="FE25" s="98"/>
      <c r="FF25" s="98"/>
      <c r="FG25" s="98"/>
      <c r="FH25" s="98"/>
      <c r="FI25" s="98"/>
      <c r="FJ25" s="98"/>
      <c r="FK25" s="98"/>
      <c r="FL25" s="98"/>
      <c r="FM25" s="98"/>
      <c r="FN25" s="98"/>
      <c r="FO25" s="98"/>
      <c r="FP25" s="98"/>
      <c r="FQ25" s="98"/>
      <c r="FR25" s="98"/>
      <c r="FS25" s="98"/>
      <c r="FT25" s="98"/>
      <c r="FU25" s="98"/>
      <c r="FV25" s="98"/>
      <c r="FW25" s="98"/>
      <c r="FX25" s="98"/>
      <c r="FY25" s="98"/>
      <c r="FZ25" s="98"/>
      <c r="GA25" s="98"/>
      <c r="GB25" s="98"/>
      <c r="GC25" s="98"/>
      <c r="GD25" s="98"/>
      <c r="GE25" s="98"/>
      <c r="GF25" s="98"/>
      <c r="GG25" s="98"/>
      <c r="GH25" s="98"/>
      <c r="GI25" s="98"/>
      <c r="GJ25" s="98"/>
      <c r="GK25" s="98"/>
      <c r="GL25" s="98"/>
      <c r="GM25" s="98"/>
      <c r="GN25" s="98"/>
      <c r="GO25" s="98"/>
      <c r="GP25" s="98"/>
      <c r="GQ25" s="98"/>
      <c r="GR25" s="98"/>
      <c r="GS25" s="98"/>
      <c r="GT25" s="98"/>
      <c r="GU25" s="98"/>
      <c r="GV25" s="98"/>
      <c r="GW25" s="98"/>
      <c r="GX25" s="98"/>
      <c r="GY25" s="98"/>
      <c r="GZ25" s="98"/>
      <c r="HA25" s="98"/>
      <c r="HB25" s="98"/>
      <c r="HC25" s="98"/>
      <c r="HD25" s="98"/>
      <c r="HE25" s="98"/>
      <c r="HF25" s="98"/>
      <c r="HG25" s="98"/>
      <c r="HH25" s="98"/>
      <c r="HI25" s="98"/>
      <c r="HJ25" s="98"/>
      <c r="HK25" s="98"/>
      <c r="HL25" s="98"/>
      <c r="HM25" s="98"/>
      <c r="HN25" s="98"/>
      <c r="HO25" s="98"/>
      <c r="HP25" s="98"/>
      <c r="HQ25" s="98"/>
      <c r="HR25" s="98"/>
      <c r="HS25" s="98"/>
    </row>
    <row r="26" spans="1:227" customFormat="1" ht="21">
      <c r="A26" s="42"/>
      <c r="B26" s="17"/>
      <c r="C26" s="17"/>
      <c r="D26" s="17"/>
      <c r="E26" s="17"/>
      <c r="F26" s="17"/>
      <c r="G26" s="17"/>
      <c r="H26" s="209" t="s">
        <v>569</v>
      </c>
      <c r="I26" s="85"/>
      <c r="J26" s="85"/>
      <c r="K26" s="85"/>
      <c r="L26" s="180">
        <f>'Pom1'!N178</f>
        <v>2578</v>
      </c>
      <c r="M26" s="208" t="s">
        <v>17</v>
      </c>
      <c r="N26" s="17"/>
      <c r="O26" s="17"/>
      <c r="P26" s="17"/>
      <c r="Q26" s="17"/>
      <c r="R26" s="17"/>
      <c r="S26" s="17"/>
      <c r="T26" s="17"/>
      <c r="U26" s="17"/>
      <c r="V26" s="17"/>
      <c r="W26" s="15"/>
      <c r="X26" s="42"/>
      <c r="Y26" s="98"/>
      <c r="Z26" s="98"/>
      <c r="AA26" s="98"/>
      <c r="AB26" s="98"/>
      <c r="AC26" s="98"/>
      <c r="AD26" s="98"/>
      <c r="AE26" s="98"/>
      <c r="AF26" s="98"/>
      <c r="AG26" s="98"/>
      <c r="AH26" s="98"/>
      <c r="AI26" s="98"/>
      <c r="AJ26" s="98"/>
      <c r="AK26" s="98"/>
      <c r="AL26" s="98"/>
      <c r="AM26" s="98"/>
      <c r="AN26" s="98"/>
      <c r="AO26" s="98"/>
      <c r="AP26" s="98"/>
      <c r="AQ26" s="98"/>
      <c r="AR26" s="98"/>
      <c r="AS26" s="98"/>
      <c r="AT26" s="98"/>
      <c r="AU26" s="98"/>
      <c r="AV26" s="98"/>
      <c r="AW26" s="98"/>
      <c r="AX26" s="98"/>
      <c r="AY26" s="98"/>
      <c r="AZ26" s="98"/>
      <c r="BA26" s="98"/>
      <c r="BB26" s="98"/>
      <c r="BC26" s="98"/>
      <c r="BD26" s="98"/>
      <c r="BE26" s="98"/>
      <c r="BF26" s="98"/>
      <c r="BG26" s="98"/>
      <c r="BH26" s="98"/>
      <c r="BI26" s="98"/>
      <c r="BJ26" s="98"/>
      <c r="BK26" s="98"/>
      <c r="BL26" s="98"/>
      <c r="BM26" s="98"/>
      <c r="BN26" s="98"/>
      <c r="BO26" s="98"/>
      <c r="BP26" s="98"/>
      <c r="BQ26" s="98"/>
      <c r="BR26" s="98"/>
      <c r="BS26" s="98"/>
      <c r="BT26" s="98"/>
      <c r="BU26" s="98"/>
      <c r="BV26" s="98"/>
      <c r="BW26" s="98"/>
      <c r="BX26" s="98"/>
      <c r="BY26" s="98"/>
      <c r="BZ26" s="98"/>
      <c r="CA26" s="98"/>
      <c r="CB26" s="98"/>
      <c r="CC26" s="98"/>
      <c r="CD26" s="98"/>
      <c r="CE26" s="98"/>
      <c r="CF26" s="98"/>
      <c r="CG26" s="98"/>
      <c r="CH26" s="98"/>
      <c r="CI26" s="98"/>
      <c r="CJ26" s="98"/>
      <c r="CK26" s="98"/>
      <c r="CL26" s="98"/>
      <c r="CM26" s="98"/>
      <c r="CN26" s="98"/>
      <c r="CO26" s="98"/>
      <c r="CP26" s="98"/>
      <c r="CQ26" s="98"/>
      <c r="CR26" s="98"/>
      <c r="CS26" s="98"/>
      <c r="CT26" s="98"/>
      <c r="CU26" s="98"/>
      <c r="CV26" s="98"/>
      <c r="CW26" s="98"/>
      <c r="CX26" s="98"/>
      <c r="CY26" s="98"/>
      <c r="CZ26" s="98"/>
      <c r="DA26" s="98"/>
      <c r="DB26" s="98"/>
      <c r="DC26" s="98"/>
      <c r="DD26" s="98"/>
      <c r="DE26" s="98"/>
      <c r="DF26" s="98"/>
      <c r="DG26" s="98"/>
      <c r="DH26" s="98"/>
      <c r="DI26" s="98"/>
      <c r="DJ26" s="98"/>
      <c r="DK26" s="98"/>
      <c r="DL26" s="98"/>
      <c r="DM26" s="98"/>
      <c r="DN26" s="98"/>
      <c r="DO26" s="98"/>
      <c r="DP26" s="98"/>
      <c r="DQ26" s="98"/>
      <c r="DR26" s="98"/>
      <c r="DS26" s="98"/>
      <c r="DT26" s="98"/>
      <c r="DU26" s="98"/>
      <c r="DV26" s="98"/>
      <c r="DW26" s="98"/>
      <c r="DX26" s="98"/>
      <c r="DY26" s="98"/>
      <c r="DZ26" s="98"/>
      <c r="EA26" s="98"/>
      <c r="EB26" s="98"/>
      <c r="EC26" s="98"/>
      <c r="ED26" s="98"/>
      <c r="EE26" s="98"/>
      <c r="EF26" s="98"/>
      <c r="EG26" s="98"/>
      <c r="EH26" s="98"/>
      <c r="EI26" s="98"/>
      <c r="EJ26" s="98"/>
      <c r="EK26" s="98"/>
      <c r="EL26" s="98"/>
      <c r="EM26" s="98"/>
      <c r="EN26" s="98"/>
      <c r="EO26" s="98"/>
      <c r="EP26" s="98"/>
      <c r="EQ26" s="98"/>
      <c r="ER26" s="98"/>
      <c r="ES26" s="98"/>
      <c r="ET26" s="98"/>
      <c r="EU26" s="98"/>
      <c r="EV26" s="98"/>
      <c r="EW26" s="98"/>
      <c r="EX26" s="98"/>
      <c r="EY26" s="98"/>
      <c r="EZ26" s="98"/>
      <c r="FA26" s="98"/>
      <c r="FB26" s="98"/>
      <c r="FC26" s="98"/>
      <c r="FD26" s="98"/>
      <c r="FE26" s="98"/>
      <c r="FF26" s="98"/>
      <c r="FG26" s="98"/>
      <c r="FH26" s="98"/>
      <c r="FI26" s="98"/>
      <c r="FJ26" s="98"/>
      <c r="FK26" s="98"/>
      <c r="FL26" s="98"/>
      <c r="FM26" s="98"/>
      <c r="FN26" s="98"/>
      <c r="FO26" s="98"/>
      <c r="FP26" s="98"/>
      <c r="FQ26" s="98"/>
      <c r="FR26" s="98"/>
      <c r="FS26" s="98"/>
      <c r="FT26" s="98"/>
      <c r="FU26" s="98"/>
      <c r="FV26" s="98"/>
      <c r="FW26" s="98"/>
      <c r="FX26" s="98"/>
      <c r="FY26" s="98"/>
      <c r="FZ26" s="98"/>
      <c r="GA26" s="98"/>
      <c r="GB26" s="98"/>
      <c r="GC26" s="98"/>
      <c r="GD26" s="98"/>
      <c r="GE26" s="98"/>
      <c r="GF26" s="98"/>
      <c r="GG26" s="98"/>
      <c r="GH26" s="98"/>
      <c r="GI26" s="98"/>
      <c r="GJ26" s="98"/>
      <c r="GK26" s="98"/>
      <c r="GL26" s="98"/>
      <c r="GM26" s="98"/>
      <c r="GN26" s="98"/>
      <c r="GO26" s="98"/>
      <c r="GP26" s="98"/>
      <c r="GQ26" s="98"/>
      <c r="GR26" s="98"/>
      <c r="GS26" s="98"/>
      <c r="GT26" s="98"/>
      <c r="GU26" s="98"/>
      <c r="GV26" s="98"/>
      <c r="GW26" s="98"/>
      <c r="GX26" s="98"/>
      <c r="GY26" s="98"/>
      <c r="GZ26" s="98"/>
      <c r="HA26" s="98"/>
      <c r="HB26" s="98"/>
      <c r="HC26" s="98"/>
      <c r="HD26" s="98"/>
      <c r="HE26" s="98"/>
      <c r="HF26" s="98"/>
      <c r="HG26" s="98"/>
      <c r="HH26" s="98"/>
      <c r="HI26" s="98"/>
      <c r="HJ26" s="98"/>
      <c r="HK26" s="98"/>
      <c r="HL26" s="98"/>
      <c r="HM26" s="98"/>
      <c r="HN26" s="98"/>
      <c r="HO26" s="98"/>
      <c r="HP26" s="98"/>
      <c r="HQ26" s="98"/>
      <c r="HR26" s="98"/>
      <c r="HS26" s="98"/>
    </row>
    <row r="27" spans="1:227" customFormat="1" ht="18">
      <c r="A27" s="42"/>
      <c r="B27" s="17"/>
      <c r="C27" s="17"/>
      <c r="D27" s="17"/>
      <c r="E27" s="17"/>
      <c r="F27" s="17"/>
      <c r="G27" s="17"/>
      <c r="H27" s="209"/>
      <c r="I27" s="85"/>
      <c r="J27" s="85"/>
      <c r="K27" s="85"/>
      <c r="L27" s="172"/>
      <c r="M27" s="171"/>
      <c r="N27" s="17"/>
      <c r="O27" s="17"/>
      <c r="P27" s="17"/>
      <c r="Q27" s="17"/>
      <c r="R27" s="17"/>
      <c r="S27" s="17"/>
      <c r="T27" s="17"/>
      <c r="U27" s="17"/>
      <c r="V27" s="17"/>
      <c r="W27" s="15"/>
      <c r="X27" s="42"/>
      <c r="Y27" s="98"/>
      <c r="Z27" s="98"/>
      <c r="AA27" s="98"/>
      <c r="AB27" s="98"/>
      <c r="AC27" s="98"/>
      <c r="AD27" s="98"/>
      <c r="AE27" s="98"/>
      <c r="AF27" s="98"/>
      <c r="AG27" s="98"/>
      <c r="AH27" s="98"/>
      <c r="AI27" s="98"/>
      <c r="AJ27" s="98"/>
      <c r="AK27" s="98"/>
      <c r="AL27" s="98"/>
      <c r="AM27" s="98"/>
      <c r="AN27" s="98"/>
      <c r="AO27" s="98"/>
      <c r="AP27" s="98"/>
      <c r="AQ27" s="98"/>
      <c r="AR27" s="98"/>
      <c r="AS27" s="98"/>
      <c r="AT27" s="98"/>
      <c r="AU27" s="98"/>
      <c r="AV27" s="98"/>
      <c r="AW27" s="98"/>
      <c r="AX27" s="98"/>
      <c r="AY27" s="98"/>
      <c r="AZ27" s="98"/>
      <c r="BA27" s="98"/>
      <c r="BB27" s="98"/>
      <c r="BC27" s="98"/>
      <c r="BD27" s="98"/>
      <c r="BE27" s="98"/>
      <c r="BF27" s="98"/>
      <c r="BG27" s="98"/>
      <c r="BH27" s="98"/>
      <c r="BI27" s="98"/>
      <c r="BJ27" s="98"/>
      <c r="BK27" s="98"/>
      <c r="BL27" s="98"/>
      <c r="BM27" s="98"/>
      <c r="BN27" s="98"/>
      <c r="BO27" s="98"/>
      <c r="BP27" s="98"/>
      <c r="BQ27" s="98"/>
      <c r="BR27" s="98"/>
      <c r="BS27" s="98"/>
      <c r="BT27" s="98"/>
      <c r="BU27" s="98"/>
      <c r="BV27" s="98"/>
      <c r="BW27" s="98"/>
      <c r="BX27" s="98"/>
      <c r="BY27" s="98"/>
      <c r="BZ27" s="98"/>
      <c r="CA27" s="98"/>
      <c r="CB27" s="98"/>
      <c r="CC27" s="98"/>
      <c r="CD27" s="98"/>
      <c r="CE27" s="98"/>
      <c r="CF27" s="98"/>
      <c r="CG27" s="98"/>
      <c r="CH27" s="98"/>
      <c r="CI27" s="98"/>
      <c r="CJ27" s="98"/>
      <c r="CK27" s="98"/>
      <c r="CL27" s="98"/>
      <c r="CM27" s="98"/>
      <c r="CN27" s="98"/>
      <c r="CO27" s="98"/>
      <c r="CP27" s="98"/>
      <c r="CQ27" s="98"/>
      <c r="CR27" s="98"/>
      <c r="CS27" s="98"/>
      <c r="CT27" s="98"/>
      <c r="CU27" s="98"/>
      <c r="CV27" s="98"/>
      <c r="CW27" s="98"/>
      <c r="CX27" s="98"/>
      <c r="CY27" s="98"/>
      <c r="CZ27" s="98"/>
      <c r="DA27" s="98"/>
      <c r="DB27" s="98"/>
      <c r="DC27" s="98"/>
      <c r="DD27" s="98"/>
      <c r="DE27" s="98"/>
      <c r="DF27" s="98"/>
      <c r="DG27" s="98"/>
      <c r="DH27" s="98"/>
      <c r="DI27" s="98"/>
      <c r="DJ27" s="98"/>
      <c r="DK27" s="98"/>
      <c r="DL27" s="98"/>
      <c r="DM27" s="98"/>
      <c r="DN27" s="98"/>
      <c r="DO27" s="98"/>
      <c r="DP27" s="98"/>
      <c r="DQ27" s="98"/>
      <c r="DR27" s="98"/>
      <c r="DS27" s="98"/>
      <c r="DT27" s="98"/>
      <c r="DU27" s="98"/>
      <c r="DV27" s="98"/>
      <c r="DW27" s="98"/>
      <c r="DX27" s="98"/>
      <c r="DY27" s="98"/>
      <c r="DZ27" s="98"/>
      <c r="EA27" s="98"/>
      <c r="EB27" s="98"/>
      <c r="EC27" s="98"/>
      <c r="ED27" s="98"/>
      <c r="EE27" s="98"/>
      <c r="EF27" s="98"/>
      <c r="EG27" s="98"/>
      <c r="EH27" s="98"/>
      <c r="EI27" s="98"/>
      <c r="EJ27" s="98"/>
      <c r="EK27" s="98"/>
      <c r="EL27" s="98"/>
      <c r="EM27" s="98"/>
      <c r="EN27" s="98"/>
      <c r="EO27" s="98"/>
      <c r="EP27" s="98"/>
      <c r="EQ27" s="98"/>
      <c r="ER27" s="98"/>
      <c r="ES27" s="98"/>
      <c r="ET27" s="98"/>
      <c r="EU27" s="98"/>
      <c r="EV27" s="98"/>
      <c r="EW27" s="98"/>
      <c r="EX27" s="98"/>
      <c r="EY27" s="98"/>
      <c r="EZ27" s="98"/>
      <c r="FA27" s="98"/>
      <c r="FB27" s="98"/>
      <c r="FC27" s="98"/>
      <c r="FD27" s="98"/>
      <c r="FE27" s="98"/>
      <c r="FF27" s="98"/>
      <c r="FG27" s="98"/>
      <c r="FH27" s="98"/>
      <c r="FI27" s="98"/>
      <c r="FJ27" s="98"/>
      <c r="FK27" s="98"/>
      <c r="FL27" s="98"/>
      <c r="FM27" s="98"/>
      <c r="FN27" s="98"/>
      <c r="FO27" s="98"/>
      <c r="FP27" s="98"/>
      <c r="FQ27" s="98"/>
      <c r="FR27" s="98"/>
      <c r="FS27" s="98"/>
      <c r="FT27" s="98"/>
      <c r="FU27" s="98"/>
      <c r="FV27" s="98"/>
      <c r="FW27" s="98"/>
      <c r="FX27" s="98"/>
      <c r="FY27" s="98"/>
      <c r="FZ27" s="98"/>
      <c r="GA27" s="98"/>
      <c r="GB27" s="98"/>
      <c r="GC27" s="98"/>
      <c r="GD27" s="98"/>
      <c r="GE27" s="98"/>
      <c r="GF27" s="98"/>
      <c r="GG27" s="98"/>
      <c r="GH27" s="98"/>
      <c r="GI27" s="98"/>
      <c r="GJ27" s="98"/>
      <c r="GK27" s="98"/>
      <c r="GL27" s="98"/>
      <c r="GM27" s="98"/>
      <c r="GN27" s="98"/>
      <c r="GO27" s="98"/>
      <c r="GP27" s="98"/>
      <c r="GQ27" s="98"/>
      <c r="GR27" s="98"/>
      <c r="GS27" s="98"/>
      <c r="GT27" s="98"/>
      <c r="GU27" s="98"/>
      <c r="GV27" s="98"/>
      <c r="GW27" s="98"/>
      <c r="GX27" s="98"/>
      <c r="GY27" s="98"/>
      <c r="GZ27" s="98"/>
      <c r="HA27" s="98"/>
      <c r="HB27" s="98"/>
      <c r="HC27" s="98"/>
      <c r="HD27" s="98"/>
      <c r="HE27" s="98"/>
      <c r="HF27" s="98"/>
      <c r="HG27" s="98"/>
      <c r="HH27" s="98"/>
      <c r="HI27" s="98"/>
      <c r="HJ27" s="98"/>
      <c r="HK27" s="98"/>
      <c r="HL27" s="98"/>
      <c r="HM27" s="98"/>
      <c r="HN27" s="98"/>
      <c r="HO27" s="98"/>
      <c r="HP27" s="98"/>
      <c r="HQ27" s="98"/>
      <c r="HR27" s="98"/>
      <c r="HS27" s="98"/>
    </row>
    <row r="28" spans="1:227" customFormat="1">
      <c r="A28" s="42"/>
      <c r="B28" s="17"/>
      <c r="C28" s="17"/>
      <c r="D28" s="17"/>
      <c r="E28" s="17"/>
      <c r="F28" s="17"/>
      <c r="G28" s="17"/>
      <c r="H28" s="200" t="s">
        <v>573</v>
      </c>
      <c r="I28" s="210"/>
      <c r="J28" s="210"/>
      <c r="K28" s="210"/>
      <c r="L28" s="211">
        <f>'Pom1'!O180</f>
        <v>1.38</v>
      </c>
      <c r="M28" s="212" t="s">
        <v>592</v>
      </c>
      <c r="N28" s="17"/>
      <c r="O28" s="17"/>
      <c r="P28" s="17"/>
      <c r="Q28" s="17"/>
      <c r="R28" s="259">
        <v>3</v>
      </c>
      <c r="S28" s="17"/>
      <c r="T28" s="17"/>
      <c r="U28" s="17"/>
      <c r="V28" s="17"/>
      <c r="W28" s="15"/>
      <c r="X28" s="42"/>
      <c r="Y28" s="98"/>
      <c r="Z28" s="98"/>
      <c r="AA28" s="98"/>
      <c r="AB28" s="98"/>
      <c r="AC28" s="98"/>
      <c r="AD28" s="98"/>
      <c r="AE28" s="98"/>
      <c r="AF28" s="98"/>
      <c r="AG28" s="98"/>
      <c r="AH28" s="98"/>
      <c r="AI28" s="98"/>
      <c r="AJ28" s="98"/>
      <c r="AK28" s="98"/>
      <c r="AL28" s="98"/>
      <c r="AM28" s="98"/>
      <c r="AN28" s="98"/>
      <c r="AO28" s="98"/>
      <c r="AP28" s="98"/>
      <c r="AQ28" s="98"/>
      <c r="AR28" s="98"/>
      <c r="AS28" s="98"/>
      <c r="AT28" s="98"/>
      <c r="AU28" s="98"/>
      <c r="AV28" s="98"/>
      <c r="AW28" s="98"/>
      <c r="AX28" s="98"/>
      <c r="AY28" s="98"/>
      <c r="AZ28" s="98"/>
      <c r="BA28" s="98"/>
      <c r="BB28" s="98"/>
      <c r="BC28" s="98"/>
      <c r="BD28" s="98"/>
      <c r="BE28" s="98"/>
      <c r="BF28" s="98"/>
      <c r="BG28" s="98"/>
      <c r="BH28" s="98"/>
      <c r="BI28" s="98"/>
      <c r="BJ28" s="98"/>
      <c r="BK28" s="98"/>
      <c r="BL28" s="98"/>
      <c r="BM28" s="98"/>
      <c r="BN28" s="98"/>
      <c r="BO28" s="98"/>
      <c r="BP28" s="98"/>
      <c r="BQ28" s="98"/>
      <c r="BR28" s="98"/>
      <c r="BS28" s="98"/>
      <c r="BT28" s="98"/>
      <c r="BU28" s="98"/>
      <c r="BV28" s="98"/>
      <c r="BW28" s="98"/>
      <c r="BX28" s="98"/>
      <c r="BY28" s="98"/>
      <c r="BZ28" s="98"/>
      <c r="CA28" s="98"/>
      <c r="CB28" s="98"/>
      <c r="CC28" s="98"/>
      <c r="CD28" s="98"/>
      <c r="CE28" s="98"/>
      <c r="CF28" s="98"/>
      <c r="CG28" s="98"/>
      <c r="CH28" s="98"/>
      <c r="CI28" s="98"/>
      <c r="CJ28" s="98"/>
      <c r="CK28" s="98"/>
      <c r="CL28" s="98"/>
      <c r="CM28" s="98"/>
      <c r="CN28" s="98"/>
      <c r="CO28" s="98"/>
      <c r="CP28" s="98"/>
      <c r="CQ28" s="98"/>
      <c r="CR28" s="98"/>
      <c r="CS28" s="98"/>
      <c r="CT28" s="98"/>
      <c r="CU28" s="98"/>
      <c r="CV28" s="98"/>
      <c r="CW28" s="98"/>
      <c r="CX28" s="98"/>
      <c r="CY28" s="98"/>
      <c r="CZ28" s="98"/>
      <c r="DA28" s="98"/>
      <c r="DB28" s="98"/>
      <c r="DC28" s="98"/>
      <c r="DD28" s="98"/>
      <c r="DE28" s="98"/>
      <c r="DF28" s="98"/>
      <c r="DG28" s="98"/>
      <c r="DH28" s="98"/>
      <c r="DI28" s="98"/>
      <c r="DJ28" s="98"/>
      <c r="DK28" s="98"/>
      <c r="DL28" s="98"/>
      <c r="DM28" s="98"/>
      <c r="DN28" s="98"/>
      <c r="DO28" s="98"/>
      <c r="DP28" s="98"/>
      <c r="DQ28" s="98"/>
      <c r="DR28" s="98"/>
      <c r="DS28" s="98"/>
      <c r="DT28" s="98"/>
      <c r="DU28" s="98"/>
      <c r="DV28" s="98"/>
      <c r="DW28" s="98"/>
      <c r="DX28" s="98"/>
      <c r="DY28" s="98"/>
      <c r="DZ28" s="98"/>
      <c r="EA28" s="98"/>
      <c r="EB28" s="98"/>
      <c r="EC28" s="98"/>
      <c r="ED28" s="98"/>
      <c r="EE28" s="98"/>
      <c r="EF28" s="98"/>
      <c r="EG28" s="98"/>
      <c r="EH28" s="98"/>
      <c r="EI28" s="98"/>
      <c r="EJ28" s="98"/>
      <c r="EK28" s="98"/>
      <c r="EL28" s="98"/>
      <c r="EM28" s="98"/>
      <c r="EN28" s="98"/>
      <c r="EO28" s="98"/>
      <c r="EP28" s="98"/>
      <c r="EQ28" s="98"/>
      <c r="ER28" s="98"/>
      <c r="ES28" s="98"/>
      <c r="ET28" s="98"/>
      <c r="EU28" s="98"/>
      <c r="EV28" s="98"/>
      <c r="EW28" s="98"/>
      <c r="EX28" s="98"/>
      <c r="EY28" s="98"/>
      <c r="EZ28" s="98"/>
      <c r="FA28" s="98"/>
      <c r="FB28" s="98"/>
      <c r="FC28" s="98"/>
      <c r="FD28" s="98"/>
      <c r="FE28" s="98"/>
      <c r="FF28" s="98"/>
      <c r="FG28" s="98"/>
      <c r="FH28" s="98"/>
      <c r="FI28" s="98"/>
      <c r="FJ28" s="98"/>
      <c r="FK28" s="98"/>
      <c r="FL28" s="98"/>
      <c r="FM28" s="98"/>
      <c r="FN28" s="98"/>
      <c r="FO28" s="98"/>
      <c r="FP28" s="98"/>
      <c r="FQ28" s="98"/>
      <c r="FR28" s="98"/>
      <c r="FS28" s="98"/>
      <c r="FT28" s="98"/>
      <c r="FU28" s="98"/>
      <c r="FV28" s="98"/>
      <c r="FW28" s="98"/>
      <c r="FX28" s="98"/>
      <c r="FY28" s="98"/>
      <c r="FZ28" s="98"/>
      <c r="GA28" s="98"/>
      <c r="GB28" s="98"/>
      <c r="GC28" s="98"/>
      <c r="GD28" s="98"/>
      <c r="GE28" s="98"/>
      <c r="GF28" s="98"/>
      <c r="GG28" s="98"/>
      <c r="GH28" s="98"/>
      <c r="GI28" s="98"/>
      <c r="GJ28" s="98"/>
      <c r="GK28" s="98"/>
      <c r="GL28" s="98"/>
      <c r="GM28" s="98"/>
      <c r="GN28" s="98"/>
      <c r="GO28" s="98"/>
      <c r="GP28" s="98"/>
      <c r="GQ28" s="98"/>
      <c r="GR28" s="98"/>
      <c r="GS28" s="98"/>
      <c r="GT28" s="98"/>
      <c r="GU28" s="98"/>
      <c r="GV28" s="98"/>
      <c r="GW28" s="98"/>
      <c r="GX28" s="98"/>
      <c r="GY28" s="98"/>
      <c r="GZ28" s="98"/>
      <c r="HA28" s="98"/>
      <c r="HB28" s="98"/>
      <c r="HC28" s="98"/>
      <c r="HD28" s="98"/>
      <c r="HE28" s="98"/>
      <c r="HF28" s="98"/>
      <c r="HG28" s="98"/>
      <c r="HH28" s="98"/>
      <c r="HI28" s="98"/>
      <c r="HJ28" s="98"/>
      <c r="HK28" s="98"/>
      <c r="HL28" s="98"/>
      <c r="HM28" s="98"/>
      <c r="HN28" s="98"/>
      <c r="HO28" s="98"/>
      <c r="HP28" s="98"/>
      <c r="HQ28" s="98"/>
      <c r="HR28" s="98"/>
      <c r="HS28" s="98"/>
    </row>
    <row r="29" spans="1:227" customFormat="1">
      <c r="A29" s="42"/>
      <c r="B29" s="17"/>
      <c r="C29" s="17"/>
      <c r="D29" s="17"/>
      <c r="E29" s="17"/>
      <c r="F29" s="17"/>
      <c r="G29" s="17"/>
      <c r="H29" s="17"/>
      <c r="I29" s="17"/>
      <c r="J29" s="17"/>
      <c r="K29" s="17"/>
      <c r="L29" s="17"/>
      <c r="M29" s="17"/>
      <c r="N29" s="17"/>
      <c r="O29" s="17"/>
      <c r="P29" s="17"/>
      <c r="Q29" s="17"/>
      <c r="R29" s="17"/>
      <c r="S29" s="17"/>
      <c r="T29" s="17"/>
      <c r="U29" s="17"/>
      <c r="V29" s="17"/>
      <c r="W29" s="15"/>
      <c r="X29" s="42"/>
      <c r="Y29" s="98"/>
      <c r="Z29" s="98"/>
      <c r="AA29" s="98"/>
      <c r="AB29" s="98"/>
      <c r="AC29" s="98"/>
      <c r="AD29" s="98"/>
      <c r="AE29" s="98"/>
      <c r="AF29" s="98"/>
      <c r="AG29" s="98"/>
      <c r="AH29" s="98"/>
      <c r="AI29" s="98"/>
      <c r="AJ29" s="98"/>
      <c r="AK29" s="98"/>
      <c r="AL29" s="98"/>
      <c r="AM29" s="98"/>
      <c r="AN29" s="98"/>
      <c r="AO29" s="98"/>
      <c r="AP29" s="98"/>
      <c r="AQ29" s="98"/>
      <c r="AR29" s="98"/>
      <c r="AS29" s="98"/>
      <c r="AT29" s="98"/>
      <c r="AU29" s="98"/>
      <c r="AV29" s="98"/>
      <c r="AW29" s="98"/>
      <c r="AX29" s="98"/>
      <c r="AY29" s="98"/>
      <c r="AZ29" s="98"/>
      <c r="BA29" s="98"/>
      <c r="BB29" s="98"/>
      <c r="BC29" s="98"/>
      <c r="BD29" s="98"/>
      <c r="BE29" s="98"/>
      <c r="BF29" s="98"/>
      <c r="BG29" s="98"/>
      <c r="BH29" s="98"/>
      <c r="BI29" s="98"/>
      <c r="BJ29" s="98"/>
      <c r="BK29" s="98"/>
      <c r="BL29" s="98"/>
      <c r="BM29" s="98"/>
      <c r="BN29" s="98"/>
      <c r="BO29" s="98"/>
      <c r="BP29" s="98"/>
      <c r="BQ29" s="98"/>
      <c r="BR29" s="98"/>
      <c r="BS29" s="98"/>
      <c r="BT29" s="98"/>
      <c r="BU29" s="98"/>
      <c r="BV29" s="98"/>
      <c r="BW29" s="98"/>
      <c r="BX29" s="98"/>
      <c r="BY29" s="98"/>
      <c r="BZ29" s="98"/>
      <c r="CA29" s="98"/>
      <c r="CB29" s="98"/>
      <c r="CC29" s="98"/>
      <c r="CD29" s="98"/>
      <c r="CE29" s="98"/>
      <c r="CF29" s="98"/>
      <c r="CG29" s="98"/>
      <c r="CH29" s="98"/>
      <c r="CI29" s="98"/>
      <c r="CJ29" s="98"/>
      <c r="CK29" s="98"/>
      <c r="CL29" s="98"/>
      <c r="CM29" s="98"/>
      <c r="CN29" s="98"/>
      <c r="CO29" s="98"/>
      <c r="CP29" s="98"/>
      <c r="CQ29" s="98"/>
      <c r="CR29" s="98"/>
      <c r="CS29" s="98"/>
      <c r="CT29" s="98"/>
      <c r="CU29" s="98"/>
      <c r="CV29" s="98"/>
      <c r="CW29" s="98"/>
      <c r="CX29" s="98"/>
      <c r="CY29" s="98"/>
      <c r="CZ29" s="98"/>
      <c r="DA29" s="98"/>
      <c r="DB29" s="98"/>
      <c r="DC29" s="98"/>
      <c r="DD29" s="98"/>
      <c r="DE29" s="98"/>
      <c r="DF29" s="98"/>
      <c r="DG29" s="98"/>
      <c r="DH29" s="98"/>
      <c r="DI29" s="98"/>
      <c r="DJ29" s="98"/>
      <c r="DK29" s="98"/>
      <c r="DL29" s="98"/>
      <c r="DM29" s="98"/>
      <c r="DN29" s="98"/>
      <c r="DO29" s="98"/>
      <c r="DP29" s="98"/>
      <c r="DQ29" s="98"/>
      <c r="DR29" s="98"/>
      <c r="DS29" s="98"/>
      <c r="DT29" s="98"/>
      <c r="DU29" s="98"/>
      <c r="DV29" s="98"/>
      <c r="DW29" s="98"/>
      <c r="DX29" s="98"/>
      <c r="DY29" s="98"/>
      <c r="DZ29" s="98"/>
      <c r="EA29" s="98"/>
      <c r="EB29" s="98"/>
      <c r="EC29" s="98"/>
      <c r="ED29" s="98"/>
      <c r="EE29" s="98"/>
      <c r="EF29" s="98"/>
      <c r="EG29" s="98"/>
      <c r="EH29" s="98"/>
      <c r="EI29" s="98"/>
      <c r="EJ29" s="98"/>
      <c r="EK29" s="98"/>
      <c r="EL29" s="98"/>
      <c r="EM29" s="98"/>
      <c r="EN29" s="98"/>
      <c r="EO29" s="98"/>
      <c r="EP29" s="98"/>
      <c r="EQ29" s="98"/>
      <c r="ER29" s="98"/>
      <c r="ES29" s="98"/>
      <c r="ET29" s="98"/>
      <c r="EU29" s="98"/>
      <c r="EV29" s="98"/>
      <c r="EW29" s="98"/>
      <c r="EX29" s="98"/>
      <c r="EY29" s="98"/>
      <c r="EZ29" s="98"/>
      <c r="FA29" s="98"/>
      <c r="FB29" s="98"/>
      <c r="FC29" s="98"/>
      <c r="FD29" s="98"/>
      <c r="FE29" s="98"/>
      <c r="FF29" s="98"/>
      <c r="FG29" s="98"/>
      <c r="FH29" s="98"/>
      <c r="FI29" s="98"/>
      <c r="FJ29" s="98"/>
      <c r="FK29" s="98"/>
      <c r="FL29" s="98"/>
      <c r="FM29" s="98"/>
      <c r="FN29" s="98"/>
      <c r="FO29" s="98"/>
      <c r="FP29" s="98"/>
      <c r="FQ29" s="98"/>
      <c r="FR29" s="98"/>
      <c r="FS29" s="98"/>
      <c r="FT29" s="98"/>
      <c r="FU29" s="98"/>
      <c r="FV29" s="98"/>
      <c r="FW29" s="98"/>
      <c r="FX29" s="98"/>
      <c r="FY29" s="98"/>
      <c r="FZ29" s="98"/>
      <c r="GA29" s="98"/>
      <c r="GB29" s="98"/>
      <c r="GC29" s="98"/>
      <c r="GD29" s="98"/>
      <c r="GE29" s="98"/>
      <c r="GF29" s="98"/>
      <c r="GG29" s="98"/>
      <c r="GH29" s="98"/>
      <c r="GI29" s="98"/>
      <c r="GJ29" s="98"/>
      <c r="GK29" s="98"/>
      <c r="GL29" s="98"/>
      <c r="GM29" s="98"/>
      <c r="GN29" s="98"/>
      <c r="GO29" s="98"/>
      <c r="GP29" s="98"/>
      <c r="GQ29" s="98"/>
      <c r="GR29" s="98"/>
      <c r="GS29" s="98"/>
      <c r="GT29" s="98"/>
      <c r="GU29" s="98"/>
      <c r="GV29" s="98"/>
      <c r="GW29" s="98"/>
      <c r="GX29" s="98"/>
      <c r="GY29" s="98"/>
      <c r="GZ29" s="98"/>
      <c r="HA29" s="98"/>
      <c r="HB29" s="98"/>
      <c r="HC29" s="98"/>
      <c r="HD29" s="98"/>
      <c r="HE29" s="98"/>
      <c r="HF29" s="98"/>
      <c r="HG29" s="98"/>
      <c r="HH29" s="98"/>
      <c r="HI29" s="98"/>
      <c r="HJ29" s="98"/>
      <c r="HK29" s="98"/>
      <c r="HL29" s="98"/>
      <c r="HM29" s="98"/>
      <c r="HN29" s="98"/>
      <c r="HO29" s="98"/>
      <c r="HP29" s="98"/>
      <c r="HQ29" s="98"/>
      <c r="HR29" s="98"/>
      <c r="HS29" s="98"/>
    </row>
    <row r="30" spans="1:227" customFormat="1">
      <c r="A30" s="42"/>
      <c r="B30" s="17"/>
      <c r="C30" s="17"/>
      <c r="D30" s="17"/>
      <c r="E30" s="17"/>
      <c r="F30" s="17"/>
      <c r="G30" s="17"/>
      <c r="H30" s="17"/>
      <c r="I30" s="17"/>
      <c r="J30" s="17"/>
      <c r="K30" s="17"/>
      <c r="L30" s="17"/>
      <c r="M30" s="17"/>
      <c r="N30" s="17"/>
      <c r="O30" s="17"/>
      <c r="P30" s="17"/>
      <c r="Q30" s="17"/>
      <c r="R30" s="17"/>
      <c r="S30" s="17"/>
      <c r="T30" s="17"/>
      <c r="U30" s="17"/>
      <c r="V30" s="17"/>
      <c r="W30" s="15"/>
      <c r="X30" s="42"/>
      <c r="Y30" s="98"/>
      <c r="Z30" s="98"/>
      <c r="AA30" s="98"/>
      <c r="AB30" s="98"/>
      <c r="AC30" s="98"/>
      <c r="AD30" s="98"/>
      <c r="AE30" s="98"/>
      <c r="AF30" s="98"/>
      <c r="AG30" s="98"/>
      <c r="AH30" s="98"/>
      <c r="AI30" s="98"/>
      <c r="AJ30" s="98"/>
      <c r="AK30" s="98"/>
      <c r="AL30" s="98"/>
      <c r="AM30" s="98"/>
      <c r="AN30" s="98"/>
      <c r="AO30" s="98"/>
      <c r="AP30" s="98"/>
      <c r="AQ30" s="98"/>
      <c r="AR30" s="98"/>
      <c r="AS30" s="98"/>
      <c r="AT30" s="98"/>
      <c r="AU30" s="98"/>
      <c r="AV30" s="98"/>
      <c r="AW30" s="98"/>
      <c r="AX30" s="98"/>
      <c r="AY30" s="98"/>
      <c r="AZ30" s="98"/>
      <c r="BA30" s="98"/>
      <c r="BB30" s="98"/>
      <c r="BC30" s="98"/>
      <c r="BD30" s="98"/>
      <c r="BE30" s="98"/>
      <c r="BF30" s="98"/>
      <c r="BG30" s="98"/>
      <c r="BH30" s="98"/>
      <c r="BI30" s="98"/>
      <c r="BJ30" s="98"/>
      <c r="BK30" s="98"/>
      <c r="BL30" s="98"/>
      <c r="BM30" s="98"/>
      <c r="BN30" s="98"/>
      <c r="BO30" s="98"/>
      <c r="BP30" s="98"/>
      <c r="BQ30" s="98"/>
      <c r="BR30" s="98"/>
      <c r="BS30" s="98"/>
      <c r="BT30" s="98"/>
      <c r="BU30" s="98"/>
      <c r="BV30" s="98"/>
      <c r="BW30" s="98"/>
      <c r="BX30" s="98"/>
      <c r="BY30" s="98"/>
      <c r="BZ30" s="98"/>
      <c r="CA30" s="98"/>
      <c r="CB30" s="98"/>
      <c r="CC30" s="98"/>
      <c r="CD30" s="98"/>
      <c r="CE30" s="98"/>
      <c r="CF30" s="98"/>
      <c r="CG30" s="98"/>
      <c r="CH30" s="98"/>
      <c r="CI30" s="98"/>
      <c r="CJ30" s="98"/>
      <c r="CK30" s="98"/>
      <c r="CL30" s="98"/>
      <c r="CM30" s="98"/>
      <c r="CN30" s="98"/>
      <c r="CO30" s="98"/>
      <c r="CP30" s="98"/>
      <c r="CQ30" s="98"/>
      <c r="CR30" s="98"/>
      <c r="CS30" s="98"/>
      <c r="CT30" s="98"/>
      <c r="CU30" s="98"/>
      <c r="CV30" s="98"/>
      <c r="CW30" s="98"/>
      <c r="CX30" s="98"/>
      <c r="CY30" s="98"/>
      <c r="CZ30" s="98"/>
      <c r="DA30" s="98"/>
      <c r="DB30" s="98"/>
      <c r="DC30" s="98"/>
      <c r="DD30" s="98"/>
      <c r="DE30" s="98"/>
      <c r="DF30" s="98"/>
      <c r="DG30" s="98"/>
      <c r="DH30" s="98"/>
      <c r="DI30" s="98"/>
      <c r="DJ30" s="98"/>
      <c r="DK30" s="98"/>
      <c r="DL30" s="98"/>
      <c r="DM30" s="98"/>
      <c r="DN30" s="98"/>
      <c r="DO30" s="98"/>
      <c r="DP30" s="98"/>
      <c r="DQ30" s="98"/>
      <c r="DR30" s="98"/>
      <c r="DS30" s="98"/>
      <c r="DT30" s="98"/>
      <c r="DU30" s="98"/>
      <c r="DV30" s="98"/>
      <c r="DW30" s="98"/>
      <c r="DX30" s="98"/>
      <c r="DY30" s="98"/>
      <c r="DZ30" s="98"/>
      <c r="EA30" s="98"/>
      <c r="EB30" s="98"/>
      <c r="EC30" s="98"/>
      <c r="ED30" s="98"/>
      <c r="EE30" s="98"/>
      <c r="EF30" s="98"/>
      <c r="EG30" s="98"/>
      <c r="EH30" s="98"/>
      <c r="EI30" s="98"/>
      <c r="EJ30" s="98"/>
      <c r="EK30" s="98"/>
      <c r="EL30" s="98"/>
      <c r="EM30" s="98"/>
      <c r="EN30" s="98"/>
      <c r="EO30" s="98"/>
      <c r="EP30" s="98"/>
      <c r="EQ30" s="98"/>
      <c r="ER30" s="98"/>
      <c r="ES30" s="98"/>
      <c r="ET30" s="98"/>
      <c r="EU30" s="98"/>
      <c r="EV30" s="98"/>
      <c r="EW30" s="98"/>
      <c r="EX30" s="98"/>
      <c r="EY30" s="98"/>
      <c r="EZ30" s="98"/>
      <c r="FA30" s="98"/>
      <c r="FB30" s="98"/>
      <c r="FC30" s="98"/>
      <c r="FD30" s="98"/>
      <c r="FE30" s="98"/>
      <c r="FF30" s="98"/>
      <c r="FG30" s="98"/>
      <c r="FH30" s="98"/>
      <c r="FI30" s="98"/>
      <c r="FJ30" s="98"/>
      <c r="FK30" s="98"/>
      <c r="FL30" s="98"/>
      <c r="FM30" s="98"/>
      <c r="FN30" s="98"/>
      <c r="FO30" s="98"/>
      <c r="FP30" s="98"/>
      <c r="FQ30" s="98"/>
      <c r="FR30" s="98"/>
      <c r="FS30" s="98"/>
      <c r="FT30" s="98"/>
      <c r="FU30" s="98"/>
      <c r="FV30" s="98"/>
      <c r="FW30" s="98"/>
      <c r="FX30" s="98"/>
      <c r="FY30" s="98"/>
      <c r="FZ30" s="98"/>
      <c r="GA30" s="98"/>
      <c r="GB30" s="98"/>
      <c r="GC30" s="98"/>
      <c r="GD30" s="98"/>
      <c r="GE30" s="98"/>
      <c r="GF30" s="98"/>
      <c r="GG30" s="98"/>
      <c r="GH30" s="98"/>
      <c r="GI30" s="98"/>
      <c r="GJ30" s="98"/>
      <c r="GK30" s="98"/>
      <c r="GL30" s="98"/>
      <c r="GM30" s="98"/>
      <c r="GN30" s="98"/>
      <c r="GO30" s="98"/>
      <c r="GP30" s="98"/>
      <c r="GQ30" s="98"/>
      <c r="GR30" s="98"/>
      <c r="GS30" s="98"/>
      <c r="GT30" s="98"/>
      <c r="GU30" s="98"/>
      <c r="GV30" s="98"/>
      <c r="GW30" s="98"/>
      <c r="GX30" s="98"/>
      <c r="GY30" s="98"/>
      <c r="GZ30" s="98"/>
      <c r="HA30" s="98"/>
      <c r="HB30" s="98"/>
      <c r="HC30" s="98"/>
      <c r="HD30" s="98"/>
      <c r="HE30" s="98"/>
      <c r="HF30" s="98"/>
      <c r="HG30" s="98"/>
      <c r="HH30" s="98"/>
      <c r="HI30" s="98"/>
      <c r="HJ30" s="98"/>
      <c r="HK30" s="98"/>
      <c r="HL30" s="98"/>
      <c r="HM30" s="98"/>
      <c r="HN30" s="98"/>
      <c r="HO30" s="98"/>
      <c r="HP30" s="98"/>
      <c r="HQ30" s="98"/>
      <c r="HR30" s="98"/>
      <c r="HS30" s="98"/>
    </row>
    <row r="31" spans="1:227" s="23" customFormat="1" ht="15" customHeight="1">
      <c r="A31" s="42"/>
      <c r="B31" s="17"/>
      <c r="C31" s="17"/>
      <c r="D31" s="22"/>
      <c r="E31" s="22"/>
      <c r="F31" s="17"/>
      <c r="G31" s="17"/>
      <c r="H31" s="17"/>
      <c r="I31" s="17"/>
      <c r="J31" s="17"/>
      <c r="K31" s="17"/>
      <c r="L31" s="80"/>
      <c r="M31" s="80"/>
      <c r="N31" s="80"/>
      <c r="O31" s="80"/>
      <c r="P31" s="80"/>
      <c r="Q31" s="80"/>
      <c r="R31" s="22"/>
      <c r="S31" s="22"/>
      <c r="T31" s="22"/>
      <c r="U31" s="22"/>
      <c r="V31" s="22"/>
      <c r="W31" s="22"/>
      <c r="X31" s="42"/>
      <c r="Y31" s="239"/>
      <c r="Z31" s="239"/>
      <c r="AA31" s="239"/>
      <c r="AB31" s="239"/>
      <c r="AC31" s="239"/>
      <c r="AD31" s="239"/>
      <c r="AE31" s="239"/>
      <c r="AF31" s="239"/>
      <c r="AG31" s="239"/>
      <c r="AH31" s="239"/>
      <c r="AI31" s="239"/>
      <c r="AJ31" s="239"/>
      <c r="AK31" s="239"/>
      <c r="AL31" s="239"/>
      <c r="AM31" s="239"/>
      <c r="AN31" s="239"/>
      <c r="AO31" s="239"/>
      <c r="AP31" s="239"/>
      <c r="AQ31" s="239"/>
      <c r="AR31" s="239"/>
      <c r="AS31" s="239"/>
      <c r="AT31" s="239"/>
      <c r="AU31" s="239"/>
      <c r="AV31" s="239"/>
      <c r="AW31" s="239"/>
      <c r="AX31" s="239"/>
      <c r="AY31" s="239"/>
      <c r="AZ31" s="239"/>
      <c r="BA31" s="239"/>
      <c r="BB31" s="239"/>
      <c r="BC31" s="239"/>
      <c r="BD31" s="239"/>
      <c r="BE31" s="239"/>
      <c r="BF31" s="239"/>
      <c r="BG31" s="239"/>
      <c r="BH31" s="239"/>
      <c r="BI31" s="239"/>
      <c r="BJ31" s="239"/>
      <c r="BK31" s="239"/>
      <c r="BL31" s="239"/>
      <c r="BM31" s="239"/>
      <c r="BN31" s="239"/>
      <c r="BO31" s="239"/>
      <c r="BP31" s="239"/>
      <c r="BQ31" s="239"/>
      <c r="BR31" s="239"/>
      <c r="BS31" s="239"/>
      <c r="BT31" s="239"/>
      <c r="BU31" s="239"/>
      <c r="BV31" s="239"/>
      <c r="BW31" s="239"/>
      <c r="BX31" s="239"/>
      <c r="BY31" s="239"/>
      <c r="BZ31" s="239"/>
      <c r="CA31" s="239"/>
      <c r="CB31" s="239"/>
      <c r="CC31" s="239"/>
      <c r="CD31" s="239"/>
      <c r="CE31" s="239"/>
      <c r="CF31" s="239"/>
      <c r="CG31" s="239"/>
      <c r="CH31" s="239"/>
      <c r="CI31" s="239"/>
      <c r="CJ31" s="239"/>
      <c r="CK31" s="239"/>
      <c r="CL31" s="239"/>
      <c r="CM31" s="239"/>
      <c r="CN31" s="239"/>
      <c r="CO31" s="239"/>
      <c r="CP31" s="239"/>
      <c r="CQ31" s="239"/>
      <c r="CR31" s="239"/>
      <c r="CS31" s="239"/>
      <c r="CT31" s="239"/>
      <c r="CU31" s="239"/>
      <c r="CV31" s="239"/>
      <c r="CW31" s="239"/>
      <c r="CX31" s="239"/>
      <c r="CY31" s="239"/>
      <c r="CZ31" s="239"/>
      <c r="DA31" s="239"/>
      <c r="DB31" s="239"/>
      <c r="DC31" s="239"/>
      <c r="DD31" s="239"/>
      <c r="DE31" s="239"/>
      <c r="DF31" s="239"/>
      <c r="DG31" s="239"/>
      <c r="DH31" s="239"/>
      <c r="DI31" s="239"/>
      <c r="DJ31" s="239"/>
      <c r="DK31" s="239"/>
      <c r="DL31" s="239"/>
      <c r="DM31" s="239"/>
      <c r="DN31" s="239"/>
      <c r="DO31" s="239"/>
      <c r="DP31" s="239"/>
      <c r="DQ31" s="239"/>
      <c r="DR31" s="239"/>
      <c r="DS31" s="239"/>
      <c r="DT31" s="239"/>
      <c r="DU31" s="239"/>
      <c r="DV31" s="239"/>
      <c r="DW31" s="239"/>
      <c r="DX31" s="239"/>
      <c r="DY31" s="239"/>
      <c r="DZ31" s="239"/>
      <c r="EA31" s="239"/>
      <c r="EB31" s="239"/>
      <c r="EC31" s="239"/>
      <c r="ED31" s="239"/>
      <c r="EE31" s="239"/>
      <c r="EF31" s="239"/>
      <c r="EG31" s="239"/>
      <c r="EH31" s="239"/>
      <c r="EI31" s="239"/>
      <c r="EJ31" s="239"/>
      <c r="EK31" s="239"/>
      <c r="EL31" s="239"/>
      <c r="EM31" s="239"/>
      <c r="EN31" s="239"/>
      <c r="EO31" s="239"/>
      <c r="EP31" s="239"/>
      <c r="EQ31" s="239"/>
      <c r="ER31" s="239"/>
      <c r="ES31" s="239"/>
      <c r="ET31" s="239"/>
      <c r="EU31" s="239"/>
      <c r="EV31" s="239"/>
      <c r="EW31" s="239"/>
      <c r="EX31" s="239"/>
      <c r="EY31" s="239"/>
      <c r="EZ31" s="239"/>
      <c r="FA31" s="239"/>
      <c r="FB31" s="239"/>
      <c r="FC31" s="239"/>
      <c r="FD31" s="239"/>
      <c r="FE31" s="239"/>
      <c r="FF31" s="239"/>
      <c r="FG31" s="239"/>
      <c r="FH31" s="239"/>
      <c r="FI31" s="239"/>
      <c r="FJ31" s="239"/>
      <c r="FK31" s="239"/>
      <c r="FL31" s="239"/>
      <c r="FM31" s="239"/>
      <c r="FN31" s="239"/>
      <c r="FO31" s="239"/>
      <c r="FP31" s="239"/>
      <c r="FQ31" s="239"/>
      <c r="FR31" s="239"/>
      <c r="FS31" s="239"/>
      <c r="FT31" s="239"/>
      <c r="FU31" s="239"/>
      <c r="FV31" s="239"/>
      <c r="FW31" s="239"/>
      <c r="FX31" s="239"/>
      <c r="FY31" s="239"/>
      <c r="FZ31" s="239"/>
      <c r="GA31" s="239"/>
      <c r="GB31" s="239"/>
      <c r="GC31" s="239"/>
      <c r="GD31" s="239"/>
      <c r="GE31" s="239"/>
      <c r="GF31" s="239"/>
      <c r="GG31" s="239"/>
      <c r="GH31" s="239"/>
      <c r="GI31" s="239"/>
      <c r="GJ31" s="239"/>
      <c r="GK31" s="239"/>
      <c r="GL31" s="239"/>
      <c r="GM31" s="239"/>
      <c r="GN31" s="239"/>
      <c r="GO31" s="239"/>
      <c r="GP31" s="239"/>
      <c r="GQ31" s="239"/>
      <c r="GR31" s="239"/>
      <c r="GS31" s="239"/>
      <c r="GT31" s="239"/>
      <c r="GU31" s="239"/>
      <c r="GV31" s="239"/>
      <c r="GW31" s="239"/>
      <c r="GX31" s="239"/>
      <c r="GY31" s="239"/>
      <c r="GZ31" s="239"/>
      <c r="HA31" s="239"/>
      <c r="HB31" s="239"/>
      <c r="HC31" s="239"/>
      <c r="HD31" s="239"/>
      <c r="HE31" s="239"/>
      <c r="HF31" s="239"/>
      <c r="HG31" s="239"/>
      <c r="HH31" s="239"/>
      <c r="HI31" s="239"/>
      <c r="HJ31" s="239"/>
      <c r="HK31" s="239"/>
      <c r="HL31" s="239"/>
      <c r="HM31" s="239"/>
      <c r="HN31" s="239"/>
      <c r="HO31" s="239"/>
      <c r="HP31" s="239"/>
      <c r="HQ31" s="239"/>
      <c r="HR31" s="239"/>
      <c r="HS31" s="239"/>
    </row>
    <row r="32" spans="1:227" customFormat="1" ht="9" customHeight="1">
      <c r="A32" s="42"/>
      <c r="B32" s="15"/>
      <c r="C32" s="15"/>
      <c r="D32" s="17"/>
      <c r="E32" s="17"/>
      <c r="F32" s="17"/>
      <c r="G32" s="22"/>
      <c r="H32" s="22"/>
      <c r="I32" s="17"/>
      <c r="J32" s="17"/>
      <c r="K32" s="17"/>
      <c r="L32" s="17"/>
      <c r="M32" s="17"/>
      <c r="N32" s="17"/>
      <c r="O32" s="17"/>
      <c r="P32" s="17"/>
      <c r="Q32" s="17"/>
      <c r="R32" s="17"/>
      <c r="S32" s="17"/>
      <c r="T32" s="17"/>
      <c r="U32" s="17"/>
      <c r="V32" s="17"/>
      <c r="W32" s="15"/>
      <c r="X32" s="42"/>
      <c r="Y32" s="98"/>
      <c r="Z32" s="98"/>
      <c r="AA32" s="98"/>
      <c r="AB32" s="98"/>
      <c r="AC32" s="98"/>
      <c r="AD32" s="98"/>
      <c r="AE32" s="98"/>
      <c r="AF32" s="98"/>
      <c r="AG32" s="98"/>
      <c r="AH32" s="98"/>
      <c r="AI32" s="98"/>
      <c r="AJ32" s="98"/>
      <c r="AK32" s="98"/>
      <c r="AL32" s="98"/>
      <c r="AM32" s="98"/>
      <c r="AN32" s="98"/>
      <c r="AO32" s="98"/>
      <c r="AP32" s="98"/>
      <c r="AQ32" s="98"/>
      <c r="AR32" s="98"/>
      <c r="AS32" s="98"/>
      <c r="AT32" s="98"/>
      <c r="AU32" s="98"/>
      <c r="AV32" s="98"/>
      <c r="AW32" s="98"/>
      <c r="AX32" s="98"/>
      <c r="AY32" s="98"/>
      <c r="AZ32" s="98"/>
      <c r="BA32" s="98"/>
      <c r="BB32" s="98"/>
      <c r="BC32" s="98"/>
      <c r="BD32" s="98"/>
      <c r="BE32" s="98"/>
      <c r="BF32" s="98"/>
      <c r="BG32" s="98"/>
      <c r="BH32" s="98"/>
      <c r="BI32" s="98"/>
      <c r="BJ32" s="98"/>
      <c r="BK32" s="98"/>
      <c r="BL32" s="98"/>
      <c r="BM32" s="98"/>
      <c r="BN32" s="98"/>
      <c r="BO32" s="98"/>
      <c r="BP32" s="98"/>
      <c r="BQ32" s="98"/>
      <c r="BR32" s="98"/>
      <c r="BS32" s="98"/>
      <c r="BT32" s="98"/>
      <c r="BU32" s="98"/>
      <c r="BV32" s="98"/>
      <c r="BW32" s="98"/>
      <c r="BX32" s="98"/>
      <c r="BY32" s="98"/>
      <c r="BZ32" s="98"/>
      <c r="CA32" s="98"/>
      <c r="CB32" s="98"/>
      <c r="CC32" s="98"/>
      <c r="CD32" s="98"/>
      <c r="CE32" s="98"/>
      <c r="CF32" s="98"/>
      <c r="CG32" s="98"/>
      <c r="CH32" s="98"/>
      <c r="CI32" s="98"/>
      <c r="CJ32" s="98"/>
      <c r="CK32" s="98"/>
      <c r="CL32" s="98"/>
      <c r="CM32" s="98"/>
      <c r="CN32" s="98"/>
      <c r="CO32" s="98"/>
      <c r="CP32" s="98"/>
      <c r="CQ32" s="98"/>
      <c r="CR32" s="98"/>
      <c r="CS32" s="98"/>
      <c r="CT32" s="98"/>
      <c r="CU32" s="98"/>
      <c r="CV32" s="98"/>
      <c r="CW32" s="98"/>
      <c r="CX32" s="98"/>
      <c r="CY32" s="98"/>
      <c r="CZ32" s="98"/>
      <c r="DA32" s="98"/>
      <c r="DB32" s="98"/>
      <c r="DC32" s="98"/>
      <c r="DD32" s="98"/>
      <c r="DE32" s="98"/>
      <c r="DF32" s="98"/>
      <c r="DG32" s="98"/>
      <c r="DH32" s="98"/>
      <c r="DI32" s="98"/>
      <c r="DJ32" s="98"/>
      <c r="DK32" s="98"/>
      <c r="DL32" s="98"/>
      <c r="DM32" s="98"/>
      <c r="DN32" s="98"/>
      <c r="DO32" s="98"/>
      <c r="DP32" s="98"/>
      <c r="DQ32" s="98"/>
      <c r="DR32" s="98"/>
      <c r="DS32" s="98"/>
      <c r="DT32" s="98"/>
      <c r="DU32" s="98"/>
      <c r="DV32" s="98"/>
      <c r="DW32" s="98"/>
      <c r="DX32" s="98"/>
      <c r="DY32" s="98"/>
      <c r="DZ32" s="98"/>
      <c r="EA32" s="98"/>
      <c r="EB32" s="98"/>
      <c r="EC32" s="98"/>
      <c r="ED32" s="98"/>
      <c r="EE32" s="98"/>
      <c r="EF32" s="98"/>
      <c r="EG32" s="98"/>
      <c r="EH32" s="98"/>
      <c r="EI32" s="98"/>
      <c r="EJ32" s="98"/>
      <c r="EK32" s="98"/>
      <c r="EL32" s="98"/>
      <c r="EM32" s="98"/>
      <c r="EN32" s="98"/>
      <c r="EO32" s="98"/>
      <c r="EP32" s="98"/>
      <c r="EQ32" s="98"/>
      <c r="ER32" s="98"/>
      <c r="ES32" s="98"/>
      <c r="ET32" s="98"/>
      <c r="EU32" s="98"/>
      <c r="EV32" s="98"/>
      <c r="EW32" s="98"/>
      <c r="EX32" s="98"/>
      <c r="EY32" s="98"/>
      <c r="EZ32" s="98"/>
      <c r="FA32" s="98"/>
      <c r="FB32" s="98"/>
      <c r="FC32" s="98"/>
      <c r="FD32" s="98"/>
      <c r="FE32" s="98"/>
      <c r="FF32" s="98"/>
      <c r="FG32" s="98"/>
      <c r="FH32" s="98"/>
      <c r="FI32" s="98"/>
      <c r="FJ32" s="98"/>
      <c r="FK32" s="98"/>
      <c r="FL32" s="98"/>
      <c r="FM32" s="98"/>
      <c r="FN32" s="98"/>
      <c r="FO32" s="98"/>
      <c r="FP32" s="98"/>
      <c r="FQ32" s="98"/>
      <c r="FR32" s="98"/>
      <c r="FS32" s="98"/>
      <c r="FT32" s="98"/>
      <c r="FU32" s="98"/>
      <c r="FV32" s="98"/>
      <c r="FW32" s="98"/>
      <c r="FX32" s="98"/>
      <c r="FY32" s="98"/>
      <c r="FZ32" s="98"/>
      <c r="GA32" s="98"/>
      <c r="GB32" s="98"/>
      <c r="GC32" s="98"/>
      <c r="GD32" s="98"/>
      <c r="GE32" s="98"/>
      <c r="GF32" s="98"/>
      <c r="GG32" s="98"/>
      <c r="GH32" s="98"/>
      <c r="GI32" s="98"/>
      <c r="GJ32" s="98"/>
      <c r="GK32" s="98"/>
      <c r="GL32" s="98"/>
      <c r="GM32" s="98"/>
      <c r="GN32" s="98"/>
      <c r="GO32" s="98"/>
      <c r="GP32" s="98"/>
      <c r="GQ32" s="98"/>
      <c r="GR32" s="98"/>
      <c r="GS32" s="98"/>
      <c r="GT32" s="98"/>
      <c r="GU32" s="98"/>
      <c r="GV32" s="98"/>
      <c r="GW32" s="98"/>
      <c r="GX32" s="98"/>
      <c r="GY32" s="98"/>
      <c r="GZ32" s="98"/>
      <c r="HA32" s="98"/>
      <c r="HB32" s="98"/>
      <c r="HC32" s="98"/>
      <c r="HD32" s="98"/>
      <c r="HE32" s="98"/>
      <c r="HF32" s="98"/>
      <c r="HG32" s="98"/>
      <c r="HH32" s="98"/>
      <c r="HI32" s="98"/>
      <c r="HJ32" s="98"/>
      <c r="HK32" s="98"/>
      <c r="HL32" s="98"/>
      <c r="HM32" s="98"/>
      <c r="HN32" s="98"/>
      <c r="HO32" s="98"/>
      <c r="HP32" s="98"/>
      <c r="HQ32" s="98"/>
      <c r="HR32" s="98"/>
      <c r="HS32" s="98"/>
    </row>
    <row r="33" spans="1:227" customFormat="1" ht="15.6" customHeight="1">
      <c r="A33" s="42"/>
      <c r="B33" s="15"/>
      <c r="C33" s="214"/>
      <c r="D33" s="213"/>
      <c r="E33" s="315" t="str">
        <f>'Pom2'!H17</f>
        <v>Nazwa pomieszczenia 2</v>
      </c>
      <c r="F33" s="315"/>
      <c r="G33" s="315"/>
      <c r="H33" s="315"/>
      <c r="I33" s="315"/>
      <c r="J33" s="214"/>
      <c r="K33" s="214"/>
      <c r="L33" s="214"/>
      <c r="M33" s="214"/>
      <c r="N33" s="17"/>
      <c r="O33" s="213"/>
      <c r="P33" s="316" t="s">
        <v>596</v>
      </c>
      <c r="Q33" s="316"/>
      <c r="R33" s="316"/>
      <c r="S33" s="316"/>
      <c r="T33" s="316"/>
      <c r="U33" s="258" t="b">
        <v>1</v>
      </c>
      <c r="V33" s="258"/>
      <c r="W33" s="15"/>
      <c r="X33" s="42"/>
      <c r="Y33" s="98"/>
      <c r="Z33" s="98"/>
      <c r="AA33" s="98"/>
      <c r="AB33" s="98"/>
      <c r="AC33" s="98"/>
      <c r="AD33" s="98"/>
      <c r="AE33" s="98"/>
      <c r="AF33" s="98"/>
      <c r="AG33" s="98"/>
      <c r="AH33" s="98"/>
      <c r="AI33" s="98"/>
      <c r="AJ33" s="98"/>
      <c r="AK33" s="98"/>
      <c r="AL33" s="98"/>
      <c r="AM33" s="98"/>
      <c r="AN33" s="98"/>
      <c r="AO33" s="98"/>
      <c r="AP33" s="98"/>
      <c r="AQ33" s="98"/>
      <c r="AR33" s="98"/>
      <c r="AS33" s="98"/>
      <c r="AT33" s="98"/>
      <c r="AU33" s="98"/>
      <c r="AV33" s="98"/>
      <c r="AW33" s="98"/>
      <c r="AX33" s="98"/>
      <c r="AY33" s="98"/>
      <c r="AZ33" s="98"/>
      <c r="BA33" s="98"/>
      <c r="BB33" s="98"/>
      <c r="BC33" s="98"/>
      <c r="BD33" s="98"/>
      <c r="BE33" s="98"/>
      <c r="BF33" s="98"/>
      <c r="BG33" s="98"/>
      <c r="BH33" s="98"/>
      <c r="BI33" s="98"/>
      <c r="BJ33" s="98"/>
      <c r="BK33" s="98"/>
      <c r="BL33" s="98"/>
      <c r="BM33" s="98"/>
      <c r="BN33" s="98"/>
      <c r="BO33" s="98"/>
      <c r="BP33" s="98"/>
      <c r="BQ33" s="98"/>
      <c r="BR33" s="98"/>
      <c r="BS33" s="98"/>
      <c r="BT33" s="98"/>
      <c r="BU33" s="98"/>
      <c r="BV33" s="98"/>
      <c r="BW33" s="98"/>
      <c r="BX33" s="98"/>
      <c r="BY33" s="98"/>
      <c r="BZ33" s="98"/>
      <c r="CA33" s="98"/>
      <c r="CB33" s="98"/>
      <c r="CC33" s="98"/>
      <c r="CD33" s="98"/>
      <c r="CE33" s="98"/>
      <c r="CF33" s="98"/>
      <c r="CG33" s="98"/>
      <c r="CH33" s="98"/>
      <c r="CI33" s="98"/>
      <c r="CJ33" s="98"/>
      <c r="CK33" s="98"/>
      <c r="CL33" s="98"/>
      <c r="CM33" s="98"/>
      <c r="CN33" s="98"/>
      <c r="CO33" s="98"/>
      <c r="CP33" s="98"/>
      <c r="CQ33" s="98"/>
      <c r="CR33" s="98"/>
      <c r="CS33" s="98"/>
      <c r="CT33" s="98"/>
      <c r="CU33" s="98"/>
      <c r="CV33" s="98"/>
      <c r="CW33" s="98"/>
      <c r="CX33" s="98"/>
      <c r="CY33" s="98"/>
      <c r="CZ33" s="98"/>
      <c r="DA33" s="98"/>
      <c r="DB33" s="98"/>
      <c r="DC33" s="98"/>
      <c r="DD33" s="98"/>
      <c r="DE33" s="98"/>
      <c r="DF33" s="98"/>
      <c r="DG33" s="98"/>
      <c r="DH33" s="98"/>
      <c r="DI33" s="98"/>
      <c r="DJ33" s="98"/>
      <c r="DK33" s="98"/>
      <c r="DL33" s="98"/>
      <c r="DM33" s="98"/>
      <c r="DN33" s="98"/>
      <c r="DO33" s="98"/>
      <c r="DP33" s="98"/>
      <c r="DQ33" s="98"/>
      <c r="DR33" s="98"/>
      <c r="DS33" s="98"/>
      <c r="DT33" s="98"/>
      <c r="DU33" s="98"/>
      <c r="DV33" s="98"/>
      <c r="DW33" s="98"/>
      <c r="DX33" s="98"/>
      <c r="DY33" s="98"/>
      <c r="DZ33" s="98"/>
      <c r="EA33" s="98"/>
      <c r="EB33" s="98"/>
      <c r="EC33" s="98"/>
      <c r="ED33" s="98"/>
      <c r="EE33" s="98"/>
      <c r="EF33" s="98"/>
      <c r="EG33" s="98"/>
      <c r="EH33" s="98"/>
      <c r="EI33" s="98"/>
      <c r="EJ33" s="98"/>
      <c r="EK33" s="98"/>
      <c r="EL33" s="98"/>
      <c r="EM33" s="98"/>
      <c r="EN33" s="98"/>
      <c r="EO33" s="98"/>
      <c r="EP33" s="98"/>
      <c r="EQ33" s="98"/>
      <c r="ER33" s="98"/>
      <c r="ES33" s="98"/>
      <c r="ET33" s="98"/>
      <c r="EU33" s="98"/>
      <c r="EV33" s="98"/>
      <c r="EW33" s="98"/>
      <c r="EX33" s="98"/>
      <c r="EY33" s="98"/>
      <c r="EZ33" s="98"/>
      <c r="FA33" s="98"/>
      <c r="FB33" s="98"/>
      <c r="FC33" s="98"/>
      <c r="FD33" s="98"/>
      <c r="FE33" s="98"/>
      <c r="FF33" s="98"/>
      <c r="FG33" s="98"/>
      <c r="FH33" s="98"/>
      <c r="FI33" s="98"/>
      <c r="FJ33" s="98"/>
      <c r="FK33" s="98"/>
      <c r="FL33" s="98"/>
      <c r="FM33" s="98"/>
      <c r="FN33" s="98"/>
      <c r="FO33" s="98"/>
      <c r="FP33" s="98"/>
      <c r="FQ33" s="98"/>
      <c r="FR33" s="98"/>
      <c r="FS33" s="98"/>
      <c r="FT33" s="98"/>
      <c r="FU33" s="98"/>
      <c r="FV33" s="98"/>
      <c r="FW33" s="98"/>
      <c r="FX33" s="98"/>
      <c r="FY33" s="98"/>
      <c r="FZ33" s="98"/>
      <c r="GA33" s="98"/>
      <c r="GB33" s="98"/>
      <c r="GC33" s="98"/>
      <c r="GD33" s="98"/>
      <c r="GE33" s="98"/>
      <c r="GF33" s="98"/>
      <c r="GG33" s="98"/>
      <c r="GH33" s="98"/>
      <c r="GI33" s="98"/>
      <c r="GJ33" s="98"/>
      <c r="GK33" s="98"/>
      <c r="GL33" s="98"/>
      <c r="GM33" s="98"/>
      <c r="GN33" s="98"/>
      <c r="GO33" s="98"/>
      <c r="GP33" s="98"/>
      <c r="GQ33" s="98"/>
      <c r="GR33" s="98"/>
      <c r="GS33" s="98"/>
      <c r="GT33" s="98"/>
      <c r="GU33" s="98"/>
      <c r="GV33" s="98"/>
      <c r="GW33" s="98"/>
      <c r="GX33" s="98"/>
      <c r="GY33" s="98"/>
      <c r="GZ33" s="98"/>
      <c r="HA33" s="98"/>
      <c r="HB33" s="98"/>
      <c r="HC33" s="98"/>
      <c r="HD33" s="98"/>
      <c r="HE33" s="98"/>
      <c r="HF33" s="98"/>
      <c r="HG33" s="98"/>
      <c r="HH33" s="98"/>
      <c r="HI33" s="98"/>
      <c r="HJ33" s="98"/>
      <c r="HK33" s="98"/>
      <c r="HL33" s="98"/>
      <c r="HM33" s="98"/>
      <c r="HN33" s="98"/>
      <c r="HO33" s="98"/>
      <c r="HP33" s="98"/>
      <c r="HQ33" s="98"/>
      <c r="HR33" s="98"/>
      <c r="HS33" s="98"/>
    </row>
    <row r="34" spans="1:227" customFormat="1" ht="15.6" customHeight="1">
      <c r="A34" s="42"/>
      <c r="B34" s="15"/>
      <c r="C34" s="214"/>
      <c r="D34" s="213"/>
      <c r="E34" s="315"/>
      <c r="F34" s="315"/>
      <c r="G34" s="315"/>
      <c r="H34" s="315"/>
      <c r="I34" s="315"/>
      <c r="J34" s="176"/>
      <c r="K34" s="176"/>
      <c r="L34" s="214"/>
      <c r="M34" s="214"/>
      <c r="N34" s="17"/>
      <c r="O34" s="213"/>
      <c r="P34" s="316"/>
      <c r="Q34" s="316"/>
      <c r="R34" s="316"/>
      <c r="S34" s="316"/>
      <c r="T34" s="316"/>
      <c r="U34" s="213"/>
      <c r="V34" s="213"/>
      <c r="W34" s="15"/>
      <c r="X34" s="42"/>
      <c r="Y34" s="98"/>
      <c r="Z34" s="98"/>
      <c r="AA34" s="98"/>
      <c r="AB34" s="98"/>
      <c r="AC34" s="98"/>
      <c r="AD34" s="98"/>
      <c r="AE34" s="98"/>
      <c r="AF34" s="98"/>
      <c r="AG34" s="98"/>
      <c r="AH34" s="98"/>
      <c r="AI34" s="98"/>
      <c r="AJ34" s="98"/>
      <c r="AK34" s="98"/>
      <c r="AL34" s="98"/>
      <c r="AM34" s="98"/>
      <c r="AN34" s="98"/>
      <c r="AO34" s="98"/>
      <c r="AP34" s="98"/>
      <c r="AQ34" s="98"/>
      <c r="AR34" s="98"/>
      <c r="AS34" s="98"/>
      <c r="AT34" s="98"/>
      <c r="AU34" s="98"/>
      <c r="AV34" s="98"/>
      <c r="AW34" s="98"/>
      <c r="AX34" s="98"/>
      <c r="AY34" s="98"/>
      <c r="AZ34" s="98"/>
      <c r="BA34" s="98"/>
      <c r="BB34" s="98"/>
      <c r="BC34" s="98"/>
      <c r="BD34" s="98"/>
      <c r="BE34" s="98"/>
      <c r="BF34" s="98"/>
      <c r="BG34" s="98"/>
      <c r="BH34" s="98"/>
      <c r="BI34" s="98"/>
      <c r="BJ34" s="98"/>
      <c r="BK34" s="98"/>
      <c r="BL34" s="98"/>
      <c r="BM34" s="98"/>
      <c r="BN34" s="98"/>
      <c r="BO34" s="98"/>
      <c r="BP34" s="98"/>
      <c r="BQ34" s="98"/>
      <c r="BR34" s="98"/>
      <c r="BS34" s="98"/>
      <c r="BT34" s="98"/>
      <c r="BU34" s="98"/>
      <c r="BV34" s="98"/>
      <c r="BW34" s="98"/>
      <c r="BX34" s="98"/>
      <c r="BY34" s="98"/>
      <c r="BZ34" s="98"/>
      <c r="CA34" s="98"/>
      <c r="CB34" s="98"/>
      <c r="CC34" s="98"/>
      <c r="CD34" s="98"/>
      <c r="CE34" s="98"/>
      <c r="CF34" s="98"/>
      <c r="CG34" s="98"/>
      <c r="CH34" s="98"/>
      <c r="CI34" s="98"/>
      <c r="CJ34" s="98"/>
      <c r="CK34" s="98"/>
      <c r="CL34" s="98"/>
      <c r="CM34" s="98"/>
      <c r="CN34" s="98"/>
      <c r="CO34" s="98"/>
      <c r="CP34" s="98"/>
      <c r="CQ34" s="98"/>
      <c r="CR34" s="98"/>
      <c r="CS34" s="98"/>
      <c r="CT34" s="98"/>
      <c r="CU34" s="98"/>
      <c r="CV34" s="98"/>
      <c r="CW34" s="98"/>
      <c r="CX34" s="98"/>
      <c r="CY34" s="98"/>
      <c r="CZ34" s="98"/>
      <c r="DA34" s="98"/>
      <c r="DB34" s="98"/>
      <c r="DC34" s="98"/>
      <c r="DD34" s="98"/>
      <c r="DE34" s="98"/>
      <c r="DF34" s="98"/>
      <c r="DG34" s="98"/>
      <c r="DH34" s="98"/>
      <c r="DI34" s="98"/>
      <c r="DJ34" s="98"/>
      <c r="DK34" s="98"/>
      <c r="DL34" s="98"/>
      <c r="DM34" s="98"/>
      <c r="DN34" s="98"/>
      <c r="DO34" s="98"/>
      <c r="DP34" s="98"/>
      <c r="DQ34" s="98"/>
      <c r="DR34" s="98"/>
      <c r="DS34" s="98"/>
      <c r="DT34" s="98"/>
      <c r="DU34" s="98"/>
      <c r="DV34" s="98"/>
      <c r="DW34" s="98"/>
      <c r="DX34" s="98"/>
      <c r="DY34" s="98"/>
      <c r="DZ34" s="98"/>
      <c r="EA34" s="98"/>
      <c r="EB34" s="98"/>
      <c r="EC34" s="98"/>
      <c r="ED34" s="98"/>
      <c r="EE34" s="98"/>
      <c r="EF34" s="98"/>
      <c r="EG34" s="98"/>
      <c r="EH34" s="98"/>
      <c r="EI34" s="98"/>
      <c r="EJ34" s="98"/>
      <c r="EK34" s="98"/>
      <c r="EL34" s="98"/>
      <c r="EM34" s="98"/>
      <c r="EN34" s="98"/>
      <c r="EO34" s="98"/>
      <c r="EP34" s="98"/>
      <c r="EQ34" s="98"/>
      <c r="ER34" s="98"/>
      <c r="ES34" s="98"/>
      <c r="ET34" s="98"/>
      <c r="EU34" s="98"/>
      <c r="EV34" s="98"/>
      <c r="EW34" s="98"/>
      <c r="EX34" s="98"/>
      <c r="EY34" s="98"/>
      <c r="EZ34" s="98"/>
      <c r="FA34" s="98"/>
      <c r="FB34" s="98"/>
      <c r="FC34" s="98"/>
      <c r="FD34" s="98"/>
      <c r="FE34" s="98"/>
      <c r="FF34" s="98"/>
      <c r="FG34" s="98"/>
      <c r="FH34" s="98"/>
      <c r="FI34" s="98"/>
      <c r="FJ34" s="98"/>
      <c r="FK34" s="98"/>
      <c r="FL34" s="98"/>
      <c r="FM34" s="98"/>
      <c r="FN34" s="98"/>
      <c r="FO34" s="98"/>
      <c r="FP34" s="98"/>
      <c r="FQ34" s="98"/>
      <c r="FR34" s="98"/>
      <c r="FS34" s="98"/>
      <c r="FT34" s="98"/>
      <c r="FU34" s="98"/>
      <c r="FV34" s="98"/>
      <c r="FW34" s="98"/>
      <c r="FX34" s="98"/>
      <c r="FY34" s="98"/>
      <c r="FZ34" s="98"/>
      <c r="GA34" s="98"/>
      <c r="GB34" s="98"/>
      <c r="GC34" s="98"/>
      <c r="GD34" s="98"/>
      <c r="GE34" s="98"/>
      <c r="GF34" s="98"/>
      <c r="GG34" s="98"/>
      <c r="GH34" s="98"/>
      <c r="GI34" s="98"/>
      <c r="GJ34" s="98"/>
      <c r="GK34" s="98"/>
      <c r="GL34" s="98"/>
      <c r="GM34" s="98"/>
      <c r="GN34" s="98"/>
      <c r="GO34" s="98"/>
      <c r="GP34" s="98"/>
      <c r="GQ34" s="98"/>
      <c r="GR34" s="98"/>
      <c r="GS34" s="98"/>
      <c r="GT34" s="98"/>
      <c r="GU34" s="98"/>
      <c r="GV34" s="98"/>
      <c r="GW34" s="98"/>
      <c r="GX34" s="98"/>
      <c r="GY34" s="98"/>
      <c r="GZ34" s="98"/>
      <c r="HA34" s="98"/>
      <c r="HB34" s="98"/>
      <c r="HC34" s="98"/>
      <c r="HD34" s="98"/>
      <c r="HE34" s="98"/>
      <c r="HF34" s="98"/>
      <c r="HG34" s="98"/>
      <c r="HH34" s="98"/>
      <c r="HI34" s="98"/>
      <c r="HJ34" s="98"/>
      <c r="HK34" s="98"/>
      <c r="HL34" s="98"/>
      <c r="HM34" s="98"/>
      <c r="HN34" s="98"/>
      <c r="HO34" s="98"/>
      <c r="HP34" s="98"/>
      <c r="HQ34" s="98"/>
      <c r="HR34" s="98"/>
      <c r="HS34" s="98"/>
    </row>
    <row r="35" spans="1:227" customFormat="1" ht="9" customHeight="1">
      <c r="A35" s="42"/>
      <c r="B35" s="15"/>
      <c r="C35" s="15"/>
      <c r="D35" s="17"/>
      <c r="E35" s="197"/>
      <c r="F35" s="197"/>
      <c r="G35" s="197"/>
      <c r="H35" s="197"/>
      <c r="I35" s="197"/>
      <c r="J35" s="196"/>
      <c r="K35" s="196"/>
      <c r="L35" s="195"/>
      <c r="M35" s="195"/>
      <c r="N35" s="17"/>
      <c r="O35" s="17"/>
      <c r="P35" s="17"/>
      <c r="Q35" s="17"/>
      <c r="R35" s="17"/>
      <c r="S35" s="17"/>
      <c r="T35" s="17"/>
      <c r="U35" s="17"/>
      <c r="V35" s="17"/>
      <c r="W35" s="15"/>
      <c r="X35" s="42"/>
      <c r="Y35" s="98"/>
      <c r="Z35" s="98"/>
      <c r="AA35" s="98"/>
      <c r="AB35" s="98"/>
      <c r="AC35" s="98"/>
      <c r="AD35" s="98"/>
      <c r="AE35" s="98"/>
      <c r="AF35" s="98"/>
      <c r="AG35" s="98"/>
      <c r="AH35" s="98"/>
      <c r="AI35" s="98"/>
      <c r="AJ35" s="98"/>
      <c r="AK35" s="98"/>
      <c r="AL35" s="98"/>
      <c r="AM35" s="98"/>
      <c r="AN35" s="98"/>
      <c r="AO35" s="98"/>
      <c r="AP35" s="98"/>
      <c r="AQ35" s="98"/>
      <c r="AR35" s="98"/>
      <c r="AS35" s="98"/>
      <c r="AT35" s="98"/>
      <c r="AU35" s="98"/>
      <c r="AV35" s="98"/>
      <c r="AW35" s="98"/>
      <c r="AX35" s="98"/>
      <c r="AY35" s="98"/>
      <c r="AZ35" s="98"/>
      <c r="BA35" s="98"/>
      <c r="BB35" s="98"/>
      <c r="BC35" s="98"/>
      <c r="BD35" s="98"/>
      <c r="BE35" s="98"/>
      <c r="BF35" s="98"/>
      <c r="BG35" s="98"/>
      <c r="BH35" s="98"/>
      <c r="BI35" s="98"/>
      <c r="BJ35" s="98"/>
      <c r="BK35" s="98"/>
      <c r="BL35" s="98"/>
      <c r="BM35" s="98"/>
      <c r="BN35" s="98"/>
      <c r="BO35" s="98"/>
      <c r="BP35" s="98"/>
      <c r="BQ35" s="98"/>
      <c r="BR35" s="98"/>
      <c r="BS35" s="98"/>
      <c r="BT35" s="98"/>
      <c r="BU35" s="98"/>
      <c r="BV35" s="98"/>
      <c r="BW35" s="98"/>
      <c r="BX35" s="98"/>
      <c r="BY35" s="98"/>
      <c r="BZ35" s="98"/>
      <c r="CA35" s="98"/>
      <c r="CB35" s="98"/>
      <c r="CC35" s="98"/>
      <c r="CD35" s="98"/>
      <c r="CE35" s="98"/>
      <c r="CF35" s="98"/>
      <c r="CG35" s="98"/>
      <c r="CH35" s="98"/>
      <c r="CI35" s="98"/>
      <c r="CJ35" s="98"/>
      <c r="CK35" s="98"/>
      <c r="CL35" s="98"/>
      <c r="CM35" s="98"/>
      <c r="CN35" s="98"/>
      <c r="CO35" s="98"/>
      <c r="CP35" s="98"/>
      <c r="CQ35" s="98"/>
      <c r="CR35" s="98"/>
      <c r="CS35" s="98"/>
      <c r="CT35" s="98"/>
      <c r="CU35" s="98"/>
      <c r="CV35" s="98"/>
      <c r="CW35" s="98"/>
      <c r="CX35" s="98"/>
      <c r="CY35" s="98"/>
      <c r="CZ35" s="98"/>
      <c r="DA35" s="98"/>
      <c r="DB35" s="98"/>
      <c r="DC35" s="98"/>
      <c r="DD35" s="98"/>
      <c r="DE35" s="98"/>
      <c r="DF35" s="98"/>
      <c r="DG35" s="98"/>
      <c r="DH35" s="98"/>
      <c r="DI35" s="98"/>
      <c r="DJ35" s="98"/>
      <c r="DK35" s="98"/>
      <c r="DL35" s="98"/>
      <c r="DM35" s="98"/>
      <c r="DN35" s="98"/>
      <c r="DO35" s="98"/>
      <c r="DP35" s="98"/>
      <c r="DQ35" s="98"/>
      <c r="DR35" s="98"/>
      <c r="DS35" s="98"/>
      <c r="DT35" s="98"/>
      <c r="DU35" s="98"/>
      <c r="DV35" s="98"/>
      <c r="DW35" s="98"/>
      <c r="DX35" s="98"/>
      <c r="DY35" s="98"/>
      <c r="DZ35" s="98"/>
      <c r="EA35" s="98"/>
      <c r="EB35" s="98"/>
      <c r="EC35" s="98"/>
      <c r="ED35" s="98"/>
      <c r="EE35" s="98"/>
      <c r="EF35" s="98"/>
      <c r="EG35" s="98"/>
      <c r="EH35" s="98"/>
      <c r="EI35" s="98"/>
      <c r="EJ35" s="98"/>
      <c r="EK35" s="98"/>
      <c r="EL35" s="98"/>
      <c r="EM35" s="98"/>
      <c r="EN35" s="98"/>
      <c r="EO35" s="98"/>
      <c r="EP35" s="98"/>
      <c r="EQ35" s="98"/>
      <c r="ER35" s="98"/>
      <c r="ES35" s="98"/>
      <c r="ET35" s="98"/>
      <c r="EU35" s="98"/>
      <c r="EV35" s="98"/>
      <c r="EW35" s="98"/>
      <c r="EX35" s="98"/>
      <c r="EY35" s="98"/>
      <c r="EZ35" s="98"/>
      <c r="FA35" s="98"/>
      <c r="FB35" s="98"/>
      <c r="FC35" s="98"/>
      <c r="FD35" s="98"/>
      <c r="FE35" s="98"/>
      <c r="FF35" s="98"/>
      <c r="FG35" s="98"/>
      <c r="FH35" s="98"/>
      <c r="FI35" s="98"/>
      <c r="FJ35" s="98"/>
      <c r="FK35" s="98"/>
      <c r="FL35" s="98"/>
      <c r="FM35" s="98"/>
      <c r="FN35" s="98"/>
      <c r="FO35" s="98"/>
      <c r="FP35" s="98"/>
      <c r="FQ35" s="98"/>
      <c r="FR35" s="98"/>
      <c r="FS35" s="98"/>
      <c r="FT35" s="98"/>
      <c r="FU35" s="98"/>
      <c r="FV35" s="98"/>
      <c r="FW35" s="98"/>
      <c r="FX35" s="98"/>
      <c r="FY35" s="98"/>
      <c r="FZ35" s="98"/>
      <c r="GA35" s="98"/>
      <c r="GB35" s="98"/>
      <c r="GC35" s="98"/>
      <c r="GD35" s="98"/>
      <c r="GE35" s="98"/>
      <c r="GF35" s="98"/>
      <c r="GG35" s="98"/>
      <c r="GH35" s="98"/>
      <c r="GI35" s="98"/>
      <c r="GJ35" s="98"/>
      <c r="GK35" s="98"/>
      <c r="GL35" s="98"/>
      <c r="GM35" s="98"/>
      <c r="GN35" s="98"/>
      <c r="GO35" s="98"/>
      <c r="GP35" s="98"/>
      <c r="GQ35" s="98"/>
      <c r="GR35" s="98"/>
      <c r="GS35" s="98"/>
      <c r="GT35" s="98"/>
      <c r="GU35" s="98"/>
      <c r="GV35" s="98"/>
      <c r="GW35" s="98"/>
      <c r="GX35" s="98"/>
      <c r="GY35" s="98"/>
      <c r="GZ35" s="98"/>
      <c r="HA35" s="98"/>
      <c r="HB35" s="98"/>
      <c r="HC35" s="98"/>
      <c r="HD35" s="98"/>
      <c r="HE35" s="98"/>
      <c r="HF35" s="98"/>
      <c r="HG35" s="98"/>
      <c r="HH35" s="98"/>
      <c r="HI35" s="98"/>
      <c r="HJ35" s="98"/>
      <c r="HK35" s="98"/>
      <c r="HL35" s="98"/>
      <c r="HM35" s="98"/>
      <c r="HN35" s="98"/>
      <c r="HO35" s="98"/>
      <c r="HP35" s="98"/>
      <c r="HQ35" s="98"/>
      <c r="HR35" s="98"/>
      <c r="HS35" s="98"/>
    </row>
    <row r="36" spans="1:227" customFormat="1" ht="15.6">
      <c r="A36" s="42"/>
      <c r="B36" s="15"/>
      <c r="C36" s="15"/>
      <c r="D36" s="17"/>
      <c r="E36" s="92" t="s">
        <v>570</v>
      </c>
      <c r="F36" s="17"/>
      <c r="G36" s="22"/>
      <c r="H36" s="198" t="s">
        <v>575</v>
      </c>
      <c r="I36" s="186"/>
      <c r="J36" s="184"/>
      <c r="K36" s="184"/>
      <c r="L36" s="184"/>
      <c r="M36" s="199"/>
      <c r="N36" s="17"/>
      <c r="O36" s="17"/>
      <c r="P36" s="173"/>
      <c r="Q36" s="17"/>
      <c r="R36" s="17"/>
      <c r="S36" s="17"/>
      <c r="T36" s="17"/>
      <c r="U36" s="17"/>
      <c r="V36" s="17"/>
      <c r="W36" s="15"/>
      <c r="X36" s="42"/>
      <c r="Y36" s="98"/>
      <c r="Z36" s="98"/>
      <c r="AA36" s="98"/>
      <c r="AB36" s="98"/>
      <c r="AC36" s="98"/>
      <c r="AD36" s="98"/>
      <c r="AE36" s="98"/>
      <c r="AF36" s="98"/>
      <c r="AG36" s="98"/>
      <c r="AH36" s="98"/>
      <c r="AI36" s="98"/>
      <c r="AJ36" s="98"/>
      <c r="AK36" s="98"/>
      <c r="AL36" s="98"/>
      <c r="AM36" s="98"/>
      <c r="AN36" s="98"/>
      <c r="AO36" s="98"/>
      <c r="AP36" s="98"/>
      <c r="AQ36" s="98"/>
      <c r="AR36" s="98"/>
      <c r="AS36" s="98"/>
      <c r="AT36" s="98"/>
      <c r="AU36" s="98"/>
      <c r="AV36" s="98"/>
      <c r="AW36" s="98"/>
      <c r="AX36" s="98"/>
      <c r="AY36" s="98"/>
      <c r="AZ36" s="98"/>
      <c r="BA36" s="98"/>
      <c r="BB36" s="98"/>
      <c r="BC36" s="98"/>
      <c r="BD36" s="98"/>
      <c r="BE36" s="98"/>
      <c r="BF36" s="98"/>
      <c r="BG36" s="98"/>
      <c r="BH36" s="98"/>
      <c r="BI36" s="98"/>
      <c r="BJ36" s="98"/>
      <c r="BK36" s="98"/>
      <c r="BL36" s="98"/>
      <c r="BM36" s="98"/>
      <c r="BN36" s="98"/>
      <c r="BO36" s="98"/>
      <c r="BP36" s="98"/>
      <c r="BQ36" s="98"/>
      <c r="BR36" s="98"/>
      <c r="BS36" s="98"/>
      <c r="BT36" s="98"/>
      <c r="BU36" s="98"/>
      <c r="BV36" s="98"/>
      <c r="BW36" s="98"/>
      <c r="BX36" s="98"/>
      <c r="BY36" s="98"/>
      <c r="BZ36" s="98"/>
      <c r="CA36" s="98"/>
      <c r="CB36" s="98"/>
      <c r="CC36" s="98"/>
      <c r="CD36" s="98"/>
      <c r="CE36" s="98"/>
      <c r="CF36" s="98"/>
      <c r="CG36" s="98"/>
      <c r="CH36" s="98"/>
      <c r="CI36" s="98"/>
      <c r="CJ36" s="98"/>
      <c r="CK36" s="98"/>
      <c r="CL36" s="98"/>
      <c r="CM36" s="98"/>
      <c r="CN36" s="98"/>
      <c r="CO36" s="98"/>
      <c r="CP36" s="98"/>
      <c r="CQ36" s="98"/>
      <c r="CR36" s="98"/>
      <c r="CS36" s="98"/>
      <c r="CT36" s="98"/>
      <c r="CU36" s="98"/>
      <c r="CV36" s="98"/>
      <c r="CW36" s="98"/>
      <c r="CX36" s="98"/>
      <c r="CY36" s="98"/>
      <c r="CZ36" s="98"/>
      <c r="DA36" s="98"/>
      <c r="DB36" s="98"/>
      <c r="DC36" s="98"/>
      <c r="DD36" s="98"/>
      <c r="DE36" s="98"/>
      <c r="DF36" s="98"/>
      <c r="DG36" s="98"/>
      <c r="DH36" s="98"/>
      <c r="DI36" s="98"/>
      <c r="DJ36" s="98"/>
      <c r="DK36" s="98"/>
      <c r="DL36" s="98"/>
      <c r="DM36" s="98"/>
      <c r="DN36" s="98"/>
      <c r="DO36" s="98"/>
      <c r="DP36" s="98"/>
      <c r="DQ36" s="98"/>
      <c r="DR36" s="98"/>
      <c r="DS36" s="98"/>
      <c r="DT36" s="98"/>
      <c r="DU36" s="98"/>
      <c r="DV36" s="98"/>
      <c r="DW36" s="98"/>
      <c r="DX36" s="98"/>
      <c r="DY36" s="98"/>
      <c r="DZ36" s="98"/>
      <c r="EA36" s="98"/>
      <c r="EB36" s="98"/>
      <c r="EC36" s="98"/>
      <c r="ED36" s="98"/>
      <c r="EE36" s="98"/>
      <c r="EF36" s="98"/>
      <c r="EG36" s="98"/>
      <c r="EH36" s="98"/>
      <c r="EI36" s="98"/>
      <c r="EJ36" s="98"/>
      <c r="EK36" s="98"/>
      <c r="EL36" s="98"/>
      <c r="EM36" s="98"/>
      <c r="EN36" s="98"/>
      <c r="EO36" s="98"/>
      <c r="EP36" s="98"/>
      <c r="EQ36" s="98"/>
      <c r="ER36" s="98"/>
      <c r="ES36" s="98"/>
      <c r="ET36" s="98"/>
      <c r="EU36" s="98"/>
      <c r="EV36" s="98"/>
      <c r="EW36" s="98"/>
      <c r="EX36" s="98"/>
      <c r="EY36" s="98"/>
      <c r="EZ36" s="98"/>
      <c r="FA36" s="98"/>
      <c r="FB36" s="98"/>
      <c r="FC36" s="98"/>
      <c r="FD36" s="98"/>
      <c r="FE36" s="98"/>
      <c r="FF36" s="98"/>
      <c r="FG36" s="98"/>
      <c r="FH36" s="98"/>
      <c r="FI36" s="98"/>
      <c r="FJ36" s="98"/>
      <c r="FK36" s="98"/>
      <c r="FL36" s="98"/>
      <c r="FM36" s="98"/>
      <c r="FN36" s="98"/>
      <c r="FO36" s="98"/>
      <c r="FP36" s="98"/>
      <c r="FQ36" s="98"/>
      <c r="FR36" s="98"/>
      <c r="FS36" s="98"/>
      <c r="FT36" s="98"/>
      <c r="FU36" s="98"/>
      <c r="FV36" s="98"/>
      <c r="FW36" s="98"/>
      <c r="FX36" s="98"/>
      <c r="FY36" s="98"/>
      <c r="FZ36" s="98"/>
      <c r="GA36" s="98"/>
      <c r="GB36" s="98"/>
      <c r="GC36" s="98"/>
      <c r="GD36" s="98"/>
      <c r="GE36" s="98"/>
      <c r="GF36" s="98"/>
      <c r="GG36" s="98"/>
      <c r="GH36" s="98"/>
      <c r="GI36" s="98"/>
      <c r="GJ36" s="98"/>
      <c r="GK36" s="98"/>
      <c r="GL36" s="98"/>
      <c r="GM36" s="98"/>
      <c r="GN36" s="98"/>
      <c r="GO36" s="98"/>
      <c r="GP36" s="98"/>
      <c r="GQ36" s="98"/>
      <c r="GR36" s="98"/>
      <c r="GS36" s="98"/>
      <c r="GT36" s="98"/>
      <c r="GU36" s="98"/>
      <c r="GV36" s="98"/>
      <c r="GW36" s="98"/>
      <c r="GX36" s="98"/>
      <c r="GY36" s="98"/>
      <c r="GZ36" s="98"/>
      <c r="HA36" s="98"/>
      <c r="HB36" s="98"/>
      <c r="HC36" s="98"/>
      <c r="HD36" s="98"/>
      <c r="HE36" s="98"/>
      <c r="HF36" s="98"/>
      <c r="HG36" s="98"/>
      <c r="HH36" s="98"/>
      <c r="HI36" s="98"/>
      <c r="HJ36" s="98"/>
      <c r="HK36" s="98"/>
      <c r="HL36" s="98"/>
      <c r="HM36" s="98"/>
      <c r="HN36" s="98"/>
      <c r="HO36" s="98"/>
      <c r="HP36" s="98"/>
      <c r="HQ36" s="98"/>
      <c r="HR36" s="98"/>
      <c r="HS36" s="98"/>
    </row>
    <row r="37" spans="1:227" customFormat="1" ht="15.6">
      <c r="A37" s="42"/>
      <c r="B37" s="15"/>
      <c r="C37" s="15"/>
      <c r="D37" s="17"/>
      <c r="E37" s="92" t="str">
        <f>'Pom2'!M24&amp;" x "&amp;'Pom2'!M27&amp;" x "&amp;'Pom2'!M30</f>
        <v>6,25 x 4,3 x 2,58</v>
      </c>
      <c r="F37" s="17"/>
      <c r="G37" s="92" t="s">
        <v>7</v>
      </c>
      <c r="H37" s="200" t="s">
        <v>571</v>
      </c>
      <c r="I37" s="22"/>
      <c r="J37" s="17"/>
      <c r="K37" s="17"/>
      <c r="L37" s="204">
        <f>'Pom2'!I95</f>
        <v>1482</v>
      </c>
      <c r="M37" s="202" t="s">
        <v>17</v>
      </c>
      <c r="N37" s="17"/>
      <c r="O37" s="17"/>
      <c r="P37" s="17"/>
      <c r="Q37" s="17"/>
      <c r="R37" s="17"/>
      <c r="S37" s="17"/>
      <c r="T37" s="17"/>
      <c r="U37" s="17"/>
      <c r="V37" s="17"/>
      <c r="W37" s="15"/>
      <c r="X37" s="42"/>
      <c r="Y37" s="98"/>
      <c r="Z37" s="98"/>
      <c r="AA37" s="98"/>
      <c r="AB37" s="98"/>
      <c r="AC37" s="98"/>
      <c r="AD37" s="98"/>
      <c r="AE37" s="98"/>
      <c r="AF37" s="98"/>
      <c r="AG37" s="98"/>
      <c r="AH37" s="98"/>
      <c r="AI37" s="98"/>
      <c r="AJ37" s="98"/>
      <c r="AK37" s="98"/>
      <c r="AL37" s="98"/>
      <c r="AM37" s="98"/>
      <c r="AN37" s="98"/>
      <c r="AO37" s="98"/>
      <c r="AP37" s="98"/>
      <c r="AQ37" s="98"/>
      <c r="AR37" s="98"/>
      <c r="AS37" s="98"/>
      <c r="AT37" s="98"/>
      <c r="AU37" s="98"/>
      <c r="AV37" s="98"/>
      <c r="AW37" s="98"/>
      <c r="AX37" s="98"/>
      <c r="AY37" s="98"/>
      <c r="AZ37" s="98"/>
      <c r="BA37" s="98"/>
      <c r="BB37" s="98"/>
      <c r="BC37" s="98"/>
      <c r="BD37" s="98"/>
      <c r="BE37" s="98"/>
      <c r="BF37" s="98"/>
      <c r="BG37" s="98"/>
      <c r="BH37" s="98"/>
      <c r="BI37" s="98"/>
      <c r="BJ37" s="98"/>
      <c r="BK37" s="98"/>
      <c r="BL37" s="98"/>
      <c r="BM37" s="98"/>
      <c r="BN37" s="98"/>
      <c r="BO37" s="98"/>
      <c r="BP37" s="98"/>
      <c r="BQ37" s="98"/>
      <c r="BR37" s="98"/>
      <c r="BS37" s="98"/>
      <c r="BT37" s="98"/>
      <c r="BU37" s="98"/>
      <c r="BV37" s="98"/>
      <c r="BW37" s="98"/>
      <c r="BX37" s="98"/>
      <c r="BY37" s="98"/>
      <c r="BZ37" s="98"/>
      <c r="CA37" s="98"/>
      <c r="CB37" s="98"/>
      <c r="CC37" s="98"/>
      <c r="CD37" s="98"/>
      <c r="CE37" s="98"/>
      <c r="CF37" s="98"/>
      <c r="CG37" s="98"/>
      <c r="CH37" s="98"/>
      <c r="CI37" s="98"/>
      <c r="CJ37" s="98"/>
      <c r="CK37" s="98"/>
      <c r="CL37" s="98"/>
      <c r="CM37" s="98"/>
      <c r="CN37" s="98"/>
      <c r="CO37" s="98"/>
      <c r="CP37" s="98"/>
      <c r="CQ37" s="98"/>
      <c r="CR37" s="98"/>
      <c r="CS37" s="98"/>
      <c r="CT37" s="98"/>
      <c r="CU37" s="98"/>
      <c r="CV37" s="98"/>
      <c r="CW37" s="98"/>
      <c r="CX37" s="98"/>
      <c r="CY37" s="98"/>
      <c r="CZ37" s="98"/>
      <c r="DA37" s="98"/>
      <c r="DB37" s="98"/>
      <c r="DC37" s="98"/>
      <c r="DD37" s="98"/>
      <c r="DE37" s="98"/>
      <c r="DF37" s="98"/>
      <c r="DG37" s="98"/>
      <c r="DH37" s="98"/>
      <c r="DI37" s="98"/>
      <c r="DJ37" s="98"/>
      <c r="DK37" s="98"/>
      <c r="DL37" s="98"/>
      <c r="DM37" s="98"/>
      <c r="DN37" s="98"/>
      <c r="DO37" s="98"/>
      <c r="DP37" s="98"/>
      <c r="DQ37" s="98"/>
      <c r="DR37" s="98"/>
      <c r="DS37" s="98"/>
      <c r="DT37" s="98"/>
      <c r="DU37" s="98"/>
      <c r="DV37" s="98"/>
      <c r="DW37" s="98"/>
      <c r="DX37" s="98"/>
      <c r="DY37" s="98"/>
      <c r="DZ37" s="98"/>
      <c r="EA37" s="98"/>
      <c r="EB37" s="98"/>
      <c r="EC37" s="98"/>
      <c r="ED37" s="98"/>
      <c r="EE37" s="98"/>
      <c r="EF37" s="98"/>
      <c r="EG37" s="98"/>
      <c r="EH37" s="98"/>
      <c r="EI37" s="98"/>
      <c r="EJ37" s="98"/>
      <c r="EK37" s="98"/>
      <c r="EL37" s="98"/>
      <c r="EM37" s="98"/>
      <c r="EN37" s="98"/>
      <c r="EO37" s="98"/>
      <c r="EP37" s="98"/>
      <c r="EQ37" s="98"/>
      <c r="ER37" s="98"/>
      <c r="ES37" s="98"/>
      <c r="ET37" s="98"/>
      <c r="EU37" s="98"/>
      <c r="EV37" s="98"/>
      <c r="EW37" s="98"/>
      <c r="EX37" s="98"/>
      <c r="EY37" s="98"/>
      <c r="EZ37" s="98"/>
      <c r="FA37" s="98"/>
      <c r="FB37" s="98"/>
      <c r="FC37" s="98"/>
      <c r="FD37" s="98"/>
      <c r="FE37" s="98"/>
      <c r="FF37" s="98"/>
      <c r="FG37" s="98"/>
      <c r="FH37" s="98"/>
      <c r="FI37" s="98"/>
      <c r="FJ37" s="98"/>
      <c r="FK37" s="98"/>
      <c r="FL37" s="98"/>
      <c r="FM37" s="98"/>
      <c r="FN37" s="98"/>
      <c r="FO37" s="98"/>
      <c r="FP37" s="98"/>
      <c r="FQ37" s="98"/>
      <c r="FR37" s="98"/>
      <c r="FS37" s="98"/>
      <c r="FT37" s="98"/>
      <c r="FU37" s="98"/>
      <c r="FV37" s="98"/>
      <c r="FW37" s="98"/>
      <c r="FX37" s="98"/>
      <c r="FY37" s="98"/>
      <c r="FZ37" s="98"/>
      <c r="GA37" s="98"/>
      <c r="GB37" s="98"/>
      <c r="GC37" s="98"/>
      <c r="GD37" s="98"/>
      <c r="GE37" s="98"/>
      <c r="GF37" s="98"/>
      <c r="GG37" s="98"/>
      <c r="GH37" s="98"/>
      <c r="GI37" s="98"/>
      <c r="GJ37" s="98"/>
      <c r="GK37" s="98"/>
      <c r="GL37" s="98"/>
      <c r="GM37" s="98"/>
      <c r="GN37" s="98"/>
      <c r="GO37" s="98"/>
      <c r="GP37" s="98"/>
      <c r="GQ37" s="98"/>
      <c r="GR37" s="98"/>
      <c r="GS37" s="98"/>
      <c r="GT37" s="98"/>
      <c r="GU37" s="98"/>
      <c r="GV37" s="98"/>
      <c r="GW37" s="98"/>
      <c r="GX37" s="98"/>
      <c r="GY37" s="98"/>
      <c r="GZ37" s="98"/>
      <c r="HA37" s="98"/>
      <c r="HB37" s="98"/>
      <c r="HC37" s="98"/>
      <c r="HD37" s="98"/>
      <c r="HE37" s="98"/>
      <c r="HF37" s="98"/>
      <c r="HG37" s="98"/>
      <c r="HH37" s="98"/>
      <c r="HI37" s="98"/>
      <c r="HJ37" s="98"/>
      <c r="HK37" s="98"/>
      <c r="HL37" s="98"/>
      <c r="HM37" s="98"/>
      <c r="HN37" s="98"/>
      <c r="HO37" s="98"/>
      <c r="HP37" s="98"/>
      <c r="HQ37" s="98"/>
      <c r="HR37" s="98"/>
      <c r="HS37" s="98"/>
    </row>
    <row r="38" spans="1:227" customFormat="1" ht="15.6">
      <c r="A38" s="42"/>
      <c r="B38" s="15"/>
      <c r="C38" s="15"/>
      <c r="D38" s="17"/>
      <c r="E38" s="203">
        <f>'Pom2'!M24*'Pom2'!M27</f>
        <v>26.875</v>
      </c>
      <c r="F38" s="17"/>
      <c r="G38" s="92" t="s">
        <v>591</v>
      </c>
      <c r="H38" s="200" t="s">
        <v>572</v>
      </c>
      <c r="I38" s="22"/>
      <c r="J38" s="17"/>
      <c r="K38" s="17"/>
      <c r="L38" s="204">
        <f>'Pom2'!I130</f>
        <v>939</v>
      </c>
      <c r="M38" s="202" t="s">
        <v>17</v>
      </c>
      <c r="N38" s="17"/>
      <c r="O38" s="17"/>
      <c r="P38" s="314" t="s">
        <v>593</v>
      </c>
      <c r="Q38" s="314"/>
      <c r="R38" s="314"/>
      <c r="S38" s="314" t="s">
        <v>594</v>
      </c>
      <c r="T38" s="314"/>
      <c r="U38" s="314"/>
      <c r="V38" s="205" t="s">
        <v>658</v>
      </c>
      <c r="W38" s="15"/>
      <c r="X38" s="42"/>
      <c r="Y38" s="98"/>
      <c r="Z38" s="98"/>
      <c r="AA38" s="98"/>
      <c r="AB38" s="98"/>
      <c r="AC38" s="98"/>
      <c r="AD38" s="98"/>
      <c r="AE38" s="98"/>
      <c r="AF38" s="98"/>
      <c r="AG38" s="98"/>
      <c r="AH38" s="98"/>
      <c r="AI38" s="98"/>
      <c r="AJ38" s="98"/>
      <c r="AK38" s="98"/>
      <c r="AL38" s="98"/>
      <c r="AM38" s="98"/>
      <c r="AN38" s="98"/>
      <c r="AO38" s="98"/>
      <c r="AP38" s="98"/>
      <c r="AQ38" s="98"/>
      <c r="AR38" s="98"/>
      <c r="AS38" s="98"/>
      <c r="AT38" s="98"/>
      <c r="AU38" s="98"/>
      <c r="AV38" s="98"/>
      <c r="AW38" s="98"/>
      <c r="AX38" s="98"/>
      <c r="AY38" s="98"/>
      <c r="AZ38" s="98"/>
      <c r="BA38" s="98"/>
      <c r="BB38" s="98"/>
      <c r="BC38" s="98"/>
      <c r="BD38" s="98"/>
      <c r="BE38" s="98"/>
      <c r="BF38" s="98"/>
      <c r="BG38" s="98"/>
      <c r="BH38" s="98"/>
      <c r="BI38" s="98"/>
      <c r="BJ38" s="98"/>
      <c r="BK38" s="98"/>
      <c r="BL38" s="98"/>
      <c r="BM38" s="98"/>
      <c r="BN38" s="98"/>
      <c r="BO38" s="98"/>
      <c r="BP38" s="98"/>
      <c r="BQ38" s="98"/>
      <c r="BR38" s="98"/>
      <c r="BS38" s="98"/>
      <c r="BT38" s="98"/>
      <c r="BU38" s="98"/>
      <c r="BV38" s="98"/>
      <c r="BW38" s="98"/>
      <c r="BX38" s="98"/>
      <c r="BY38" s="98"/>
      <c r="BZ38" s="98"/>
      <c r="CA38" s="98"/>
      <c r="CB38" s="98"/>
      <c r="CC38" s="98"/>
      <c r="CD38" s="98"/>
      <c r="CE38" s="98"/>
      <c r="CF38" s="98"/>
      <c r="CG38" s="98"/>
      <c r="CH38" s="98"/>
      <c r="CI38" s="98"/>
      <c r="CJ38" s="98"/>
      <c r="CK38" s="98"/>
      <c r="CL38" s="98"/>
      <c r="CM38" s="98"/>
      <c r="CN38" s="98"/>
      <c r="CO38" s="98"/>
      <c r="CP38" s="98"/>
      <c r="CQ38" s="98"/>
      <c r="CR38" s="98"/>
      <c r="CS38" s="98"/>
      <c r="CT38" s="98"/>
      <c r="CU38" s="98"/>
      <c r="CV38" s="98"/>
      <c r="CW38" s="98"/>
      <c r="CX38" s="98"/>
      <c r="CY38" s="98"/>
      <c r="CZ38" s="98"/>
      <c r="DA38" s="98"/>
      <c r="DB38" s="98"/>
      <c r="DC38" s="98"/>
      <c r="DD38" s="98"/>
      <c r="DE38" s="98"/>
      <c r="DF38" s="98"/>
      <c r="DG38" s="98"/>
      <c r="DH38" s="98"/>
      <c r="DI38" s="98"/>
      <c r="DJ38" s="98"/>
      <c r="DK38" s="98"/>
      <c r="DL38" s="98"/>
      <c r="DM38" s="98"/>
      <c r="DN38" s="98"/>
      <c r="DO38" s="98"/>
      <c r="DP38" s="98"/>
      <c r="DQ38" s="98"/>
      <c r="DR38" s="98"/>
      <c r="DS38" s="98"/>
      <c r="DT38" s="98"/>
      <c r="DU38" s="98"/>
      <c r="DV38" s="98"/>
      <c r="DW38" s="98"/>
      <c r="DX38" s="98"/>
      <c r="DY38" s="98"/>
      <c r="DZ38" s="98"/>
      <c r="EA38" s="98"/>
      <c r="EB38" s="98"/>
      <c r="EC38" s="98"/>
      <c r="ED38" s="98"/>
      <c r="EE38" s="98"/>
      <c r="EF38" s="98"/>
      <c r="EG38" s="98"/>
      <c r="EH38" s="98"/>
      <c r="EI38" s="98"/>
      <c r="EJ38" s="98"/>
      <c r="EK38" s="98"/>
      <c r="EL38" s="98"/>
      <c r="EM38" s="98"/>
      <c r="EN38" s="98"/>
      <c r="EO38" s="98"/>
      <c r="EP38" s="98"/>
      <c r="EQ38" s="98"/>
      <c r="ER38" s="98"/>
      <c r="ES38" s="98"/>
      <c r="ET38" s="98"/>
      <c r="EU38" s="98"/>
      <c r="EV38" s="98"/>
      <c r="EW38" s="98"/>
      <c r="EX38" s="98"/>
      <c r="EY38" s="98"/>
      <c r="EZ38" s="98"/>
      <c r="FA38" s="98"/>
      <c r="FB38" s="98"/>
      <c r="FC38" s="98"/>
      <c r="FD38" s="98"/>
      <c r="FE38" s="98"/>
      <c r="FF38" s="98"/>
      <c r="FG38" s="98"/>
      <c r="FH38" s="98"/>
      <c r="FI38" s="98"/>
      <c r="FJ38" s="98"/>
      <c r="FK38" s="98"/>
      <c r="FL38" s="98"/>
      <c r="FM38" s="98"/>
      <c r="FN38" s="98"/>
      <c r="FO38" s="98"/>
      <c r="FP38" s="98"/>
      <c r="FQ38" s="98"/>
      <c r="FR38" s="98"/>
      <c r="FS38" s="98"/>
      <c r="FT38" s="98"/>
      <c r="FU38" s="98"/>
      <c r="FV38" s="98"/>
      <c r="FW38" s="98"/>
      <c r="FX38" s="98"/>
      <c r="FY38" s="98"/>
      <c r="FZ38" s="98"/>
      <c r="GA38" s="98"/>
      <c r="GB38" s="98"/>
      <c r="GC38" s="98"/>
      <c r="GD38" s="98"/>
      <c r="GE38" s="98"/>
      <c r="GF38" s="98"/>
      <c r="GG38" s="98"/>
      <c r="GH38" s="98"/>
      <c r="GI38" s="98"/>
      <c r="GJ38" s="98"/>
      <c r="GK38" s="98"/>
      <c r="GL38" s="98"/>
      <c r="GM38" s="98"/>
      <c r="GN38" s="98"/>
      <c r="GO38" s="98"/>
      <c r="GP38" s="98"/>
      <c r="GQ38" s="98"/>
      <c r="GR38" s="98"/>
      <c r="GS38" s="98"/>
      <c r="GT38" s="98"/>
      <c r="GU38" s="98"/>
      <c r="GV38" s="98"/>
      <c r="GW38" s="98"/>
      <c r="GX38" s="98"/>
      <c r="GY38" s="98"/>
      <c r="GZ38" s="98"/>
      <c r="HA38" s="98"/>
      <c r="HB38" s="98"/>
      <c r="HC38" s="98"/>
      <c r="HD38" s="98"/>
      <c r="HE38" s="98"/>
      <c r="HF38" s="98"/>
      <c r="HG38" s="98"/>
      <c r="HH38" s="98"/>
      <c r="HI38" s="98"/>
      <c r="HJ38" s="98"/>
      <c r="HK38" s="98"/>
      <c r="HL38" s="98"/>
      <c r="HM38" s="98"/>
      <c r="HN38" s="98"/>
      <c r="HO38" s="98"/>
      <c r="HP38" s="98"/>
      <c r="HQ38" s="98"/>
      <c r="HR38" s="98"/>
      <c r="HS38" s="98"/>
    </row>
    <row r="39" spans="1:227" customFormat="1" ht="15.6">
      <c r="A39" s="42"/>
      <c r="B39" s="15"/>
      <c r="C39" s="15"/>
      <c r="D39" s="17"/>
      <c r="E39" s="17"/>
      <c r="F39" s="17"/>
      <c r="G39" s="22"/>
      <c r="H39" s="200" t="s">
        <v>468</v>
      </c>
      <c r="I39" s="22"/>
      <c r="J39" s="17"/>
      <c r="K39" s="17"/>
      <c r="L39" s="204">
        <f>'Pom2'!I151</f>
        <v>555</v>
      </c>
      <c r="M39" s="202" t="s">
        <v>17</v>
      </c>
      <c r="N39" s="17"/>
      <c r="O39" s="17"/>
      <c r="P39" s="17"/>
      <c r="Q39" s="17"/>
      <c r="R39" s="17"/>
      <c r="S39" s="17"/>
      <c r="T39" s="17"/>
      <c r="U39" s="17"/>
      <c r="V39" s="17"/>
      <c r="W39" s="15"/>
      <c r="X39" s="42"/>
      <c r="Y39" s="98"/>
      <c r="Z39" s="98"/>
      <c r="AA39" s="98"/>
      <c r="AB39" s="98"/>
      <c r="AC39" s="98"/>
      <c r="AD39" s="98"/>
      <c r="AE39" s="98"/>
      <c r="AF39" s="98"/>
      <c r="AG39" s="98"/>
      <c r="AH39" s="98"/>
      <c r="AI39" s="98"/>
      <c r="AJ39" s="98"/>
      <c r="AK39" s="98"/>
      <c r="AL39" s="98"/>
      <c r="AM39" s="98"/>
      <c r="AN39" s="98"/>
      <c r="AO39" s="98"/>
      <c r="AP39" s="98"/>
      <c r="AQ39" s="98"/>
      <c r="AR39" s="98"/>
      <c r="AS39" s="98"/>
      <c r="AT39" s="98"/>
      <c r="AU39" s="98"/>
      <c r="AV39" s="98"/>
      <c r="AW39" s="98"/>
      <c r="AX39" s="98"/>
      <c r="AY39" s="98"/>
      <c r="AZ39" s="98"/>
      <c r="BA39" s="98"/>
      <c r="BB39" s="98"/>
      <c r="BC39" s="98"/>
      <c r="BD39" s="98"/>
      <c r="BE39" s="98"/>
      <c r="BF39" s="98"/>
      <c r="BG39" s="98"/>
      <c r="BH39" s="98"/>
      <c r="BI39" s="98"/>
      <c r="BJ39" s="98"/>
      <c r="BK39" s="98"/>
      <c r="BL39" s="98"/>
      <c r="BM39" s="98"/>
      <c r="BN39" s="98"/>
      <c r="BO39" s="98"/>
      <c r="BP39" s="98"/>
      <c r="BQ39" s="98"/>
      <c r="BR39" s="98"/>
      <c r="BS39" s="98"/>
      <c r="BT39" s="98"/>
      <c r="BU39" s="98"/>
      <c r="BV39" s="98"/>
      <c r="BW39" s="98"/>
      <c r="BX39" s="98"/>
      <c r="BY39" s="98"/>
      <c r="BZ39" s="98"/>
      <c r="CA39" s="98"/>
      <c r="CB39" s="98"/>
      <c r="CC39" s="98"/>
      <c r="CD39" s="98"/>
      <c r="CE39" s="98"/>
      <c r="CF39" s="98"/>
      <c r="CG39" s="98"/>
      <c r="CH39" s="98"/>
      <c r="CI39" s="98"/>
      <c r="CJ39" s="98"/>
      <c r="CK39" s="98"/>
      <c r="CL39" s="98"/>
      <c r="CM39" s="98"/>
      <c r="CN39" s="98"/>
      <c r="CO39" s="98"/>
      <c r="CP39" s="98"/>
      <c r="CQ39" s="98"/>
      <c r="CR39" s="98"/>
      <c r="CS39" s="98"/>
      <c r="CT39" s="98"/>
      <c r="CU39" s="98"/>
      <c r="CV39" s="98"/>
      <c r="CW39" s="98"/>
      <c r="CX39" s="98"/>
      <c r="CY39" s="98"/>
      <c r="CZ39" s="98"/>
      <c r="DA39" s="98"/>
      <c r="DB39" s="98"/>
      <c r="DC39" s="98"/>
      <c r="DD39" s="98"/>
      <c r="DE39" s="98"/>
      <c r="DF39" s="98"/>
      <c r="DG39" s="98"/>
      <c r="DH39" s="98"/>
      <c r="DI39" s="98"/>
      <c r="DJ39" s="98"/>
      <c r="DK39" s="98"/>
      <c r="DL39" s="98"/>
      <c r="DM39" s="98"/>
      <c r="DN39" s="98"/>
      <c r="DO39" s="98"/>
      <c r="DP39" s="98"/>
      <c r="DQ39" s="98"/>
      <c r="DR39" s="98"/>
      <c r="DS39" s="98"/>
      <c r="DT39" s="98"/>
      <c r="DU39" s="98"/>
      <c r="DV39" s="98"/>
      <c r="DW39" s="98"/>
      <c r="DX39" s="98"/>
      <c r="DY39" s="98"/>
      <c r="DZ39" s="98"/>
      <c r="EA39" s="98"/>
      <c r="EB39" s="98"/>
      <c r="EC39" s="98"/>
      <c r="ED39" s="98"/>
      <c r="EE39" s="98"/>
      <c r="EF39" s="98"/>
      <c r="EG39" s="98"/>
      <c r="EH39" s="98"/>
      <c r="EI39" s="98"/>
      <c r="EJ39" s="98"/>
      <c r="EK39" s="98"/>
      <c r="EL39" s="98"/>
      <c r="EM39" s="98"/>
      <c r="EN39" s="98"/>
      <c r="EO39" s="98"/>
      <c r="EP39" s="98"/>
      <c r="EQ39" s="98"/>
      <c r="ER39" s="98"/>
      <c r="ES39" s="98"/>
      <c r="ET39" s="98"/>
      <c r="EU39" s="98"/>
      <c r="EV39" s="98"/>
      <c r="EW39" s="98"/>
      <c r="EX39" s="98"/>
      <c r="EY39" s="98"/>
      <c r="EZ39" s="98"/>
      <c r="FA39" s="98"/>
      <c r="FB39" s="98"/>
      <c r="FC39" s="98"/>
      <c r="FD39" s="98"/>
      <c r="FE39" s="98"/>
      <c r="FF39" s="98"/>
      <c r="FG39" s="98"/>
      <c r="FH39" s="98"/>
      <c r="FI39" s="98"/>
      <c r="FJ39" s="98"/>
      <c r="FK39" s="98"/>
      <c r="FL39" s="98"/>
      <c r="FM39" s="98"/>
      <c r="FN39" s="98"/>
      <c r="FO39" s="98"/>
      <c r="FP39" s="98"/>
      <c r="FQ39" s="98"/>
      <c r="FR39" s="98"/>
      <c r="FS39" s="98"/>
      <c r="FT39" s="98"/>
      <c r="FU39" s="98"/>
      <c r="FV39" s="98"/>
      <c r="FW39" s="98"/>
      <c r="FX39" s="98"/>
      <c r="FY39" s="98"/>
      <c r="FZ39" s="98"/>
      <c r="GA39" s="98"/>
      <c r="GB39" s="98"/>
      <c r="GC39" s="98"/>
      <c r="GD39" s="98"/>
      <c r="GE39" s="98"/>
      <c r="GF39" s="98"/>
      <c r="GG39" s="98"/>
      <c r="GH39" s="98"/>
      <c r="GI39" s="98"/>
      <c r="GJ39" s="98"/>
      <c r="GK39" s="98"/>
      <c r="GL39" s="98"/>
      <c r="GM39" s="98"/>
      <c r="GN39" s="98"/>
      <c r="GO39" s="98"/>
      <c r="GP39" s="98"/>
      <c r="GQ39" s="98"/>
      <c r="GR39" s="98"/>
      <c r="GS39" s="98"/>
      <c r="GT39" s="98"/>
      <c r="GU39" s="98"/>
      <c r="GV39" s="98"/>
      <c r="GW39" s="98"/>
      <c r="GX39" s="98"/>
      <c r="GY39" s="98"/>
      <c r="GZ39" s="98"/>
      <c r="HA39" s="98"/>
      <c r="HB39" s="98"/>
      <c r="HC39" s="98"/>
      <c r="HD39" s="98"/>
      <c r="HE39" s="98"/>
      <c r="HF39" s="98"/>
      <c r="HG39" s="98"/>
      <c r="HH39" s="98"/>
      <c r="HI39" s="98"/>
      <c r="HJ39" s="98"/>
      <c r="HK39" s="98"/>
      <c r="HL39" s="98"/>
      <c r="HM39" s="98"/>
      <c r="HN39" s="98"/>
      <c r="HO39" s="98"/>
      <c r="HP39" s="98"/>
      <c r="HQ39" s="98"/>
      <c r="HR39" s="98"/>
      <c r="HS39" s="98"/>
    </row>
    <row r="40" spans="1:227" customFormat="1" ht="15.6">
      <c r="A40" s="42"/>
      <c r="B40" s="15"/>
      <c r="C40" s="15"/>
      <c r="D40" s="17"/>
      <c r="E40" s="17"/>
      <c r="F40" s="17"/>
      <c r="G40" s="22"/>
      <c r="H40" s="200" t="s">
        <v>574</v>
      </c>
      <c r="I40" s="17"/>
      <c r="J40" s="17"/>
      <c r="K40" s="17"/>
      <c r="L40" s="204">
        <f>'Pom2'!I169</f>
        <v>0</v>
      </c>
      <c r="M40" s="202" t="s">
        <v>17</v>
      </c>
      <c r="N40" s="17"/>
      <c r="O40" s="17"/>
      <c r="P40" s="17"/>
      <c r="Q40" s="17"/>
      <c r="R40" s="17"/>
      <c r="S40" s="17"/>
      <c r="T40" s="17"/>
      <c r="U40" s="17"/>
      <c r="V40" s="17"/>
      <c r="W40" s="15"/>
      <c r="X40" s="42"/>
      <c r="Y40" s="98"/>
      <c r="Z40" s="98"/>
      <c r="AA40" s="98"/>
      <c r="AB40" s="98"/>
      <c r="AC40" s="98"/>
      <c r="AD40" s="98"/>
      <c r="AE40" s="98"/>
      <c r="AF40" s="98"/>
      <c r="AG40" s="98"/>
      <c r="AH40" s="98"/>
      <c r="AI40" s="98"/>
      <c r="AJ40" s="98"/>
      <c r="AK40" s="98"/>
      <c r="AL40" s="98"/>
      <c r="AM40" s="98"/>
      <c r="AN40" s="98"/>
      <c r="AO40" s="98"/>
      <c r="AP40" s="98"/>
      <c r="AQ40" s="98"/>
      <c r="AR40" s="98"/>
      <c r="AS40" s="98"/>
      <c r="AT40" s="98"/>
      <c r="AU40" s="98"/>
      <c r="AV40" s="98"/>
      <c r="AW40" s="98"/>
      <c r="AX40" s="98"/>
      <c r="AY40" s="98"/>
      <c r="AZ40" s="98"/>
      <c r="BA40" s="98"/>
      <c r="BB40" s="98"/>
      <c r="BC40" s="98"/>
      <c r="BD40" s="98"/>
      <c r="BE40" s="98"/>
      <c r="BF40" s="98"/>
      <c r="BG40" s="98"/>
      <c r="BH40" s="98"/>
      <c r="BI40" s="98"/>
      <c r="BJ40" s="98"/>
      <c r="BK40" s="98"/>
      <c r="BL40" s="98"/>
      <c r="BM40" s="98"/>
      <c r="BN40" s="98"/>
      <c r="BO40" s="98"/>
      <c r="BP40" s="98"/>
      <c r="BQ40" s="98"/>
      <c r="BR40" s="98"/>
      <c r="BS40" s="98"/>
      <c r="BT40" s="98"/>
      <c r="BU40" s="98"/>
      <c r="BV40" s="98"/>
      <c r="BW40" s="98"/>
      <c r="BX40" s="98"/>
      <c r="BY40" s="98"/>
      <c r="BZ40" s="98"/>
      <c r="CA40" s="98"/>
      <c r="CB40" s="98"/>
      <c r="CC40" s="98"/>
      <c r="CD40" s="98"/>
      <c r="CE40" s="98"/>
      <c r="CF40" s="98"/>
      <c r="CG40" s="98"/>
      <c r="CH40" s="98"/>
      <c r="CI40" s="98"/>
      <c r="CJ40" s="98"/>
      <c r="CK40" s="98"/>
      <c r="CL40" s="98"/>
      <c r="CM40" s="98"/>
      <c r="CN40" s="98"/>
      <c r="CO40" s="98"/>
      <c r="CP40" s="98"/>
      <c r="CQ40" s="98"/>
      <c r="CR40" s="98"/>
      <c r="CS40" s="98"/>
      <c r="CT40" s="98"/>
      <c r="CU40" s="98"/>
      <c r="CV40" s="98"/>
      <c r="CW40" s="98"/>
      <c r="CX40" s="98"/>
      <c r="CY40" s="98"/>
      <c r="CZ40" s="98"/>
      <c r="DA40" s="98"/>
      <c r="DB40" s="98"/>
      <c r="DC40" s="98"/>
      <c r="DD40" s="98"/>
      <c r="DE40" s="98"/>
      <c r="DF40" s="98"/>
      <c r="DG40" s="98"/>
      <c r="DH40" s="98"/>
      <c r="DI40" s="98"/>
      <c r="DJ40" s="98"/>
      <c r="DK40" s="98"/>
      <c r="DL40" s="98"/>
      <c r="DM40" s="98"/>
      <c r="DN40" s="98"/>
      <c r="DO40" s="98"/>
      <c r="DP40" s="98"/>
      <c r="DQ40" s="98"/>
      <c r="DR40" s="98"/>
      <c r="DS40" s="98"/>
      <c r="DT40" s="98"/>
      <c r="DU40" s="98"/>
      <c r="DV40" s="98"/>
      <c r="DW40" s="98"/>
      <c r="DX40" s="98"/>
      <c r="DY40" s="98"/>
      <c r="DZ40" s="98"/>
      <c r="EA40" s="98"/>
      <c r="EB40" s="98"/>
      <c r="EC40" s="98"/>
      <c r="ED40" s="98"/>
      <c r="EE40" s="98"/>
      <c r="EF40" s="98"/>
      <c r="EG40" s="98"/>
      <c r="EH40" s="98"/>
      <c r="EI40" s="98"/>
      <c r="EJ40" s="98"/>
      <c r="EK40" s="98"/>
      <c r="EL40" s="98"/>
      <c r="EM40" s="98"/>
      <c r="EN40" s="98"/>
      <c r="EO40" s="98"/>
      <c r="EP40" s="98"/>
      <c r="EQ40" s="98"/>
      <c r="ER40" s="98"/>
      <c r="ES40" s="98"/>
      <c r="ET40" s="98"/>
      <c r="EU40" s="98"/>
      <c r="EV40" s="98"/>
      <c r="EW40" s="98"/>
      <c r="EX40" s="98"/>
      <c r="EY40" s="98"/>
      <c r="EZ40" s="98"/>
      <c r="FA40" s="98"/>
      <c r="FB40" s="98"/>
      <c r="FC40" s="98"/>
      <c r="FD40" s="98"/>
      <c r="FE40" s="98"/>
      <c r="FF40" s="98"/>
      <c r="FG40" s="98"/>
      <c r="FH40" s="98"/>
      <c r="FI40" s="98"/>
      <c r="FJ40" s="98"/>
      <c r="FK40" s="98"/>
      <c r="FL40" s="98"/>
      <c r="FM40" s="98"/>
      <c r="FN40" s="98"/>
      <c r="FO40" s="98"/>
      <c r="FP40" s="98"/>
      <c r="FQ40" s="98"/>
      <c r="FR40" s="98"/>
      <c r="FS40" s="98"/>
      <c r="FT40" s="98"/>
      <c r="FU40" s="98"/>
      <c r="FV40" s="98"/>
      <c r="FW40" s="98"/>
      <c r="FX40" s="98"/>
      <c r="FY40" s="98"/>
      <c r="FZ40" s="98"/>
      <c r="GA40" s="98"/>
      <c r="GB40" s="98"/>
      <c r="GC40" s="98"/>
      <c r="GD40" s="98"/>
      <c r="GE40" s="98"/>
      <c r="GF40" s="98"/>
      <c r="GG40" s="98"/>
      <c r="GH40" s="98"/>
      <c r="GI40" s="98"/>
      <c r="GJ40" s="98"/>
      <c r="GK40" s="98"/>
      <c r="GL40" s="98"/>
      <c r="GM40" s="98"/>
      <c r="GN40" s="98"/>
      <c r="GO40" s="98"/>
      <c r="GP40" s="98"/>
      <c r="GQ40" s="98"/>
      <c r="GR40" s="98"/>
      <c r="GS40" s="98"/>
      <c r="GT40" s="98"/>
      <c r="GU40" s="98"/>
      <c r="GV40" s="98"/>
      <c r="GW40" s="98"/>
      <c r="GX40" s="98"/>
      <c r="GY40" s="98"/>
      <c r="GZ40" s="98"/>
      <c r="HA40" s="98"/>
      <c r="HB40" s="98"/>
      <c r="HC40" s="98"/>
      <c r="HD40" s="98"/>
      <c r="HE40" s="98"/>
      <c r="HF40" s="98"/>
      <c r="HG40" s="98"/>
      <c r="HH40" s="98"/>
      <c r="HI40" s="98"/>
      <c r="HJ40" s="98"/>
      <c r="HK40" s="98"/>
      <c r="HL40" s="98"/>
      <c r="HM40" s="98"/>
      <c r="HN40" s="98"/>
      <c r="HO40" s="98"/>
      <c r="HP40" s="98"/>
      <c r="HQ40" s="98"/>
      <c r="HR40" s="98"/>
      <c r="HS40" s="98"/>
    </row>
    <row r="41" spans="1:227" customFormat="1">
      <c r="A41" s="42"/>
      <c r="B41" s="15"/>
      <c r="C41" s="15"/>
      <c r="D41" s="17"/>
      <c r="E41" s="17"/>
      <c r="F41" s="17"/>
      <c r="G41" s="17"/>
      <c r="H41" s="206"/>
      <c r="I41" s="17"/>
      <c r="J41" s="17"/>
      <c r="K41" s="17"/>
      <c r="L41" s="207"/>
      <c r="M41" s="208"/>
      <c r="N41" s="17"/>
      <c r="O41" s="17"/>
      <c r="P41" s="17"/>
      <c r="Q41" s="17"/>
      <c r="R41" s="17"/>
      <c r="S41" s="17"/>
      <c r="T41" s="17"/>
      <c r="U41" s="17"/>
      <c r="V41" s="17"/>
      <c r="W41" s="15"/>
      <c r="X41" s="42"/>
      <c r="Y41" s="98"/>
      <c r="Z41" s="98"/>
      <c r="AA41" s="98"/>
      <c r="AB41" s="98"/>
      <c r="AC41" s="98"/>
      <c r="AD41" s="98"/>
      <c r="AE41" s="98"/>
      <c r="AF41" s="98"/>
      <c r="AG41" s="98"/>
      <c r="AH41" s="98"/>
      <c r="AI41" s="98"/>
      <c r="AJ41" s="98"/>
      <c r="AK41" s="98"/>
      <c r="AL41" s="98"/>
      <c r="AM41" s="98"/>
      <c r="AN41" s="98"/>
      <c r="AO41" s="98"/>
      <c r="AP41" s="98"/>
      <c r="AQ41" s="98"/>
      <c r="AR41" s="98"/>
      <c r="AS41" s="98"/>
      <c r="AT41" s="98"/>
      <c r="AU41" s="98"/>
      <c r="AV41" s="98"/>
      <c r="AW41" s="98"/>
      <c r="AX41" s="98"/>
      <c r="AY41" s="98"/>
      <c r="AZ41" s="98"/>
      <c r="BA41" s="98"/>
      <c r="BB41" s="98"/>
      <c r="BC41" s="98"/>
      <c r="BD41" s="98"/>
      <c r="BE41" s="98"/>
      <c r="BF41" s="98"/>
      <c r="BG41" s="98"/>
      <c r="BH41" s="98"/>
      <c r="BI41" s="98"/>
      <c r="BJ41" s="98"/>
      <c r="BK41" s="98"/>
      <c r="BL41" s="98"/>
      <c r="BM41" s="98"/>
      <c r="BN41" s="98"/>
      <c r="BO41" s="98"/>
      <c r="BP41" s="98"/>
      <c r="BQ41" s="98"/>
      <c r="BR41" s="98"/>
      <c r="BS41" s="98"/>
      <c r="BT41" s="98"/>
      <c r="BU41" s="98"/>
      <c r="BV41" s="98"/>
      <c r="BW41" s="98"/>
      <c r="BX41" s="98"/>
      <c r="BY41" s="98"/>
      <c r="BZ41" s="98"/>
      <c r="CA41" s="98"/>
      <c r="CB41" s="98"/>
      <c r="CC41" s="98"/>
      <c r="CD41" s="98"/>
      <c r="CE41" s="98"/>
      <c r="CF41" s="98"/>
      <c r="CG41" s="98"/>
      <c r="CH41" s="98"/>
      <c r="CI41" s="98"/>
      <c r="CJ41" s="98"/>
      <c r="CK41" s="98"/>
      <c r="CL41" s="98"/>
      <c r="CM41" s="98"/>
      <c r="CN41" s="98"/>
      <c r="CO41" s="98"/>
      <c r="CP41" s="98"/>
      <c r="CQ41" s="98"/>
      <c r="CR41" s="98"/>
      <c r="CS41" s="98"/>
      <c r="CT41" s="98"/>
      <c r="CU41" s="98"/>
      <c r="CV41" s="98"/>
      <c r="CW41" s="98"/>
      <c r="CX41" s="98"/>
      <c r="CY41" s="98"/>
      <c r="CZ41" s="98"/>
      <c r="DA41" s="98"/>
      <c r="DB41" s="98"/>
      <c r="DC41" s="98"/>
      <c r="DD41" s="98"/>
      <c r="DE41" s="98"/>
      <c r="DF41" s="98"/>
      <c r="DG41" s="98"/>
      <c r="DH41" s="98"/>
      <c r="DI41" s="98"/>
      <c r="DJ41" s="98"/>
      <c r="DK41" s="98"/>
      <c r="DL41" s="98"/>
      <c r="DM41" s="98"/>
      <c r="DN41" s="98"/>
      <c r="DO41" s="98"/>
      <c r="DP41" s="98"/>
      <c r="DQ41" s="98"/>
      <c r="DR41" s="98"/>
      <c r="DS41" s="98"/>
      <c r="DT41" s="98"/>
      <c r="DU41" s="98"/>
      <c r="DV41" s="98"/>
      <c r="DW41" s="98"/>
      <c r="DX41" s="98"/>
      <c r="DY41" s="98"/>
      <c r="DZ41" s="98"/>
      <c r="EA41" s="98"/>
      <c r="EB41" s="98"/>
      <c r="EC41" s="98"/>
      <c r="ED41" s="98"/>
      <c r="EE41" s="98"/>
      <c r="EF41" s="98"/>
      <c r="EG41" s="98"/>
      <c r="EH41" s="98"/>
      <c r="EI41" s="98"/>
      <c r="EJ41" s="98"/>
      <c r="EK41" s="98"/>
      <c r="EL41" s="98"/>
      <c r="EM41" s="98"/>
      <c r="EN41" s="98"/>
      <c r="EO41" s="98"/>
      <c r="EP41" s="98"/>
      <c r="EQ41" s="98"/>
      <c r="ER41" s="98"/>
      <c r="ES41" s="98"/>
      <c r="ET41" s="98"/>
      <c r="EU41" s="98"/>
      <c r="EV41" s="98"/>
      <c r="EW41" s="98"/>
      <c r="EX41" s="98"/>
      <c r="EY41" s="98"/>
      <c r="EZ41" s="98"/>
      <c r="FA41" s="98"/>
      <c r="FB41" s="98"/>
      <c r="FC41" s="98"/>
      <c r="FD41" s="98"/>
      <c r="FE41" s="98"/>
      <c r="FF41" s="98"/>
      <c r="FG41" s="98"/>
      <c r="FH41" s="98"/>
      <c r="FI41" s="98"/>
      <c r="FJ41" s="98"/>
      <c r="FK41" s="98"/>
      <c r="FL41" s="98"/>
      <c r="FM41" s="98"/>
      <c r="FN41" s="98"/>
      <c r="FO41" s="98"/>
      <c r="FP41" s="98"/>
      <c r="FQ41" s="98"/>
      <c r="FR41" s="98"/>
      <c r="FS41" s="98"/>
      <c r="FT41" s="98"/>
      <c r="FU41" s="98"/>
      <c r="FV41" s="98"/>
      <c r="FW41" s="98"/>
      <c r="FX41" s="98"/>
      <c r="FY41" s="98"/>
      <c r="FZ41" s="98"/>
      <c r="GA41" s="98"/>
      <c r="GB41" s="98"/>
      <c r="GC41" s="98"/>
      <c r="GD41" s="98"/>
      <c r="GE41" s="98"/>
      <c r="GF41" s="98"/>
      <c r="GG41" s="98"/>
      <c r="GH41" s="98"/>
      <c r="GI41" s="98"/>
      <c r="GJ41" s="98"/>
      <c r="GK41" s="98"/>
      <c r="GL41" s="98"/>
      <c r="GM41" s="98"/>
      <c r="GN41" s="98"/>
      <c r="GO41" s="98"/>
      <c r="GP41" s="98"/>
      <c r="GQ41" s="98"/>
      <c r="GR41" s="98"/>
      <c r="GS41" s="98"/>
      <c r="GT41" s="98"/>
      <c r="GU41" s="98"/>
      <c r="GV41" s="98"/>
      <c r="GW41" s="98"/>
      <c r="GX41" s="98"/>
      <c r="GY41" s="98"/>
      <c r="GZ41" s="98"/>
      <c r="HA41" s="98"/>
      <c r="HB41" s="98"/>
      <c r="HC41" s="98"/>
      <c r="HD41" s="98"/>
      <c r="HE41" s="98"/>
      <c r="HF41" s="98"/>
      <c r="HG41" s="98"/>
      <c r="HH41" s="98"/>
      <c r="HI41" s="98"/>
      <c r="HJ41" s="98"/>
      <c r="HK41" s="98"/>
      <c r="HL41" s="98"/>
      <c r="HM41" s="98"/>
      <c r="HN41" s="98"/>
      <c r="HO41" s="98"/>
      <c r="HP41" s="98"/>
      <c r="HQ41" s="98"/>
      <c r="HR41" s="98"/>
      <c r="HS41" s="98"/>
    </row>
    <row r="42" spans="1:227" customFormat="1" ht="21">
      <c r="A42" s="42"/>
      <c r="B42" s="15"/>
      <c r="C42" s="15"/>
      <c r="D42" s="17"/>
      <c r="E42" s="17"/>
      <c r="F42" s="17"/>
      <c r="G42" s="17"/>
      <c r="H42" s="209" t="s">
        <v>569</v>
      </c>
      <c r="I42" s="85"/>
      <c r="J42" s="85"/>
      <c r="K42" s="85"/>
      <c r="L42" s="180">
        <f>'Pom2'!N179</f>
        <v>2976</v>
      </c>
      <c r="M42" s="208" t="s">
        <v>17</v>
      </c>
      <c r="N42" s="17"/>
      <c r="O42" s="17"/>
      <c r="P42" s="17"/>
      <c r="Q42" s="17"/>
      <c r="R42" s="17"/>
      <c r="S42" s="17"/>
      <c r="T42" s="17"/>
      <c r="U42" s="17"/>
      <c r="V42" s="17"/>
      <c r="W42" s="15"/>
      <c r="X42" s="42"/>
      <c r="Y42" s="98"/>
      <c r="Z42" s="98"/>
      <c r="AA42" s="98"/>
      <c r="AB42" s="98"/>
      <c r="AC42" s="98"/>
      <c r="AD42" s="98"/>
      <c r="AE42" s="98"/>
      <c r="AF42" s="98"/>
      <c r="AG42" s="98"/>
      <c r="AH42" s="98"/>
      <c r="AI42" s="98"/>
      <c r="AJ42" s="98"/>
      <c r="AK42" s="98"/>
      <c r="AL42" s="98"/>
      <c r="AM42" s="98"/>
      <c r="AN42" s="98"/>
      <c r="AO42" s="98"/>
      <c r="AP42" s="98"/>
      <c r="AQ42" s="98"/>
      <c r="AR42" s="98"/>
      <c r="AS42" s="98"/>
      <c r="AT42" s="98"/>
      <c r="AU42" s="98"/>
      <c r="AV42" s="98"/>
      <c r="AW42" s="98"/>
      <c r="AX42" s="98"/>
      <c r="AY42" s="98"/>
      <c r="AZ42" s="98"/>
      <c r="BA42" s="98"/>
      <c r="BB42" s="98"/>
      <c r="BC42" s="98"/>
      <c r="BD42" s="98"/>
      <c r="BE42" s="98"/>
      <c r="BF42" s="98"/>
      <c r="BG42" s="98"/>
      <c r="BH42" s="98"/>
      <c r="BI42" s="98"/>
      <c r="BJ42" s="98"/>
      <c r="BK42" s="98"/>
      <c r="BL42" s="98"/>
      <c r="BM42" s="98"/>
      <c r="BN42" s="98"/>
      <c r="BO42" s="98"/>
      <c r="BP42" s="98"/>
      <c r="BQ42" s="98"/>
      <c r="BR42" s="98"/>
      <c r="BS42" s="98"/>
      <c r="BT42" s="98"/>
      <c r="BU42" s="98"/>
      <c r="BV42" s="98"/>
      <c r="BW42" s="98"/>
      <c r="BX42" s="98"/>
      <c r="BY42" s="98"/>
      <c r="BZ42" s="98"/>
      <c r="CA42" s="98"/>
      <c r="CB42" s="98"/>
      <c r="CC42" s="98"/>
      <c r="CD42" s="98"/>
      <c r="CE42" s="98"/>
      <c r="CF42" s="98"/>
      <c r="CG42" s="98"/>
      <c r="CH42" s="98"/>
      <c r="CI42" s="98"/>
      <c r="CJ42" s="98"/>
      <c r="CK42" s="98"/>
      <c r="CL42" s="98"/>
      <c r="CM42" s="98"/>
      <c r="CN42" s="98"/>
      <c r="CO42" s="98"/>
      <c r="CP42" s="98"/>
      <c r="CQ42" s="98"/>
      <c r="CR42" s="98"/>
      <c r="CS42" s="98"/>
      <c r="CT42" s="98"/>
      <c r="CU42" s="98"/>
      <c r="CV42" s="98"/>
      <c r="CW42" s="98"/>
      <c r="CX42" s="98"/>
      <c r="CY42" s="98"/>
      <c r="CZ42" s="98"/>
      <c r="DA42" s="98"/>
      <c r="DB42" s="98"/>
      <c r="DC42" s="98"/>
      <c r="DD42" s="98"/>
      <c r="DE42" s="98"/>
      <c r="DF42" s="98"/>
      <c r="DG42" s="98"/>
      <c r="DH42" s="98"/>
      <c r="DI42" s="98"/>
      <c r="DJ42" s="98"/>
      <c r="DK42" s="98"/>
      <c r="DL42" s="98"/>
      <c r="DM42" s="98"/>
      <c r="DN42" s="98"/>
      <c r="DO42" s="98"/>
      <c r="DP42" s="98"/>
      <c r="DQ42" s="98"/>
      <c r="DR42" s="98"/>
      <c r="DS42" s="98"/>
      <c r="DT42" s="98"/>
      <c r="DU42" s="98"/>
      <c r="DV42" s="98"/>
      <c r="DW42" s="98"/>
      <c r="DX42" s="98"/>
      <c r="DY42" s="98"/>
      <c r="DZ42" s="98"/>
      <c r="EA42" s="98"/>
      <c r="EB42" s="98"/>
      <c r="EC42" s="98"/>
      <c r="ED42" s="98"/>
      <c r="EE42" s="98"/>
      <c r="EF42" s="98"/>
      <c r="EG42" s="98"/>
      <c r="EH42" s="98"/>
      <c r="EI42" s="98"/>
      <c r="EJ42" s="98"/>
      <c r="EK42" s="98"/>
      <c r="EL42" s="98"/>
      <c r="EM42" s="98"/>
      <c r="EN42" s="98"/>
      <c r="EO42" s="98"/>
      <c r="EP42" s="98"/>
      <c r="EQ42" s="98"/>
      <c r="ER42" s="98"/>
      <c r="ES42" s="98"/>
      <c r="ET42" s="98"/>
      <c r="EU42" s="98"/>
      <c r="EV42" s="98"/>
      <c r="EW42" s="98"/>
      <c r="EX42" s="98"/>
      <c r="EY42" s="98"/>
      <c r="EZ42" s="98"/>
      <c r="FA42" s="98"/>
      <c r="FB42" s="98"/>
      <c r="FC42" s="98"/>
      <c r="FD42" s="98"/>
      <c r="FE42" s="98"/>
      <c r="FF42" s="98"/>
      <c r="FG42" s="98"/>
      <c r="FH42" s="98"/>
      <c r="FI42" s="98"/>
      <c r="FJ42" s="98"/>
      <c r="FK42" s="98"/>
      <c r="FL42" s="98"/>
      <c r="FM42" s="98"/>
      <c r="FN42" s="98"/>
      <c r="FO42" s="98"/>
      <c r="FP42" s="98"/>
      <c r="FQ42" s="98"/>
      <c r="FR42" s="98"/>
      <c r="FS42" s="98"/>
      <c r="FT42" s="98"/>
      <c r="FU42" s="98"/>
      <c r="FV42" s="98"/>
      <c r="FW42" s="98"/>
      <c r="FX42" s="98"/>
      <c r="FY42" s="98"/>
      <c r="FZ42" s="98"/>
      <c r="GA42" s="98"/>
      <c r="GB42" s="98"/>
      <c r="GC42" s="98"/>
      <c r="GD42" s="98"/>
      <c r="GE42" s="98"/>
      <c r="GF42" s="98"/>
      <c r="GG42" s="98"/>
      <c r="GH42" s="98"/>
      <c r="GI42" s="98"/>
      <c r="GJ42" s="98"/>
      <c r="GK42" s="98"/>
      <c r="GL42" s="98"/>
      <c r="GM42" s="98"/>
      <c r="GN42" s="98"/>
      <c r="GO42" s="98"/>
      <c r="GP42" s="98"/>
      <c r="GQ42" s="98"/>
      <c r="GR42" s="98"/>
      <c r="GS42" s="98"/>
      <c r="GT42" s="98"/>
      <c r="GU42" s="98"/>
      <c r="GV42" s="98"/>
      <c r="GW42" s="98"/>
      <c r="GX42" s="98"/>
      <c r="GY42" s="98"/>
      <c r="GZ42" s="98"/>
      <c r="HA42" s="98"/>
      <c r="HB42" s="98"/>
      <c r="HC42" s="98"/>
      <c r="HD42" s="98"/>
      <c r="HE42" s="98"/>
      <c r="HF42" s="98"/>
      <c r="HG42" s="98"/>
      <c r="HH42" s="98"/>
      <c r="HI42" s="98"/>
      <c r="HJ42" s="98"/>
      <c r="HK42" s="98"/>
      <c r="HL42" s="98"/>
      <c r="HM42" s="98"/>
      <c r="HN42" s="98"/>
      <c r="HO42" s="98"/>
      <c r="HP42" s="98"/>
      <c r="HQ42" s="98"/>
      <c r="HR42" s="98"/>
      <c r="HS42" s="98"/>
    </row>
    <row r="43" spans="1:227" customFormat="1" ht="18">
      <c r="A43" s="42"/>
      <c r="B43" s="15"/>
      <c r="C43" s="15"/>
      <c r="D43" s="17"/>
      <c r="E43" s="17"/>
      <c r="F43" s="17"/>
      <c r="G43" s="17"/>
      <c r="H43" s="209"/>
      <c r="I43" s="85"/>
      <c r="J43" s="85"/>
      <c r="K43" s="85"/>
      <c r="L43" s="172"/>
      <c r="M43" s="171"/>
      <c r="N43" s="17"/>
      <c r="O43" s="17"/>
      <c r="P43" s="17"/>
      <c r="Q43" s="17"/>
      <c r="R43" s="17"/>
      <c r="S43" s="17"/>
      <c r="T43" s="17"/>
      <c r="U43" s="17"/>
      <c r="V43" s="17"/>
      <c r="W43" s="15"/>
      <c r="X43" s="42"/>
      <c r="Y43" s="98"/>
      <c r="Z43" s="98"/>
      <c r="AA43" s="98"/>
      <c r="AB43" s="98"/>
      <c r="AC43" s="98"/>
      <c r="AD43" s="98"/>
      <c r="AE43" s="98"/>
      <c r="AF43" s="98"/>
      <c r="AG43" s="98"/>
      <c r="AH43" s="98"/>
      <c r="AI43" s="98"/>
      <c r="AJ43" s="98"/>
      <c r="AK43" s="98"/>
      <c r="AL43" s="98"/>
      <c r="AM43" s="98"/>
      <c r="AN43" s="98"/>
      <c r="AO43" s="98"/>
      <c r="AP43" s="98"/>
      <c r="AQ43" s="98"/>
      <c r="AR43" s="98"/>
      <c r="AS43" s="98"/>
      <c r="AT43" s="98"/>
      <c r="AU43" s="98"/>
      <c r="AV43" s="98"/>
      <c r="AW43" s="98"/>
      <c r="AX43" s="98"/>
      <c r="AY43" s="98"/>
      <c r="AZ43" s="98"/>
      <c r="BA43" s="98"/>
      <c r="BB43" s="98"/>
      <c r="BC43" s="98"/>
      <c r="BD43" s="98"/>
      <c r="BE43" s="98"/>
      <c r="BF43" s="98"/>
      <c r="BG43" s="98"/>
      <c r="BH43" s="98"/>
      <c r="BI43" s="98"/>
      <c r="BJ43" s="98"/>
      <c r="BK43" s="98"/>
      <c r="BL43" s="98"/>
      <c r="BM43" s="98"/>
      <c r="BN43" s="98"/>
      <c r="BO43" s="98"/>
      <c r="BP43" s="98"/>
      <c r="BQ43" s="98"/>
      <c r="BR43" s="98"/>
      <c r="BS43" s="98"/>
      <c r="BT43" s="98"/>
      <c r="BU43" s="98"/>
      <c r="BV43" s="98"/>
      <c r="BW43" s="98"/>
      <c r="BX43" s="98"/>
      <c r="BY43" s="98"/>
      <c r="BZ43" s="98"/>
      <c r="CA43" s="98"/>
      <c r="CB43" s="98"/>
      <c r="CC43" s="98"/>
      <c r="CD43" s="98"/>
      <c r="CE43" s="98"/>
      <c r="CF43" s="98"/>
      <c r="CG43" s="98"/>
      <c r="CH43" s="98"/>
      <c r="CI43" s="98"/>
      <c r="CJ43" s="98"/>
      <c r="CK43" s="98"/>
      <c r="CL43" s="98"/>
      <c r="CM43" s="98"/>
      <c r="CN43" s="98"/>
      <c r="CO43" s="98"/>
      <c r="CP43" s="98"/>
      <c r="CQ43" s="98"/>
      <c r="CR43" s="98"/>
      <c r="CS43" s="98"/>
      <c r="CT43" s="98"/>
      <c r="CU43" s="98"/>
      <c r="CV43" s="98"/>
      <c r="CW43" s="98"/>
      <c r="CX43" s="98"/>
      <c r="CY43" s="98"/>
      <c r="CZ43" s="98"/>
      <c r="DA43" s="98"/>
      <c r="DB43" s="98"/>
      <c r="DC43" s="98"/>
      <c r="DD43" s="98"/>
      <c r="DE43" s="98"/>
      <c r="DF43" s="98"/>
      <c r="DG43" s="98"/>
      <c r="DH43" s="98"/>
      <c r="DI43" s="98"/>
      <c r="DJ43" s="98"/>
      <c r="DK43" s="98"/>
      <c r="DL43" s="98"/>
      <c r="DM43" s="98"/>
      <c r="DN43" s="98"/>
      <c r="DO43" s="98"/>
      <c r="DP43" s="98"/>
      <c r="DQ43" s="98"/>
      <c r="DR43" s="98"/>
      <c r="DS43" s="98"/>
      <c r="DT43" s="98"/>
      <c r="DU43" s="98"/>
      <c r="DV43" s="98"/>
      <c r="DW43" s="98"/>
      <c r="DX43" s="98"/>
      <c r="DY43" s="98"/>
      <c r="DZ43" s="98"/>
      <c r="EA43" s="98"/>
      <c r="EB43" s="98"/>
      <c r="EC43" s="98"/>
      <c r="ED43" s="98"/>
      <c r="EE43" s="98"/>
      <c r="EF43" s="98"/>
      <c r="EG43" s="98"/>
      <c r="EH43" s="98"/>
      <c r="EI43" s="98"/>
      <c r="EJ43" s="98"/>
      <c r="EK43" s="98"/>
      <c r="EL43" s="98"/>
      <c r="EM43" s="98"/>
      <c r="EN43" s="98"/>
      <c r="EO43" s="98"/>
      <c r="EP43" s="98"/>
      <c r="EQ43" s="98"/>
      <c r="ER43" s="98"/>
      <c r="ES43" s="98"/>
      <c r="ET43" s="98"/>
      <c r="EU43" s="98"/>
      <c r="EV43" s="98"/>
      <c r="EW43" s="98"/>
      <c r="EX43" s="98"/>
      <c r="EY43" s="98"/>
      <c r="EZ43" s="98"/>
      <c r="FA43" s="98"/>
      <c r="FB43" s="98"/>
      <c r="FC43" s="98"/>
      <c r="FD43" s="98"/>
      <c r="FE43" s="98"/>
      <c r="FF43" s="98"/>
      <c r="FG43" s="98"/>
      <c r="FH43" s="98"/>
      <c r="FI43" s="98"/>
      <c r="FJ43" s="98"/>
      <c r="FK43" s="98"/>
      <c r="FL43" s="98"/>
      <c r="FM43" s="98"/>
      <c r="FN43" s="98"/>
      <c r="FO43" s="98"/>
      <c r="FP43" s="98"/>
      <c r="FQ43" s="98"/>
      <c r="FR43" s="98"/>
      <c r="FS43" s="98"/>
      <c r="FT43" s="98"/>
      <c r="FU43" s="98"/>
      <c r="FV43" s="98"/>
      <c r="FW43" s="98"/>
      <c r="FX43" s="98"/>
      <c r="FY43" s="98"/>
      <c r="FZ43" s="98"/>
      <c r="GA43" s="98"/>
      <c r="GB43" s="98"/>
      <c r="GC43" s="98"/>
      <c r="GD43" s="98"/>
      <c r="GE43" s="98"/>
      <c r="GF43" s="98"/>
      <c r="GG43" s="98"/>
      <c r="GH43" s="98"/>
      <c r="GI43" s="98"/>
      <c r="GJ43" s="98"/>
      <c r="GK43" s="98"/>
      <c r="GL43" s="98"/>
      <c r="GM43" s="98"/>
      <c r="GN43" s="98"/>
      <c r="GO43" s="98"/>
      <c r="GP43" s="98"/>
      <c r="GQ43" s="98"/>
      <c r="GR43" s="98"/>
      <c r="GS43" s="98"/>
      <c r="GT43" s="98"/>
      <c r="GU43" s="98"/>
      <c r="GV43" s="98"/>
      <c r="GW43" s="98"/>
      <c r="GX43" s="98"/>
      <c r="GY43" s="98"/>
      <c r="GZ43" s="98"/>
      <c r="HA43" s="98"/>
      <c r="HB43" s="98"/>
      <c r="HC43" s="98"/>
      <c r="HD43" s="98"/>
      <c r="HE43" s="98"/>
      <c r="HF43" s="98"/>
      <c r="HG43" s="98"/>
      <c r="HH43" s="98"/>
      <c r="HI43" s="98"/>
      <c r="HJ43" s="98"/>
      <c r="HK43" s="98"/>
      <c r="HL43" s="98"/>
      <c r="HM43" s="98"/>
      <c r="HN43" s="98"/>
      <c r="HO43" s="98"/>
      <c r="HP43" s="98"/>
      <c r="HQ43" s="98"/>
      <c r="HR43" s="98"/>
      <c r="HS43" s="98"/>
    </row>
    <row r="44" spans="1:227" customFormat="1">
      <c r="A44" s="42"/>
      <c r="B44" s="15"/>
      <c r="C44" s="15"/>
      <c r="D44" s="17"/>
      <c r="E44" s="17"/>
      <c r="F44" s="17"/>
      <c r="G44" s="17"/>
      <c r="H44" s="200" t="s">
        <v>573</v>
      </c>
      <c r="I44" s="210"/>
      <c r="J44" s="210"/>
      <c r="K44" s="210"/>
      <c r="L44" s="211">
        <f>'Pom2'!O181</f>
        <v>1.1100000000000001</v>
      </c>
      <c r="M44" s="212" t="s">
        <v>592</v>
      </c>
      <c r="N44" s="17"/>
      <c r="O44" s="17"/>
      <c r="P44" s="17"/>
      <c r="Q44" s="17"/>
      <c r="R44" s="259">
        <v>3</v>
      </c>
      <c r="S44" s="17"/>
      <c r="T44" s="17"/>
      <c r="U44" s="17"/>
      <c r="V44" s="17"/>
      <c r="W44" s="15"/>
      <c r="X44" s="42"/>
      <c r="Y44" s="98"/>
      <c r="Z44" s="98"/>
      <c r="AA44" s="98"/>
      <c r="AB44" s="98"/>
      <c r="AC44" s="98"/>
      <c r="AD44" s="98"/>
      <c r="AE44" s="98"/>
      <c r="AF44" s="98"/>
      <c r="AG44" s="98"/>
      <c r="AH44" s="98"/>
      <c r="AI44" s="98"/>
      <c r="AJ44" s="98"/>
      <c r="AK44" s="98"/>
      <c r="AL44" s="98"/>
      <c r="AM44" s="98"/>
      <c r="AN44" s="98"/>
      <c r="AO44" s="98"/>
      <c r="AP44" s="98"/>
      <c r="AQ44" s="98"/>
      <c r="AR44" s="98"/>
      <c r="AS44" s="98"/>
      <c r="AT44" s="98"/>
      <c r="AU44" s="98"/>
      <c r="AV44" s="98"/>
      <c r="AW44" s="98"/>
      <c r="AX44" s="98"/>
      <c r="AY44" s="98"/>
      <c r="AZ44" s="98"/>
      <c r="BA44" s="98"/>
      <c r="BB44" s="98"/>
      <c r="BC44" s="98"/>
      <c r="BD44" s="98"/>
      <c r="BE44" s="98"/>
      <c r="BF44" s="98"/>
      <c r="BG44" s="98"/>
      <c r="BH44" s="98"/>
      <c r="BI44" s="98"/>
      <c r="BJ44" s="98"/>
      <c r="BK44" s="98"/>
      <c r="BL44" s="98"/>
      <c r="BM44" s="98"/>
      <c r="BN44" s="98"/>
      <c r="BO44" s="98"/>
      <c r="BP44" s="98"/>
      <c r="BQ44" s="98"/>
      <c r="BR44" s="98"/>
      <c r="BS44" s="98"/>
      <c r="BT44" s="98"/>
      <c r="BU44" s="98"/>
      <c r="BV44" s="98"/>
      <c r="BW44" s="98"/>
      <c r="BX44" s="98"/>
      <c r="BY44" s="98"/>
      <c r="BZ44" s="98"/>
      <c r="CA44" s="98"/>
      <c r="CB44" s="98"/>
      <c r="CC44" s="98"/>
      <c r="CD44" s="98"/>
      <c r="CE44" s="98"/>
      <c r="CF44" s="98"/>
      <c r="CG44" s="98"/>
      <c r="CH44" s="98"/>
      <c r="CI44" s="98"/>
      <c r="CJ44" s="98"/>
      <c r="CK44" s="98"/>
      <c r="CL44" s="98"/>
      <c r="CM44" s="98"/>
      <c r="CN44" s="98"/>
      <c r="CO44" s="98"/>
      <c r="CP44" s="98"/>
      <c r="CQ44" s="98"/>
      <c r="CR44" s="98"/>
      <c r="CS44" s="98"/>
      <c r="CT44" s="98"/>
      <c r="CU44" s="98"/>
      <c r="CV44" s="98"/>
      <c r="CW44" s="98"/>
      <c r="CX44" s="98"/>
      <c r="CY44" s="98"/>
      <c r="CZ44" s="98"/>
      <c r="DA44" s="98"/>
      <c r="DB44" s="98"/>
      <c r="DC44" s="98"/>
      <c r="DD44" s="98"/>
      <c r="DE44" s="98"/>
      <c r="DF44" s="98"/>
      <c r="DG44" s="98"/>
      <c r="DH44" s="98"/>
      <c r="DI44" s="98"/>
      <c r="DJ44" s="98"/>
      <c r="DK44" s="98"/>
      <c r="DL44" s="98"/>
      <c r="DM44" s="98"/>
      <c r="DN44" s="98"/>
      <c r="DO44" s="98"/>
      <c r="DP44" s="98"/>
      <c r="DQ44" s="98"/>
      <c r="DR44" s="98"/>
      <c r="DS44" s="98"/>
      <c r="DT44" s="98"/>
      <c r="DU44" s="98"/>
      <c r="DV44" s="98"/>
      <c r="DW44" s="98"/>
      <c r="DX44" s="98"/>
      <c r="DY44" s="98"/>
      <c r="DZ44" s="98"/>
      <c r="EA44" s="98"/>
      <c r="EB44" s="98"/>
      <c r="EC44" s="98"/>
      <c r="ED44" s="98"/>
      <c r="EE44" s="98"/>
      <c r="EF44" s="98"/>
      <c r="EG44" s="98"/>
      <c r="EH44" s="98"/>
      <c r="EI44" s="98"/>
      <c r="EJ44" s="98"/>
      <c r="EK44" s="98"/>
      <c r="EL44" s="98"/>
      <c r="EM44" s="98"/>
      <c r="EN44" s="98"/>
      <c r="EO44" s="98"/>
      <c r="EP44" s="98"/>
      <c r="EQ44" s="98"/>
      <c r="ER44" s="98"/>
      <c r="ES44" s="98"/>
      <c r="ET44" s="98"/>
      <c r="EU44" s="98"/>
      <c r="EV44" s="98"/>
      <c r="EW44" s="98"/>
      <c r="EX44" s="98"/>
      <c r="EY44" s="98"/>
      <c r="EZ44" s="98"/>
      <c r="FA44" s="98"/>
      <c r="FB44" s="98"/>
      <c r="FC44" s="98"/>
      <c r="FD44" s="98"/>
      <c r="FE44" s="98"/>
      <c r="FF44" s="98"/>
      <c r="FG44" s="98"/>
      <c r="FH44" s="98"/>
      <c r="FI44" s="98"/>
      <c r="FJ44" s="98"/>
      <c r="FK44" s="98"/>
      <c r="FL44" s="98"/>
      <c r="FM44" s="98"/>
      <c r="FN44" s="98"/>
      <c r="FO44" s="98"/>
      <c r="FP44" s="98"/>
      <c r="FQ44" s="98"/>
      <c r="FR44" s="98"/>
      <c r="FS44" s="98"/>
      <c r="FT44" s="98"/>
      <c r="FU44" s="98"/>
      <c r="FV44" s="98"/>
      <c r="FW44" s="98"/>
      <c r="FX44" s="98"/>
      <c r="FY44" s="98"/>
      <c r="FZ44" s="98"/>
      <c r="GA44" s="98"/>
      <c r="GB44" s="98"/>
      <c r="GC44" s="98"/>
      <c r="GD44" s="98"/>
      <c r="GE44" s="98"/>
      <c r="GF44" s="98"/>
      <c r="GG44" s="98"/>
      <c r="GH44" s="98"/>
      <c r="GI44" s="98"/>
      <c r="GJ44" s="98"/>
      <c r="GK44" s="98"/>
      <c r="GL44" s="98"/>
      <c r="GM44" s="98"/>
      <c r="GN44" s="98"/>
      <c r="GO44" s="98"/>
      <c r="GP44" s="98"/>
      <c r="GQ44" s="98"/>
      <c r="GR44" s="98"/>
      <c r="GS44" s="98"/>
      <c r="GT44" s="98"/>
      <c r="GU44" s="98"/>
      <c r="GV44" s="98"/>
      <c r="GW44" s="98"/>
      <c r="GX44" s="98"/>
      <c r="GY44" s="98"/>
      <c r="GZ44" s="98"/>
      <c r="HA44" s="98"/>
      <c r="HB44" s="98"/>
      <c r="HC44" s="98"/>
      <c r="HD44" s="98"/>
      <c r="HE44" s="98"/>
      <c r="HF44" s="98"/>
      <c r="HG44" s="98"/>
      <c r="HH44" s="98"/>
      <c r="HI44" s="98"/>
      <c r="HJ44" s="98"/>
      <c r="HK44" s="98"/>
      <c r="HL44" s="98"/>
      <c r="HM44" s="98"/>
      <c r="HN44" s="98"/>
      <c r="HO44" s="98"/>
      <c r="HP44" s="98"/>
      <c r="HQ44" s="98"/>
      <c r="HR44" s="98"/>
      <c r="HS44" s="98"/>
    </row>
    <row r="45" spans="1:227" customFormat="1">
      <c r="A45" s="42"/>
      <c r="B45" s="15"/>
      <c r="C45" s="15"/>
      <c r="D45" s="17"/>
      <c r="E45" s="17"/>
      <c r="F45" s="17"/>
      <c r="G45" s="17"/>
      <c r="H45" s="17"/>
      <c r="I45" s="17"/>
      <c r="J45" s="17"/>
      <c r="K45" s="17"/>
      <c r="L45" s="17"/>
      <c r="M45" s="17"/>
      <c r="N45" s="17"/>
      <c r="O45" s="17"/>
      <c r="P45" s="17"/>
      <c r="Q45" s="17"/>
      <c r="R45" s="17"/>
      <c r="S45" s="17"/>
      <c r="T45" s="17"/>
      <c r="U45" s="17"/>
      <c r="V45" s="17"/>
      <c r="W45" s="15"/>
      <c r="X45" s="42"/>
      <c r="Y45" s="98"/>
      <c r="Z45" s="98"/>
      <c r="AA45" s="98"/>
      <c r="AB45" s="98"/>
      <c r="AC45" s="98"/>
      <c r="AD45" s="98"/>
      <c r="AE45" s="98"/>
      <c r="AF45" s="98"/>
      <c r="AG45" s="98"/>
      <c r="AH45" s="98"/>
      <c r="AI45" s="98"/>
      <c r="AJ45" s="98"/>
      <c r="AK45" s="98"/>
      <c r="AL45" s="98"/>
      <c r="AM45" s="98"/>
      <c r="AN45" s="98"/>
      <c r="AO45" s="98"/>
      <c r="AP45" s="98"/>
      <c r="AQ45" s="98"/>
      <c r="AR45" s="98"/>
      <c r="AS45" s="98"/>
      <c r="AT45" s="98"/>
      <c r="AU45" s="98"/>
      <c r="AV45" s="98"/>
      <c r="AW45" s="98"/>
      <c r="AX45" s="98"/>
      <c r="AY45" s="98"/>
      <c r="AZ45" s="98"/>
      <c r="BA45" s="98"/>
      <c r="BB45" s="98"/>
      <c r="BC45" s="98"/>
      <c r="BD45" s="98"/>
      <c r="BE45" s="98"/>
      <c r="BF45" s="98"/>
      <c r="BG45" s="98"/>
      <c r="BH45" s="98"/>
      <c r="BI45" s="98"/>
      <c r="BJ45" s="98"/>
      <c r="BK45" s="98"/>
      <c r="BL45" s="98"/>
      <c r="BM45" s="98"/>
      <c r="BN45" s="98"/>
      <c r="BO45" s="98"/>
      <c r="BP45" s="98"/>
      <c r="BQ45" s="98"/>
      <c r="BR45" s="98"/>
      <c r="BS45" s="98"/>
      <c r="BT45" s="98"/>
      <c r="BU45" s="98"/>
      <c r="BV45" s="98"/>
      <c r="BW45" s="98"/>
      <c r="BX45" s="98"/>
      <c r="BY45" s="98"/>
      <c r="BZ45" s="98"/>
      <c r="CA45" s="98"/>
      <c r="CB45" s="98"/>
      <c r="CC45" s="98"/>
      <c r="CD45" s="98"/>
      <c r="CE45" s="98"/>
      <c r="CF45" s="98"/>
      <c r="CG45" s="98"/>
      <c r="CH45" s="98"/>
      <c r="CI45" s="98"/>
      <c r="CJ45" s="98"/>
      <c r="CK45" s="98"/>
      <c r="CL45" s="98"/>
      <c r="CM45" s="98"/>
      <c r="CN45" s="98"/>
      <c r="CO45" s="98"/>
      <c r="CP45" s="98"/>
      <c r="CQ45" s="98"/>
      <c r="CR45" s="98"/>
      <c r="CS45" s="98"/>
      <c r="CT45" s="98"/>
      <c r="CU45" s="98"/>
      <c r="CV45" s="98"/>
      <c r="CW45" s="98"/>
      <c r="CX45" s="98"/>
      <c r="CY45" s="98"/>
      <c r="CZ45" s="98"/>
      <c r="DA45" s="98"/>
      <c r="DB45" s="98"/>
      <c r="DC45" s="98"/>
      <c r="DD45" s="98"/>
      <c r="DE45" s="98"/>
      <c r="DF45" s="98"/>
      <c r="DG45" s="98"/>
      <c r="DH45" s="98"/>
      <c r="DI45" s="98"/>
      <c r="DJ45" s="98"/>
      <c r="DK45" s="98"/>
      <c r="DL45" s="98"/>
      <c r="DM45" s="98"/>
      <c r="DN45" s="98"/>
      <c r="DO45" s="98"/>
      <c r="DP45" s="98"/>
      <c r="DQ45" s="98"/>
      <c r="DR45" s="98"/>
      <c r="DS45" s="98"/>
      <c r="DT45" s="98"/>
      <c r="DU45" s="98"/>
      <c r="DV45" s="98"/>
      <c r="DW45" s="98"/>
      <c r="DX45" s="98"/>
      <c r="DY45" s="98"/>
      <c r="DZ45" s="98"/>
      <c r="EA45" s="98"/>
      <c r="EB45" s="98"/>
      <c r="EC45" s="98"/>
      <c r="ED45" s="98"/>
      <c r="EE45" s="98"/>
      <c r="EF45" s="98"/>
      <c r="EG45" s="98"/>
      <c r="EH45" s="98"/>
      <c r="EI45" s="98"/>
      <c r="EJ45" s="98"/>
      <c r="EK45" s="98"/>
      <c r="EL45" s="98"/>
      <c r="EM45" s="98"/>
      <c r="EN45" s="98"/>
      <c r="EO45" s="98"/>
      <c r="EP45" s="98"/>
      <c r="EQ45" s="98"/>
      <c r="ER45" s="98"/>
      <c r="ES45" s="98"/>
      <c r="ET45" s="98"/>
      <c r="EU45" s="98"/>
      <c r="EV45" s="98"/>
      <c r="EW45" s="98"/>
      <c r="EX45" s="98"/>
      <c r="EY45" s="98"/>
      <c r="EZ45" s="98"/>
      <c r="FA45" s="98"/>
      <c r="FB45" s="98"/>
      <c r="FC45" s="98"/>
      <c r="FD45" s="98"/>
      <c r="FE45" s="98"/>
      <c r="FF45" s="98"/>
      <c r="FG45" s="98"/>
      <c r="FH45" s="98"/>
      <c r="FI45" s="98"/>
      <c r="FJ45" s="98"/>
      <c r="FK45" s="98"/>
      <c r="FL45" s="98"/>
      <c r="FM45" s="98"/>
      <c r="FN45" s="98"/>
      <c r="FO45" s="98"/>
      <c r="FP45" s="98"/>
      <c r="FQ45" s="98"/>
      <c r="FR45" s="98"/>
      <c r="FS45" s="98"/>
      <c r="FT45" s="98"/>
      <c r="FU45" s="98"/>
      <c r="FV45" s="98"/>
      <c r="FW45" s="98"/>
      <c r="FX45" s="98"/>
      <c r="FY45" s="98"/>
      <c r="FZ45" s="98"/>
      <c r="GA45" s="98"/>
      <c r="GB45" s="98"/>
      <c r="GC45" s="98"/>
      <c r="GD45" s="98"/>
      <c r="GE45" s="98"/>
      <c r="GF45" s="98"/>
      <c r="GG45" s="98"/>
      <c r="GH45" s="98"/>
      <c r="GI45" s="98"/>
      <c r="GJ45" s="98"/>
      <c r="GK45" s="98"/>
      <c r="GL45" s="98"/>
      <c r="GM45" s="98"/>
      <c r="GN45" s="98"/>
      <c r="GO45" s="98"/>
      <c r="GP45" s="98"/>
      <c r="GQ45" s="98"/>
      <c r="GR45" s="98"/>
      <c r="GS45" s="98"/>
      <c r="GT45" s="98"/>
      <c r="GU45" s="98"/>
      <c r="GV45" s="98"/>
      <c r="GW45" s="98"/>
      <c r="GX45" s="98"/>
      <c r="GY45" s="98"/>
      <c r="GZ45" s="98"/>
      <c r="HA45" s="98"/>
      <c r="HB45" s="98"/>
      <c r="HC45" s="98"/>
      <c r="HD45" s="98"/>
      <c r="HE45" s="98"/>
      <c r="HF45" s="98"/>
      <c r="HG45" s="98"/>
      <c r="HH45" s="98"/>
      <c r="HI45" s="98"/>
      <c r="HJ45" s="98"/>
      <c r="HK45" s="98"/>
      <c r="HL45" s="98"/>
      <c r="HM45" s="98"/>
      <c r="HN45" s="98"/>
      <c r="HO45" s="98"/>
      <c r="HP45" s="98"/>
      <c r="HQ45" s="98"/>
      <c r="HR45" s="98"/>
      <c r="HS45" s="98"/>
    </row>
    <row r="46" spans="1:227" customFormat="1">
      <c r="A46" s="42"/>
      <c r="B46" s="15"/>
      <c r="C46" s="15"/>
      <c r="D46" s="17"/>
      <c r="E46" s="17"/>
      <c r="F46" s="17"/>
      <c r="G46" s="17"/>
      <c r="H46" s="17"/>
      <c r="I46" s="17"/>
      <c r="J46" s="17"/>
      <c r="K46" s="17"/>
      <c r="L46" s="17"/>
      <c r="M46" s="17"/>
      <c r="N46" s="17"/>
      <c r="O46" s="17"/>
      <c r="P46" s="17"/>
      <c r="Q46" s="17"/>
      <c r="R46" s="17"/>
      <c r="S46" s="17"/>
      <c r="T46" s="17"/>
      <c r="U46" s="17"/>
      <c r="V46" s="17"/>
      <c r="W46" s="15"/>
      <c r="X46" s="42"/>
      <c r="Y46" s="98"/>
      <c r="Z46" s="98"/>
      <c r="AA46" s="98"/>
      <c r="AB46" s="98"/>
      <c r="AC46" s="98"/>
      <c r="AD46" s="98"/>
      <c r="AE46" s="98"/>
      <c r="AF46" s="98"/>
      <c r="AG46" s="98"/>
      <c r="AH46" s="98"/>
      <c r="AI46" s="98"/>
      <c r="AJ46" s="98"/>
      <c r="AK46" s="98"/>
      <c r="AL46" s="98"/>
      <c r="AM46" s="98"/>
      <c r="AN46" s="98"/>
      <c r="AO46" s="98"/>
      <c r="AP46" s="98"/>
      <c r="AQ46" s="98"/>
      <c r="AR46" s="98"/>
      <c r="AS46" s="98"/>
      <c r="AT46" s="98"/>
      <c r="AU46" s="98"/>
      <c r="AV46" s="98"/>
      <c r="AW46" s="98"/>
      <c r="AX46" s="98"/>
      <c r="AY46" s="98"/>
      <c r="AZ46" s="98"/>
      <c r="BA46" s="98"/>
      <c r="BB46" s="98"/>
      <c r="BC46" s="98"/>
      <c r="BD46" s="98"/>
      <c r="BE46" s="98"/>
      <c r="BF46" s="98"/>
      <c r="BG46" s="98"/>
      <c r="BH46" s="98"/>
      <c r="BI46" s="98"/>
      <c r="BJ46" s="98"/>
      <c r="BK46" s="98"/>
      <c r="BL46" s="98"/>
      <c r="BM46" s="98"/>
      <c r="BN46" s="98"/>
      <c r="BO46" s="98"/>
      <c r="BP46" s="98"/>
      <c r="BQ46" s="98"/>
      <c r="BR46" s="98"/>
      <c r="BS46" s="98"/>
      <c r="BT46" s="98"/>
      <c r="BU46" s="98"/>
      <c r="BV46" s="98"/>
      <c r="BW46" s="98"/>
      <c r="BX46" s="98"/>
      <c r="BY46" s="98"/>
      <c r="BZ46" s="98"/>
      <c r="CA46" s="98"/>
      <c r="CB46" s="98"/>
      <c r="CC46" s="98"/>
      <c r="CD46" s="98"/>
      <c r="CE46" s="98"/>
      <c r="CF46" s="98"/>
      <c r="CG46" s="98"/>
      <c r="CH46" s="98"/>
      <c r="CI46" s="98"/>
      <c r="CJ46" s="98"/>
      <c r="CK46" s="98"/>
      <c r="CL46" s="98"/>
      <c r="CM46" s="98"/>
      <c r="CN46" s="98"/>
      <c r="CO46" s="98"/>
      <c r="CP46" s="98"/>
      <c r="CQ46" s="98"/>
      <c r="CR46" s="98"/>
      <c r="CS46" s="98"/>
      <c r="CT46" s="98"/>
      <c r="CU46" s="98"/>
      <c r="CV46" s="98"/>
      <c r="CW46" s="98"/>
      <c r="CX46" s="98"/>
      <c r="CY46" s="98"/>
      <c r="CZ46" s="98"/>
      <c r="DA46" s="98"/>
      <c r="DB46" s="98"/>
      <c r="DC46" s="98"/>
      <c r="DD46" s="98"/>
      <c r="DE46" s="98"/>
      <c r="DF46" s="98"/>
      <c r="DG46" s="98"/>
      <c r="DH46" s="98"/>
      <c r="DI46" s="98"/>
      <c r="DJ46" s="98"/>
      <c r="DK46" s="98"/>
      <c r="DL46" s="98"/>
      <c r="DM46" s="98"/>
      <c r="DN46" s="98"/>
      <c r="DO46" s="98"/>
      <c r="DP46" s="98"/>
      <c r="DQ46" s="98"/>
      <c r="DR46" s="98"/>
      <c r="DS46" s="98"/>
      <c r="DT46" s="98"/>
      <c r="DU46" s="98"/>
      <c r="DV46" s="98"/>
      <c r="DW46" s="98"/>
      <c r="DX46" s="98"/>
      <c r="DY46" s="98"/>
      <c r="DZ46" s="98"/>
      <c r="EA46" s="98"/>
      <c r="EB46" s="98"/>
      <c r="EC46" s="98"/>
      <c r="ED46" s="98"/>
      <c r="EE46" s="98"/>
      <c r="EF46" s="98"/>
      <c r="EG46" s="98"/>
      <c r="EH46" s="98"/>
      <c r="EI46" s="98"/>
      <c r="EJ46" s="98"/>
      <c r="EK46" s="98"/>
      <c r="EL46" s="98"/>
      <c r="EM46" s="98"/>
      <c r="EN46" s="98"/>
      <c r="EO46" s="98"/>
      <c r="EP46" s="98"/>
      <c r="EQ46" s="98"/>
      <c r="ER46" s="98"/>
      <c r="ES46" s="98"/>
      <c r="ET46" s="98"/>
      <c r="EU46" s="98"/>
      <c r="EV46" s="98"/>
      <c r="EW46" s="98"/>
      <c r="EX46" s="98"/>
      <c r="EY46" s="98"/>
      <c r="EZ46" s="98"/>
      <c r="FA46" s="98"/>
      <c r="FB46" s="98"/>
      <c r="FC46" s="98"/>
      <c r="FD46" s="98"/>
      <c r="FE46" s="98"/>
      <c r="FF46" s="98"/>
      <c r="FG46" s="98"/>
      <c r="FH46" s="98"/>
      <c r="FI46" s="98"/>
      <c r="FJ46" s="98"/>
      <c r="FK46" s="98"/>
      <c r="FL46" s="98"/>
      <c r="FM46" s="98"/>
      <c r="FN46" s="98"/>
      <c r="FO46" s="98"/>
      <c r="FP46" s="98"/>
      <c r="FQ46" s="98"/>
      <c r="FR46" s="98"/>
      <c r="FS46" s="98"/>
      <c r="FT46" s="98"/>
      <c r="FU46" s="98"/>
      <c r="FV46" s="98"/>
      <c r="FW46" s="98"/>
      <c r="FX46" s="98"/>
      <c r="FY46" s="98"/>
      <c r="FZ46" s="98"/>
      <c r="GA46" s="98"/>
      <c r="GB46" s="98"/>
      <c r="GC46" s="98"/>
      <c r="GD46" s="98"/>
      <c r="GE46" s="98"/>
      <c r="GF46" s="98"/>
      <c r="GG46" s="98"/>
      <c r="GH46" s="98"/>
      <c r="GI46" s="98"/>
      <c r="GJ46" s="98"/>
      <c r="GK46" s="98"/>
      <c r="GL46" s="98"/>
      <c r="GM46" s="98"/>
      <c r="GN46" s="98"/>
      <c r="GO46" s="98"/>
      <c r="GP46" s="98"/>
      <c r="GQ46" s="98"/>
      <c r="GR46" s="98"/>
      <c r="GS46" s="98"/>
      <c r="GT46" s="98"/>
      <c r="GU46" s="98"/>
      <c r="GV46" s="98"/>
      <c r="GW46" s="98"/>
      <c r="GX46" s="98"/>
      <c r="GY46" s="98"/>
      <c r="GZ46" s="98"/>
      <c r="HA46" s="98"/>
      <c r="HB46" s="98"/>
      <c r="HC46" s="98"/>
      <c r="HD46" s="98"/>
      <c r="HE46" s="98"/>
      <c r="HF46" s="98"/>
      <c r="HG46" s="98"/>
      <c r="HH46" s="98"/>
      <c r="HI46" s="98"/>
      <c r="HJ46" s="98"/>
      <c r="HK46" s="98"/>
      <c r="HL46" s="98"/>
      <c r="HM46" s="98"/>
      <c r="HN46" s="98"/>
      <c r="HO46" s="98"/>
      <c r="HP46" s="98"/>
      <c r="HQ46" s="98"/>
      <c r="HR46" s="98"/>
      <c r="HS46" s="98"/>
    </row>
    <row r="47" spans="1:227" s="23" customFormat="1" ht="15" customHeight="1">
      <c r="A47" s="42"/>
      <c r="B47" s="17"/>
      <c r="C47" s="17"/>
      <c r="D47" s="22"/>
      <c r="E47" s="22"/>
      <c r="F47" s="17"/>
      <c r="G47" s="17"/>
      <c r="H47" s="17"/>
      <c r="I47" s="17"/>
      <c r="J47" s="17"/>
      <c r="K47" s="17"/>
      <c r="L47" s="80"/>
      <c r="M47" s="80"/>
      <c r="N47" s="80"/>
      <c r="O47" s="80"/>
      <c r="P47" s="80"/>
      <c r="Q47" s="80"/>
      <c r="R47" s="22"/>
      <c r="S47" s="22"/>
      <c r="T47" s="22"/>
      <c r="U47" s="22"/>
      <c r="V47" s="22"/>
      <c r="W47" s="22"/>
      <c r="X47" s="42"/>
      <c r="Y47" s="239"/>
      <c r="Z47" s="239"/>
      <c r="AA47" s="239"/>
      <c r="AB47" s="239"/>
      <c r="AC47" s="239"/>
      <c r="AD47" s="239"/>
      <c r="AE47" s="239"/>
      <c r="AF47" s="239"/>
      <c r="AG47" s="239"/>
      <c r="AH47" s="239"/>
      <c r="AI47" s="239"/>
      <c r="AJ47" s="239"/>
      <c r="AK47" s="239"/>
      <c r="AL47" s="239"/>
      <c r="AM47" s="239"/>
      <c r="AN47" s="239"/>
      <c r="AO47" s="239"/>
      <c r="AP47" s="239"/>
      <c r="AQ47" s="239"/>
      <c r="AR47" s="239"/>
      <c r="AS47" s="239"/>
      <c r="AT47" s="239"/>
      <c r="AU47" s="239"/>
      <c r="AV47" s="239"/>
      <c r="AW47" s="239"/>
      <c r="AX47" s="239"/>
      <c r="AY47" s="239"/>
      <c r="AZ47" s="239"/>
      <c r="BA47" s="239"/>
      <c r="BB47" s="239"/>
      <c r="BC47" s="239"/>
      <c r="BD47" s="239"/>
      <c r="BE47" s="239"/>
      <c r="BF47" s="239"/>
      <c r="BG47" s="239"/>
      <c r="BH47" s="239"/>
      <c r="BI47" s="239"/>
      <c r="BJ47" s="239"/>
      <c r="BK47" s="239"/>
      <c r="BL47" s="239"/>
      <c r="BM47" s="239"/>
      <c r="BN47" s="239"/>
      <c r="BO47" s="239"/>
      <c r="BP47" s="239"/>
      <c r="BQ47" s="239"/>
      <c r="BR47" s="239"/>
      <c r="BS47" s="239"/>
      <c r="BT47" s="239"/>
      <c r="BU47" s="239"/>
      <c r="BV47" s="239"/>
      <c r="BW47" s="239"/>
      <c r="BX47" s="239"/>
      <c r="BY47" s="239"/>
      <c r="BZ47" s="239"/>
      <c r="CA47" s="239"/>
      <c r="CB47" s="239"/>
      <c r="CC47" s="239"/>
      <c r="CD47" s="239"/>
      <c r="CE47" s="239"/>
      <c r="CF47" s="239"/>
      <c r="CG47" s="239"/>
      <c r="CH47" s="239"/>
      <c r="CI47" s="239"/>
      <c r="CJ47" s="239"/>
      <c r="CK47" s="239"/>
      <c r="CL47" s="239"/>
      <c r="CM47" s="239"/>
      <c r="CN47" s="239"/>
      <c r="CO47" s="239"/>
      <c r="CP47" s="239"/>
      <c r="CQ47" s="239"/>
      <c r="CR47" s="239"/>
      <c r="CS47" s="239"/>
      <c r="CT47" s="239"/>
      <c r="CU47" s="239"/>
      <c r="CV47" s="239"/>
      <c r="CW47" s="239"/>
      <c r="CX47" s="239"/>
      <c r="CY47" s="239"/>
      <c r="CZ47" s="239"/>
      <c r="DA47" s="239"/>
      <c r="DB47" s="239"/>
      <c r="DC47" s="239"/>
      <c r="DD47" s="239"/>
      <c r="DE47" s="239"/>
      <c r="DF47" s="239"/>
      <c r="DG47" s="239"/>
      <c r="DH47" s="239"/>
      <c r="DI47" s="239"/>
      <c r="DJ47" s="239"/>
      <c r="DK47" s="239"/>
      <c r="DL47" s="239"/>
      <c r="DM47" s="239"/>
      <c r="DN47" s="239"/>
      <c r="DO47" s="239"/>
      <c r="DP47" s="239"/>
      <c r="DQ47" s="239"/>
      <c r="DR47" s="239"/>
      <c r="DS47" s="239"/>
      <c r="DT47" s="239"/>
      <c r="DU47" s="239"/>
      <c r="DV47" s="239"/>
      <c r="DW47" s="239"/>
      <c r="DX47" s="239"/>
      <c r="DY47" s="239"/>
      <c r="DZ47" s="239"/>
      <c r="EA47" s="239"/>
      <c r="EB47" s="239"/>
      <c r="EC47" s="239"/>
      <c r="ED47" s="239"/>
      <c r="EE47" s="239"/>
      <c r="EF47" s="239"/>
      <c r="EG47" s="239"/>
      <c r="EH47" s="239"/>
      <c r="EI47" s="239"/>
      <c r="EJ47" s="239"/>
      <c r="EK47" s="239"/>
      <c r="EL47" s="239"/>
      <c r="EM47" s="239"/>
      <c r="EN47" s="239"/>
      <c r="EO47" s="239"/>
      <c r="EP47" s="239"/>
      <c r="EQ47" s="239"/>
      <c r="ER47" s="239"/>
      <c r="ES47" s="239"/>
      <c r="ET47" s="239"/>
      <c r="EU47" s="239"/>
      <c r="EV47" s="239"/>
      <c r="EW47" s="239"/>
      <c r="EX47" s="239"/>
      <c r="EY47" s="239"/>
      <c r="EZ47" s="239"/>
      <c r="FA47" s="239"/>
      <c r="FB47" s="239"/>
      <c r="FC47" s="239"/>
      <c r="FD47" s="239"/>
      <c r="FE47" s="239"/>
      <c r="FF47" s="239"/>
      <c r="FG47" s="239"/>
      <c r="FH47" s="239"/>
      <c r="FI47" s="239"/>
      <c r="FJ47" s="239"/>
      <c r="FK47" s="239"/>
      <c r="FL47" s="239"/>
      <c r="FM47" s="239"/>
      <c r="FN47" s="239"/>
      <c r="FO47" s="239"/>
      <c r="FP47" s="239"/>
      <c r="FQ47" s="239"/>
      <c r="FR47" s="239"/>
      <c r="FS47" s="239"/>
      <c r="FT47" s="239"/>
      <c r="FU47" s="239"/>
      <c r="FV47" s="239"/>
      <c r="FW47" s="239"/>
      <c r="FX47" s="239"/>
      <c r="FY47" s="239"/>
      <c r="FZ47" s="239"/>
      <c r="GA47" s="239"/>
      <c r="GB47" s="239"/>
      <c r="GC47" s="239"/>
      <c r="GD47" s="239"/>
      <c r="GE47" s="239"/>
      <c r="GF47" s="239"/>
      <c r="GG47" s="239"/>
      <c r="GH47" s="239"/>
      <c r="GI47" s="239"/>
      <c r="GJ47" s="239"/>
      <c r="GK47" s="239"/>
      <c r="GL47" s="239"/>
      <c r="GM47" s="239"/>
      <c r="GN47" s="239"/>
      <c r="GO47" s="239"/>
      <c r="GP47" s="239"/>
      <c r="GQ47" s="239"/>
      <c r="GR47" s="239"/>
      <c r="GS47" s="239"/>
      <c r="GT47" s="239"/>
      <c r="GU47" s="239"/>
      <c r="GV47" s="239"/>
      <c r="GW47" s="239"/>
      <c r="GX47" s="239"/>
      <c r="GY47" s="239"/>
      <c r="GZ47" s="239"/>
      <c r="HA47" s="239"/>
      <c r="HB47" s="239"/>
      <c r="HC47" s="239"/>
      <c r="HD47" s="239"/>
      <c r="HE47" s="239"/>
      <c r="HF47" s="239"/>
      <c r="HG47" s="239"/>
      <c r="HH47" s="239"/>
      <c r="HI47" s="239"/>
      <c r="HJ47" s="239"/>
      <c r="HK47" s="239"/>
      <c r="HL47" s="239"/>
      <c r="HM47" s="239"/>
      <c r="HN47" s="239"/>
      <c r="HO47" s="239"/>
      <c r="HP47" s="239"/>
      <c r="HQ47" s="239"/>
      <c r="HR47" s="239"/>
      <c r="HS47" s="239"/>
    </row>
    <row r="48" spans="1:227" customFormat="1" ht="9" customHeight="1">
      <c r="A48" s="42"/>
      <c r="B48" s="15"/>
      <c r="C48" s="15"/>
      <c r="D48" s="17"/>
      <c r="E48" s="17"/>
      <c r="F48" s="17"/>
      <c r="G48" s="22"/>
      <c r="H48" s="22"/>
      <c r="I48" s="17"/>
      <c r="J48" s="17"/>
      <c r="K48" s="17"/>
      <c r="L48" s="17"/>
      <c r="M48" s="17"/>
      <c r="N48" s="17"/>
      <c r="O48" s="17"/>
      <c r="P48" s="17"/>
      <c r="Q48" s="17"/>
      <c r="R48" s="17"/>
      <c r="S48" s="17"/>
      <c r="T48" s="17"/>
      <c r="U48" s="17"/>
      <c r="V48" s="17"/>
      <c r="W48" s="15"/>
      <c r="X48" s="42"/>
      <c r="Y48" s="98"/>
      <c r="Z48" s="98"/>
      <c r="AA48" s="98"/>
      <c r="AB48" s="98"/>
      <c r="AC48" s="98"/>
      <c r="AD48" s="98"/>
      <c r="AE48" s="98"/>
      <c r="AF48" s="98"/>
      <c r="AG48" s="98"/>
      <c r="AH48" s="98"/>
      <c r="AI48" s="98"/>
      <c r="AJ48" s="98"/>
      <c r="AK48" s="98"/>
      <c r="AL48" s="98"/>
      <c r="AM48" s="98"/>
      <c r="AN48" s="98"/>
      <c r="AO48" s="98"/>
      <c r="AP48" s="98"/>
      <c r="AQ48" s="98"/>
      <c r="AR48" s="98"/>
      <c r="AS48" s="98"/>
      <c r="AT48" s="98"/>
      <c r="AU48" s="98"/>
      <c r="AV48" s="98"/>
      <c r="AW48" s="98"/>
      <c r="AX48" s="98"/>
      <c r="AY48" s="98"/>
      <c r="AZ48" s="98"/>
      <c r="BA48" s="98"/>
      <c r="BB48" s="98"/>
      <c r="BC48" s="98"/>
      <c r="BD48" s="98"/>
      <c r="BE48" s="98"/>
      <c r="BF48" s="98"/>
      <c r="BG48" s="98"/>
      <c r="BH48" s="98"/>
      <c r="BI48" s="98"/>
      <c r="BJ48" s="98"/>
      <c r="BK48" s="98"/>
      <c r="BL48" s="98"/>
      <c r="BM48" s="98"/>
      <c r="BN48" s="98"/>
      <c r="BO48" s="98"/>
      <c r="BP48" s="98"/>
      <c r="BQ48" s="98"/>
      <c r="BR48" s="98"/>
      <c r="BS48" s="98"/>
      <c r="BT48" s="98"/>
      <c r="BU48" s="98"/>
      <c r="BV48" s="98"/>
      <c r="BW48" s="98"/>
      <c r="BX48" s="98"/>
      <c r="BY48" s="98"/>
      <c r="BZ48" s="98"/>
      <c r="CA48" s="98"/>
      <c r="CB48" s="98"/>
      <c r="CC48" s="98"/>
      <c r="CD48" s="98"/>
      <c r="CE48" s="98"/>
      <c r="CF48" s="98"/>
      <c r="CG48" s="98"/>
      <c r="CH48" s="98"/>
      <c r="CI48" s="98"/>
      <c r="CJ48" s="98"/>
      <c r="CK48" s="98"/>
      <c r="CL48" s="98"/>
      <c r="CM48" s="98"/>
      <c r="CN48" s="98"/>
      <c r="CO48" s="98"/>
      <c r="CP48" s="98"/>
      <c r="CQ48" s="98"/>
      <c r="CR48" s="98"/>
      <c r="CS48" s="98"/>
      <c r="CT48" s="98"/>
      <c r="CU48" s="98"/>
      <c r="CV48" s="98"/>
      <c r="CW48" s="98"/>
      <c r="CX48" s="98"/>
      <c r="CY48" s="98"/>
      <c r="CZ48" s="98"/>
      <c r="DA48" s="98"/>
      <c r="DB48" s="98"/>
      <c r="DC48" s="98"/>
      <c r="DD48" s="98"/>
      <c r="DE48" s="98"/>
      <c r="DF48" s="98"/>
      <c r="DG48" s="98"/>
      <c r="DH48" s="98"/>
      <c r="DI48" s="98"/>
      <c r="DJ48" s="98"/>
      <c r="DK48" s="98"/>
      <c r="DL48" s="98"/>
      <c r="DM48" s="98"/>
      <c r="DN48" s="98"/>
      <c r="DO48" s="98"/>
      <c r="DP48" s="98"/>
      <c r="DQ48" s="98"/>
      <c r="DR48" s="98"/>
      <c r="DS48" s="98"/>
      <c r="DT48" s="98"/>
      <c r="DU48" s="98"/>
      <c r="DV48" s="98"/>
      <c r="DW48" s="98"/>
      <c r="DX48" s="98"/>
      <c r="DY48" s="98"/>
      <c r="DZ48" s="98"/>
      <c r="EA48" s="98"/>
      <c r="EB48" s="98"/>
      <c r="EC48" s="98"/>
      <c r="ED48" s="98"/>
      <c r="EE48" s="98"/>
      <c r="EF48" s="98"/>
      <c r="EG48" s="98"/>
      <c r="EH48" s="98"/>
      <c r="EI48" s="98"/>
      <c r="EJ48" s="98"/>
      <c r="EK48" s="98"/>
      <c r="EL48" s="98"/>
      <c r="EM48" s="98"/>
      <c r="EN48" s="98"/>
      <c r="EO48" s="98"/>
      <c r="EP48" s="98"/>
      <c r="EQ48" s="98"/>
      <c r="ER48" s="98"/>
      <c r="ES48" s="98"/>
      <c r="ET48" s="98"/>
      <c r="EU48" s="98"/>
      <c r="EV48" s="98"/>
      <c r="EW48" s="98"/>
      <c r="EX48" s="98"/>
      <c r="EY48" s="98"/>
      <c r="EZ48" s="98"/>
      <c r="FA48" s="98"/>
      <c r="FB48" s="98"/>
      <c r="FC48" s="98"/>
      <c r="FD48" s="98"/>
      <c r="FE48" s="98"/>
      <c r="FF48" s="98"/>
      <c r="FG48" s="98"/>
      <c r="FH48" s="98"/>
      <c r="FI48" s="98"/>
      <c r="FJ48" s="98"/>
      <c r="FK48" s="98"/>
      <c r="FL48" s="98"/>
      <c r="FM48" s="98"/>
      <c r="FN48" s="98"/>
      <c r="FO48" s="98"/>
      <c r="FP48" s="98"/>
      <c r="FQ48" s="98"/>
      <c r="FR48" s="98"/>
      <c r="FS48" s="98"/>
      <c r="FT48" s="98"/>
      <c r="FU48" s="98"/>
      <c r="FV48" s="98"/>
      <c r="FW48" s="98"/>
      <c r="FX48" s="98"/>
      <c r="FY48" s="98"/>
      <c r="FZ48" s="98"/>
      <c r="GA48" s="98"/>
      <c r="GB48" s="98"/>
      <c r="GC48" s="98"/>
      <c r="GD48" s="98"/>
      <c r="GE48" s="98"/>
      <c r="GF48" s="98"/>
      <c r="GG48" s="98"/>
      <c r="GH48" s="98"/>
      <c r="GI48" s="98"/>
      <c r="GJ48" s="98"/>
      <c r="GK48" s="98"/>
      <c r="GL48" s="98"/>
      <c r="GM48" s="98"/>
      <c r="GN48" s="98"/>
      <c r="GO48" s="98"/>
      <c r="GP48" s="98"/>
      <c r="GQ48" s="98"/>
      <c r="GR48" s="98"/>
      <c r="GS48" s="98"/>
      <c r="GT48" s="98"/>
      <c r="GU48" s="98"/>
      <c r="GV48" s="98"/>
      <c r="GW48" s="98"/>
      <c r="GX48" s="98"/>
      <c r="GY48" s="98"/>
      <c r="GZ48" s="98"/>
      <c r="HA48" s="98"/>
      <c r="HB48" s="98"/>
      <c r="HC48" s="98"/>
      <c r="HD48" s="98"/>
      <c r="HE48" s="98"/>
      <c r="HF48" s="98"/>
      <c r="HG48" s="98"/>
      <c r="HH48" s="98"/>
      <c r="HI48" s="98"/>
      <c r="HJ48" s="98"/>
      <c r="HK48" s="98"/>
      <c r="HL48" s="98"/>
      <c r="HM48" s="98"/>
      <c r="HN48" s="98"/>
      <c r="HO48" s="98"/>
      <c r="HP48" s="98"/>
      <c r="HQ48" s="98"/>
      <c r="HR48" s="98"/>
      <c r="HS48" s="98"/>
    </row>
    <row r="49" spans="1:227" customFormat="1" ht="15.6" customHeight="1">
      <c r="A49" s="42"/>
      <c r="B49" s="15"/>
      <c r="C49" s="214"/>
      <c r="D49" s="215"/>
      <c r="E49" s="315" t="str">
        <f>'Pom3'!H17</f>
        <v>Nazwa pomieszczenia 3</v>
      </c>
      <c r="F49" s="315"/>
      <c r="G49" s="315"/>
      <c r="H49" s="315"/>
      <c r="I49" s="315"/>
      <c r="J49" s="215"/>
      <c r="K49" s="215"/>
      <c r="L49" s="215"/>
      <c r="M49" s="215"/>
      <c r="N49" s="17"/>
      <c r="O49" s="213"/>
      <c r="P49" s="316" t="s">
        <v>596</v>
      </c>
      <c r="Q49" s="316"/>
      <c r="R49" s="316"/>
      <c r="S49" s="316"/>
      <c r="T49" s="316"/>
      <c r="U49" s="258" t="b">
        <v>0</v>
      </c>
      <c r="V49" s="258"/>
      <c r="W49" s="15"/>
      <c r="X49" s="42"/>
      <c r="Y49" s="98"/>
      <c r="Z49" s="98"/>
      <c r="AA49" s="98"/>
      <c r="AB49" s="98"/>
      <c r="AC49" s="98"/>
      <c r="AD49" s="98"/>
      <c r="AE49" s="98"/>
      <c r="AF49" s="98"/>
      <c r="AG49" s="98"/>
      <c r="AH49" s="98"/>
      <c r="AI49" s="98"/>
      <c r="AJ49" s="98"/>
      <c r="AK49" s="98"/>
      <c r="AL49" s="98"/>
      <c r="AM49" s="98"/>
      <c r="AN49" s="98"/>
      <c r="AO49" s="98"/>
      <c r="AP49" s="98"/>
      <c r="AQ49" s="98"/>
      <c r="AR49" s="98"/>
      <c r="AS49" s="98"/>
      <c r="AT49" s="98"/>
      <c r="AU49" s="98"/>
      <c r="AV49" s="98"/>
      <c r="AW49" s="98"/>
      <c r="AX49" s="98"/>
      <c r="AY49" s="98"/>
      <c r="AZ49" s="98"/>
      <c r="BA49" s="98"/>
      <c r="BB49" s="98"/>
      <c r="BC49" s="98"/>
      <c r="BD49" s="98"/>
      <c r="BE49" s="98"/>
      <c r="BF49" s="98"/>
      <c r="BG49" s="98"/>
      <c r="BH49" s="98"/>
      <c r="BI49" s="98"/>
      <c r="BJ49" s="98"/>
      <c r="BK49" s="98"/>
      <c r="BL49" s="98"/>
      <c r="BM49" s="98"/>
      <c r="BN49" s="98"/>
      <c r="BO49" s="98"/>
      <c r="BP49" s="98"/>
      <c r="BQ49" s="98"/>
      <c r="BR49" s="98"/>
      <c r="BS49" s="98"/>
      <c r="BT49" s="98"/>
      <c r="BU49" s="98"/>
      <c r="BV49" s="98"/>
      <c r="BW49" s="98"/>
      <c r="BX49" s="98"/>
      <c r="BY49" s="98"/>
      <c r="BZ49" s="98"/>
      <c r="CA49" s="98"/>
      <c r="CB49" s="98"/>
      <c r="CC49" s="98"/>
      <c r="CD49" s="98"/>
      <c r="CE49" s="98"/>
      <c r="CF49" s="98"/>
      <c r="CG49" s="98"/>
      <c r="CH49" s="98"/>
      <c r="CI49" s="98"/>
      <c r="CJ49" s="98"/>
      <c r="CK49" s="98"/>
      <c r="CL49" s="98"/>
      <c r="CM49" s="98"/>
      <c r="CN49" s="98"/>
      <c r="CO49" s="98"/>
      <c r="CP49" s="98"/>
      <c r="CQ49" s="98"/>
      <c r="CR49" s="98"/>
      <c r="CS49" s="98"/>
      <c r="CT49" s="98"/>
      <c r="CU49" s="98"/>
      <c r="CV49" s="98"/>
      <c r="CW49" s="98"/>
      <c r="CX49" s="98"/>
      <c r="CY49" s="98"/>
      <c r="CZ49" s="98"/>
      <c r="DA49" s="98"/>
      <c r="DB49" s="98"/>
      <c r="DC49" s="98"/>
      <c r="DD49" s="98"/>
      <c r="DE49" s="98"/>
      <c r="DF49" s="98"/>
      <c r="DG49" s="98"/>
      <c r="DH49" s="98"/>
      <c r="DI49" s="98"/>
      <c r="DJ49" s="98"/>
      <c r="DK49" s="98"/>
      <c r="DL49" s="98"/>
      <c r="DM49" s="98"/>
      <c r="DN49" s="98"/>
      <c r="DO49" s="98"/>
      <c r="DP49" s="98"/>
      <c r="DQ49" s="98"/>
      <c r="DR49" s="98"/>
      <c r="DS49" s="98"/>
      <c r="DT49" s="98"/>
      <c r="DU49" s="98"/>
      <c r="DV49" s="98"/>
      <c r="DW49" s="98"/>
      <c r="DX49" s="98"/>
      <c r="DY49" s="98"/>
      <c r="DZ49" s="98"/>
      <c r="EA49" s="98"/>
      <c r="EB49" s="98"/>
      <c r="EC49" s="98"/>
      <c r="ED49" s="98"/>
      <c r="EE49" s="98"/>
      <c r="EF49" s="98"/>
      <c r="EG49" s="98"/>
      <c r="EH49" s="98"/>
      <c r="EI49" s="98"/>
      <c r="EJ49" s="98"/>
      <c r="EK49" s="98"/>
      <c r="EL49" s="98"/>
      <c r="EM49" s="98"/>
      <c r="EN49" s="98"/>
      <c r="EO49" s="98"/>
      <c r="EP49" s="98"/>
      <c r="EQ49" s="98"/>
      <c r="ER49" s="98"/>
      <c r="ES49" s="98"/>
      <c r="ET49" s="98"/>
      <c r="EU49" s="98"/>
      <c r="EV49" s="98"/>
      <c r="EW49" s="98"/>
      <c r="EX49" s="98"/>
      <c r="EY49" s="98"/>
      <c r="EZ49" s="98"/>
      <c r="FA49" s="98"/>
      <c r="FB49" s="98"/>
      <c r="FC49" s="98"/>
      <c r="FD49" s="98"/>
      <c r="FE49" s="98"/>
      <c r="FF49" s="98"/>
      <c r="FG49" s="98"/>
      <c r="FH49" s="98"/>
      <c r="FI49" s="98"/>
      <c r="FJ49" s="98"/>
      <c r="FK49" s="98"/>
      <c r="FL49" s="98"/>
      <c r="FM49" s="98"/>
      <c r="FN49" s="98"/>
      <c r="FO49" s="98"/>
      <c r="FP49" s="98"/>
      <c r="FQ49" s="98"/>
      <c r="FR49" s="98"/>
      <c r="FS49" s="98"/>
      <c r="FT49" s="98"/>
      <c r="FU49" s="98"/>
      <c r="FV49" s="98"/>
      <c r="FW49" s="98"/>
      <c r="FX49" s="98"/>
      <c r="FY49" s="98"/>
      <c r="FZ49" s="98"/>
      <c r="GA49" s="98"/>
      <c r="GB49" s="98"/>
      <c r="GC49" s="98"/>
      <c r="GD49" s="98"/>
      <c r="GE49" s="98"/>
      <c r="GF49" s="98"/>
      <c r="GG49" s="98"/>
      <c r="GH49" s="98"/>
      <c r="GI49" s="98"/>
      <c r="GJ49" s="98"/>
      <c r="GK49" s="98"/>
      <c r="GL49" s="98"/>
      <c r="GM49" s="98"/>
      <c r="GN49" s="98"/>
      <c r="GO49" s="98"/>
      <c r="GP49" s="98"/>
      <c r="GQ49" s="98"/>
      <c r="GR49" s="98"/>
      <c r="GS49" s="98"/>
      <c r="GT49" s="98"/>
      <c r="GU49" s="98"/>
      <c r="GV49" s="98"/>
      <c r="GW49" s="98"/>
      <c r="GX49" s="98"/>
      <c r="GY49" s="98"/>
      <c r="GZ49" s="98"/>
      <c r="HA49" s="98"/>
      <c r="HB49" s="98"/>
      <c r="HC49" s="98"/>
      <c r="HD49" s="98"/>
      <c r="HE49" s="98"/>
      <c r="HF49" s="98"/>
      <c r="HG49" s="98"/>
      <c r="HH49" s="98"/>
      <c r="HI49" s="98"/>
      <c r="HJ49" s="98"/>
      <c r="HK49" s="98"/>
      <c r="HL49" s="98"/>
      <c r="HM49" s="98"/>
      <c r="HN49" s="98"/>
      <c r="HO49" s="98"/>
      <c r="HP49" s="98"/>
      <c r="HQ49" s="98"/>
      <c r="HR49" s="98"/>
      <c r="HS49" s="98"/>
    </row>
    <row r="50" spans="1:227" customFormat="1" ht="15.6" customHeight="1">
      <c r="A50" s="42"/>
      <c r="B50" s="15"/>
      <c r="C50" s="214"/>
      <c r="D50" s="215"/>
      <c r="E50" s="315"/>
      <c r="F50" s="315"/>
      <c r="G50" s="315"/>
      <c r="H50" s="315"/>
      <c r="I50" s="315"/>
      <c r="J50" s="216"/>
      <c r="K50" s="216"/>
      <c r="L50" s="215"/>
      <c r="M50" s="215"/>
      <c r="N50" s="17"/>
      <c r="O50" s="213"/>
      <c r="P50" s="316"/>
      <c r="Q50" s="316"/>
      <c r="R50" s="316"/>
      <c r="S50" s="316"/>
      <c r="T50" s="316"/>
      <c r="U50" s="213"/>
      <c r="V50" s="213"/>
      <c r="W50" s="15"/>
      <c r="X50" s="42"/>
      <c r="Y50" s="98"/>
      <c r="Z50" s="98"/>
      <c r="AA50" s="98"/>
      <c r="AB50" s="98"/>
      <c r="AC50" s="98"/>
      <c r="AD50" s="98"/>
      <c r="AE50" s="98"/>
      <c r="AF50" s="98"/>
      <c r="AG50" s="98"/>
      <c r="AH50" s="98"/>
      <c r="AI50" s="98"/>
      <c r="AJ50" s="98"/>
      <c r="AK50" s="98"/>
      <c r="AL50" s="98"/>
      <c r="AM50" s="98"/>
      <c r="AN50" s="98"/>
      <c r="AO50" s="98"/>
      <c r="AP50" s="98"/>
      <c r="AQ50" s="98"/>
      <c r="AR50" s="98"/>
      <c r="AS50" s="98"/>
      <c r="AT50" s="98"/>
      <c r="AU50" s="98"/>
      <c r="AV50" s="98"/>
      <c r="AW50" s="98"/>
      <c r="AX50" s="98"/>
      <c r="AY50" s="98"/>
      <c r="AZ50" s="98"/>
      <c r="BA50" s="98"/>
      <c r="BB50" s="98"/>
      <c r="BC50" s="98"/>
      <c r="BD50" s="98"/>
      <c r="BE50" s="98"/>
      <c r="BF50" s="98"/>
      <c r="BG50" s="98"/>
      <c r="BH50" s="98"/>
      <c r="BI50" s="98"/>
      <c r="BJ50" s="98"/>
      <c r="BK50" s="98"/>
      <c r="BL50" s="98"/>
      <c r="BM50" s="98"/>
      <c r="BN50" s="98"/>
      <c r="BO50" s="98"/>
      <c r="BP50" s="98"/>
      <c r="BQ50" s="98"/>
      <c r="BR50" s="98"/>
      <c r="BS50" s="98"/>
      <c r="BT50" s="98"/>
      <c r="BU50" s="98"/>
      <c r="BV50" s="98"/>
      <c r="BW50" s="98"/>
      <c r="BX50" s="98"/>
      <c r="BY50" s="98"/>
      <c r="BZ50" s="98"/>
      <c r="CA50" s="98"/>
      <c r="CB50" s="98"/>
      <c r="CC50" s="98"/>
      <c r="CD50" s="98"/>
      <c r="CE50" s="98"/>
      <c r="CF50" s="98"/>
      <c r="CG50" s="98"/>
      <c r="CH50" s="98"/>
      <c r="CI50" s="98"/>
      <c r="CJ50" s="98"/>
      <c r="CK50" s="98"/>
      <c r="CL50" s="98"/>
      <c r="CM50" s="98"/>
      <c r="CN50" s="98"/>
      <c r="CO50" s="98"/>
      <c r="CP50" s="98"/>
      <c r="CQ50" s="98"/>
      <c r="CR50" s="98"/>
      <c r="CS50" s="98"/>
      <c r="CT50" s="98"/>
      <c r="CU50" s="98"/>
      <c r="CV50" s="98"/>
      <c r="CW50" s="98"/>
      <c r="CX50" s="98"/>
      <c r="CY50" s="98"/>
      <c r="CZ50" s="98"/>
      <c r="DA50" s="98"/>
      <c r="DB50" s="98"/>
      <c r="DC50" s="98"/>
      <c r="DD50" s="98"/>
      <c r="DE50" s="98"/>
      <c r="DF50" s="98"/>
      <c r="DG50" s="98"/>
      <c r="DH50" s="98"/>
      <c r="DI50" s="98"/>
      <c r="DJ50" s="98"/>
      <c r="DK50" s="98"/>
      <c r="DL50" s="98"/>
      <c r="DM50" s="98"/>
      <c r="DN50" s="98"/>
      <c r="DO50" s="98"/>
      <c r="DP50" s="98"/>
      <c r="DQ50" s="98"/>
      <c r="DR50" s="98"/>
      <c r="DS50" s="98"/>
      <c r="DT50" s="98"/>
      <c r="DU50" s="98"/>
      <c r="DV50" s="98"/>
      <c r="DW50" s="98"/>
      <c r="DX50" s="98"/>
      <c r="DY50" s="98"/>
      <c r="DZ50" s="98"/>
      <c r="EA50" s="98"/>
      <c r="EB50" s="98"/>
      <c r="EC50" s="98"/>
      <c r="ED50" s="98"/>
      <c r="EE50" s="98"/>
      <c r="EF50" s="98"/>
      <c r="EG50" s="98"/>
      <c r="EH50" s="98"/>
      <c r="EI50" s="98"/>
      <c r="EJ50" s="98"/>
      <c r="EK50" s="98"/>
      <c r="EL50" s="98"/>
      <c r="EM50" s="98"/>
      <c r="EN50" s="98"/>
      <c r="EO50" s="98"/>
      <c r="EP50" s="98"/>
      <c r="EQ50" s="98"/>
      <c r="ER50" s="98"/>
      <c r="ES50" s="98"/>
      <c r="ET50" s="98"/>
      <c r="EU50" s="98"/>
      <c r="EV50" s="98"/>
      <c r="EW50" s="98"/>
      <c r="EX50" s="98"/>
      <c r="EY50" s="98"/>
      <c r="EZ50" s="98"/>
      <c r="FA50" s="98"/>
      <c r="FB50" s="98"/>
      <c r="FC50" s="98"/>
      <c r="FD50" s="98"/>
      <c r="FE50" s="98"/>
      <c r="FF50" s="98"/>
      <c r="FG50" s="98"/>
      <c r="FH50" s="98"/>
      <c r="FI50" s="98"/>
      <c r="FJ50" s="98"/>
      <c r="FK50" s="98"/>
      <c r="FL50" s="98"/>
      <c r="FM50" s="98"/>
      <c r="FN50" s="98"/>
      <c r="FO50" s="98"/>
      <c r="FP50" s="98"/>
      <c r="FQ50" s="98"/>
      <c r="FR50" s="98"/>
      <c r="FS50" s="98"/>
      <c r="FT50" s="98"/>
      <c r="FU50" s="98"/>
      <c r="FV50" s="98"/>
      <c r="FW50" s="98"/>
      <c r="FX50" s="98"/>
      <c r="FY50" s="98"/>
      <c r="FZ50" s="98"/>
      <c r="GA50" s="98"/>
      <c r="GB50" s="98"/>
      <c r="GC50" s="98"/>
      <c r="GD50" s="98"/>
      <c r="GE50" s="98"/>
      <c r="GF50" s="98"/>
      <c r="GG50" s="98"/>
      <c r="GH50" s="98"/>
      <c r="GI50" s="98"/>
      <c r="GJ50" s="98"/>
      <c r="GK50" s="98"/>
      <c r="GL50" s="98"/>
      <c r="GM50" s="98"/>
      <c r="GN50" s="98"/>
      <c r="GO50" s="98"/>
      <c r="GP50" s="98"/>
      <c r="GQ50" s="98"/>
      <c r="GR50" s="98"/>
      <c r="GS50" s="98"/>
      <c r="GT50" s="98"/>
      <c r="GU50" s="98"/>
      <c r="GV50" s="98"/>
      <c r="GW50" s="98"/>
      <c r="GX50" s="98"/>
      <c r="GY50" s="98"/>
      <c r="GZ50" s="98"/>
      <c r="HA50" s="98"/>
      <c r="HB50" s="98"/>
      <c r="HC50" s="98"/>
      <c r="HD50" s="98"/>
      <c r="HE50" s="98"/>
      <c r="HF50" s="98"/>
      <c r="HG50" s="98"/>
      <c r="HH50" s="98"/>
      <c r="HI50" s="98"/>
      <c r="HJ50" s="98"/>
      <c r="HK50" s="98"/>
      <c r="HL50" s="98"/>
      <c r="HM50" s="98"/>
      <c r="HN50" s="98"/>
      <c r="HO50" s="98"/>
      <c r="HP50" s="98"/>
      <c r="HQ50" s="98"/>
      <c r="HR50" s="98"/>
      <c r="HS50" s="98"/>
    </row>
    <row r="51" spans="1:227" customFormat="1" ht="9" customHeight="1">
      <c r="A51" s="42"/>
      <c r="B51" s="15"/>
      <c r="C51" s="15"/>
      <c r="D51" s="17"/>
      <c r="E51" s="197"/>
      <c r="F51" s="197"/>
      <c r="G51" s="197"/>
      <c r="H51" s="197"/>
      <c r="I51" s="197"/>
      <c r="J51" s="196"/>
      <c r="K51" s="196"/>
      <c r="L51" s="195"/>
      <c r="M51" s="195"/>
      <c r="N51" s="17"/>
      <c r="O51" s="17"/>
      <c r="P51" s="17"/>
      <c r="Q51" s="17"/>
      <c r="R51" s="17"/>
      <c r="S51" s="17"/>
      <c r="T51" s="17"/>
      <c r="U51" s="17"/>
      <c r="V51" s="17"/>
      <c r="W51" s="15"/>
      <c r="X51" s="42"/>
      <c r="Y51" s="98"/>
      <c r="Z51" s="98"/>
      <c r="AA51" s="98"/>
      <c r="AB51" s="98"/>
      <c r="AC51" s="98"/>
      <c r="AD51" s="98"/>
      <c r="AE51" s="98"/>
      <c r="AF51" s="98"/>
      <c r="AG51" s="98"/>
      <c r="AH51" s="98"/>
      <c r="AI51" s="98"/>
      <c r="AJ51" s="98"/>
      <c r="AK51" s="98"/>
      <c r="AL51" s="98"/>
      <c r="AM51" s="98"/>
      <c r="AN51" s="98"/>
      <c r="AO51" s="98"/>
      <c r="AP51" s="98"/>
      <c r="AQ51" s="98"/>
      <c r="AR51" s="98"/>
      <c r="AS51" s="98"/>
      <c r="AT51" s="98"/>
      <c r="AU51" s="98"/>
      <c r="AV51" s="98"/>
      <c r="AW51" s="98"/>
      <c r="AX51" s="98"/>
      <c r="AY51" s="98"/>
      <c r="AZ51" s="98"/>
      <c r="BA51" s="98"/>
      <c r="BB51" s="98"/>
      <c r="BC51" s="98"/>
      <c r="BD51" s="98"/>
      <c r="BE51" s="98"/>
      <c r="BF51" s="98"/>
      <c r="BG51" s="98"/>
      <c r="BH51" s="98"/>
      <c r="BI51" s="98"/>
      <c r="BJ51" s="98"/>
      <c r="BK51" s="98"/>
      <c r="BL51" s="98"/>
      <c r="BM51" s="98"/>
      <c r="BN51" s="98"/>
      <c r="BO51" s="98"/>
      <c r="BP51" s="98"/>
      <c r="BQ51" s="98"/>
      <c r="BR51" s="98"/>
      <c r="BS51" s="98"/>
      <c r="BT51" s="98"/>
      <c r="BU51" s="98"/>
      <c r="BV51" s="98"/>
      <c r="BW51" s="98"/>
      <c r="BX51" s="98"/>
      <c r="BY51" s="98"/>
      <c r="BZ51" s="98"/>
      <c r="CA51" s="98"/>
      <c r="CB51" s="98"/>
      <c r="CC51" s="98"/>
      <c r="CD51" s="98"/>
      <c r="CE51" s="98"/>
      <c r="CF51" s="98"/>
      <c r="CG51" s="98"/>
      <c r="CH51" s="98"/>
      <c r="CI51" s="98"/>
      <c r="CJ51" s="98"/>
      <c r="CK51" s="98"/>
      <c r="CL51" s="98"/>
      <c r="CM51" s="98"/>
      <c r="CN51" s="98"/>
      <c r="CO51" s="98"/>
      <c r="CP51" s="98"/>
      <c r="CQ51" s="98"/>
      <c r="CR51" s="98"/>
      <c r="CS51" s="98"/>
      <c r="CT51" s="98"/>
      <c r="CU51" s="98"/>
      <c r="CV51" s="98"/>
      <c r="CW51" s="98"/>
      <c r="CX51" s="98"/>
      <c r="CY51" s="98"/>
      <c r="CZ51" s="98"/>
      <c r="DA51" s="98"/>
      <c r="DB51" s="98"/>
      <c r="DC51" s="98"/>
      <c r="DD51" s="98"/>
      <c r="DE51" s="98"/>
      <c r="DF51" s="98"/>
      <c r="DG51" s="98"/>
      <c r="DH51" s="98"/>
      <c r="DI51" s="98"/>
      <c r="DJ51" s="98"/>
      <c r="DK51" s="98"/>
      <c r="DL51" s="98"/>
      <c r="DM51" s="98"/>
      <c r="DN51" s="98"/>
      <c r="DO51" s="98"/>
      <c r="DP51" s="98"/>
      <c r="DQ51" s="98"/>
      <c r="DR51" s="98"/>
      <c r="DS51" s="98"/>
      <c r="DT51" s="98"/>
      <c r="DU51" s="98"/>
      <c r="DV51" s="98"/>
      <c r="DW51" s="98"/>
      <c r="DX51" s="98"/>
      <c r="DY51" s="98"/>
      <c r="DZ51" s="98"/>
      <c r="EA51" s="98"/>
      <c r="EB51" s="98"/>
      <c r="EC51" s="98"/>
      <c r="ED51" s="98"/>
      <c r="EE51" s="98"/>
      <c r="EF51" s="98"/>
      <c r="EG51" s="98"/>
      <c r="EH51" s="98"/>
      <c r="EI51" s="98"/>
      <c r="EJ51" s="98"/>
      <c r="EK51" s="98"/>
      <c r="EL51" s="98"/>
      <c r="EM51" s="98"/>
      <c r="EN51" s="98"/>
      <c r="EO51" s="98"/>
      <c r="EP51" s="98"/>
      <c r="EQ51" s="98"/>
      <c r="ER51" s="98"/>
      <c r="ES51" s="98"/>
      <c r="ET51" s="98"/>
      <c r="EU51" s="98"/>
      <c r="EV51" s="98"/>
      <c r="EW51" s="98"/>
      <c r="EX51" s="98"/>
      <c r="EY51" s="98"/>
      <c r="EZ51" s="98"/>
      <c r="FA51" s="98"/>
      <c r="FB51" s="98"/>
      <c r="FC51" s="98"/>
      <c r="FD51" s="98"/>
      <c r="FE51" s="98"/>
      <c r="FF51" s="98"/>
      <c r="FG51" s="98"/>
      <c r="FH51" s="98"/>
      <c r="FI51" s="98"/>
      <c r="FJ51" s="98"/>
      <c r="FK51" s="98"/>
      <c r="FL51" s="98"/>
      <c r="FM51" s="98"/>
      <c r="FN51" s="98"/>
      <c r="FO51" s="98"/>
      <c r="FP51" s="98"/>
      <c r="FQ51" s="98"/>
      <c r="FR51" s="98"/>
      <c r="FS51" s="98"/>
      <c r="FT51" s="98"/>
      <c r="FU51" s="98"/>
      <c r="FV51" s="98"/>
      <c r="FW51" s="98"/>
      <c r="FX51" s="98"/>
      <c r="FY51" s="98"/>
      <c r="FZ51" s="98"/>
      <c r="GA51" s="98"/>
      <c r="GB51" s="98"/>
      <c r="GC51" s="98"/>
      <c r="GD51" s="98"/>
      <c r="GE51" s="98"/>
      <c r="GF51" s="98"/>
      <c r="GG51" s="98"/>
      <c r="GH51" s="98"/>
      <c r="GI51" s="98"/>
      <c r="GJ51" s="98"/>
      <c r="GK51" s="98"/>
      <c r="GL51" s="98"/>
      <c r="GM51" s="98"/>
      <c r="GN51" s="98"/>
      <c r="GO51" s="98"/>
      <c r="GP51" s="98"/>
      <c r="GQ51" s="98"/>
      <c r="GR51" s="98"/>
      <c r="GS51" s="98"/>
      <c r="GT51" s="98"/>
      <c r="GU51" s="98"/>
      <c r="GV51" s="98"/>
      <c r="GW51" s="98"/>
      <c r="GX51" s="98"/>
      <c r="GY51" s="98"/>
      <c r="GZ51" s="98"/>
      <c r="HA51" s="98"/>
      <c r="HB51" s="98"/>
      <c r="HC51" s="98"/>
      <c r="HD51" s="98"/>
      <c r="HE51" s="98"/>
      <c r="HF51" s="98"/>
      <c r="HG51" s="98"/>
      <c r="HH51" s="98"/>
      <c r="HI51" s="98"/>
      <c r="HJ51" s="98"/>
      <c r="HK51" s="98"/>
      <c r="HL51" s="98"/>
      <c r="HM51" s="98"/>
      <c r="HN51" s="98"/>
      <c r="HO51" s="98"/>
      <c r="HP51" s="98"/>
      <c r="HQ51" s="98"/>
      <c r="HR51" s="98"/>
      <c r="HS51" s="98"/>
    </row>
    <row r="52" spans="1:227" customFormat="1" ht="15.6">
      <c r="A52" s="42"/>
      <c r="B52" s="15"/>
      <c r="C52" s="15"/>
      <c r="D52" s="17"/>
      <c r="E52" s="92" t="s">
        <v>570</v>
      </c>
      <c r="F52" s="17"/>
      <c r="G52" s="22"/>
      <c r="H52" s="198" t="s">
        <v>575</v>
      </c>
      <c r="I52" s="186"/>
      <c r="J52" s="184"/>
      <c r="K52" s="184"/>
      <c r="L52" s="184"/>
      <c r="M52" s="199"/>
      <c r="N52" s="17"/>
      <c r="O52" s="17"/>
      <c r="P52" s="173"/>
      <c r="Q52" s="17"/>
      <c r="R52" s="17"/>
      <c r="S52" s="17"/>
      <c r="T52" s="17"/>
      <c r="U52" s="17"/>
      <c r="V52" s="17"/>
      <c r="W52" s="15"/>
      <c r="X52" s="42"/>
      <c r="Y52" s="98"/>
      <c r="Z52" s="98"/>
      <c r="AA52" s="98"/>
      <c r="AB52" s="98"/>
      <c r="AC52" s="98"/>
      <c r="AD52" s="98"/>
      <c r="AE52" s="98"/>
      <c r="AF52" s="98"/>
      <c r="AG52" s="98"/>
      <c r="AH52" s="98"/>
      <c r="AI52" s="98"/>
      <c r="AJ52" s="98"/>
      <c r="AK52" s="98"/>
      <c r="AL52" s="98"/>
      <c r="AM52" s="98"/>
      <c r="AN52" s="98"/>
      <c r="AO52" s="98"/>
      <c r="AP52" s="98"/>
      <c r="AQ52" s="98"/>
      <c r="AR52" s="98"/>
      <c r="AS52" s="98"/>
      <c r="AT52" s="98"/>
      <c r="AU52" s="98"/>
      <c r="AV52" s="98"/>
      <c r="AW52" s="98"/>
      <c r="AX52" s="98"/>
      <c r="AY52" s="98"/>
      <c r="AZ52" s="98"/>
      <c r="BA52" s="98"/>
      <c r="BB52" s="98"/>
      <c r="BC52" s="98"/>
      <c r="BD52" s="98"/>
      <c r="BE52" s="98"/>
      <c r="BF52" s="98"/>
      <c r="BG52" s="98"/>
      <c r="BH52" s="98"/>
      <c r="BI52" s="98"/>
      <c r="BJ52" s="98"/>
      <c r="BK52" s="98"/>
      <c r="BL52" s="98"/>
      <c r="BM52" s="98"/>
      <c r="BN52" s="98"/>
      <c r="BO52" s="98"/>
      <c r="BP52" s="98"/>
      <c r="BQ52" s="98"/>
      <c r="BR52" s="98"/>
      <c r="BS52" s="98"/>
      <c r="BT52" s="98"/>
      <c r="BU52" s="98"/>
      <c r="BV52" s="98"/>
      <c r="BW52" s="98"/>
      <c r="BX52" s="98"/>
      <c r="BY52" s="98"/>
      <c r="BZ52" s="98"/>
      <c r="CA52" s="98"/>
      <c r="CB52" s="98"/>
      <c r="CC52" s="98"/>
      <c r="CD52" s="98"/>
      <c r="CE52" s="98"/>
      <c r="CF52" s="98"/>
      <c r="CG52" s="98"/>
      <c r="CH52" s="98"/>
      <c r="CI52" s="98"/>
      <c r="CJ52" s="98"/>
      <c r="CK52" s="98"/>
      <c r="CL52" s="98"/>
      <c r="CM52" s="98"/>
      <c r="CN52" s="98"/>
      <c r="CO52" s="98"/>
      <c r="CP52" s="98"/>
      <c r="CQ52" s="98"/>
      <c r="CR52" s="98"/>
      <c r="CS52" s="98"/>
      <c r="CT52" s="98"/>
      <c r="CU52" s="98"/>
      <c r="CV52" s="98"/>
      <c r="CW52" s="98"/>
      <c r="CX52" s="98"/>
      <c r="CY52" s="98"/>
      <c r="CZ52" s="98"/>
      <c r="DA52" s="98"/>
      <c r="DB52" s="98"/>
      <c r="DC52" s="98"/>
      <c r="DD52" s="98"/>
      <c r="DE52" s="98"/>
      <c r="DF52" s="98"/>
      <c r="DG52" s="98"/>
      <c r="DH52" s="98"/>
      <c r="DI52" s="98"/>
      <c r="DJ52" s="98"/>
      <c r="DK52" s="98"/>
      <c r="DL52" s="98"/>
      <c r="DM52" s="98"/>
      <c r="DN52" s="98"/>
      <c r="DO52" s="98"/>
      <c r="DP52" s="98"/>
      <c r="DQ52" s="98"/>
      <c r="DR52" s="98"/>
      <c r="DS52" s="98"/>
      <c r="DT52" s="98"/>
      <c r="DU52" s="98"/>
      <c r="DV52" s="98"/>
      <c r="DW52" s="98"/>
      <c r="DX52" s="98"/>
      <c r="DY52" s="98"/>
      <c r="DZ52" s="98"/>
      <c r="EA52" s="98"/>
      <c r="EB52" s="98"/>
      <c r="EC52" s="98"/>
      <c r="ED52" s="98"/>
      <c r="EE52" s="98"/>
      <c r="EF52" s="98"/>
      <c r="EG52" s="98"/>
      <c r="EH52" s="98"/>
      <c r="EI52" s="98"/>
      <c r="EJ52" s="98"/>
      <c r="EK52" s="98"/>
      <c r="EL52" s="98"/>
      <c r="EM52" s="98"/>
      <c r="EN52" s="98"/>
      <c r="EO52" s="98"/>
      <c r="EP52" s="98"/>
      <c r="EQ52" s="98"/>
      <c r="ER52" s="98"/>
      <c r="ES52" s="98"/>
      <c r="ET52" s="98"/>
      <c r="EU52" s="98"/>
      <c r="EV52" s="98"/>
      <c r="EW52" s="98"/>
      <c r="EX52" s="98"/>
      <c r="EY52" s="98"/>
      <c r="EZ52" s="98"/>
      <c r="FA52" s="98"/>
      <c r="FB52" s="98"/>
      <c r="FC52" s="98"/>
      <c r="FD52" s="98"/>
      <c r="FE52" s="98"/>
      <c r="FF52" s="98"/>
      <c r="FG52" s="98"/>
      <c r="FH52" s="98"/>
      <c r="FI52" s="98"/>
      <c r="FJ52" s="98"/>
      <c r="FK52" s="98"/>
      <c r="FL52" s="98"/>
      <c r="FM52" s="98"/>
      <c r="FN52" s="98"/>
      <c r="FO52" s="98"/>
      <c r="FP52" s="98"/>
      <c r="FQ52" s="98"/>
      <c r="FR52" s="98"/>
      <c r="FS52" s="98"/>
      <c r="FT52" s="98"/>
      <c r="FU52" s="98"/>
      <c r="FV52" s="98"/>
      <c r="FW52" s="98"/>
      <c r="FX52" s="98"/>
      <c r="FY52" s="98"/>
      <c r="FZ52" s="98"/>
      <c r="GA52" s="98"/>
      <c r="GB52" s="98"/>
      <c r="GC52" s="98"/>
      <c r="GD52" s="98"/>
      <c r="GE52" s="98"/>
      <c r="GF52" s="98"/>
      <c r="GG52" s="98"/>
      <c r="GH52" s="98"/>
      <c r="GI52" s="98"/>
      <c r="GJ52" s="98"/>
      <c r="GK52" s="98"/>
      <c r="GL52" s="98"/>
      <c r="GM52" s="98"/>
      <c r="GN52" s="98"/>
      <c r="GO52" s="98"/>
      <c r="GP52" s="98"/>
      <c r="GQ52" s="98"/>
      <c r="GR52" s="98"/>
      <c r="GS52" s="98"/>
      <c r="GT52" s="98"/>
      <c r="GU52" s="98"/>
      <c r="GV52" s="98"/>
      <c r="GW52" s="98"/>
      <c r="GX52" s="98"/>
      <c r="GY52" s="98"/>
      <c r="GZ52" s="98"/>
      <c r="HA52" s="98"/>
      <c r="HB52" s="98"/>
      <c r="HC52" s="98"/>
      <c r="HD52" s="98"/>
      <c r="HE52" s="98"/>
      <c r="HF52" s="98"/>
      <c r="HG52" s="98"/>
      <c r="HH52" s="98"/>
      <c r="HI52" s="98"/>
      <c r="HJ52" s="98"/>
      <c r="HK52" s="98"/>
      <c r="HL52" s="98"/>
      <c r="HM52" s="98"/>
      <c r="HN52" s="98"/>
      <c r="HO52" s="98"/>
      <c r="HP52" s="98"/>
      <c r="HQ52" s="98"/>
      <c r="HR52" s="98"/>
      <c r="HS52" s="98"/>
    </row>
    <row r="53" spans="1:227" customFormat="1" ht="15.6">
      <c r="A53" s="42"/>
      <c r="B53" s="15"/>
      <c r="C53" s="15"/>
      <c r="D53" s="17"/>
      <c r="E53" s="92" t="str">
        <f>'Pom3'!M24&amp;" x "&amp;'Pom3'!M27&amp;" x "&amp;'Pom3'!M30</f>
        <v>3,5 x 3 x 2,58</v>
      </c>
      <c r="F53" s="17"/>
      <c r="G53" s="92" t="s">
        <v>7</v>
      </c>
      <c r="H53" s="200" t="s">
        <v>571</v>
      </c>
      <c r="I53" s="22"/>
      <c r="J53" s="17"/>
      <c r="K53" s="17"/>
      <c r="L53" s="204">
        <f>'Pom3'!I95</f>
        <v>1160</v>
      </c>
      <c r="M53" s="202" t="s">
        <v>17</v>
      </c>
      <c r="N53" s="17"/>
      <c r="O53" s="17"/>
      <c r="P53" s="17"/>
      <c r="Q53" s="17"/>
      <c r="R53" s="17"/>
      <c r="S53" s="17"/>
      <c r="T53" s="17"/>
      <c r="U53" s="17"/>
      <c r="V53" s="17"/>
      <c r="W53" s="15"/>
      <c r="X53" s="42"/>
      <c r="Y53" s="98"/>
      <c r="Z53" s="98"/>
      <c r="AA53" s="98"/>
      <c r="AB53" s="98"/>
      <c r="AC53" s="98"/>
      <c r="AD53" s="98"/>
      <c r="AE53" s="98"/>
      <c r="AF53" s="98"/>
      <c r="AG53" s="98"/>
      <c r="AH53" s="98"/>
      <c r="AI53" s="98"/>
      <c r="AJ53" s="98"/>
      <c r="AK53" s="98"/>
      <c r="AL53" s="98"/>
      <c r="AM53" s="98"/>
      <c r="AN53" s="98"/>
      <c r="AO53" s="98"/>
      <c r="AP53" s="98"/>
      <c r="AQ53" s="98"/>
      <c r="AR53" s="98"/>
      <c r="AS53" s="98"/>
      <c r="AT53" s="98"/>
      <c r="AU53" s="98"/>
      <c r="AV53" s="98"/>
      <c r="AW53" s="98"/>
      <c r="AX53" s="98"/>
      <c r="AY53" s="98"/>
      <c r="AZ53" s="98"/>
      <c r="BA53" s="98"/>
      <c r="BB53" s="98"/>
      <c r="BC53" s="98"/>
      <c r="BD53" s="98"/>
      <c r="BE53" s="98"/>
      <c r="BF53" s="98"/>
      <c r="BG53" s="98"/>
      <c r="BH53" s="98"/>
      <c r="BI53" s="98"/>
      <c r="BJ53" s="98"/>
      <c r="BK53" s="98"/>
      <c r="BL53" s="98"/>
      <c r="BM53" s="98"/>
      <c r="BN53" s="98"/>
      <c r="BO53" s="98"/>
      <c r="BP53" s="98"/>
      <c r="BQ53" s="98"/>
      <c r="BR53" s="98"/>
      <c r="BS53" s="98"/>
      <c r="BT53" s="98"/>
      <c r="BU53" s="98"/>
      <c r="BV53" s="98"/>
      <c r="BW53" s="98"/>
      <c r="BX53" s="98"/>
      <c r="BY53" s="98"/>
      <c r="BZ53" s="98"/>
      <c r="CA53" s="98"/>
      <c r="CB53" s="98"/>
      <c r="CC53" s="98"/>
      <c r="CD53" s="98"/>
      <c r="CE53" s="98"/>
      <c r="CF53" s="98"/>
      <c r="CG53" s="98"/>
      <c r="CH53" s="98"/>
      <c r="CI53" s="98"/>
      <c r="CJ53" s="98"/>
      <c r="CK53" s="98"/>
      <c r="CL53" s="98"/>
      <c r="CM53" s="98"/>
      <c r="CN53" s="98"/>
      <c r="CO53" s="98"/>
      <c r="CP53" s="98"/>
      <c r="CQ53" s="98"/>
      <c r="CR53" s="98"/>
      <c r="CS53" s="98"/>
      <c r="CT53" s="98"/>
      <c r="CU53" s="98"/>
      <c r="CV53" s="98"/>
      <c r="CW53" s="98"/>
      <c r="CX53" s="98"/>
      <c r="CY53" s="98"/>
      <c r="CZ53" s="98"/>
      <c r="DA53" s="98"/>
      <c r="DB53" s="98"/>
      <c r="DC53" s="98"/>
      <c r="DD53" s="98"/>
      <c r="DE53" s="98"/>
      <c r="DF53" s="98"/>
      <c r="DG53" s="98"/>
      <c r="DH53" s="98"/>
      <c r="DI53" s="98"/>
      <c r="DJ53" s="98"/>
      <c r="DK53" s="98"/>
      <c r="DL53" s="98"/>
      <c r="DM53" s="98"/>
      <c r="DN53" s="98"/>
      <c r="DO53" s="98"/>
      <c r="DP53" s="98"/>
      <c r="DQ53" s="98"/>
      <c r="DR53" s="98"/>
      <c r="DS53" s="98"/>
      <c r="DT53" s="98"/>
      <c r="DU53" s="98"/>
      <c r="DV53" s="98"/>
      <c r="DW53" s="98"/>
      <c r="DX53" s="98"/>
      <c r="DY53" s="98"/>
      <c r="DZ53" s="98"/>
      <c r="EA53" s="98"/>
      <c r="EB53" s="98"/>
      <c r="EC53" s="98"/>
      <c r="ED53" s="98"/>
      <c r="EE53" s="98"/>
      <c r="EF53" s="98"/>
      <c r="EG53" s="98"/>
      <c r="EH53" s="98"/>
      <c r="EI53" s="98"/>
      <c r="EJ53" s="98"/>
      <c r="EK53" s="98"/>
      <c r="EL53" s="98"/>
      <c r="EM53" s="98"/>
      <c r="EN53" s="98"/>
      <c r="EO53" s="98"/>
      <c r="EP53" s="98"/>
      <c r="EQ53" s="98"/>
      <c r="ER53" s="98"/>
      <c r="ES53" s="98"/>
      <c r="ET53" s="98"/>
      <c r="EU53" s="98"/>
      <c r="EV53" s="98"/>
      <c r="EW53" s="98"/>
      <c r="EX53" s="98"/>
      <c r="EY53" s="98"/>
      <c r="EZ53" s="98"/>
      <c r="FA53" s="98"/>
      <c r="FB53" s="98"/>
      <c r="FC53" s="98"/>
      <c r="FD53" s="98"/>
      <c r="FE53" s="98"/>
      <c r="FF53" s="98"/>
      <c r="FG53" s="98"/>
      <c r="FH53" s="98"/>
      <c r="FI53" s="98"/>
      <c r="FJ53" s="98"/>
      <c r="FK53" s="98"/>
      <c r="FL53" s="98"/>
      <c r="FM53" s="98"/>
      <c r="FN53" s="98"/>
      <c r="FO53" s="98"/>
      <c r="FP53" s="98"/>
      <c r="FQ53" s="98"/>
      <c r="FR53" s="98"/>
      <c r="FS53" s="98"/>
      <c r="FT53" s="98"/>
      <c r="FU53" s="98"/>
      <c r="FV53" s="98"/>
      <c r="FW53" s="98"/>
      <c r="FX53" s="98"/>
      <c r="FY53" s="98"/>
      <c r="FZ53" s="98"/>
      <c r="GA53" s="98"/>
      <c r="GB53" s="98"/>
      <c r="GC53" s="98"/>
      <c r="GD53" s="98"/>
      <c r="GE53" s="98"/>
      <c r="GF53" s="98"/>
      <c r="GG53" s="98"/>
      <c r="GH53" s="98"/>
      <c r="GI53" s="98"/>
      <c r="GJ53" s="98"/>
      <c r="GK53" s="98"/>
      <c r="GL53" s="98"/>
      <c r="GM53" s="98"/>
      <c r="GN53" s="98"/>
      <c r="GO53" s="98"/>
      <c r="GP53" s="98"/>
      <c r="GQ53" s="98"/>
      <c r="GR53" s="98"/>
      <c r="GS53" s="98"/>
      <c r="GT53" s="98"/>
      <c r="GU53" s="98"/>
      <c r="GV53" s="98"/>
      <c r="GW53" s="98"/>
      <c r="GX53" s="98"/>
      <c r="GY53" s="98"/>
      <c r="GZ53" s="98"/>
      <c r="HA53" s="98"/>
      <c r="HB53" s="98"/>
      <c r="HC53" s="98"/>
      <c r="HD53" s="98"/>
      <c r="HE53" s="98"/>
      <c r="HF53" s="98"/>
      <c r="HG53" s="98"/>
      <c r="HH53" s="98"/>
      <c r="HI53" s="98"/>
      <c r="HJ53" s="98"/>
      <c r="HK53" s="98"/>
      <c r="HL53" s="98"/>
      <c r="HM53" s="98"/>
      <c r="HN53" s="98"/>
      <c r="HO53" s="98"/>
      <c r="HP53" s="98"/>
      <c r="HQ53" s="98"/>
      <c r="HR53" s="98"/>
      <c r="HS53" s="98"/>
    </row>
    <row r="54" spans="1:227" customFormat="1" ht="15.6">
      <c r="A54" s="42"/>
      <c r="B54" s="15"/>
      <c r="C54" s="15"/>
      <c r="D54" s="17"/>
      <c r="E54" s="203">
        <f>'Pom3'!M24*'Pom3'!M27</f>
        <v>10.5</v>
      </c>
      <c r="F54" s="17"/>
      <c r="G54" s="92" t="s">
        <v>591</v>
      </c>
      <c r="H54" s="200" t="s">
        <v>572</v>
      </c>
      <c r="I54" s="22"/>
      <c r="J54" s="17"/>
      <c r="K54" s="17"/>
      <c r="L54" s="204">
        <f>'Pom3'!I130</f>
        <v>367</v>
      </c>
      <c r="M54" s="202" t="s">
        <v>17</v>
      </c>
      <c r="N54" s="17"/>
      <c r="O54" s="17"/>
      <c r="P54" s="314" t="s">
        <v>593</v>
      </c>
      <c r="Q54" s="314"/>
      <c r="R54" s="314"/>
      <c r="S54" s="314" t="s">
        <v>594</v>
      </c>
      <c r="T54" s="314"/>
      <c r="U54" s="314"/>
      <c r="V54" s="205" t="s">
        <v>658</v>
      </c>
      <c r="W54" s="15"/>
      <c r="X54" s="42"/>
      <c r="Y54" s="98"/>
      <c r="Z54" s="98"/>
      <c r="AA54" s="98"/>
      <c r="AB54" s="98"/>
      <c r="AC54" s="98"/>
      <c r="AD54" s="98"/>
      <c r="AE54" s="98"/>
      <c r="AF54" s="98"/>
      <c r="AG54" s="98"/>
      <c r="AH54" s="98"/>
      <c r="AI54" s="98"/>
      <c r="AJ54" s="98"/>
      <c r="AK54" s="98"/>
      <c r="AL54" s="98"/>
      <c r="AM54" s="98"/>
      <c r="AN54" s="98"/>
      <c r="AO54" s="98"/>
      <c r="AP54" s="98"/>
      <c r="AQ54" s="98"/>
      <c r="AR54" s="98"/>
      <c r="AS54" s="98"/>
      <c r="AT54" s="98"/>
      <c r="AU54" s="98"/>
      <c r="AV54" s="98"/>
      <c r="AW54" s="98"/>
      <c r="AX54" s="98"/>
      <c r="AY54" s="98"/>
      <c r="AZ54" s="98"/>
      <c r="BA54" s="98"/>
      <c r="BB54" s="98"/>
      <c r="BC54" s="98"/>
      <c r="BD54" s="98"/>
      <c r="BE54" s="98"/>
      <c r="BF54" s="98"/>
      <c r="BG54" s="98"/>
      <c r="BH54" s="98"/>
      <c r="BI54" s="98"/>
      <c r="BJ54" s="98"/>
      <c r="BK54" s="98"/>
      <c r="BL54" s="98"/>
      <c r="BM54" s="98"/>
      <c r="BN54" s="98"/>
      <c r="BO54" s="98"/>
      <c r="BP54" s="98"/>
      <c r="BQ54" s="98"/>
      <c r="BR54" s="98"/>
      <c r="BS54" s="98"/>
      <c r="BT54" s="98"/>
      <c r="BU54" s="98"/>
      <c r="BV54" s="98"/>
      <c r="BW54" s="98"/>
      <c r="BX54" s="98"/>
      <c r="BY54" s="98"/>
      <c r="BZ54" s="98"/>
      <c r="CA54" s="98"/>
      <c r="CB54" s="98"/>
      <c r="CC54" s="98"/>
      <c r="CD54" s="98"/>
      <c r="CE54" s="98"/>
      <c r="CF54" s="98"/>
      <c r="CG54" s="98"/>
      <c r="CH54" s="98"/>
      <c r="CI54" s="98"/>
      <c r="CJ54" s="98"/>
      <c r="CK54" s="98"/>
      <c r="CL54" s="98"/>
      <c r="CM54" s="98"/>
      <c r="CN54" s="98"/>
      <c r="CO54" s="98"/>
      <c r="CP54" s="98"/>
      <c r="CQ54" s="98"/>
      <c r="CR54" s="98"/>
      <c r="CS54" s="98"/>
      <c r="CT54" s="98"/>
      <c r="CU54" s="98"/>
      <c r="CV54" s="98"/>
      <c r="CW54" s="98"/>
      <c r="CX54" s="98"/>
      <c r="CY54" s="98"/>
      <c r="CZ54" s="98"/>
      <c r="DA54" s="98"/>
      <c r="DB54" s="98"/>
      <c r="DC54" s="98"/>
      <c r="DD54" s="98"/>
      <c r="DE54" s="98"/>
      <c r="DF54" s="98"/>
      <c r="DG54" s="98"/>
      <c r="DH54" s="98"/>
      <c r="DI54" s="98"/>
      <c r="DJ54" s="98"/>
      <c r="DK54" s="98"/>
      <c r="DL54" s="98"/>
      <c r="DM54" s="98"/>
      <c r="DN54" s="98"/>
      <c r="DO54" s="98"/>
      <c r="DP54" s="98"/>
      <c r="DQ54" s="98"/>
      <c r="DR54" s="98"/>
      <c r="DS54" s="98"/>
      <c r="DT54" s="98"/>
      <c r="DU54" s="98"/>
      <c r="DV54" s="98"/>
      <c r="DW54" s="98"/>
      <c r="DX54" s="98"/>
      <c r="DY54" s="98"/>
      <c r="DZ54" s="98"/>
      <c r="EA54" s="98"/>
      <c r="EB54" s="98"/>
      <c r="EC54" s="98"/>
      <c r="ED54" s="98"/>
      <c r="EE54" s="98"/>
      <c r="EF54" s="98"/>
      <c r="EG54" s="98"/>
      <c r="EH54" s="98"/>
      <c r="EI54" s="98"/>
      <c r="EJ54" s="98"/>
      <c r="EK54" s="98"/>
      <c r="EL54" s="98"/>
      <c r="EM54" s="98"/>
      <c r="EN54" s="98"/>
      <c r="EO54" s="98"/>
      <c r="EP54" s="98"/>
      <c r="EQ54" s="98"/>
      <c r="ER54" s="98"/>
      <c r="ES54" s="98"/>
      <c r="ET54" s="98"/>
      <c r="EU54" s="98"/>
      <c r="EV54" s="98"/>
      <c r="EW54" s="98"/>
      <c r="EX54" s="98"/>
      <c r="EY54" s="98"/>
      <c r="EZ54" s="98"/>
      <c r="FA54" s="98"/>
      <c r="FB54" s="98"/>
      <c r="FC54" s="98"/>
      <c r="FD54" s="98"/>
      <c r="FE54" s="98"/>
      <c r="FF54" s="98"/>
      <c r="FG54" s="98"/>
      <c r="FH54" s="98"/>
      <c r="FI54" s="98"/>
      <c r="FJ54" s="98"/>
      <c r="FK54" s="98"/>
      <c r="FL54" s="98"/>
      <c r="FM54" s="98"/>
      <c r="FN54" s="98"/>
      <c r="FO54" s="98"/>
      <c r="FP54" s="98"/>
      <c r="FQ54" s="98"/>
      <c r="FR54" s="98"/>
      <c r="FS54" s="98"/>
      <c r="FT54" s="98"/>
      <c r="FU54" s="98"/>
      <c r="FV54" s="98"/>
      <c r="FW54" s="98"/>
      <c r="FX54" s="98"/>
      <c r="FY54" s="98"/>
      <c r="FZ54" s="98"/>
      <c r="GA54" s="98"/>
      <c r="GB54" s="98"/>
      <c r="GC54" s="98"/>
      <c r="GD54" s="98"/>
      <c r="GE54" s="98"/>
      <c r="GF54" s="98"/>
      <c r="GG54" s="98"/>
      <c r="GH54" s="98"/>
      <c r="GI54" s="98"/>
      <c r="GJ54" s="98"/>
      <c r="GK54" s="98"/>
      <c r="GL54" s="98"/>
      <c r="GM54" s="98"/>
      <c r="GN54" s="98"/>
      <c r="GO54" s="98"/>
      <c r="GP54" s="98"/>
      <c r="GQ54" s="98"/>
      <c r="GR54" s="98"/>
      <c r="GS54" s="98"/>
      <c r="GT54" s="98"/>
      <c r="GU54" s="98"/>
      <c r="GV54" s="98"/>
      <c r="GW54" s="98"/>
      <c r="GX54" s="98"/>
      <c r="GY54" s="98"/>
      <c r="GZ54" s="98"/>
      <c r="HA54" s="98"/>
      <c r="HB54" s="98"/>
      <c r="HC54" s="98"/>
      <c r="HD54" s="98"/>
      <c r="HE54" s="98"/>
      <c r="HF54" s="98"/>
      <c r="HG54" s="98"/>
      <c r="HH54" s="98"/>
      <c r="HI54" s="98"/>
      <c r="HJ54" s="98"/>
      <c r="HK54" s="98"/>
      <c r="HL54" s="98"/>
      <c r="HM54" s="98"/>
      <c r="HN54" s="98"/>
      <c r="HO54" s="98"/>
      <c r="HP54" s="98"/>
      <c r="HQ54" s="98"/>
      <c r="HR54" s="98"/>
      <c r="HS54" s="98"/>
    </row>
    <row r="55" spans="1:227" customFormat="1" ht="15.6">
      <c r="A55" s="42"/>
      <c r="B55" s="15"/>
      <c r="C55" s="15"/>
      <c r="D55" s="17"/>
      <c r="E55" s="17"/>
      <c r="F55" s="17"/>
      <c r="G55" s="22"/>
      <c r="H55" s="200" t="s">
        <v>468</v>
      </c>
      <c r="I55" s="22"/>
      <c r="J55" s="17"/>
      <c r="K55" s="17"/>
      <c r="L55" s="204">
        <f>'Pom3'!I151</f>
        <v>555</v>
      </c>
      <c r="M55" s="202" t="s">
        <v>17</v>
      </c>
      <c r="N55" s="17"/>
      <c r="O55" s="17"/>
      <c r="P55" s="17"/>
      <c r="Q55" s="17"/>
      <c r="R55" s="17"/>
      <c r="S55" s="17"/>
      <c r="T55" s="17"/>
      <c r="U55" s="17"/>
      <c r="V55" s="17"/>
      <c r="W55" s="15"/>
      <c r="X55" s="42"/>
      <c r="Y55" s="98"/>
      <c r="Z55" s="98"/>
      <c r="AA55" s="98"/>
      <c r="AB55" s="98"/>
      <c r="AC55" s="98"/>
      <c r="AD55" s="98"/>
      <c r="AE55" s="98"/>
      <c r="AF55" s="98"/>
      <c r="AG55" s="98"/>
      <c r="AH55" s="98"/>
      <c r="AI55" s="98"/>
      <c r="AJ55" s="98"/>
      <c r="AK55" s="98"/>
      <c r="AL55" s="98"/>
      <c r="AM55" s="98"/>
      <c r="AN55" s="98"/>
      <c r="AO55" s="98"/>
      <c r="AP55" s="98"/>
      <c r="AQ55" s="98"/>
      <c r="AR55" s="98"/>
      <c r="AS55" s="98"/>
      <c r="AT55" s="98"/>
      <c r="AU55" s="98"/>
      <c r="AV55" s="98"/>
      <c r="AW55" s="98"/>
      <c r="AX55" s="98"/>
      <c r="AY55" s="98"/>
      <c r="AZ55" s="98"/>
      <c r="BA55" s="98"/>
      <c r="BB55" s="98"/>
      <c r="BC55" s="98"/>
      <c r="BD55" s="98"/>
      <c r="BE55" s="98"/>
      <c r="BF55" s="98"/>
      <c r="BG55" s="98"/>
      <c r="BH55" s="98"/>
      <c r="BI55" s="98"/>
      <c r="BJ55" s="98"/>
      <c r="BK55" s="98"/>
      <c r="BL55" s="98"/>
      <c r="BM55" s="98"/>
      <c r="BN55" s="98"/>
      <c r="BO55" s="98"/>
      <c r="BP55" s="98"/>
      <c r="BQ55" s="98"/>
      <c r="BR55" s="98"/>
      <c r="BS55" s="98"/>
      <c r="BT55" s="98"/>
      <c r="BU55" s="98"/>
      <c r="BV55" s="98"/>
      <c r="BW55" s="98"/>
      <c r="BX55" s="98"/>
      <c r="BY55" s="98"/>
      <c r="BZ55" s="98"/>
      <c r="CA55" s="98"/>
      <c r="CB55" s="98"/>
      <c r="CC55" s="98"/>
      <c r="CD55" s="98"/>
      <c r="CE55" s="98"/>
      <c r="CF55" s="98"/>
      <c r="CG55" s="98"/>
      <c r="CH55" s="98"/>
      <c r="CI55" s="98"/>
      <c r="CJ55" s="98"/>
      <c r="CK55" s="98"/>
      <c r="CL55" s="98"/>
      <c r="CM55" s="98"/>
      <c r="CN55" s="98"/>
      <c r="CO55" s="98"/>
      <c r="CP55" s="98"/>
      <c r="CQ55" s="98"/>
      <c r="CR55" s="98"/>
      <c r="CS55" s="98"/>
      <c r="CT55" s="98"/>
      <c r="CU55" s="98"/>
      <c r="CV55" s="98"/>
      <c r="CW55" s="98"/>
      <c r="CX55" s="98"/>
      <c r="CY55" s="98"/>
      <c r="CZ55" s="98"/>
      <c r="DA55" s="98"/>
      <c r="DB55" s="98"/>
      <c r="DC55" s="98"/>
      <c r="DD55" s="98"/>
      <c r="DE55" s="98"/>
      <c r="DF55" s="98"/>
      <c r="DG55" s="98"/>
      <c r="DH55" s="98"/>
      <c r="DI55" s="98"/>
      <c r="DJ55" s="98"/>
      <c r="DK55" s="98"/>
      <c r="DL55" s="98"/>
      <c r="DM55" s="98"/>
      <c r="DN55" s="98"/>
      <c r="DO55" s="98"/>
      <c r="DP55" s="98"/>
      <c r="DQ55" s="98"/>
      <c r="DR55" s="98"/>
      <c r="DS55" s="98"/>
      <c r="DT55" s="98"/>
      <c r="DU55" s="98"/>
      <c r="DV55" s="98"/>
      <c r="DW55" s="98"/>
      <c r="DX55" s="98"/>
      <c r="DY55" s="98"/>
      <c r="DZ55" s="98"/>
      <c r="EA55" s="98"/>
      <c r="EB55" s="98"/>
      <c r="EC55" s="98"/>
      <c r="ED55" s="98"/>
      <c r="EE55" s="98"/>
      <c r="EF55" s="98"/>
      <c r="EG55" s="98"/>
      <c r="EH55" s="98"/>
      <c r="EI55" s="98"/>
      <c r="EJ55" s="98"/>
      <c r="EK55" s="98"/>
      <c r="EL55" s="98"/>
      <c r="EM55" s="98"/>
      <c r="EN55" s="98"/>
      <c r="EO55" s="98"/>
      <c r="EP55" s="98"/>
      <c r="EQ55" s="98"/>
      <c r="ER55" s="98"/>
      <c r="ES55" s="98"/>
      <c r="ET55" s="98"/>
      <c r="EU55" s="98"/>
      <c r="EV55" s="98"/>
      <c r="EW55" s="98"/>
      <c r="EX55" s="98"/>
      <c r="EY55" s="98"/>
      <c r="EZ55" s="98"/>
      <c r="FA55" s="98"/>
      <c r="FB55" s="98"/>
      <c r="FC55" s="98"/>
      <c r="FD55" s="98"/>
      <c r="FE55" s="98"/>
      <c r="FF55" s="98"/>
      <c r="FG55" s="98"/>
      <c r="FH55" s="98"/>
      <c r="FI55" s="98"/>
      <c r="FJ55" s="98"/>
      <c r="FK55" s="98"/>
      <c r="FL55" s="98"/>
      <c r="FM55" s="98"/>
      <c r="FN55" s="98"/>
      <c r="FO55" s="98"/>
      <c r="FP55" s="98"/>
      <c r="FQ55" s="98"/>
      <c r="FR55" s="98"/>
      <c r="FS55" s="98"/>
      <c r="FT55" s="98"/>
      <c r="FU55" s="98"/>
      <c r="FV55" s="98"/>
      <c r="FW55" s="98"/>
      <c r="FX55" s="98"/>
      <c r="FY55" s="98"/>
      <c r="FZ55" s="98"/>
      <c r="GA55" s="98"/>
      <c r="GB55" s="98"/>
      <c r="GC55" s="98"/>
      <c r="GD55" s="98"/>
      <c r="GE55" s="98"/>
      <c r="GF55" s="98"/>
      <c r="GG55" s="98"/>
      <c r="GH55" s="98"/>
      <c r="GI55" s="98"/>
      <c r="GJ55" s="98"/>
      <c r="GK55" s="98"/>
      <c r="GL55" s="98"/>
      <c r="GM55" s="98"/>
      <c r="GN55" s="98"/>
      <c r="GO55" s="98"/>
      <c r="GP55" s="98"/>
      <c r="GQ55" s="98"/>
      <c r="GR55" s="98"/>
      <c r="GS55" s="98"/>
      <c r="GT55" s="98"/>
      <c r="GU55" s="98"/>
      <c r="GV55" s="98"/>
      <c r="GW55" s="98"/>
      <c r="GX55" s="98"/>
      <c r="GY55" s="98"/>
      <c r="GZ55" s="98"/>
      <c r="HA55" s="98"/>
      <c r="HB55" s="98"/>
      <c r="HC55" s="98"/>
      <c r="HD55" s="98"/>
      <c r="HE55" s="98"/>
      <c r="HF55" s="98"/>
      <c r="HG55" s="98"/>
      <c r="HH55" s="98"/>
      <c r="HI55" s="98"/>
      <c r="HJ55" s="98"/>
      <c r="HK55" s="98"/>
      <c r="HL55" s="98"/>
      <c r="HM55" s="98"/>
      <c r="HN55" s="98"/>
      <c r="HO55" s="98"/>
      <c r="HP55" s="98"/>
      <c r="HQ55" s="98"/>
      <c r="HR55" s="98"/>
      <c r="HS55" s="98"/>
    </row>
    <row r="56" spans="1:227" customFormat="1" ht="15.6">
      <c r="A56" s="42"/>
      <c r="B56" s="15"/>
      <c r="C56" s="15"/>
      <c r="D56" s="17"/>
      <c r="E56" s="17"/>
      <c r="F56" s="17"/>
      <c r="G56" s="22"/>
      <c r="H56" s="200" t="s">
        <v>574</v>
      </c>
      <c r="I56" s="17"/>
      <c r="J56" s="17"/>
      <c r="K56" s="17"/>
      <c r="L56" s="204">
        <f>'Pom3'!I169</f>
        <v>0</v>
      </c>
      <c r="M56" s="202" t="s">
        <v>17</v>
      </c>
      <c r="N56" s="17"/>
      <c r="O56" s="17"/>
      <c r="P56" s="17"/>
      <c r="Q56" s="17"/>
      <c r="R56" s="17"/>
      <c r="S56" s="17"/>
      <c r="T56" s="17"/>
      <c r="U56" s="17"/>
      <c r="V56" s="17"/>
      <c r="W56" s="15"/>
      <c r="X56" s="42"/>
      <c r="Y56" s="98"/>
      <c r="Z56" s="98"/>
      <c r="AA56" s="98"/>
      <c r="AB56" s="98"/>
      <c r="AC56" s="98"/>
      <c r="AD56" s="98"/>
      <c r="AE56" s="98"/>
      <c r="AF56" s="98"/>
      <c r="AG56" s="98"/>
      <c r="AH56" s="98"/>
      <c r="AI56" s="98"/>
      <c r="AJ56" s="98"/>
      <c r="AK56" s="98"/>
      <c r="AL56" s="98"/>
      <c r="AM56" s="98"/>
      <c r="AN56" s="98"/>
      <c r="AO56" s="98"/>
      <c r="AP56" s="98"/>
      <c r="AQ56" s="98"/>
      <c r="AR56" s="98"/>
      <c r="AS56" s="98"/>
      <c r="AT56" s="98"/>
      <c r="AU56" s="98"/>
      <c r="AV56" s="98"/>
      <c r="AW56" s="98"/>
      <c r="AX56" s="98"/>
      <c r="AY56" s="98"/>
      <c r="AZ56" s="98"/>
      <c r="BA56" s="98"/>
      <c r="BB56" s="98"/>
      <c r="BC56" s="98"/>
      <c r="BD56" s="98"/>
      <c r="BE56" s="98"/>
      <c r="BF56" s="98"/>
      <c r="BG56" s="98"/>
      <c r="BH56" s="98"/>
      <c r="BI56" s="98"/>
      <c r="BJ56" s="98"/>
      <c r="BK56" s="98"/>
      <c r="BL56" s="98"/>
      <c r="BM56" s="98"/>
      <c r="BN56" s="98"/>
      <c r="BO56" s="98"/>
      <c r="BP56" s="98"/>
      <c r="BQ56" s="98"/>
      <c r="BR56" s="98"/>
      <c r="BS56" s="98"/>
      <c r="BT56" s="98"/>
      <c r="BU56" s="98"/>
      <c r="BV56" s="98"/>
      <c r="BW56" s="98"/>
      <c r="BX56" s="98"/>
      <c r="BY56" s="98"/>
      <c r="BZ56" s="98"/>
      <c r="CA56" s="98"/>
      <c r="CB56" s="98"/>
      <c r="CC56" s="98"/>
      <c r="CD56" s="98"/>
      <c r="CE56" s="98"/>
      <c r="CF56" s="98"/>
      <c r="CG56" s="98"/>
      <c r="CH56" s="98"/>
      <c r="CI56" s="98"/>
      <c r="CJ56" s="98"/>
      <c r="CK56" s="98"/>
      <c r="CL56" s="98"/>
      <c r="CM56" s="98"/>
      <c r="CN56" s="98"/>
      <c r="CO56" s="98"/>
      <c r="CP56" s="98"/>
      <c r="CQ56" s="98"/>
      <c r="CR56" s="98"/>
      <c r="CS56" s="98"/>
      <c r="CT56" s="98"/>
      <c r="CU56" s="98"/>
      <c r="CV56" s="98"/>
      <c r="CW56" s="98"/>
      <c r="CX56" s="98"/>
      <c r="CY56" s="98"/>
      <c r="CZ56" s="98"/>
      <c r="DA56" s="98"/>
      <c r="DB56" s="98"/>
      <c r="DC56" s="98"/>
      <c r="DD56" s="98"/>
      <c r="DE56" s="98"/>
      <c r="DF56" s="98"/>
      <c r="DG56" s="98"/>
      <c r="DH56" s="98"/>
      <c r="DI56" s="98"/>
      <c r="DJ56" s="98"/>
      <c r="DK56" s="98"/>
      <c r="DL56" s="98"/>
      <c r="DM56" s="98"/>
      <c r="DN56" s="98"/>
      <c r="DO56" s="98"/>
      <c r="DP56" s="98"/>
      <c r="DQ56" s="98"/>
      <c r="DR56" s="98"/>
      <c r="DS56" s="98"/>
      <c r="DT56" s="98"/>
      <c r="DU56" s="98"/>
      <c r="DV56" s="98"/>
      <c r="DW56" s="98"/>
      <c r="DX56" s="98"/>
      <c r="DY56" s="98"/>
      <c r="DZ56" s="98"/>
      <c r="EA56" s="98"/>
      <c r="EB56" s="98"/>
      <c r="EC56" s="98"/>
      <c r="ED56" s="98"/>
      <c r="EE56" s="98"/>
      <c r="EF56" s="98"/>
      <c r="EG56" s="98"/>
      <c r="EH56" s="98"/>
      <c r="EI56" s="98"/>
      <c r="EJ56" s="98"/>
      <c r="EK56" s="98"/>
      <c r="EL56" s="98"/>
      <c r="EM56" s="98"/>
      <c r="EN56" s="98"/>
      <c r="EO56" s="98"/>
      <c r="EP56" s="98"/>
      <c r="EQ56" s="98"/>
      <c r="ER56" s="98"/>
      <c r="ES56" s="98"/>
      <c r="ET56" s="98"/>
      <c r="EU56" s="98"/>
      <c r="EV56" s="98"/>
      <c r="EW56" s="98"/>
      <c r="EX56" s="98"/>
      <c r="EY56" s="98"/>
      <c r="EZ56" s="98"/>
      <c r="FA56" s="98"/>
      <c r="FB56" s="98"/>
      <c r="FC56" s="98"/>
      <c r="FD56" s="98"/>
      <c r="FE56" s="98"/>
      <c r="FF56" s="98"/>
      <c r="FG56" s="98"/>
      <c r="FH56" s="98"/>
      <c r="FI56" s="98"/>
      <c r="FJ56" s="98"/>
      <c r="FK56" s="98"/>
      <c r="FL56" s="98"/>
      <c r="FM56" s="98"/>
      <c r="FN56" s="98"/>
      <c r="FO56" s="98"/>
      <c r="FP56" s="98"/>
      <c r="FQ56" s="98"/>
      <c r="FR56" s="98"/>
      <c r="FS56" s="98"/>
      <c r="FT56" s="98"/>
      <c r="FU56" s="98"/>
      <c r="FV56" s="98"/>
      <c r="FW56" s="98"/>
      <c r="FX56" s="98"/>
      <c r="FY56" s="98"/>
      <c r="FZ56" s="98"/>
      <c r="GA56" s="98"/>
      <c r="GB56" s="98"/>
      <c r="GC56" s="98"/>
      <c r="GD56" s="98"/>
      <c r="GE56" s="98"/>
      <c r="GF56" s="98"/>
      <c r="GG56" s="98"/>
      <c r="GH56" s="98"/>
      <c r="GI56" s="98"/>
      <c r="GJ56" s="98"/>
      <c r="GK56" s="98"/>
      <c r="GL56" s="98"/>
      <c r="GM56" s="98"/>
      <c r="GN56" s="98"/>
      <c r="GO56" s="98"/>
      <c r="GP56" s="98"/>
      <c r="GQ56" s="98"/>
      <c r="GR56" s="98"/>
      <c r="GS56" s="98"/>
      <c r="GT56" s="98"/>
      <c r="GU56" s="98"/>
      <c r="GV56" s="98"/>
      <c r="GW56" s="98"/>
      <c r="GX56" s="98"/>
      <c r="GY56" s="98"/>
      <c r="GZ56" s="98"/>
      <c r="HA56" s="98"/>
      <c r="HB56" s="98"/>
      <c r="HC56" s="98"/>
      <c r="HD56" s="98"/>
      <c r="HE56" s="98"/>
      <c r="HF56" s="98"/>
      <c r="HG56" s="98"/>
      <c r="HH56" s="98"/>
      <c r="HI56" s="98"/>
      <c r="HJ56" s="98"/>
      <c r="HK56" s="98"/>
      <c r="HL56" s="98"/>
      <c r="HM56" s="98"/>
      <c r="HN56" s="98"/>
      <c r="HO56" s="98"/>
      <c r="HP56" s="98"/>
      <c r="HQ56" s="98"/>
      <c r="HR56" s="98"/>
      <c r="HS56" s="98"/>
    </row>
    <row r="57" spans="1:227" customFormat="1">
      <c r="A57" s="42"/>
      <c r="B57" s="15"/>
      <c r="C57" s="15"/>
      <c r="D57" s="17"/>
      <c r="E57" s="17"/>
      <c r="F57" s="17"/>
      <c r="G57" s="17"/>
      <c r="H57" s="206"/>
      <c r="I57" s="17"/>
      <c r="J57" s="17"/>
      <c r="K57" s="17"/>
      <c r="L57" s="207"/>
      <c r="M57" s="208"/>
      <c r="N57" s="17"/>
      <c r="O57" s="17"/>
      <c r="P57" s="17"/>
      <c r="Q57" s="17"/>
      <c r="R57" s="17"/>
      <c r="S57" s="17"/>
      <c r="T57" s="17"/>
      <c r="U57" s="17"/>
      <c r="V57" s="17"/>
      <c r="W57" s="15"/>
      <c r="X57" s="42"/>
      <c r="Y57" s="98"/>
      <c r="Z57" s="98"/>
      <c r="AA57" s="98"/>
      <c r="AB57" s="98"/>
      <c r="AC57" s="98"/>
      <c r="AD57" s="98"/>
      <c r="AE57" s="98"/>
      <c r="AF57" s="98"/>
      <c r="AG57" s="98"/>
      <c r="AH57" s="98"/>
      <c r="AI57" s="98"/>
      <c r="AJ57" s="98"/>
      <c r="AK57" s="98"/>
      <c r="AL57" s="98"/>
      <c r="AM57" s="98"/>
      <c r="AN57" s="98"/>
      <c r="AO57" s="98"/>
      <c r="AP57" s="98"/>
      <c r="AQ57" s="98"/>
      <c r="AR57" s="98"/>
      <c r="AS57" s="98"/>
      <c r="AT57" s="98"/>
      <c r="AU57" s="98"/>
      <c r="AV57" s="98"/>
      <c r="AW57" s="98"/>
      <c r="AX57" s="98"/>
      <c r="AY57" s="98"/>
      <c r="AZ57" s="98"/>
      <c r="BA57" s="98"/>
      <c r="BB57" s="98"/>
      <c r="BC57" s="98"/>
      <c r="BD57" s="98"/>
      <c r="BE57" s="98"/>
      <c r="BF57" s="98"/>
      <c r="BG57" s="98"/>
      <c r="BH57" s="98"/>
      <c r="BI57" s="98"/>
      <c r="BJ57" s="98"/>
      <c r="BK57" s="98"/>
      <c r="BL57" s="98"/>
      <c r="BM57" s="98"/>
      <c r="BN57" s="98"/>
      <c r="BO57" s="98"/>
      <c r="BP57" s="98"/>
      <c r="BQ57" s="98"/>
      <c r="BR57" s="98"/>
      <c r="BS57" s="98"/>
      <c r="BT57" s="98"/>
      <c r="BU57" s="98"/>
      <c r="BV57" s="98"/>
      <c r="BW57" s="98"/>
      <c r="BX57" s="98"/>
      <c r="BY57" s="98"/>
      <c r="BZ57" s="98"/>
      <c r="CA57" s="98"/>
      <c r="CB57" s="98"/>
      <c r="CC57" s="98"/>
      <c r="CD57" s="98"/>
      <c r="CE57" s="98"/>
      <c r="CF57" s="98"/>
      <c r="CG57" s="98"/>
      <c r="CH57" s="98"/>
      <c r="CI57" s="98"/>
      <c r="CJ57" s="98"/>
      <c r="CK57" s="98"/>
      <c r="CL57" s="98"/>
      <c r="CM57" s="98"/>
      <c r="CN57" s="98"/>
      <c r="CO57" s="98"/>
      <c r="CP57" s="98"/>
      <c r="CQ57" s="98"/>
      <c r="CR57" s="98"/>
      <c r="CS57" s="98"/>
      <c r="CT57" s="98"/>
      <c r="CU57" s="98"/>
      <c r="CV57" s="98"/>
      <c r="CW57" s="98"/>
      <c r="CX57" s="98"/>
      <c r="CY57" s="98"/>
      <c r="CZ57" s="98"/>
      <c r="DA57" s="98"/>
      <c r="DB57" s="98"/>
      <c r="DC57" s="98"/>
      <c r="DD57" s="98"/>
      <c r="DE57" s="98"/>
      <c r="DF57" s="98"/>
      <c r="DG57" s="98"/>
      <c r="DH57" s="98"/>
      <c r="DI57" s="98"/>
      <c r="DJ57" s="98"/>
      <c r="DK57" s="98"/>
      <c r="DL57" s="98"/>
      <c r="DM57" s="98"/>
      <c r="DN57" s="98"/>
      <c r="DO57" s="98"/>
      <c r="DP57" s="98"/>
      <c r="DQ57" s="98"/>
      <c r="DR57" s="98"/>
      <c r="DS57" s="98"/>
      <c r="DT57" s="98"/>
      <c r="DU57" s="98"/>
      <c r="DV57" s="98"/>
      <c r="DW57" s="98"/>
      <c r="DX57" s="98"/>
      <c r="DY57" s="98"/>
      <c r="DZ57" s="98"/>
      <c r="EA57" s="98"/>
      <c r="EB57" s="98"/>
      <c r="EC57" s="98"/>
      <c r="ED57" s="98"/>
      <c r="EE57" s="98"/>
      <c r="EF57" s="98"/>
      <c r="EG57" s="98"/>
      <c r="EH57" s="98"/>
      <c r="EI57" s="98"/>
      <c r="EJ57" s="98"/>
      <c r="EK57" s="98"/>
      <c r="EL57" s="98"/>
      <c r="EM57" s="98"/>
      <c r="EN57" s="98"/>
      <c r="EO57" s="98"/>
      <c r="EP57" s="98"/>
      <c r="EQ57" s="98"/>
      <c r="ER57" s="98"/>
      <c r="ES57" s="98"/>
      <c r="ET57" s="98"/>
      <c r="EU57" s="98"/>
      <c r="EV57" s="98"/>
      <c r="EW57" s="98"/>
      <c r="EX57" s="98"/>
      <c r="EY57" s="98"/>
      <c r="EZ57" s="98"/>
      <c r="FA57" s="98"/>
      <c r="FB57" s="98"/>
      <c r="FC57" s="98"/>
      <c r="FD57" s="98"/>
      <c r="FE57" s="98"/>
      <c r="FF57" s="98"/>
      <c r="FG57" s="98"/>
      <c r="FH57" s="98"/>
      <c r="FI57" s="98"/>
      <c r="FJ57" s="98"/>
      <c r="FK57" s="98"/>
      <c r="FL57" s="98"/>
      <c r="FM57" s="98"/>
      <c r="FN57" s="98"/>
      <c r="FO57" s="98"/>
      <c r="FP57" s="98"/>
      <c r="FQ57" s="98"/>
      <c r="FR57" s="98"/>
      <c r="FS57" s="98"/>
      <c r="FT57" s="98"/>
      <c r="FU57" s="98"/>
      <c r="FV57" s="98"/>
      <c r="FW57" s="98"/>
      <c r="FX57" s="98"/>
      <c r="FY57" s="98"/>
      <c r="FZ57" s="98"/>
      <c r="GA57" s="98"/>
      <c r="GB57" s="98"/>
      <c r="GC57" s="98"/>
      <c r="GD57" s="98"/>
      <c r="GE57" s="98"/>
      <c r="GF57" s="98"/>
      <c r="GG57" s="98"/>
      <c r="GH57" s="98"/>
      <c r="GI57" s="98"/>
      <c r="GJ57" s="98"/>
      <c r="GK57" s="98"/>
      <c r="GL57" s="98"/>
      <c r="GM57" s="98"/>
      <c r="GN57" s="98"/>
      <c r="GO57" s="98"/>
      <c r="GP57" s="98"/>
      <c r="GQ57" s="98"/>
      <c r="GR57" s="98"/>
      <c r="GS57" s="98"/>
      <c r="GT57" s="98"/>
      <c r="GU57" s="98"/>
      <c r="GV57" s="98"/>
      <c r="GW57" s="98"/>
      <c r="GX57" s="98"/>
      <c r="GY57" s="98"/>
      <c r="GZ57" s="98"/>
      <c r="HA57" s="98"/>
      <c r="HB57" s="98"/>
      <c r="HC57" s="98"/>
      <c r="HD57" s="98"/>
      <c r="HE57" s="98"/>
      <c r="HF57" s="98"/>
      <c r="HG57" s="98"/>
      <c r="HH57" s="98"/>
      <c r="HI57" s="98"/>
      <c r="HJ57" s="98"/>
      <c r="HK57" s="98"/>
      <c r="HL57" s="98"/>
      <c r="HM57" s="98"/>
      <c r="HN57" s="98"/>
      <c r="HO57" s="98"/>
      <c r="HP57" s="98"/>
      <c r="HQ57" s="98"/>
      <c r="HR57" s="98"/>
      <c r="HS57" s="98"/>
    </row>
    <row r="58" spans="1:227" customFormat="1" ht="21">
      <c r="A58" s="42"/>
      <c r="B58" s="15"/>
      <c r="C58" s="15"/>
      <c r="D58" s="17"/>
      <c r="E58" s="17"/>
      <c r="F58" s="17"/>
      <c r="G58" s="17"/>
      <c r="H58" s="209" t="s">
        <v>569</v>
      </c>
      <c r="I58" s="85"/>
      <c r="J58" s="85"/>
      <c r="K58" s="85"/>
      <c r="L58" s="180">
        <f>'Pom3'!N179</f>
        <v>2082</v>
      </c>
      <c r="M58" s="208" t="s">
        <v>17</v>
      </c>
      <c r="N58" s="17"/>
      <c r="O58" s="17"/>
      <c r="P58" s="17"/>
      <c r="Q58" s="17"/>
      <c r="R58" s="17"/>
      <c r="S58" s="17"/>
      <c r="T58" s="17"/>
      <c r="U58" s="17"/>
      <c r="V58" s="17"/>
      <c r="W58" s="15"/>
      <c r="X58" s="42"/>
      <c r="Y58" s="98"/>
      <c r="Z58" s="98"/>
      <c r="AA58" s="98"/>
      <c r="AB58" s="98"/>
      <c r="AC58" s="98"/>
      <c r="AD58" s="98"/>
      <c r="AE58" s="98"/>
      <c r="AF58" s="98"/>
      <c r="AG58" s="98"/>
      <c r="AH58" s="98"/>
      <c r="AI58" s="98"/>
      <c r="AJ58" s="98"/>
      <c r="AK58" s="98"/>
      <c r="AL58" s="98"/>
      <c r="AM58" s="98"/>
      <c r="AN58" s="98"/>
      <c r="AO58" s="98"/>
      <c r="AP58" s="98"/>
      <c r="AQ58" s="98"/>
      <c r="AR58" s="98"/>
      <c r="AS58" s="98"/>
      <c r="AT58" s="98"/>
      <c r="AU58" s="98"/>
      <c r="AV58" s="98"/>
      <c r="AW58" s="98"/>
      <c r="AX58" s="98"/>
      <c r="AY58" s="98"/>
      <c r="AZ58" s="98"/>
      <c r="BA58" s="98"/>
      <c r="BB58" s="98"/>
      <c r="BC58" s="98"/>
      <c r="BD58" s="98"/>
      <c r="BE58" s="98"/>
      <c r="BF58" s="98"/>
      <c r="BG58" s="98"/>
      <c r="BH58" s="98"/>
      <c r="BI58" s="98"/>
      <c r="BJ58" s="98"/>
      <c r="BK58" s="98"/>
      <c r="BL58" s="98"/>
      <c r="BM58" s="98"/>
      <c r="BN58" s="98"/>
      <c r="BO58" s="98"/>
      <c r="BP58" s="98"/>
      <c r="BQ58" s="98"/>
      <c r="BR58" s="98"/>
      <c r="BS58" s="98"/>
      <c r="BT58" s="98"/>
      <c r="BU58" s="98"/>
      <c r="BV58" s="98"/>
      <c r="BW58" s="98"/>
      <c r="BX58" s="98"/>
      <c r="BY58" s="98"/>
      <c r="BZ58" s="98"/>
      <c r="CA58" s="98"/>
      <c r="CB58" s="98"/>
      <c r="CC58" s="98"/>
      <c r="CD58" s="98"/>
      <c r="CE58" s="98"/>
      <c r="CF58" s="98"/>
      <c r="CG58" s="98"/>
      <c r="CH58" s="98"/>
      <c r="CI58" s="98"/>
      <c r="CJ58" s="98"/>
      <c r="CK58" s="98"/>
      <c r="CL58" s="98"/>
      <c r="CM58" s="98"/>
      <c r="CN58" s="98"/>
      <c r="CO58" s="98"/>
      <c r="CP58" s="98"/>
      <c r="CQ58" s="98"/>
      <c r="CR58" s="98"/>
      <c r="CS58" s="98"/>
      <c r="CT58" s="98"/>
      <c r="CU58" s="98"/>
      <c r="CV58" s="98"/>
      <c r="CW58" s="98"/>
      <c r="CX58" s="98"/>
      <c r="CY58" s="98"/>
      <c r="CZ58" s="98"/>
      <c r="DA58" s="98"/>
      <c r="DB58" s="98"/>
      <c r="DC58" s="98"/>
      <c r="DD58" s="98"/>
      <c r="DE58" s="98"/>
      <c r="DF58" s="98"/>
      <c r="DG58" s="98"/>
      <c r="DH58" s="98"/>
      <c r="DI58" s="98"/>
      <c r="DJ58" s="98"/>
      <c r="DK58" s="98"/>
      <c r="DL58" s="98"/>
      <c r="DM58" s="98"/>
      <c r="DN58" s="98"/>
      <c r="DO58" s="98"/>
      <c r="DP58" s="98"/>
      <c r="DQ58" s="98"/>
      <c r="DR58" s="98"/>
      <c r="DS58" s="98"/>
      <c r="DT58" s="98"/>
      <c r="DU58" s="98"/>
      <c r="DV58" s="98"/>
      <c r="DW58" s="98"/>
      <c r="DX58" s="98"/>
      <c r="DY58" s="98"/>
      <c r="DZ58" s="98"/>
      <c r="EA58" s="98"/>
      <c r="EB58" s="98"/>
      <c r="EC58" s="98"/>
      <c r="ED58" s="98"/>
      <c r="EE58" s="98"/>
      <c r="EF58" s="98"/>
      <c r="EG58" s="98"/>
      <c r="EH58" s="98"/>
      <c r="EI58" s="98"/>
      <c r="EJ58" s="98"/>
      <c r="EK58" s="98"/>
      <c r="EL58" s="98"/>
      <c r="EM58" s="98"/>
      <c r="EN58" s="98"/>
      <c r="EO58" s="98"/>
      <c r="EP58" s="98"/>
      <c r="EQ58" s="98"/>
      <c r="ER58" s="98"/>
      <c r="ES58" s="98"/>
      <c r="ET58" s="98"/>
      <c r="EU58" s="98"/>
      <c r="EV58" s="98"/>
      <c r="EW58" s="98"/>
      <c r="EX58" s="98"/>
      <c r="EY58" s="98"/>
      <c r="EZ58" s="98"/>
      <c r="FA58" s="98"/>
      <c r="FB58" s="98"/>
      <c r="FC58" s="98"/>
      <c r="FD58" s="98"/>
      <c r="FE58" s="98"/>
      <c r="FF58" s="98"/>
      <c r="FG58" s="98"/>
      <c r="FH58" s="98"/>
      <c r="FI58" s="98"/>
      <c r="FJ58" s="98"/>
      <c r="FK58" s="98"/>
      <c r="FL58" s="98"/>
      <c r="FM58" s="98"/>
      <c r="FN58" s="98"/>
      <c r="FO58" s="98"/>
      <c r="FP58" s="98"/>
      <c r="FQ58" s="98"/>
      <c r="FR58" s="98"/>
      <c r="FS58" s="98"/>
      <c r="FT58" s="98"/>
      <c r="FU58" s="98"/>
      <c r="FV58" s="98"/>
      <c r="FW58" s="98"/>
      <c r="FX58" s="98"/>
      <c r="FY58" s="98"/>
      <c r="FZ58" s="98"/>
      <c r="GA58" s="98"/>
      <c r="GB58" s="98"/>
      <c r="GC58" s="98"/>
      <c r="GD58" s="98"/>
      <c r="GE58" s="98"/>
      <c r="GF58" s="98"/>
      <c r="GG58" s="98"/>
      <c r="GH58" s="98"/>
      <c r="GI58" s="98"/>
      <c r="GJ58" s="98"/>
      <c r="GK58" s="98"/>
      <c r="GL58" s="98"/>
      <c r="GM58" s="98"/>
      <c r="GN58" s="98"/>
      <c r="GO58" s="98"/>
      <c r="GP58" s="98"/>
      <c r="GQ58" s="98"/>
      <c r="GR58" s="98"/>
      <c r="GS58" s="98"/>
      <c r="GT58" s="98"/>
      <c r="GU58" s="98"/>
      <c r="GV58" s="98"/>
      <c r="GW58" s="98"/>
      <c r="GX58" s="98"/>
      <c r="GY58" s="98"/>
      <c r="GZ58" s="98"/>
      <c r="HA58" s="98"/>
      <c r="HB58" s="98"/>
      <c r="HC58" s="98"/>
      <c r="HD58" s="98"/>
      <c r="HE58" s="98"/>
      <c r="HF58" s="98"/>
      <c r="HG58" s="98"/>
      <c r="HH58" s="98"/>
      <c r="HI58" s="98"/>
      <c r="HJ58" s="98"/>
      <c r="HK58" s="98"/>
      <c r="HL58" s="98"/>
      <c r="HM58" s="98"/>
      <c r="HN58" s="98"/>
      <c r="HO58" s="98"/>
      <c r="HP58" s="98"/>
      <c r="HQ58" s="98"/>
      <c r="HR58" s="98"/>
      <c r="HS58" s="98"/>
    </row>
    <row r="59" spans="1:227" customFormat="1" ht="18">
      <c r="A59" s="42"/>
      <c r="B59" s="15"/>
      <c r="C59" s="15"/>
      <c r="D59" s="17"/>
      <c r="E59" s="17"/>
      <c r="F59" s="17"/>
      <c r="G59" s="17"/>
      <c r="H59" s="209"/>
      <c r="I59" s="85"/>
      <c r="J59" s="85"/>
      <c r="K59" s="85"/>
      <c r="L59" s="172"/>
      <c r="M59" s="171"/>
      <c r="N59" s="17"/>
      <c r="O59" s="17"/>
      <c r="P59" s="17"/>
      <c r="Q59" s="17"/>
      <c r="R59" s="17"/>
      <c r="S59" s="17"/>
      <c r="T59" s="17"/>
      <c r="U59" s="17"/>
      <c r="V59" s="17"/>
      <c r="W59" s="15"/>
      <c r="X59" s="42"/>
      <c r="Y59" s="98"/>
      <c r="Z59" s="98"/>
      <c r="AA59" s="98"/>
      <c r="AB59" s="98"/>
      <c r="AC59" s="98"/>
      <c r="AD59" s="98"/>
      <c r="AE59" s="98"/>
      <c r="AF59" s="98"/>
      <c r="AG59" s="98"/>
      <c r="AH59" s="98"/>
      <c r="AI59" s="98"/>
      <c r="AJ59" s="98"/>
      <c r="AK59" s="98"/>
      <c r="AL59" s="98"/>
      <c r="AM59" s="98"/>
      <c r="AN59" s="98"/>
      <c r="AO59" s="98"/>
      <c r="AP59" s="98"/>
      <c r="AQ59" s="98"/>
      <c r="AR59" s="98"/>
      <c r="AS59" s="98"/>
      <c r="AT59" s="98"/>
      <c r="AU59" s="98"/>
      <c r="AV59" s="98"/>
      <c r="AW59" s="98"/>
      <c r="AX59" s="98"/>
      <c r="AY59" s="98"/>
      <c r="AZ59" s="98"/>
      <c r="BA59" s="98"/>
      <c r="BB59" s="98"/>
      <c r="BC59" s="98"/>
      <c r="BD59" s="98"/>
      <c r="BE59" s="98"/>
      <c r="BF59" s="98"/>
      <c r="BG59" s="98"/>
      <c r="BH59" s="98"/>
      <c r="BI59" s="98"/>
      <c r="BJ59" s="98"/>
      <c r="BK59" s="98"/>
      <c r="BL59" s="98"/>
      <c r="BM59" s="98"/>
      <c r="BN59" s="98"/>
      <c r="BO59" s="98"/>
      <c r="BP59" s="98"/>
      <c r="BQ59" s="98"/>
      <c r="BR59" s="98"/>
      <c r="BS59" s="98"/>
      <c r="BT59" s="98"/>
      <c r="BU59" s="98"/>
      <c r="BV59" s="98"/>
      <c r="BW59" s="98"/>
      <c r="BX59" s="98"/>
      <c r="BY59" s="98"/>
      <c r="BZ59" s="98"/>
      <c r="CA59" s="98"/>
      <c r="CB59" s="98"/>
      <c r="CC59" s="98"/>
      <c r="CD59" s="98"/>
      <c r="CE59" s="98"/>
      <c r="CF59" s="98"/>
      <c r="CG59" s="98"/>
      <c r="CH59" s="98"/>
      <c r="CI59" s="98"/>
      <c r="CJ59" s="98"/>
      <c r="CK59" s="98"/>
      <c r="CL59" s="98"/>
      <c r="CM59" s="98"/>
      <c r="CN59" s="98"/>
      <c r="CO59" s="98"/>
      <c r="CP59" s="98"/>
      <c r="CQ59" s="98"/>
      <c r="CR59" s="98"/>
      <c r="CS59" s="98"/>
      <c r="CT59" s="98"/>
      <c r="CU59" s="98"/>
      <c r="CV59" s="98"/>
      <c r="CW59" s="98"/>
      <c r="CX59" s="98"/>
      <c r="CY59" s="98"/>
      <c r="CZ59" s="98"/>
      <c r="DA59" s="98"/>
      <c r="DB59" s="98"/>
      <c r="DC59" s="98"/>
      <c r="DD59" s="98"/>
      <c r="DE59" s="98"/>
      <c r="DF59" s="98"/>
      <c r="DG59" s="98"/>
      <c r="DH59" s="98"/>
      <c r="DI59" s="98"/>
      <c r="DJ59" s="98"/>
      <c r="DK59" s="98"/>
      <c r="DL59" s="98"/>
      <c r="DM59" s="98"/>
      <c r="DN59" s="98"/>
      <c r="DO59" s="98"/>
      <c r="DP59" s="98"/>
      <c r="DQ59" s="98"/>
      <c r="DR59" s="98"/>
      <c r="DS59" s="98"/>
      <c r="DT59" s="98"/>
      <c r="DU59" s="98"/>
      <c r="DV59" s="98"/>
      <c r="DW59" s="98"/>
      <c r="DX59" s="98"/>
      <c r="DY59" s="98"/>
      <c r="DZ59" s="98"/>
      <c r="EA59" s="98"/>
      <c r="EB59" s="98"/>
      <c r="EC59" s="98"/>
      <c r="ED59" s="98"/>
      <c r="EE59" s="98"/>
      <c r="EF59" s="98"/>
      <c r="EG59" s="98"/>
      <c r="EH59" s="98"/>
      <c r="EI59" s="98"/>
      <c r="EJ59" s="98"/>
      <c r="EK59" s="98"/>
      <c r="EL59" s="98"/>
      <c r="EM59" s="98"/>
      <c r="EN59" s="98"/>
      <c r="EO59" s="98"/>
      <c r="EP59" s="98"/>
      <c r="EQ59" s="98"/>
      <c r="ER59" s="98"/>
      <c r="ES59" s="98"/>
      <c r="ET59" s="98"/>
      <c r="EU59" s="98"/>
      <c r="EV59" s="98"/>
      <c r="EW59" s="98"/>
      <c r="EX59" s="98"/>
      <c r="EY59" s="98"/>
      <c r="EZ59" s="98"/>
      <c r="FA59" s="98"/>
      <c r="FB59" s="98"/>
      <c r="FC59" s="98"/>
      <c r="FD59" s="98"/>
      <c r="FE59" s="98"/>
      <c r="FF59" s="98"/>
      <c r="FG59" s="98"/>
      <c r="FH59" s="98"/>
      <c r="FI59" s="98"/>
      <c r="FJ59" s="98"/>
      <c r="FK59" s="98"/>
      <c r="FL59" s="98"/>
      <c r="FM59" s="98"/>
      <c r="FN59" s="98"/>
      <c r="FO59" s="98"/>
      <c r="FP59" s="98"/>
      <c r="FQ59" s="98"/>
      <c r="FR59" s="98"/>
      <c r="FS59" s="98"/>
      <c r="FT59" s="98"/>
      <c r="FU59" s="98"/>
      <c r="FV59" s="98"/>
      <c r="FW59" s="98"/>
      <c r="FX59" s="98"/>
      <c r="FY59" s="98"/>
      <c r="FZ59" s="98"/>
      <c r="GA59" s="98"/>
      <c r="GB59" s="98"/>
      <c r="GC59" s="98"/>
      <c r="GD59" s="98"/>
      <c r="GE59" s="98"/>
      <c r="GF59" s="98"/>
      <c r="GG59" s="98"/>
      <c r="GH59" s="98"/>
      <c r="GI59" s="98"/>
      <c r="GJ59" s="98"/>
      <c r="GK59" s="98"/>
      <c r="GL59" s="98"/>
      <c r="GM59" s="98"/>
      <c r="GN59" s="98"/>
      <c r="GO59" s="98"/>
      <c r="GP59" s="98"/>
      <c r="GQ59" s="98"/>
      <c r="GR59" s="98"/>
      <c r="GS59" s="98"/>
      <c r="GT59" s="98"/>
      <c r="GU59" s="98"/>
      <c r="GV59" s="98"/>
      <c r="GW59" s="98"/>
      <c r="GX59" s="98"/>
      <c r="GY59" s="98"/>
      <c r="GZ59" s="98"/>
      <c r="HA59" s="98"/>
      <c r="HB59" s="98"/>
      <c r="HC59" s="98"/>
      <c r="HD59" s="98"/>
      <c r="HE59" s="98"/>
      <c r="HF59" s="98"/>
      <c r="HG59" s="98"/>
      <c r="HH59" s="98"/>
      <c r="HI59" s="98"/>
      <c r="HJ59" s="98"/>
      <c r="HK59" s="98"/>
      <c r="HL59" s="98"/>
      <c r="HM59" s="98"/>
      <c r="HN59" s="98"/>
      <c r="HO59" s="98"/>
      <c r="HP59" s="98"/>
      <c r="HQ59" s="98"/>
      <c r="HR59" s="98"/>
      <c r="HS59" s="98"/>
    </row>
    <row r="60" spans="1:227" customFormat="1">
      <c r="A60" s="42"/>
      <c r="B60" s="15"/>
      <c r="C60" s="15"/>
      <c r="D60" s="17"/>
      <c r="E60" s="17"/>
      <c r="F60" s="17"/>
      <c r="G60" s="17"/>
      <c r="H60" s="200" t="s">
        <v>573</v>
      </c>
      <c r="I60" s="210"/>
      <c r="J60" s="210"/>
      <c r="K60" s="210"/>
      <c r="L60" s="211">
        <f>'Pom3'!O181</f>
        <v>1.98</v>
      </c>
      <c r="M60" s="212" t="s">
        <v>592</v>
      </c>
      <c r="N60" s="17"/>
      <c r="O60" s="17"/>
      <c r="P60" s="17"/>
      <c r="Q60" s="17"/>
      <c r="R60" s="259">
        <v>2</v>
      </c>
      <c r="S60" s="17"/>
      <c r="T60" s="17"/>
      <c r="U60" s="17"/>
      <c r="V60" s="17"/>
      <c r="W60" s="15"/>
      <c r="X60" s="42"/>
      <c r="Y60" s="98"/>
      <c r="Z60" s="98"/>
      <c r="AA60" s="98"/>
      <c r="AB60" s="98"/>
      <c r="AC60" s="98"/>
      <c r="AD60" s="98"/>
      <c r="AE60" s="98"/>
      <c r="AF60" s="98"/>
      <c r="AG60" s="98"/>
      <c r="AH60" s="98"/>
      <c r="AI60" s="98"/>
      <c r="AJ60" s="98"/>
      <c r="AK60" s="98"/>
      <c r="AL60" s="98"/>
      <c r="AM60" s="98"/>
      <c r="AN60" s="98"/>
      <c r="AO60" s="98"/>
      <c r="AP60" s="98"/>
      <c r="AQ60" s="98"/>
      <c r="AR60" s="98"/>
      <c r="AS60" s="98"/>
      <c r="AT60" s="98"/>
      <c r="AU60" s="98"/>
      <c r="AV60" s="98"/>
      <c r="AW60" s="98"/>
      <c r="AX60" s="98"/>
      <c r="AY60" s="98"/>
      <c r="AZ60" s="98"/>
      <c r="BA60" s="98"/>
      <c r="BB60" s="98"/>
      <c r="BC60" s="98"/>
      <c r="BD60" s="98"/>
      <c r="BE60" s="98"/>
      <c r="BF60" s="98"/>
      <c r="BG60" s="98"/>
      <c r="BH60" s="98"/>
      <c r="BI60" s="98"/>
      <c r="BJ60" s="98"/>
      <c r="BK60" s="98"/>
      <c r="BL60" s="98"/>
      <c r="BM60" s="98"/>
      <c r="BN60" s="98"/>
      <c r="BO60" s="98"/>
      <c r="BP60" s="98"/>
      <c r="BQ60" s="98"/>
      <c r="BR60" s="98"/>
      <c r="BS60" s="98"/>
      <c r="BT60" s="98"/>
      <c r="BU60" s="98"/>
      <c r="BV60" s="98"/>
      <c r="BW60" s="98"/>
      <c r="BX60" s="98"/>
      <c r="BY60" s="98"/>
      <c r="BZ60" s="98"/>
      <c r="CA60" s="98"/>
      <c r="CB60" s="98"/>
      <c r="CC60" s="98"/>
      <c r="CD60" s="98"/>
      <c r="CE60" s="98"/>
      <c r="CF60" s="98"/>
      <c r="CG60" s="98"/>
      <c r="CH60" s="98"/>
      <c r="CI60" s="98"/>
      <c r="CJ60" s="98"/>
      <c r="CK60" s="98"/>
      <c r="CL60" s="98"/>
      <c r="CM60" s="98"/>
      <c r="CN60" s="98"/>
      <c r="CO60" s="98"/>
      <c r="CP60" s="98"/>
      <c r="CQ60" s="98"/>
      <c r="CR60" s="98"/>
      <c r="CS60" s="98"/>
      <c r="CT60" s="98"/>
      <c r="CU60" s="98"/>
      <c r="CV60" s="98"/>
      <c r="CW60" s="98"/>
      <c r="CX60" s="98"/>
      <c r="CY60" s="98"/>
      <c r="CZ60" s="98"/>
      <c r="DA60" s="98"/>
      <c r="DB60" s="98"/>
      <c r="DC60" s="98"/>
      <c r="DD60" s="98"/>
      <c r="DE60" s="98"/>
      <c r="DF60" s="98"/>
      <c r="DG60" s="98"/>
      <c r="DH60" s="98"/>
      <c r="DI60" s="98"/>
      <c r="DJ60" s="98"/>
      <c r="DK60" s="98"/>
      <c r="DL60" s="98"/>
      <c r="DM60" s="98"/>
      <c r="DN60" s="98"/>
      <c r="DO60" s="98"/>
      <c r="DP60" s="98"/>
      <c r="DQ60" s="98"/>
      <c r="DR60" s="98"/>
      <c r="DS60" s="98"/>
      <c r="DT60" s="98"/>
      <c r="DU60" s="98"/>
      <c r="DV60" s="98"/>
      <c r="DW60" s="98"/>
      <c r="DX60" s="98"/>
      <c r="DY60" s="98"/>
      <c r="DZ60" s="98"/>
      <c r="EA60" s="98"/>
      <c r="EB60" s="98"/>
      <c r="EC60" s="98"/>
      <c r="ED60" s="98"/>
      <c r="EE60" s="98"/>
      <c r="EF60" s="98"/>
      <c r="EG60" s="98"/>
      <c r="EH60" s="98"/>
      <c r="EI60" s="98"/>
      <c r="EJ60" s="98"/>
      <c r="EK60" s="98"/>
      <c r="EL60" s="98"/>
      <c r="EM60" s="98"/>
      <c r="EN60" s="98"/>
      <c r="EO60" s="98"/>
      <c r="EP60" s="98"/>
      <c r="EQ60" s="98"/>
      <c r="ER60" s="98"/>
      <c r="ES60" s="98"/>
      <c r="ET60" s="98"/>
      <c r="EU60" s="98"/>
      <c r="EV60" s="98"/>
      <c r="EW60" s="98"/>
      <c r="EX60" s="98"/>
      <c r="EY60" s="98"/>
      <c r="EZ60" s="98"/>
      <c r="FA60" s="98"/>
      <c r="FB60" s="98"/>
      <c r="FC60" s="98"/>
      <c r="FD60" s="98"/>
      <c r="FE60" s="98"/>
      <c r="FF60" s="98"/>
      <c r="FG60" s="98"/>
      <c r="FH60" s="98"/>
      <c r="FI60" s="98"/>
      <c r="FJ60" s="98"/>
      <c r="FK60" s="98"/>
      <c r="FL60" s="98"/>
      <c r="FM60" s="98"/>
      <c r="FN60" s="98"/>
      <c r="FO60" s="98"/>
      <c r="FP60" s="98"/>
      <c r="FQ60" s="98"/>
      <c r="FR60" s="98"/>
      <c r="FS60" s="98"/>
      <c r="FT60" s="98"/>
      <c r="FU60" s="98"/>
      <c r="FV60" s="98"/>
      <c r="FW60" s="98"/>
      <c r="FX60" s="98"/>
      <c r="FY60" s="98"/>
      <c r="FZ60" s="98"/>
      <c r="GA60" s="98"/>
      <c r="GB60" s="98"/>
      <c r="GC60" s="98"/>
      <c r="GD60" s="98"/>
      <c r="GE60" s="98"/>
      <c r="GF60" s="98"/>
      <c r="GG60" s="98"/>
      <c r="GH60" s="98"/>
      <c r="GI60" s="98"/>
      <c r="GJ60" s="98"/>
      <c r="GK60" s="98"/>
      <c r="GL60" s="98"/>
      <c r="GM60" s="98"/>
      <c r="GN60" s="98"/>
      <c r="GO60" s="98"/>
      <c r="GP60" s="98"/>
      <c r="GQ60" s="98"/>
      <c r="GR60" s="98"/>
      <c r="GS60" s="98"/>
      <c r="GT60" s="98"/>
      <c r="GU60" s="98"/>
      <c r="GV60" s="98"/>
      <c r="GW60" s="98"/>
      <c r="GX60" s="98"/>
      <c r="GY60" s="98"/>
      <c r="GZ60" s="98"/>
      <c r="HA60" s="98"/>
      <c r="HB60" s="98"/>
      <c r="HC60" s="98"/>
      <c r="HD60" s="98"/>
      <c r="HE60" s="98"/>
      <c r="HF60" s="98"/>
      <c r="HG60" s="98"/>
      <c r="HH60" s="98"/>
      <c r="HI60" s="98"/>
      <c r="HJ60" s="98"/>
      <c r="HK60" s="98"/>
      <c r="HL60" s="98"/>
      <c r="HM60" s="98"/>
      <c r="HN60" s="98"/>
      <c r="HO60" s="98"/>
      <c r="HP60" s="98"/>
      <c r="HQ60" s="98"/>
      <c r="HR60" s="98"/>
      <c r="HS60" s="98"/>
    </row>
    <row r="61" spans="1:227" customFormat="1">
      <c r="A61" s="42"/>
      <c r="B61" s="15"/>
      <c r="C61" s="15"/>
      <c r="D61" s="17"/>
      <c r="E61" s="17"/>
      <c r="F61" s="17"/>
      <c r="G61" s="17"/>
      <c r="H61" s="17"/>
      <c r="I61" s="17"/>
      <c r="J61" s="17"/>
      <c r="K61" s="17"/>
      <c r="L61" s="17"/>
      <c r="M61" s="17"/>
      <c r="N61" s="17"/>
      <c r="O61" s="17"/>
      <c r="P61" s="17"/>
      <c r="Q61" s="17"/>
      <c r="R61" s="17"/>
      <c r="S61" s="17"/>
      <c r="T61" s="17"/>
      <c r="U61" s="17"/>
      <c r="V61" s="17"/>
      <c r="W61" s="15"/>
      <c r="X61" s="42"/>
      <c r="Y61" s="98"/>
      <c r="Z61" s="98"/>
      <c r="AA61" s="98"/>
      <c r="AB61" s="98"/>
      <c r="AC61" s="98"/>
      <c r="AD61" s="98"/>
      <c r="AE61" s="98"/>
      <c r="AF61" s="98"/>
      <c r="AG61" s="98"/>
      <c r="AH61" s="98"/>
      <c r="AI61" s="98"/>
      <c r="AJ61" s="98"/>
      <c r="AK61" s="98"/>
      <c r="AL61" s="98"/>
      <c r="AM61" s="98"/>
      <c r="AN61" s="98"/>
      <c r="AO61" s="98"/>
      <c r="AP61" s="98"/>
      <c r="AQ61" s="98"/>
      <c r="AR61" s="98"/>
      <c r="AS61" s="98"/>
      <c r="AT61" s="98"/>
      <c r="AU61" s="98"/>
      <c r="AV61" s="98"/>
      <c r="AW61" s="98"/>
      <c r="AX61" s="98"/>
      <c r="AY61" s="98"/>
      <c r="AZ61" s="98"/>
      <c r="BA61" s="98"/>
      <c r="BB61" s="98"/>
      <c r="BC61" s="98"/>
      <c r="BD61" s="98"/>
      <c r="BE61" s="98"/>
      <c r="BF61" s="98"/>
      <c r="BG61" s="98"/>
      <c r="BH61" s="98"/>
      <c r="BI61" s="98"/>
      <c r="BJ61" s="98"/>
      <c r="BK61" s="98"/>
      <c r="BL61" s="98"/>
      <c r="BM61" s="98"/>
      <c r="BN61" s="98"/>
      <c r="BO61" s="98"/>
      <c r="BP61" s="98"/>
      <c r="BQ61" s="98"/>
      <c r="BR61" s="98"/>
      <c r="BS61" s="98"/>
      <c r="BT61" s="98"/>
      <c r="BU61" s="98"/>
      <c r="BV61" s="98"/>
      <c r="BW61" s="98"/>
      <c r="BX61" s="98"/>
      <c r="BY61" s="98"/>
      <c r="BZ61" s="98"/>
      <c r="CA61" s="98"/>
      <c r="CB61" s="98"/>
      <c r="CC61" s="98"/>
      <c r="CD61" s="98"/>
      <c r="CE61" s="98"/>
      <c r="CF61" s="98"/>
      <c r="CG61" s="98"/>
      <c r="CH61" s="98"/>
      <c r="CI61" s="98"/>
      <c r="CJ61" s="98"/>
      <c r="CK61" s="98"/>
      <c r="CL61" s="98"/>
      <c r="CM61" s="98"/>
      <c r="CN61" s="98"/>
      <c r="CO61" s="98"/>
      <c r="CP61" s="98"/>
      <c r="CQ61" s="98"/>
      <c r="CR61" s="98"/>
      <c r="CS61" s="98"/>
      <c r="CT61" s="98"/>
      <c r="CU61" s="98"/>
      <c r="CV61" s="98"/>
      <c r="CW61" s="98"/>
      <c r="CX61" s="98"/>
      <c r="CY61" s="98"/>
      <c r="CZ61" s="98"/>
      <c r="DA61" s="98"/>
      <c r="DB61" s="98"/>
      <c r="DC61" s="98"/>
      <c r="DD61" s="98"/>
      <c r="DE61" s="98"/>
      <c r="DF61" s="98"/>
      <c r="DG61" s="98"/>
      <c r="DH61" s="98"/>
      <c r="DI61" s="98"/>
      <c r="DJ61" s="98"/>
      <c r="DK61" s="98"/>
      <c r="DL61" s="98"/>
      <c r="DM61" s="98"/>
      <c r="DN61" s="98"/>
      <c r="DO61" s="98"/>
      <c r="DP61" s="98"/>
      <c r="DQ61" s="98"/>
      <c r="DR61" s="98"/>
      <c r="DS61" s="98"/>
      <c r="DT61" s="98"/>
      <c r="DU61" s="98"/>
      <c r="DV61" s="98"/>
      <c r="DW61" s="98"/>
      <c r="DX61" s="98"/>
      <c r="DY61" s="98"/>
      <c r="DZ61" s="98"/>
      <c r="EA61" s="98"/>
      <c r="EB61" s="98"/>
      <c r="EC61" s="98"/>
      <c r="ED61" s="98"/>
      <c r="EE61" s="98"/>
      <c r="EF61" s="98"/>
      <c r="EG61" s="98"/>
      <c r="EH61" s="98"/>
      <c r="EI61" s="98"/>
      <c r="EJ61" s="98"/>
      <c r="EK61" s="98"/>
      <c r="EL61" s="98"/>
      <c r="EM61" s="98"/>
      <c r="EN61" s="98"/>
      <c r="EO61" s="98"/>
      <c r="EP61" s="98"/>
      <c r="EQ61" s="98"/>
      <c r="ER61" s="98"/>
      <c r="ES61" s="98"/>
      <c r="ET61" s="98"/>
      <c r="EU61" s="98"/>
      <c r="EV61" s="98"/>
      <c r="EW61" s="98"/>
      <c r="EX61" s="98"/>
      <c r="EY61" s="98"/>
      <c r="EZ61" s="98"/>
      <c r="FA61" s="98"/>
      <c r="FB61" s="98"/>
      <c r="FC61" s="98"/>
      <c r="FD61" s="98"/>
      <c r="FE61" s="98"/>
      <c r="FF61" s="98"/>
      <c r="FG61" s="98"/>
      <c r="FH61" s="98"/>
      <c r="FI61" s="98"/>
      <c r="FJ61" s="98"/>
      <c r="FK61" s="98"/>
      <c r="FL61" s="98"/>
      <c r="FM61" s="98"/>
      <c r="FN61" s="98"/>
      <c r="FO61" s="98"/>
      <c r="FP61" s="98"/>
      <c r="FQ61" s="98"/>
      <c r="FR61" s="98"/>
      <c r="FS61" s="98"/>
      <c r="FT61" s="98"/>
      <c r="FU61" s="98"/>
      <c r="FV61" s="98"/>
      <c r="FW61" s="98"/>
      <c r="FX61" s="98"/>
      <c r="FY61" s="98"/>
      <c r="FZ61" s="98"/>
      <c r="GA61" s="98"/>
      <c r="GB61" s="98"/>
      <c r="GC61" s="98"/>
      <c r="GD61" s="98"/>
      <c r="GE61" s="98"/>
      <c r="GF61" s="98"/>
      <c r="GG61" s="98"/>
      <c r="GH61" s="98"/>
      <c r="GI61" s="98"/>
      <c r="GJ61" s="98"/>
      <c r="GK61" s="98"/>
      <c r="GL61" s="98"/>
      <c r="GM61" s="98"/>
      <c r="GN61" s="98"/>
      <c r="GO61" s="98"/>
      <c r="GP61" s="98"/>
      <c r="GQ61" s="98"/>
      <c r="GR61" s="98"/>
      <c r="GS61" s="98"/>
      <c r="GT61" s="98"/>
      <c r="GU61" s="98"/>
      <c r="GV61" s="98"/>
      <c r="GW61" s="98"/>
      <c r="GX61" s="98"/>
      <c r="GY61" s="98"/>
      <c r="GZ61" s="98"/>
      <c r="HA61" s="98"/>
      <c r="HB61" s="98"/>
      <c r="HC61" s="98"/>
      <c r="HD61" s="98"/>
      <c r="HE61" s="98"/>
      <c r="HF61" s="98"/>
      <c r="HG61" s="98"/>
      <c r="HH61" s="98"/>
      <c r="HI61" s="98"/>
      <c r="HJ61" s="98"/>
      <c r="HK61" s="98"/>
      <c r="HL61" s="98"/>
      <c r="HM61" s="98"/>
      <c r="HN61" s="98"/>
      <c r="HO61" s="98"/>
      <c r="HP61" s="98"/>
      <c r="HQ61" s="98"/>
      <c r="HR61" s="98"/>
      <c r="HS61" s="98"/>
    </row>
    <row r="62" spans="1:227" customFormat="1">
      <c r="A62" s="42"/>
      <c r="B62" s="15"/>
      <c r="C62" s="15"/>
      <c r="D62" s="17"/>
      <c r="E62" s="17"/>
      <c r="F62" s="17"/>
      <c r="G62" s="17"/>
      <c r="H62" s="17"/>
      <c r="I62" s="17"/>
      <c r="J62" s="17"/>
      <c r="K62" s="17"/>
      <c r="L62" s="17"/>
      <c r="M62" s="17"/>
      <c r="N62" s="17"/>
      <c r="O62" s="17"/>
      <c r="P62" s="17"/>
      <c r="Q62" s="17"/>
      <c r="R62" s="17"/>
      <c r="S62" s="17"/>
      <c r="T62" s="17"/>
      <c r="U62" s="17"/>
      <c r="V62" s="17"/>
      <c r="W62" s="15"/>
      <c r="X62" s="42"/>
      <c r="Y62" s="98"/>
      <c r="Z62" s="98"/>
      <c r="AA62" s="98"/>
      <c r="AB62" s="98"/>
      <c r="AC62" s="98"/>
      <c r="AD62" s="98"/>
      <c r="AE62" s="98"/>
      <c r="AF62" s="98"/>
      <c r="AG62" s="98"/>
      <c r="AH62" s="98"/>
      <c r="AI62" s="98"/>
      <c r="AJ62" s="98"/>
      <c r="AK62" s="98"/>
      <c r="AL62" s="98"/>
      <c r="AM62" s="98"/>
      <c r="AN62" s="98"/>
      <c r="AO62" s="98"/>
      <c r="AP62" s="98"/>
      <c r="AQ62" s="98"/>
      <c r="AR62" s="98"/>
      <c r="AS62" s="98"/>
      <c r="AT62" s="98"/>
      <c r="AU62" s="98"/>
      <c r="AV62" s="98"/>
      <c r="AW62" s="98"/>
      <c r="AX62" s="98"/>
      <c r="AY62" s="98"/>
      <c r="AZ62" s="98"/>
      <c r="BA62" s="98"/>
      <c r="BB62" s="98"/>
      <c r="BC62" s="98"/>
      <c r="BD62" s="98"/>
      <c r="BE62" s="98"/>
      <c r="BF62" s="98"/>
      <c r="BG62" s="98"/>
      <c r="BH62" s="98"/>
      <c r="BI62" s="98"/>
      <c r="BJ62" s="98"/>
      <c r="BK62" s="98"/>
      <c r="BL62" s="98"/>
      <c r="BM62" s="98"/>
      <c r="BN62" s="98"/>
      <c r="BO62" s="98"/>
      <c r="BP62" s="98"/>
      <c r="BQ62" s="98"/>
      <c r="BR62" s="98"/>
      <c r="BS62" s="98"/>
      <c r="BT62" s="98"/>
      <c r="BU62" s="98"/>
      <c r="BV62" s="98"/>
      <c r="BW62" s="98"/>
      <c r="BX62" s="98"/>
      <c r="BY62" s="98"/>
      <c r="BZ62" s="98"/>
      <c r="CA62" s="98"/>
      <c r="CB62" s="98"/>
      <c r="CC62" s="98"/>
      <c r="CD62" s="98"/>
      <c r="CE62" s="98"/>
      <c r="CF62" s="98"/>
      <c r="CG62" s="98"/>
      <c r="CH62" s="98"/>
      <c r="CI62" s="98"/>
      <c r="CJ62" s="98"/>
      <c r="CK62" s="98"/>
      <c r="CL62" s="98"/>
      <c r="CM62" s="98"/>
      <c r="CN62" s="98"/>
      <c r="CO62" s="98"/>
      <c r="CP62" s="98"/>
      <c r="CQ62" s="98"/>
      <c r="CR62" s="98"/>
      <c r="CS62" s="98"/>
      <c r="CT62" s="98"/>
      <c r="CU62" s="98"/>
      <c r="CV62" s="98"/>
      <c r="CW62" s="98"/>
      <c r="CX62" s="98"/>
      <c r="CY62" s="98"/>
      <c r="CZ62" s="98"/>
      <c r="DA62" s="98"/>
      <c r="DB62" s="98"/>
      <c r="DC62" s="98"/>
      <c r="DD62" s="98"/>
      <c r="DE62" s="98"/>
      <c r="DF62" s="98"/>
      <c r="DG62" s="98"/>
      <c r="DH62" s="98"/>
      <c r="DI62" s="98"/>
      <c r="DJ62" s="98"/>
      <c r="DK62" s="98"/>
      <c r="DL62" s="98"/>
      <c r="DM62" s="98"/>
      <c r="DN62" s="98"/>
      <c r="DO62" s="98"/>
      <c r="DP62" s="98"/>
      <c r="DQ62" s="98"/>
      <c r="DR62" s="98"/>
      <c r="DS62" s="98"/>
      <c r="DT62" s="98"/>
      <c r="DU62" s="98"/>
      <c r="DV62" s="98"/>
      <c r="DW62" s="98"/>
      <c r="DX62" s="98"/>
      <c r="DY62" s="98"/>
      <c r="DZ62" s="98"/>
      <c r="EA62" s="98"/>
      <c r="EB62" s="98"/>
      <c r="EC62" s="98"/>
      <c r="ED62" s="98"/>
      <c r="EE62" s="98"/>
      <c r="EF62" s="98"/>
      <c r="EG62" s="98"/>
      <c r="EH62" s="98"/>
      <c r="EI62" s="98"/>
      <c r="EJ62" s="98"/>
      <c r="EK62" s="98"/>
      <c r="EL62" s="98"/>
      <c r="EM62" s="98"/>
      <c r="EN62" s="98"/>
      <c r="EO62" s="98"/>
      <c r="EP62" s="98"/>
      <c r="EQ62" s="98"/>
      <c r="ER62" s="98"/>
      <c r="ES62" s="98"/>
      <c r="ET62" s="98"/>
      <c r="EU62" s="98"/>
      <c r="EV62" s="98"/>
      <c r="EW62" s="98"/>
      <c r="EX62" s="98"/>
      <c r="EY62" s="98"/>
      <c r="EZ62" s="98"/>
      <c r="FA62" s="98"/>
      <c r="FB62" s="98"/>
      <c r="FC62" s="98"/>
      <c r="FD62" s="98"/>
      <c r="FE62" s="98"/>
      <c r="FF62" s="98"/>
      <c r="FG62" s="98"/>
      <c r="FH62" s="98"/>
      <c r="FI62" s="98"/>
      <c r="FJ62" s="98"/>
      <c r="FK62" s="98"/>
      <c r="FL62" s="98"/>
      <c r="FM62" s="98"/>
      <c r="FN62" s="98"/>
      <c r="FO62" s="98"/>
      <c r="FP62" s="98"/>
      <c r="FQ62" s="98"/>
      <c r="FR62" s="98"/>
      <c r="FS62" s="98"/>
      <c r="FT62" s="98"/>
      <c r="FU62" s="98"/>
      <c r="FV62" s="98"/>
      <c r="FW62" s="98"/>
      <c r="FX62" s="98"/>
      <c r="FY62" s="98"/>
      <c r="FZ62" s="98"/>
      <c r="GA62" s="98"/>
      <c r="GB62" s="98"/>
      <c r="GC62" s="98"/>
      <c r="GD62" s="98"/>
      <c r="GE62" s="98"/>
      <c r="GF62" s="98"/>
      <c r="GG62" s="98"/>
      <c r="GH62" s="98"/>
      <c r="GI62" s="98"/>
      <c r="GJ62" s="98"/>
      <c r="GK62" s="98"/>
      <c r="GL62" s="98"/>
      <c r="GM62" s="98"/>
      <c r="GN62" s="98"/>
      <c r="GO62" s="98"/>
      <c r="GP62" s="98"/>
      <c r="GQ62" s="98"/>
      <c r="GR62" s="98"/>
      <c r="GS62" s="98"/>
      <c r="GT62" s="98"/>
      <c r="GU62" s="98"/>
      <c r="GV62" s="98"/>
      <c r="GW62" s="98"/>
      <c r="GX62" s="98"/>
      <c r="GY62" s="98"/>
      <c r="GZ62" s="98"/>
      <c r="HA62" s="98"/>
      <c r="HB62" s="98"/>
      <c r="HC62" s="98"/>
      <c r="HD62" s="98"/>
      <c r="HE62" s="98"/>
      <c r="HF62" s="98"/>
      <c r="HG62" s="98"/>
      <c r="HH62" s="98"/>
      <c r="HI62" s="98"/>
      <c r="HJ62" s="98"/>
      <c r="HK62" s="98"/>
      <c r="HL62" s="98"/>
      <c r="HM62" s="98"/>
      <c r="HN62" s="98"/>
      <c r="HO62" s="98"/>
      <c r="HP62" s="98"/>
      <c r="HQ62" s="98"/>
      <c r="HR62" s="98"/>
      <c r="HS62" s="98"/>
    </row>
    <row r="63" spans="1:227" s="23" customFormat="1" ht="15" customHeight="1">
      <c r="A63" s="42"/>
      <c r="B63" s="17"/>
      <c r="C63" s="17"/>
      <c r="D63" s="22"/>
      <c r="E63" s="22"/>
      <c r="F63" s="17"/>
      <c r="G63" s="17"/>
      <c r="H63" s="17"/>
      <c r="I63" s="17"/>
      <c r="J63" s="17"/>
      <c r="K63" s="17"/>
      <c r="L63" s="80"/>
      <c r="M63" s="80"/>
      <c r="N63" s="80"/>
      <c r="O63" s="80"/>
      <c r="P63" s="80"/>
      <c r="Q63" s="80"/>
      <c r="R63" s="22"/>
      <c r="S63" s="22"/>
      <c r="T63" s="22"/>
      <c r="U63" s="22"/>
      <c r="V63" s="22"/>
      <c r="W63" s="22"/>
      <c r="X63" s="42"/>
      <c r="Y63" s="239"/>
      <c r="Z63" s="239"/>
      <c r="AA63" s="239"/>
      <c r="AB63" s="239"/>
      <c r="AC63" s="239"/>
      <c r="AD63" s="239"/>
      <c r="AE63" s="239"/>
      <c r="AF63" s="239"/>
      <c r="AG63" s="239"/>
      <c r="AH63" s="239"/>
      <c r="AI63" s="239"/>
      <c r="AJ63" s="239"/>
      <c r="AK63" s="239"/>
      <c r="AL63" s="239"/>
      <c r="AM63" s="239"/>
      <c r="AN63" s="239"/>
      <c r="AO63" s="239"/>
      <c r="AP63" s="239"/>
      <c r="AQ63" s="239"/>
      <c r="AR63" s="239"/>
      <c r="AS63" s="239"/>
      <c r="AT63" s="239"/>
      <c r="AU63" s="239"/>
      <c r="AV63" s="239"/>
      <c r="AW63" s="239"/>
      <c r="AX63" s="239"/>
      <c r="AY63" s="239"/>
      <c r="AZ63" s="239"/>
      <c r="BA63" s="239"/>
      <c r="BB63" s="239"/>
      <c r="BC63" s="239"/>
      <c r="BD63" s="239"/>
      <c r="BE63" s="239"/>
      <c r="BF63" s="239"/>
      <c r="BG63" s="239"/>
      <c r="BH63" s="239"/>
      <c r="BI63" s="239"/>
      <c r="BJ63" s="239"/>
      <c r="BK63" s="239"/>
      <c r="BL63" s="239"/>
      <c r="BM63" s="239"/>
      <c r="BN63" s="239"/>
      <c r="BO63" s="239"/>
      <c r="BP63" s="239"/>
      <c r="BQ63" s="239"/>
      <c r="BR63" s="239"/>
      <c r="BS63" s="239"/>
      <c r="BT63" s="239"/>
      <c r="BU63" s="239"/>
      <c r="BV63" s="239"/>
      <c r="BW63" s="239"/>
      <c r="BX63" s="239"/>
      <c r="BY63" s="239"/>
      <c r="BZ63" s="239"/>
      <c r="CA63" s="239"/>
      <c r="CB63" s="239"/>
      <c r="CC63" s="239"/>
      <c r="CD63" s="239"/>
      <c r="CE63" s="239"/>
      <c r="CF63" s="239"/>
      <c r="CG63" s="239"/>
      <c r="CH63" s="239"/>
      <c r="CI63" s="239"/>
      <c r="CJ63" s="239"/>
      <c r="CK63" s="239"/>
      <c r="CL63" s="239"/>
      <c r="CM63" s="239"/>
      <c r="CN63" s="239"/>
      <c r="CO63" s="239"/>
      <c r="CP63" s="239"/>
      <c r="CQ63" s="239"/>
      <c r="CR63" s="239"/>
      <c r="CS63" s="239"/>
      <c r="CT63" s="239"/>
      <c r="CU63" s="239"/>
      <c r="CV63" s="239"/>
      <c r="CW63" s="239"/>
      <c r="CX63" s="239"/>
      <c r="CY63" s="239"/>
      <c r="CZ63" s="239"/>
      <c r="DA63" s="239"/>
      <c r="DB63" s="239"/>
      <c r="DC63" s="239"/>
      <c r="DD63" s="239"/>
      <c r="DE63" s="239"/>
      <c r="DF63" s="239"/>
      <c r="DG63" s="239"/>
      <c r="DH63" s="239"/>
      <c r="DI63" s="239"/>
      <c r="DJ63" s="239"/>
      <c r="DK63" s="239"/>
      <c r="DL63" s="239"/>
      <c r="DM63" s="239"/>
      <c r="DN63" s="239"/>
      <c r="DO63" s="239"/>
      <c r="DP63" s="239"/>
      <c r="DQ63" s="239"/>
      <c r="DR63" s="239"/>
      <c r="DS63" s="239"/>
      <c r="DT63" s="239"/>
      <c r="DU63" s="239"/>
      <c r="DV63" s="239"/>
      <c r="DW63" s="239"/>
      <c r="DX63" s="239"/>
      <c r="DY63" s="239"/>
      <c r="DZ63" s="239"/>
      <c r="EA63" s="239"/>
      <c r="EB63" s="239"/>
      <c r="EC63" s="239"/>
      <c r="ED63" s="239"/>
      <c r="EE63" s="239"/>
      <c r="EF63" s="239"/>
      <c r="EG63" s="239"/>
      <c r="EH63" s="239"/>
      <c r="EI63" s="239"/>
      <c r="EJ63" s="239"/>
      <c r="EK63" s="239"/>
      <c r="EL63" s="239"/>
      <c r="EM63" s="239"/>
      <c r="EN63" s="239"/>
      <c r="EO63" s="239"/>
      <c r="EP63" s="239"/>
      <c r="EQ63" s="239"/>
      <c r="ER63" s="239"/>
      <c r="ES63" s="239"/>
      <c r="ET63" s="239"/>
      <c r="EU63" s="239"/>
      <c r="EV63" s="239"/>
      <c r="EW63" s="239"/>
      <c r="EX63" s="239"/>
      <c r="EY63" s="239"/>
      <c r="EZ63" s="239"/>
      <c r="FA63" s="239"/>
      <c r="FB63" s="239"/>
      <c r="FC63" s="239"/>
      <c r="FD63" s="239"/>
      <c r="FE63" s="239"/>
      <c r="FF63" s="239"/>
      <c r="FG63" s="239"/>
      <c r="FH63" s="239"/>
      <c r="FI63" s="239"/>
      <c r="FJ63" s="239"/>
      <c r="FK63" s="239"/>
      <c r="FL63" s="239"/>
      <c r="FM63" s="239"/>
      <c r="FN63" s="239"/>
      <c r="FO63" s="239"/>
      <c r="FP63" s="239"/>
      <c r="FQ63" s="239"/>
      <c r="FR63" s="239"/>
      <c r="FS63" s="239"/>
      <c r="FT63" s="239"/>
      <c r="FU63" s="239"/>
      <c r="FV63" s="239"/>
      <c r="FW63" s="239"/>
      <c r="FX63" s="239"/>
      <c r="FY63" s="239"/>
      <c r="FZ63" s="239"/>
      <c r="GA63" s="239"/>
      <c r="GB63" s="239"/>
      <c r="GC63" s="239"/>
      <c r="GD63" s="239"/>
      <c r="GE63" s="239"/>
      <c r="GF63" s="239"/>
      <c r="GG63" s="239"/>
      <c r="GH63" s="239"/>
      <c r="GI63" s="239"/>
      <c r="GJ63" s="239"/>
      <c r="GK63" s="239"/>
      <c r="GL63" s="239"/>
      <c r="GM63" s="239"/>
      <c r="GN63" s="239"/>
      <c r="GO63" s="239"/>
      <c r="GP63" s="239"/>
      <c r="GQ63" s="239"/>
      <c r="GR63" s="239"/>
      <c r="GS63" s="239"/>
      <c r="GT63" s="239"/>
      <c r="GU63" s="239"/>
      <c r="GV63" s="239"/>
      <c r="GW63" s="239"/>
      <c r="GX63" s="239"/>
      <c r="GY63" s="239"/>
      <c r="GZ63" s="239"/>
      <c r="HA63" s="239"/>
      <c r="HB63" s="239"/>
      <c r="HC63" s="239"/>
      <c r="HD63" s="239"/>
      <c r="HE63" s="239"/>
      <c r="HF63" s="239"/>
      <c r="HG63" s="239"/>
      <c r="HH63" s="239"/>
      <c r="HI63" s="239"/>
      <c r="HJ63" s="239"/>
      <c r="HK63" s="239"/>
      <c r="HL63" s="239"/>
      <c r="HM63" s="239"/>
      <c r="HN63" s="239"/>
      <c r="HO63" s="239"/>
      <c r="HP63" s="239"/>
      <c r="HQ63" s="239"/>
      <c r="HR63" s="239"/>
      <c r="HS63" s="239"/>
    </row>
    <row r="64" spans="1:227" customFormat="1" ht="9" customHeight="1">
      <c r="A64" s="42"/>
      <c r="B64" s="15"/>
      <c r="C64" s="15"/>
      <c r="D64" s="17"/>
      <c r="E64" s="17"/>
      <c r="F64" s="17"/>
      <c r="G64" s="22"/>
      <c r="H64" s="22"/>
      <c r="I64" s="17"/>
      <c r="J64" s="17"/>
      <c r="K64" s="17"/>
      <c r="L64" s="17"/>
      <c r="M64" s="17"/>
      <c r="N64" s="17"/>
      <c r="O64" s="17"/>
      <c r="P64" s="17"/>
      <c r="Q64" s="17"/>
      <c r="R64" s="17"/>
      <c r="S64" s="17"/>
      <c r="T64" s="17"/>
      <c r="U64" s="17"/>
      <c r="V64" s="17"/>
      <c r="W64" s="15"/>
      <c r="X64" s="42"/>
      <c r="Y64" s="98"/>
      <c r="Z64" s="98"/>
      <c r="AA64" s="98"/>
      <c r="AB64" s="98"/>
      <c r="AC64" s="98"/>
      <c r="AD64" s="98"/>
      <c r="AE64" s="98"/>
      <c r="AF64" s="98"/>
      <c r="AG64" s="98"/>
      <c r="AH64" s="98"/>
      <c r="AI64" s="98"/>
      <c r="AJ64" s="98"/>
      <c r="AK64" s="98"/>
      <c r="AL64" s="98"/>
      <c r="AM64" s="98"/>
      <c r="AN64" s="98"/>
      <c r="AO64" s="98"/>
      <c r="AP64" s="98"/>
      <c r="AQ64" s="98"/>
      <c r="AR64" s="98"/>
      <c r="AS64" s="98"/>
      <c r="AT64" s="98"/>
      <c r="AU64" s="98"/>
      <c r="AV64" s="98"/>
      <c r="AW64" s="98"/>
      <c r="AX64" s="98"/>
      <c r="AY64" s="98"/>
      <c r="AZ64" s="98"/>
      <c r="BA64" s="98"/>
      <c r="BB64" s="98"/>
      <c r="BC64" s="98"/>
      <c r="BD64" s="98"/>
      <c r="BE64" s="98"/>
      <c r="BF64" s="98"/>
      <c r="BG64" s="98"/>
      <c r="BH64" s="98"/>
      <c r="BI64" s="98"/>
      <c r="BJ64" s="98"/>
      <c r="BK64" s="98"/>
      <c r="BL64" s="98"/>
      <c r="BM64" s="98"/>
      <c r="BN64" s="98"/>
      <c r="BO64" s="98"/>
      <c r="BP64" s="98"/>
      <c r="BQ64" s="98"/>
      <c r="BR64" s="98"/>
      <c r="BS64" s="98"/>
      <c r="BT64" s="98"/>
      <c r="BU64" s="98"/>
      <c r="BV64" s="98"/>
      <c r="BW64" s="98"/>
      <c r="BX64" s="98"/>
      <c r="BY64" s="98"/>
      <c r="BZ64" s="98"/>
      <c r="CA64" s="98"/>
      <c r="CB64" s="98"/>
      <c r="CC64" s="98"/>
      <c r="CD64" s="98"/>
      <c r="CE64" s="98"/>
      <c r="CF64" s="98"/>
      <c r="CG64" s="98"/>
      <c r="CH64" s="98"/>
      <c r="CI64" s="98"/>
      <c r="CJ64" s="98"/>
      <c r="CK64" s="98"/>
      <c r="CL64" s="98"/>
      <c r="CM64" s="98"/>
      <c r="CN64" s="98"/>
      <c r="CO64" s="98"/>
      <c r="CP64" s="98"/>
      <c r="CQ64" s="98"/>
      <c r="CR64" s="98"/>
      <c r="CS64" s="98"/>
      <c r="CT64" s="98"/>
      <c r="CU64" s="98"/>
      <c r="CV64" s="98"/>
      <c r="CW64" s="98"/>
      <c r="CX64" s="98"/>
      <c r="CY64" s="98"/>
      <c r="CZ64" s="98"/>
      <c r="DA64" s="98"/>
      <c r="DB64" s="98"/>
      <c r="DC64" s="98"/>
      <c r="DD64" s="98"/>
      <c r="DE64" s="98"/>
      <c r="DF64" s="98"/>
      <c r="DG64" s="98"/>
      <c r="DH64" s="98"/>
      <c r="DI64" s="98"/>
      <c r="DJ64" s="98"/>
      <c r="DK64" s="98"/>
      <c r="DL64" s="98"/>
      <c r="DM64" s="98"/>
      <c r="DN64" s="98"/>
      <c r="DO64" s="98"/>
      <c r="DP64" s="98"/>
      <c r="DQ64" s="98"/>
      <c r="DR64" s="98"/>
      <c r="DS64" s="98"/>
      <c r="DT64" s="98"/>
      <c r="DU64" s="98"/>
      <c r="DV64" s="98"/>
      <c r="DW64" s="98"/>
      <c r="DX64" s="98"/>
      <c r="DY64" s="98"/>
      <c r="DZ64" s="98"/>
      <c r="EA64" s="98"/>
      <c r="EB64" s="98"/>
      <c r="EC64" s="98"/>
      <c r="ED64" s="98"/>
      <c r="EE64" s="98"/>
      <c r="EF64" s="98"/>
      <c r="EG64" s="98"/>
      <c r="EH64" s="98"/>
      <c r="EI64" s="98"/>
      <c r="EJ64" s="98"/>
      <c r="EK64" s="98"/>
      <c r="EL64" s="98"/>
      <c r="EM64" s="98"/>
      <c r="EN64" s="98"/>
      <c r="EO64" s="98"/>
      <c r="EP64" s="98"/>
      <c r="EQ64" s="98"/>
      <c r="ER64" s="98"/>
      <c r="ES64" s="98"/>
      <c r="ET64" s="98"/>
      <c r="EU64" s="98"/>
      <c r="EV64" s="98"/>
      <c r="EW64" s="98"/>
      <c r="EX64" s="98"/>
      <c r="EY64" s="98"/>
      <c r="EZ64" s="98"/>
      <c r="FA64" s="98"/>
      <c r="FB64" s="98"/>
      <c r="FC64" s="98"/>
      <c r="FD64" s="98"/>
      <c r="FE64" s="98"/>
      <c r="FF64" s="98"/>
      <c r="FG64" s="98"/>
      <c r="FH64" s="98"/>
      <c r="FI64" s="98"/>
      <c r="FJ64" s="98"/>
      <c r="FK64" s="98"/>
      <c r="FL64" s="98"/>
      <c r="FM64" s="98"/>
      <c r="FN64" s="98"/>
      <c r="FO64" s="98"/>
      <c r="FP64" s="98"/>
      <c r="FQ64" s="98"/>
      <c r="FR64" s="98"/>
      <c r="FS64" s="98"/>
      <c r="FT64" s="98"/>
      <c r="FU64" s="98"/>
      <c r="FV64" s="98"/>
      <c r="FW64" s="98"/>
      <c r="FX64" s="98"/>
      <c r="FY64" s="98"/>
      <c r="FZ64" s="98"/>
      <c r="GA64" s="98"/>
      <c r="GB64" s="98"/>
      <c r="GC64" s="98"/>
      <c r="GD64" s="98"/>
      <c r="GE64" s="98"/>
      <c r="GF64" s="98"/>
      <c r="GG64" s="98"/>
      <c r="GH64" s="98"/>
      <c r="GI64" s="98"/>
      <c r="GJ64" s="98"/>
      <c r="GK64" s="98"/>
      <c r="GL64" s="98"/>
      <c r="GM64" s="98"/>
      <c r="GN64" s="98"/>
      <c r="GO64" s="98"/>
      <c r="GP64" s="98"/>
      <c r="GQ64" s="98"/>
      <c r="GR64" s="98"/>
      <c r="GS64" s="98"/>
      <c r="GT64" s="98"/>
      <c r="GU64" s="98"/>
      <c r="GV64" s="98"/>
      <c r="GW64" s="98"/>
      <c r="GX64" s="98"/>
      <c r="GY64" s="98"/>
      <c r="GZ64" s="98"/>
      <c r="HA64" s="98"/>
      <c r="HB64" s="98"/>
      <c r="HC64" s="98"/>
      <c r="HD64" s="98"/>
      <c r="HE64" s="98"/>
      <c r="HF64" s="98"/>
      <c r="HG64" s="98"/>
      <c r="HH64" s="98"/>
      <c r="HI64" s="98"/>
      <c r="HJ64" s="98"/>
      <c r="HK64" s="98"/>
      <c r="HL64" s="98"/>
      <c r="HM64" s="98"/>
      <c r="HN64" s="98"/>
      <c r="HO64" s="98"/>
      <c r="HP64" s="98"/>
      <c r="HQ64" s="98"/>
      <c r="HR64" s="98"/>
      <c r="HS64" s="98"/>
    </row>
    <row r="65" spans="1:227" customFormat="1" ht="15.6" customHeight="1">
      <c r="A65" s="42"/>
      <c r="B65" s="15"/>
      <c r="C65" s="214"/>
      <c r="D65" s="215"/>
      <c r="E65" s="315" t="str">
        <f>'Pom4'!H17</f>
        <v>Nazwa pomieszczenia 4</v>
      </c>
      <c r="F65" s="315"/>
      <c r="G65" s="315"/>
      <c r="H65" s="315"/>
      <c r="I65" s="315"/>
      <c r="J65" s="215"/>
      <c r="K65" s="215"/>
      <c r="L65" s="215"/>
      <c r="M65" s="215"/>
      <c r="N65" s="17"/>
      <c r="O65" s="213"/>
      <c r="P65" s="316" t="s">
        <v>596</v>
      </c>
      <c r="Q65" s="316"/>
      <c r="R65" s="316"/>
      <c r="S65" s="316"/>
      <c r="T65" s="316"/>
      <c r="U65" s="258" t="b">
        <v>0</v>
      </c>
      <c r="V65" s="258"/>
      <c r="W65" s="15"/>
      <c r="X65" s="42"/>
      <c r="Y65" s="98"/>
      <c r="Z65" s="98"/>
      <c r="AA65" s="98"/>
      <c r="AB65" s="98"/>
      <c r="AC65" s="98"/>
      <c r="AD65" s="98"/>
      <c r="AE65" s="98"/>
      <c r="AF65" s="98"/>
      <c r="AG65" s="98"/>
      <c r="AH65" s="98"/>
      <c r="AI65" s="98"/>
      <c r="AJ65" s="98"/>
      <c r="AK65" s="98"/>
      <c r="AL65" s="98"/>
      <c r="AM65" s="98"/>
      <c r="AN65" s="98"/>
      <c r="AO65" s="98"/>
      <c r="AP65" s="98"/>
      <c r="AQ65" s="98"/>
      <c r="AR65" s="98"/>
      <c r="AS65" s="98"/>
      <c r="AT65" s="98"/>
      <c r="AU65" s="98"/>
      <c r="AV65" s="98"/>
      <c r="AW65" s="98"/>
      <c r="AX65" s="98"/>
      <c r="AY65" s="98"/>
      <c r="AZ65" s="98"/>
      <c r="BA65" s="98"/>
      <c r="BB65" s="98"/>
      <c r="BC65" s="98"/>
      <c r="BD65" s="98"/>
      <c r="BE65" s="98"/>
      <c r="BF65" s="98"/>
      <c r="BG65" s="98"/>
      <c r="BH65" s="98"/>
      <c r="BI65" s="98"/>
      <c r="BJ65" s="98"/>
      <c r="BK65" s="98"/>
      <c r="BL65" s="98"/>
      <c r="BM65" s="98"/>
      <c r="BN65" s="98"/>
      <c r="BO65" s="98"/>
      <c r="BP65" s="98"/>
      <c r="BQ65" s="98"/>
      <c r="BR65" s="98"/>
      <c r="BS65" s="98"/>
      <c r="BT65" s="98"/>
      <c r="BU65" s="98"/>
      <c r="BV65" s="98"/>
      <c r="BW65" s="98"/>
      <c r="BX65" s="98"/>
      <c r="BY65" s="98"/>
      <c r="BZ65" s="98"/>
      <c r="CA65" s="98"/>
      <c r="CB65" s="98"/>
      <c r="CC65" s="98"/>
      <c r="CD65" s="98"/>
      <c r="CE65" s="98"/>
      <c r="CF65" s="98"/>
      <c r="CG65" s="98"/>
      <c r="CH65" s="98"/>
      <c r="CI65" s="98"/>
      <c r="CJ65" s="98"/>
      <c r="CK65" s="98"/>
      <c r="CL65" s="98"/>
      <c r="CM65" s="98"/>
      <c r="CN65" s="98"/>
      <c r="CO65" s="98"/>
      <c r="CP65" s="98"/>
      <c r="CQ65" s="98"/>
      <c r="CR65" s="98"/>
      <c r="CS65" s="98"/>
      <c r="CT65" s="98"/>
      <c r="CU65" s="98"/>
      <c r="CV65" s="98"/>
      <c r="CW65" s="98"/>
      <c r="CX65" s="98"/>
      <c r="CY65" s="98"/>
      <c r="CZ65" s="98"/>
      <c r="DA65" s="98"/>
      <c r="DB65" s="98"/>
      <c r="DC65" s="98"/>
      <c r="DD65" s="98"/>
      <c r="DE65" s="98"/>
      <c r="DF65" s="98"/>
      <c r="DG65" s="98"/>
      <c r="DH65" s="98"/>
      <c r="DI65" s="98"/>
      <c r="DJ65" s="98"/>
      <c r="DK65" s="98"/>
      <c r="DL65" s="98"/>
      <c r="DM65" s="98"/>
      <c r="DN65" s="98"/>
      <c r="DO65" s="98"/>
      <c r="DP65" s="98"/>
      <c r="DQ65" s="98"/>
      <c r="DR65" s="98"/>
      <c r="DS65" s="98"/>
      <c r="DT65" s="98"/>
      <c r="DU65" s="98"/>
      <c r="DV65" s="98"/>
      <c r="DW65" s="98"/>
      <c r="DX65" s="98"/>
      <c r="DY65" s="98"/>
      <c r="DZ65" s="98"/>
      <c r="EA65" s="98"/>
      <c r="EB65" s="98"/>
      <c r="EC65" s="98"/>
      <c r="ED65" s="98"/>
      <c r="EE65" s="98"/>
      <c r="EF65" s="98"/>
      <c r="EG65" s="98"/>
      <c r="EH65" s="98"/>
      <c r="EI65" s="98"/>
      <c r="EJ65" s="98"/>
      <c r="EK65" s="98"/>
      <c r="EL65" s="98"/>
      <c r="EM65" s="98"/>
      <c r="EN65" s="98"/>
      <c r="EO65" s="98"/>
      <c r="EP65" s="98"/>
      <c r="EQ65" s="98"/>
      <c r="ER65" s="98"/>
      <c r="ES65" s="98"/>
      <c r="ET65" s="98"/>
      <c r="EU65" s="98"/>
      <c r="EV65" s="98"/>
      <c r="EW65" s="98"/>
      <c r="EX65" s="98"/>
      <c r="EY65" s="98"/>
      <c r="EZ65" s="98"/>
      <c r="FA65" s="98"/>
      <c r="FB65" s="98"/>
      <c r="FC65" s="98"/>
      <c r="FD65" s="98"/>
      <c r="FE65" s="98"/>
      <c r="FF65" s="98"/>
      <c r="FG65" s="98"/>
      <c r="FH65" s="98"/>
      <c r="FI65" s="98"/>
      <c r="FJ65" s="98"/>
      <c r="FK65" s="98"/>
      <c r="FL65" s="98"/>
      <c r="FM65" s="98"/>
      <c r="FN65" s="98"/>
      <c r="FO65" s="98"/>
      <c r="FP65" s="98"/>
      <c r="FQ65" s="98"/>
      <c r="FR65" s="98"/>
      <c r="FS65" s="98"/>
      <c r="FT65" s="98"/>
      <c r="FU65" s="98"/>
      <c r="FV65" s="98"/>
      <c r="FW65" s="98"/>
      <c r="FX65" s="98"/>
      <c r="FY65" s="98"/>
      <c r="FZ65" s="98"/>
      <c r="GA65" s="98"/>
      <c r="GB65" s="98"/>
      <c r="GC65" s="98"/>
      <c r="GD65" s="98"/>
      <c r="GE65" s="98"/>
      <c r="GF65" s="98"/>
      <c r="GG65" s="98"/>
      <c r="GH65" s="98"/>
      <c r="GI65" s="98"/>
      <c r="GJ65" s="98"/>
      <c r="GK65" s="98"/>
      <c r="GL65" s="98"/>
      <c r="GM65" s="98"/>
      <c r="GN65" s="98"/>
      <c r="GO65" s="98"/>
      <c r="GP65" s="98"/>
      <c r="GQ65" s="98"/>
      <c r="GR65" s="98"/>
      <c r="GS65" s="98"/>
      <c r="GT65" s="98"/>
      <c r="GU65" s="98"/>
      <c r="GV65" s="98"/>
      <c r="GW65" s="98"/>
      <c r="GX65" s="98"/>
      <c r="GY65" s="98"/>
      <c r="GZ65" s="98"/>
      <c r="HA65" s="98"/>
      <c r="HB65" s="98"/>
      <c r="HC65" s="98"/>
      <c r="HD65" s="98"/>
      <c r="HE65" s="98"/>
      <c r="HF65" s="98"/>
      <c r="HG65" s="98"/>
      <c r="HH65" s="98"/>
      <c r="HI65" s="98"/>
      <c r="HJ65" s="98"/>
      <c r="HK65" s="98"/>
      <c r="HL65" s="98"/>
      <c r="HM65" s="98"/>
      <c r="HN65" s="98"/>
      <c r="HO65" s="98"/>
      <c r="HP65" s="98"/>
      <c r="HQ65" s="98"/>
      <c r="HR65" s="98"/>
      <c r="HS65" s="98"/>
    </row>
    <row r="66" spans="1:227" customFormat="1" ht="15.6" customHeight="1">
      <c r="A66" s="42"/>
      <c r="B66" s="15"/>
      <c r="C66" s="214"/>
      <c r="D66" s="215"/>
      <c r="E66" s="315"/>
      <c r="F66" s="315"/>
      <c r="G66" s="315"/>
      <c r="H66" s="315"/>
      <c r="I66" s="315"/>
      <c r="J66" s="216"/>
      <c r="K66" s="216"/>
      <c r="L66" s="215"/>
      <c r="M66" s="215"/>
      <c r="N66" s="17"/>
      <c r="O66" s="213"/>
      <c r="P66" s="316"/>
      <c r="Q66" s="316"/>
      <c r="R66" s="316"/>
      <c r="S66" s="316"/>
      <c r="T66" s="316"/>
      <c r="U66" s="213"/>
      <c r="V66" s="213"/>
      <c r="W66" s="15"/>
      <c r="X66" s="42"/>
      <c r="Y66" s="98"/>
      <c r="Z66" s="98"/>
      <c r="AA66" s="98"/>
      <c r="AB66" s="98"/>
      <c r="AC66" s="98"/>
      <c r="AD66" s="98"/>
      <c r="AE66" s="98"/>
      <c r="AF66" s="98"/>
      <c r="AG66" s="98"/>
      <c r="AH66" s="98"/>
      <c r="AI66" s="98"/>
      <c r="AJ66" s="98"/>
      <c r="AK66" s="98"/>
      <c r="AL66" s="98"/>
      <c r="AM66" s="98"/>
      <c r="AN66" s="98"/>
      <c r="AO66" s="98"/>
      <c r="AP66" s="98"/>
      <c r="AQ66" s="98"/>
      <c r="AR66" s="98"/>
      <c r="AS66" s="98"/>
      <c r="AT66" s="98"/>
      <c r="AU66" s="98"/>
      <c r="AV66" s="98"/>
      <c r="AW66" s="98"/>
      <c r="AX66" s="98"/>
      <c r="AY66" s="98"/>
      <c r="AZ66" s="98"/>
      <c r="BA66" s="98"/>
      <c r="BB66" s="98"/>
      <c r="BC66" s="98"/>
      <c r="BD66" s="98"/>
      <c r="BE66" s="98"/>
      <c r="BF66" s="98"/>
      <c r="BG66" s="98"/>
      <c r="BH66" s="98"/>
      <c r="BI66" s="98"/>
      <c r="BJ66" s="98"/>
      <c r="BK66" s="98"/>
      <c r="BL66" s="98"/>
      <c r="BM66" s="98"/>
      <c r="BN66" s="98"/>
      <c r="BO66" s="98"/>
      <c r="BP66" s="98"/>
      <c r="BQ66" s="98"/>
      <c r="BR66" s="98"/>
      <c r="BS66" s="98"/>
      <c r="BT66" s="98"/>
      <c r="BU66" s="98"/>
      <c r="BV66" s="98"/>
      <c r="BW66" s="98"/>
      <c r="BX66" s="98"/>
      <c r="BY66" s="98"/>
      <c r="BZ66" s="98"/>
      <c r="CA66" s="98"/>
      <c r="CB66" s="98"/>
      <c r="CC66" s="98"/>
      <c r="CD66" s="98"/>
      <c r="CE66" s="98"/>
      <c r="CF66" s="98"/>
      <c r="CG66" s="98"/>
      <c r="CH66" s="98"/>
      <c r="CI66" s="98"/>
      <c r="CJ66" s="98"/>
      <c r="CK66" s="98"/>
      <c r="CL66" s="98"/>
      <c r="CM66" s="98"/>
      <c r="CN66" s="98"/>
      <c r="CO66" s="98"/>
      <c r="CP66" s="98"/>
      <c r="CQ66" s="98"/>
      <c r="CR66" s="98"/>
      <c r="CS66" s="98"/>
      <c r="CT66" s="98"/>
      <c r="CU66" s="98"/>
      <c r="CV66" s="98"/>
      <c r="CW66" s="98"/>
      <c r="CX66" s="98"/>
      <c r="CY66" s="98"/>
      <c r="CZ66" s="98"/>
      <c r="DA66" s="98"/>
      <c r="DB66" s="98"/>
      <c r="DC66" s="98"/>
      <c r="DD66" s="98"/>
      <c r="DE66" s="98"/>
      <c r="DF66" s="98"/>
      <c r="DG66" s="98"/>
      <c r="DH66" s="98"/>
      <c r="DI66" s="98"/>
      <c r="DJ66" s="98"/>
      <c r="DK66" s="98"/>
      <c r="DL66" s="98"/>
      <c r="DM66" s="98"/>
      <c r="DN66" s="98"/>
      <c r="DO66" s="98"/>
      <c r="DP66" s="98"/>
      <c r="DQ66" s="98"/>
      <c r="DR66" s="98"/>
      <c r="DS66" s="98"/>
      <c r="DT66" s="98"/>
      <c r="DU66" s="98"/>
      <c r="DV66" s="98"/>
      <c r="DW66" s="98"/>
      <c r="DX66" s="98"/>
      <c r="DY66" s="98"/>
      <c r="DZ66" s="98"/>
      <c r="EA66" s="98"/>
      <c r="EB66" s="98"/>
      <c r="EC66" s="98"/>
      <c r="ED66" s="98"/>
      <c r="EE66" s="98"/>
      <c r="EF66" s="98"/>
      <c r="EG66" s="98"/>
      <c r="EH66" s="98"/>
      <c r="EI66" s="98"/>
      <c r="EJ66" s="98"/>
      <c r="EK66" s="98"/>
      <c r="EL66" s="98"/>
      <c r="EM66" s="98"/>
      <c r="EN66" s="98"/>
      <c r="EO66" s="98"/>
      <c r="EP66" s="98"/>
      <c r="EQ66" s="98"/>
      <c r="ER66" s="98"/>
      <c r="ES66" s="98"/>
      <c r="ET66" s="98"/>
      <c r="EU66" s="98"/>
      <c r="EV66" s="98"/>
      <c r="EW66" s="98"/>
      <c r="EX66" s="98"/>
      <c r="EY66" s="98"/>
      <c r="EZ66" s="98"/>
      <c r="FA66" s="98"/>
      <c r="FB66" s="98"/>
      <c r="FC66" s="98"/>
      <c r="FD66" s="98"/>
      <c r="FE66" s="98"/>
      <c r="FF66" s="98"/>
      <c r="FG66" s="98"/>
      <c r="FH66" s="98"/>
      <c r="FI66" s="98"/>
      <c r="FJ66" s="98"/>
      <c r="FK66" s="98"/>
      <c r="FL66" s="98"/>
      <c r="FM66" s="98"/>
      <c r="FN66" s="98"/>
      <c r="FO66" s="98"/>
      <c r="FP66" s="98"/>
      <c r="FQ66" s="98"/>
      <c r="FR66" s="98"/>
      <c r="FS66" s="98"/>
      <c r="FT66" s="98"/>
      <c r="FU66" s="98"/>
      <c r="FV66" s="98"/>
      <c r="FW66" s="98"/>
      <c r="FX66" s="98"/>
      <c r="FY66" s="98"/>
      <c r="FZ66" s="98"/>
      <c r="GA66" s="98"/>
      <c r="GB66" s="98"/>
      <c r="GC66" s="98"/>
      <c r="GD66" s="98"/>
      <c r="GE66" s="98"/>
      <c r="GF66" s="98"/>
      <c r="GG66" s="98"/>
      <c r="GH66" s="98"/>
      <c r="GI66" s="98"/>
      <c r="GJ66" s="98"/>
      <c r="GK66" s="98"/>
      <c r="GL66" s="98"/>
      <c r="GM66" s="98"/>
      <c r="GN66" s="98"/>
      <c r="GO66" s="98"/>
      <c r="GP66" s="98"/>
      <c r="GQ66" s="98"/>
      <c r="GR66" s="98"/>
      <c r="GS66" s="98"/>
      <c r="GT66" s="98"/>
      <c r="GU66" s="98"/>
      <c r="GV66" s="98"/>
      <c r="GW66" s="98"/>
      <c r="GX66" s="98"/>
      <c r="GY66" s="98"/>
      <c r="GZ66" s="98"/>
      <c r="HA66" s="98"/>
      <c r="HB66" s="98"/>
      <c r="HC66" s="98"/>
      <c r="HD66" s="98"/>
      <c r="HE66" s="98"/>
      <c r="HF66" s="98"/>
      <c r="HG66" s="98"/>
      <c r="HH66" s="98"/>
      <c r="HI66" s="98"/>
      <c r="HJ66" s="98"/>
      <c r="HK66" s="98"/>
      <c r="HL66" s="98"/>
      <c r="HM66" s="98"/>
      <c r="HN66" s="98"/>
      <c r="HO66" s="98"/>
      <c r="HP66" s="98"/>
      <c r="HQ66" s="98"/>
      <c r="HR66" s="98"/>
      <c r="HS66" s="98"/>
    </row>
    <row r="67" spans="1:227" customFormat="1" ht="9" customHeight="1">
      <c r="A67" s="42"/>
      <c r="B67" s="15"/>
      <c r="C67" s="15"/>
      <c r="D67" s="17"/>
      <c r="E67" s="197"/>
      <c r="F67" s="197"/>
      <c r="G67" s="197"/>
      <c r="H67" s="197"/>
      <c r="I67" s="197"/>
      <c r="J67" s="196"/>
      <c r="K67" s="196"/>
      <c r="L67" s="195"/>
      <c r="M67" s="195"/>
      <c r="N67" s="17"/>
      <c r="O67" s="17"/>
      <c r="P67" s="17"/>
      <c r="Q67" s="17"/>
      <c r="R67" s="17"/>
      <c r="S67" s="17"/>
      <c r="T67" s="17"/>
      <c r="U67" s="17"/>
      <c r="V67" s="17"/>
      <c r="W67" s="15"/>
      <c r="X67" s="42"/>
      <c r="Y67" s="98"/>
      <c r="Z67" s="98"/>
      <c r="AA67" s="98"/>
      <c r="AB67" s="98"/>
      <c r="AC67" s="98"/>
      <c r="AD67" s="98"/>
      <c r="AE67" s="98"/>
      <c r="AF67" s="98"/>
      <c r="AG67" s="98"/>
      <c r="AH67" s="98"/>
      <c r="AI67" s="98"/>
      <c r="AJ67" s="98"/>
      <c r="AK67" s="98"/>
      <c r="AL67" s="98"/>
      <c r="AM67" s="98"/>
      <c r="AN67" s="98"/>
      <c r="AO67" s="98"/>
      <c r="AP67" s="98"/>
      <c r="AQ67" s="98"/>
      <c r="AR67" s="98"/>
      <c r="AS67" s="98"/>
      <c r="AT67" s="98"/>
      <c r="AU67" s="98"/>
      <c r="AV67" s="98"/>
      <c r="AW67" s="98"/>
      <c r="AX67" s="98"/>
      <c r="AY67" s="98"/>
      <c r="AZ67" s="98"/>
      <c r="BA67" s="98"/>
      <c r="BB67" s="98"/>
      <c r="BC67" s="98"/>
      <c r="BD67" s="98"/>
      <c r="BE67" s="98"/>
      <c r="BF67" s="98"/>
      <c r="BG67" s="98"/>
      <c r="BH67" s="98"/>
      <c r="BI67" s="98"/>
      <c r="BJ67" s="98"/>
      <c r="BK67" s="98"/>
      <c r="BL67" s="98"/>
      <c r="BM67" s="98"/>
      <c r="BN67" s="98"/>
      <c r="BO67" s="98"/>
      <c r="BP67" s="98"/>
      <c r="BQ67" s="98"/>
      <c r="BR67" s="98"/>
      <c r="BS67" s="98"/>
      <c r="BT67" s="98"/>
      <c r="BU67" s="98"/>
      <c r="BV67" s="98"/>
      <c r="BW67" s="98"/>
      <c r="BX67" s="98"/>
      <c r="BY67" s="98"/>
      <c r="BZ67" s="98"/>
      <c r="CA67" s="98"/>
      <c r="CB67" s="98"/>
      <c r="CC67" s="98"/>
      <c r="CD67" s="98"/>
      <c r="CE67" s="98"/>
      <c r="CF67" s="98"/>
      <c r="CG67" s="98"/>
      <c r="CH67" s="98"/>
      <c r="CI67" s="98"/>
      <c r="CJ67" s="98"/>
      <c r="CK67" s="98"/>
      <c r="CL67" s="98"/>
      <c r="CM67" s="98"/>
      <c r="CN67" s="98"/>
      <c r="CO67" s="98"/>
      <c r="CP67" s="98"/>
      <c r="CQ67" s="98"/>
      <c r="CR67" s="98"/>
      <c r="CS67" s="98"/>
      <c r="CT67" s="98"/>
      <c r="CU67" s="98"/>
      <c r="CV67" s="98"/>
      <c r="CW67" s="98"/>
      <c r="CX67" s="98"/>
      <c r="CY67" s="98"/>
      <c r="CZ67" s="98"/>
      <c r="DA67" s="98"/>
      <c r="DB67" s="98"/>
      <c r="DC67" s="98"/>
      <c r="DD67" s="98"/>
      <c r="DE67" s="98"/>
      <c r="DF67" s="98"/>
      <c r="DG67" s="98"/>
      <c r="DH67" s="98"/>
      <c r="DI67" s="98"/>
      <c r="DJ67" s="98"/>
      <c r="DK67" s="98"/>
      <c r="DL67" s="98"/>
      <c r="DM67" s="98"/>
      <c r="DN67" s="98"/>
      <c r="DO67" s="98"/>
      <c r="DP67" s="98"/>
      <c r="DQ67" s="98"/>
      <c r="DR67" s="98"/>
      <c r="DS67" s="98"/>
      <c r="DT67" s="98"/>
      <c r="DU67" s="98"/>
      <c r="DV67" s="98"/>
      <c r="DW67" s="98"/>
      <c r="DX67" s="98"/>
      <c r="DY67" s="98"/>
      <c r="DZ67" s="98"/>
      <c r="EA67" s="98"/>
      <c r="EB67" s="98"/>
      <c r="EC67" s="98"/>
      <c r="ED67" s="98"/>
      <c r="EE67" s="98"/>
      <c r="EF67" s="98"/>
      <c r="EG67" s="98"/>
      <c r="EH67" s="98"/>
      <c r="EI67" s="98"/>
      <c r="EJ67" s="98"/>
      <c r="EK67" s="98"/>
      <c r="EL67" s="98"/>
      <c r="EM67" s="98"/>
      <c r="EN67" s="98"/>
      <c r="EO67" s="98"/>
      <c r="EP67" s="98"/>
      <c r="EQ67" s="98"/>
      <c r="ER67" s="98"/>
      <c r="ES67" s="98"/>
      <c r="ET67" s="98"/>
      <c r="EU67" s="98"/>
      <c r="EV67" s="98"/>
      <c r="EW67" s="98"/>
      <c r="EX67" s="98"/>
      <c r="EY67" s="98"/>
      <c r="EZ67" s="98"/>
      <c r="FA67" s="98"/>
      <c r="FB67" s="98"/>
      <c r="FC67" s="98"/>
      <c r="FD67" s="98"/>
      <c r="FE67" s="98"/>
      <c r="FF67" s="98"/>
      <c r="FG67" s="98"/>
      <c r="FH67" s="98"/>
      <c r="FI67" s="98"/>
      <c r="FJ67" s="98"/>
      <c r="FK67" s="98"/>
      <c r="FL67" s="98"/>
      <c r="FM67" s="98"/>
      <c r="FN67" s="98"/>
      <c r="FO67" s="98"/>
      <c r="FP67" s="98"/>
      <c r="FQ67" s="98"/>
      <c r="FR67" s="98"/>
      <c r="FS67" s="98"/>
      <c r="FT67" s="98"/>
      <c r="FU67" s="98"/>
      <c r="FV67" s="98"/>
      <c r="FW67" s="98"/>
      <c r="FX67" s="98"/>
      <c r="FY67" s="98"/>
      <c r="FZ67" s="98"/>
      <c r="GA67" s="98"/>
      <c r="GB67" s="98"/>
      <c r="GC67" s="98"/>
      <c r="GD67" s="98"/>
      <c r="GE67" s="98"/>
      <c r="GF67" s="98"/>
      <c r="GG67" s="98"/>
      <c r="GH67" s="98"/>
      <c r="GI67" s="98"/>
      <c r="GJ67" s="98"/>
      <c r="GK67" s="98"/>
      <c r="GL67" s="98"/>
      <c r="GM67" s="98"/>
      <c r="GN67" s="98"/>
      <c r="GO67" s="98"/>
      <c r="GP67" s="98"/>
      <c r="GQ67" s="98"/>
      <c r="GR67" s="98"/>
      <c r="GS67" s="98"/>
      <c r="GT67" s="98"/>
      <c r="GU67" s="98"/>
      <c r="GV67" s="98"/>
      <c r="GW67" s="98"/>
      <c r="GX67" s="98"/>
      <c r="GY67" s="98"/>
      <c r="GZ67" s="98"/>
      <c r="HA67" s="98"/>
      <c r="HB67" s="98"/>
      <c r="HC67" s="98"/>
      <c r="HD67" s="98"/>
      <c r="HE67" s="98"/>
      <c r="HF67" s="98"/>
      <c r="HG67" s="98"/>
      <c r="HH67" s="98"/>
      <c r="HI67" s="98"/>
      <c r="HJ67" s="98"/>
      <c r="HK67" s="98"/>
      <c r="HL67" s="98"/>
      <c r="HM67" s="98"/>
      <c r="HN67" s="98"/>
      <c r="HO67" s="98"/>
      <c r="HP67" s="98"/>
      <c r="HQ67" s="98"/>
      <c r="HR67" s="98"/>
      <c r="HS67" s="98"/>
    </row>
    <row r="68" spans="1:227" customFormat="1" ht="15.6">
      <c r="A68" s="42"/>
      <c r="B68" s="15"/>
      <c r="C68" s="15"/>
      <c r="D68" s="17"/>
      <c r="E68" s="92" t="s">
        <v>570</v>
      </c>
      <c r="F68" s="17"/>
      <c r="G68" s="22"/>
      <c r="H68" s="198" t="s">
        <v>575</v>
      </c>
      <c r="I68" s="186"/>
      <c r="J68" s="184"/>
      <c r="K68" s="184"/>
      <c r="L68" s="184"/>
      <c r="M68" s="199"/>
      <c r="N68" s="17"/>
      <c r="O68" s="17"/>
      <c r="P68" s="173"/>
      <c r="Q68" s="17"/>
      <c r="R68" s="17"/>
      <c r="S68" s="17"/>
      <c r="T68" s="17"/>
      <c r="U68" s="17"/>
      <c r="V68" s="17"/>
      <c r="W68" s="15"/>
      <c r="X68" s="42"/>
      <c r="Y68" s="98"/>
      <c r="Z68" s="98"/>
      <c r="AA68" s="98"/>
      <c r="AB68" s="98"/>
      <c r="AC68" s="98"/>
      <c r="AD68" s="98"/>
      <c r="AE68" s="98"/>
      <c r="AF68" s="98"/>
      <c r="AG68" s="98"/>
      <c r="AH68" s="98"/>
      <c r="AI68" s="98"/>
      <c r="AJ68" s="98"/>
      <c r="AK68" s="98"/>
      <c r="AL68" s="98"/>
      <c r="AM68" s="98"/>
      <c r="AN68" s="98"/>
      <c r="AO68" s="98"/>
      <c r="AP68" s="98"/>
      <c r="AQ68" s="98"/>
      <c r="AR68" s="98"/>
      <c r="AS68" s="98"/>
      <c r="AT68" s="98"/>
      <c r="AU68" s="98"/>
      <c r="AV68" s="98"/>
      <c r="AW68" s="98"/>
      <c r="AX68" s="98"/>
      <c r="AY68" s="98"/>
      <c r="AZ68" s="98"/>
      <c r="BA68" s="98"/>
      <c r="BB68" s="98"/>
      <c r="BC68" s="98"/>
      <c r="BD68" s="98"/>
      <c r="BE68" s="98"/>
      <c r="BF68" s="98"/>
      <c r="BG68" s="98"/>
      <c r="BH68" s="98"/>
      <c r="BI68" s="98"/>
      <c r="BJ68" s="98"/>
      <c r="BK68" s="98"/>
      <c r="BL68" s="98"/>
      <c r="BM68" s="98"/>
      <c r="BN68" s="98"/>
      <c r="BO68" s="98"/>
      <c r="BP68" s="98"/>
      <c r="BQ68" s="98"/>
      <c r="BR68" s="98"/>
      <c r="BS68" s="98"/>
      <c r="BT68" s="98"/>
      <c r="BU68" s="98"/>
      <c r="BV68" s="98"/>
      <c r="BW68" s="98"/>
      <c r="BX68" s="98"/>
      <c r="BY68" s="98"/>
      <c r="BZ68" s="98"/>
      <c r="CA68" s="98"/>
      <c r="CB68" s="98"/>
      <c r="CC68" s="98"/>
      <c r="CD68" s="98"/>
      <c r="CE68" s="98"/>
      <c r="CF68" s="98"/>
      <c r="CG68" s="98"/>
      <c r="CH68" s="98"/>
      <c r="CI68" s="98"/>
      <c r="CJ68" s="98"/>
      <c r="CK68" s="98"/>
      <c r="CL68" s="98"/>
      <c r="CM68" s="98"/>
      <c r="CN68" s="98"/>
      <c r="CO68" s="98"/>
      <c r="CP68" s="98"/>
      <c r="CQ68" s="98"/>
      <c r="CR68" s="98"/>
      <c r="CS68" s="98"/>
      <c r="CT68" s="98"/>
      <c r="CU68" s="98"/>
      <c r="CV68" s="98"/>
      <c r="CW68" s="98"/>
      <c r="CX68" s="98"/>
      <c r="CY68" s="98"/>
      <c r="CZ68" s="98"/>
      <c r="DA68" s="98"/>
      <c r="DB68" s="98"/>
      <c r="DC68" s="98"/>
      <c r="DD68" s="98"/>
      <c r="DE68" s="98"/>
      <c r="DF68" s="98"/>
      <c r="DG68" s="98"/>
      <c r="DH68" s="98"/>
      <c r="DI68" s="98"/>
      <c r="DJ68" s="98"/>
      <c r="DK68" s="98"/>
      <c r="DL68" s="98"/>
      <c r="DM68" s="98"/>
      <c r="DN68" s="98"/>
      <c r="DO68" s="98"/>
      <c r="DP68" s="98"/>
      <c r="DQ68" s="98"/>
      <c r="DR68" s="98"/>
      <c r="DS68" s="98"/>
      <c r="DT68" s="98"/>
      <c r="DU68" s="98"/>
      <c r="DV68" s="98"/>
      <c r="DW68" s="98"/>
      <c r="DX68" s="98"/>
      <c r="DY68" s="98"/>
      <c r="DZ68" s="98"/>
      <c r="EA68" s="98"/>
      <c r="EB68" s="98"/>
      <c r="EC68" s="98"/>
      <c r="ED68" s="98"/>
      <c r="EE68" s="98"/>
      <c r="EF68" s="98"/>
      <c r="EG68" s="98"/>
      <c r="EH68" s="98"/>
      <c r="EI68" s="98"/>
      <c r="EJ68" s="98"/>
      <c r="EK68" s="98"/>
      <c r="EL68" s="98"/>
      <c r="EM68" s="98"/>
      <c r="EN68" s="98"/>
      <c r="EO68" s="98"/>
      <c r="EP68" s="98"/>
      <c r="EQ68" s="98"/>
      <c r="ER68" s="98"/>
      <c r="ES68" s="98"/>
      <c r="ET68" s="98"/>
      <c r="EU68" s="98"/>
      <c r="EV68" s="98"/>
      <c r="EW68" s="98"/>
      <c r="EX68" s="98"/>
      <c r="EY68" s="98"/>
      <c r="EZ68" s="98"/>
      <c r="FA68" s="98"/>
      <c r="FB68" s="98"/>
      <c r="FC68" s="98"/>
      <c r="FD68" s="98"/>
      <c r="FE68" s="98"/>
      <c r="FF68" s="98"/>
      <c r="FG68" s="98"/>
      <c r="FH68" s="98"/>
      <c r="FI68" s="98"/>
      <c r="FJ68" s="98"/>
      <c r="FK68" s="98"/>
      <c r="FL68" s="98"/>
      <c r="FM68" s="98"/>
      <c r="FN68" s="98"/>
      <c r="FO68" s="98"/>
      <c r="FP68" s="98"/>
      <c r="FQ68" s="98"/>
      <c r="FR68" s="98"/>
      <c r="FS68" s="98"/>
      <c r="FT68" s="98"/>
      <c r="FU68" s="98"/>
      <c r="FV68" s="98"/>
      <c r="FW68" s="98"/>
      <c r="FX68" s="98"/>
      <c r="FY68" s="98"/>
      <c r="FZ68" s="98"/>
      <c r="GA68" s="98"/>
      <c r="GB68" s="98"/>
      <c r="GC68" s="98"/>
      <c r="GD68" s="98"/>
      <c r="GE68" s="98"/>
      <c r="GF68" s="98"/>
      <c r="GG68" s="98"/>
      <c r="GH68" s="98"/>
      <c r="GI68" s="98"/>
      <c r="GJ68" s="98"/>
      <c r="GK68" s="98"/>
      <c r="GL68" s="98"/>
      <c r="GM68" s="98"/>
      <c r="GN68" s="98"/>
      <c r="GO68" s="98"/>
      <c r="GP68" s="98"/>
      <c r="GQ68" s="98"/>
      <c r="GR68" s="98"/>
      <c r="GS68" s="98"/>
      <c r="GT68" s="98"/>
      <c r="GU68" s="98"/>
      <c r="GV68" s="98"/>
      <c r="GW68" s="98"/>
      <c r="GX68" s="98"/>
      <c r="GY68" s="98"/>
      <c r="GZ68" s="98"/>
      <c r="HA68" s="98"/>
      <c r="HB68" s="98"/>
      <c r="HC68" s="98"/>
      <c r="HD68" s="98"/>
      <c r="HE68" s="98"/>
      <c r="HF68" s="98"/>
      <c r="HG68" s="98"/>
      <c r="HH68" s="98"/>
      <c r="HI68" s="98"/>
      <c r="HJ68" s="98"/>
      <c r="HK68" s="98"/>
      <c r="HL68" s="98"/>
      <c r="HM68" s="98"/>
      <c r="HN68" s="98"/>
      <c r="HO68" s="98"/>
      <c r="HP68" s="98"/>
      <c r="HQ68" s="98"/>
      <c r="HR68" s="98"/>
      <c r="HS68" s="98"/>
    </row>
    <row r="69" spans="1:227" customFormat="1" ht="15.6">
      <c r="A69" s="42"/>
      <c r="B69" s="15"/>
      <c r="C69" s="15"/>
      <c r="D69" s="17"/>
      <c r="E69" s="92" t="str">
        <f>'Pom4'!M24&amp;" x "&amp;'Pom4'!M27&amp;" x "&amp;'Pom4'!M30</f>
        <v>3,35 x 4,95 x 2,58</v>
      </c>
      <c r="F69" s="17"/>
      <c r="G69" s="92" t="s">
        <v>7</v>
      </c>
      <c r="H69" s="200" t="s">
        <v>571</v>
      </c>
      <c r="I69" s="22"/>
      <c r="J69" s="17"/>
      <c r="K69" s="17"/>
      <c r="L69" s="204">
        <f>'Pom4'!I95</f>
        <v>1323</v>
      </c>
      <c r="M69" s="202" t="s">
        <v>17</v>
      </c>
      <c r="N69" s="17"/>
      <c r="O69" s="17"/>
      <c r="P69" s="17"/>
      <c r="Q69" s="17"/>
      <c r="R69" s="17"/>
      <c r="S69" s="17"/>
      <c r="T69" s="17"/>
      <c r="U69" s="17"/>
      <c r="V69" s="17"/>
      <c r="W69" s="15"/>
      <c r="X69" s="42"/>
      <c r="Y69" s="98"/>
      <c r="Z69" s="98"/>
      <c r="AA69" s="98"/>
      <c r="AB69" s="98"/>
      <c r="AC69" s="98"/>
      <c r="AD69" s="98"/>
      <c r="AE69" s="98"/>
      <c r="AF69" s="98"/>
      <c r="AG69" s="98"/>
      <c r="AH69" s="98"/>
      <c r="AI69" s="98"/>
      <c r="AJ69" s="98"/>
      <c r="AK69" s="98"/>
      <c r="AL69" s="98"/>
      <c r="AM69" s="98"/>
      <c r="AN69" s="98"/>
      <c r="AO69" s="98"/>
      <c r="AP69" s="98"/>
      <c r="AQ69" s="98"/>
      <c r="AR69" s="98"/>
      <c r="AS69" s="98"/>
      <c r="AT69" s="98"/>
      <c r="AU69" s="98"/>
      <c r="AV69" s="98"/>
      <c r="AW69" s="98"/>
      <c r="AX69" s="98"/>
      <c r="AY69" s="98"/>
      <c r="AZ69" s="98"/>
      <c r="BA69" s="98"/>
      <c r="BB69" s="98"/>
      <c r="BC69" s="98"/>
      <c r="BD69" s="98"/>
      <c r="BE69" s="98"/>
      <c r="BF69" s="98"/>
      <c r="BG69" s="98"/>
      <c r="BH69" s="98"/>
      <c r="BI69" s="98"/>
      <c r="BJ69" s="98"/>
      <c r="BK69" s="98"/>
      <c r="BL69" s="98"/>
      <c r="BM69" s="98"/>
      <c r="BN69" s="98"/>
      <c r="BO69" s="98"/>
      <c r="BP69" s="98"/>
      <c r="BQ69" s="98"/>
      <c r="BR69" s="98"/>
      <c r="BS69" s="98"/>
      <c r="BT69" s="98"/>
      <c r="BU69" s="98"/>
      <c r="BV69" s="98"/>
      <c r="BW69" s="98"/>
      <c r="BX69" s="98"/>
      <c r="BY69" s="98"/>
      <c r="BZ69" s="98"/>
      <c r="CA69" s="98"/>
      <c r="CB69" s="98"/>
      <c r="CC69" s="98"/>
      <c r="CD69" s="98"/>
      <c r="CE69" s="98"/>
      <c r="CF69" s="98"/>
      <c r="CG69" s="98"/>
      <c r="CH69" s="98"/>
      <c r="CI69" s="98"/>
      <c r="CJ69" s="98"/>
      <c r="CK69" s="98"/>
      <c r="CL69" s="98"/>
      <c r="CM69" s="98"/>
      <c r="CN69" s="98"/>
      <c r="CO69" s="98"/>
      <c r="CP69" s="98"/>
      <c r="CQ69" s="98"/>
      <c r="CR69" s="98"/>
      <c r="CS69" s="98"/>
      <c r="CT69" s="98"/>
      <c r="CU69" s="98"/>
      <c r="CV69" s="98"/>
      <c r="CW69" s="98"/>
      <c r="CX69" s="98"/>
      <c r="CY69" s="98"/>
      <c r="CZ69" s="98"/>
      <c r="DA69" s="98"/>
      <c r="DB69" s="98"/>
      <c r="DC69" s="98"/>
      <c r="DD69" s="98"/>
      <c r="DE69" s="98"/>
      <c r="DF69" s="98"/>
      <c r="DG69" s="98"/>
      <c r="DH69" s="98"/>
      <c r="DI69" s="98"/>
      <c r="DJ69" s="98"/>
      <c r="DK69" s="98"/>
      <c r="DL69" s="98"/>
      <c r="DM69" s="98"/>
      <c r="DN69" s="98"/>
      <c r="DO69" s="98"/>
      <c r="DP69" s="98"/>
      <c r="DQ69" s="98"/>
      <c r="DR69" s="98"/>
      <c r="DS69" s="98"/>
      <c r="DT69" s="98"/>
      <c r="DU69" s="98"/>
      <c r="DV69" s="98"/>
      <c r="DW69" s="98"/>
      <c r="DX69" s="98"/>
      <c r="DY69" s="98"/>
      <c r="DZ69" s="98"/>
      <c r="EA69" s="98"/>
      <c r="EB69" s="98"/>
      <c r="EC69" s="98"/>
      <c r="ED69" s="98"/>
      <c r="EE69" s="98"/>
      <c r="EF69" s="98"/>
      <c r="EG69" s="98"/>
      <c r="EH69" s="98"/>
      <c r="EI69" s="98"/>
      <c r="EJ69" s="98"/>
      <c r="EK69" s="98"/>
      <c r="EL69" s="98"/>
      <c r="EM69" s="98"/>
      <c r="EN69" s="98"/>
      <c r="EO69" s="98"/>
      <c r="EP69" s="98"/>
      <c r="EQ69" s="98"/>
      <c r="ER69" s="98"/>
      <c r="ES69" s="98"/>
      <c r="ET69" s="98"/>
      <c r="EU69" s="98"/>
      <c r="EV69" s="98"/>
      <c r="EW69" s="98"/>
      <c r="EX69" s="98"/>
      <c r="EY69" s="98"/>
      <c r="EZ69" s="98"/>
      <c r="FA69" s="98"/>
      <c r="FB69" s="98"/>
      <c r="FC69" s="98"/>
      <c r="FD69" s="98"/>
      <c r="FE69" s="98"/>
      <c r="FF69" s="98"/>
      <c r="FG69" s="98"/>
      <c r="FH69" s="98"/>
      <c r="FI69" s="98"/>
      <c r="FJ69" s="98"/>
      <c r="FK69" s="98"/>
      <c r="FL69" s="98"/>
      <c r="FM69" s="98"/>
      <c r="FN69" s="98"/>
      <c r="FO69" s="98"/>
      <c r="FP69" s="98"/>
      <c r="FQ69" s="98"/>
      <c r="FR69" s="98"/>
      <c r="FS69" s="98"/>
      <c r="FT69" s="98"/>
      <c r="FU69" s="98"/>
      <c r="FV69" s="98"/>
      <c r="FW69" s="98"/>
      <c r="FX69" s="98"/>
      <c r="FY69" s="98"/>
      <c r="FZ69" s="98"/>
      <c r="GA69" s="98"/>
      <c r="GB69" s="98"/>
      <c r="GC69" s="98"/>
      <c r="GD69" s="98"/>
      <c r="GE69" s="98"/>
      <c r="GF69" s="98"/>
      <c r="GG69" s="98"/>
      <c r="GH69" s="98"/>
      <c r="GI69" s="98"/>
      <c r="GJ69" s="98"/>
      <c r="GK69" s="98"/>
      <c r="GL69" s="98"/>
      <c r="GM69" s="98"/>
      <c r="GN69" s="98"/>
      <c r="GO69" s="98"/>
      <c r="GP69" s="98"/>
      <c r="GQ69" s="98"/>
      <c r="GR69" s="98"/>
      <c r="GS69" s="98"/>
      <c r="GT69" s="98"/>
      <c r="GU69" s="98"/>
      <c r="GV69" s="98"/>
      <c r="GW69" s="98"/>
      <c r="GX69" s="98"/>
      <c r="GY69" s="98"/>
      <c r="GZ69" s="98"/>
      <c r="HA69" s="98"/>
      <c r="HB69" s="98"/>
      <c r="HC69" s="98"/>
      <c r="HD69" s="98"/>
      <c r="HE69" s="98"/>
      <c r="HF69" s="98"/>
      <c r="HG69" s="98"/>
      <c r="HH69" s="98"/>
      <c r="HI69" s="98"/>
      <c r="HJ69" s="98"/>
      <c r="HK69" s="98"/>
      <c r="HL69" s="98"/>
      <c r="HM69" s="98"/>
      <c r="HN69" s="98"/>
      <c r="HO69" s="98"/>
      <c r="HP69" s="98"/>
      <c r="HQ69" s="98"/>
      <c r="HR69" s="98"/>
      <c r="HS69" s="98"/>
    </row>
    <row r="70" spans="1:227" customFormat="1" ht="15.6">
      <c r="A70" s="42"/>
      <c r="B70" s="15"/>
      <c r="C70" s="15"/>
      <c r="D70" s="17"/>
      <c r="E70" s="203">
        <f>'Pom4'!M24*'Pom4'!M27</f>
        <v>16.5825</v>
      </c>
      <c r="F70" s="17"/>
      <c r="G70" s="92" t="s">
        <v>591</v>
      </c>
      <c r="H70" s="200" t="s">
        <v>572</v>
      </c>
      <c r="I70" s="22"/>
      <c r="J70" s="17"/>
      <c r="K70" s="17"/>
      <c r="L70" s="204">
        <f>'Pom4'!I130</f>
        <v>579</v>
      </c>
      <c r="M70" s="202" t="s">
        <v>17</v>
      </c>
      <c r="N70" s="17"/>
      <c r="O70" s="17"/>
      <c r="P70" s="314" t="s">
        <v>593</v>
      </c>
      <c r="Q70" s="314"/>
      <c r="R70" s="314"/>
      <c r="S70" s="314" t="s">
        <v>594</v>
      </c>
      <c r="T70" s="314"/>
      <c r="U70" s="314"/>
      <c r="V70" s="205" t="s">
        <v>658</v>
      </c>
      <c r="W70" s="15"/>
      <c r="X70" s="42"/>
      <c r="Y70" s="98"/>
      <c r="Z70" s="98"/>
      <c r="AA70" s="98"/>
      <c r="AB70" s="98"/>
      <c r="AC70" s="98"/>
      <c r="AD70" s="98"/>
      <c r="AE70" s="98"/>
      <c r="AF70" s="98"/>
      <c r="AG70" s="98"/>
      <c r="AH70" s="98"/>
      <c r="AI70" s="98"/>
      <c r="AJ70" s="98"/>
      <c r="AK70" s="98"/>
      <c r="AL70" s="98"/>
      <c r="AM70" s="98"/>
      <c r="AN70" s="98"/>
      <c r="AO70" s="98"/>
      <c r="AP70" s="98"/>
      <c r="AQ70" s="98"/>
      <c r="AR70" s="98"/>
      <c r="AS70" s="98"/>
      <c r="AT70" s="98"/>
      <c r="AU70" s="98"/>
      <c r="AV70" s="98"/>
      <c r="AW70" s="98"/>
      <c r="AX70" s="98"/>
      <c r="AY70" s="98"/>
      <c r="AZ70" s="98"/>
      <c r="BA70" s="98"/>
      <c r="BB70" s="98"/>
      <c r="BC70" s="98"/>
      <c r="BD70" s="98"/>
      <c r="BE70" s="98"/>
      <c r="BF70" s="98"/>
      <c r="BG70" s="98"/>
      <c r="BH70" s="98"/>
      <c r="BI70" s="98"/>
      <c r="BJ70" s="98"/>
      <c r="BK70" s="98"/>
      <c r="BL70" s="98"/>
      <c r="BM70" s="98"/>
      <c r="BN70" s="98"/>
      <c r="BO70" s="98"/>
      <c r="BP70" s="98"/>
      <c r="BQ70" s="98"/>
      <c r="BR70" s="98"/>
      <c r="BS70" s="98"/>
      <c r="BT70" s="98"/>
      <c r="BU70" s="98"/>
      <c r="BV70" s="98"/>
      <c r="BW70" s="98"/>
      <c r="BX70" s="98"/>
      <c r="BY70" s="98"/>
      <c r="BZ70" s="98"/>
      <c r="CA70" s="98"/>
      <c r="CB70" s="98"/>
      <c r="CC70" s="98"/>
      <c r="CD70" s="98"/>
      <c r="CE70" s="98"/>
      <c r="CF70" s="98"/>
      <c r="CG70" s="98"/>
      <c r="CH70" s="98"/>
      <c r="CI70" s="98"/>
      <c r="CJ70" s="98"/>
      <c r="CK70" s="98"/>
      <c r="CL70" s="98"/>
      <c r="CM70" s="98"/>
      <c r="CN70" s="98"/>
      <c r="CO70" s="98"/>
      <c r="CP70" s="98"/>
      <c r="CQ70" s="98"/>
      <c r="CR70" s="98"/>
      <c r="CS70" s="98"/>
      <c r="CT70" s="98"/>
      <c r="CU70" s="98"/>
      <c r="CV70" s="98"/>
      <c r="CW70" s="98"/>
      <c r="CX70" s="98"/>
      <c r="CY70" s="98"/>
      <c r="CZ70" s="98"/>
      <c r="DA70" s="98"/>
      <c r="DB70" s="98"/>
      <c r="DC70" s="98"/>
      <c r="DD70" s="98"/>
      <c r="DE70" s="98"/>
      <c r="DF70" s="98"/>
      <c r="DG70" s="98"/>
      <c r="DH70" s="98"/>
      <c r="DI70" s="98"/>
      <c r="DJ70" s="98"/>
      <c r="DK70" s="98"/>
      <c r="DL70" s="98"/>
      <c r="DM70" s="98"/>
      <c r="DN70" s="98"/>
      <c r="DO70" s="98"/>
      <c r="DP70" s="98"/>
      <c r="DQ70" s="98"/>
      <c r="DR70" s="98"/>
      <c r="DS70" s="98"/>
      <c r="DT70" s="98"/>
      <c r="DU70" s="98"/>
      <c r="DV70" s="98"/>
      <c r="DW70" s="98"/>
      <c r="DX70" s="98"/>
      <c r="DY70" s="98"/>
      <c r="DZ70" s="98"/>
      <c r="EA70" s="98"/>
      <c r="EB70" s="98"/>
      <c r="EC70" s="98"/>
      <c r="ED70" s="98"/>
      <c r="EE70" s="98"/>
      <c r="EF70" s="98"/>
      <c r="EG70" s="98"/>
      <c r="EH70" s="98"/>
      <c r="EI70" s="98"/>
      <c r="EJ70" s="98"/>
      <c r="EK70" s="98"/>
      <c r="EL70" s="98"/>
      <c r="EM70" s="98"/>
      <c r="EN70" s="98"/>
      <c r="EO70" s="98"/>
      <c r="EP70" s="98"/>
      <c r="EQ70" s="98"/>
      <c r="ER70" s="98"/>
      <c r="ES70" s="98"/>
      <c r="ET70" s="98"/>
      <c r="EU70" s="98"/>
      <c r="EV70" s="98"/>
      <c r="EW70" s="98"/>
      <c r="EX70" s="98"/>
      <c r="EY70" s="98"/>
      <c r="EZ70" s="98"/>
      <c r="FA70" s="98"/>
      <c r="FB70" s="98"/>
      <c r="FC70" s="98"/>
      <c r="FD70" s="98"/>
      <c r="FE70" s="98"/>
      <c r="FF70" s="98"/>
      <c r="FG70" s="98"/>
      <c r="FH70" s="98"/>
      <c r="FI70" s="98"/>
      <c r="FJ70" s="98"/>
      <c r="FK70" s="98"/>
      <c r="FL70" s="98"/>
      <c r="FM70" s="98"/>
      <c r="FN70" s="98"/>
      <c r="FO70" s="98"/>
      <c r="FP70" s="98"/>
      <c r="FQ70" s="98"/>
      <c r="FR70" s="98"/>
      <c r="FS70" s="98"/>
      <c r="FT70" s="98"/>
      <c r="FU70" s="98"/>
      <c r="FV70" s="98"/>
      <c r="FW70" s="98"/>
      <c r="FX70" s="98"/>
      <c r="FY70" s="98"/>
      <c r="FZ70" s="98"/>
      <c r="GA70" s="98"/>
      <c r="GB70" s="98"/>
      <c r="GC70" s="98"/>
      <c r="GD70" s="98"/>
      <c r="GE70" s="98"/>
      <c r="GF70" s="98"/>
      <c r="GG70" s="98"/>
      <c r="GH70" s="98"/>
      <c r="GI70" s="98"/>
      <c r="GJ70" s="98"/>
      <c r="GK70" s="98"/>
      <c r="GL70" s="98"/>
      <c r="GM70" s="98"/>
      <c r="GN70" s="98"/>
      <c r="GO70" s="98"/>
      <c r="GP70" s="98"/>
      <c r="GQ70" s="98"/>
      <c r="GR70" s="98"/>
      <c r="GS70" s="98"/>
      <c r="GT70" s="98"/>
      <c r="GU70" s="98"/>
      <c r="GV70" s="98"/>
      <c r="GW70" s="98"/>
      <c r="GX70" s="98"/>
      <c r="GY70" s="98"/>
      <c r="GZ70" s="98"/>
      <c r="HA70" s="98"/>
      <c r="HB70" s="98"/>
      <c r="HC70" s="98"/>
      <c r="HD70" s="98"/>
      <c r="HE70" s="98"/>
      <c r="HF70" s="98"/>
      <c r="HG70" s="98"/>
      <c r="HH70" s="98"/>
      <c r="HI70" s="98"/>
      <c r="HJ70" s="98"/>
      <c r="HK70" s="98"/>
      <c r="HL70" s="98"/>
      <c r="HM70" s="98"/>
      <c r="HN70" s="98"/>
      <c r="HO70" s="98"/>
      <c r="HP70" s="98"/>
      <c r="HQ70" s="98"/>
      <c r="HR70" s="98"/>
      <c r="HS70" s="98"/>
    </row>
    <row r="71" spans="1:227" customFormat="1" ht="15.6">
      <c r="A71" s="42"/>
      <c r="B71" s="15"/>
      <c r="C71" s="15"/>
      <c r="D71" s="17"/>
      <c r="E71" s="17"/>
      <c r="F71" s="17"/>
      <c r="G71" s="22"/>
      <c r="H71" s="200" t="s">
        <v>468</v>
      </c>
      <c r="I71" s="22"/>
      <c r="J71" s="17"/>
      <c r="K71" s="17"/>
      <c r="L71" s="204">
        <f>'Pom4'!I151</f>
        <v>555</v>
      </c>
      <c r="M71" s="202" t="s">
        <v>17</v>
      </c>
      <c r="N71" s="17"/>
      <c r="O71" s="17"/>
      <c r="P71" s="17"/>
      <c r="Q71" s="17"/>
      <c r="R71" s="17"/>
      <c r="S71" s="17"/>
      <c r="T71" s="17"/>
      <c r="U71" s="17"/>
      <c r="V71" s="17"/>
      <c r="W71" s="15"/>
      <c r="X71" s="42"/>
      <c r="Y71" s="98"/>
      <c r="Z71" s="98"/>
      <c r="AA71" s="98"/>
      <c r="AB71" s="98"/>
      <c r="AC71" s="98"/>
      <c r="AD71" s="98"/>
      <c r="AE71" s="98"/>
      <c r="AF71" s="98"/>
      <c r="AG71" s="98"/>
      <c r="AH71" s="98"/>
      <c r="AI71" s="98"/>
      <c r="AJ71" s="98"/>
      <c r="AK71" s="98"/>
      <c r="AL71" s="98"/>
      <c r="AM71" s="98"/>
      <c r="AN71" s="98"/>
      <c r="AO71" s="98"/>
      <c r="AP71" s="98"/>
      <c r="AQ71" s="98"/>
      <c r="AR71" s="98"/>
      <c r="AS71" s="98"/>
      <c r="AT71" s="98"/>
      <c r="AU71" s="98"/>
      <c r="AV71" s="98"/>
      <c r="AW71" s="98"/>
      <c r="AX71" s="98"/>
      <c r="AY71" s="98"/>
      <c r="AZ71" s="98"/>
      <c r="BA71" s="98"/>
      <c r="BB71" s="98"/>
      <c r="BC71" s="98"/>
      <c r="BD71" s="98"/>
      <c r="BE71" s="98"/>
      <c r="BF71" s="98"/>
      <c r="BG71" s="98"/>
      <c r="BH71" s="98"/>
      <c r="BI71" s="98"/>
      <c r="BJ71" s="98"/>
      <c r="BK71" s="98"/>
      <c r="BL71" s="98"/>
      <c r="BM71" s="98"/>
      <c r="BN71" s="98"/>
      <c r="BO71" s="98"/>
      <c r="BP71" s="98"/>
      <c r="BQ71" s="98"/>
      <c r="BR71" s="98"/>
      <c r="BS71" s="98"/>
      <c r="BT71" s="98"/>
      <c r="BU71" s="98"/>
      <c r="BV71" s="98"/>
      <c r="BW71" s="98"/>
      <c r="BX71" s="98"/>
      <c r="BY71" s="98"/>
      <c r="BZ71" s="98"/>
      <c r="CA71" s="98"/>
      <c r="CB71" s="98"/>
      <c r="CC71" s="98"/>
      <c r="CD71" s="98"/>
      <c r="CE71" s="98"/>
      <c r="CF71" s="98"/>
      <c r="CG71" s="98"/>
      <c r="CH71" s="98"/>
      <c r="CI71" s="98"/>
      <c r="CJ71" s="98"/>
      <c r="CK71" s="98"/>
      <c r="CL71" s="98"/>
      <c r="CM71" s="98"/>
      <c r="CN71" s="98"/>
      <c r="CO71" s="98"/>
      <c r="CP71" s="98"/>
      <c r="CQ71" s="98"/>
      <c r="CR71" s="98"/>
      <c r="CS71" s="98"/>
      <c r="CT71" s="98"/>
      <c r="CU71" s="98"/>
      <c r="CV71" s="98"/>
      <c r="CW71" s="98"/>
      <c r="CX71" s="98"/>
      <c r="CY71" s="98"/>
      <c r="CZ71" s="98"/>
      <c r="DA71" s="98"/>
      <c r="DB71" s="98"/>
      <c r="DC71" s="98"/>
      <c r="DD71" s="98"/>
      <c r="DE71" s="98"/>
      <c r="DF71" s="98"/>
      <c r="DG71" s="98"/>
      <c r="DH71" s="98"/>
      <c r="DI71" s="98"/>
      <c r="DJ71" s="98"/>
      <c r="DK71" s="98"/>
      <c r="DL71" s="98"/>
      <c r="DM71" s="98"/>
      <c r="DN71" s="98"/>
      <c r="DO71" s="98"/>
      <c r="DP71" s="98"/>
      <c r="DQ71" s="98"/>
      <c r="DR71" s="98"/>
      <c r="DS71" s="98"/>
      <c r="DT71" s="98"/>
      <c r="DU71" s="98"/>
      <c r="DV71" s="98"/>
      <c r="DW71" s="98"/>
      <c r="DX71" s="98"/>
      <c r="DY71" s="98"/>
      <c r="DZ71" s="98"/>
      <c r="EA71" s="98"/>
      <c r="EB71" s="98"/>
      <c r="EC71" s="98"/>
      <c r="ED71" s="98"/>
      <c r="EE71" s="98"/>
      <c r="EF71" s="98"/>
      <c r="EG71" s="98"/>
      <c r="EH71" s="98"/>
      <c r="EI71" s="98"/>
      <c r="EJ71" s="98"/>
      <c r="EK71" s="98"/>
      <c r="EL71" s="98"/>
      <c r="EM71" s="98"/>
      <c r="EN71" s="98"/>
      <c r="EO71" s="98"/>
      <c r="EP71" s="98"/>
      <c r="EQ71" s="98"/>
      <c r="ER71" s="98"/>
      <c r="ES71" s="98"/>
      <c r="ET71" s="98"/>
      <c r="EU71" s="98"/>
      <c r="EV71" s="98"/>
      <c r="EW71" s="98"/>
      <c r="EX71" s="98"/>
      <c r="EY71" s="98"/>
      <c r="EZ71" s="98"/>
      <c r="FA71" s="98"/>
      <c r="FB71" s="98"/>
      <c r="FC71" s="98"/>
      <c r="FD71" s="98"/>
      <c r="FE71" s="98"/>
      <c r="FF71" s="98"/>
      <c r="FG71" s="98"/>
      <c r="FH71" s="98"/>
      <c r="FI71" s="98"/>
      <c r="FJ71" s="98"/>
      <c r="FK71" s="98"/>
      <c r="FL71" s="98"/>
      <c r="FM71" s="98"/>
      <c r="FN71" s="98"/>
      <c r="FO71" s="98"/>
      <c r="FP71" s="98"/>
      <c r="FQ71" s="98"/>
      <c r="FR71" s="98"/>
      <c r="FS71" s="98"/>
      <c r="FT71" s="98"/>
      <c r="FU71" s="98"/>
      <c r="FV71" s="98"/>
      <c r="FW71" s="98"/>
      <c r="FX71" s="98"/>
      <c r="FY71" s="98"/>
      <c r="FZ71" s="98"/>
      <c r="GA71" s="98"/>
      <c r="GB71" s="98"/>
      <c r="GC71" s="98"/>
      <c r="GD71" s="98"/>
      <c r="GE71" s="98"/>
      <c r="GF71" s="98"/>
      <c r="GG71" s="98"/>
      <c r="GH71" s="98"/>
      <c r="GI71" s="98"/>
      <c r="GJ71" s="98"/>
      <c r="GK71" s="98"/>
      <c r="GL71" s="98"/>
      <c r="GM71" s="98"/>
      <c r="GN71" s="98"/>
      <c r="GO71" s="98"/>
      <c r="GP71" s="98"/>
      <c r="GQ71" s="98"/>
      <c r="GR71" s="98"/>
      <c r="GS71" s="98"/>
      <c r="GT71" s="98"/>
      <c r="GU71" s="98"/>
      <c r="GV71" s="98"/>
      <c r="GW71" s="98"/>
      <c r="GX71" s="98"/>
      <c r="GY71" s="98"/>
      <c r="GZ71" s="98"/>
      <c r="HA71" s="98"/>
      <c r="HB71" s="98"/>
      <c r="HC71" s="98"/>
      <c r="HD71" s="98"/>
      <c r="HE71" s="98"/>
      <c r="HF71" s="98"/>
      <c r="HG71" s="98"/>
      <c r="HH71" s="98"/>
      <c r="HI71" s="98"/>
      <c r="HJ71" s="98"/>
      <c r="HK71" s="98"/>
      <c r="HL71" s="98"/>
      <c r="HM71" s="98"/>
      <c r="HN71" s="98"/>
      <c r="HO71" s="98"/>
      <c r="HP71" s="98"/>
      <c r="HQ71" s="98"/>
      <c r="HR71" s="98"/>
      <c r="HS71" s="98"/>
    </row>
    <row r="72" spans="1:227" customFormat="1" ht="15.6">
      <c r="A72" s="42"/>
      <c r="B72" s="15"/>
      <c r="C72" s="15"/>
      <c r="D72" s="17"/>
      <c r="E72" s="17"/>
      <c r="F72" s="17"/>
      <c r="G72" s="22"/>
      <c r="H72" s="200" t="s">
        <v>574</v>
      </c>
      <c r="I72" s="17"/>
      <c r="J72" s="17"/>
      <c r="K72" s="17"/>
      <c r="L72" s="204">
        <f>'Pom4'!I169</f>
        <v>0</v>
      </c>
      <c r="M72" s="202" t="s">
        <v>17</v>
      </c>
      <c r="N72" s="17"/>
      <c r="O72" s="17"/>
      <c r="P72" s="17"/>
      <c r="Q72" s="17"/>
      <c r="R72" s="17"/>
      <c r="S72" s="17"/>
      <c r="T72" s="17"/>
      <c r="U72" s="17"/>
      <c r="V72" s="17"/>
      <c r="W72" s="15"/>
      <c r="X72" s="42"/>
      <c r="Y72" s="98"/>
      <c r="Z72" s="98"/>
      <c r="AA72" s="98"/>
      <c r="AB72" s="98"/>
      <c r="AC72" s="98"/>
      <c r="AD72" s="98"/>
      <c r="AE72" s="98"/>
      <c r="AF72" s="98"/>
      <c r="AG72" s="98"/>
      <c r="AH72" s="98"/>
      <c r="AI72" s="98"/>
      <c r="AJ72" s="98"/>
      <c r="AK72" s="98"/>
      <c r="AL72" s="98"/>
      <c r="AM72" s="98"/>
      <c r="AN72" s="98"/>
      <c r="AO72" s="98"/>
      <c r="AP72" s="98"/>
      <c r="AQ72" s="98"/>
      <c r="AR72" s="98"/>
      <c r="AS72" s="98"/>
      <c r="AT72" s="98"/>
      <c r="AU72" s="98"/>
      <c r="AV72" s="98"/>
      <c r="AW72" s="98"/>
      <c r="AX72" s="98"/>
      <c r="AY72" s="98"/>
      <c r="AZ72" s="98"/>
      <c r="BA72" s="98"/>
      <c r="BB72" s="98"/>
      <c r="BC72" s="98"/>
      <c r="BD72" s="98"/>
      <c r="BE72" s="98"/>
      <c r="BF72" s="98"/>
      <c r="BG72" s="98"/>
      <c r="BH72" s="98"/>
      <c r="BI72" s="98"/>
      <c r="BJ72" s="98"/>
      <c r="BK72" s="98"/>
      <c r="BL72" s="98"/>
      <c r="BM72" s="98"/>
      <c r="BN72" s="98"/>
      <c r="BO72" s="98"/>
      <c r="BP72" s="98"/>
      <c r="BQ72" s="98"/>
      <c r="BR72" s="98"/>
      <c r="BS72" s="98"/>
      <c r="BT72" s="98"/>
      <c r="BU72" s="98"/>
      <c r="BV72" s="98"/>
      <c r="BW72" s="98"/>
      <c r="BX72" s="98"/>
      <c r="BY72" s="98"/>
      <c r="BZ72" s="98"/>
      <c r="CA72" s="98"/>
      <c r="CB72" s="98"/>
      <c r="CC72" s="98"/>
      <c r="CD72" s="98"/>
      <c r="CE72" s="98"/>
      <c r="CF72" s="98"/>
      <c r="CG72" s="98"/>
      <c r="CH72" s="98"/>
      <c r="CI72" s="98"/>
      <c r="CJ72" s="98"/>
      <c r="CK72" s="98"/>
      <c r="CL72" s="98"/>
      <c r="CM72" s="98"/>
      <c r="CN72" s="98"/>
      <c r="CO72" s="98"/>
      <c r="CP72" s="98"/>
      <c r="CQ72" s="98"/>
      <c r="CR72" s="98"/>
      <c r="CS72" s="98"/>
      <c r="CT72" s="98"/>
      <c r="CU72" s="98"/>
      <c r="CV72" s="98"/>
      <c r="CW72" s="98"/>
      <c r="CX72" s="98"/>
      <c r="CY72" s="98"/>
      <c r="CZ72" s="98"/>
      <c r="DA72" s="98"/>
      <c r="DB72" s="98"/>
      <c r="DC72" s="98"/>
      <c r="DD72" s="98"/>
      <c r="DE72" s="98"/>
      <c r="DF72" s="98"/>
      <c r="DG72" s="98"/>
      <c r="DH72" s="98"/>
      <c r="DI72" s="98"/>
      <c r="DJ72" s="98"/>
      <c r="DK72" s="98"/>
      <c r="DL72" s="98"/>
      <c r="DM72" s="98"/>
      <c r="DN72" s="98"/>
      <c r="DO72" s="98"/>
      <c r="DP72" s="98"/>
      <c r="DQ72" s="98"/>
      <c r="DR72" s="98"/>
      <c r="DS72" s="98"/>
      <c r="DT72" s="98"/>
      <c r="DU72" s="98"/>
      <c r="DV72" s="98"/>
      <c r="DW72" s="98"/>
      <c r="DX72" s="98"/>
      <c r="DY72" s="98"/>
      <c r="DZ72" s="98"/>
      <c r="EA72" s="98"/>
      <c r="EB72" s="98"/>
      <c r="EC72" s="98"/>
      <c r="ED72" s="98"/>
      <c r="EE72" s="98"/>
      <c r="EF72" s="98"/>
      <c r="EG72" s="98"/>
      <c r="EH72" s="98"/>
      <c r="EI72" s="98"/>
      <c r="EJ72" s="98"/>
      <c r="EK72" s="98"/>
      <c r="EL72" s="98"/>
      <c r="EM72" s="98"/>
      <c r="EN72" s="98"/>
      <c r="EO72" s="98"/>
      <c r="EP72" s="98"/>
      <c r="EQ72" s="98"/>
      <c r="ER72" s="98"/>
      <c r="ES72" s="98"/>
      <c r="ET72" s="98"/>
      <c r="EU72" s="98"/>
      <c r="EV72" s="98"/>
      <c r="EW72" s="98"/>
      <c r="EX72" s="98"/>
      <c r="EY72" s="98"/>
      <c r="EZ72" s="98"/>
      <c r="FA72" s="98"/>
      <c r="FB72" s="98"/>
      <c r="FC72" s="98"/>
      <c r="FD72" s="98"/>
      <c r="FE72" s="98"/>
      <c r="FF72" s="98"/>
      <c r="FG72" s="98"/>
      <c r="FH72" s="98"/>
      <c r="FI72" s="98"/>
      <c r="FJ72" s="98"/>
      <c r="FK72" s="98"/>
      <c r="FL72" s="98"/>
      <c r="FM72" s="98"/>
      <c r="FN72" s="98"/>
      <c r="FO72" s="98"/>
      <c r="FP72" s="98"/>
      <c r="FQ72" s="98"/>
      <c r="FR72" s="98"/>
      <c r="FS72" s="98"/>
      <c r="FT72" s="98"/>
      <c r="FU72" s="98"/>
      <c r="FV72" s="98"/>
      <c r="FW72" s="98"/>
      <c r="FX72" s="98"/>
      <c r="FY72" s="98"/>
      <c r="FZ72" s="98"/>
      <c r="GA72" s="98"/>
      <c r="GB72" s="98"/>
      <c r="GC72" s="98"/>
      <c r="GD72" s="98"/>
      <c r="GE72" s="98"/>
      <c r="GF72" s="98"/>
      <c r="GG72" s="98"/>
      <c r="GH72" s="98"/>
      <c r="GI72" s="98"/>
      <c r="GJ72" s="98"/>
      <c r="GK72" s="98"/>
      <c r="GL72" s="98"/>
      <c r="GM72" s="98"/>
      <c r="GN72" s="98"/>
      <c r="GO72" s="98"/>
      <c r="GP72" s="98"/>
      <c r="GQ72" s="98"/>
      <c r="GR72" s="98"/>
      <c r="GS72" s="98"/>
      <c r="GT72" s="98"/>
      <c r="GU72" s="98"/>
      <c r="GV72" s="98"/>
      <c r="GW72" s="98"/>
      <c r="GX72" s="98"/>
      <c r="GY72" s="98"/>
      <c r="GZ72" s="98"/>
      <c r="HA72" s="98"/>
      <c r="HB72" s="98"/>
      <c r="HC72" s="98"/>
      <c r="HD72" s="98"/>
      <c r="HE72" s="98"/>
      <c r="HF72" s="98"/>
      <c r="HG72" s="98"/>
      <c r="HH72" s="98"/>
      <c r="HI72" s="98"/>
      <c r="HJ72" s="98"/>
      <c r="HK72" s="98"/>
      <c r="HL72" s="98"/>
      <c r="HM72" s="98"/>
      <c r="HN72" s="98"/>
      <c r="HO72" s="98"/>
      <c r="HP72" s="98"/>
      <c r="HQ72" s="98"/>
      <c r="HR72" s="98"/>
      <c r="HS72" s="98"/>
    </row>
    <row r="73" spans="1:227" customFormat="1">
      <c r="A73" s="42"/>
      <c r="B73" s="15"/>
      <c r="C73" s="15"/>
      <c r="D73" s="17"/>
      <c r="E73" s="17"/>
      <c r="F73" s="17"/>
      <c r="G73" s="17"/>
      <c r="H73" s="206"/>
      <c r="I73" s="17"/>
      <c r="J73" s="17"/>
      <c r="K73" s="17"/>
      <c r="L73" s="207"/>
      <c r="M73" s="208"/>
      <c r="N73" s="17"/>
      <c r="O73" s="17"/>
      <c r="P73" s="17"/>
      <c r="Q73" s="17"/>
      <c r="R73" s="17"/>
      <c r="S73" s="17"/>
      <c r="T73" s="17"/>
      <c r="U73" s="17"/>
      <c r="V73" s="17"/>
      <c r="W73" s="15"/>
      <c r="X73" s="42"/>
      <c r="Y73" s="98"/>
      <c r="Z73" s="98"/>
      <c r="AA73" s="98"/>
      <c r="AB73" s="98"/>
      <c r="AC73" s="98"/>
      <c r="AD73" s="98"/>
      <c r="AE73" s="98"/>
      <c r="AF73" s="98"/>
      <c r="AG73" s="98"/>
      <c r="AH73" s="98"/>
      <c r="AI73" s="98"/>
      <c r="AJ73" s="98"/>
      <c r="AK73" s="98"/>
      <c r="AL73" s="98"/>
      <c r="AM73" s="98"/>
      <c r="AN73" s="98"/>
      <c r="AO73" s="98"/>
      <c r="AP73" s="98"/>
      <c r="AQ73" s="98"/>
      <c r="AR73" s="98"/>
      <c r="AS73" s="98"/>
      <c r="AT73" s="98"/>
      <c r="AU73" s="98"/>
      <c r="AV73" s="98"/>
      <c r="AW73" s="98"/>
      <c r="AX73" s="98"/>
      <c r="AY73" s="98"/>
      <c r="AZ73" s="98"/>
      <c r="BA73" s="98"/>
      <c r="BB73" s="98"/>
      <c r="BC73" s="98"/>
      <c r="BD73" s="98"/>
      <c r="BE73" s="98"/>
      <c r="BF73" s="98"/>
      <c r="BG73" s="98"/>
      <c r="BH73" s="98"/>
      <c r="BI73" s="98"/>
      <c r="BJ73" s="98"/>
      <c r="BK73" s="98"/>
      <c r="BL73" s="98"/>
      <c r="BM73" s="98"/>
      <c r="BN73" s="98"/>
      <c r="BO73" s="98"/>
      <c r="BP73" s="98"/>
      <c r="BQ73" s="98"/>
      <c r="BR73" s="98"/>
      <c r="BS73" s="98"/>
      <c r="BT73" s="98"/>
      <c r="BU73" s="98"/>
      <c r="BV73" s="98"/>
      <c r="BW73" s="98"/>
      <c r="BX73" s="98"/>
      <c r="BY73" s="98"/>
      <c r="BZ73" s="98"/>
      <c r="CA73" s="98"/>
      <c r="CB73" s="98"/>
      <c r="CC73" s="98"/>
      <c r="CD73" s="98"/>
      <c r="CE73" s="98"/>
      <c r="CF73" s="98"/>
      <c r="CG73" s="98"/>
      <c r="CH73" s="98"/>
      <c r="CI73" s="98"/>
      <c r="CJ73" s="98"/>
      <c r="CK73" s="98"/>
      <c r="CL73" s="98"/>
      <c r="CM73" s="98"/>
      <c r="CN73" s="98"/>
      <c r="CO73" s="98"/>
      <c r="CP73" s="98"/>
      <c r="CQ73" s="98"/>
      <c r="CR73" s="98"/>
      <c r="CS73" s="98"/>
      <c r="CT73" s="98"/>
      <c r="CU73" s="98"/>
      <c r="CV73" s="98"/>
      <c r="CW73" s="98"/>
      <c r="CX73" s="98"/>
      <c r="CY73" s="98"/>
      <c r="CZ73" s="98"/>
      <c r="DA73" s="98"/>
      <c r="DB73" s="98"/>
      <c r="DC73" s="98"/>
      <c r="DD73" s="98"/>
      <c r="DE73" s="98"/>
      <c r="DF73" s="98"/>
      <c r="DG73" s="98"/>
      <c r="DH73" s="98"/>
      <c r="DI73" s="98"/>
      <c r="DJ73" s="98"/>
      <c r="DK73" s="98"/>
      <c r="DL73" s="98"/>
      <c r="DM73" s="98"/>
      <c r="DN73" s="98"/>
      <c r="DO73" s="98"/>
      <c r="DP73" s="98"/>
      <c r="DQ73" s="98"/>
      <c r="DR73" s="98"/>
      <c r="DS73" s="98"/>
      <c r="DT73" s="98"/>
      <c r="DU73" s="98"/>
      <c r="DV73" s="98"/>
      <c r="DW73" s="98"/>
      <c r="DX73" s="98"/>
      <c r="DY73" s="98"/>
      <c r="DZ73" s="98"/>
      <c r="EA73" s="98"/>
      <c r="EB73" s="98"/>
      <c r="EC73" s="98"/>
      <c r="ED73" s="98"/>
      <c r="EE73" s="98"/>
      <c r="EF73" s="98"/>
      <c r="EG73" s="98"/>
      <c r="EH73" s="98"/>
      <c r="EI73" s="98"/>
      <c r="EJ73" s="98"/>
      <c r="EK73" s="98"/>
      <c r="EL73" s="98"/>
      <c r="EM73" s="98"/>
      <c r="EN73" s="98"/>
      <c r="EO73" s="98"/>
      <c r="EP73" s="98"/>
      <c r="EQ73" s="98"/>
      <c r="ER73" s="98"/>
      <c r="ES73" s="98"/>
      <c r="ET73" s="98"/>
      <c r="EU73" s="98"/>
      <c r="EV73" s="98"/>
      <c r="EW73" s="98"/>
      <c r="EX73" s="98"/>
      <c r="EY73" s="98"/>
      <c r="EZ73" s="98"/>
      <c r="FA73" s="98"/>
      <c r="FB73" s="98"/>
      <c r="FC73" s="98"/>
      <c r="FD73" s="98"/>
      <c r="FE73" s="98"/>
      <c r="FF73" s="98"/>
      <c r="FG73" s="98"/>
      <c r="FH73" s="98"/>
      <c r="FI73" s="98"/>
      <c r="FJ73" s="98"/>
      <c r="FK73" s="98"/>
      <c r="FL73" s="98"/>
      <c r="FM73" s="98"/>
      <c r="FN73" s="98"/>
      <c r="FO73" s="98"/>
      <c r="FP73" s="98"/>
      <c r="FQ73" s="98"/>
      <c r="FR73" s="98"/>
      <c r="FS73" s="98"/>
      <c r="FT73" s="98"/>
      <c r="FU73" s="98"/>
      <c r="FV73" s="98"/>
      <c r="FW73" s="98"/>
      <c r="FX73" s="98"/>
      <c r="FY73" s="98"/>
      <c r="FZ73" s="98"/>
      <c r="GA73" s="98"/>
      <c r="GB73" s="98"/>
      <c r="GC73" s="98"/>
      <c r="GD73" s="98"/>
      <c r="GE73" s="98"/>
      <c r="GF73" s="98"/>
      <c r="GG73" s="98"/>
      <c r="GH73" s="98"/>
      <c r="GI73" s="98"/>
      <c r="GJ73" s="98"/>
      <c r="GK73" s="98"/>
      <c r="GL73" s="98"/>
      <c r="GM73" s="98"/>
      <c r="GN73" s="98"/>
      <c r="GO73" s="98"/>
      <c r="GP73" s="98"/>
      <c r="GQ73" s="98"/>
      <c r="GR73" s="98"/>
      <c r="GS73" s="98"/>
      <c r="GT73" s="98"/>
      <c r="GU73" s="98"/>
      <c r="GV73" s="98"/>
      <c r="GW73" s="98"/>
      <c r="GX73" s="98"/>
      <c r="GY73" s="98"/>
      <c r="GZ73" s="98"/>
      <c r="HA73" s="98"/>
      <c r="HB73" s="98"/>
      <c r="HC73" s="98"/>
      <c r="HD73" s="98"/>
      <c r="HE73" s="98"/>
      <c r="HF73" s="98"/>
      <c r="HG73" s="98"/>
      <c r="HH73" s="98"/>
      <c r="HI73" s="98"/>
      <c r="HJ73" s="98"/>
      <c r="HK73" s="98"/>
      <c r="HL73" s="98"/>
      <c r="HM73" s="98"/>
      <c r="HN73" s="98"/>
      <c r="HO73" s="98"/>
      <c r="HP73" s="98"/>
      <c r="HQ73" s="98"/>
      <c r="HR73" s="98"/>
      <c r="HS73" s="98"/>
    </row>
    <row r="74" spans="1:227" customFormat="1" ht="21">
      <c r="A74" s="42"/>
      <c r="B74" s="15"/>
      <c r="C74" s="15"/>
      <c r="D74" s="17"/>
      <c r="E74" s="17"/>
      <c r="F74" s="17"/>
      <c r="G74" s="17"/>
      <c r="H74" s="209" t="s">
        <v>569</v>
      </c>
      <c r="I74" s="85"/>
      <c r="J74" s="85"/>
      <c r="K74" s="85"/>
      <c r="L74" s="180">
        <f>'Pom4'!N179</f>
        <v>2457</v>
      </c>
      <c r="M74" s="208" t="s">
        <v>17</v>
      </c>
      <c r="N74" s="17"/>
      <c r="O74" s="17"/>
      <c r="P74" s="17"/>
      <c r="Q74" s="17"/>
      <c r="R74" s="17"/>
      <c r="S74" s="17"/>
      <c r="T74" s="17"/>
      <c r="U74" s="17"/>
      <c r="V74" s="17"/>
      <c r="W74" s="15"/>
      <c r="X74" s="42"/>
      <c r="Y74" s="98"/>
      <c r="Z74" s="98"/>
      <c r="AA74" s="98"/>
      <c r="AB74" s="98"/>
      <c r="AC74" s="98"/>
      <c r="AD74" s="98"/>
      <c r="AE74" s="98"/>
      <c r="AF74" s="98"/>
      <c r="AG74" s="98"/>
      <c r="AH74" s="98"/>
      <c r="AI74" s="98"/>
      <c r="AJ74" s="98"/>
      <c r="AK74" s="98"/>
      <c r="AL74" s="98"/>
      <c r="AM74" s="98"/>
      <c r="AN74" s="98"/>
      <c r="AO74" s="98"/>
      <c r="AP74" s="98"/>
      <c r="AQ74" s="98"/>
      <c r="AR74" s="98"/>
      <c r="AS74" s="98"/>
      <c r="AT74" s="98"/>
      <c r="AU74" s="98"/>
      <c r="AV74" s="98"/>
      <c r="AW74" s="98"/>
      <c r="AX74" s="98"/>
      <c r="AY74" s="98"/>
      <c r="AZ74" s="98"/>
      <c r="BA74" s="98"/>
      <c r="BB74" s="98"/>
      <c r="BC74" s="98"/>
      <c r="BD74" s="98"/>
      <c r="BE74" s="98"/>
      <c r="BF74" s="98"/>
      <c r="BG74" s="98"/>
      <c r="BH74" s="98"/>
      <c r="BI74" s="98"/>
      <c r="BJ74" s="98"/>
      <c r="BK74" s="98"/>
      <c r="BL74" s="98"/>
      <c r="BM74" s="98"/>
      <c r="BN74" s="98"/>
      <c r="BO74" s="98"/>
      <c r="BP74" s="98"/>
      <c r="BQ74" s="98"/>
      <c r="BR74" s="98"/>
      <c r="BS74" s="98"/>
      <c r="BT74" s="98"/>
      <c r="BU74" s="98"/>
      <c r="BV74" s="98"/>
      <c r="BW74" s="98"/>
      <c r="BX74" s="98"/>
      <c r="BY74" s="98"/>
      <c r="BZ74" s="98"/>
      <c r="CA74" s="98"/>
      <c r="CB74" s="98"/>
      <c r="CC74" s="98"/>
      <c r="CD74" s="98"/>
      <c r="CE74" s="98"/>
      <c r="CF74" s="98"/>
      <c r="CG74" s="98"/>
      <c r="CH74" s="98"/>
      <c r="CI74" s="98"/>
      <c r="CJ74" s="98"/>
      <c r="CK74" s="98"/>
      <c r="CL74" s="98"/>
      <c r="CM74" s="98"/>
      <c r="CN74" s="98"/>
      <c r="CO74" s="98"/>
      <c r="CP74" s="98"/>
      <c r="CQ74" s="98"/>
      <c r="CR74" s="98"/>
      <c r="CS74" s="98"/>
      <c r="CT74" s="98"/>
      <c r="CU74" s="98"/>
      <c r="CV74" s="98"/>
      <c r="CW74" s="98"/>
      <c r="CX74" s="98"/>
      <c r="CY74" s="98"/>
      <c r="CZ74" s="98"/>
      <c r="DA74" s="98"/>
      <c r="DB74" s="98"/>
      <c r="DC74" s="98"/>
      <c r="DD74" s="98"/>
      <c r="DE74" s="98"/>
      <c r="DF74" s="98"/>
      <c r="DG74" s="98"/>
      <c r="DH74" s="98"/>
      <c r="DI74" s="98"/>
      <c r="DJ74" s="98"/>
      <c r="DK74" s="98"/>
      <c r="DL74" s="98"/>
      <c r="DM74" s="98"/>
      <c r="DN74" s="98"/>
      <c r="DO74" s="98"/>
      <c r="DP74" s="98"/>
      <c r="DQ74" s="98"/>
      <c r="DR74" s="98"/>
      <c r="DS74" s="98"/>
      <c r="DT74" s="98"/>
      <c r="DU74" s="98"/>
      <c r="DV74" s="98"/>
      <c r="DW74" s="98"/>
      <c r="DX74" s="98"/>
      <c r="DY74" s="98"/>
      <c r="DZ74" s="98"/>
      <c r="EA74" s="98"/>
      <c r="EB74" s="98"/>
      <c r="EC74" s="98"/>
      <c r="ED74" s="98"/>
      <c r="EE74" s="98"/>
      <c r="EF74" s="98"/>
      <c r="EG74" s="98"/>
      <c r="EH74" s="98"/>
      <c r="EI74" s="98"/>
      <c r="EJ74" s="98"/>
      <c r="EK74" s="98"/>
      <c r="EL74" s="98"/>
      <c r="EM74" s="98"/>
      <c r="EN74" s="98"/>
      <c r="EO74" s="98"/>
      <c r="EP74" s="98"/>
      <c r="EQ74" s="98"/>
      <c r="ER74" s="98"/>
      <c r="ES74" s="98"/>
      <c r="ET74" s="98"/>
      <c r="EU74" s="98"/>
      <c r="EV74" s="98"/>
      <c r="EW74" s="98"/>
      <c r="EX74" s="98"/>
      <c r="EY74" s="98"/>
      <c r="EZ74" s="98"/>
      <c r="FA74" s="98"/>
      <c r="FB74" s="98"/>
      <c r="FC74" s="98"/>
      <c r="FD74" s="98"/>
      <c r="FE74" s="98"/>
      <c r="FF74" s="98"/>
      <c r="FG74" s="98"/>
      <c r="FH74" s="98"/>
      <c r="FI74" s="98"/>
      <c r="FJ74" s="98"/>
      <c r="FK74" s="98"/>
      <c r="FL74" s="98"/>
      <c r="FM74" s="98"/>
      <c r="FN74" s="98"/>
      <c r="FO74" s="98"/>
      <c r="FP74" s="98"/>
      <c r="FQ74" s="98"/>
      <c r="FR74" s="98"/>
      <c r="FS74" s="98"/>
      <c r="FT74" s="98"/>
      <c r="FU74" s="98"/>
      <c r="FV74" s="98"/>
      <c r="FW74" s="98"/>
      <c r="FX74" s="98"/>
      <c r="FY74" s="98"/>
      <c r="FZ74" s="98"/>
      <c r="GA74" s="98"/>
      <c r="GB74" s="98"/>
      <c r="GC74" s="98"/>
      <c r="GD74" s="98"/>
      <c r="GE74" s="98"/>
      <c r="GF74" s="98"/>
      <c r="GG74" s="98"/>
      <c r="GH74" s="98"/>
      <c r="GI74" s="98"/>
      <c r="GJ74" s="98"/>
      <c r="GK74" s="98"/>
      <c r="GL74" s="98"/>
      <c r="GM74" s="98"/>
      <c r="GN74" s="98"/>
      <c r="GO74" s="98"/>
      <c r="GP74" s="98"/>
      <c r="GQ74" s="98"/>
      <c r="GR74" s="98"/>
      <c r="GS74" s="98"/>
      <c r="GT74" s="98"/>
      <c r="GU74" s="98"/>
      <c r="GV74" s="98"/>
      <c r="GW74" s="98"/>
      <c r="GX74" s="98"/>
      <c r="GY74" s="98"/>
      <c r="GZ74" s="98"/>
      <c r="HA74" s="98"/>
      <c r="HB74" s="98"/>
      <c r="HC74" s="98"/>
      <c r="HD74" s="98"/>
      <c r="HE74" s="98"/>
      <c r="HF74" s="98"/>
      <c r="HG74" s="98"/>
      <c r="HH74" s="98"/>
      <c r="HI74" s="98"/>
      <c r="HJ74" s="98"/>
      <c r="HK74" s="98"/>
      <c r="HL74" s="98"/>
      <c r="HM74" s="98"/>
      <c r="HN74" s="98"/>
      <c r="HO74" s="98"/>
      <c r="HP74" s="98"/>
      <c r="HQ74" s="98"/>
      <c r="HR74" s="98"/>
      <c r="HS74" s="98"/>
    </row>
    <row r="75" spans="1:227" customFormat="1" ht="18">
      <c r="A75" s="42"/>
      <c r="B75" s="15"/>
      <c r="C75" s="15"/>
      <c r="D75" s="17"/>
      <c r="E75" s="17"/>
      <c r="F75" s="17"/>
      <c r="G75" s="17"/>
      <c r="H75" s="209"/>
      <c r="I75" s="85"/>
      <c r="J75" s="85"/>
      <c r="K75" s="85"/>
      <c r="L75" s="172"/>
      <c r="M75" s="171"/>
      <c r="N75" s="17"/>
      <c r="O75" s="17"/>
      <c r="P75" s="17"/>
      <c r="Q75" s="17"/>
      <c r="R75" s="17"/>
      <c r="S75" s="17"/>
      <c r="T75" s="17"/>
      <c r="U75" s="17"/>
      <c r="V75" s="17"/>
      <c r="W75" s="15"/>
      <c r="X75" s="42"/>
      <c r="Y75" s="98"/>
      <c r="Z75" s="98"/>
      <c r="AA75" s="98"/>
      <c r="AB75" s="98"/>
      <c r="AC75" s="98"/>
      <c r="AD75" s="98"/>
      <c r="AE75" s="98"/>
      <c r="AF75" s="98"/>
      <c r="AG75" s="98"/>
      <c r="AH75" s="98"/>
      <c r="AI75" s="98"/>
      <c r="AJ75" s="98"/>
      <c r="AK75" s="98"/>
      <c r="AL75" s="98"/>
      <c r="AM75" s="98"/>
      <c r="AN75" s="98"/>
      <c r="AO75" s="98"/>
      <c r="AP75" s="98"/>
      <c r="AQ75" s="98"/>
      <c r="AR75" s="98"/>
      <c r="AS75" s="98"/>
      <c r="AT75" s="98"/>
      <c r="AU75" s="98"/>
      <c r="AV75" s="98"/>
      <c r="AW75" s="98"/>
      <c r="AX75" s="98"/>
      <c r="AY75" s="98"/>
      <c r="AZ75" s="98"/>
      <c r="BA75" s="98"/>
      <c r="BB75" s="98"/>
      <c r="BC75" s="98"/>
      <c r="BD75" s="98"/>
      <c r="BE75" s="98"/>
      <c r="BF75" s="98"/>
      <c r="BG75" s="98"/>
      <c r="BH75" s="98"/>
      <c r="BI75" s="98"/>
      <c r="BJ75" s="98"/>
      <c r="BK75" s="98"/>
      <c r="BL75" s="98"/>
      <c r="BM75" s="98"/>
      <c r="BN75" s="98"/>
      <c r="BO75" s="98"/>
      <c r="BP75" s="98"/>
      <c r="BQ75" s="98"/>
      <c r="BR75" s="98"/>
      <c r="BS75" s="98"/>
      <c r="BT75" s="98"/>
      <c r="BU75" s="98"/>
      <c r="BV75" s="98"/>
      <c r="BW75" s="98"/>
      <c r="BX75" s="98"/>
      <c r="BY75" s="98"/>
      <c r="BZ75" s="98"/>
      <c r="CA75" s="98"/>
      <c r="CB75" s="98"/>
      <c r="CC75" s="98"/>
      <c r="CD75" s="98"/>
      <c r="CE75" s="98"/>
      <c r="CF75" s="98"/>
      <c r="CG75" s="98"/>
      <c r="CH75" s="98"/>
      <c r="CI75" s="98"/>
      <c r="CJ75" s="98"/>
      <c r="CK75" s="98"/>
      <c r="CL75" s="98"/>
      <c r="CM75" s="98"/>
      <c r="CN75" s="98"/>
      <c r="CO75" s="98"/>
      <c r="CP75" s="98"/>
      <c r="CQ75" s="98"/>
      <c r="CR75" s="98"/>
      <c r="CS75" s="98"/>
      <c r="CT75" s="98"/>
      <c r="CU75" s="98"/>
      <c r="CV75" s="98"/>
      <c r="CW75" s="98"/>
      <c r="CX75" s="98"/>
      <c r="CY75" s="98"/>
      <c r="CZ75" s="98"/>
      <c r="DA75" s="98"/>
      <c r="DB75" s="98"/>
      <c r="DC75" s="98"/>
      <c r="DD75" s="98"/>
      <c r="DE75" s="98"/>
      <c r="DF75" s="98"/>
      <c r="DG75" s="98"/>
      <c r="DH75" s="98"/>
      <c r="DI75" s="98"/>
      <c r="DJ75" s="98"/>
      <c r="DK75" s="98"/>
      <c r="DL75" s="98"/>
      <c r="DM75" s="98"/>
      <c r="DN75" s="98"/>
      <c r="DO75" s="98"/>
      <c r="DP75" s="98"/>
      <c r="DQ75" s="98"/>
      <c r="DR75" s="98"/>
      <c r="DS75" s="98"/>
      <c r="DT75" s="98"/>
      <c r="DU75" s="98"/>
      <c r="DV75" s="98"/>
      <c r="DW75" s="98"/>
      <c r="DX75" s="98"/>
      <c r="DY75" s="98"/>
      <c r="DZ75" s="98"/>
      <c r="EA75" s="98"/>
      <c r="EB75" s="98"/>
      <c r="EC75" s="98"/>
      <c r="ED75" s="98"/>
      <c r="EE75" s="98"/>
      <c r="EF75" s="98"/>
      <c r="EG75" s="98"/>
      <c r="EH75" s="98"/>
      <c r="EI75" s="98"/>
      <c r="EJ75" s="98"/>
      <c r="EK75" s="98"/>
      <c r="EL75" s="98"/>
      <c r="EM75" s="98"/>
      <c r="EN75" s="98"/>
      <c r="EO75" s="98"/>
      <c r="EP75" s="98"/>
      <c r="EQ75" s="98"/>
      <c r="ER75" s="98"/>
      <c r="ES75" s="98"/>
      <c r="ET75" s="98"/>
      <c r="EU75" s="98"/>
      <c r="EV75" s="98"/>
      <c r="EW75" s="98"/>
      <c r="EX75" s="98"/>
      <c r="EY75" s="98"/>
      <c r="EZ75" s="98"/>
      <c r="FA75" s="98"/>
      <c r="FB75" s="98"/>
      <c r="FC75" s="98"/>
      <c r="FD75" s="98"/>
      <c r="FE75" s="98"/>
      <c r="FF75" s="98"/>
      <c r="FG75" s="98"/>
      <c r="FH75" s="98"/>
      <c r="FI75" s="98"/>
      <c r="FJ75" s="98"/>
      <c r="FK75" s="98"/>
      <c r="FL75" s="98"/>
      <c r="FM75" s="98"/>
      <c r="FN75" s="98"/>
      <c r="FO75" s="98"/>
      <c r="FP75" s="98"/>
      <c r="FQ75" s="98"/>
      <c r="FR75" s="98"/>
      <c r="FS75" s="98"/>
      <c r="FT75" s="98"/>
      <c r="FU75" s="98"/>
      <c r="FV75" s="98"/>
      <c r="FW75" s="98"/>
      <c r="FX75" s="98"/>
      <c r="FY75" s="98"/>
      <c r="FZ75" s="98"/>
      <c r="GA75" s="98"/>
      <c r="GB75" s="98"/>
      <c r="GC75" s="98"/>
      <c r="GD75" s="98"/>
      <c r="GE75" s="98"/>
      <c r="GF75" s="98"/>
      <c r="GG75" s="98"/>
      <c r="GH75" s="98"/>
      <c r="GI75" s="98"/>
      <c r="GJ75" s="98"/>
      <c r="GK75" s="98"/>
      <c r="GL75" s="98"/>
      <c r="GM75" s="98"/>
      <c r="GN75" s="98"/>
      <c r="GO75" s="98"/>
      <c r="GP75" s="98"/>
      <c r="GQ75" s="98"/>
      <c r="GR75" s="98"/>
      <c r="GS75" s="98"/>
      <c r="GT75" s="98"/>
      <c r="GU75" s="98"/>
      <c r="GV75" s="98"/>
      <c r="GW75" s="98"/>
      <c r="GX75" s="98"/>
      <c r="GY75" s="98"/>
      <c r="GZ75" s="98"/>
      <c r="HA75" s="98"/>
      <c r="HB75" s="98"/>
      <c r="HC75" s="98"/>
      <c r="HD75" s="98"/>
      <c r="HE75" s="98"/>
      <c r="HF75" s="98"/>
      <c r="HG75" s="98"/>
      <c r="HH75" s="98"/>
      <c r="HI75" s="98"/>
      <c r="HJ75" s="98"/>
      <c r="HK75" s="98"/>
      <c r="HL75" s="98"/>
      <c r="HM75" s="98"/>
      <c r="HN75" s="98"/>
      <c r="HO75" s="98"/>
      <c r="HP75" s="98"/>
      <c r="HQ75" s="98"/>
      <c r="HR75" s="98"/>
      <c r="HS75" s="98"/>
    </row>
    <row r="76" spans="1:227" customFormat="1">
      <c r="A76" s="42"/>
      <c r="B76" s="15"/>
      <c r="C76" s="15"/>
      <c r="D76" s="17"/>
      <c r="E76" s="17"/>
      <c r="F76" s="17"/>
      <c r="G76" s="17"/>
      <c r="H76" s="200" t="s">
        <v>573</v>
      </c>
      <c r="I76" s="210"/>
      <c r="J76" s="210"/>
      <c r="K76" s="210"/>
      <c r="L76" s="211">
        <f>'Pom4'!O181</f>
        <v>1.48</v>
      </c>
      <c r="M76" s="212" t="s">
        <v>592</v>
      </c>
      <c r="N76" s="17"/>
      <c r="O76" s="17"/>
      <c r="P76" s="17"/>
      <c r="Q76" s="17"/>
      <c r="R76" s="259">
        <v>1</v>
      </c>
      <c r="S76" s="17"/>
      <c r="T76" s="17"/>
      <c r="U76" s="17"/>
      <c r="V76" s="17"/>
      <c r="W76" s="15"/>
      <c r="X76" s="42"/>
      <c r="Y76" s="98"/>
      <c r="Z76" s="98"/>
      <c r="AA76" s="98"/>
      <c r="AB76" s="98"/>
      <c r="AC76" s="98"/>
      <c r="AD76" s="98"/>
      <c r="AE76" s="98"/>
      <c r="AF76" s="98"/>
      <c r="AG76" s="98"/>
      <c r="AH76" s="98"/>
      <c r="AI76" s="98"/>
      <c r="AJ76" s="98"/>
      <c r="AK76" s="98"/>
      <c r="AL76" s="98"/>
      <c r="AM76" s="98"/>
      <c r="AN76" s="98"/>
      <c r="AO76" s="98"/>
      <c r="AP76" s="98"/>
      <c r="AQ76" s="98"/>
      <c r="AR76" s="98"/>
      <c r="AS76" s="98"/>
      <c r="AT76" s="98"/>
      <c r="AU76" s="98"/>
      <c r="AV76" s="98"/>
      <c r="AW76" s="98"/>
      <c r="AX76" s="98"/>
      <c r="AY76" s="98"/>
      <c r="AZ76" s="98"/>
      <c r="BA76" s="98"/>
      <c r="BB76" s="98"/>
      <c r="BC76" s="98"/>
      <c r="BD76" s="98"/>
      <c r="BE76" s="98"/>
      <c r="BF76" s="98"/>
      <c r="BG76" s="98"/>
      <c r="BH76" s="98"/>
      <c r="BI76" s="98"/>
      <c r="BJ76" s="98"/>
      <c r="BK76" s="98"/>
      <c r="BL76" s="98"/>
      <c r="BM76" s="98"/>
      <c r="BN76" s="98"/>
      <c r="BO76" s="98"/>
      <c r="BP76" s="98"/>
      <c r="BQ76" s="98"/>
      <c r="BR76" s="98"/>
      <c r="BS76" s="98"/>
      <c r="BT76" s="98"/>
      <c r="BU76" s="98"/>
      <c r="BV76" s="98"/>
      <c r="BW76" s="98"/>
      <c r="BX76" s="98"/>
      <c r="BY76" s="98"/>
      <c r="BZ76" s="98"/>
      <c r="CA76" s="98"/>
      <c r="CB76" s="98"/>
      <c r="CC76" s="98"/>
      <c r="CD76" s="98"/>
      <c r="CE76" s="98"/>
      <c r="CF76" s="98"/>
      <c r="CG76" s="98"/>
      <c r="CH76" s="98"/>
      <c r="CI76" s="98"/>
      <c r="CJ76" s="98"/>
      <c r="CK76" s="98"/>
      <c r="CL76" s="98"/>
      <c r="CM76" s="98"/>
      <c r="CN76" s="98"/>
      <c r="CO76" s="98"/>
      <c r="CP76" s="98"/>
      <c r="CQ76" s="98"/>
      <c r="CR76" s="98"/>
      <c r="CS76" s="98"/>
      <c r="CT76" s="98"/>
      <c r="CU76" s="98"/>
      <c r="CV76" s="98"/>
      <c r="CW76" s="98"/>
      <c r="CX76" s="98"/>
      <c r="CY76" s="98"/>
      <c r="CZ76" s="98"/>
      <c r="DA76" s="98"/>
      <c r="DB76" s="98"/>
      <c r="DC76" s="98"/>
      <c r="DD76" s="98"/>
      <c r="DE76" s="98"/>
      <c r="DF76" s="98"/>
      <c r="DG76" s="98"/>
      <c r="DH76" s="98"/>
      <c r="DI76" s="98"/>
      <c r="DJ76" s="98"/>
      <c r="DK76" s="98"/>
      <c r="DL76" s="98"/>
      <c r="DM76" s="98"/>
      <c r="DN76" s="98"/>
      <c r="DO76" s="98"/>
      <c r="DP76" s="98"/>
      <c r="DQ76" s="98"/>
      <c r="DR76" s="98"/>
      <c r="DS76" s="98"/>
      <c r="DT76" s="98"/>
      <c r="DU76" s="98"/>
      <c r="DV76" s="98"/>
      <c r="DW76" s="98"/>
      <c r="DX76" s="98"/>
      <c r="DY76" s="98"/>
      <c r="DZ76" s="98"/>
      <c r="EA76" s="98"/>
      <c r="EB76" s="98"/>
      <c r="EC76" s="98"/>
      <c r="ED76" s="98"/>
      <c r="EE76" s="98"/>
      <c r="EF76" s="98"/>
      <c r="EG76" s="98"/>
      <c r="EH76" s="98"/>
      <c r="EI76" s="98"/>
      <c r="EJ76" s="98"/>
      <c r="EK76" s="98"/>
      <c r="EL76" s="98"/>
      <c r="EM76" s="98"/>
      <c r="EN76" s="98"/>
      <c r="EO76" s="98"/>
      <c r="EP76" s="98"/>
      <c r="EQ76" s="98"/>
      <c r="ER76" s="98"/>
      <c r="ES76" s="98"/>
      <c r="ET76" s="98"/>
      <c r="EU76" s="98"/>
      <c r="EV76" s="98"/>
      <c r="EW76" s="98"/>
      <c r="EX76" s="98"/>
      <c r="EY76" s="98"/>
      <c r="EZ76" s="98"/>
      <c r="FA76" s="98"/>
      <c r="FB76" s="98"/>
      <c r="FC76" s="98"/>
      <c r="FD76" s="98"/>
      <c r="FE76" s="98"/>
      <c r="FF76" s="98"/>
      <c r="FG76" s="98"/>
      <c r="FH76" s="98"/>
      <c r="FI76" s="98"/>
      <c r="FJ76" s="98"/>
      <c r="FK76" s="98"/>
      <c r="FL76" s="98"/>
      <c r="FM76" s="98"/>
      <c r="FN76" s="98"/>
      <c r="FO76" s="98"/>
      <c r="FP76" s="98"/>
      <c r="FQ76" s="98"/>
      <c r="FR76" s="98"/>
      <c r="FS76" s="98"/>
      <c r="FT76" s="98"/>
      <c r="FU76" s="98"/>
      <c r="FV76" s="98"/>
      <c r="FW76" s="98"/>
      <c r="FX76" s="98"/>
      <c r="FY76" s="98"/>
      <c r="FZ76" s="98"/>
      <c r="GA76" s="98"/>
      <c r="GB76" s="98"/>
      <c r="GC76" s="98"/>
      <c r="GD76" s="98"/>
      <c r="GE76" s="98"/>
      <c r="GF76" s="98"/>
      <c r="GG76" s="98"/>
      <c r="GH76" s="98"/>
      <c r="GI76" s="98"/>
      <c r="GJ76" s="98"/>
      <c r="GK76" s="98"/>
      <c r="GL76" s="98"/>
      <c r="GM76" s="98"/>
      <c r="GN76" s="98"/>
      <c r="GO76" s="98"/>
      <c r="GP76" s="98"/>
      <c r="GQ76" s="98"/>
      <c r="GR76" s="98"/>
      <c r="GS76" s="98"/>
      <c r="GT76" s="98"/>
      <c r="GU76" s="98"/>
      <c r="GV76" s="98"/>
      <c r="GW76" s="98"/>
      <c r="GX76" s="98"/>
      <c r="GY76" s="98"/>
      <c r="GZ76" s="98"/>
      <c r="HA76" s="98"/>
      <c r="HB76" s="98"/>
      <c r="HC76" s="98"/>
      <c r="HD76" s="98"/>
      <c r="HE76" s="98"/>
      <c r="HF76" s="98"/>
      <c r="HG76" s="98"/>
      <c r="HH76" s="98"/>
      <c r="HI76" s="98"/>
      <c r="HJ76" s="98"/>
      <c r="HK76" s="98"/>
      <c r="HL76" s="98"/>
      <c r="HM76" s="98"/>
      <c r="HN76" s="98"/>
      <c r="HO76" s="98"/>
      <c r="HP76" s="98"/>
      <c r="HQ76" s="98"/>
      <c r="HR76" s="98"/>
      <c r="HS76" s="98"/>
    </row>
    <row r="77" spans="1:227" customFormat="1">
      <c r="A77" s="42"/>
      <c r="B77" s="15"/>
      <c r="C77" s="15"/>
      <c r="D77" s="17"/>
      <c r="E77" s="17"/>
      <c r="F77" s="17"/>
      <c r="G77" s="17"/>
      <c r="H77" s="17"/>
      <c r="I77" s="17"/>
      <c r="J77" s="17"/>
      <c r="K77" s="17"/>
      <c r="L77" s="17"/>
      <c r="M77" s="17"/>
      <c r="N77" s="17"/>
      <c r="O77" s="17"/>
      <c r="P77" s="17"/>
      <c r="Q77" s="17"/>
      <c r="R77" s="17"/>
      <c r="S77" s="17"/>
      <c r="T77" s="17"/>
      <c r="U77" s="17"/>
      <c r="V77" s="17"/>
      <c r="W77" s="15"/>
      <c r="X77" s="42"/>
      <c r="Y77" s="98"/>
      <c r="Z77" s="98"/>
      <c r="AA77" s="98"/>
      <c r="AB77" s="98"/>
      <c r="AC77" s="98"/>
      <c r="AD77" s="98"/>
      <c r="AE77" s="98"/>
      <c r="AF77" s="98"/>
      <c r="AG77" s="98"/>
      <c r="AH77" s="98"/>
      <c r="AI77" s="98"/>
      <c r="AJ77" s="98"/>
      <c r="AK77" s="98"/>
      <c r="AL77" s="98"/>
      <c r="AM77" s="98"/>
      <c r="AN77" s="98"/>
      <c r="AO77" s="98"/>
      <c r="AP77" s="98"/>
      <c r="AQ77" s="98"/>
      <c r="AR77" s="98"/>
      <c r="AS77" s="98"/>
      <c r="AT77" s="98"/>
      <c r="AU77" s="98"/>
      <c r="AV77" s="98"/>
      <c r="AW77" s="98"/>
      <c r="AX77" s="98"/>
      <c r="AY77" s="98"/>
      <c r="AZ77" s="98"/>
      <c r="BA77" s="98"/>
      <c r="BB77" s="98"/>
      <c r="BC77" s="98"/>
      <c r="BD77" s="98"/>
      <c r="BE77" s="98"/>
      <c r="BF77" s="98"/>
      <c r="BG77" s="98"/>
      <c r="BH77" s="98"/>
      <c r="BI77" s="98"/>
      <c r="BJ77" s="98"/>
      <c r="BK77" s="98"/>
      <c r="BL77" s="98"/>
      <c r="BM77" s="98"/>
      <c r="BN77" s="98"/>
      <c r="BO77" s="98"/>
      <c r="BP77" s="98"/>
      <c r="BQ77" s="98"/>
      <c r="BR77" s="98"/>
      <c r="BS77" s="98"/>
      <c r="BT77" s="98"/>
      <c r="BU77" s="98"/>
      <c r="BV77" s="98"/>
      <c r="BW77" s="98"/>
      <c r="BX77" s="98"/>
      <c r="BY77" s="98"/>
      <c r="BZ77" s="98"/>
      <c r="CA77" s="98"/>
      <c r="CB77" s="98"/>
      <c r="CC77" s="98"/>
      <c r="CD77" s="98"/>
      <c r="CE77" s="98"/>
      <c r="CF77" s="98"/>
      <c r="CG77" s="98"/>
      <c r="CH77" s="98"/>
      <c r="CI77" s="98"/>
      <c r="CJ77" s="98"/>
      <c r="CK77" s="98"/>
      <c r="CL77" s="98"/>
      <c r="CM77" s="98"/>
      <c r="CN77" s="98"/>
      <c r="CO77" s="98"/>
      <c r="CP77" s="98"/>
      <c r="CQ77" s="98"/>
      <c r="CR77" s="98"/>
      <c r="CS77" s="98"/>
      <c r="CT77" s="98"/>
      <c r="CU77" s="98"/>
      <c r="CV77" s="98"/>
      <c r="CW77" s="98"/>
      <c r="CX77" s="98"/>
      <c r="CY77" s="98"/>
      <c r="CZ77" s="98"/>
      <c r="DA77" s="98"/>
      <c r="DB77" s="98"/>
      <c r="DC77" s="98"/>
      <c r="DD77" s="98"/>
      <c r="DE77" s="98"/>
      <c r="DF77" s="98"/>
      <c r="DG77" s="98"/>
      <c r="DH77" s="98"/>
      <c r="DI77" s="98"/>
      <c r="DJ77" s="98"/>
      <c r="DK77" s="98"/>
      <c r="DL77" s="98"/>
      <c r="DM77" s="98"/>
      <c r="DN77" s="98"/>
      <c r="DO77" s="98"/>
      <c r="DP77" s="98"/>
      <c r="DQ77" s="98"/>
      <c r="DR77" s="98"/>
      <c r="DS77" s="98"/>
      <c r="DT77" s="98"/>
      <c r="DU77" s="98"/>
      <c r="DV77" s="98"/>
      <c r="DW77" s="98"/>
      <c r="DX77" s="98"/>
      <c r="DY77" s="98"/>
      <c r="DZ77" s="98"/>
      <c r="EA77" s="98"/>
      <c r="EB77" s="98"/>
      <c r="EC77" s="98"/>
      <c r="ED77" s="98"/>
      <c r="EE77" s="98"/>
      <c r="EF77" s="98"/>
      <c r="EG77" s="98"/>
      <c r="EH77" s="98"/>
      <c r="EI77" s="98"/>
      <c r="EJ77" s="98"/>
      <c r="EK77" s="98"/>
      <c r="EL77" s="98"/>
      <c r="EM77" s="98"/>
      <c r="EN77" s="98"/>
      <c r="EO77" s="98"/>
      <c r="EP77" s="98"/>
      <c r="EQ77" s="98"/>
      <c r="ER77" s="98"/>
      <c r="ES77" s="98"/>
      <c r="ET77" s="98"/>
      <c r="EU77" s="98"/>
      <c r="EV77" s="98"/>
      <c r="EW77" s="98"/>
      <c r="EX77" s="98"/>
      <c r="EY77" s="98"/>
      <c r="EZ77" s="98"/>
      <c r="FA77" s="98"/>
      <c r="FB77" s="98"/>
      <c r="FC77" s="98"/>
      <c r="FD77" s="98"/>
      <c r="FE77" s="98"/>
      <c r="FF77" s="98"/>
      <c r="FG77" s="98"/>
      <c r="FH77" s="98"/>
      <c r="FI77" s="98"/>
      <c r="FJ77" s="98"/>
      <c r="FK77" s="98"/>
      <c r="FL77" s="98"/>
      <c r="FM77" s="98"/>
      <c r="FN77" s="98"/>
      <c r="FO77" s="98"/>
      <c r="FP77" s="98"/>
      <c r="FQ77" s="98"/>
      <c r="FR77" s="98"/>
      <c r="FS77" s="98"/>
      <c r="FT77" s="98"/>
      <c r="FU77" s="98"/>
      <c r="FV77" s="98"/>
      <c r="FW77" s="98"/>
      <c r="FX77" s="98"/>
      <c r="FY77" s="98"/>
      <c r="FZ77" s="98"/>
      <c r="GA77" s="98"/>
      <c r="GB77" s="98"/>
      <c r="GC77" s="98"/>
      <c r="GD77" s="98"/>
      <c r="GE77" s="98"/>
      <c r="GF77" s="98"/>
      <c r="GG77" s="98"/>
      <c r="GH77" s="98"/>
      <c r="GI77" s="98"/>
      <c r="GJ77" s="98"/>
      <c r="GK77" s="98"/>
      <c r="GL77" s="98"/>
      <c r="GM77" s="98"/>
      <c r="GN77" s="98"/>
      <c r="GO77" s="98"/>
      <c r="GP77" s="98"/>
      <c r="GQ77" s="98"/>
      <c r="GR77" s="98"/>
      <c r="GS77" s="98"/>
      <c r="GT77" s="98"/>
      <c r="GU77" s="98"/>
      <c r="GV77" s="98"/>
      <c r="GW77" s="98"/>
      <c r="GX77" s="98"/>
      <c r="GY77" s="98"/>
      <c r="GZ77" s="98"/>
      <c r="HA77" s="98"/>
      <c r="HB77" s="98"/>
      <c r="HC77" s="98"/>
      <c r="HD77" s="98"/>
      <c r="HE77" s="98"/>
      <c r="HF77" s="98"/>
      <c r="HG77" s="98"/>
      <c r="HH77" s="98"/>
      <c r="HI77" s="98"/>
      <c r="HJ77" s="98"/>
      <c r="HK77" s="98"/>
      <c r="HL77" s="98"/>
      <c r="HM77" s="98"/>
      <c r="HN77" s="98"/>
      <c r="HO77" s="98"/>
      <c r="HP77" s="98"/>
      <c r="HQ77" s="98"/>
      <c r="HR77" s="98"/>
      <c r="HS77" s="98"/>
    </row>
    <row r="78" spans="1:227" customFormat="1">
      <c r="A78" s="42"/>
      <c r="B78" s="15"/>
      <c r="C78" s="15"/>
      <c r="D78" s="17"/>
      <c r="E78" s="17"/>
      <c r="F78" s="17"/>
      <c r="G78" s="17"/>
      <c r="H78" s="17"/>
      <c r="I78" s="17"/>
      <c r="J78" s="17"/>
      <c r="K78" s="17"/>
      <c r="L78" s="17"/>
      <c r="M78" s="17"/>
      <c r="N78" s="17"/>
      <c r="O78" s="17"/>
      <c r="P78" s="17"/>
      <c r="Q78" s="17"/>
      <c r="R78" s="17"/>
      <c r="S78" s="17"/>
      <c r="T78" s="17"/>
      <c r="U78" s="17"/>
      <c r="V78" s="17"/>
      <c r="W78" s="15"/>
      <c r="X78" s="42"/>
      <c r="Y78" s="98"/>
      <c r="Z78" s="98"/>
      <c r="AA78" s="98"/>
      <c r="AB78" s="98"/>
      <c r="AC78" s="98"/>
      <c r="AD78" s="98"/>
      <c r="AE78" s="98"/>
      <c r="AF78" s="98"/>
      <c r="AG78" s="98"/>
      <c r="AH78" s="98"/>
      <c r="AI78" s="98"/>
      <c r="AJ78" s="98"/>
      <c r="AK78" s="98"/>
      <c r="AL78" s="98"/>
      <c r="AM78" s="98"/>
      <c r="AN78" s="98"/>
      <c r="AO78" s="98"/>
      <c r="AP78" s="98"/>
      <c r="AQ78" s="98"/>
      <c r="AR78" s="98"/>
      <c r="AS78" s="98"/>
      <c r="AT78" s="98"/>
      <c r="AU78" s="98"/>
      <c r="AV78" s="98"/>
      <c r="AW78" s="98"/>
      <c r="AX78" s="98"/>
      <c r="AY78" s="98"/>
      <c r="AZ78" s="98"/>
      <c r="BA78" s="98"/>
      <c r="BB78" s="98"/>
      <c r="BC78" s="98"/>
      <c r="BD78" s="98"/>
      <c r="BE78" s="98"/>
      <c r="BF78" s="98"/>
      <c r="BG78" s="98"/>
      <c r="BH78" s="98"/>
      <c r="BI78" s="98"/>
      <c r="BJ78" s="98"/>
      <c r="BK78" s="98"/>
      <c r="BL78" s="98"/>
      <c r="BM78" s="98"/>
      <c r="BN78" s="98"/>
      <c r="BO78" s="98"/>
      <c r="BP78" s="98"/>
      <c r="BQ78" s="98"/>
      <c r="BR78" s="98"/>
      <c r="BS78" s="98"/>
      <c r="BT78" s="98"/>
      <c r="BU78" s="98"/>
      <c r="BV78" s="98"/>
      <c r="BW78" s="98"/>
      <c r="BX78" s="98"/>
      <c r="BY78" s="98"/>
      <c r="BZ78" s="98"/>
      <c r="CA78" s="98"/>
      <c r="CB78" s="98"/>
      <c r="CC78" s="98"/>
      <c r="CD78" s="98"/>
      <c r="CE78" s="98"/>
      <c r="CF78" s="98"/>
      <c r="CG78" s="98"/>
      <c r="CH78" s="98"/>
      <c r="CI78" s="98"/>
      <c r="CJ78" s="98"/>
      <c r="CK78" s="98"/>
      <c r="CL78" s="98"/>
      <c r="CM78" s="98"/>
      <c r="CN78" s="98"/>
      <c r="CO78" s="98"/>
      <c r="CP78" s="98"/>
      <c r="CQ78" s="98"/>
      <c r="CR78" s="98"/>
      <c r="CS78" s="98"/>
      <c r="CT78" s="98"/>
      <c r="CU78" s="98"/>
      <c r="CV78" s="98"/>
      <c r="CW78" s="98"/>
      <c r="CX78" s="98"/>
      <c r="CY78" s="98"/>
      <c r="CZ78" s="98"/>
      <c r="DA78" s="98"/>
      <c r="DB78" s="98"/>
      <c r="DC78" s="98"/>
      <c r="DD78" s="98"/>
      <c r="DE78" s="98"/>
      <c r="DF78" s="98"/>
      <c r="DG78" s="98"/>
      <c r="DH78" s="98"/>
      <c r="DI78" s="98"/>
      <c r="DJ78" s="98"/>
      <c r="DK78" s="98"/>
      <c r="DL78" s="98"/>
      <c r="DM78" s="98"/>
      <c r="DN78" s="98"/>
      <c r="DO78" s="98"/>
      <c r="DP78" s="98"/>
      <c r="DQ78" s="98"/>
      <c r="DR78" s="98"/>
      <c r="DS78" s="98"/>
      <c r="DT78" s="98"/>
      <c r="DU78" s="98"/>
      <c r="DV78" s="98"/>
      <c r="DW78" s="98"/>
      <c r="DX78" s="98"/>
      <c r="DY78" s="98"/>
      <c r="DZ78" s="98"/>
      <c r="EA78" s="98"/>
      <c r="EB78" s="98"/>
      <c r="EC78" s="98"/>
      <c r="ED78" s="98"/>
      <c r="EE78" s="98"/>
      <c r="EF78" s="98"/>
      <c r="EG78" s="98"/>
      <c r="EH78" s="98"/>
      <c r="EI78" s="98"/>
      <c r="EJ78" s="98"/>
      <c r="EK78" s="98"/>
      <c r="EL78" s="98"/>
      <c r="EM78" s="98"/>
      <c r="EN78" s="98"/>
      <c r="EO78" s="98"/>
      <c r="EP78" s="98"/>
      <c r="EQ78" s="98"/>
      <c r="ER78" s="98"/>
      <c r="ES78" s="98"/>
      <c r="ET78" s="98"/>
      <c r="EU78" s="98"/>
      <c r="EV78" s="98"/>
      <c r="EW78" s="98"/>
      <c r="EX78" s="98"/>
      <c r="EY78" s="98"/>
      <c r="EZ78" s="98"/>
      <c r="FA78" s="98"/>
      <c r="FB78" s="98"/>
      <c r="FC78" s="98"/>
      <c r="FD78" s="98"/>
      <c r="FE78" s="98"/>
      <c r="FF78" s="98"/>
      <c r="FG78" s="98"/>
      <c r="FH78" s="98"/>
      <c r="FI78" s="98"/>
      <c r="FJ78" s="98"/>
      <c r="FK78" s="98"/>
      <c r="FL78" s="98"/>
      <c r="FM78" s="98"/>
      <c r="FN78" s="98"/>
      <c r="FO78" s="98"/>
      <c r="FP78" s="98"/>
      <c r="FQ78" s="98"/>
      <c r="FR78" s="98"/>
      <c r="FS78" s="98"/>
      <c r="FT78" s="98"/>
      <c r="FU78" s="98"/>
      <c r="FV78" s="98"/>
      <c r="FW78" s="98"/>
      <c r="FX78" s="98"/>
      <c r="FY78" s="98"/>
      <c r="FZ78" s="98"/>
      <c r="GA78" s="98"/>
      <c r="GB78" s="98"/>
      <c r="GC78" s="98"/>
      <c r="GD78" s="98"/>
      <c r="GE78" s="98"/>
      <c r="GF78" s="98"/>
      <c r="GG78" s="98"/>
      <c r="GH78" s="98"/>
      <c r="GI78" s="98"/>
      <c r="GJ78" s="98"/>
      <c r="GK78" s="98"/>
      <c r="GL78" s="98"/>
      <c r="GM78" s="98"/>
      <c r="GN78" s="98"/>
      <c r="GO78" s="98"/>
      <c r="GP78" s="98"/>
      <c r="GQ78" s="98"/>
      <c r="GR78" s="98"/>
      <c r="GS78" s="98"/>
      <c r="GT78" s="98"/>
      <c r="GU78" s="98"/>
      <c r="GV78" s="98"/>
      <c r="GW78" s="98"/>
      <c r="GX78" s="98"/>
      <c r="GY78" s="98"/>
      <c r="GZ78" s="98"/>
      <c r="HA78" s="98"/>
      <c r="HB78" s="98"/>
      <c r="HC78" s="98"/>
      <c r="HD78" s="98"/>
      <c r="HE78" s="98"/>
      <c r="HF78" s="98"/>
      <c r="HG78" s="98"/>
      <c r="HH78" s="98"/>
      <c r="HI78" s="98"/>
      <c r="HJ78" s="98"/>
      <c r="HK78" s="98"/>
      <c r="HL78" s="98"/>
      <c r="HM78" s="98"/>
      <c r="HN78" s="98"/>
      <c r="HO78" s="98"/>
      <c r="HP78" s="98"/>
      <c r="HQ78" s="98"/>
      <c r="HR78" s="98"/>
      <c r="HS78" s="98"/>
    </row>
    <row r="79" spans="1:227" s="23" customFormat="1" ht="15" customHeight="1">
      <c r="A79" s="42"/>
      <c r="B79" s="17"/>
      <c r="C79" s="17"/>
      <c r="D79" s="22"/>
      <c r="E79" s="22"/>
      <c r="F79" s="17"/>
      <c r="G79" s="17"/>
      <c r="H79" s="17"/>
      <c r="I79" s="17"/>
      <c r="J79" s="17"/>
      <c r="K79" s="17"/>
      <c r="L79" s="80"/>
      <c r="M79" s="80"/>
      <c r="N79" s="80"/>
      <c r="O79" s="80"/>
      <c r="P79" s="80"/>
      <c r="Q79" s="80"/>
      <c r="R79" s="22"/>
      <c r="S79" s="22"/>
      <c r="T79" s="22"/>
      <c r="U79" s="22"/>
      <c r="V79" s="22"/>
      <c r="W79" s="22"/>
      <c r="X79" s="42"/>
      <c r="Y79" s="239"/>
      <c r="Z79" s="239"/>
      <c r="AA79" s="239"/>
      <c r="AB79" s="239"/>
      <c r="AC79" s="239"/>
      <c r="AD79" s="239"/>
      <c r="AE79" s="239"/>
      <c r="AF79" s="239"/>
      <c r="AG79" s="239"/>
      <c r="AH79" s="239"/>
      <c r="AI79" s="239"/>
      <c r="AJ79" s="239"/>
      <c r="AK79" s="239"/>
      <c r="AL79" s="239"/>
      <c r="AM79" s="239"/>
      <c r="AN79" s="239"/>
      <c r="AO79" s="239"/>
      <c r="AP79" s="239"/>
      <c r="AQ79" s="239"/>
      <c r="AR79" s="239"/>
      <c r="AS79" s="239"/>
      <c r="AT79" s="239"/>
      <c r="AU79" s="239"/>
      <c r="AV79" s="239"/>
      <c r="AW79" s="239"/>
      <c r="AX79" s="239"/>
      <c r="AY79" s="239"/>
      <c r="AZ79" s="239"/>
      <c r="BA79" s="239"/>
      <c r="BB79" s="239"/>
      <c r="BC79" s="239"/>
      <c r="BD79" s="239"/>
      <c r="BE79" s="239"/>
      <c r="BF79" s="239"/>
      <c r="BG79" s="239"/>
      <c r="BH79" s="239"/>
      <c r="BI79" s="239"/>
      <c r="BJ79" s="239"/>
      <c r="BK79" s="239"/>
      <c r="BL79" s="239"/>
      <c r="BM79" s="239"/>
      <c r="BN79" s="239"/>
      <c r="BO79" s="239"/>
      <c r="BP79" s="239"/>
      <c r="BQ79" s="239"/>
      <c r="BR79" s="239"/>
      <c r="BS79" s="239"/>
      <c r="BT79" s="239"/>
      <c r="BU79" s="239"/>
      <c r="BV79" s="239"/>
      <c r="BW79" s="239"/>
      <c r="BX79" s="239"/>
      <c r="BY79" s="239"/>
      <c r="BZ79" s="239"/>
      <c r="CA79" s="239"/>
      <c r="CB79" s="239"/>
      <c r="CC79" s="239"/>
      <c r="CD79" s="239"/>
      <c r="CE79" s="239"/>
      <c r="CF79" s="239"/>
      <c r="CG79" s="239"/>
      <c r="CH79" s="239"/>
      <c r="CI79" s="239"/>
      <c r="CJ79" s="239"/>
      <c r="CK79" s="239"/>
      <c r="CL79" s="239"/>
      <c r="CM79" s="239"/>
      <c r="CN79" s="239"/>
      <c r="CO79" s="239"/>
      <c r="CP79" s="239"/>
      <c r="CQ79" s="239"/>
      <c r="CR79" s="239"/>
      <c r="CS79" s="239"/>
      <c r="CT79" s="239"/>
      <c r="CU79" s="239"/>
      <c r="CV79" s="239"/>
      <c r="CW79" s="239"/>
      <c r="CX79" s="239"/>
      <c r="CY79" s="239"/>
      <c r="CZ79" s="239"/>
      <c r="DA79" s="239"/>
      <c r="DB79" s="239"/>
      <c r="DC79" s="239"/>
      <c r="DD79" s="239"/>
      <c r="DE79" s="239"/>
      <c r="DF79" s="239"/>
      <c r="DG79" s="239"/>
      <c r="DH79" s="239"/>
      <c r="DI79" s="239"/>
      <c r="DJ79" s="239"/>
      <c r="DK79" s="239"/>
      <c r="DL79" s="239"/>
      <c r="DM79" s="239"/>
      <c r="DN79" s="239"/>
      <c r="DO79" s="239"/>
      <c r="DP79" s="239"/>
      <c r="DQ79" s="239"/>
      <c r="DR79" s="239"/>
      <c r="DS79" s="239"/>
      <c r="DT79" s="239"/>
      <c r="DU79" s="239"/>
      <c r="DV79" s="239"/>
      <c r="DW79" s="239"/>
      <c r="DX79" s="239"/>
      <c r="DY79" s="239"/>
      <c r="DZ79" s="239"/>
      <c r="EA79" s="239"/>
      <c r="EB79" s="239"/>
      <c r="EC79" s="239"/>
      <c r="ED79" s="239"/>
      <c r="EE79" s="239"/>
      <c r="EF79" s="239"/>
      <c r="EG79" s="239"/>
      <c r="EH79" s="239"/>
      <c r="EI79" s="239"/>
      <c r="EJ79" s="239"/>
      <c r="EK79" s="239"/>
      <c r="EL79" s="239"/>
      <c r="EM79" s="239"/>
      <c r="EN79" s="239"/>
      <c r="EO79" s="239"/>
      <c r="EP79" s="239"/>
      <c r="EQ79" s="239"/>
      <c r="ER79" s="239"/>
      <c r="ES79" s="239"/>
      <c r="ET79" s="239"/>
      <c r="EU79" s="239"/>
      <c r="EV79" s="239"/>
      <c r="EW79" s="239"/>
      <c r="EX79" s="239"/>
      <c r="EY79" s="239"/>
      <c r="EZ79" s="239"/>
      <c r="FA79" s="239"/>
      <c r="FB79" s="239"/>
      <c r="FC79" s="239"/>
      <c r="FD79" s="239"/>
      <c r="FE79" s="239"/>
      <c r="FF79" s="239"/>
      <c r="FG79" s="239"/>
      <c r="FH79" s="239"/>
      <c r="FI79" s="239"/>
      <c r="FJ79" s="239"/>
      <c r="FK79" s="239"/>
      <c r="FL79" s="239"/>
      <c r="FM79" s="239"/>
      <c r="FN79" s="239"/>
      <c r="FO79" s="239"/>
      <c r="FP79" s="239"/>
      <c r="FQ79" s="239"/>
      <c r="FR79" s="239"/>
      <c r="FS79" s="239"/>
      <c r="FT79" s="239"/>
      <c r="FU79" s="239"/>
      <c r="FV79" s="239"/>
      <c r="FW79" s="239"/>
      <c r="FX79" s="239"/>
      <c r="FY79" s="239"/>
      <c r="FZ79" s="239"/>
      <c r="GA79" s="239"/>
      <c r="GB79" s="239"/>
      <c r="GC79" s="239"/>
      <c r="GD79" s="239"/>
      <c r="GE79" s="239"/>
      <c r="GF79" s="239"/>
      <c r="GG79" s="239"/>
      <c r="GH79" s="239"/>
      <c r="GI79" s="239"/>
      <c r="GJ79" s="239"/>
      <c r="GK79" s="239"/>
      <c r="GL79" s="239"/>
      <c r="GM79" s="239"/>
      <c r="GN79" s="239"/>
      <c r="GO79" s="239"/>
      <c r="GP79" s="239"/>
      <c r="GQ79" s="239"/>
      <c r="GR79" s="239"/>
      <c r="GS79" s="239"/>
      <c r="GT79" s="239"/>
      <c r="GU79" s="239"/>
      <c r="GV79" s="239"/>
      <c r="GW79" s="239"/>
      <c r="GX79" s="239"/>
      <c r="GY79" s="239"/>
      <c r="GZ79" s="239"/>
      <c r="HA79" s="239"/>
      <c r="HB79" s="239"/>
      <c r="HC79" s="239"/>
      <c r="HD79" s="239"/>
      <c r="HE79" s="239"/>
      <c r="HF79" s="239"/>
      <c r="HG79" s="239"/>
      <c r="HH79" s="239"/>
      <c r="HI79" s="239"/>
      <c r="HJ79" s="239"/>
      <c r="HK79" s="239"/>
      <c r="HL79" s="239"/>
      <c r="HM79" s="239"/>
      <c r="HN79" s="239"/>
      <c r="HO79" s="239"/>
      <c r="HP79" s="239"/>
      <c r="HQ79" s="239"/>
      <c r="HR79" s="239"/>
      <c r="HS79" s="239"/>
    </row>
    <row r="80" spans="1:227" customFormat="1" ht="9" customHeight="1">
      <c r="A80" s="42"/>
      <c r="B80" s="15"/>
      <c r="C80" s="15"/>
      <c r="D80" s="17"/>
      <c r="E80" s="17"/>
      <c r="F80" s="17"/>
      <c r="G80" s="22"/>
      <c r="H80" s="22"/>
      <c r="I80" s="17"/>
      <c r="J80" s="17"/>
      <c r="K80" s="17"/>
      <c r="L80" s="17"/>
      <c r="M80" s="17"/>
      <c r="N80" s="17"/>
      <c r="O80" s="17"/>
      <c r="P80" s="17"/>
      <c r="Q80" s="17"/>
      <c r="R80" s="17"/>
      <c r="S80" s="17"/>
      <c r="T80" s="17"/>
      <c r="U80" s="17"/>
      <c r="V80" s="17"/>
      <c r="W80" s="15"/>
      <c r="X80" s="42"/>
      <c r="Y80" s="98"/>
      <c r="Z80" s="98"/>
      <c r="AA80" s="98"/>
      <c r="AB80" s="98"/>
      <c r="AC80" s="98"/>
      <c r="AD80" s="98"/>
      <c r="AE80" s="98"/>
      <c r="AF80" s="98"/>
      <c r="AG80" s="98"/>
      <c r="AH80" s="98"/>
      <c r="AI80" s="98"/>
      <c r="AJ80" s="98"/>
      <c r="AK80" s="98"/>
      <c r="AL80" s="98"/>
      <c r="AM80" s="98"/>
      <c r="AN80" s="98"/>
      <c r="AO80" s="98"/>
      <c r="AP80" s="98"/>
      <c r="AQ80" s="98"/>
      <c r="AR80" s="98"/>
      <c r="AS80" s="98"/>
      <c r="AT80" s="98"/>
      <c r="AU80" s="98"/>
      <c r="AV80" s="98"/>
      <c r="AW80" s="98"/>
      <c r="AX80" s="98"/>
      <c r="AY80" s="98"/>
      <c r="AZ80" s="98"/>
      <c r="BA80" s="98"/>
      <c r="BB80" s="98"/>
      <c r="BC80" s="98"/>
      <c r="BD80" s="98"/>
      <c r="BE80" s="98"/>
      <c r="BF80" s="98"/>
      <c r="BG80" s="98"/>
      <c r="BH80" s="98"/>
      <c r="BI80" s="98"/>
      <c r="BJ80" s="98"/>
      <c r="BK80" s="98"/>
      <c r="BL80" s="98"/>
      <c r="BM80" s="98"/>
      <c r="BN80" s="98"/>
      <c r="BO80" s="98"/>
      <c r="BP80" s="98"/>
      <c r="BQ80" s="98"/>
      <c r="BR80" s="98"/>
      <c r="BS80" s="98"/>
      <c r="BT80" s="98"/>
      <c r="BU80" s="98"/>
      <c r="BV80" s="98"/>
      <c r="BW80" s="98"/>
      <c r="BX80" s="98"/>
      <c r="BY80" s="98"/>
      <c r="BZ80" s="98"/>
      <c r="CA80" s="98"/>
      <c r="CB80" s="98"/>
      <c r="CC80" s="98"/>
      <c r="CD80" s="98"/>
      <c r="CE80" s="98"/>
      <c r="CF80" s="98"/>
      <c r="CG80" s="98"/>
      <c r="CH80" s="98"/>
      <c r="CI80" s="98"/>
      <c r="CJ80" s="98"/>
      <c r="CK80" s="98"/>
      <c r="CL80" s="98"/>
      <c r="CM80" s="98"/>
      <c r="CN80" s="98"/>
      <c r="CO80" s="98"/>
      <c r="CP80" s="98"/>
      <c r="CQ80" s="98"/>
      <c r="CR80" s="98"/>
      <c r="CS80" s="98"/>
      <c r="CT80" s="98"/>
      <c r="CU80" s="98"/>
      <c r="CV80" s="98"/>
      <c r="CW80" s="98"/>
      <c r="CX80" s="98"/>
      <c r="CY80" s="98"/>
      <c r="CZ80" s="98"/>
      <c r="DA80" s="98"/>
      <c r="DB80" s="98"/>
      <c r="DC80" s="98"/>
      <c r="DD80" s="98"/>
      <c r="DE80" s="98"/>
      <c r="DF80" s="98"/>
      <c r="DG80" s="98"/>
      <c r="DH80" s="98"/>
      <c r="DI80" s="98"/>
      <c r="DJ80" s="98"/>
      <c r="DK80" s="98"/>
      <c r="DL80" s="98"/>
      <c r="DM80" s="98"/>
      <c r="DN80" s="98"/>
      <c r="DO80" s="98"/>
      <c r="DP80" s="98"/>
      <c r="DQ80" s="98"/>
      <c r="DR80" s="98"/>
      <c r="DS80" s="98"/>
      <c r="DT80" s="98"/>
      <c r="DU80" s="98"/>
      <c r="DV80" s="98"/>
      <c r="DW80" s="98"/>
      <c r="DX80" s="98"/>
      <c r="DY80" s="98"/>
      <c r="DZ80" s="98"/>
      <c r="EA80" s="98"/>
      <c r="EB80" s="98"/>
      <c r="EC80" s="98"/>
      <c r="ED80" s="98"/>
      <c r="EE80" s="98"/>
      <c r="EF80" s="98"/>
      <c r="EG80" s="98"/>
      <c r="EH80" s="98"/>
      <c r="EI80" s="98"/>
      <c r="EJ80" s="98"/>
      <c r="EK80" s="98"/>
      <c r="EL80" s="98"/>
      <c r="EM80" s="98"/>
      <c r="EN80" s="98"/>
      <c r="EO80" s="98"/>
      <c r="EP80" s="98"/>
      <c r="EQ80" s="98"/>
      <c r="ER80" s="98"/>
      <c r="ES80" s="98"/>
      <c r="ET80" s="98"/>
      <c r="EU80" s="98"/>
      <c r="EV80" s="98"/>
      <c r="EW80" s="98"/>
      <c r="EX80" s="98"/>
      <c r="EY80" s="98"/>
      <c r="EZ80" s="98"/>
      <c r="FA80" s="98"/>
      <c r="FB80" s="98"/>
      <c r="FC80" s="98"/>
      <c r="FD80" s="98"/>
      <c r="FE80" s="98"/>
      <c r="FF80" s="98"/>
      <c r="FG80" s="98"/>
      <c r="FH80" s="98"/>
      <c r="FI80" s="98"/>
      <c r="FJ80" s="98"/>
      <c r="FK80" s="98"/>
      <c r="FL80" s="98"/>
      <c r="FM80" s="98"/>
      <c r="FN80" s="98"/>
      <c r="FO80" s="98"/>
      <c r="FP80" s="98"/>
      <c r="FQ80" s="98"/>
      <c r="FR80" s="98"/>
      <c r="FS80" s="98"/>
      <c r="FT80" s="98"/>
      <c r="FU80" s="98"/>
      <c r="FV80" s="98"/>
      <c r="FW80" s="98"/>
      <c r="FX80" s="98"/>
      <c r="FY80" s="98"/>
      <c r="FZ80" s="98"/>
      <c r="GA80" s="98"/>
      <c r="GB80" s="98"/>
      <c r="GC80" s="98"/>
      <c r="GD80" s="98"/>
      <c r="GE80" s="98"/>
      <c r="GF80" s="98"/>
      <c r="GG80" s="98"/>
      <c r="GH80" s="98"/>
      <c r="GI80" s="98"/>
      <c r="GJ80" s="98"/>
      <c r="GK80" s="98"/>
      <c r="GL80" s="98"/>
      <c r="GM80" s="98"/>
      <c r="GN80" s="98"/>
      <c r="GO80" s="98"/>
      <c r="GP80" s="98"/>
      <c r="GQ80" s="98"/>
      <c r="GR80" s="98"/>
      <c r="GS80" s="98"/>
      <c r="GT80" s="98"/>
      <c r="GU80" s="98"/>
      <c r="GV80" s="98"/>
      <c r="GW80" s="98"/>
      <c r="GX80" s="98"/>
      <c r="GY80" s="98"/>
      <c r="GZ80" s="98"/>
      <c r="HA80" s="98"/>
      <c r="HB80" s="98"/>
      <c r="HC80" s="98"/>
      <c r="HD80" s="98"/>
      <c r="HE80" s="98"/>
      <c r="HF80" s="98"/>
      <c r="HG80" s="98"/>
      <c r="HH80" s="98"/>
      <c r="HI80" s="98"/>
      <c r="HJ80" s="98"/>
      <c r="HK80" s="98"/>
      <c r="HL80" s="98"/>
      <c r="HM80" s="98"/>
      <c r="HN80" s="98"/>
      <c r="HO80" s="98"/>
      <c r="HP80" s="98"/>
      <c r="HQ80" s="98"/>
      <c r="HR80" s="98"/>
      <c r="HS80" s="98"/>
    </row>
    <row r="81" spans="1:227" customFormat="1" ht="15.6" customHeight="1">
      <c r="A81" s="42"/>
      <c r="B81" s="15"/>
      <c r="C81" s="214"/>
      <c r="D81" s="215"/>
      <c r="E81" s="315" t="str">
        <f>'Pom5'!H17</f>
        <v>Nazwa pomieszczenia 5</v>
      </c>
      <c r="F81" s="315"/>
      <c r="G81" s="315"/>
      <c r="H81" s="315"/>
      <c r="I81" s="315"/>
      <c r="J81" s="215"/>
      <c r="K81" s="215"/>
      <c r="L81" s="215"/>
      <c r="M81" s="215"/>
      <c r="N81" s="17"/>
      <c r="O81" s="213"/>
      <c r="P81" s="316" t="s">
        <v>596</v>
      </c>
      <c r="Q81" s="316"/>
      <c r="R81" s="316"/>
      <c r="S81" s="316"/>
      <c r="T81" s="316"/>
      <c r="U81" s="258" t="b">
        <v>1</v>
      </c>
      <c r="V81" s="258"/>
      <c r="W81" s="15"/>
      <c r="X81" s="42"/>
      <c r="Y81" s="98"/>
      <c r="Z81" s="98"/>
      <c r="AA81" s="98"/>
      <c r="AB81" s="98"/>
      <c r="AC81" s="98"/>
      <c r="AD81" s="98"/>
      <c r="AE81" s="98"/>
      <c r="AF81" s="98"/>
      <c r="AG81" s="98"/>
      <c r="AH81" s="98"/>
      <c r="AI81" s="98"/>
      <c r="AJ81" s="98"/>
      <c r="AK81" s="98"/>
      <c r="AL81" s="98"/>
      <c r="AM81" s="98"/>
      <c r="AN81" s="98"/>
      <c r="AO81" s="98"/>
      <c r="AP81" s="98"/>
      <c r="AQ81" s="98"/>
      <c r="AR81" s="98"/>
      <c r="AS81" s="98"/>
      <c r="AT81" s="98"/>
      <c r="AU81" s="98"/>
      <c r="AV81" s="98"/>
      <c r="AW81" s="98"/>
      <c r="AX81" s="98"/>
      <c r="AY81" s="98"/>
      <c r="AZ81" s="98"/>
      <c r="BA81" s="98"/>
      <c r="BB81" s="98"/>
      <c r="BC81" s="98"/>
      <c r="BD81" s="98"/>
      <c r="BE81" s="98"/>
      <c r="BF81" s="98"/>
      <c r="BG81" s="98"/>
      <c r="BH81" s="98"/>
      <c r="BI81" s="98"/>
      <c r="BJ81" s="98"/>
      <c r="BK81" s="98"/>
      <c r="BL81" s="98"/>
      <c r="BM81" s="98"/>
      <c r="BN81" s="98"/>
      <c r="BO81" s="98"/>
      <c r="BP81" s="98"/>
      <c r="BQ81" s="98"/>
      <c r="BR81" s="98"/>
      <c r="BS81" s="98"/>
      <c r="BT81" s="98"/>
      <c r="BU81" s="98"/>
      <c r="BV81" s="98"/>
      <c r="BW81" s="98"/>
      <c r="BX81" s="98"/>
      <c r="BY81" s="98"/>
      <c r="BZ81" s="98"/>
      <c r="CA81" s="98"/>
      <c r="CB81" s="98"/>
      <c r="CC81" s="98"/>
      <c r="CD81" s="98"/>
      <c r="CE81" s="98"/>
      <c r="CF81" s="98"/>
      <c r="CG81" s="98"/>
      <c r="CH81" s="98"/>
      <c r="CI81" s="98"/>
      <c r="CJ81" s="98"/>
      <c r="CK81" s="98"/>
      <c r="CL81" s="98"/>
      <c r="CM81" s="98"/>
      <c r="CN81" s="98"/>
      <c r="CO81" s="98"/>
      <c r="CP81" s="98"/>
      <c r="CQ81" s="98"/>
      <c r="CR81" s="98"/>
      <c r="CS81" s="98"/>
      <c r="CT81" s="98"/>
      <c r="CU81" s="98"/>
      <c r="CV81" s="98"/>
      <c r="CW81" s="98"/>
      <c r="CX81" s="98"/>
      <c r="CY81" s="98"/>
      <c r="CZ81" s="98"/>
      <c r="DA81" s="98"/>
      <c r="DB81" s="98"/>
      <c r="DC81" s="98"/>
      <c r="DD81" s="98"/>
      <c r="DE81" s="98"/>
      <c r="DF81" s="98"/>
      <c r="DG81" s="98"/>
      <c r="DH81" s="98"/>
      <c r="DI81" s="98"/>
      <c r="DJ81" s="98"/>
      <c r="DK81" s="98"/>
      <c r="DL81" s="98"/>
      <c r="DM81" s="98"/>
      <c r="DN81" s="98"/>
      <c r="DO81" s="98"/>
      <c r="DP81" s="98"/>
      <c r="DQ81" s="98"/>
      <c r="DR81" s="98"/>
      <c r="DS81" s="98"/>
      <c r="DT81" s="98"/>
      <c r="DU81" s="98"/>
      <c r="DV81" s="98"/>
      <c r="DW81" s="98"/>
      <c r="DX81" s="98"/>
      <c r="DY81" s="98"/>
      <c r="DZ81" s="98"/>
      <c r="EA81" s="98"/>
      <c r="EB81" s="98"/>
      <c r="EC81" s="98"/>
      <c r="ED81" s="98"/>
      <c r="EE81" s="98"/>
      <c r="EF81" s="98"/>
      <c r="EG81" s="98"/>
      <c r="EH81" s="98"/>
      <c r="EI81" s="98"/>
      <c r="EJ81" s="98"/>
      <c r="EK81" s="98"/>
      <c r="EL81" s="98"/>
      <c r="EM81" s="98"/>
      <c r="EN81" s="98"/>
      <c r="EO81" s="98"/>
      <c r="EP81" s="98"/>
      <c r="EQ81" s="98"/>
      <c r="ER81" s="98"/>
      <c r="ES81" s="98"/>
      <c r="ET81" s="98"/>
      <c r="EU81" s="98"/>
      <c r="EV81" s="98"/>
      <c r="EW81" s="98"/>
      <c r="EX81" s="98"/>
      <c r="EY81" s="98"/>
      <c r="EZ81" s="98"/>
      <c r="FA81" s="98"/>
      <c r="FB81" s="98"/>
      <c r="FC81" s="98"/>
      <c r="FD81" s="98"/>
      <c r="FE81" s="98"/>
      <c r="FF81" s="98"/>
      <c r="FG81" s="98"/>
      <c r="FH81" s="98"/>
      <c r="FI81" s="98"/>
      <c r="FJ81" s="98"/>
      <c r="FK81" s="98"/>
      <c r="FL81" s="98"/>
      <c r="FM81" s="98"/>
      <c r="FN81" s="98"/>
      <c r="FO81" s="98"/>
      <c r="FP81" s="98"/>
      <c r="FQ81" s="98"/>
      <c r="FR81" s="98"/>
      <c r="FS81" s="98"/>
      <c r="FT81" s="98"/>
      <c r="FU81" s="98"/>
      <c r="FV81" s="98"/>
      <c r="FW81" s="98"/>
      <c r="FX81" s="98"/>
      <c r="FY81" s="98"/>
      <c r="FZ81" s="98"/>
      <c r="GA81" s="98"/>
      <c r="GB81" s="98"/>
      <c r="GC81" s="98"/>
      <c r="GD81" s="98"/>
      <c r="GE81" s="98"/>
      <c r="GF81" s="98"/>
      <c r="GG81" s="98"/>
      <c r="GH81" s="98"/>
      <c r="GI81" s="98"/>
      <c r="GJ81" s="98"/>
      <c r="GK81" s="98"/>
      <c r="GL81" s="98"/>
      <c r="GM81" s="98"/>
      <c r="GN81" s="98"/>
      <c r="GO81" s="98"/>
      <c r="GP81" s="98"/>
      <c r="GQ81" s="98"/>
      <c r="GR81" s="98"/>
      <c r="GS81" s="98"/>
      <c r="GT81" s="98"/>
      <c r="GU81" s="98"/>
      <c r="GV81" s="98"/>
      <c r="GW81" s="98"/>
      <c r="GX81" s="98"/>
      <c r="GY81" s="98"/>
      <c r="GZ81" s="98"/>
      <c r="HA81" s="98"/>
      <c r="HB81" s="98"/>
      <c r="HC81" s="98"/>
      <c r="HD81" s="98"/>
      <c r="HE81" s="98"/>
      <c r="HF81" s="98"/>
      <c r="HG81" s="98"/>
      <c r="HH81" s="98"/>
      <c r="HI81" s="98"/>
      <c r="HJ81" s="98"/>
      <c r="HK81" s="98"/>
      <c r="HL81" s="98"/>
      <c r="HM81" s="98"/>
      <c r="HN81" s="98"/>
      <c r="HO81" s="98"/>
      <c r="HP81" s="98"/>
      <c r="HQ81" s="98"/>
      <c r="HR81" s="98"/>
      <c r="HS81" s="98"/>
    </row>
    <row r="82" spans="1:227" customFormat="1" ht="15.6">
      <c r="A82" s="42"/>
      <c r="B82" s="15"/>
      <c r="C82" s="214"/>
      <c r="D82" s="215"/>
      <c r="E82" s="315"/>
      <c r="F82" s="315"/>
      <c r="G82" s="315"/>
      <c r="H82" s="315"/>
      <c r="I82" s="315"/>
      <c r="J82" s="216"/>
      <c r="K82" s="216"/>
      <c r="L82" s="215"/>
      <c r="M82" s="215"/>
      <c r="N82" s="17"/>
      <c r="O82" s="213"/>
      <c r="P82" s="316"/>
      <c r="Q82" s="316"/>
      <c r="R82" s="316"/>
      <c r="S82" s="316"/>
      <c r="T82" s="316"/>
      <c r="U82" s="213"/>
      <c r="V82" s="213"/>
      <c r="W82" s="15"/>
      <c r="X82" s="42"/>
      <c r="Y82" s="98"/>
      <c r="Z82" s="98"/>
      <c r="AA82" s="98"/>
      <c r="AB82" s="98"/>
      <c r="AC82" s="98"/>
      <c r="AD82" s="98"/>
      <c r="AE82" s="98"/>
      <c r="AF82" s="98"/>
      <c r="AG82" s="98"/>
      <c r="AH82" s="98"/>
      <c r="AI82" s="98"/>
      <c r="AJ82" s="98"/>
      <c r="AK82" s="98"/>
      <c r="AL82" s="98"/>
      <c r="AM82" s="98"/>
      <c r="AN82" s="98"/>
      <c r="AO82" s="98"/>
      <c r="AP82" s="98"/>
      <c r="AQ82" s="98"/>
      <c r="AR82" s="98"/>
      <c r="AS82" s="98"/>
      <c r="AT82" s="98"/>
      <c r="AU82" s="98"/>
      <c r="AV82" s="98"/>
      <c r="AW82" s="98"/>
      <c r="AX82" s="98"/>
      <c r="AY82" s="98"/>
      <c r="AZ82" s="98"/>
      <c r="BA82" s="98"/>
      <c r="BB82" s="98"/>
      <c r="BC82" s="98"/>
      <c r="BD82" s="98"/>
      <c r="BE82" s="98"/>
      <c r="BF82" s="98"/>
      <c r="BG82" s="98"/>
      <c r="BH82" s="98"/>
      <c r="BI82" s="98"/>
      <c r="BJ82" s="98"/>
      <c r="BK82" s="98"/>
      <c r="BL82" s="98"/>
      <c r="BM82" s="98"/>
      <c r="BN82" s="98"/>
      <c r="BO82" s="98"/>
      <c r="BP82" s="98"/>
      <c r="BQ82" s="98"/>
      <c r="BR82" s="98"/>
      <c r="BS82" s="98"/>
      <c r="BT82" s="98"/>
      <c r="BU82" s="98"/>
      <c r="BV82" s="98"/>
      <c r="BW82" s="98"/>
      <c r="BX82" s="98"/>
      <c r="BY82" s="98"/>
      <c r="BZ82" s="98"/>
      <c r="CA82" s="98"/>
      <c r="CB82" s="98"/>
      <c r="CC82" s="98"/>
      <c r="CD82" s="98"/>
      <c r="CE82" s="98"/>
      <c r="CF82" s="98"/>
      <c r="CG82" s="98"/>
      <c r="CH82" s="98"/>
      <c r="CI82" s="98"/>
      <c r="CJ82" s="98"/>
      <c r="CK82" s="98"/>
      <c r="CL82" s="98"/>
      <c r="CM82" s="98"/>
      <c r="CN82" s="98"/>
      <c r="CO82" s="98"/>
      <c r="CP82" s="98"/>
      <c r="CQ82" s="98"/>
      <c r="CR82" s="98"/>
      <c r="CS82" s="98"/>
      <c r="CT82" s="98"/>
      <c r="CU82" s="98"/>
      <c r="CV82" s="98"/>
      <c r="CW82" s="98"/>
      <c r="CX82" s="98"/>
      <c r="CY82" s="98"/>
      <c r="CZ82" s="98"/>
      <c r="DA82" s="98"/>
      <c r="DB82" s="98"/>
      <c r="DC82" s="98"/>
      <c r="DD82" s="98"/>
      <c r="DE82" s="98"/>
      <c r="DF82" s="98"/>
      <c r="DG82" s="98"/>
      <c r="DH82" s="98"/>
      <c r="DI82" s="98"/>
      <c r="DJ82" s="98"/>
      <c r="DK82" s="98"/>
      <c r="DL82" s="98"/>
      <c r="DM82" s="98"/>
      <c r="DN82" s="98"/>
      <c r="DO82" s="98"/>
      <c r="DP82" s="98"/>
      <c r="DQ82" s="98"/>
      <c r="DR82" s="98"/>
      <c r="DS82" s="98"/>
      <c r="DT82" s="98"/>
      <c r="DU82" s="98"/>
      <c r="DV82" s="98"/>
      <c r="DW82" s="98"/>
      <c r="DX82" s="98"/>
      <c r="DY82" s="98"/>
      <c r="DZ82" s="98"/>
      <c r="EA82" s="98"/>
      <c r="EB82" s="98"/>
      <c r="EC82" s="98"/>
      <c r="ED82" s="98"/>
      <c r="EE82" s="98"/>
      <c r="EF82" s="98"/>
      <c r="EG82" s="98"/>
      <c r="EH82" s="98"/>
      <c r="EI82" s="98"/>
      <c r="EJ82" s="98"/>
      <c r="EK82" s="98"/>
      <c r="EL82" s="98"/>
      <c r="EM82" s="98"/>
      <c r="EN82" s="98"/>
      <c r="EO82" s="98"/>
      <c r="EP82" s="98"/>
      <c r="EQ82" s="98"/>
      <c r="ER82" s="98"/>
      <c r="ES82" s="98"/>
      <c r="ET82" s="98"/>
      <c r="EU82" s="98"/>
      <c r="EV82" s="98"/>
      <c r="EW82" s="98"/>
      <c r="EX82" s="98"/>
      <c r="EY82" s="98"/>
      <c r="EZ82" s="98"/>
      <c r="FA82" s="98"/>
      <c r="FB82" s="98"/>
      <c r="FC82" s="98"/>
      <c r="FD82" s="98"/>
      <c r="FE82" s="98"/>
      <c r="FF82" s="98"/>
      <c r="FG82" s="98"/>
      <c r="FH82" s="98"/>
      <c r="FI82" s="98"/>
      <c r="FJ82" s="98"/>
      <c r="FK82" s="98"/>
      <c r="FL82" s="98"/>
      <c r="FM82" s="98"/>
      <c r="FN82" s="98"/>
      <c r="FO82" s="98"/>
      <c r="FP82" s="98"/>
      <c r="FQ82" s="98"/>
      <c r="FR82" s="98"/>
      <c r="FS82" s="98"/>
      <c r="FT82" s="98"/>
      <c r="FU82" s="98"/>
      <c r="FV82" s="98"/>
      <c r="FW82" s="98"/>
      <c r="FX82" s="98"/>
      <c r="FY82" s="98"/>
      <c r="FZ82" s="98"/>
      <c r="GA82" s="98"/>
      <c r="GB82" s="98"/>
      <c r="GC82" s="98"/>
      <c r="GD82" s="98"/>
      <c r="GE82" s="98"/>
      <c r="GF82" s="98"/>
      <c r="GG82" s="98"/>
      <c r="GH82" s="98"/>
      <c r="GI82" s="98"/>
      <c r="GJ82" s="98"/>
      <c r="GK82" s="98"/>
      <c r="GL82" s="98"/>
      <c r="GM82" s="98"/>
      <c r="GN82" s="98"/>
      <c r="GO82" s="98"/>
      <c r="GP82" s="98"/>
      <c r="GQ82" s="98"/>
      <c r="GR82" s="98"/>
      <c r="GS82" s="98"/>
      <c r="GT82" s="98"/>
      <c r="GU82" s="98"/>
      <c r="GV82" s="98"/>
      <c r="GW82" s="98"/>
      <c r="GX82" s="98"/>
      <c r="GY82" s="98"/>
      <c r="GZ82" s="98"/>
      <c r="HA82" s="98"/>
      <c r="HB82" s="98"/>
      <c r="HC82" s="98"/>
      <c r="HD82" s="98"/>
      <c r="HE82" s="98"/>
      <c r="HF82" s="98"/>
      <c r="HG82" s="98"/>
      <c r="HH82" s="98"/>
      <c r="HI82" s="98"/>
      <c r="HJ82" s="98"/>
      <c r="HK82" s="98"/>
      <c r="HL82" s="98"/>
      <c r="HM82" s="98"/>
      <c r="HN82" s="98"/>
      <c r="HO82" s="98"/>
      <c r="HP82" s="98"/>
      <c r="HQ82" s="98"/>
      <c r="HR82" s="98"/>
      <c r="HS82" s="98"/>
    </row>
    <row r="83" spans="1:227" customFormat="1" ht="9" customHeight="1">
      <c r="A83" s="42"/>
      <c r="B83" s="15"/>
      <c r="C83" s="15"/>
      <c r="D83" s="17"/>
      <c r="E83" s="197"/>
      <c r="F83" s="197"/>
      <c r="G83" s="197"/>
      <c r="H83" s="197"/>
      <c r="I83" s="197"/>
      <c r="J83" s="196"/>
      <c r="K83" s="196"/>
      <c r="L83" s="195"/>
      <c r="M83" s="195"/>
      <c r="N83" s="17"/>
      <c r="O83" s="17"/>
      <c r="P83" s="17"/>
      <c r="Q83" s="17"/>
      <c r="R83" s="17"/>
      <c r="S83" s="17"/>
      <c r="T83" s="17"/>
      <c r="U83" s="17"/>
      <c r="V83" s="17"/>
      <c r="W83" s="15"/>
      <c r="X83" s="42"/>
      <c r="Y83" s="98"/>
      <c r="Z83" s="98"/>
      <c r="AA83" s="98"/>
      <c r="AB83" s="98"/>
      <c r="AC83" s="98"/>
      <c r="AD83" s="98"/>
      <c r="AE83" s="98"/>
      <c r="AF83" s="98"/>
      <c r="AG83" s="98"/>
      <c r="AH83" s="98"/>
      <c r="AI83" s="98"/>
      <c r="AJ83" s="98"/>
      <c r="AK83" s="98"/>
      <c r="AL83" s="98"/>
      <c r="AM83" s="98"/>
      <c r="AN83" s="98"/>
      <c r="AO83" s="98"/>
      <c r="AP83" s="98"/>
      <c r="AQ83" s="98"/>
      <c r="AR83" s="98"/>
      <c r="AS83" s="98"/>
      <c r="AT83" s="98"/>
      <c r="AU83" s="98"/>
      <c r="AV83" s="98"/>
      <c r="AW83" s="98"/>
      <c r="AX83" s="98"/>
      <c r="AY83" s="98"/>
      <c r="AZ83" s="98"/>
      <c r="BA83" s="98"/>
      <c r="BB83" s="98"/>
      <c r="BC83" s="98"/>
      <c r="BD83" s="98"/>
      <c r="BE83" s="98"/>
      <c r="BF83" s="98"/>
      <c r="BG83" s="98"/>
      <c r="BH83" s="98"/>
      <c r="BI83" s="98"/>
      <c r="BJ83" s="98"/>
      <c r="BK83" s="98"/>
      <c r="BL83" s="98"/>
      <c r="BM83" s="98"/>
      <c r="BN83" s="98"/>
      <c r="BO83" s="98"/>
      <c r="BP83" s="98"/>
      <c r="BQ83" s="98"/>
      <c r="BR83" s="98"/>
      <c r="BS83" s="98"/>
      <c r="BT83" s="98"/>
      <c r="BU83" s="98"/>
      <c r="BV83" s="98"/>
      <c r="BW83" s="98"/>
      <c r="BX83" s="98"/>
      <c r="BY83" s="98"/>
      <c r="BZ83" s="98"/>
      <c r="CA83" s="98"/>
      <c r="CB83" s="98"/>
      <c r="CC83" s="98"/>
      <c r="CD83" s="98"/>
      <c r="CE83" s="98"/>
      <c r="CF83" s="98"/>
      <c r="CG83" s="98"/>
      <c r="CH83" s="98"/>
      <c r="CI83" s="98"/>
      <c r="CJ83" s="98"/>
      <c r="CK83" s="98"/>
      <c r="CL83" s="98"/>
      <c r="CM83" s="98"/>
      <c r="CN83" s="98"/>
      <c r="CO83" s="98"/>
      <c r="CP83" s="98"/>
      <c r="CQ83" s="98"/>
      <c r="CR83" s="98"/>
      <c r="CS83" s="98"/>
      <c r="CT83" s="98"/>
      <c r="CU83" s="98"/>
      <c r="CV83" s="98"/>
      <c r="CW83" s="98"/>
      <c r="CX83" s="98"/>
      <c r="CY83" s="98"/>
      <c r="CZ83" s="98"/>
      <c r="DA83" s="98"/>
      <c r="DB83" s="98"/>
      <c r="DC83" s="98"/>
      <c r="DD83" s="98"/>
      <c r="DE83" s="98"/>
      <c r="DF83" s="98"/>
      <c r="DG83" s="98"/>
      <c r="DH83" s="98"/>
      <c r="DI83" s="98"/>
      <c r="DJ83" s="98"/>
      <c r="DK83" s="98"/>
      <c r="DL83" s="98"/>
      <c r="DM83" s="98"/>
      <c r="DN83" s="98"/>
      <c r="DO83" s="98"/>
      <c r="DP83" s="98"/>
      <c r="DQ83" s="98"/>
      <c r="DR83" s="98"/>
      <c r="DS83" s="98"/>
      <c r="DT83" s="98"/>
      <c r="DU83" s="98"/>
      <c r="DV83" s="98"/>
      <c r="DW83" s="98"/>
      <c r="DX83" s="98"/>
      <c r="DY83" s="98"/>
      <c r="DZ83" s="98"/>
      <c r="EA83" s="98"/>
      <c r="EB83" s="98"/>
      <c r="EC83" s="98"/>
      <c r="ED83" s="98"/>
      <c r="EE83" s="98"/>
      <c r="EF83" s="98"/>
      <c r="EG83" s="98"/>
      <c r="EH83" s="98"/>
      <c r="EI83" s="98"/>
      <c r="EJ83" s="98"/>
      <c r="EK83" s="98"/>
      <c r="EL83" s="98"/>
      <c r="EM83" s="98"/>
      <c r="EN83" s="98"/>
      <c r="EO83" s="98"/>
      <c r="EP83" s="98"/>
      <c r="EQ83" s="98"/>
      <c r="ER83" s="98"/>
      <c r="ES83" s="98"/>
      <c r="ET83" s="98"/>
      <c r="EU83" s="98"/>
      <c r="EV83" s="98"/>
      <c r="EW83" s="98"/>
      <c r="EX83" s="98"/>
      <c r="EY83" s="98"/>
      <c r="EZ83" s="98"/>
      <c r="FA83" s="98"/>
      <c r="FB83" s="98"/>
      <c r="FC83" s="98"/>
      <c r="FD83" s="98"/>
      <c r="FE83" s="98"/>
      <c r="FF83" s="98"/>
      <c r="FG83" s="98"/>
      <c r="FH83" s="98"/>
      <c r="FI83" s="98"/>
      <c r="FJ83" s="98"/>
      <c r="FK83" s="98"/>
      <c r="FL83" s="98"/>
      <c r="FM83" s="98"/>
      <c r="FN83" s="98"/>
      <c r="FO83" s="98"/>
      <c r="FP83" s="98"/>
      <c r="FQ83" s="98"/>
      <c r="FR83" s="98"/>
      <c r="FS83" s="98"/>
      <c r="FT83" s="98"/>
      <c r="FU83" s="98"/>
      <c r="FV83" s="98"/>
      <c r="FW83" s="98"/>
      <c r="FX83" s="98"/>
      <c r="FY83" s="98"/>
      <c r="FZ83" s="98"/>
      <c r="GA83" s="98"/>
      <c r="GB83" s="98"/>
      <c r="GC83" s="98"/>
      <c r="GD83" s="98"/>
      <c r="GE83" s="98"/>
      <c r="GF83" s="98"/>
      <c r="GG83" s="98"/>
      <c r="GH83" s="98"/>
      <c r="GI83" s="98"/>
      <c r="GJ83" s="98"/>
      <c r="GK83" s="98"/>
      <c r="GL83" s="98"/>
      <c r="GM83" s="98"/>
      <c r="GN83" s="98"/>
      <c r="GO83" s="98"/>
      <c r="GP83" s="98"/>
      <c r="GQ83" s="98"/>
      <c r="GR83" s="98"/>
      <c r="GS83" s="98"/>
      <c r="GT83" s="98"/>
      <c r="GU83" s="98"/>
      <c r="GV83" s="98"/>
      <c r="GW83" s="98"/>
      <c r="GX83" s="98"/>
      <c r="GY83" s="98"/>
      <c r="GZ83" s="98"/>
      <c r="HA83" s="98"/>
      <c r="HB83" s="98"/>
      <c r="HC83" s="98"/>
      <c r="HD83" s="98"/>
      <c r="HE83" s="98"/>
      <c r="HF83" s="98"/>
      <c r="HG83" s="98"/>
      <c r="HH83" s="98"/>
      <c r="HI83" s="98"/>
      <c r="HJ83" s="98"/>
      <c r="HK83" s="98"/>
      <c r="HL83" s="98"/>
      <c r="HM83" s="98"/>
      <c r="HN83" s="98"/>
      <c r="HO83" s="98"/>
      <c r="HP83" s="98"/>
      <c r="HQ83" s="98"/>
      <c r="HR83" s="98"/>
      <c r="HS83" s="98"/>
    </row>
    <row r="84" spans="1:227" customFormat="1" ht="15.6">
      <c r="A84" s="42"/>
      <c r="B84" s="15"/>
      <c r="C84" s="15"/>
      <c r="D84" s="17"/>
      <c r="E84" s="92" t="s">
        <v>570</v>
      </c>
      <c r="F84" s="17"/>
      <c r="G84" s="22"/>
      <c r="H84" s="198" t="s">
        <v>575</v>
      </c>
      <c r="I84" s="186"/>
      <c r="J84" s="184"/>
      <c r="K84" s="184"/>
      <c r="L84" s="184"/>
      <c r="M84" s="199"/>
      <c r="N84" s="17"/>
      <c r="O84" s="17"/>
      <c r="P84" s="173"/>
      <c r="Q84" s="17"/>
      <c r="R84" s="17"/>
      <c r="S84" s="17"/>
      <c r="T84" s="17"/>
      <c r="U84" s="17"/>
      <c r="V84" s="17"/>
      <c r="W84" s="15"/>
      <c r="X84" s="42"/>
      <c r="Y84" s="98"/>
      <c r="Z84" s="98"/>
      <c r="AA84" s="98"/>
      <c r="AB84" s="98"/>
      <c r="AC84" s="98"/>
      <c r="AD84" s="98"/>
      <c r="AE84" s="98"/>
      <c r="AF84" s="98"/>
      <c r="AG84" s="98"/>
      <c r="AH84" s="98"/>
      <c r="AI84" s="98"/>
      <c r="AJ84" s="98"/>
      <c r="AK84" s="98"/>
      <c r="AL84" s="98"/>
      <c r="AM84" s="98"/>
      <c r="AN84" s="98"/>
      <c r="AO84" s="98"/>
      <c r="AP84" s="98"/>
      <c r="AQ84" s="98"/>
      <c r="AR84" s="98"/>
      <c r="AS84" s="98"/>
      <c r="AT84" s="98"/>
      <c r="AU84" s="98"/>
      <c r="AV84" s="98"/>
      <c r="AW84" s="98"/>
      <c r="AX84" s="98"/>
      <c r="AY84" s="98"/>
      <c r="AZ84" s="98"/>
      <c r="BA84" s="98"/>
      <c r="BB84" s="98"/>
      <c r="BC84" s="98"/>
      <c r="BD84" s="98"/>
      <c r="BE84" s="98"/>
      <c r="BF84" s="98"/>
      <c r="BG84" s="98"/>
      <c r="BH84" s="98"/>
      <c r="BI84" s="98"/>
      <c r="BJ84" s="98"/>
      <c r="BK84" s="98"/>
      <c r="BL84" s="98"/>
      <c r="BM84" s="98"/>
      <c r="BN84" s="98"/>
      <c r="BO84" s="98"/>
      <c r="BP84" s="98"/>
      <c r="BQ84" s="98"/>
      <c r="BR84" s="98"/>
      <c r="BS84" s="98"/>
      <c r="BT84" s="98"/>
      <c r="BU84" s="98"/>
      <c r="BV84" s="98"/>
      <c r="BW84" s="98"/>
      <c r="BX84" s="98"/>
      <c r="BY84" s="98"/>
      <c r="BZ84" s="98"/>
      <c r="CA84" s="98"/>
      <c r="CB84" s="98"/>
      <c r="CC84" s="98"/>
      <c r="CD84" s="98"/>
      <c r="CE84" s="98"/>
      <c r="CF84" s="98"/>
      <c r="CG84" s="98"/>
      <c r="CH84" s="98"/>
      <c r="CI84" s="98"/>
      <c r="CJ84" s="98"/>
      <c r="CK84" s="98"/>
      <c r="CL84" s="98"/>
      <c r="CM84" s="98"/>
      <c r="CN84" s="98"/>
      <c r="CO84" s="98"/>
      <c r="CP84" s="98"/>
      <c r="CQ84" s="98"/>
      <c r="CR84" s="98"/>
      <c r="CS84" s="98"/>
      <c r="CT84" s="98"/>
      <c r="CU84" s="98"/>
      <c r="CV84" s="98"/>
      <c r="CW84" s="98"/>
      <c r="CX84" s="98"/>
      <c r="CY84" s="98"/>
      <c r="CZ84" s="98"/>
      <c r="DA84" s="98"/>
      <c r="DB84" s="98"/>
      <c r="DC84" s="98"/>
      <c r="DD84" s="98"/>
      <c r="DE84" s="98"/>
      <c r="DF84" s="98"/>
      <c r="DG84" s="98"/>
      <c r="DH84" s="98"/>
      <c r="DI84" s="98"/>
      <c r="DJ84" s="98"/>
      <c r="DK84" s="98"/>
      <c r="DL84" s="98"/>
      <c r="DM84" s="98"/>
      <c r="DN84" s="98"/>
      <c r="DO84" s="98"/>
      <c r="DP84" s="98"/>
      <c r="DQ84" s="98"/>
      <c r="DR84" s="98"/>
      <c r="DS84" s="98"/>
      <c r="DT84" s="98"/>
      <c r="DU84" s="98"/>
      <c r="DV84" s="98"/>
      <c r="DW84" s="98"/>
      <c r="DX84" s="98"/>
      <c r="DY84" s="98"/>
      <c r="DZ84" s="98"/>
      <c r="EA84" s="98"/>
      <c r="EB84" s="98"/>
      <c r="EC84" s="98"/>
      <c r="ED84" s="98"/>
      <c r="EE84" s="98"/>
      <c r="EF84" s="98"/>
      <c r="EG84" s="98"/>
      <c r="EH84" s="98"/>
      <c r="EI84" s="98"/>
      <c r="EJ84" s="98"/>
      <c r="EK84" s="98"/>
      <c r="EL84" s="98"/>
      <c r="EM84" s="98"/>
      <c r="EN84" s="98"/>
      <c r="EO84" s="98"/>
      <c r="EP84" s="98"/>
      <c r="EQ84" s="98"/>
      <c r="ER84" s="98"/>
      <c r="ES84" s="98"/>
      <c r="ET84" s="98"/>
      <c r="EU84" s="98"/>
      <c r="EV84" s="98"/>
      <c r="EW84" s="98"/>
      <c r="EX84" s="98"/>
      <c r="EY84" s="98"/>
      <c r="EZ84" s="98"/>
      <c r="FA84" s="98"/>
      <c r="FB84" s="98"/>
      <c r="FC84" s="98"/>
      <c r="FD84" s="98"/>
      <c r="FE84" s="98"/>
      <c r="FF84" s="98"/>
      <c r="FG84" s="98"/>
      <c r="FH84" s="98"/>
      <c r="FI84" s="98"/>
      <c r="FJ84" s="98"/>
      <c r="FK84" s="98"/>
      <c r="FL84" s="98"/>
      <c r="FM84" s="98"/>
      <c r="FN84" s="98"/>
      <c r="FO84" s="98"/>
      <c r="FP84" s="98"/>
      <c r="FQ84" s="98"/>
      <c r="FR84" s="98"/>
      <c r="FS84" s="98"/>
      <c r="FT84" s="98"/>
      <c r="FU84" s="98"/>
      <c r="FV84" s="98"/>
      <c r="FW84" s="98"/>
      <c r="FX84" s="98"/>
      <c r="FY84" s="98"/>
      <c r="FZ84" s="98"/>
      <c r="GA84" s="98"/>
      <c r="GB84" s="98"/>
      <c r="GC84" s="98"/>
      <c r="GD84" s="98"/>
      <c r="GE84" s="98"/>
      <c r="GF84" s="98"/>
      <c r="GG84" s="98"/>
      <c r="GH84" s="98"/>
      <c r="GI84" s="98"/>
      <c r="GJ84" s="98"/>
      <c r="GK84" s="98"/>
      <c r="GL84" s="98"/>
      <c r="GM84" s="98"/>
      <c r="GN84" s="98"/>
      <c r="GO84" s="98"/>
      <c r="GP84" s="98"/>
      <c r="GQ84" s="98"/>
      <c r="GR84" s="98"/>
      <c r="GS84" s="98"/>
      <c r="GT84" s="98"/>
      <c r="GU84" s="98"/>
      <c r="GV84" s="98"/>
      <c r="GW84" s="98"/>
      <c r="GX84" s="98"/>
      <c r="GY84" s="98"/>
      <c r="GZ84" s="98"/>
      <c r="HA84" s="98"/>
      <c r="HB84" s="98"/>
      <c r="HC84" s="98"/>
      <c r="HD84" s="98"/>
      <c r="HE84" s="98"/>
      <c r="HF84" s="98"/>
      <c r="HG84" s="98"/>
      <c r="HH84" s="98"/>
      <c r="HI84" s="98"/>
      <c r="HJ84" s="98"/>
      <c r="HK84" s="98"/>
      <c r="HL84" s="98"/>
      <c r="HM84" s="98"/>
      <c r="HN84" s="98"/>
      <c r="HO84" s="98"/>
      <c r="HP84" s="98"/>
      <c r="HQ84" s="98"/>
      <c r="HR84" s="98"/>
      <c r="HS84" s="98"/>
    </row>
    <row r="85" spans="1:227" customFormat="1" ht="15.6">
      <c r="A85" s="42"/>
      <c r="B85" s="15"/>
      <c r="C85" s="15"/>
      <c r="D85" s="17"/>
      <c r="E85" s="92" t="str">
        <f>'Pom5'!M24&amp;" x "&amp;'Pom5'!M27&amp;" x "&amp;'Pom5'!M30</f>
        <v>6,45 x 6,1 x 2,45</v>
      </c>
      <c r="F85" s="17"/>
      <c r="G85" s="92" t="s">
        <v>7</v>
      </c>
      <c r="H85" s="200" t="s">
        <v>571</v>
      </c>
      <c r="I85" s="22"/>
      <c r="J85" s="17"/>
      <c r="K85" s="17"/>
      <c r="L85" s="204">
        <f>'Pom5'!I95</f>
        <v>1359</v>
      </c>
      <c r="M85" s="202" t="s">
        <v>17</v>
      </c>
      <c r="N85" s="17"/>
      <c r="O85" s="17"/>
      <c r="P85" s="17"/>
      <c r="Q85" s="17"/>
      <c r="R85" s="17"/>
      <c r="S85" s="17"/>
      <c r="T85" s="17"/>
      <c r="U85" s="17"/>
      <c r="V85" s="17"/>
      <c r="W85" s="15"/>
      <c r="X85" s="42"/>
      <c r="Y85" s="98"/>
      <c r="Z85" s="98"/>
      <c r="AA85" s="98"/>
      <c r="AB85" s="98"/>
      <c r="AC85" s="98"/>
      <c r="AD85" s="98"/>
      <c r="AE85" s="98"/>
      <c r="AF85" s="98"/>
      <c r="AG85" s="98"/>
      <c r="AH85" s="98"/>
      <c r="AI85" s="98"/>
      <c r="AJ85" s="98"/>
      <c r="AK85" s="98"/>
      <c r="AL85" s="98"/>
      <c r="AM85" s="98"/>
      <c r="AN85" s="98"/>
      <c r="AO85" s="98"/>
      <c r="AP85" s="98"/>
      <c r="AQ85" s="98"/>
      <c r="AR85" s="98"/>
      <c r="AS85" s="98"/>
      <c r="AT85" s="98"/>
      <c r="AU85" s="98"/>
      <c r="AV85" s="98"/>
      <c r="AW85" s="98"/>
      <c r="AX85" s="98"/>
      <c r="AY85" s="98"/>
      <c r="AZ85" s="98"/>
      <c r="BA85" s="98"/>
      <c r="BB85" s="98"/>
      <c r="BC85" s="98"/>
      <c r="BD85" s="98"/>
      <c r="BE85" s="98"/>
      <c r="BF85" s="98"/>
      <c r="BG85" s="98"/>
      <c r="BH85" s="98"/>
      <c r="BI85" s="98"/>
      <c r="BJ85" s="98"/>
      <c r="BK85" s="98"/>
      <c r="BL85" s="98"/>
      <c r="BM85" s="98"/>
      <c r="BN85" s="98"/>
      <c r="BO85" s="98"/>
      <c r="BP85" s="98"/>
      <c r="BQ85" s="98"/>
      <c r="BR85" s="98"/>
      <c r="BS85" s="98"/>
      <c r="BT85" s="98"/>
      <c r="BU85" s="98"/>
      <c r="BV85" s="98"/>
      <c r="BW85" s="98"/>
      <c r="BX85" s="98"/>
      <c r="BY85" s="98"/>
      <c r="BZ85" s="98"/>
      <c r="CA85" s="98"/>
      <c r="CB85" s="98"/>
      <c r="CC85" s="98"/>
      <c r="CD85" s="98"/>
      <c r="CE85" s="98"/>
      <c r="CF85" s="98"/>
      <c r="CG85" s="98"/>
      <c r="CH85" s="98"/>
      <c r="CI85" s="98"/>
      <c r="CJ85" s="98"/>
      <c r="CK85" s="98"/>
      <c r="CL85" s="98"/>
      <c r="CM85" s="98"/>
      <c r="CN85" s="98"/>
      <c r="CO85" s="98"/>
      <c r="CP85" s="98"/>
      <c r="CQ85" s="98"/>
      <c r="CR85" s="98"/>
      <c r="CS85" s="98"/>
      <c r="CT85" s="98"/>
      <c r="CU85" s="98"/>
      <c r="CV85" s="98"/>
      <c r="CW85" s="98"/>
      <c r="CX85" s="98"/>
      <c r="CY85" s="98"/>
      <c r="CZ85" s="98"/>
      <c r="DA85" s="98"/>
      <c r="DB85" s="98"/>
      <c r="DC85" s="98"/>
      <c r="DD85" s="98"/>
      <c r="DE85" s="98"/>
      <c r="DF85" s="98"/>
      <c r="DG85" s="98"/>
      <c r="DH85" s="98"/>
      <c r="DI85" s="98"/>
      <c r="DJ85" s="98"/>
      <c r="DK85" s="98"/>
      <c r="DL85" s="98"/>
      <c r="DM85" s="98"/>
      <c r="DN85" s="98"/>
      <c r="DO85" s="98"/>
      <c r="DP85" s="98"/>
      <c r="DQ85" s="98"/>
      <c r="DR85" s="98"/>
      <c r="DS85" s="98"/>
      <c r="DT85" s="98"/>
      <c r="DU85" s="98"/>
      <c r="DV85" s="98"/>
      <c r="DW85" s="98"/>
      <c r="DX85" s="98"/>
      <c r="DY85" s="98"/>
      <c r="DZ85" s="98"/>
      <c r="EA85" s="98"/>
      <c r="EB85" s="98"/>
      <c r="EC85" s="98"/>
      <c r="ED85" s="98"/>
      <c r="EE85" s="98"/>
      <c r="EF85" s="98"/>
      <c r="EG85" s="98"/>
      <c r="EH85" s="98"/>
      <c r="EI85" s="98"/>
      <c r="EJ85" s="98"/>
      <c r="EK85" s="98"/>
      <c r="EL85" s="98"/>
      <c r="EM85" s="98"/>
      <c r="EN85" s="98"/>
      <c r="EO85" s="98"/>
      <c r="EP85" s="98"/>
      <c r="EQ85" s="98"/>
      <c r="ER85" s="98"/>
      <c r="ES85" s="98"/>
      <c r="ET85" s="98"/>
      <c r="EU85" s="98"/>
      <c r="EV85" s="98"/>
      <c r="EW85" s="98"/>
      <c r="EX85" s="98"/>
      <c r="EY85" s="98"/>
      <c r="EZ85" s="98"/>
      <c r="FA85" s="98"/>
      <c r="FB85" s="98"/>
      <c r="FC85" s="98"/>
      <c r="FD85" s="98"/>
      <c r="FE85" s="98"/>
      <c r="FF85" s="98"/>
      <c r="FG85" s="98"/>
      <c r="FH85" s="98"/>
      <c r="FI85" s="98"/>
      <c r="FJ85" s="98"/>
      <c r="FK85" s="98"/>
      <c r="FL85" s="98"/>
      <c r="FM85" s="98"/>
      <c r="FN85" s="98"/>
      <c r="FO85" s="98"/>
      <c r="FP85" s="98"/>
      <c r="FQ85" s="98"/>
      <c r="FR85" s="98"/>
      <c r="FS85" s="98"/>
      <c r="FT85" s="98"/>
      <c r="FU85" s="98"/>
      <c r="FV85" s="98"/>
      <c r="FW85" s="98"/>
      <c r="FX85" s="98"/>
      <c r="FY85" s="98"/>
      <c r="FZ85" s="98"/>
      <c r="GA85" s="98"/>
      <c r="GB85" s="98"/>
      <c r="GC85" s="98"/>
      <c r="GD85" s="98"/>
      <c r="GE85" s="98"/>
      <c r="GF85" s="98"/>
      <c r="GG85" s="98"/>
      <c r="GH85" s="98"/>
      <c r="GI85" s="98"/>
      <c r="GJ85" s="98"/>
      <c r="GK85" s="98"/>
      <c r="GL85" s="98"/>
      <c r="GM85" s="98"/>
      <c r="GN85" s="98"/>
      <c r="GO85" s="98"/>
      <c r="GP85" s="98"/>
      <c r="GQ85" s="98"/>
      <c r="GR85" s="98"/>
      <c r="GS85" s="98"/>
      <c r="GT85" s="98"/>
      <c r="GU85" s="98"/>
      <c r="GV85" s="98"/>
      <c r="GW85" s="98"/>
      <c r="GX85" s="98"/>
      <c r="GY85" s="98"/>
      <c r="GZ85" s="98"/>
      <c r="HA85" s="98"/>
      <c r="HB85" s="98"/>
      <c r="HC85" s="98"/>
      <c r="HD85" s="98"/>
      <c r="HE85" s="98"/>
      <c r="HF85" s="98"/>
      <c r="HG85" s="98"/>
      <c r="HH85" s="98"/>
      <c r="HI85" s="98"/>
      <c r="HJ85" s="98"/>
      <c r="HK85" s="98"/>
      <c r="HL85" s="98"/>
      <c r="HM85" s="98"/>
      <c r="HN85" s="98"/>
      <c r="HO85" s="98"/>
      <c r="HP85" s="98"/>
      <c r="HQ85" s="98"/>
      <c r="HR85" s="98"/>
      <c r="HS85" s="98"/>
    </row>
    <row r="86" spans="1:227" customFormat="1" ht="15.6">
      <c r="A86" s="42"/>
      <c r="B86" s="15"/>
      <c r="C86" s="15"/>
      <c r="D86" s="17"/>
      <c r="E86" s="203">
        <f>'Pom5'!M24*'Pom5'!M27</f>
        <v>39.344999999999999</v>
      </c>
      <c r="F86" s="17"/>
      <c r="G86" s="92" t="s">
        <v>591</v>
      </c>
      <c r="H86" s="200" t="s">
        <v>572</v>
      </c>
      <c r="I86" s="22"/>
      <c r="J86" s="17"/>
      <c r="K86" s="17"/>
      <c r="L86" s="204">
        <f>'Pom5'!I130</f>
        <v>1573</v>
      </c>
      <c r="M86" s="202" t="s">
        <v>17</v>
      </c>
      <c r="N86" s="17"/>
      <c r="O86" s="17"/>
      <c r="P86" s="314" t="s">
        <v>593</v>
      </c>
      <c r="Q86" s="314"/>
      <c r="R86" s="314"/>
      <c r="S86" s="314" t="s">
        <v>594</v>
      </c>
      <c r="T86" s="314"/>
      <c r="U86" s="314"/>
      <c r="V86" s="205" t="s">
        <v>658</v>
      </c>
      <c r="W86" s="15"/>
      <c r="X86" s="42"/>
      <c r="Y86" s="98"/>
      <c r="Z86" s="98"/>
      <c r="AA86" s="98"/>
      <c r="AB86" s="98"/>
      <c r="AC86" s="98"/>
      <c r="AD86" s="98"/>
      <c r="AE86" s="98"/>
      <c r="AF86" s="98"/>
      <c r="AG86" s="98"/>
      <c r="AH86" s="98"/>
      <c r="AI86" s="98"/>
      <c r="AJ86" s="98"/>
      <c r="AK86" s="98"/>
      <c r="AL86" s="98"/>
      <c r="AM86" s="98"/>
      <c r="AN86" s="98"/>
      <c r="AO86" s="98"/>
      <c r="AP86" s="98"/>
      <c r="AQ86" s="98"/>
      <c r="AR86" s="98"/>
      <c r="AS86" s="98"/>
      <c r="AT86" s="98"/>
      <c r="AU86" s="98"/>
      <c r="AV86" s="98"/>
      <c r="AW86" s="98"/>
      <c r="AX86" s="98"/>
      <c r="AY86" s="98"/>
      <c r="AZ86" s="98"/>
      <c r="BA86" s="98"/>
      <c r="BB86" s="98"/>
      <c r="BC86" s="98"/>
      <c r="BD86" s="98"/>
      <c r="BE86" s="98"/>
      <c r="BF86" s="98"/>
      <c r="BG86" s="98"/>
      <c r="BH86" s="98"/>
      <c r="BI86" s="98"/>
      <c r="BJ86" s="98"/>
      <c r="BK86" s="98"/>
      <c r="BL86" s="98"/>
      <c r="BM86" s="98"/>
      <c r="BN86" s="98"/>
      <c r="BO86" s="98"/>
      <c r="BP86" s="98"/>
      <c r="BQ86" s="98"/>
      <c r="BR86" s="98"/>
      <c r="BS86" s="98"/>
      <c r="BT86" s="98"/>
      <c r="BU86" s="98"/>
      <c r="BV86" s="98"/>
      <c r="BW86" s="98"/>
      <c r="BX86" s="98"/>
      <c r="BY86" s="98"/>
      <c r="BZ86" s="98"/>
      <c r="CA86" s="98"/>
      <c r="CB86" s="98"/>
      <c r="CC86" s="98"/>
      <c r="CD86" s="98"/>
      <c r="CE86" s="98"/>
      <c r="CF86" s="98"/>
      <c r="CG86" s="98"/>
      <c r="CH86" s="98"/>
      <c r="CI86" s="98"/>
      <c r="CJ86" s="98"/>
      <c r="CK86" s="98"/>
      <c r="CL86" s="98"/>
      <c r="CM86" s="98"/>
      <c r="CN86" s="98"/>
      <c r="CO86" s="98"/>
      <c r="CP86" s="98"/>
      <c r="CQ86" s="98"/>
      <c r="CR86" s="98"/>
      <c r="CS86" s="98"/>
      <c r="CT86" s="98"/>
      <c r="CU86" s="98"/>
      <c r="CV86" s="98"/>
      <c r="CW86" s="98"/>
      <c r="CX86" s="98"/>
      <c r="CY86" s="98"/>
      <c r="CZ86" s="98"/>
      <c r="DA86" s="98"/>
      <c r="DB86" s="98"/>
      <c r="DC86" s="98"/>
      <c r="DD86" s="98"/>
      <c r="DE86" s="98"/>
      <c r="DF86" s="98"/>
      <c r="DG86" s="98"/>
      <c r="DH86" s="98"/>
      <c r="DI86" s="98"/>
      <c r="DJ86" s="98"/>
      <c r="DK86" s="98"/>
      <c r="DL86" s="98"/>
      <c r="DM86" s="98"/>
      <c r="DN86" s="98"/>
      <c r="DO86" s="98"/>
      <c r="DP86" s="98"/>
      <c r="DQ86" s="98"/>
      <c r="DR86" s="98"/>
      <c r="DS86" s="98"/>
      <c r="DT86" s="98"/>
      <c r="DU86" s="98"/>
      <c r="DV86" s="98"/>
      <c r="DW86" s="98"/>
      <c r="DX86" s="98"/>
      <c r="DY86" s="98"/>
      <c r="DZ86" s="98"/>
      <c r="EA86" s="98"/>
      <c r="EB86" s="98"/>
      <c r="EC86" s="98"/>
      <c r="ED86" s="98"/>
      <c r="EE86" s="98"/>
      <c r="EF86" s="98"/>
      <c r="EG86" s="98"/>
      <c r="EH86" s="98"/>
      <c r="EI86" s="98"/>
      <c r="EJ86" s="98"/>
      <c r="EK86" s="98"/>
      <c r="EL86" s="98"/>
      <c r="EM86" s="98"/>
      <c r="EN86" s="98"/>
      <c r="EO86" s="98"/>
      <c r="EP86" s="98"/>
      <c r="EQ86" s="98"/>
      <c r="ER86" s="98"/>
      <c r="ES86" s="98"/>
      <c r="ET86" s="98"/>
      <c r="EU86" s="98"/>
      <c r="EV86" s="98"/>
      <c r="EW86" s="98"/>
      <c r="EX86" s="98"/>
      <c r="EY86" s="98"/>
      <c r="EZ86" s="98"/>
      <c r="FA86" s="98"/>
      <c r="FB86" s="98"/>
      <c r="FC86" s="98"/>
      <c r="FD86" s="98"/>
      <c r="FE86" s="98"/>
      <c r="FF86" s="98"/>
      <c r="FG86" s="98"/>
      <c r="FH86" s="98"/>
      <c r="FI86" s="98"/>
      <c r="FJ86" s="98"/>
      <c r="FK86" s="98"/>
      <c r="FL86" s="98"/>
      <c r="FM86" s="98"/>
      <c r="FN86" s="98"/>
      <c r="FO86" s="98"/>
      <c r="FP86" s="98"/>
      <c r="FQ86" s="98"/>
      <c r="FR86" s="98"/>
      <c r="FS86" s="98"/>
      <c r="FT86" s="98"/>
      <c r="FU86" s="98"/>
      <c r="FV86" s="98"/>
      <c r="FW86" s="98"/>
      <c r="FX86" s="98"/>
      <c r="FY86" s="98"/>
      <c r="FZ86" s="98"/>
      <c r="GA86" s="98"/>
      <c r="GB86" s="98"/>
      <c r="GC86" s="98"/>
      <c r="GD86" s="98"/>
      <c r="GE86" s="98"/>
      <c r="GF86" s="98"/>
      <c r="GG86" s="98"/>
      <c r="GH86" s="98"/>
      <c r="GI86" s="98"/>
      <c r="GJ86" s="98"/>
      <c r="GK86" s="98"/>
      <c r="GL86" s="98"/>
      <c r="GM86" s="98"/>
      <c r="GN86" s="98"/>
      <c r="GO86" s="98"/>
      <c r="GP86" s="98"/>
      <c r="GQ86" s="98"/>
      <c r="GR86" s="98"/>
      <c r="GS86" s="98"/>
      <c r="GT86" s="98"/>
      <c r="GU86" s="98"/>
      <c r="GV86" s="98"/>
      <c r="GW86" s="98"/>
      <c r="GX86" s="98"/>
      <c r="GY86" s="98"/>
      <c r="GZ86" s="98"/>
      <c r="HA86" s="98"/>
      <c r="HB86" s="98"/>
      <c r="HC86" s="98"/>
      <c r="HD86" s="98"/>
      <c r="HE86" s="98"/>
      <c r="HF86" s="98"/>
      <c r="HG86" s="98"/>
      <c r="HH86" s="98"/>
      <c r="HI86" s="98"/>
      <c r="HJ86" s="98"/>
      <c r="HK86" s="98"/>
      <c r="HL86" s="98"/>
      <c r="HM86" s="98"/>
      <c r="HN86" s="98"/>
      <c r="HO86" s="98"/>
      <c r="HP86" s="98"/>
      <c r="HQ86" s="98"/>
      <c r="HR86" s="98"/>
      <c r="HS86" s="98"/>
    </row>
    <row r="87" spans="1:227" customFormat="1" ht="15.6">
      <c r="A87" s="42"/>
      <c r="B87" s="15"/>
      <c r="C87" s="15"/>
      <c r="D87" s="17"/>
      <c r="E87" s="17"/>
      <c r="F87" s="17"/>
      <c r="G87" s="22"/>
      <c r="H87" s="200" t="s">
        <v>468</v>
      </c>
      <c r="I87" s="22"/>
      <c r="J87" s="17"/>
      <c r="K87" s="17"/>
      <c r="L87" s="204">
        <f>'Pom5'!I151</f>
        <v>440</v>
      </c>
      <c r="M87" s="202" t="s">
        <v>17</v>
      </c>
      <c r="N87" s="17"/>
      <c r="O87" s="17"/>
      <c r="P87" s="17"/>
      <c r="Q87" s="17"/>
      <c r="R87" s="17"/>
      <c r="S87" s="17"/>
      <c r="T87" s="17"/>
      <c r="U87" s="17"/>
      <c r="V87" s="17"/>
      <c r="W87" s="15"/>
      <c r="X87" s="42"/>
      <c r="Y87" s="98"/>
      <c r="Z87" s="98"/>
      <c r="AA87" s="98"/>
      <c r="AB87" s="98"/>
      <c r="AC87" s="98"/>
      <c r="AD87" s="98"/>
      <c r="AE87" s="98"/>
      <c r="AF87" s="98"/>
      <c r="AG87" s="98"/>
      <c r="AH87" s="98"/>
      <c r="AI87" s="98"/>
      <c r="AJ87" s="98"/>
      <c r="AK87" s="98"/>
      <c r="AL87" s="98"/>
      <c r="AM87" s="98"/>
      <c r="AN87" s="98"/>
      <c r="AO87" s="98"/>
      <c r="AP87" s="98"/>
      <c r="AQ87" s="98"/>
      <c r="AR87" s="98"/>
      <c r="AS87" s="98"/>
      <c r="AT87" s="98"/>
      <c r="AU87" s="98"/>
      <c r="AV87" s="98"/>
      <c r="AW87" s="98"/>
      <c r="AX87" s="98"/>
      <c r="AY87" s="98"/>
      <c r="AZ87" s="98"/>
      <c r="BA87" s="98"/>
      <c r="BB87" s="98"/>
      <c r="BC87" s="98"/>
      <c r="BD87" s="98"/>
      <c r="BE87" s="98"/>
      <c r="BF87" s="98"/>
      <c r="BG87" s="98"/>
      <c r="BH87" s="98"/>
      <c r="BI87" s="98"/>
      <c r="BJ87" s="98"/>
      <c r="BK87" s="98"/>
      <c r="BL87" s="98"/>
      <c r="BM87" s="98"/>
      <c r="BN87" s="98"/>
      <c r="BO87" s="98"/>
      <c r="BP87" s="98"/>
      <c r="BQ87" s="98"/>
      <c r="BR87" s="98"/>
      <c r="BS87" s="98"/>
      <c r="BT87" s="98"/>
      <c r="BU87" s="98"/>
      <c r="BV87" s="98"/>
      <c r="BW87" s="98"/>
      <c r="BX87" s="98"/>
      <c r="BY87" s="98"/>
      <c r="BZ87" s="98"/>
      <c r="CA87" s="98"/>
      <c r="CB87" s="98"/>
      <c r="CC87" s="98"/>
      <c r="CD87" s="98"/>
      <c r="CE87" s="98"/>
      <c r="CF87" s="98"/>
      <c r="CG87" s="98"/>
      <c r="CH87" s="98"/>
      <c r="CI87" s="98"/>
      <c r="CJ87" s="98"/>
      <c r="CK87" s="98"/>
      <c r="CL87" s="98"/>
      <c r="CM87" s="98"/>
      <c r="CN87" s="98"/>
      <c r="CO87" s="98"/>
      <c r="CP87" s="98"/>
      <c r="CQ87" s="98"/>
      <c r="CR87" s="98"/>
      <c r="CS87" s="98"/>
      <c r="CT87" s="98"/>
      <c r="CU87" s="98"/>
      <c r="CV87" s="98"/>
      <c r="CW87" s="98"/>
      <c r="CX87" s="98"/>
      <c r="CY87" s="98"/>
      <c r="CZ87" s="98"/>
      <c r="DA87" s="98"/>
      <c r="DB87" s="98"/>
      <c r="DC87" s="98"/>
      <c r="DD87" s="98"/>
      <c r="DE87" s="98"/>
      <c r="DF87" s="98"/>
      <c r="DG87" s="98"/>
      <c r="DH87" s="98"/>
      <c r="DI87" s="98"/>
      <c r="DJ87" s="98"/>
      <c r="DK87" s="98"/>
      <c r="DL87" s="98"/>
      <c r="DM87" s="98"/>
      <c r="DN87" s="98"/>
      <c r="DO87" s="98"/>
      <c r="DP87" s="98"/>
      <c r="DQ87" s="98"/>
      <c r="DR87" s="98"/>
      <c r="DS87" s="98"/>
      <c r="DT87" s="98"/>
      <c r="DU87" s="98"/>
      <c r="DV87" s="98"/>
      <c r="DW87" s="98"/>
      <c r="DX87" s="98"/>
      <c r="DY87" s="98"/>
      <c r="DZ87" s="98"/>
      <c r="EA87" s="98"/>
      <c r="EB87" s="98"/>
      <c r="EC87" s="98"/>
      <c r="ED87" s="98"/>
      <c r="EE87" s="98"/>
      <c r="EF87" s="98"/>
      <c r="EG87" s="98"/>
      <c r="EH87" s="98"/>
      <c r="EI87" s="98"/>
      <c r="EJ87" s="98"/>
      <c r="EK87" s="98"/>
      <c r="EL87" s="98"/>
      <c r="EM87" s="98"/>
      <c r="EN87" s="98"/>
      <c r="EO87" s="98"/>
      <c r="EP87" s="98"/>
      <c r="EQ87" s="98"/>
      <c r="ER87" s="98"/>
      <c r="ES87" s="98"/>
      <c r="ET87" s="98"/>
      <c r="EU87" s="98"/>
      <c r="EV87" s="98"/>
      <c r="EW87" s="98"/>
      <c r="EX87" s="98"/>
      <c r="EY87" s="98"/>
      <c r="EZ87" s="98"/>
      <c r="FA87" s="98"/>
      <c r="FB87" s="98"/>
      <c r="FC87" s="98"/>
      <c r="FD87" s="98"/>
      <c r="FE87" s="98"/>
      <c r="FF87" s="98"/>
      <c r="FG87" s="98"/>
      <c r="FH87" s="98"/>
      <c r="FI87" s="98"/>
      <c r="FJ87" s="98"/>
      <c r="FK87" s="98"/>
      <c r="FL87" s="98"/>
      <c r="FM87" s="98"/>
      <c r="FN87" s="98"/>
      <c r="FO87" s="98"/>
      <c r="FP87" s="98"/>
      <c r="FQ87" s="98"/>
      <c r="FR87" s="98"/>
      <c r="FS87" s="98"/>
      <c r="FT87" s="98"/>
      <c r="FU87" s="98"/>
      <c r="FV87" s="98"/>
      <c r="FW87" s="98"/>
      <c r="FX87" s="98"/>
      <c r="FY87" s="98"/>
      <c r="FZ87" s="98"/>
      <c r="GA87" s="98"/>
      <c r="GB87" s="98"/>
      <c r="GC87" s="98"/>
      <c r="GD87" s="98"/>
      <c r="GE87" s="98"/>
      <c r="GF87" s="98"/>
      <c r="GG87" s="98"/>
      <c r="GH87" s="98"/>
      <c r="GI87" s="98"/>
      <c r="GJ87" s="98"/>
      <c r="GK87" s="98"/>
      <c r="GL87" s="98"/>
      <c r="GM87" s="98"/>
      <c r="GN87" s="98"/>
      <c r="GO87" s="98"/>
      <c r="GP87" s="98"/>
      <c r="GQ87" s="98"/>
      <c r="GR87" s="98"/>
      <c r="GS87" s="98"/>
      <c r="GT87" s="98"/>
      <c r="GU87" s="98"/>
      <c r="GV87" s="98"/>
      <c r="GW87" s="98"/>
      <c r="GX87" s="98"/>
      <c r="GY87" s="98"/>
      <c r="GZ87" s="98"/>
      <c r="HA87" s="98"/>
      <c r="HB87" s="98"/>
      <c r="HC87" s="98"/>
      <c r="HD87" s="98"/>
      <c r="HE87" s="98"/>
      <c r="HF87" s="98"/>
      <c r="HG87" s="98"/>
      <c r="HH87" s="98"/>
      <c r="HI87" s="98"/>
      <c r="HJ87" s="98"/>
      <c r="HK87" s="98"/>
      <c r="HL87" s="98"/>
      <c r="HM87" s="98"/>
      <c r="HN87" s="98"/>
      <c r="HO87" s="98"/>
      <c r="HP87" s="98"/>
      <c r="HQ87" s="98"/>
      <c r="HR87" s="98"/>
      <c r="HS87" s="98"/>
    </row>
    <row r="88" spans="1:227" customFormat="1" ht="15.6">
      <c r="A88" s="42"/>
      <c r="B88" s="15"/>
      <c r="C88" s="15"/>
      <c r="D88" s="17"/>
      <c r="E88" s="17"/>
      <c r="F88" s="17"/>
      <c r="G88" s="22"/>
      <c r="H88" s="200" t="s">
        <v>574</v>
      </c>
      <c r="I88" s="17"/>
      <c r="J88" s="17"/>
      <c r="K88" s="17"/>
      <c r="L88" s="204">
        <f>'Pom5'!I169</f>
        <v>0</v>
      </c>
      <c r="M88" s="202" t="s">
        <v>17</v>
      </c>
      <c r="N88" s="17"/>
      <c r="O88" s="17"/>
      <c r="P88" s="17"/>
      <c r="Q88" s="17"/>
      <c r="R88" s="17"/>
      <c r="S88" s="17"/>
      <c r="T88" s="17"/>
      <c r="U88" s="17"/>
      <c r="V88" s="17"/>
      <c r="W88" s="15"/>
      <c r="X88" s="42"/>
      <c r="Y88" s="98"/>
      <c r="Z88" s="98"/>
      <c r="AA88" s="98"/>
      <c r="AB88" s="98"/>
      <c r="AC88" s="98"/>
      <c r="AD88" s="98"/>
      <c r="AE88" s="98"/>
      <c r="AF88" s="98"/>
      <c r="AG88" s="98"/>
      <c r="AH88" s="98"/>
      <c r="AI88" s="98"/>
      <c r="AJ88" s="98"/>
      <c r="AK88" s="98"/>
      <c r="AL88" s="98"/>
      <c r="AM88" s="98"/>
      <c r="AN88" s="98"/>
      <c r="AO88" s="98"/>
      <c r="AP88" s="98"/>
      <c r="AQ88" s="98"/>
      <c r="AR88" s="98"/>
      <c r="AS88" s="98"/>
      <c r="AT88" s="98"/>
      <c r="AU88" s="98"/>
      <c r="AV88" s="98"/>
      <c r="AW88" s="98"/>
      <c r="AX88" s="98"/>
      <c r="AY88" s="98"/>
      <c r="AZ88" s="98"/>
      <c r="BA88" s="98"/>
      <c r="BB88" s="98"/>
      <c r="BC88" s="98"/>
      <c r="BD88" s="98"/>
      <c r="BE88" s="98"/>
      <c r="BF88" s="98"/>
      <c r="BG88" s="98"/>
      <c r="BH88" s="98"/>
      <c r="BI88" s="98"/>
      <c r="BJ88" s="98"/>
      <c r="BK88" s="98"/>
      <c r="BL88" s="98"/>
      <c r="BM88" s="98"/>
      <c r="BN88" s="98"/>
      <c r="BO88" s="98"/>
      <c r="BP88" s="98"/>
      <c r="BQ88" s="98"/>
      <c r="BR88" s="98"/>
      <c r="BS88" s="98"/>
      <c r="BT88" s="98"/>
      <c r="BU88" s="98"/>
      <c r="BV88" s="98"/>
      <c r="BW88" s="98"/>
      <c r="BX88" s="98"/>
      <c r="BY88" s="98"/>
      <c r="BZ88" s="98"/>
      <c r="CA88" s="98"/>
      <c r="CB88" s="98"/>
      <c r="CC88" s="98"/>
      <c r="CD88" s="98"/>
      <c r="CE88" s="98"/>
      <c r="CF88" s="98"/>
      <c r="CG88" s="98"/>
      <c r="CH88" s="98"/>
      <c r="CI88" s="98"/>
      <c r="CJ88" s="98"/>
      <c r="CK88" s="98"/>
      <c r="CL88" s="98"/>
      <c r="CM88" s="98"/>
      <c r="CN88" s="98"/>
      <c r="CO88" s="98"/>
      <c r="CP88" s="98"/>
      <c r="CQ88" s="98"/>
      <c r="CR88" s="98"/>
      <c r="CS88" s="98"/>
      <c r="CT88" s="98"/>
      <c r="CU88" s="98"/>
      <c r="CV88" s="98"/>
      <c r="CW88" s="98"/>
      <c r="CX88" s="98"/>
      <c r="CY88" s="98"/>
      <c r="CZ88" s="98"/>
      <c r="DA88" s="98"/>
      <c r="DB88" s="98"/>
      <c r="DC88" s="98"/>
      <c r="DD88" s="98"/>
      <c r="DE88" s="98"/>
      <c r="DF88" s="98"/>
      <c r="DG88" s="98"/>
      <c r="DH88" s="98"/>
      <c r="DI88" s="98"/>
      <c r="DJ88" s="98"/>
      <c r="DK88" s="98"/>
      <c r="DL88" s="98"/>
      <c r="DM88" s="98"/>
      <c r="DN88" s="98"/>
      <c r="DO88" s="98"/>
      <c r="DP88" s="98"/>
      <c r="DQ88" s="98"/>
      <c r="DR88" s="98"/>
      <c r="DS88" s="98"/>
      <c r="DT88" s="98"/>
      <c r="DU88" s="98"/>
      <c r="DV88" s="98"/>
      <c r="DW88" s="98"/>
      <c r="DX88" s="98"/>
      <c r="DY88" s="98"/>
      <c r="DZ88" s="98"/>
      <c r="EA88" s="98"/>
      <c r="EB88" s="98"/>
      <c r="EC88" s="98"/>
      <c r="ED88" s="98"/>
      <c r="EE88" s="98"/>
      <c r="EF88" s="98"/>
      <c r="EG88" s="98"/>
      <c r="EH88" s="98"/>
      <c r="EI88" s="98"/>
      <c r="EJ88" s="98"/>
      <c r="EK88" s="98"/>
      <c r="EL88" s="98"/>
      <c r="EM88" s="98"/>
      <c r="EN88" s="98"/>
      <c r="EO88" s="98"/>
      <c r="EP88" s="98"/>
      <c r="EQ88" s="98"/>
      <c r="ER88" s="98"/>
      <c r="ES88" s="98"/>
      <c r="ET88" s="98"/>
      <c r="EU88" s="98"/>
      <c r="EV88" s="98"/>
      <c r="EW88" s="98"/>
      <c r="EX88" s="98"/>
      <c r="EY88" s="98"/>
      <c r="EZ88" s="98"/>
      <c r="FA88" s="98"/>
      <c r="FB88" s="98"/>
      <c r="FC88" s="98"/>
      <c r="FD88" s="98"/>
      <c r="FE88" s="98"/>
      <c r="FF88" s="98"/>
      <c r="FG88" s="98"/>
      <c r="FH88" s="98"/>
      <c r="FI88" s="98"/>
      <c r="FJ88" s="98"/>
      <c r="FK88" s="98"/>
      <c r="FL88" s="98"/>
      <c r="FM88" s="98"/>
      <c r="FN88" s="98"/>
      <c r="FO88" s="98"/>
      <c r="FP88" s="98"/>
      <c r="FQ88" s="98"/>
      <c r="FR88" s="98"/>
      <c r="FS88" s="98"/>
      <c r="FT88" s="98"/>
      <c r="FU88" s="98"/>
      <c r="FV88" s="98"/>
      <c r="FW88" s="98"/>
      <c r="FX88" s="98"/>
      <c r="FY88" s="98"/>
      <c r="FZ88" s="98"/>
      <c r="GA88" s="98"/>
      <c r="GB88" s="98"/>
      <c r="GC88" s="98"/>
      <c r="GD88" s="98"/>
      <c r="GE88" s="98"/>
      <c r="GF88" s="98"/>
      <c r="GG88" s="98"/>
      <c r="GH88" s="98"/>
      <c r="GI88" s="98"/>
      <c r="GJ88" s="98"/>
      <c r="GK88" s="98"/>
      <c r="GL88" s="98"/>
      <c r="GM88" s="98"/>
      <c r="GN88" s="98"/>
      <c r="GO88" s="98"/>
      <c r="GP88" s="98"/>
      <c r="GQ88" s="98"/>
      <c r="GR88" s="98"/>
      <c r="GS88" s="98"/>
      <c r="GT88" s="98"/>
      <c r="GU88" s="98"/>
      <c r="GV88" s="98"/>
      <c r="GW88" s="98"/>
      <c r="GX88" s="98"/>
      <c r="GY88" s="98"/>
      <c r="GZ88" s="98"/>
      <c r="HA88" s="98"/>
      <c r="HB88" s="98"/>
      <c r="HC88" s="98"/>
      <c r="HD88" s="98"/>
      <c r="HE88" s="98"/>
      <c r="HF88" s="98"/>
      <c r="HG88" s="98"/>
      <c r="HH88" s="98"/>
      <c r="HI88" s="98"/>
      <c r="HJ88" s="98"/>
      <c r="HK88" s="98"/>
      <c r="HL88" s="98"/>
      <c r="HM88" s="98"/>
      <c r="HN88" s="98"/>
      <c r="HO88" s="98"/>
      <c r="HP88" s="98"/>
      <c r="HQ88" s="98"/>
      <c r="HR88" s="98"/>
      <c r="HS88" s="98"/>
    </row>
    <row r="89" spans="1:227" customFormat="1">
      <c r="A89" s="42"/>
      <c r="B89" s="15"/>
      <c r="C89" s="15"/>
      <c r="D89" s="17"/>
      <c r="E89" s="17"/>
      <c r="F89" s="17"/>
      <c r="G89" s="17"/>
      <c r="H89" s="206"/>
      <c r="I89" s="17"/>
      <c r="J89" s="17"/>
      <c r="K89" s="17"/>
      <c r="L89" s="207"/>
      <c r="M89" s="208"/>
      <c r="N89" s="17"/>
      <c r="O89" s="17"/>
      <c r="P89" s="17"/>
      <c r="Q89" s="17"/>
      <c r="R89" s="17"/>
      <c r="S89" s="17"/>
      <c r="T89" s="17"/>
      <c r="U89" s="17"/>
      <c r="V89" s="17"/>
      <c r="W89" s="15"/>
      <c r="X89" s="42"/>
      <c r="Y89" s="98"/>
      <c r="Z89" s="98"/>
      <c r="AA89" s="98"/>
      <c r="AB89" s="98"/>
      <c r="AC89" s="98"/>
      <c r="AD89" s="98"/>
      <c r="AE89" s="98"/>
      <c r="AF89" s="98"/>
      <c r="AG89" s="98"/>
      <c r="AH89" s="98"/>
      <c r="AI89" s="98"/>
      <c r="AJ89" s="98"/>
      <c r="AK89" s="98"/>
      <c r="AL89" s="98"/>
      <c r="AM89" s="98"/>
      <c r="AN89" s="98"/>
      <c r="AO89" s="98"/>
      <c r="AP89" s="98"/>
      <c r="AQ89" s="98"/>
      <c r="AR89" s="98"/>
      <c r="AS89" s="98"/>
      <c r="AT89" s="98"/>
      <c r="AU89" s="98"/>
      <c r="AV89" s="98"/>
      <c r="AW89" s="98"/>
      <c r="AX89" s="98"/>
      <c r="AY89" s="98"/>
      <c r="AZ89" s="98"/>
      <c r="BA89" s="98"/>
      <c r="BB89" s="98"/>
      <c r="BC89" s="98"/>
      <c r="BD89" s="98"/>
      <c r="BE89" s="98"/>
      <c r="BF89" s="98"/>
      <c r="BG89" s="98"/>
      <c r="BH89" s="98"/>
      <c r="BI89" s="98"/>
      <c r="BJ89" s="98"/>
      <c r="BK89" s="98"/>
      <c r="BL89" s="98"/>
      <c r="BM89" s="98"/>
      <c r="BN89" s="98"/>
      <c r="BO89" s="98"/>
      <c r="BP89" s="98"/>
      <c r="BQ89" s="98"/>
      <c r="BR89" s="98"/>
      <c r="BS89" s="98"/>
      <c r="BT89" s="98"/>
      <c r="BU89" s="98"/>
      <c r="BV89" s="98"/>
      <c r="BW89" s="98"/>
      <c r="BX89" s="98"/>
      <c r="BY89" s="98"/>
      <c r="BZ89" s="98"/>
      <c r="CA89" s="98"/>
      <c r="CB89" s="98"/>
      <c r="CC89" s="98"/>
      <c r="CD89" s="98"/>
      <c r="CE89" s="98"/>
      <c r="CF89" s="98"/>
      <c r="CG89" s="98"/>
      <c r="CH89" s="98"/>
      <c r="CI89" s="98"/>
      <c r="CJ89" s="98"/>
      <c r="CK89" s="98"/>
      <c r="CL89" s="98"/>
      <c r="CM89" s="98"/>
      <c r="CN89" s="98"/>
      <c r="CO89" s="98"/>
      <c r="CP89" s="98"/>
      <c r="CQ89" s="98"/>
      <c r="CR89" s="98"/>
      <c r="CS89" s="98"/>
      <c r="CT89" s="98"/>
      <c r="CU89" s="98"/>
      <c r="CV89" s="98"/>
      <c r="CW89" s="98"/>
      <c r="CX89" s="98"/>
      <c r="CY89" s="98"/>
      <c r="CZ89" s="98"/>
      <c r="DA89" s="98"/>
      <c r="DB89" s="98"/>
      <c r="DC89" s="98"/>
      <c r="DD89" s="98"/>
      <c r="DE89" s="98"/>
      <c r="DF89" s="98"/>
      <c r="DG89" s="98"/>
      <c r="DH89" s="98"/>
      <c r="DI89" s="98"/>
      <c r="DJ89" s="98"/>
      <c r="DK89" s="98"/>
      <c r="DL89" s="98"/>
      <c r="DM89" s="98"/>
      <c r="DN89" s="98"/>
      <c r="DO89" s="98"/>
      <c r="DP89" s="98"/>
      <c r="DQ89" s="98"/>
      <c r="DR89" s="98"/>
      <c r="DS89" s="98"/>
      <c r="DT89" s="98"/>
      <c r="DU89" s="98"/>
      <c r="DV89" s="98"/>
      <c r="DW89" s="98"/>
      <c r="DX89" s="98"/>
      <c r="DY89" s="98"/>
      <c r="DZ89" s="98"/>
      <c r="EA89" s="98"/>
      <c r="EB89" s="98"/>
      <c r="EC89" s="98"/>
      <c r="ED89" s="98"/>
      <c r="EE89" s="98"/>
      <c r="EF89" s="98"/>
      <c r="EG89" s="98"/>
      <c r="EH89" s="98"/>
      <c r="EI89" s="98"/>
      <c r="EJ89" s="98"/>
      <c r="EK89" s="98"/>
      <c r="EL89" s="98"/>
      <c r="EM89" s="98"/>
      <c r="EN89" s="98"/>
      <c r="EO89" s="98"/>
      <c r="EP89" s="98"/>
      <c r="EQ89" s="98"/>
      <c r="ER89" s="98"/>
      <c r="ES89" s="98"/>
      <c r="ET89" s="98"/>
      <c r="EU89" s="98"/>
      <c r="EV89" s="98"/>
      <c r="EW89" s="98"/>
      <c r="EX89" s="98"/>
      <c r="EY89" s="98"/>
      <c r="EZ89" s="98"/>
      <c r="FA89" s="98"/>
      <c r="FB89" s="98"/>
      <c r="FC89" s="98"/>
      <c r="FD89" s="98"/>
      <c r="FE89" s="98"/>
      <c r="FF89" s="98"/>
      <c r="FG89" s="98"/>
      <c r="FH89" s="98"/>
      <c r="FI89" s="98"/>
      <c r="FJ89" s="98"/>
      <c r="FK89" s="98"/>
      <c r="FL89" s="98"/>
      <c r="FM89" s="98"/>
      <c r="FN89" s="98"/>
      <c r="FO89" s="98"/>
      <c r="FP89" s="98"/>
      <c r="FQ89" s="98"/>
      <c r="FR89" s="98"/>
      <c r="FS89" s="98"/>
      <c r="FT89" s="98"/>
      <c r="FU89" s="98"/>
      <c r="FV89" s="98"/>
      <c r="FW89" s="98"/>
      <c r="FX89" s="98"/>
      <c r="FY89" s="98"/>
      <c r="FZ89" s="98"/>
      <c r="GA89" s="98"/>
      <c r="GB89" s="98"/>
      <c r="GC89" s="98"/>
      <c r="GD89" s="98"/>
      <c r="GE89" s="98"/>
      <c r="GF89" s="98"/>
      <c r="GG89" s="98"/>
      <c r="GH89" s="98"/>
      <c r="GI89" s="98"/>
      <c r="GJ89" s="98"/>
      <c r="GK89" s="98"/>
      <c r="GL89" s="98"/>
      <c r="GM89" s="98"/>
      <c r="GN89" s="98"/>
      <c r="GO89" s="98"/>
      <c r="GP89" s="98"/>
      <c r="GQ89" s="98"/>
      <c r="GR89" s="98"/>
      <c r="GS89" s="98"/>
      <c r="GT89" s="98"/>
      <c r="GU89" s="98"/>
      <c r="GV89" s="98"/>
      <c r="GW89" s="98"/>
      <c r="GX89" s="98"/>
      <c r="GY89" s="98"/>
      <c r="GZ89" s="98"/>
      <c r="HA89" s="98"/>
      <c r="HB89" s="98"/>
      <c r="HC89" s="98"/>
      <c r="HD89" s="98"/>
      <c r="HE89" s="98"/>
      <c r="HF89" s="98"/>
      <c r="HG89" s="98"/>
      <c r="HH89" s="98"/>
      <c r="HI89" s="98"/>
      <c r="HJ89" s="98"/>
      <c r="HK89" s="98"/>
      <c r="HL89" s="98"/>
      <c r="HM89" s="98"/>
      <c r="HN89" s="98"/>
      <c r="HO89" s="98"/>
      <c r="HP89" s="98"/>
      <c r="HQ89" s="98"/>
      <c r="HR89" s="98"/>
      <c r="HS89" s="98"/>
    </row>
    <row r="90" spans="1:227" customFormat="1" ht="21">
      <c r="A90" s="42"/>
      <c r="B90" s="15"/>
      <c r="C90" s="15"/>
      <c r="D90" s="17"/>
      <c r="E90" s="17"/>
      <c r="F90" s="17"/>
      <c r="G90" s="17"/>
      <c r="H90" s="209" t="s">
        <v>569</v>
      </c>
      <c r="I90" s="85"/>
      <c r="J90" s="85"/>
      <c r="K90" s="85"/>
      <c r="L90" s="180">
        <f>'Pom5'!N179</f>
        <v>3372</v>
      </c>
      <c r="M90" s="208" t="s">
        <v>17</v>
      </c>
      <c r="N90" s="17"/>
      <c r="O90" s="17"/>
      <c r="P90" s="17"/>
      <c r="Q90" s="17"/>
      <c r="R90" s="17"/>
      <c r="S90" s="17"/>
      <c r="T90" s="17"/>
      <c r="U90" s="17"/>
      <c r="V90" s="17"/>
      <c r="W90" s="15"/>
      <c r="X90" s="42"/>
      <c r="Y90" s="98"/>
      <c r="Z90" s="98"/>
      <c r="AA90" s="98"/>
      <c r="AB90" s="98"/>
      <c r="AC90" s="98"/>
      <c r="AD90" s="98"/>
      <c r="AE90" s="98"/>
      <c r="AF90" s="98"/>
      <c r="AG90" s="98"/>
      <c r="AH90" s="98"/>
      <c r="AI90" s="98"/>
      <c r="AJ90" s="98"/>
      <c r="AK90" s="98"/>
      <c r="AL90" s="98"/>
      <c r="AM90" s="98"/>
      <c r="AN90" s="98"/>
      <c r="AO90" s="98"/>
      <c r="AP90" s="98"/>
      <c r="AQ90" s="98"/>
      <c r="AR90" s="98"/>
      <c r="AS90" s="98"/>
      <c r="AT90" s="98"/>
      <c r="AU90" s="98"/>
      <c r="AV90" s="98"/>
      <c r="AW90" s="98"/>
      <c r="AX90" s="98"/>
      <c r="AY90" s="98"/>
      <c r="AZ90" s="98"/>
      <c r="BA90" s="98"/>
      <c r="BB90" s="98"/>
      <c r="BC90" s="98"/>
      <c r="BD90" s="98"/>
      <c r="BE90" s="98"/>
      <c r="BF90" s="98"/>
      <c r="BG90" s="98"/>
      <c r="BH90" s="98"/>
      <c r="BI90" s="98"/>
      <c r="BJ90" s="98"/>
      <c r="BK90" s="98"/>
      <c r="BL90" s="98"/>
      <c r="BM90" s="98"/>
      <c r="BN90" s="98"/>
      <c r="BO90" s="98"/>
      <c r="BP90" s="98"/>
      <c r="BQ90" s="98"/>
      <c r="BR90" s="98"/>
      <c r="BS90" s="98"/>
      <c r="BT90" s="98"/>
      <c r="BU90" s="98"/>
      <c r="BV90" s="98"/>
      <c r="BW90" s="98"/>
      <c r="BX90" s="98"/>
      <c r="BY90" s="98"/>
      <c r="BZ90" s="98"/>
      <c r="CA90" s="98"/>
      <c r="CB90" s="98"/>
      <c r="CC90" s="98"/>
      <c r="CD90" s="98"/>
      <c r="CE90" s="98"/>
      <c r="CF90" s="98"/>
      <c r="CG90" s="98"/>
      <c r="CH90" s="98"/>
      <c r="CI90" s="98"/>
      <c r="CJ90" s="98"/>
      <c r="CK90" s="98"/>
      <c r="CL90" s="98"/>
      <c r="CM90" s="98"/>
      <c r="CN90" s="98"/>
      <c r="CO90" s="98"/>
      <c r="CP90" s="98"/>
      <c r="CQ90" s="98"/>
      <c r="CR90" s="98"/>
      <c r="CS90" s="98"/>
      <c r="CT90" s="98"/>
      <c r="CU90" s="98"/>
      <c r="CV90" s="98"/>
      <c r="CW90" s="98"/>
      <c r="CX90" s="98"/>
      <c r="CY90" s="98"/>
      <c r="CZ90" s="98"/>
      <c r="DA90" s="98"/>
      <c r="DB90" s="98"/>
      <c r="DC90" s="98"/>
      <c r="DD90" s="98"/>
      <c r="DE90" s="98"/>
      <c r="DF90" s="98"/>
      <c r="DG90" s="98"/>
      <c r="DH90" s="98"/>
      <c r="DI90" s="98"/>
      <c r="DJ90" s="98"/>
      <c r="DK90" s="98"/>
      <c r="DL90" s="98"/>
      <c r="DM90" s="98"/>
      <c r="DN90" s="98"/>
      <c r="DO90" s="98"/>
      <c r="DP90" s="98"/>
      <c r="DQ90" s="98"/>
      <c r="DR90" s="98"/>
      <c r="DS90" s="98"/>
      <c r="DT90" s="98"/>
      <c r="DU90" s="98"/>
      <c r="DV90" s="98"/>
      <c r="DW90" s="98"/>
      <c r="DX90" s="98"/>
      <c r="DY90" s="98"/>
      <c r="DZ90" s="98"/>
      <c r="EA90" s="98"/>
      <c r="EB90" s="98"/>
      <c r="EC90" s="98"/>
      <c r="ED90" s="98"/>
      <c r="EE90" s="98"/>
      <c r="EF90" s="98"/>
      <c r="EG90" s="98"/>
      <c r="EH90" s="98"/>
      <c r="EI90" s="98"/>
      <c r="EJ90" s="98"/>
      <c r="EK90" s="98"/>
      <c r="EL90" s="98"/>
      <c r="EM90" s="98"/>
      <c r="EN90" s="98"/>
      <c r="EO90" s="98"/>
      <c r="EP90" s="98"/>
      <c r="EQ90" s="98"/>
      <c r="ER90" s="98"/>
      <c r="ES90" s="98"/>
      <c r="ET90" s="98"/>
      <c r="EU90" s="98"/>
      <c r="EV90" s="98"/>
      <c r="EW90" s="98"/>
      <c r="EX90" s="98"/>
      <c r="EY90" s="98"/>
      <c r="EZ90" s="98"/>
      <c r="FA90" s="98"/>
      <c r="FB90" s="98"/>
      <c r="FC90" s="98"/>
      <c r="FD90" s="98"/>
      <c r="FE90" s="98"/>
      <c r="FF90" s="98"/>
      <c r="FG90" s="98"/>
      <c r="FH90" s="98"/>
      <c r="FI90" s="98"/>
      <c r="FJ90" s="98"/>
      <c r="FK90" s="98"/>
      <c r="FL90" s="98"/>
      <c r="FM90" s="98"/>
      <c r="FN90" s="98"/>
      <c r="FO90" s="98"/>
      <c r="FP90" s="98"/>
      <c r="FQ90" s="98"/>
      <c r="FR90" s="98"/>
      <c r="FS90" s="98"/>
      <c r="FT90" s="98"/>
      <c r="FU90" s="98"/>
      <c r="FV90" s="98"/>
      <c r="FW90" s="98"/>
      <c r="FX90" s="98"/>
      <c r="FY90" s="98"/>
      <c r="FZ90" s="98"/>
      <c r="GA90" s="98"/>
      <c r="GB90" s="98"/>
      <c r="GC90" s="98"/>
      <c r="GD90" s="98"/>
      <c r="GE90" s="98"/>
      <c r="GF90" s="98"/>
      <c r="GG90" s="98"/>
      <c r="GH90" s="98"/>
      <c r="GI90" s="98"/>
      <c r="GJ90" s="98"/>
      <c r="GK90" s="98"/>
      <c r="GL90" s="98"/>
      <c r="GM90" s="98"/>
      <c r="GN90" s="98"/>
      <c r="GO90" s="98"/>
      <c r="GP90" s="98"/>
      <c r="GQ90" s="98"/>
      <c r="GR90" s="98"/>
      <c r="GS90" s="98"/>
      <c r="GT90" s="98"/>
      <c r="GU90" s="98"/>
      <c r="GV90" s="98"/>
      <c r="GW90" s="98"/>
      <c r="GX90" s="98"/>
      <c r="GY90" s="98"/>
      <c r="GZ90" s="98"/>
      <c r="HA90" s="98"/>
      <c r="HB90" s="98"/>
      <c r="HC90" s="98"/>
      <c r="HD90" s="98"/>
      <c r="HE90" s="98"/>
      <c r="HF90" s="98"/>
      <c r="HG90" s="98"/>
      <c r="HH90" s="98"/>
      <c r="HI90" s="98"/>
      <c r="HJ90" s="98"/>
      <c r="HK90" s="98"/>
      <c r="HL90" s="98"/>
      <c r="HM90" s="98"/>
      <c r="HN90" s="98"/>
      <c r="HO90" s="98"/>
      <c r="HP90" s="98"/>
      <c r="HQ90" s="98"/>
      <c r="HR90" s="98"/>
      <c r="HS90" s="98"/>
    </row>
    <row r="91" spans="1:227" customFormat="1" ht="18">
      <c r="A91" s="42"/>
      <c r="B91" s="15"/>
      <c r="C91" s="15"/>
      <c r="D91" s="17"/>
      <c r="E91" s="17"/>
      <c r="F91" s="17"/>
      <c r="G91" s="17"/>
      <c r="H91" s="209"/>
      <c r="I91" s="85"/>
      <c r="J91" s="85"/>
      <c r="K91" s="85"/>
      <c r="L91" s="172"/>
      <c r="M91" s="171"/>
      <c r="N91" s="17"/>
      <c r="O91" s="17"/>
      <c r="P91" s="17"/>
      <c r="Q91" s="17"/>
      <c r="R91" s="17"/>
      <c r="S91" s="17"/>
      <c r="T91" s="17"/>
      <c r="U91" s="17"/>
      <c r="V91" s="17"/>
      <c r="W91" s="15"/>
      <c r="X91" s="42"/>
      <c r="Y91" s="98"/>
      <c r="Z91" s="98"/>
      <c r="AA91" s="98"/>
      <c r="AB91" s="98"/>
      <c r="AC91" s="98"/>
      <c r="AD91" s="98"/>
      <c r="AE91" s="98"/>
      <c r="AF91" s="98"/>
      <c r="AG91" s="98"/>
      <c r="AH91" s="98"/>
      <c r="AI91" s="98"/>
      <c r="AJ91" s="98"/>
      <c r="AK91" s="98"/>
      <c r="AL91" s="98"/>
      <c r="AM91" s="98"/>
      <c r="AN91" s="98"/>
      <c r="AO91" s="98"/>
      <c r="AP91" s="98"/>
      <c r="AQ91" s="98"/>
      <c r="AR91" s="98"/>
      <c r="AS91" s="98"/>
      <c r="AT91" s="98"/>
      <c r="AU91" s="98"/>
      <c r="AV91" s="98"/>
      <c r="AW91" s="98"/>
      <c r="AX91" s="98"/>
      <c r="AY91" s="98"/>
      <c r="AZ91" s="98"/>
      <c r="BA91" s="98"/>
      <c r="BB91" s="98"/>
      <c r="BC91" s="98"/>
      <c r="BD91" s="98"/>
      <c r="BE91" s="98"/>
      <c r="BF91" s="98"/>
      <c r="BG91" s="98"/>
      <c r="BH91" s="98"/>
      <c r="BI91" s="98"/>
      <c r="BJ91" s="98"/>
      <c r="BK91" s="98"/>
      <c r="BL91" s="98"/>
      <c r="BM91" s="98"/>
      <c r="BN91" s="98"/>
      <c r="BO91" s="98"/>
      <c r="BP91" s="98"/>
      <c r="BQ91" s="98"/>
      <c r="BR91" s="98"/>
      <c r="BS91" s="98"/>
      <c r="BT91" s="98"/>
      <c r="BU91" s="98"/>
      <c r="BV91" s="98"/>
      <c r="BW91" s="98"/>
      <c r="BX91" s="98"/>
      <c r="BY91" s="98"/>
      <c r="BZ91" s="98"/>
      <c r="CA91" s="98"/>
      <c r="CB91" s="98"/>
      <c r="CC91" s="98"/>
      <c r="CD91" s="98"/>
      <c r="CE91" s="98"/>
      <c r="CF91" s="98"/>
      <c r="CG91" s="98"/>
      <c r="CH91" s="98"/>
      <c r="CI91" s="98"/>
      <c r="CJ91" s="98"/>
      <c r="CK91" s="98"/>
      <c r="CL91" s="98"/>
      <c r="CM91" s="98"/>
      <c r="CN91" s="98"/>
      <c r="CO91" s="98"/>
      <c r="CP91" s="98"/>
      <c r="CQ91" s="98"/>
      <c r="CR91" s="98"/>
      <c r="CS91" s="98"/>
      <c r="CT91" s="98"/>
      <c r="CU91" s="98"/>
      <c r="CV91" s="98"/>
      <c r="CW91" s="98"/>
      <c r="CX91" s="98"/>
      <c r="CY91" s="98"/>
      <c r="CZ91" s="98"/>
      <c r="DA91" s="98"/>
      <c r="DB91" s="98"/>
      <c r="DC91" s="98"/>
      <c r="DD91" s="98"/>
      <c r="DE91" s="98"/>
      <c r="DF91" s="98"/>
      <c r="DG91" s="98"/>
      <c r="DH91" s="98"/>
      <c r="DI91" s="98"/>
      <c r="DJ91" s="98"/>
      <c r="DK91" s="98"/>
      <c r="DL91" s="98"/>
      <c r="DM91" s="98"/>
      <c r="DN91" s="98"/>
      <c r="DO91" s="98"/>
      <c r="DP91" s="98"/>
      <c r="DQ91" s="98"/>
      <c r="DR91" s="98"/>
      <c r="DS91" s="98"/>
      <c r="DT91" s="98"/>
      <c r="DU91" s="98"/>
      <c r="DV91" s="98"/>
      <c r="DW91" s="98"/>
      <c r="DX91" s="98"/>
      <c r="DY91" s="98"/>
      <c r="DZ91" s="98"/>
      <c r="EA91" s="98"/>
      <c r="EB91" s="98"/>
      <c r="EC91" s="98"/>
      <c r="ED91" s="98"/>
      <c r="EE91" s="98"/>
      <c r="EF91" s="98"/>
      <c r="EG91" s="98"/>
      <c r="EH91" s="98"/>
      <c r="EI91" s="98"/>
      <c r="EJ91" s="98"/>
      <c r="EK91" s="98"/>
      <c r="EL91" s="98"/>
      <c r="EM91" s="98"/>
      <c r="EN91" s="98"/>
      <c r="EO91" s="98"/>
      <c r="EP91" s="98"/>
      <c r="EQ91" s="98"/>
      <c r="ER91" s="98"/>
      <c r="ES91" s="98"/>
      <c r="ET91" s="98"/>
      <c r="EU91" s="98"/>
      <c r="EV91" s="98"/>
      <c r="EW91" s="98"/>
      <c r="EX91" s="98"/>
      <c r="EY91" s="98"/>
      <c r="EZ91" s="98"/>
      <c r="FA91" s="98"/>
      <c r="FB91" s="98"/>
      <c r="FC91" s="98"/>
      <c r="FD91" s="98"/>
      <c r="FE91" s="98"/>
      <c r="FF91" s="98"/>
      <c r="FG91" s="98"/>
      <c r="FH91" s="98"/>
      <c r="FI91" s="98"/>
      <c r="FJ91" s="98"/>
      <c r="FK91" s="98"/>
      <c r="FL91" s="98"/>
      <c r="FM91" s="98"/>
      <c r="FN91" s="98"/>
      <c r="FO91" s="98"/>
      <c r="FP91" s="98"/>
      <c r="FQ91" s="98"/>
      <c r="FR91" s="98"/>
      <c r="FS91" s="98"/>
      <c r="FT91" s="98"/>
      <c r="FU91" s="98"/>
      <c r="FV91" s="98"/>
      <c r="FW91" s="98"/>
      <c r="FX91" s="98"/>
      <c r="FY91" s="98"/>
      <c r="FZ91" s="98"/>
      <c r="GA91" s="98"/>
      <c r="GB91" s="98"/>
      <c r="GC91" s="98"/>
      <c r="GD91" s="98"/>
      <c r="GE91" s="98"/>
      <c r="GF91" s="98"/>
      <c r="GG91" s="98"/>
      <c r="GH91" s="98"/>
      <c r="GI91" s="98"/>
      <c r="GJ91" s="98"/>
      <c r="GK91" s="98"/>
      <c r="GL91" s="98"/>
      <c r="GM91" s="98"/>
      <c r="GN91" s="98"/>
      <c r="GO91" s="98"/>
      <c r="GP91" s="98"/>
      <c r="GQ91" s="98"/>
      <c r="GR91" s="98"/>
      <c r="GS91" s="98"/>
      <c r="GT91" s="98"/>
      <c r="GU91" s="98"/>
      <c r="GV91" s="98"/>
      <c r="GW91" s="98"/>
      <c r="GX91" s="98"/>
      <c r="GY91" s="98"/>
      <c r="GZ91" s="98"/>
      <c r="HA91" s="98"/>
      <c r="HB91" s="98"/>
      <c r="HC91" s="98"/>
      <c r="HD91" s="98"/>
      <c r="HE91" s="98"/>
      <c r="HF91" s="98"/>
      <c r="HG91" s="98"/>
      <c r="HH91" s="98"/>
      <c r="HI91" s="98"/>
      <c r="HJ91" s="98"/>
      <c r="HK91" s="98"/>
      <c r="HL91" s="98"/>
      <c r="HM91" s="98"/>
      <c r="HN91" s="98"/>
      <c r="HO91" s="98"/>
      <c r="HP91" s="98"/>
      <c r="HQ91" s="98"/>
      <c r="HR91" s="98"/>
      <c r="HS91" s="98"/>
    </row>
    <row r="92" spans="1:227" customFormat="1">
      <c r="A92" s="42"/>
      <c r="B92" s="15"/>
      <c r="C92" s="15"/>
      <c r="D92" s="17"/>
      <c r="E92" s="17"/>
      <c r="F92" s="17"/>
      <c r="G92" s="17"/>
      <c r="H92" s="200" t="s">
        <v>573</v>
      </c>
      <c r="I92" s="210"/>
      <c r="J92" s="210"/>
      <c r="K92" s="210"/>
      <c r="L92" s="211">
        <f>'Pom5'!O181</f>
        <v>0.86</v>
      </c>
      <c r="M92" s="212" t="s">
        <v>592</v>
      </c>
      <c r="N92" s="17"/>
      <c r="O92" s="17"/>
      <c r="P92" s="17"/>
      <c r="Q92" s="17"/>
      <c r="R92" s="259">
        <v>1</v>
      </c>
      <c r="S92" s="17"/>
      <c r="T92" s="17"/>
      <c r="U92" s="17"/>
      <c r="V92" s="17"/>
      <c r="W92" s="15"/>
      <c r="X92" s="42"/>
      <c r="Y92" s="98"/>
      <c r="Z92" s="98"/>
      <c r="AA92" s="98"/>
      <c r="AB92" s="98"/>
      <c r="AC92" s="98"/>
      <c r="AD92" s="98"/>
      <c r="AE92" s="98"/>
      <c r="AF92" s="98"/>
      <c r="AG92" s="98"/>
      <c r="AH92" s="98"/>
      <c r="AI92" s="98"/>
      <c r="AJ92" s="98"/>
      <c r="AK92" s="98"/>
      <c r="AL92" s="98"/>
      <c r="AM92" s="98"/>
      <c r="AN92" s="98"/>
      <c r="AO92" s="98"/>
      <c r="AP92" s="98"/>
      <c r="AQ92" s="98"/>
      <c r="AR92" s="98"/>
      <c r="AS92" s="98"/>
      <c r="AT92" s="98"/>
      <c r="AU92" s="98"/>
      <c r="AV92" s="98"/>
      <c r="AW92" s="98"/>
      <c r="AX92" s="98"/>
      <c r="AY92" s="98"/>
      <c r="AZ92" s="98"/>
      <c r="BA92" s="98"/>
      <c r="BB92" s="98"/>
      <c r="BC92" s="98"/>
      <c r="BD92" s="98"/>
      <c r="BE92" s="98"/>
      <c r="BF92" s="98"/>
      <c r="BG92" s="98"/>
      <c r="BH92" s="98"/>
      <c r="BI92" s="98"/>
      <c r="BJ92" s="98"/>
      <c r="BK92" s="98"/>
      <c r="BL92" s="98"/>
      <c r="BM92" s="98"/>
      <c r="BN92" s="98"/>
      <c r="BO92" s="98"/>
      <c r="BP92" s="98"/>
      <c r="BQ92" s="98"/>
      <c r="BR92" s="98"/>
      <c r="BS92" s="98"/>
      <c r="BT92" s="98"/>
      <c r="BU92" s="98"/>
      <c r="BV92" s="98"/>
      <c r="BW92" s="98"/>
      <c r="BX92" s="98"/>
      <c r="BY92" s="98"/>
      <c r="BZ92" s="98"/>
      <c r="CA92" s="98"/>
      <c r="CB92" s="98"/>
      <c r="CC92" s="98"/>
      <c r="CD92" s="98"/>
      <c r="CE92" s="98"/>
      <c r="CF92" s="98"/>
      <c r="CG92" s="98"/>
      <c r="CH92" s="98"/>
      <c r="CI92" s="98"/>
      <c r="CJ92" s="98"/>
      <c r="CK92" s="98"/>
      <c r="CL92" s="98"/>
      <c r="CM92" s="98"/>
      <c r="CN92" s="98"/>
      <c r="CO92" s="98"/>
      <c r="CP92" s="98"/>
      <c r="CQ92" s="98"/>
      <c r="CR92" s="98"/>
      <c r="CS92" s="98"/>
      <c r="CT92" s="98"/>
      <c r="CU92" s="98"/>
      <c r="CV92" s="98"/>
      <c r="CW92" s="98"/>
      <c r="CX92" s="98"/>
      <c r="CY92" s="98"/>
      <c r="CZ92" s="98"/>
      <c r="DA92" s="98"/>
      <c r="DB92" s="98"/>
      <c r="DC92" s="98"/>
      <c r="DD92" s="98"/>
      <c r="DE92" s="98"/>
      <c r="DF92" s="98"/>
      <c r="DG92" s="98"/>
      <c r="DH92" s="98"/>
      <c r="DI92" s="98"/>
      <c r="DJ92" s="98"/>
      <c r="DK92" s="98"/>
      <c r="DL92" s="98"/>
      <c r="DM92" s="98"/>
      <c r="DN92" s="98"/>
      <c r="DO92" s="98"/>
      <c r="DP92" s="98"/>
      <c r="DQ92" s="98"/>
      <c r="DR92" s="98"/>
      <c r="DS92" s="98"/>
      <c r="DT92" s="98"/>
      <c r="DU92" s="98"/>
      <c r="DV92" s="98"/>
      <c r="DW92" s="98"/>
      <c r="DX92" s="98"/>
      <c r="DY92" s="98"/>
      <c r="DZ92" s="98"/>
      <c r="EA92" s="98"/>
      <c r="EB92" s="98"/>
      <c r="EC92" s="98"/>
      <c r="ED92" s="98"/>
      <c r="EE92" s="98"/>
      <c r="EF92" s="98"/>
      <c r="EG92" s="98"/>
      <c r="EH92" s="98"/>
      <c r="EI92" s="98"/>
      <c r="EJ92" s="98"/>
      <c r="EK92" s="98"/>
      <c r="EL92" s="98"/>
      <c r="EM92" s="98"/>
      <c r="EN92" s="98"/>
      <c r="EO92" s="98"/>
      <c r="EP92" s="98"/>
      <c r="EQ92" s="98"/>
      <c r="ER92" s="98"/>
      <c r="ES92" s="98"/>
      <c r="ET92" s="98"/>
      <c r="EU92" s="98"/>
      <c r="EV92" s="98"/>
      <c r="EW92" s="98"/>
      <c r="EX92" s="98"/>
      <c r="EY92" s="98"/>
      <c r="EZ92" s="98"/>
      <c r="FA92" s="98"/>
      <c r="FB92" s="98"/>
      <c r="FC92" s="98"/>
      <c r="FD92" s="98"/>
      <c r="FE92" s="98"/>
      <c r="FF92" s="98"/>
      <c r="FG92" s="98"/>
      <c r="FH92" s="98"/>
      <c r="FI92" s="98"/>
      <c r="FJ92" s="98"/>
      <c r="FK92" s="98"/>
      <c r="FL92" s="98"/>
      <c r="FM92" s="98"/>
      <c r="FN92" s="98"/>
      <c r="FO92" s="98"/>
      <c r="FP92" s="98"/>
      <c r="FQ92" s="98"/>
      <c r="FR92" s="98"/>
      <c r="FS92" s="98"/>
      <c r="FT92" s="98"/>
      <c r="FU92" s="98"/>
      <c r="FV92" s="98"/>
      <c r="FW92" s="98"/>
      <c r="FX92" s="98"/>
      <c r="FY92" s="98"/>
      <c r="FZ92" s="98"/>
      <c r="GA92" s="98"/>
      <c r="GB92" s="98"/>
      <c r="GC92" s="98"/>
      <c r="GD92" s="98"/>
      <c r="GE92" s="98"/>
      <c r="GF92" s="98"/>
      <c r="GG92" s="98"/>
      <c r="GH92" s="98"/>
      <c r="GI92" s="98"/>
      <c r="GJ92" s="98"/>
      <c r="GK92" s="98"/>
      <c r="GL92" s="98"/>
      <c r="GM92" s="98"/>
      <c r="GN92" s="98"/>
      <c r="GO92" s="98"/>
      <c r="GP92" s="98"/>
      <c r="GQ92" s="98"/>
      <c r="GR92" s="98"/>
      <c r="GS92" s="98"/>
      <c r="GT92" s="98"/>
      <c r="GU92" s="98"/>
      <c r="GV92" s="98"/>
      <c r="GW92" s="98"/>
      <c r="GX92" s="98"/>
      <c r="GY92" s="98"/>
      <c r="GZ92" s="98"/>
      <c r="HA92" s="98"/>
      <c r="HB92" s="98"/>
      <c r="HC92" s="98"/>
      <c r="HD92" s="98"/>
      <c r="HE92" s="98"/>
      <c r="HF92" s="98"/>
      <c r="HG92" s="98"/>
      <c r="HH92" s="98"/>
      <c r="HI92" s="98"/>
      <c r="HJ92" s="98"/>
      <c r="HK92" s="98"/>
      <c r="HL92" s="98"/>
      <c r="HM92" s="98"/>
      <c r="HN92" s="98"/>
      <c r="HO92" s="98"/>
      <c r="HP92" s="98"/>
      <c r="HQ92" s="98"/>
      <c r="HR92" s="98"/>
      <c r="HS92" s="98"/>
    </row>
    <row r="93" spans="1:227" customFormat="1">
      <c r="A93" s="42"/>
      <c r="B93" s="15"/>
      <c r="C93" s="15"/>
      <c r="D93" s="17"/>
      <c r="E93" s="17"/>
      <c r="F93" s="17"/>
      <c r="G93" s="17"/>
      <c r="H93" s="17"/>
      <c r="I93" s="17"/>
      <c r="J93" s="17"/>
      <c r="K93" s="17"/>
      <c r="L93" s="17"/>
      <c r="M93" s="17"/>
      <c r="N93" s="17"/>
      <c r="O93" s="17"/>
      <c r="P93" s="17"/>
      <c r="Q93" s="17"/>
      <c r="R93" s="17"/>
      <c r="S93" s="17"/>
      <c r="T93" s="17"/>
      <c r="U93" s="17"/>
      <c r="V93" s="17"/>
      <c r="W93" s="15"/>
      <c r="X93" s="42"/>
      <c r="Y93" s="98"/>
      <c r="Z93" s="98"/>
      <c r="AA93" s="98"/>
      <c r="AB93" s="98"/>
      <c r="AC93" s="98"/>
      <c r="AD93" s="98"/>
      <c r="AE93" s="98"/>
      <c r="AF93" s="98"/>
      <c r="AG93" s="98"/>
      <c r="AH93" s="98"/>
      <c r="AI93" s="98"/>
      <c r="AJ93" s="98"/>
      <c r="AK93" s="98"/>
      <c r="AL93" s="98"/>
      <c r="AM93" s="98"/>
      <c r="AN93" s="98"/>
      <c r="AO93" s="98"/>
      <c r="AP93" s="98"/>
      <c r="AQ93" s="98"/>
      <c r="AR93" s="98"/>
      <c r="AS93" s="98"/>
      <c r="AT93" s="98"/>
      <c r="AU93" s="98"/>
      <c r="AV93" s="98"/>
      <c r="AW93" s="98"/>
      <c r="AX93" s="98"/>
      <c r="AY93" s="98"/>
      <c r="AZ93" s="98"/>
      <c r="BA93" s="98"/>
      <c r="BB93" s="98"/>
      <c r="BC93" s="98"/>
      <c r="BD93" s="98"/>
      <c r="BE93" s="98"/>
      <c r="BF93" s="98"/>
      <c r="BG93" s="98"/>
      <c r="BH93" s="98"/>
      <c r="BI93" s="98"/>
      <c r="BJ93" s="98"/>
      <c r="BK93" s="98"/>
      <c r="BL93" s="98"/>
      <c r="BM93" s="98"/>
      <c r="BN93" s="98"/>
      <c r="BO93" s="98"/>
      <c r="BP93" s="98"/>
      <c r="BQ93" s="98"/>
      <c r="BR93" s="98"/>
      <c r="BS93" s="98"/>
      <c r="BT93" s="98"/>
      <c r="BU93" s="98"/>
      <c r="BV93" s="98"/>
      <c r="BW93" s="98"/>
      <c r="BX93" s="98"/>
      <c r="BY93" s="98"/>
      <c r="BZ93" s="98"/>
      <c r="CA93" s="98"/>
      <c r="CB93" s="98"/>
      <c r="CC93" s="98"/>
      <c r="CD93" s="98"/>
      <c r="CE93" s="98"/>
      <c r="CF93" s="98"/>
      <c r="CG93" s="98"/>
      <c r="CH93" s="98"/>
      <c r="CI93" s="98"/>
      <c r="CJ93" s="98"/>
      <c r="CK93" s="98"/>
      <c r="CL93" s="98"/>
      <c r="CM93" s="98"/>
      <c r="CN93" s="98"/>
      <c r="CO93" s="98"/>
      <c r="CP93" s="98"/>
      <c r="CQ93" s="98"/>
      <c r="CR93" s="98"/>
      <c r="CS93" s="98"/>
      <c r="CT93" s="98"/>
      <c r="CU93" s="98"/>
      <c r="CV93" s="98"/>
      <c r="CW93" s="98"/>
      <c r="CX93" s="98"/>
      <c r="CY93" s="98"/>
      <c r="CZ93" s="98"/>
      <c r="DA93" s="98"/>
      <c r="DB93" s="98"/>
      <c r="DC93" s="98"/>
      <c r="DD93" s="98"/>
      <c r="DE93" s="98"/>
      <c r="DF93" s="98"/>
      <c r="DG93" s="98"/>
      <c r="DH93" s="98"/>
      <c r="DI93" s="98"/>
      <c r="DJ93" s="98"/>
      <c r="DK93" s="98"/>
      <c r="DL93" s="98"/>
      <c r="DM93" s="98"/>
      <c r="DN93" s="98"/>
      <c r="DO93" s="98"/>
      <c r="DP93" s="98"/>
      <c r="DQ93" s="98"/>
      <c r="DR93" s="98"/>
      <c r="DS93" s="98"/>
      <c r="DT93" s="98"/>
      <c r="DU93" s="98"/>
      <c r="DV93" s="98"/>
      <c r="DW93" s="98"/>
      <c r="DX93" s="98"/>
      <c r="DY93" s="98"/>
      <c r="DZ93" s="98"/>
      <c r="EA93" s="98"/>
      <c r="EB93" s="98"/>
      <c r="EC93" s="98"/>
      <c r="ED93" s="98"/>
      <c r="EE93" s="98"/>
      <c r="EF93" s="98"/>
      <c r="EG93" s="98"/>
      <c r="EH93" s="98"/>
      <c r="EI93" s="98"/>
      <c r="EJ93" s="98"/>
      <c r="EK93" s="98"/>
      <c r="EL93" s="98"/>
      <c r="EM93" s="98"/>
      <c r="EN93" s="98"/>
      <c r="EO93" s="98"/>
      <c r="EP93" s="98"/>
      <c r="EQ93" s="98"/>
      <c r="ER93" s="98"/>
      <c r="ES93" s="98"/>
      <c r="ET93" s="98"/>
      <c r="EU93" s="98"/>
      <c r="EV93" s="98"/>
      <c r="EW93" s="98"/>
      <c r="EX93" s="98"/>
      <c r="EY93" s="98"/>
      <c r="EZ93" s="98"/>
      <c r="FA93" s="98"/>
      <c r="FB93" s="98"/>
      <c r="FC93" s="98"/>
      <c r="FD93" s="98"/>
      <c r="FE93" s="98"/>
      <c r="FF93" s="98"/>
      <c r="FG93" s="98"/>
      <c r="FH93" s="98"/>
      <c r="FI93" s="98"/>
      <c r="FJ93" s="98"/>
      <c r="FK93" s="98"/>
      <c r="FL93" s="98"/>
      <c r="FM93" s="98"/>
      <c r="FN93" s="98"/>
      <c r="FO93" s="98"/>
      <c r="FP93" s="98"/>
      <c r="FQ93" s="98"/>
      <c r="FR93" s="98"/>
      <c r="FS93" s="98"/>
      <c r="FT93" s="98"/>
      <c r="FU93" s="98"/>
      <c r="FV93" s="98"/>
      <c r="FW93" s="98"/>
      <c r="FX93" s="98"/>
      <c r="FY93" s="98"/>
      <c r="FZ93" s="98"/>
      <c r="GA93" s="98"/>
      <c r="GB93" s="98"/>
      <c r="GC93" s="98"/>
      <c r="GD93" s="98"/>
      <c r="GE93" s="98"/>
      <c r="GF93" s="98"/>
      <c r="GG93" s="98"/>
      <c r="GH93" s="98"/>
      <c r="GI93" s="98"/>
      <c r="GJ93" s="98"/>
      <c r="GK93" s="98"/>
      <c r="GL93" s="98"/>
      <c r="GM93" s="98"/>
      <c r="GN93" s="98"/>
      <c r="GO93" s="98"/>
      <c r="GP93" s="98"/>
      <c r="GQ93" s="98"/>
      <c r="GR93" s="98"/>
      <c r="GS93" s="98"/>
      <c r="GT93" s="98"/>
      <c r="GU93" s="98"/>
      <c r="GV93" s="98"/>
      <c r="GW93" s="98"/>
      <c r="GX93" s="98"/>
      <c r="GY93" s="98"/>
      <c r="GZ93" s="98"/>
      <c r="HA93" s="98"/>
      <c r="HB93" s="98"/>
      <c r="HC93" s="98"/>
      <c r="HD93" s="98"/>
      <c r="HE93" s="98"/>
      <c r="HF93" s="98"/>
      <c r="HG93" s="98"/>
      <c r="HH93" s="98"/>
      <c r="HI93" s="98"/>
      <c r="HJ93" s="98"/>
      <c r="HK93" s="98"/>
      <c r="HL93" s="98"/>
      <c r="HM93" s="98"/>
      <c r="HN93" s="98"/>
      <c r="HO93" s="98"/>
      <c r="HP93" s="98"/>
      <c r="HQ93" s="98"/>
      <c r="HR93" s="98"/>
      <c r="HS93" s="98"/>
    </row>
    <row r="94" spans="1:227" s="23" customFormat="1" ht="15" customHeight="1">
      <c r="A94" s="42"/>
      <c r="B94" s="17"/>
      <c r="C94" s="17"/>
      <c r="D94" s="22"/>
      <c r="E94" s="22"/>
      <c r="F94" s="17"/>
      <c r="G94" s="17"/>
      <c r="H94" s="17"/>
      <c r="I94" s="17"/>
      <c r="J94" s="17"/>
      <c r="K94" s="17"/>
      <c r="L94" s="80"/>
      <c r="M94" s="80"/>
      <c r="N94" s="80"/>
      <c r="O94" s="80"/>
      <c r="P94" s="80"/>
      <c r="Q94" s="80"/>
      <c r="R94" s="22"/>
      <c r="S94" s="22"/>
      <c r="T94" s="22"/>
      <c r="U94" s="22"/>
      <c r="V94" s="22"/>
      <c r="W94" s="22"/>
      <c r="X94" s="42"/>
      <c r="Y94" s="239"/>
      <c r="Z94" s="239"/>
      <c r="AA94" s="239"/>
      <c r="AB94" s="239"/>
      <c r="AC94" s="239"/>
      <c r="AD94" s="239"/>
      <c r="AE94" s="239"/>
      <c r="AF94" s="239"/>
      <c r="AG94" s="239"/>
      <c r="AH94" s="239"/>
      <c r="AI94" s="239"/>
      <c r="AJ94" s="239"/>
      <c r="AK94" s="239"/>
      <c r="AL94" s="239"/>
      <c r="AM94" s="239"/>
      <c r="AN94" s="239"/>
      <c r="AO94" s="239"/>
      <c r="AP94" s="239"/>
      <c r="AQ94" s="239"/>
      <c r="AR94" s="239"/>
      <c r="AS94" s="239"/>
      <c r="AT94" s="239"/>
      <c r="AU94" s="239"/>
      <c r="AV94" s="239"/>
      <c r="AW94" s="239"/>
      <c r="AX94" s="239"/>
      <c r="AY94" s="239"/>
      <c r="AZ94" s="239"/>
      <c r="BA94" s="239"/>
      <c r="BB94" s="239"/>
      <c r="BC94" s="239"/>
      <c r="BD94" s="239"/>
      <c r="BE94" s="239"/>
      <c r="BF94" s="239"/>
      <c r="BG94" s="239"/>
      <c r="BH94" s="239"/>
      <c r="BI94" s="239"/>
      <c r="BJ94" s="239"/>
      <c r="BK94" s="239"/>
      <c r="BL94" s="239"/>
      <c r="BM94" s="239"/>
      <c r="BN94" s="239"/>
      <c r="BO94" s="239"/>
      <c r="BP94" s="239"/>
      <c r="BQ94" s="239"/>
      <c r="BR94" s="239"/>
      <c r="BS94" s="239"/>
      <c r="BT94" s="239"/>
      <c r="BU94" s="239"/>
      <c r="BV94" s="239"/>
      <c r="BW94" s="239"/>
      <c r="BX94" s="239"/>
      <c r="BY94" s="239"/>
      <c r="BZ94" s="239"/>
      <c r="CA94" s="239"/>
      <c r="CB94" s="239"/>
      <c r="CC94" s="239"/>
      <c r="CD94" s="239"/>
      <c r="CE94" s="239"/>
      <c r="CF94" s="239"/>
      <c r="CG94" s="239"/>
      <c r="CH94" s="239"/>
      <c r="CI94" s="239"/>
      <c r="CJ94" s="239"/>
      <c r="CK94" s="239"/>
      <c r="CL94" s="239"/>
      <c r="CM94" s="239"/>
      <c r="CN94" s="239"/>
      <c r="CO94" s="239"/>
      <c r="CP94" s="239"/>
      <c r="CQ94" s="239"/>
      <c r="CR94" s="239"/>
      <c r="CS94" s="239"/>
      <c r="CT94" s="239"/>
      <c r="CU94" s="239"/>
      <c r="CV94" s="239"/>
      <c r="CW94" s="239"/>
      <c r="CX94" s="239"/>
      <c r="CY94" s="239"/>
      <c r="CZ94" s="239"/>
      <c r="DA94" s="239"/>
      <c r="DB94" s="239"/>
      <c r="DC94" s="239"/>
      <c r="DD94" s="239"/>
      <c r="DE94" s="239"/>
      <c r="DF94" s="239"/>
      <c r="DG94" s="239"/>
      <c r="DH94" s="239"/>
      <c r="DI94" s="239"/>
      <c r="DJ94" s="239"/>
      <c r="DK94" s="239"/>
      <c r="DL94" s="239"/>
      <c r="DM94" s="239"/>
      <c r="DN94" s="239"/>
      <c r="DO94" s="239"/>
      <c r="DP94" s="239"/>
      <c r="DQ94" s="239"/>
      <c r="DR94" s="239"/>
      <c r="DS94" s="239"/>
      <c r="DT94" s="239"/>
      <c r="DU94" s="239"/>
      <c r="DV94" s="239"/>
      <c r="DW94" s="239"/>
      <c r="DX94" s="239"/>
      <c r="DY94" s="239"/>
      <c r="DZ94" s="239"/>
      <c r="EA94" s="239"/>
      <c r="EB94" s="239"/>
      <c r="EC94" s="239"/>
      <c r="ED94" s="239"/>
      <c r="EE94" s="239"/>
      <c r="EF94" s="239"/>
      <c r="EG94" s="239"/>
      <c r="EH94" s="239"/>
      <c r="EI94" s="239"/>
      <c r="EJ94" s="239"/>
      <c r="EK94" s="239"/>
      <c r="EL94" s="239"/>
      <c r="EM94" s="239"/>
      <c r="EN94" s="239"/>
      <c r="EO94" s="239"/>
      <c r="EP94" s="239"/>
      <c r="EQ94" s="239"/>
      <c r="ER94" s="239"/>
      <c r="ES94" s="239"/>
      <c r="ET94" s="239"/>
      <c r="EU94" s="239"/>
      <c r="EV94" s="239"/>
      <c r="EW94" s="239"/>
      <c r="EX94" s="239"/>
      <c r="EY94" s="239"/>
      <c r="EZ94" s="239"/>
      <c r="FA94" s="239"/>
      <c r="FB94" s="239"/>
      <c r="FC94" s="239"/>
      <c r="FD94" s="239"/>
      <c r="FE94" s="239"/>
      <c r="FF94" s="239"/>
      <c r="FG94" s="239"/>
      <c r="FH94" s="239"/>
      <c r="FI94" s="239"/>
      <c r="FJ94" s="239"/>
      <c r="FK94" s="239"/>
      <c r="FL94" s="239"/>
      <c r="FM94" s="239"/>
      <c r="FN94" s="239"/>
      <c r="FO94" s="239"/>
      <c r="FP94" s="239"/>
      <c r="FQ94" s="239"/>
      <c r="FR94" s="239"/>
      <c r="FS94" s="239"/>
      <c r="FT94" s="239"/>
      <c r="FU94" s="239"/>
      <c r="FV94" s="239"/>
      <c r="FW94" s="239"/>
      <c r="FX94" s="239"/>
      <c r="FY94" s="239"/>
      <c r="FZ94" s="239"/>
      <c r="GA94" s="239"/>
      <c r="GB94" s="239"/>
      <c r="GC94" s="239"/>
      <c r="GD94" s="239"/>
      <c r="GE94" s="239"/>
      <c r="GF94" s="239"/>
      <c r="GG94" s="239"/>
      <c r="GH94" s="239"/>
      <c r="GI94" s="239"/>
      <c r="GJ94" s="239"/>
      <c r="GK94" s="239"/>
      <c r="GL94" s="239"/>
      <c r="GM94" s="239"/>
      <c r="GN94" s="239"/>
      <c r="GO94" s="239"/>
      <c r="GP94" s="239"/>
      <c r="GQ94" s="239"/>
      <c r="GR94" s="239"/>
      <c r="GS94" s="239"/>
      <c r="GT94" s="239"/>
      <c r="GU94" s="239"/>
      <c r="GV94" s="239"/>
      <c r="GW94" s="239"/>
      <c r="GX94" s="239"/>
      <c r="GY94" s="239"/>
      <c r="GZ94" s="239"/>
      <c r="HA94" s="239"/>
      <c r="HB94" s="239"/>
      <c r="HC94" s="239"/>
      <c r="HD94" s="239"/>
      <c r="HE94" s="239"/>
      <c r="HF94" s="239"/>
      <c r="HG94" s="239"/>
      <c r="HH94" s="239"/>
      <c r="HI94" s="239"/>
      <c r="HJ94" s="239"/>
      <c r="HK94" s="239"/>
      <c r="HL94" s="239"/>
      <c r="HM94" s="239"/>
      <c r="HN94" s="239"/>
      <c r="HO94" s="239"/>
      <c r="HP94" s="239"/>
      <c r="HQ94" s="239"/>
      <c r="HR94" s="239"/>
      <c r="HS94" s="239"/>
    </row>
    <row r="95" spans="1:227" s="23" customFormat="1" ht="15" customHeight="1">
      <c r="A95" s="42"/>
      <c r="B95" s="17"/>
      <c r="C95" s="17"/>
      <c r="D95" s="22"/>
      <c r="E95" s="22"/>
      <c r="F95" s="17"/>
      <c r="G95" s="17"/>
      <c r="H95" s="17"/>
      <c r="I95" s="17"/>
      <c r="J95" s="17"/>
      <c r="K95" s="17"/>
      <c r="L95" s="80"/>
      <c r="M95" s="80"/>
      <c r="N95" s="80"/>
      <c r="O95" s="80"/>
      <c r="P95" s="80"/>
      <c r="Q95" s="80"/>
      <c r="R95" s="22"/>
      <c r="S95" s="22"/>
      <c r="T95" s="22"/>
      <c r="U95" s="22"/>
      <c r="V95" s="22"/>
      <c r="W95" s="22"/>
      <c r="X95" s="42"/>
      <c r="Y95" s="239"/>
      <c r="Z95" s="239"/>
      <c r="AA95" s="239"/>
      <c r="AB95" s="239"/>
      <c r="AC95" s="239"/>
      <c r="AD95" s="239"/>
      <c r="AE95" s="239"/>
      <c r="AF95" s="239"/>
      <c r="AG95" s="239"/>
      <c r="AH95" s="239"/>
      <c r="AI95" s="239"/>
      <c r="AJ95" s="239"/>
      <c r="AK95" s="239"/>
      <c r="AL95" s="239"/>
      <c r="AM95" s="239"/>
      <c r="AN95" s="239"/>
      <c r="AO95" s="239"/>
      <c r="AP95" s="239"/>
      <c r="AQ95" s="239"/>
      <c r="AR95" s="239"/>
      <c r="AS95" s="239"/>
      <c r="AT95" s="239"/>
      <c r="AU95" s="239"/>
      <c r="AV95" s="239"/>
      <c r="AW95" s="239"/>
      <c r="AX95" s="239"/>
      <c r="AY95" s="239"/>
      <c r="AZ95" s="239"/>
      <c r="BA95" s="239"/>
      <c r="BB95" s="239"/>
      <c r="BC95" s="239"/>
      <c r="BD95" s="239"/>
      <c r="BE95" s="239"/>
      <c r="BF95" s="239"/>
      <c r="BG95" s="239"/>
      <c r="BH95" s="239"/>
      <c r="BI95" s="239"/>
      <c r="BJ95" s="239"/>
      <c r="BK95" s="239"/>
      <c r="BL95" s="239"/>
      <c r="BM95" s="239"/>
      <c r="BN95" s="239"/>
      <c r="BO95" s="239"/>
      <c r="BP95" s="239"/>
      <c r="BQ95" s="239"/>
      <c r="BR95" s="239"/>
      <c r="BS95" s="239"/>
      <c r="BT95" s="239"/>
      <c r="BU95" s="239"/>
      <c r="BV95" s="239"/>
      <c r="BW95" s="239"/>
      <c r="BX95" s="239"/>
      <c r="BY95" s="239"/>
      <c r="BZ95" s="239"/>
      <c r="CA95" s="239"/>
      <c r="CB95" s="239"/>
      <c r="CC95" s="239"/>
      <c r="CD95" s="239"/>
      <c r="CE95" s="239"/>
      <c r="CF95" s="239"/>
      <c r="CG95" s="239"/>
      <c r="CH95" s="239"/>
      <c r="CI95" s="239"/>
      <c r="CJ95" s="239"/>
      <c r="CK95" s="239"/>
      <c r="CL95" s="239"/>
      <c r="CM95" s="239"/>
      <c r="CN95" s="239"/>
      <c r="CO95" s="239"/>
      <c r="CP95" s="239"/>
      <c r="CQ95" s="239"/>
      <c r="CR95" s="239"/>
      <c r="CS95" s="239"/>
      <c r="CT95" s="239"/>
      <c r="CU95" s="239"/>
      <c r="CV95" s="239"/>
      <c r="CW95" s="239"/>
      <c r="CX95" s="239"/>
      <c r="CY95" s="239"/>
      <c r="CZ95" s="239"/>
      <c r="DA95" s="239"/>
      <c r="DB95" s="239"/>
      <c r="DC95" s="239"/>
      <c r="DD95" s="239"/>
      <c r="DE95" s="239"/>
      <c r="DF95" s="239"/>
      <c r="DG95" s="239"/>
      <c r="DH95" s="239"/>
      <c r="DI95" s="239"/>
      <c r="DJ95" s="239"/>
      <c r="DK95" s="239"/>
      <c r="DL95" s="239"/>
      <c r="DM95" s="239"/>
      <c r="DN95" s="239"/>
      <c r="DO95" s="239"/>
      <c r="DP95" s="239"/>
      <c r="DQ95" s="239"/>
      <c r="DR95" s="239"/>
      <c r="DS95" s="239"/>
      <c r="DT95" s="239"/>
      <c r="DU95" s="239"/>
      <c r="DV95" s="239"/>
      <c r="DW95" s="239"/>
      <c r="DX95" s="239"/>
      <c r="DY95" s="239"/>
      <c r="DZ95" s="239"/>
      <c r="EA95" s="239"/>
      <c r="EB95" s="239"/>
      <c r="EC95" s="239"/>
      <c r="ED95" s="239"/>
      <c r="EE95" s="239"/>
      <c r="EF95" s="239"/>
      <c r="EG95" s="239"/>
      <c r="EH95" s="239"/>
      <c r="EI95" s="239"/>
      <c r="EJ95" s="239"/>
      <c r="EK95" s="239"/>
      <c r="EL95" s="239"/>
      <c r="EM95" s="239"/>
      <c r="EN95" s="239"/>
      <c r="EO95" s="239"/>
      <c r="EP95" s="239"/>
      <c r="EQ95" s="239"/>
      <c r="ER95" s="239"/>
      <c r="ES95" s="239"/>
      <c r="ET95" s="239"/>
      <c r="EU95" s="239"/>
      <c r="EV95" s="239"/>
      <c r="EW95" s="239"/>
      <c r="EX95" s="239"/>
      <c r="EY95" s="239"/>
      <c r="EZ95" s="239"/>
      <c r="FA95" s="239"/>
      <c r="FB95" s="239"/>
      <c r="FC95" s="239"/>
      <c r="FD95" s="239"/>
      <c r="FE95" s="239"/>
      <c r="FF95" s="239"/>
      <c r="FG95" s="239"/>
      <c r="FH95" s="239"/>
      <c r="FI95" s="239"/>
      <c r="FJ95" s="239"/>
      <c r="FK95" s="239"/>
      <c r="FL95" s="239"/>
      <c r="FM95" s="239"/>
      <c r="FN95" s="239"/>
      <c r="FO95" s="239"/>
      <c r="FP95" s="239"/>
      <c r="FQ95" s="239"/>
      <c r="FR95" s="239"/>
      <c r="FS95" s="239"/>
      <c r="FT95" s="239"/>
      <c r="FU95" s="239"/>
      <c r="FV95" s="239"/>
      <c r="FW95" s="239"/>
      <c r="FX95" s="239"/>
      <c r="FY95" s="239"/>
      <c r="FZ95" s="239"/>
      <c r="GA95" s="239"/>
      <c r="GB95" s="239"/>
      <c r="GC95" s="239"/>
      <c r="GD95" s="239"/>
      <c r="GE95" s="239"/>
      <c r="GF95" s="239"/>
      <c r="GG95" s="239"/>
      <c r="GH95" s="239"/>
      <c r="GI95" s="239"/>
      <c r="GJ95" s="239"/>
      <c r="GK95" s="239"/>
      <c r="GL95" s="239"/>
      <c r="GM95" s="239"/>
      <c r="GN95" s="239"/>
      <c r="GO95" s="239"/>
      <c r="GP95" s="239"/>
      <c r="GQ95" s="239"/>
      <c r="GR95" s="239"/>
      <c r="GS95" s="239"/>
      <c r="GT95" s="239"/>
      <c r="GU95" s="239"/>
      <c r="GV95" s="239"/>
      <c r="GW95" s="239"/>
      <c r="GX95" s="239"/>
      <c r="GY95" s="239"/>
      <c r="GZ95" s="239"/>
      <c r="HA95" s="239"/>
      <c r="HB95" s="239"/>
      <c r="HC95" s="239"/>
      <c r="HD95" s="239"/>
      <c r="HE95" s="239"/>
      <c r="HF95" s="239"/>
      <c r="HG95" s="239"/>
      <c r="HH95" s="239"/>
      <c r="HI95" s="239"/>
      <c r="HJ95" s="239"/>
      <c r="HK95" s="239"/>
      <c r="HL95" s="239"/>
      <c r="HM95" s="239"/>
      <c r="HN95" s="239"/>
      <c r="HO95" s="239"/>
      <c r="HP95" s="239"/>
      <c r="HQ95" s="239"/>
      <c r="HR95" s="239"/>
      <c r="HS95" s="239"/>
    </row>
    <row r="96" spans="1:227" s="23" customFormat="1" ht="15" customHeight="1">
      <c r="A96" s="42"/>
      <c r="B96" s="17"/>
      <c r="C96" s="17"/>
      <c r="D96" s="22"/>
      <c r="E96" s="22"/>
      <c r="F96" s="17"/>
      <c r="G96" s="17"/>
      <c r="H96" s="17"/>
      <c r="I96" s="17"/>
      <c r="J96" s="17"/>
      <c r="K96" s="17"/>
      <c r="L96" s="80"/>
      <c r="M96" s="80"/>
      <c r="N96" s="80"/>
      <c r="O96" s="80"/>
      <c r="P96" s="80"/>
      <c r="Q96" s="80"/>
      <c r="R96" s="22"/>
      <c r="S96" s="22"/>
      <c r="T96" s="22"/>
      <c r="U96" s="22"/>
      <c r="V96" s="22"/>
      <c r="W96" s="22"/>
      <c r="X96" s="42"/>
      <c r="Y96" s="239"/>
      <c r="Z96" s="239"/>
      <c r="AA96" s="239"/>
      <c r="AB96" s="239"/>
      <c r="AC96" s="239"/>
      <c r="AD96" s="239"/>
      <c r="AE96" s="239"/>
      <c r="AF96" s="239"/>
      <c r="AG96" s="239"/>
      <c r="AH96" s="239"/>
      <c r="AI96" s="239"/>
      <c r="AJ96" s="239"/>
      <c r="AK96" s="239"/>
      <c r="AL96" s="239"/>
      <c r="AM96" s="239"/>
      <c r="AN96" s="239"/>
      <c r="AO96" s="239"/>
      <c r="AP96" s="239"/>
      <c r="AQ96" s="239"/>
      <c r="AR96" s="239"/>
      <c r="AS96" s="239"/>
      <c r="AT96" s="239"/>
      <c r="AU96" s="239"/>
      <c r="AV96" s="239"/>
      <c r="AW96" s="239"/>
      <c r="AX96" s="239"/>
      <c r="AY96" s="239"/>
      <c r="AZ96" s="239"/>
      <c r="BA96" s="239"/>
      <c r="BB96" s="239"/>
      <c r="BC96" s="239"/>
      <c r="BD96" s="239"/>
      <c r="BE96" s="239"/>
      <c r="BF96" s="239"/>
      <c r="BG96" s="239"/>
      <c r="BH96" s="239"/>
      <c r="BI96" s="239"/>
      <c r="BJ96" s="239"/>
      <c r="BK96" s="239"/>
      <c r="BL96" s="239"/>
      <c r="BM96" s="239"/>
      <c r="BN96" s="239"/>
      <c r="BO96" s="239"/>
      <c r="BP96" s="239"/>
      <c r="BQ96" s="239"/>
      <c r="BR96" s="239"/>
      <c r="BS96" s="239"/>
      <c r="BT96" s="239"/>
      <c r="BU96" s="239"/>
      <c r="BV96" s="239"/>
      <c r="BW96" s="239"/>
      <c r="BX96" s="239"/>
      <c r="BY96" s="239"/>
      <c r="BZ96" s="239"/>
      <c r="CA96" s="239"/>
      <c r="CB96" s="239"/>
      <c r="CC96" s="239"/>
      <c r="CD96" s="239"/>
      <c r="CE96" s="239"/>
      <c r="CF96" s="239"/>
      <c r="CG96" s="239"/>
      <c r="CH96" s="239"/>
      <c r="CI96" s="239"/>
      <c r="CJ96" s="239"/>
      <c r="CK96" s="239"/>
      <c r="CL96" s="239"/>
      <c r="CM96" s="239"/>
      <c r="CN96" s="239"/>
      <c r="CO96" s="239"/>
      <c r="CP96" s="239"/>
      <c r="CQ96" s="239"/>
      <c r="CR96" s="239"/>
      <c r="CS96" s="239"/>
      <c r="CT96" s="239"/>
      <c r="CU96" s="239"/>
      <c r="CV96" s="239"/>
      <c r="CW96" s="239"/>
      <c r="CX96" s="239"/>
      <c r="CY96" s="239"/>
      <c r="CZ96" s="239"/>
      <c r="DA96" s="239"/>
      <c r="DB96" s="239"/>
      <c r="DC96" s="239"/>
      <c r="DD96" s="239"/>
      <c r="DE96" s="239"/>
      <c r="DF96" s="239"/>
      <c r="DG96" s="239"/>
      <c r="DH96" s="239"/>
      <c r="DI96" s="239"/>
      <c r="DJ96" s="239"/>
      <c r="DK96" s="239"/>
      <c r="DL96" s="239"/>
      <c r="DM96" s="239"/>
      <c r="DN96" s="239"/>
      <c r="DO96" s="239"/>
      <c r="DP96" s="239"/>
      <c r="DQ96" s="239"/>
      <c r="DR96" s="239"/>
      <c r="DS96" s="239"/>
      <c r="DT96" s="239"/>
      <c r="DU96" s="239"/>
      <c r="DV96" s="239"/>
      <c r="DW96" s="239"/>
      <c r="DX96" s="239"/>
      <c r="DY96" s="239"/>
      <c r="DZ96" s="239"/>
      <c r="EA96" s="239"/>
      <c r="EB96" s="239"/>
      <c r="EC96" s="239"/>
      <c r="ED96" s="239"/>
      <c r="EE96" s="239"/>
      <c r="EF96" s="239"/>
      <c r="EG96" s="239"/>
      <c r="EH96" s="239"/>
      <c r="EI96" s="239"/>
      <c r="EJ96" s="239"/>
      <c r="EK96" s="239"/>
      <c r="EL96" s="239"/>
      <c r="EM96" s="239"/>
      <c r="EN96" s="239"/>
      <c r="EO96" s="239"/>
      <c r="EP96" s="239"/>
      <c r="EQ96" s="239"/>
      <c r="ER96" s="239"/>
      <c r="ES96" s="239"/>
      <c r="ET96" s="239"/>
      <c r="EU96" s="239"/>
      <c r="EV96" s="239"/>
      <c r="EW96" s="239"/>
      <c r="EX96" s="239"/>
      <c r="EY96" s="239"/>
      <c r="EZ96" s="239"/>
      <c r="FA96" s="239"/>
      <c r="FB96" s="239"/>
      <c r="FC96" s="239"/>
      <c r="FD96" s="239"/>
      <c r="FE96" s="239"/>
      <c r="FF96" s="239"/>
      <c r="FG96" s="239"/>
      <c r="FH96" s="239"/>
      <c r="FI96" s="239"/>
      <c r="FJ96" s="239"/>
      <c r="FK96" s="239"/>
      <c r="FL96" s="239"/>
      <c r="FM96" s="239"/>
      <c r="FN96" s="239"/>
      <c r="FO96" s="239"/>
      <c r="FP96" s="239"/>
      <c r="FQ96" s="239"/>
      <c r="FR96" s="239"/>
      <c r="FS96" s="239"/>
      <c r="FT96" s="239"/>
      <c r="FU96" s="239"/>
      <c r="FV96" s="239"/>
      <c r="FW96" s="239"/>
      <c r="FX96" s="239"/>
      <c r="FY96" s="239"/>
      <c r="FZ96" s="239"/>
      <c r="GA96" s="239"/>
      <c r="GB96" s="239"/>
      <c r="GC96" s="239"/>
      <c r="GD96" s="239"/>
      <c r="GE96" s="239"/>
      <c r="GF96" s="239"/>
      <c r="GG96" s="239"/>
      <c r="GH96" s="239"/>
      <c r="GI96" s="239"/>
      <c r="GJ96" s="239"/>
      <c r="GK96" s="239"/>
      <c r="GL96" s="239"/>
      <c r="GM96" s="239"/>
      <c r="GN96" s="239"/>
      <c r="GO96" s="239"/>
      <c r="GP96" s="239"/>
      <c r="GQ96" s="239"/>
      <c r="GR96" s="239"/>
      <c r="GS96" s="239"/>
      <c r="GT96" s="239"/>
      <c r="GU96" s="239"/>
      <c r="GV96" s="239"/>
      <c r="GW96" s="239"/>
      <c r="GX96" s="239"/>
      <c r="GY96" s="239"/>
      <c r="GZ96" s="239"/>
      <c r="HA96" s="239"/>
      <c r="HB96" s="239"/>
      <c r="HC96" s="239"/>
      <c r="HD96" s="239"/>
      <c r="HE96" s="239"/>
      <c r="HF96" s="239"/>
      <c r="HG96" s="239"/>
      <c r="HH96" s="239"/>
      <c r="HI96" s="239"/>
      <c r="HJ96" s="239"/>
      <c r="HK96" s="239"/>
      <c r="HL96" s="239"/>
      <c r="HM96" s="239"/>
      <c r="HN96" s="239"/>
      <c r="HO96" s="239"/>
      <c r="HP96" s="239"/>
      <c r="HQ96" s="239"/>
      <c r="HR96" s="239"/>
      <c r="HS96" s="239"/>
    </row>
    <row r="97" spans="1:227" s="23" customFormat="1" ht="15" customHeight="1">
      <c r="A97" s="42"/>
      <c r="B97" s="17"/>
      <c r="C97" s="17"/>
      <c r="D97" s="22"/>
      <c r="E97" s="22"/>
      <c r="F97" s="17"/>
      <c r="G97" s="17"/>
      <c r="H97" s="17"/>
      <c r="I97" s="17"/>
      <c r="J97" s="17"/>
      <c r="K97" s="17"/>
      <c r="L97" s="80"/>
      <c r="M97" s="80"/>
      <c r="N97" s="80"/>
      <c r="O97" s="80"/>
      <c r="P97" s="80"/>
      <c r="Q97" s="80"/>
      <c r="R97" s="22"/>
      <c r="S97" s="22"/>
      <c r="T97" s="22"/>
      <c r="U97" s="22"/>
      <c r="V97" s="22"/>
      <c r="W97" s="22"/>
      <c r="X97" s="42"/>
      <c r="Y97" s="239"/>
      <c r="Z97" s="239"/>
      <c r="AA97" s="239"/>
      <c r="AB97" s="239"/>
      <c r="AC97" s="239"/>
      <c r="AD97" s="239"/>
      <c r="AE97" s="239"/>
      <c r="AF97" s="239"/>
      <c r="AG97" s="239"/>
      <c r="AH97" s="239"/>
      <c r="AI97" s="239"/>
      <c r="AJ97" s="239"/>
      <c r="AK97" s="239"/>
      <c r="AL97" s="239"/>
      <c r="AM97" s="239"/>
      <c r="AN97" s="239"/>
      <c r="AO97" s="239"/>
      <c r="AP97" s="239"/>
      <c r="AQ97" s="239"/>
      <c r="AR97" s="239"/>
      <c r="AS97" s="239"/>
      <c r="AT97" s="239"/>
      <c r="AU97" s="239"/>
      <c r="AV97" s="239"/>
      <c r="AW97" s="239"/>
      <c r="AX97" s="239"/>
      <c r="AY97" s="239"/>
      <c r="AZ97" s="239"/>
      <c r="BA97" s="239"/>
      <c r="BB97" s="239"/>
      <c r="BC97" s="239"/>
      <c r="BD97" s="239"/>
      <c r="BE97" s="239"/>
      <c r="BF97" s="239"/>
      <c r="BG97" s="239"/>
      <c r="BH97" s="239"/>
      <c r="BI97" s="239"/>
      <c r="BJ97" s="239"/>
      <c r="BK97" s="239"/>
      <c r="BL97" s="239"/>
      <c r="BM97" s="239"/>
      <c r="BN97" s="239"/>
      <c r="BO97" s="239"/>
      <c r="BP97" s="239"/>
      <c r="BQ97" s="239"/>
      <c r="BR97" s="239"/>
      <c r="BS97" s="239"/>
      <c r="BT97" s="239"/>
      <c r="BU97" s="239"/>
      <c r="BV97" s="239"/>
      <c r="BW97" s="239"/>
      <c r="BX97" s="239"/>
      <c r="BY97" s="239"/>
      <c r="BZ97" s="239"/>
      <c r="CA97" s="239"/>
      <c r="CB97" s="239"/>
      <c r="CC97" s="239"/>
      <c r="CD97" s="239"/>
      <c r="CE97" s="239"/>
      <c r="CF97" s="239"/>
      <c r="CG97" s="239"/>
      <c r="CH97" s="239"/>
      <c r="CI97" s="239"/>
      <c r="CJ97" s="239"/>
      <c r="CK97" s="239"/>
      <c r="CL97" s="239"/>
      <c r="CM97" s="239"/>
      <c r="CN97" s="239"/>
      <c r="CO97" s="239"/>
      <c r="CP97" s="239"/>
      <c r="CQ97" s="239"/>
      <c r="CR97" s="239"/>
      <c r="CS97" s="239"/>
      <c r="CT97" s="239"/>
      <c r="CU97" s="239"/>
      <c r="CV97" s="239"/>
      <c r="CW97" s="239"/>
      <c r="CX97" s="239"/>
      <c r="CY97" s="239"/>
      <c r="CZ97" s="239"/>
      <c r="DA97" s="239"/>
      <c r="DB97" s="239"/>
      <c r="DC97" s="239"/>
      <c r="DD97" s="239"/>
      <c r="DE97" s="239"/>
      <c r="DF97" s="239"/>
      <c r="DG97" s="239"/>
      <c r="DH97" s="239"/>
      <c r="DI97" s="239"/>
      <c r="DJ97" s="239"/>
      <c r="DK97" s="239"/>
      <c r="DL97" s="239"/>
      <c r="DM97" s="239"/>
      <c r="DN97" s="239"/>
      <c r="DO97" s="239"/>
      <c r="DP97" s="239"/>
      <c r="DQ97" s="239"/>
      <c r="DR97" s="239"/>
      <c r="DS97" s="239"/>
      <c r="DT97" s="239"/>
      <c r="DU97" s="239"/>
      <c r="DV97" s="239"/>
      <c r="DW97" s="239"/>
      <c r="DX97" s="239"/>
      <c r="DY97" s="239"/>
      <c r="DZ97" s="239"/>
      <c r="EA97" s="239"/>
      <c r="EB97" s="239"/>
      <c r="EC97" s="239"/>
      <c r="ED97" s="239"/>
      <c r="EE97" s="239"/>
      <c r="EF97" s="239"/>
      <c r="EG97" s="239"/>
      <c r="EH97" s="239"/>
      <c r="EI97" s="239"/>
      <c r="EJ97" s="239"/>
      <c r="EK97" s="239"/>
      <c r="EL97" s="239"/>
      <c r="EM97" s="239"/>
      <c r="EN97" s="239"/>
      <c r="EO97" s="239"/>
      <c r="EP97" s="239"/>
      <c r="EQ97" s="239"/>
      <c r="ER97" s="239"/>
      <c r="ES97" s="239"/>
      <c r="ET97" s="239"/>
      <c r="EU97" s="239"/>
      <c r="EV97" s="239"/>
      <c r="EW97" s="239"/>
      <c r="EX97" s="239"/>
      <c r="EY97" s="239"/>
      <c r="EZ97" s="239"/>
      <c r="FA97" s="239"/>
      <c r="FB97" s="239"/>
      <c r="FC97" s="239"/>
      <c r="FD97" s="239"/>
      <c r="FE97" s="239"/>
      <c r="FF97" s="239"/>
      <c r="FG97" s="239"/>
      <c r="FH97" s="239"/>
      <c r="FI97" s="239"/>
      <c r="FJ97" s="239"/>
      <c r="FK97" s="239"/>
      <c r="FL97" s="239"/>
      <c r="FM97" s="239"/>
      <c r="FN97" s="239"/>
      <c r="FO97" s="239"/>
      <c r="FP97" s="239"/>
      <c r="FQ97" s="239"/>
      <c r="FR97" s="239"/>
      <c r="FS97" s="239"/>
      <c r="FT97" s="239"/>
      <c r="FU97" s="239"/>
      <c r="FV97" s="239"/>
      <c r="FW97" s="239"/>
      <c r="FX97" s="239"/>
      <c r="FY97" s="239"/>
      <c r="FZ97" s="239"/>
      <c r="GA97" s="239"/>
      <c r="GB97" s="239"/>
      <c r="GC97" s="239"/>
      <c r="GD97" s="239"/>
      <c r="GE97" s="239"/>
      <c r="GF97" s="239"/>
      <c r="GG97" s="239"/>
      <c r="GH97" s="239"/>
      <c r="GI97" s="239"/>
      <c r="GJ97" s="239"/>
      <c r="GK97" s="239"/>
      <c r="GL97" s="239"/>
      <c r="GM97" s="239"/>
      <c r="GN97" s="239"/>
      <c r="GO97" s="239"/>
      <c r="GP97" s="239"/>
      <c r="GQ97" s="239"/>
      <c r="GR97" s="239"/>
      <c r="GS97" s="239"/>
      <c r="GT97" s="239"/>
      <c r="GU97" s="239"/>
      <c r="GV97" s="239"/>
      <c r="GW97" s="239"/>
      <c r="GX97" s="239"/>
      <c r="GY97" s="239"/>
      <c r="GZ97" s="239"/>
      <c r="HA97" s="239"/>
      <c r="HB97" s="239"/>
      <c r="HC97" s="239"/>
      <c r="HD97" s="239"/>
      <c r="HE97" s="239"/>
      <c r="HF97" s="239"/>
      <c r="HG97" s="239"/>
      <c r="HH97" s="239"/>
      <c r="HI97" s="239"/>
      <c r="HJ97" s="239"/>
      <c r="HK97" s="239"/>
      <c r="HL97" s="239"/>
      <c r="HM97" s="239"/>
      <c r="HN97" s="239"/>
      <c r="HO97" s="239"/>
      <c r="HP97" s="239"/>
      <c r="HQ97" s="239"/>
      <c r="HR97" s="239"/>
      <c r="HS97" s="239"/>
    </row>
    <row r="98" spans="1:227" s="23" customFormat="1" ht="15" customHeight="1">
      <c r="A98" s="42"/>
      <c r="B98" s="17"/>
      <c r="C98" s="17"/>
      <c r="D98" s="22"/>
      <c r="E98" s="22"/>
      <c r="F98" s="17"/>
      <c r="G98" s="17"/>
      <c r="H98" s="17"/>
      <c r="I98" s="17"/>
      <c r="J98" s="17"/>
      <c r="K98" s="17"/>
      <c r="L98" s="80"/>
      <c r="M98" s="80"/>
      <c r="N98" s="80"/>
      <c r="O98" s="80"/>
      <c r="P98" s="80"/>
      <c r="Q98" s="80"/>
      <c r="R98" s="22"/>
      <c r="S98" s="22"/>
      <c r="T98" s="22"/>
      <c r="U98" s="22"/>
      <c r="V98" s="22"/>
      <c r="W98" s="22"/>
      <c r="X98" s="42"/>
      <c r="Y98" s="239"/>
      <c r="Z98" s="239"/>
      <c r="AA98" s="239"/>
      <c r="AB98" s="239"/>
      <c r="AC98" s="239"/>
      <c r="AD98" s="239"/>
      <c r="AE98" s="239"/>
      <c r="AF98" s="239"/>
      <c r="AG98" s="239"/>
      <c r="AH98" s="239"/>
      <c r="AI98" s="239"/>
      <c r="AJ98" s="239"/>
      <c r="AK98" s="239"/>
      <c r="AL98" s="239"/>
      <c r="AM98" s="239"/>
      <c r="AN98" s="239"/>
      <c r="AO98" s="239"/>
      <c r="AP98" s="239"/>
      <c r="AQ98" s="239"/>
      <c r="AR98" s="239"/>
      <c r="AS98" s="239"/>
      <c r="AT98" s="239"/>
      <c r="AU98" s="239"/>
      <c r="AV98" s="239"/>
      <c r="AW98" s="239"/>
      <c r="AX98" s="239"/>
      <c r="AY98" s="239"/>
      <c r="AZ98" s="239"/>
      <c r="BA98" s="239"/>
      <c r="BB98" s="239"/>
      <c r="BC98" s="239"/>
      <c r="BD98" s="239"/>
      <c r="BE98" s="239"/>
      <c r="BF98" s="239"/>
      <c r="BG98" s="239"/>
      <c r="BH98" s="239"/>
      <c r="BI98" s="239"/>
      <c r="BJ98" s="239"/>
      <c r="BK98" s="239"/>
      <c r="BL98" s="239"/>
      <c r="BM98" s="239"/>
      <c r="BN98" s="239"/>
      <c r="BO98" s="239"/>
      <c r="BP98" s="239"/>
      <c r="BQ98" s="239"/>
      <c r="BR98" s="239"/>
      <c r="BS98" s="239"/>
      <c r="BT98" s="239"/>
      <c r="BU98" s="239"/>
      <c r="BV98" s="239"/>
      <c r="BW98" s="239"/>
      <c r="BX98" s="239"/>
      <c r="BY98" s="239"/>
      <c r="BZ98" s="239"/>
      <c r="CA98" s="239"/>
      <c r="CB98" s="239"/>
      <c r="CC98" s="239"/>
      <c r="CD98" s="239"/>
      <c r="CE98" s="239"/>
      <c r="CF98" s="239"/>
      <c r="CG98" s="239"/>
      <c r="CH98" s="239"/>
      <c r="CI98" s="239"/>
      <c r="CJ98" s="239"/>
      <c r="CK98" s="239"/>
      <c r="CL98" s="239"/>
      <c r="CM98" s="239"/>
      <c r="CN98" s="239"/>
      <c r="CO98" s="239"/>
      <c r="CP98" s="239"/>
      <c r="CQ98" s="239"/>
      <c r="CR98" s="239"/>
      <c r="CS98" s="239"/>
      <c r="CT98" s="239"/>
      <c r="CU98" s="239"/>
      <c r="CV98" s="239"/>
      <c r="CW98" s="239"/>
      <c r="CX98" s="239"/>
      <c r="CY98" s="239"/>
      <c r="CZ98" s="239"/>
      <c r="DA98" s="239"/>
      <c r="DB98" s="239"/>
      <c r="DC98" s="239"/>
      <c r="DD98" s="239"/>
      <c r="DE98" s="239"/>
      <c r="DF98" s="239"/>
      <c r="DG98" s="239"/>
      <c r="DH98" s="239"/>
      <c r="DI98" s="239"/>
      <c r="DJ98" s="239"/>
      <c r="DK98" s="239"/>
      <c r="DL98" s="239"/>
      <c r="DM98" s="239"/>
      <c r="DN98" s="239"/>
      <c r="DO98" s="239"/>
      <c r="DP98" s="239"/>
      <c r="DQ98" s="239"/>
      <c r="DR98" s="239"/>
      <c r="DS98" s="239"/>
      <c r="DT98" s="239"/>
      <c r="DU98" s="239"/>
      <c r="DV98" s="239"/>
      <c r="DW98" s="239"/>
      <c r="DX98" s="239"/>
      <c r="DY98" s="239"/>
      <c r="DZ98" s="239"/>
      <c r="EA98" s="239"/>
      <c r="EB98" s="239"/>
      <c r="EC98" s="239"/>
      <c r="ED98" s="239"/>
      <c r="EE98" s="239"/>
      <c r="EF98" s="239"/>
      <c r="EG98" s="239"/>
      <c r="EH98" s="239"/>
      <c r="EI98" s="239"/>
      <c r="EJ98" s="239"/>
      <c r="EK98" s="239"/>
      <c r="EL98" s="239"/>
      <c r="EM98" s="239"/>
      <c r="EN98" s="239"/>
      <c r="EO98" s="239"/>
      <c r="EP98" s="239"/>
      <c r="EQ98" s="239"/>
      <c r="ER98" s="239"/>
      <c r="ES98" s="239"/>
      <c r="ET98" s="239"/>
      <c r="EU98" s="239"/>
      <c r="EV98" s="239"/>
      <c r="EW98" s="239"/>
      <c r="EX98" s="239"/>
      <c r="EY98" s="239"/>
      <c r="EZ98" s="239"/>
      <c r="FA98" s="239"/>
      <c r="FB98" s="239"/>
      <c r="FC98" s="239"/>
      <c r="FD98" s="239"/>
      <c r="FE98" s="239"/>
      <c r="FF98" s="239"/>
      <c r="FG98" s="239"/>
      <c r="FH98" s="239"/>
      <c r="FI98" s="239"/>
      <c r="FJ98" s="239"/>
      <c r="FK98" s="239"/>
      <c r="FL98" s="239"/>
      <c r="FM98" s="239"/>
      <c r="FN98" s="239"/>
      <c r="FO98" s="239"/>
      <c r="FP98" s="239"/>
      <c r="FQ98" s="239"/>
      <c r="FR98" s="239"/>
      <c r="FS98" s="239"/>
      <c r="FT98" s="239"/>
      <c r="FU98" s="239"/>
      <c r="FV98" s="239"/>
      <c r="FW98" s="239"/>
      <c r="FX98" s="239"/>
      <c r="FY98" s="239"/>
      <c r="FZ98" s="239"/>
      <c r="GA98" s="239"/>
      <c r="GB98" s="239"/>
      <c r="GC98" s="239"/>
      <c r="GD98" s="239"/>
      <c r="GE98" s="239"/>
      <c r="GF98" s="239"/>
      <c r="GG98" s="239"/>
      <c r="GH98" s="239"/>
      <c r="GI98" s="239"/>
      <c r="GJ98" s="239"/>
      <c r="GK98" s="239"/>
      <c r="GL98" s="239"/>
      <c r="GM98" s="239"/>
      <c r="GN98" s="239"/>
      <c r="GO98" s="239"/>
      <c r="GP98" s="239"/>
      <c r="GQ98" s="239"/>
      <c r="GR98" s="239"/>
      <c r="GS98" s="239"/>
      <c r="GT98" s="239"/>
      <c r="GU98" s="239"/>
      <c r="GV98" s="239"/>
      <c r="GW98" s="239"/>
      <c r="GX98" s="239"/>
      <c r="GY98" s="239"/>
      <c r="GZ98" s="239"/>
      <c r="HA98" s="239"/>
      <c r="HB98" s="239"/>
      <c r="HC98" s="239"/>
      <c r="HD98" s="239"/>
      <c r="HE98" s="239"/>
      <c r="HF98" s="239"/>
      <c r="HG98" s="239"/>
      <c r="HH98" s="239"/>
      <c r="HI98" s="239"/>
      <c r="HJ98" s="239"/>
      <c r="HK98" s="239"/>
      <c r="HL98" s="239"/>
      <c r="HM98" s="239"/>
      <c r="HN98" s="239"/>
      <c r="HO98" s="239"/>
      <c r="HP98" s="239"/>
      <c r="HQ98" s="239"/>
      <c r="HR98" s="239"/>
      <c r="HS98" s="239"/>
    </row>
    <row r="99" spans="1:227" s="23" customFormat="1" ht="18" customHeight="1">
      <c r="A99" s="42"/>
      <c r="B99" s="17"/>
      <c r="C99" s="17"/>
      <c r="D99" s="22"/>
      <c r="E99" s="22"/>
      <c r="F99" s="17"/>
      <c r="G99" s="17"/>
      <c r="H99" s="17"/>
      <c r="I99" s="17"/>
      <c r="J99" s="17"/>
      <c r="K99" s="17"/>
      <c r="L99" s="80"/>
      <c r="M99" s="80"/>
      <c r="N99" s="80"/>
      <c r="O99" s="80"/>
      <c r="P99" s="80"/>
      <c r="Q99" s="80"/>
      <c r="R99" s="22"/>
      <c r="S99" s="22"/>
      <c r="T99" s="22"/>
      <c r="U99" s="22"/>
      <c r="V99" s="22"/>
      <c r="W99" s="22"/>
      <c r="X99" s="42"/>
      <c r="Y99" s="239"/>
      <c r="Z99" s="239"/>
      <c r="AA99" s="239"/>
      <c r="AB99" s="239"/>
      <c r="AC99" s="239"/>
      <c r="AD99" s="239"/>
      <c r="AE99" s="239"/>
      <c r="AF99" s="239"/>
      <c r="AG99" s="239"/>
      <c r="AH99" s="239"/>
      <c r="AI99" s="239"/>
      <c r="AJ99" s="239"/>
      <c r="AK99" s="239"/>
      <c r="AL99" s="239"/>
      <c r="AM99" s="239"/>
      <c r="AN99" s="239"/>
      <c r="AO99" s="239"/>
      <c r="AP99" s="239"/>
      <c r="AQ99" s="239"/>
      <c r="AR99" s="239"/>
      <c r="AS99" s="239"/>
      <c r="AT99" s="239"/>
      <c r="AU99" s="239"/>
      <c r="AV99" s="239"/>
      <c r="AW99" s="239"/>
      <c r="AX99" s="239"/>
      <c r="AY99" s="239"/>
      <c r="AZ99" s="239"/>
      <c r="BA99" s="239"/>
      <c r="BB99" s="239"/>
      <c r="BC99" s="239"/>
      <c r="BD99" s="239"/>
      <c r="BE99" s="239"/>
      <c r="BF99" s="239"/>
      <c r="BG99" s="239"/>
      <c r="BH99" s="239"/>
      <c r="BI99" s="239"/>
      <c r="BJ99" s="239"/>
      <c r="BK99" s="239"/>
      <c r="BL99" s="239"/>
      <c r="BM99" s="239"/>
      <c r="BN99" s="239"/>
      <c r="BO99" s="239"/>
      <c r="BP99" s="239"/>
      <c r="BQ99" s="239"/>
      <c r="BR99" s="239"/>
      <c r="BS99" s="239"/>
      <c r="BT99" s="239"/>
      <c r="BU99" s="239"/>
      <c r="BV99" s="239"/>
      <c r="BW99" s="239"/>
      <c r="BX99" s="239"/>
      <c r="BY99" s="239"/>
      <c r="BZ99" s="239"/>
      <c r="CA99" s="239"/>
      <c r="CB99" s="239"/>
      <c r="CC99" s="239"/>
      <c r="CD99" s="239"/>
      <c r="CE99" s="239"/>
      <c r="CF99" s="239"/>
      <c r="CG99" s="239"/>
      <c r="CH99" s="239"/>
      <c r="CI99" s="239"/>
      <c r="CJ99" s="239"/>
      <c r="CK99" s="239"/>
      <c r="CL99" s="239"/>
      <c r="CM99" s="239"/>
      <c r="CN99" s="239"/>
      <c r="CO99" s="239"/>
      <c r="CP99" s="239"/>
      <c r="CQ99" s="239"/>
      <c r="CR99" s="239"/>
      <c r="CS99" s="239"/>
      <c r="CT99" s="239"/>
      <c r="CU99" s="239"/>
      <c r="CV99" s="239"/>
      <c r="CW99" s="239"/>
      <c r="CX99" s="239"/>
      <c r="CY99" s="239"/>
      <c r="CZ99" s="239"/>
      <c r="DA99" s="239"/>
      <c r="DB99" s="239"/>
      <c r="DC99" s="239"/>
      <c r="DD99" s="239"/>
      <c r="DE99" s="239"/>
      <c r="DF99" s="239"/>
      <c r="DG99" s="239"/>
      <c r="DH99" s="239"/>
      <c r="DI99" s="239"/>
      <c r="DJ99" s="239"/>
      <c r="DK99" s="239"/>
      <c r="DL99" s="239"/>
      <c r="DM99" s="239"/>
      <c r="DN99" s="239"/>
      <c r="DO99" s="239"/>
      <c r="DP99" s="239"/>
      <c r="DQ99" s="239"/>
      <c r="DR99" s="239"/>
      <c r="DS99" s="239"/>
      <c r="DT99" s="239"/>
      <c r="DU99" s="239"/>
      <c r="DV99" s="239"/>
      <c r="DW99" s="239"/>
      <c r="DX99" s="239"/>
      <c r="DY99" s="239"/>
      <c r="DZ99" s="239"/>
      <c r="EA99" s="239"/>
      <c r="EB99" s="239"/>
      <c r="EC99" s="239"/>
      <c r="ED99" s="239"/>
      <c r="EE99" s="239"/>
      <c r="EF99" s="239"/>
      <c r="EG99" s="239"/>
      <c r="EH99" s="239"/>
      <c r="EI99" s="239"/>
      <c r="EJ99" s="239"/>
      <c r="EK99" s="239"/>
      <c r="EL99" s="239"/>
      <c r="EM99" s="239"/>
      <c r="EN99" s="239"/>
      <c r="EO99" s="239"/>
      <c r="EP99" s="239"/>
      <c r="EQ99" s="239"/>
      <c r="ER99" s="239"/>
      <c r="ES99" s="239"/>
      <c r="ET99" s="239"/>
      <c r="EU99" s="239"/>
      <c r="EV99" s="239"/>
      <c r="EW99" s="239"/>
      <c r="EX99" s="239"/>
      <c r="EY99" s="239"/>
      <c r="EZ99" s="239"/>
      <c r="FA99" s="239"/>
      <c r="FB99" s="239"/>
      <c r="FC99" s="239"/>
      <c r="FD99" s="239"/>
      <c r="FE99" s="239"/>
      <c r="FF99" s="239"/>
      <c r="FG99" s="239"/>
      <c r="FH99" s="239"/>
      <c r="FI99" s="239"/>
      <c r="FJ99" s="239"/>
      <c r="FK99" s="239"/>
      <c r="FL99" s="239"/>
      <c r="FM99" s="239"/>
      <c r="FN99" s="239"/>
      <c r="FO99" s="239"/>
      <c r="FP99" s="239"/>
      <c r="FQ99" s="239"/>
      <c r="FR99" s="239"/>
      <c r="FS99" s="239"/>
      <c r="FT99" s="239"/>
      <c r="FU99" s="239"/>
      <c r="FV99" s="239"/>
      <c r="FW99" s="239"/>
      <c r="FX99" s="239"/>
      <c r="FY99" s="239"/>
      <c r="FZ99" s="239"/>
      <c r="GA99" s="239"/>
      <c r="GB99" s="239"/>
      <c r="GC99" s="239"/>
      <c r="GD99" s="239"/>
      <c r="GE99" s="239"/>
      <c r="GF99" s="239"/>
      <c r="GG99" s="239"/>
      <c r="GH99" s="239"/>
      <c r="GI99" s="239"/>
      <c r="GJ99" s="239"/>
      <c r="GK99" s="239"/>
      <c r="GL99" s="239"/>
      <c r="GM99" s="239"/>
      <c r="GN99" s="239"/>
      <c r="GO99" s="239"/>
      <c r="GP99" s="239"/>
      <c r="GQ99" s="239"/>
      <c r="GR99" s="239"/>
      <c r="GS99" s="239"/>
      <c r="GT99" s="239"/>
      <c r="GU99" s="239"/>
      <c r="GV99" s="239"/>
      <c r="GW99" s="239"/>
      <c r="GX99" s="239"/>
      <c r="GY99" s="239"/>
      <c r="GZ99" s="239"/>
      <c r="HA99" s="239"/>
      <c r="HB99" s="239"/>
      <c r="HC99" s="239"/>
      <c r="HD99" s="239"/>
      <c r="HE99" s="239"/>
      <c r="HF99" s="239"/>
      <c r="HG99" s="239"/>
      <c r="HH99" s="239"/>
      <c r="HI99" s="239"/>
      <c r="HJ99" s="239"/>
      <c r="HK99" s="239"/>
      <c r="HL99" s="239"/>
      <c r="HM99" s="239"/>
      <c r="HN99" s="239"/>
      <c r="HO99" s="239"/>
      <c r="HP99" s="239"/>
      <c r="HQ99" s="239"/>
      <c r="HR99" s="239"/>
      <c r="HS99" s="239"/>
    </row>
    <row r="100" spans="1:227" customFormat="1">
      <c r="A100" s="42"/>
      <c r="B100" s="47"/>
      <c r="C100" s="47"/>
      <c r="D100" s="47"/>
      <c r="E100" s="47"/>
      <c r="F100" s="47"/>
      <c r="G100" s="47"/>
      <c r="H100" s="47"/>
      <c r="I100" s="47"/>
      <c r="J100" s="47"/>
      <c r="K100" s="47"/>
      <c r="L100" s="47"/>
      <c r="M100" s="47"/>
      <c r="N100" s="47"/>
      <c r="O100" s="47"/>
      <c r="P100" s="47"/>
      <c r="Q100" s="47"/>
      <c r="R100" s="47"/>
      <c r="S100" s="47"/>
      <c r="T100" s="47"/>
      <c r="U100" s="47"/>
      <c r="V100" s="47"/>
      <c r="W100" s="47"/>
      <c r="X100" s="42"/>
      <c r="Y100" s="98"/>
      <c r="Z100" s="98"/>
      <c r="AA100" s="98"/>
      <c r="AB100" s="98"/>
      <c r="AC100" s="98"/>
      <c r="AD100" s="98"/>
      <c r="AE100" s="98"/>
      <c r="AF100" s="98"/>
      <c r="AG100" s="98"/>
      <c r="AH100" s="98"/>
      <c r="AI100" s="98"/>
      <c r="AJ100" s="98"/>
      <c r="AK100" s="98"/>
      <c r="AL100" s="98"/>
      <c r="AM100" s="98"/>
      <c r="AN100" s="98"/>
      <c r="AO100" s="98"/>
      <c r="AP100" s="98"/>
      <c r="AQ100" s="98"/>
      <c r="AR100" s="98"/>
      <c r="AS100" s="98"/>
      <c r="AT100" s="98"/>
      <c r="AU100" s="98"/>
      <c r="AV100" s="98"/>
      <c r="AW100" s="98"/>
      <c r="AX100" s="98"/>
      <c r="AY100" s="98"/>
      <c r="AZ100" s="98"/>
      <c r="BA100" s="98"/>
      <c r="BB100" s="98"/>
      <c r="BC100" s="98"/>
      <c r="BD100" s="98"/>
      <c r="BE100" s="98"/>
      <c r="BF100" s="98"/>
      <c r="BG100" s="98"/>
      <c r="BH100" s="98"/>
      <c r="BI100" s="98"/>
      <c r="BJ100" s="98"/>
      <c r="BK100" s="98"/>
      <c r="BL100" s="98"/>
      <c r="BM100" s="98"/>
      <c r="BN100" s="98"/>
      <c r="BO100" s="98"/>
      <c r="BP100" s="98"/>
      <c r="BQ100" s="98"/>
      <c r="BR100" s="98"/>
      <c r="BS100" s="98"/>
      <c r="BT100" s="98"/>
      <c r="BU100" s="98"/>
      <c r="BV100" s="98"/>
      <c r="BW100" s="98"/>
      <c r="BX100" s="98"/>
      <c r="BY100" s="98"/>
      <c r="BZ100" s="98"/>
      <c r="CA100" s="98"/>
      <c r="CB100" s="98"/>
      <c r="CC100" s="98"/>
      <c r="CD100" s="98"/>
      <c r="CE100" s="98"/>
      <c r="CF100" s="98"/>
      <c r="CG100" s="98"/>
      <c r="CH100" s="98"/>
      <c r="CI100" s="98"/>
      <c r="CJ100" s="98"/>
      <c r="CK100" s="98"/>
      <c r="CL100" s="98"/>
      <c r="CM100" s="98"/>
      <c r="CN100" s="98"/>
      <c r="CO100" s="98"/>
      <c r="CP100" s="98"/>
      <c r="CQ100" s="98"/>
      <c r="CR100" s="98"/>
      <c r="CS100" s="98"/>
      <c r="CT100" s="98"/>
      <c r="CU100" s="98"/>
      <c r="CV100" s="98"/>
      <c r="CW100" s="98"/>
      <c r="CX100" s="98"/>
      <c r="CY100" s="98"/>
      <c r="CZ100" s="98"/>
      <c r="DA100" s="98"/>
      <c r="DB100" s="98"/>
      <c r="DC100" s="98"/>
      <c r="DD100" s="98"/>
      <c r="DE100" s="98"/>
      <c r="DF100" s="98"/>
      <c r="DG100" s="98"/>
      <c r="DH100" s="98"/>
      <c r="DI100" s="98"/>
      <c r="DJ100" s="98"/>
      <c r="DK100" s="98"/>
      <c r="DL100" s="98"/>
      <c r="DM100" s="98"/>
      <c r="DN100" s="98"/>
      <c r="DO100" s="98"/>
      <c r="DP100" s="98"/>
      <c r="DQ100" s="98"/>
      <c r="DR100" s="98"/>
      <c r="DS100" s="98"/>
      <c r="DT100" s="98"/>
      <c r="DU100" s="98"/>
      <c r="DV100" s="98"/>
      <c r="DW100" s="98"/>
      <c r="DX100" s="98"/>
      <c r="DY100" s="98"/>
      <c r="DZ100" s="98"/>
      <c r="EA100" s="98"/>
      <c r="EB100" s="98"/>
      <c r="EC100" s="98"/>
      <c r="ED100" s="98"/>
      <c r="EE100" s="98"/>
      <c r="EF100" s="98"/>
      <c r="EG100" s="98"/>
      <c r="EH100" s="98"/>
      <c r="EI100" s="98"/>
      <c r="EJ100" s="98"/>
      <c r="EK100" s="98"/>
      <c r="EL100" s="98"/>
      <c r="EM100" s="98"/>
      <c r="EN100" s="98"/>
      <c r="EO100" s="98"/>
      <c r="EP100" s="98"/>
      <c r="EQ100" s="98"/>
      <c r="ER100" s="98"/>
      <c r="ES100" s="98"/>
      <c r="ET100" s="98"/>
      <c r="EU100" s="98"/>
      <c r="EV100" s="98"/>
      <c r="EW100" s="98"/>
      <c r="EX100" s="98"/>
      <c r="EY100" s="98"/>
      <c r="EZ100" s="98"/>
      <c r="FA100" s="98"/>
      <c r="FB100" s="98"/>
      <c r="FC100" s="98"/>
      <c r="FD100" s="98"/>
      <c r="FE100" s="98"/>
      <c r="FF100" s="98"/>
      <c r="FG100" s="98"/>
      <c r="FH100" s="98"/>
      <c r="FI100" s="98"/>
      <c r="FJ100" s="98"/>
      <c r="FK100" s="98"/>
      <c r="FL100" s="98"/>
      <c r="FM100" s="98"/>
      <c r="FN100" s="98"/>
      <c r="FO100" s="98"/>
      <c r="FP100" s="98"/>
      <c r="FQ100" s="98"/>
      <c r="FR100" s="98"/>
      <c r="FS100" s="98"/>
      <c r="FT100" s="98"/>
      <c r="FU100" s="98"/>
      <c r="FV100" s="98"/>
      <c r="FW100" s="98"/>
      <c r="FX100" s="98"/>
      <c r="FY100" s="98"/>
      <c r="FZ100" s="98"/>
      <c r="GA100" s="98"/>
      <c r="GB100" s="98"/>
      <c r="GC100" s="98"/>
      <c r="GD100" s="98"/>
      <c r="GE100" s="98"/>
      <c r="GF100" s="98"/>
      <c r="GG100" s="98"/>
      <c r="GH100" s="98"/>
      <c r="GI100" s="98"/>
      <c r="GJ100" s="98"/>
      <c r="GK100" s="98"/>
      <c r="GL100" s="98"/>
      <c r="GM100" s="98"/>
      <c r="GN100" s="98"/>
      <c r="GO100" s="98"/>
      <c r="GP100" s="98"/>
      <c r="GQ100" s="98"/>
      <c r="GR100" s="98"/>
      <c r="GS100" s="98"/>
      <c r="GT100" s="98"/>
      <c r="GU100" s="98"/>
      <c r="GV100" s="98"/>
      <c r="GW100" s="98"/>
      <c r="GX100" s="98"/>
      <c r="GY100" s="98"/>
      <c r="GZ100" s="98"/>
      <c r="HA100" s="98"/>
      <c r="HB100" s="98"/>
      <c r="HC100" s="98"/>
      <c r="HD100" s="98"/>
      <c r="HE100" s="98"/>
      <c r="HF100" s="98"/>
      <c r="HG100" s="98"/>
      <c r="HH100" s="98"/>
      <c r="HI100" s="98"/>
      <c r="HJ100" s="98"/>
      <c r="HK100" s="98"/>
      <c r="HL100" s="98"/>
      <c r="HM100" s="98"/>
      <c r="HN100" s="98"/>
      <c r="HO100" s="98"/>
      <c r="HP100" s="98"/>
      <c r="HQ100" s="98"/>
      <c r="HR100" s="98"/>
      <c r="HS100" s="98"/>
    </row>
    <row r="101" spans="1:227" customFormat="1" ht="21">
      <c r="A101" s="42"/>
      <c r="B101" s="47"/>
      <c r="C101" s="47"/>
      <c r="D101" s="53" t="s">
        <v>597</v>
      </c>
      <c r="E101" s="47"/>
      <c r="F101" s="47"/>
      <c r="G101" s="47"/>
      <c r="H101" s="47"/>
      <c r="I101" s="47"/>
      <c r="J101" s="47"/>
      <c r="K101" s="47"/>
      <c r="L101" s="47"/>
      <c r="M101" s="47"/>
      <c r="N101" s="47"/>
      <c r="O101" s="47"/>
      <c r="P101" s="47"/>
      <c r="Q101" s="47"/>
      <c r="R101" s="47"/>
      <c r="S101" s="47"/>
      <c r="T101" s="47"/>
      <c r="U101" s="47"/>
      <c r="V101" s="47"/>
      <c r="W101" s="47"/>
      <c r="X101" s="42"/>
      <c r="Y101" s="98"/>
      <c r="Z101" s="98"/>
      <c r="AA101" s="98"/>
      <c r="AB101" s="98"/>
      <c r="AC101" s="98"/>
      <c r="AD101" s="98"/>
      <c r="AE101" s="98"/>
      <c r="AF101" s="98"/>
      <c r="AG101" s="98"/>
      <c r="AH101" s="98"/>
      <c r="AI101" s="98"/>
      <c r="AJ101" s="98"/>
      <c r="AK101" s="98"/>
      <c r="AL101" s="98"/>
      <c r="AM101" s="98"/>
      <c r="AN101" s="98"/>
      <c r="AO101" s="98"/>
      <c r="AP101" s="98"/>
      <c r="AQ101" s="98"/>
      <c r="AR101" s="98"/>
      <c r="AS101" s="98"/>
      <c r="AT101" s="98"/>
      <c r="AU101" s="98"/>
      <c r="AV101" s="98"/>
      <c r="AW101" s="98"/>
      <c r="AX101" s="98"/>
      <c r="AY101" s="98"/>
      <c r="AZ101" s="98"/>
      <c r="BA101" s="98"/>
      <c r="BB101" s="98"/>
      <c r="BC101" s="98"/>
      <c r="BD101" s="98"/>
      <c r="BE101" s="98"/>
      <c r="BF101" s="98"/>
      <c r="BG101" s="98"/>
      <c r="BH101" s="98"/>
      <c r="BI101" s="98"/>
      <c r="BJ101" s="98"/>
      <c r="BK101" s="98"/>
      <c r="BL101" s="98"/>
      <c r="BM101" s="98"/>
      <c r="BN101" s="98"/>
      <c r="BO101" s="98"/>
      <c r="BP101" s="98"/>
      <c r="BQ101" s="98"/>
      <c r="BR101" s="98"/>
      <c r="BS101" s="98"/>
      <c r="BT101" s="98"/>
      <c r="BU101" s="98"/>
      <c r="BV101" s="98"/>
      <c r="BW101" s="98"/>
      <c r="BX101" s="98"/>
      <c r="BY101" s="98"/>
      <c r="BZ101" s="98"/>
      <c r="CA101" s="98"/>
      <c r="CB101" s="98"/>
      <c r="CC101" s="98"/>
      <c r="CD101" s="98"/>
      <c r="CE101" s="98"/>
      <c r="CF101" s="98"/>
      <c r="CG101" s="98"/>
      <c r="CH101" s="98"/>
      <c r="CI101" s="98"/>
      <c r="CJ101" s="98"/>
      <c r="CK101" s="98"/>
      <c r="CL101" s="98"/>
      <c r="CM101" s="98"/>
      <c r="CN101" s="98"/>
      <c r="CO101" s="98"/>
      <c r="CP101" s="98"/>
      <c r="CQ101" s="98"/>
      <c r="CR101" s="98"/>
      <c r="CS101" s="98"/>
      <c r="CT101" s="98"/>
      <c r="CU101" s="98"/>
      <c r="CV101" s="98"/>
      <c r="CW101" s="98"/>
      <c r="CX101" s="98"/>
      <c r="CY101" s="98"/>
      <c r="CZ101" s="98"/>
      <c r="DA101" s="98"/>
      <c r="DB101" s="98"/>
      <c r="DC101" s="98"/>
      <c r="DD101" s="98"/>
      <c r="DE101" s="98"/>
      <c r="DF101" s="98"/>
      <c r="DG101" s="98"/>
      <c r="DH101" s="98"/>
      <c r="DI101" s="98"/>
      <c r="DJ101" s="98"/>
      <c r="DK101" s="98"/>
      <c r="DL101" s="98"/>
      <c r="DM101" s="98"/>
      <c r="DN101" s="98"/>
      <c r="DO101" s="98"/>
      <c r="DP101" s="98"/>
      <c r="DQ101" s="98"/>
      <c r="DR101" s="98"/>
      <c r="DS101" s="98"/>
      <c r="DT101" s="98"/>
      <c r="DU101" s="98"/>
      <c r="DV101" s="98"/>
      <c r="DW101" s="98"/>
      <c r="DX101" s="98"/>
      <c r="DY101" s="98"/>
      <c r="DZ101" s="98"/>
      <c r="EA101" s="98"/>
      <c r="EB101" s="98"/>
      <c r="EC101" s="98"/>
      <c r="ED101" s="98"/>
      <c r="EE101" s="98"/>
      <c r="EF101" s="98"/>
      <c r="EG101" s="98"/>
      <c r="EH101" s="98"/>
      <c r="EI101" s="98"/>
      <c r="EJ101" s="98"/>
      <c r="EK101" s="98"/>
      <c r="EL101" s="98"/>
      <c r="EM101" s="98"/>
      <c r="EN101" s="98"/>
      <c r="EO101" s="98"/>
      <c r="EP101" s="98"/>
      <c r="EQ101" s="98"/>
      <c r="ER101" s="98"/>
      <c r="ES101" s="98"/>
      <c r="ET101" s="98"/>
      <c r="EU101" s="98"/>
      <c r="EV101" s="98"/>
      <c r="EW101" s="98"/>
      <c r="EX101" s="98"/>
      <c r="EY101" s="98"/>
      <c r="EZ101" s="98"/>
      <c r="FA101" s="98"/>
      <c r="FB101" s="98"/>
      <c r="FC101" s="98"/>
      <c r="FD101" s="98"/>
      <c r="FE101" s="98"/>
      <c r="FF101" s="98"/>
      <c r="FG101" s="98"/>
      <c r="FH101" s="98"/>
      <c r="FI101" s="98"/>
      <c r="FJ101" s="98"/>
      <c r="FK101" s="98"/>
      <c r="FL101" s="98"/>
      <c r="FM101" s="98"/>
      <c r="FN101" s="98"/>
      <c r="FO101" s="98"/>
      <c r="FP101" s="98"/>
      <c r="FQ101" s="98"/>
      <c r="FR101" s="98"/>
      <c r="FS101" s="98"/>
      <c r="FT101" s="98"/>
      <c r="FU101" s="98"/>
      <c r="FV101" s="98"/>
      <c r="FW101" s="98"/>
      <c r="FX101" s="98"/>
      <c r="FY101" s="98"/>
      <c r="FZ101" s="98"/>
      <c r="GA101" s="98"/>
      <c r="GB101" s="98"/>
      <c r="GC101" s="98"/>
      <c r="GD101" s="98"/>
      <c r="GE101" s="98"/>
      <c r="GF101" s="98"/>
      <c r="GG101" s="98"/>
      <c r="GH101" s="98"/>
      <c r="GI101" s="98"/>
      <c r="GJ101" s="98"/>
      <c r="GK101" s="98"/>
      <c r="GL101" s="98"/>
      <c r="GM101" s="98"/>
      <c r="GN101" s="98"/>
      <c r="GO101" s="98"/>
      <c r="GP101" s="98"/>
      <c r="GQ101" s="98"/>
      <c r="GR101" s="98"/>
      <c r="GS101" s="98"/>
      <c r="GT101" s="98"/>
      <c r="GU101" s="98"/>
      <c r="GV101" s="98"/>
      <c r="GW101" s="98"/>
      <c r="GX101" s="98"/>
      <c r="GY101" s="98"/>
      <c r="GZ101" s="98"/>
      <c r="HA101" s="98"/>
      <c r="HB101" s="98"/>
      <c r="HC101" s="98"/>
      <c r="HD101" s="98"/>
      <c r="HE101" s="98"/>
      <c r="HF101" s="98"/>
      <c r="HG101" s="98"/>
      <c r="HH101" s="98"/>
      <c r="HI101" s="98"/>
      <c r="HJ101" s="98"/>
      <c r="HK101" s="98"/>
      <c r="HL101" s="98"/>
      <c r="HM101" s="98"/>
      <c r="HN101" s="98"/>
      <c r="HO101" s="98"/>
      <c r="HP101" s="98"/>
      <c r="HQ101" s="98"/>
      <c r="HR101" s="98"/>
      <c r="HS101" s="98"/>
    </row>
    <row r="102" spans="1:227" customFormat="1">
      <c r="A102" s="42"/>
      <c r="B102" s="47"/>
      <c r="C102" s="47"/>
      <c r="D102" s="47"/>
      <c r="E102" s="47"/>
      <c r="F102" s="47"/>
      <c r="G102" s="47"/>
      <c r="H102" s="47"/>
      <c r="I102" s="47"/>
      <c r="J102" s="47"/>
      <c r="K102" s="47"/>
      <c r="L102" s="47"/>
      <c r="M102" s="47"/>
      <c r="N102" s="47"/>
      <c r="O102" s="47"/>
      <c r="P102" s="47"/>
      <c r="Q102" s="47"/>
      <c r="R102" s="47"/>
      <c r="S102" s="47"/>
      <c r="T102" s="47"/>
      <c r="U102" s="47"/>
      <c r="V102" s="47"/>
      <c r="W102" s="47"/>
      <c r="X102" s="42"/>
      <c r="Y102" s="98"/>
      <c r="Z102" s="98"/>
      <c r="AA102" s="98"/>
      <c r="AB102" s="98"/>
      <c r="AC102" s="98"/>
      <c r="AD102" s="98"/>
      <c r="AE102" s="98"/>
      <c r="AF102" s="98"/>
      <c r="AG102" s="98"/>
      <c r="AH102" s="98"/>
      <c r="AI102" s="98"/>
      <c r="AJ102" s="98"/>
      <c r="AK102" s="98"/>
      <c r="AL102" s="98"/>
      <c r="AM102" s="98"/>
      <c r="AN102" s="98"/>
      <c r="AO102" s="98"/>
      <c r="AP102" s="98"/>
      <c r="AQ102" s="98"/>
      <c r="AR102" s="98"/>
      <c r="AS102" s="98"/>
      <c r="AT102" s="98"/>
      <c r="AU102" s="98"/>
      <c r="AV102" s="98"/>
      <c r="AW102" s="98"/>
      <c r="AX102" s="98"/>
      <c r="AY102" s="98"/>
      <c r="AZ102" s="98"/>
      <c r="BA102" s="98"/>
      <c r="BB102" s="98"/>
      <c r="BC102" s="98"/>
      <c r="BD102" s="98"/>
      <c r="BE102" s="98"/>
      <c r="BF102" s="98"/>
      <c r="BG102" s="98"/>
      <c r="BH102" s="98"/>
      <c r="BI102" s="98"/>
      <c r="BJ102" s="98"/>
      <c r="BK102" s="98"/>
      <c r="BL102" s="98"/>
      <c r="BM102" s="98"/>
      <c r="BN102" s="98"/>
      <c r="BO102" s="98"/>
      <c r="BP102" s="98"/>
      <c r="BQ102" s="98"/>
      <c r="BR102" s="98"/>
      <c r="BS102" s="98"/>
      <c r="BT102" s="98"/>
      <c r="BU102" s="98"/>
      <c r="BV102" s="98"/>
      <c r="BW102" s="98"/>
      <c r="BX102" s="98"/>
      <c r="BY102" s="98"/>
      <c r="BZ102" s="98"/>
      <c r="CA102" s="98"/>
      <c r="CB102" s="98"/>
      <c r="CC102" s="98"/>
      <c r="CD102" s="98"/>
      <c r="CE102" s="98"/>
      <c r="CF102" s="98"/>
      <c r="CG102" s="98"/>
      <c r="CH102" s="98"/>
      <c r="CI102" s="98"/>
      <c r="CJ102" s="98"/>
      <c r="CK102" s="98"/>
      <c r="CL102" s="98"/>
      <c r="CM102" s="98"/>
      <c r="CN102" s="98"/>
      <c r="CO102" s="98"/>
      <c r="CP102" s="98"/>
      <c r="CQ102" s="98"/>
      <c r="CR102" s="98"/>
      <c r="CS102" s="98"/>
      <c r="CT102" s="98"/>
      <c r="CU102" s="98"/>
      <c r="CV102" s="98"/>
      <c r="CW102" s="98"/>
      <c r="CX102" s="98"/>
      <c r="CY102" s="98"/>
      <c r="CZ102" s="98"/>
      <c r="DA102" s="98"/>
      <c r="DB102" s="98"/>
      <c r="DC102" s="98"/>
      <c r="DD102" s="98"/>
      <c r="DE102" s="98"/>
      <c r="DF102" s="98"/>
      <c r="DG102" s="98"/>
      <c r="DH102" s="98"/>
      <c r="DI102" s="98"/>
      <c r="DJ102" s="98"/>
      <c r="DK102" s="98"/>
      <c r="DL102" s="98"/>
      <c r="DM102" s="98"/>
      <c r="DN102" s="98"/>
      <c r="DO102" s="98"/>
      <c r="DP102" s="98"/>
      <c r="DQ102" s="98"/>
      <c r="DR102" s="98"/>
      <c r="DS102" s="98"/>
      <c r="DT102" s="98"/>
      <c r="DU102" s="98"/>
      <c r="DV102" s="98"/>
      <c r="DW102" s="98"/>
      <c r="DX102" s="98"/>
      <c r="DY102" s="98"/>
      <c r="DZ102" s="98"/>
      <c r="EA102" s="98"/>
      <c r="EB102" s="98"/>
      <c r="EC102" s="98"/>
      <c r="ED102" s="98"/>
      <c r="EE102" s="98"/>
      <c r="EF102" s="98"/>
      <c r="EG102" s="98"/>
      <c r="EH102" s="98"/>
      <c r="EI102" s="98"/>
      <c r="EJ102" s="98"/>
      <c r="EK102" s="98"/>
      <c r="EL102" s="98"/>
      <c r="EM102" s="98"/>
      <c r="EN102" s="98"/>
      <c r="EO102" s="98"/>
      <c r="EP102" s="98"/>
      <c r="EQ102" s="98"/>
      <c r="ER102" s="98"/>
      <c r="ES102" s="98"/>
      <c r="ET102" s="98"/>
      <c r="EU102" s="98"/>
      <c r="EV102" s="98"/>
      <c r="EW102" s="98"/>
      <c r="EX102" s="98"/>
      <c r="EY102" s="98"/>
      <c r="EZ102" s="98"/>
      <c r="FA102" s="98"/>
      <c r="FB102" s="98"/>
      <c r="FC102" s="98"/>
      <c r="FD102" s="98"/>
      <c r="FE102" s="98"/>
      <c r="FF102" s="98"/>
      <c r="FG102" s="98"/>
      <c r="FH102" s="98"/>
      <c r="FI102" s="98"/>
      <c r="FJ102" s="98"/>
      <c r="FK102" s="98"/>
      <c r="FL102" s="98"/>
      <c r="FM102" s="98"/>
      <c r="FN102" s="98"/>
      <c r="FO102" s="98"/>
      <c r="FP102" s="98"/>
      <c r="FQ102" s="98"/>
      <c r="FR102" s="98"/>
      <c r="FS102" s="98"/>
      <c r="FT102" s="98"/>
      <c r="FU102" s="98"/>
      <c r="FV102" s="98"/>
      <c r="FW102" s="98"/>
      <c r="FX102" s="98"/>
      <c r="FY102" s="98"/>
      <c r="FZ102" s="98"/>
      <c r="GA102" s="98"/>
      <c r="GB102" s="98"/>
      <c r="GC102" s="98"/>
      <c r="GD102" s="98"/>
      <c r="GE102" s="98"/>
      <c r="GF102" s="98"/>
      <c r="GG102" s="98"/>
      <c r="GH102" s="98"/>
      <c r="GI102" s="98"/>
      <c r="GJ102" s="98"/>
      <c r="GK102" s="98"/>
      <c r="GL102" s="98"/>
      <c r="GM102" s="98"/>
      <c r="GN102" s="98"/>
      <c r="GO102" s="98"/>
      <c r="GP102" s="98"/>
      <c r="GQ102" s="98"/>
      <c r="GR102" s="98"/>
      <c r="GS102" s="98"/>
      <c r="GT102" s="98"/>
      <c r="GU102" s="98"/>
      <c r="GV102" s="98"/>
      <c r="GW102" s="98"/>
      <c r="GX102" s="98"/>
      <c r="GY102" s="98"/>
      <c r="GZ102" s="98"/>
      <c r="HA102" s="98"/>
      <c r="HB102" s="98"/>
      <c r="HC102" s="98"/>
      <c r="HD102" s="98"/>
      <c r="HE102" s="98"/>
      <c r="HF102" s="98"/>
      <c r="HG102" s="98"/>
      <c r="HH102" s="98"/>
      <c r="HI102" s="98"/>
      <c r="HJ102" s="98"/>
      <c r="HK102" s="98"/>
      <c r="HL102" s="98"/>
      <c r="HM102" s="98"/>
      <c r="HN102" s="98"/>
      <c r="HO102" s="98"/>
      <c r="HP102" s="98"/>
      <c r="HQ102" s="98"/>
      <c r="HR102" s="98"/>
      <c r="HS102" s="98"/>
    </row>
    <row r="103" spans="1:227" s="23" customFormat="1" ht="15" customHeight="1">
      <c r="A103" s="42"/>
      <c r="B103" s="17"/>
      <c r="C103" s="17"/>
      <c r="D103" s="22"/>
      <c r="E103" s="22"/>
      <c r="F103" s="17"/>
      <c r="G103" s="17"/>
      <c r="H103" s="17"/>
      <c r="I103" s="17"/>
      <c r="J103" s="17"/>
      <c r="K103" s="17"/>
      <c r="L103" s="80"/>
      <c r="M103" s="80"/>
      <c r="N103" s="80"/>
      <c r="O103" s="80"/>
      <c r="P103" s="80"/>
      <c r="Q103" s="80"/>
      <c r="R103" s="22"/>
      <c r="S103" s="22"/>
      <c r="T103" s="22"/>
      <c r="U103" s="22"/>
      <c r="V103" s="22"/>
      <c r="W103" s="22"/>
      <c r="X103" s="42"/>
      <c r="Y103" s="239"/>
      <c r="Z103" s="239"/>
      <c r="AA103" s="239"/>
      <c r="AB103" s="239"/>
      <c r="AC103" s="239"/>
      <c r="AD103" s="239"/>
      <c r="AE103" s="239"/>
      <c r="AF103" s="239"/>
      <c r="AG103" s="239"/>
      <c r="AH103" s="239"/>
      <c r="AI103" s="239"/>
      <c r="AJ103" s="239"/>
      <c r="AK103" s="239"/>
      <c r="AL103" s="239"/>
      <c r="AM103" s="239"/>
      <c r="AN103" s="239"/>
      <c r="AO103" s="239"/>
      <c r="AP103" s="239"/>
      <c r="AQ103" s="239"/>
      <c r="AR103" s="239"/>
      <c r="AS103" s="239"/>
      <c r="AT103" s="239"/>
      <c r="AU103" s="239"/>
      <c r="AV103" s="239"/>
      <c r="AW103" s="239"/>
      <c r="AX103" s="239"/>
      <c r="AY103" s="239"/>
      <c r="AZ103" s="239"/>
      <c r="BA103" s="239"/>
      <c r="BB103" s="239"/>
      <c r="BC103" s="239"/>
      <c r="BD103" s="239"/>
      <c r="BE103" s="239"/>
      <c r="BF103" s="239"/>
      <c r="BG103" s="239"/>
      <c r="BH103" s="239"/>
      <c r="BI103" s="239"/>
      <c r="BJ103" s="239"/>
      <c r="BK103" s="239"/>
      <c r="BL103" s="239"/>
      <c r="BM103" s="239"/>
      <c r="BN103" s="239"/>
      <c r="BO103" s="239"/>
      <c r="BP103" s="239"/>
      <c r="BQ103" s="239"/>
      <c r="BR103" s="239"/>
      <c r="BS103" s="239"/>
      <c r="BT103" s="239"/>
      <c r="BU103" s="239"/>
      <c r="BV103" s="239"/>
      <c r="BW103" s="239"/>
      <c r="BX103" s="239"/>
      <c r="BY103" s="239"/>
      <c r="BZ103" s="239"/>
      <c r="CA103" s="239"/>
      <c r="CB103" s="239"/>
      <c r="CC103" s="239"/>
      <c r="CD103" s="239"/>
      <c r="CE103" s="239"/>
      <c r="CF103" s="239"/>
      <c r="CG103" s="239"/>
      <c r="CH103" s="239"/>
      <c r="CI103" s="239"/>
      <c r="CJ103" s="239"/>
      <c r="CK103" s="239"/>
      <c r="CL103" s="239"/>
      <c r="CM103" s="239"/>
      <c r="CN103" s="239"/>
      <c r="CO103" s="239"/>
      <c r="CP103" s="239"/>
      <c r="CQ103" s="239"/>
      <c r="CR103" s="239"/>
      <c r="CS103" s="239"/>
      <c r="CT103" s="239"/>
      <c r="CU103" s="239"/>
      <c r="CV103" s="239"/>
      <c r="CW103" s="239"/>
      <c r="CX103" s="239"/>
      <c r="CY103" s="239"/>
      <c r="CZ103" s="239"/>
      <c r="DA103" s="239"/>
      <c r="DB103" s="239"/>
      <c r="DC103" s="239"/>
      <c r="DD103" s="239"/>
      <c r="DE103" s="239"/>
      <c r="DF103" s="239"/>
      <c r="DG103" s="239"/>
      <c r="DH103" s="239"/>
      <c r="DI103" s="239"/>
      <c r="DJ103" s="239"/>
      <c r="DK103" s="239"/>
      <c r="DL103" s="239"/>
      <c r="DM103" s="239"/>
      <c r="DN103" s="239"/>
      <c r="DO103" s="239"/>
      <c r="DP103" s="239"/>
      <c r="DQ103" s="239"/>
      <c r="DR103" s="239"/>
      <c r="DS103" s="239"/>
      <c r="DT103" s="239"/>
      <c r="DU103" s="239"/>
      <c r="DV103" s="239"/>
      <c r="DW103" s="239"/>
      <c r="DX103" s="239"/>
      <c r="DY103" s="239"/>
      <c r="DZ103" s="239"/>
      <c r="EA103" s="239"/>
      <c r="EB103" s="239"/>
      <c r="EC103" s="239"/>
      <c r="ED103" s="239"/>
      <c r="EE103" s="239"/>
      <c r="EF103" s="239"/>
      <c r="EG103" s="239"/>
      <c r="EH103" s="239"/>
      <c r="EI103" s="239"/>
      <c r="EJ103" s="239"/>
      <c r="EK103" s="239"/>
      <c r="EL103" s="239"/>
      <c r="EM103" s="239"/>
      <c r="EN103" s="239"/>
      <c r="EO103" s="239"/>
      <c r="EP103" s="239"/>
      <c r="EQ103" s="239"/>
      <c r="ER103" s="239"/>
      <c r="ES103" s="239"/>
      <c r="ET103" s="239"/>
      <c r="EU103" s="239"/>
      <c r="EV103" s="239"/>
      <c r="EW103" s="239"/>
      <c r="EX103" s="239"/>
      <c r="EY103" s="239"/>
      <c r="EZ103" s="239"/>
      <c r="FA103" s="239"/>
      <c r="FB103" s="239"/>
      <c r="FC103" s="239"/>
      <c r="FD103" s="239"/>
      <c r="FE103" s="239"/>
      <c r="FF103" s="239"/>
      <c r="FG103" s="239"/>
      <c r="FH103" s="239"/>
      <c r="FI103" s="239"/>
      <c r="FJ103" s="239"/>
      <c r="FK103" s="239"/>
      <c r="FL103" s="239"/>
      <c r="FM103" s="239"/>
      <c r="FN103" s="239"/>
      <c r="FO103" s="239"/>
      <c r="FP103" s="239"/>
      <c r="FQ103" s="239"/>
      <c r="FR103" s="239"/>
      <c r="FS103" s="239"/>
      <c r="FT103" s="239"/>
      <c r="FU103" s="239"/>
      <c r="FV103" s="239"/>
      <c r="FW103" s="239"/>
      <c r="FX103" s="239"/>
      <c r="FY103" s="239"/>
      <c r="FZ103" s="239"/>
      <c r="GA103" s="239"/>
      <c r="GB103" s="239"/>
      <c r="GC103" s="239"/>
      <c r="GD103" s="239"/>
      <c r="GE103" s="239"/>
      <c r="GF103" s="239"/>
      <c r="GG103" s="239"/>
      <c r="GH103" s="239"/>
      <c r="GI103" s="239"/>
      <c r="GJ103" s="239"/>
      <c r="GK103" s="239"/>
      <c r="GL103" s="239"/>
      <c r="GM103" s="239"/>
      <c r="GN103" s="239"/>
      <c r="GO103" s="239"/>
      <c r="GP103" s="239"/>
      <c r="GQ103" s="239"/>
      <c r="GR103" s="239"/>
      <c r="GS103" s="239"/>
      <c r="GT103" s="239"/>
      <c r="GU103" s="239"/>
      <c r="GV103" s="239"/>
      <c r="GW103" s="239"/>
      <c r="GX103" s="239"/>
      <c r="GY103" s="239"/>
      <c r="GZ103" s="239"/>
      <c r="HA103" s="239"/>
      <c r="HB103" s="239"/>
      <c r="HC103" s="239"/>
      <c r="HD103" s="239"/>
      <c r="HE103" s="239"/>
      <c r="HF103" s="239"/>
      <c r="HG103" s="239"/>
      <c r="HH103" s="239"/>
      <c r="HI103" s="239"/>
      <c r="HJ103" s="239"/>
      <c r="HK103" s="239"/>
      <c r="HL103" s="239"/>
      <c r="HM103" s="239"/>
      <c r="HN103" s="239"/>
      <c r="HO103" s="239"/>
      <c r="HP103" s="239"/>
      <c r="HQ103" s="239"/>
      <c r="HR103" s="239"/>
      <c r="HS103" s="239"/>
    </row>
    <row r="104" spans="1:227" s="23" customFormat="1" ht="15" customHeight="1">
      <c r="A104" s="42"/>
      <c r="B104" s="17"/>
      <c r="C104" s="17"/>
      <c r="D104" s="22"/>
      <c r="E104" s="22"/>
      <c r="F104" s="17"/>
      <c r="G104" s="17"/>
      <c r="H104" s="17"/>
      <c r="I104" s="17"/>
      <c r="J104" s="17"/>
      <c r="K104" s="17"/>
      <c r="L104" s="80"/>
      <c r="M104" s="80"/>
      <c r="N104" s="80"/>
      <c r="O104" s="80"/>
      <c r="P104" s="80"/>
      <c r="Q104" s="80"/>
      <c r="R104" s="22"/>
      <c r="S104" s="22"/>
      <c r="T104" s="22"/>
      <c r="U104" s="22"/>
      <c r="V104" s="22"/>
      <c r="W104" s="22"/>
      <c r="X104" s="42"/>
      <c r="Y104" s="239"/>
      <c r="Z104" s="239"/>
      <c r="AA104" s="239"/>
      <c r="AB104" s="239"/>
      <c r="AC104" s="239"/>
      <c r="AD104" s="239"/>
      <c r="AE104" s="239"/>
      <c r="AF104" s="239"/>
      <c r="AG104" s="239"/>
      <c r="AH104" s="239"/>
      <c r="AI104" s="239"/>
      <c r="AJ104" s="239"/>
      <c r="AK104" s="239"/>
      <c r="AL104" s="239"/>
      <c r="AM104" s="239"/>
      <c r="AN104" s="239"/>
      <c r="AO104" s="239"/>
      <c r="AP104" s="239"/>
      <c r="AQ104" s="239"/>
      <c r="AR104" s="239"/>
      <c r="AS104" s="239"/>
      <c r="AT104" s="239"/>
      <c r="AU104" s="239"/>
      <c r="AV104" s="239"/>
      <c r="AW104" s="239"/>
      <c r="AX104" s="239"/>
      <c r="AY104" s="239"/>
      <c r="AZ104" s="239"/>
      <c r="BA104" s="239"/>
      <c r="BB104" s="239"/>
      <c r="BC104" s="239"/>
      <c r="BD104" s="239"/>
      <c r="BE104" s="239"/>
      <c r="BF104" s="239"/>
      <c r="BG104" s="239"/>
      <c r="BH104" s="239"/>
      <c r="BI104" s="239"/>
      <c r="BJ104" s="239"/>
      <c r="BK104" s="239"/>
      <c r="BL104" s="239"/>
      <c r="BM104" s="239"/>
      <c r="BN104" s="239"/>
      <c r="BO104" s="239"/>
      <c r="BP104" s="239"/>
      <c r="BQ104" s="239"/>
      <c r="BR104" s="239"/>
      <c r="BS104" s="239"/>
      <c r="BT104" s="239"/>
      <c r="BU104" s="239"/>
      <c r="BV104" s="239"/>
      <c r="BW104" s="239"/>
      <c r="BX104" s="239"/>
      <c r="BY104" s="239"/>
      <c r="BZ104" s="239"/>
      <c r="CA104" s="239"/>
      <c r="CB104" s="239"/>
      <c r="CC104" s="239"/>
      <c r="CD104" s="239"/>
      <c r="CE104" s="239"/>
      <c r="CF104" s="239"/>
      <c r="CG104" s="239"/>
      <c r="CH104" s="239"/>
      <c r="CI104" s="239"/>
      <c r="CJ104" s="239"/>
      <c r="CK104" s="239"/>
      <c r="CL104" s="239"/>
      <c r="CM104" s="239"/>
      <c r="CN104" s="239"/>
      <c r="CO104" s="239"/>
      <c r="CP104" s="239"/>
      <c r="CQ104" s="239"/>
      <c r="CR104" s="239"/>
      <c r="CS104" s="239"/>
      <c r="CT104" s="239"/>
      <c r="CU104" s="239"/>
      <c r="CV104" s="239"/>
      <c r="CW104" s="239"/>
      <c r="CX104" s="239"/>
      <c r="CY104" s="239"/>
      <c r="CZ104" s="239"/>
      <c r="DA104" s="239"/>
      <c r="DB104" s="239"/>
      <c r="DC104" s="239"/>
      <c r="DD104" s="239"/>
      <c r="DE104" s="239"/>
      <c r="DF104" s="239"/>
      <c r="DG104" s="239"/>
      <c r="DH104" s="239"/>
      <c r="DI104" s="239"/>
      <c r="DJ104" s="239"/>
      <c r="DK104" s="239"/>
      <c r="DL104" s="239"/>
      <c r="DM104" s="239"/>
      <c r="DN104" s="239"/>
      <c r="DO104" s="239"/>
      <c r="DP104" s="239"/>
      <c r="DQ104" s="239"/>
      <c r="DR104" s="239"/>
      <c r="DS104" s="239"/>
      <c r="DT104" s="239"/>
      <c r="DU104" s="239"/>
      <c r="DV104" s="239"/>
      <c r="DW104" s="239"/>
      <c r="DX104" s="239"/>
      <c r="DY104" s="239"/>
      <c r="DZ104" s="239"/>
      <c r="EA104" s="239"/>
      <c r="EB104" s="239"/>
      <c r="EC104" s="239"/>
      <c r="ED104" s="239"/>
      <c r="EE104" s="239"/>
      <c r="EF104" s="239"/>
      <c r="EG104" s="239"/>
      <c r="EH104" s="239"/>
      <c r="EI104" s="239"/>
      <c r="EJ104" s="239"/>
      <c r="EK104" s="239"/>
      <c r="EL104" s="239"/>
      <c r="EM104" s="239"/>
      <c r="EN104" s="239"/>
      <c r="EO104" s="239"/>
      <c r="EP104" s="239"/>
      <c r="EQ104" s="239"/>
      <c r="ER104" s="239"/>
      <c r="ES104" s="239"/>
      <c r="ET104" s="239"/>
      <c r="EU104" s="239"/>
      <c r="EV104" s="239"/>
      <c r="EW104" s="239"/>
      <c r="EX104" s="239"/>
      <c r="EY104" s="239"/>
      <c r="EZ104" s="239"/>
      <c r="FA104" s="239"/>
      <c r="FB104" s="239"/>
      <c r="FC104" s="239"/>
      <c r="FD104" s="239"/>
      <c r="FE104" s="239"/>
      <c r="FF104" s="239"/>
      <c r="FG104" s="239"/>
      <c r="FH104" s="239"/>
      <c r="FI104" s="239"/>
      <c r="FJ104" s="239"/>
      <c r="FK104" s="239"/>
      <c r="FL104" s="239"/>
      <c r="FM104" s="239"/>
      <c r="FN104" s="239"/>
      <c r="FO104" s="239"/>
      <c r="FP104" s="239"/>
      <c r="FQ104" s="239"/>
      <c r="FR104" s="239"/>
      <c r="FS104" s="239"/>
      <c r="FT104" s="239"/>
      <c r="FU104" s="239"/>
      <c r="FV104" s="239"/>
      <c r="FW104" s="239"/>
      <c r="FX104" s="239"/>
      <c r="FY104" s="239"/>
      <c r="FZ104" s="239"/>
      <c r="GA104" s="239"/>
      <c r="GB104" s="239"/>
      <c r="GC104" s="239"/>
      <c r="GD104" s="239"/>
      <c r="GE104" s="239"/>
      <c r="GF104" s="239"/>
      <c r="GG104" s="239"/>
      <c r="GH104" s="239"/>
      <c r="GI104" s="239"/>
      <c r="GJ104" s="239"/>
      <c r="GK104" s="239"/>
      <c r="GL104" s="239"/>
      <c r="GM104" s="239"/>
      <c r="GN104" s="239"/>
      <c r="GO104" s="239"/>
      <c r="GP104" s="239"/>
      <c r="GQ104" s="239"/>
      <c r="GR104" s="239"/>
      <c r="GS104" s="239"/>
      <c r="GT104" s="239"/>
      <c r="GU104" s="239"/>
      <c r="GV104" s="239"/>
      <c r="GW104" s="239"/>
      <c r="GX104" s="239"/>
      <c r="GY104" s="239"/>
      <c r="GZ104" s="239"/>
      <c r="HA104" s="239"/>
      <c r="HB104" s="239"/>
      <c r="HC104" s="239"/>
      <c r="HD104" s="239"/>
      <c r="HE104" s="239"/>
      <c r="HF104" s="239"/>
      <c r="HG104" s="239"/>
      <c r="HH104" s="239"/>
      <c r="HI104" s="239"/>
      <c r="HJ104" s="239"/>
      <c r="HK104" s="239"/>
      <c r="HL104" s="239"/>
      <c r="HM104" s="239"/>
      <c r="HN104" s="239"/>
      <c r="HO104" s="239"/>
      <c r="HP104" s="239"/>
      <c r="HQ104" s="239"/>
      <c r="HR104" s="239"/>
      <c r="HS104" s="239"/>
    </row>
    <row r="105" spans="1:227" s="23" customFormat="1" ht="15" customHeight="1">
      <c r="A105" s="42"/>
      <c r="B105" s="17"/>
      <c r="C105" s="17"/>
      <c r="D105" s="22"/>
      <c r="E105" s="22"/>
      <c r="F105" s="17"/>
      <c r="G105" s="17"/>
      <c r="H105" s="121"/>
      <c r="I105" s="20"/>
      <c r="J105" s="20"/>
      <c r="K105" s="15"/>
      <c r="L105" s="20"/>
      <c r="M105" s="20"/>
      <c r="N105" s="20"/>
      <c r="O105" s="20"/>
      <c r="P105" s="20"/>
      <c r="Q105" s="17"/>
      <c r="R105" s="17"/>
      <c r="S105" s="20"/>
      <c r="T105" s="22"/>
      <c r="U105" s="22"/>
      <c r="V105" s="22"/>
      <c r="W105" s="22"/>
      <c r="X105" s="42"/>
      <c r="Y105" s="239"/>
      <c r="Z105" s="239"/>
      <c r="AA105" s="239"/>
      <c r="AB105" s="239"/>
      <c r="AC105" s="239"/>
      <c r="AD105" s="239"/>
      <c r="AE105" s="239"/>
      <c r="AF105" s="239"/>
      <c r="AG105" s="239"/>
      <c r="AH105" s="239"/>
      <c r="AI105" s="239"/>
      <c r="AJ105" s="239"/>
      <c r="AK105" s="239"/>
      <c r="AL105" s="239"/>
      <c r="AM105" s="239"/>
      <c r="AN105" s="239"/>
      <c r="AO105" s="239"/>
      <c r="AP105" s="239"/>
      <c r="AQ105" s="239"/>
      <c r="AR105" s="239"/>
      <c r="AS105" s="239"/>
      <c r="AT105" s="239"/>
      <c r="AU105" s="239"/>
      <c r="AV105" s="239"/>
      <c r="AW105" s="239"/>
      <c r="AX105" s="239"/>
      <c r="AY105" s="239"/>
      <c r="AZ105" s="239"/>
      <c r="BA105" s="239"/>
      <c r="BB105" s="239"/>
      <c r="BC105" s="239"/>
      <c r="BD105" s="239"/>
      <c r="BE105" s="239"/>
      <c r="BF105" s="239"/>
      <c r="BG105" s="239"/>
      <c r="BH105" s="239"/>
      <c r="BI105" s="239"/>
      <c r="BJ105" s="239"/>
      <c r="BK105" s="239"/>
      <c r="BL105" s="239"/>
      <c r="BM105" s="239"/>
      <c r="BN105" s="239"/>
      <c r="BO105" s="239"/>
      <c r="BP105" s="239"/>
      <c r="BQ105" s="239"/>
      <c r="BR105" s="239"/>
      <c r="BS105" s="239"/>
      <c r="BT105" s="239"/>
      <c r="BU105" s="239"/>
      <c r="BV105" s="239"/>
      <c r="BW105" s="239"/>
      <c r="BX105" s="239"/>
      <c r="BY105" s="239"/>
      <c r="BZ105" s="239"/>
      <c r="CA105" s="239"/>
      <c r="CB105" s="239"/>
      <c r="CC105" s="239"/>
      <c r="CD105" s="239"/>
      <c r="CE105" s="239"/>
      <c r="CF105" s="239"/>
      <c r="CG105" s="239"/>
      <c r="CH105" s="239"/>
      <c r="CI105" s="239"/>
      <c r="CJ105" s="239"/>
      <c r="CK105" s="239"/>
      <c r="CL105" s="239"/>
      <c r="CM105" s="239"/>
      <c r="CN105" s="239"/>
      <c r="CO105" s="239"/>
      <c r="CP105" s="239"/>
      <c r="CQ105" s="239"/>
      <c r="CR105" s="239"/>
      <c r="CS105" s="239"/>
      <c r="CT105" s="239"/>
      <c r="CU105" s="239"/>
      <c r="CV105" s="239"/>
      <c r="CW105" s="239"/>
      <c r="CX105" s="239"/>
      <c r="CY105" s="239"/>
      <c r="CZ105" s="239"/>
      <c r="DA105" s="239"/>
      <c r="DB105" s="239"/>
      <c r="DC105" s="239"/>
      <c r="DD105" s="239"/>
      <c r="DE105" s="239"/>
      <c r="DF105" s="239"/>
      <c r="DG105" s="239"/>
      <c r="DH105" s="239"/>
      <c r="DI105" s="239"/>
      <c r="DJ105" s="239"/>
      <c r="DK105" s="239"/>
      <c r="DL105" s="239"/>
      <c r="DM105" s="239"/>
      <c r="DN105" s="239"/>
      <c r="DO105" s="239"/>
      <c r="DP105" s="239"/>
      <c r="DQ105" s="239"/>
      <c r="DR105" s="239"/>
      <c r="DS105" s="239"/>
      <c r="DT105" s="239"/>
      <c r="DU105" s="239"/>
      <c r="DV105" s="239"/>
      <c r="DW105" s="239"/>
      <c r="DX105" s="239"/>
      <c r="DY105" s="239"/>
      <c r="DZ105" s="239"/>
      <c r="EA105" s="239"/>
      <c r="EB105" s="239"/>
      <c r="EC105" s="239"/>
      <c r="ED105" s="239"/>
      <c r="EE105" s="239"/>
      <c r="EF105" s="239"/>
      <c r="EG105" s="239"/>
      <c r="EH105" s="239"/>
      <c r="EI105" s="239"/>
      <c r="EJ105" s="239"/>
      <c r="EK105" s="239"/>
      <c r="EL105" s="239"/>
      <c r="EM105" s="239"/>
      <c r="EN105" s="239"/>
      <c r="EO105" s="239"/>
      <c r="EP105" s="239"/>
      <c r="EQ105" s="239"/>
      <c r="ER105" s="239"/>
      <c r="ES105" s="239"/>
      <c r="ET105" s="239"/>
      <c r="EU105" s="239"/>
      <c r="EV105" s="239"/>
      <c r="EW105" s="239"/>
      <c r="EX105" s="239"/>
      <c r="EY105" s="239"/>
      <c r="EZ105" s="239"/>
      <c r="FA105" s="239"/>
      <c r="FB105" s="239"/>
      <c r="FC105" s="239"/>
      <c r="FD105" s="239"/>
      <c r="FE105" s="239"/>
      <c r="FF105" s="239"/>
      <c r="FG105" s="239"/>
      <c r="FH105" s="239"/>
      <c r="FI105" s="239"/>
      <c r="FJ105" s="239"/>
      <c r="FK105" s="239"/>
      <c r="FL105" s="239"/>
      <c r="FM105" s="239"/>
      <c r="FN105" s="239"/>
      <c r="FO105" s="239"/>
      <c r="FP105" s="239"/>
      <c r="FQ105" s="239"/>
      <c r="FR105" s="239"/>
      <c r="FS105" s="239"/>
      <c r="FT105" s="239"/>
      <c r="FU105" s="239"/>
      <c r="FV105" s="239"/>
      <c r="FW105" s="239"/>
      <c r="FX105" s="239"/>
      <c r="FY105" s="239"/>
      <c r="FZ105" s="239"/>
      <c r="GA105" s="239"/>
      <c r="GB105" s="239"/>
      <c r="GC105" s="239"/>
      <c r="GD105" s="239"/>
      <c r="GE105" s="239"/>
      <c r="GF105" s="239"/>
      <c r="GG105" s="239"/>
      <c r="GH105" s="239"/>
      <c r="GI105" s="239"/>
      <c r="GJ105" s="239"/>
      <c r="GK105" s="239"/>
      <c r="GL105" s="239"/>
      <c r="GM105" s="239"/>
      <c r="GN105" s="239"/>
      <c r="GO105" s="239"/>
      <c r="GP105" s="239"/>
      <c r="GQ105" s="239"/>
      <c r="GR105" s="239"/>
      <c r="GS105" s="239"/>
      <c r="GT105" s="239"/>
      <c r="GU105" s="239"/>
      <c r="GV105" s="239"/>
      <c r="GW105" s="239"/>
      <c r="GX105" s="239"/>
      <c r="GY105" s="239"/>
      <c r="GZ105" s="239"/>
      <c r="HA105" s="239"/>
      <c r="HB105" s="239"/>
      <c r="HC105" s="239"/>
      <c r="HD105" s="239"/>
      <c r="HE105" s="239"/>
      <c r="HF105" s="239"/>
      <c r="HG105" s="239"/>
      <c r="HH105" s="239"/>
      <c r="HI105" s="239"/>
      <c r="HJ105" s="239"/>
      <c r="HK105" s="239"/>
      <c r="HL105" s="239"/>
      <c r="HM105" s="239"/>
      <c r="HN105" s="239"/>
      <c r="HO105" s="239"/>
      <c r="HP105" s="239"/>
      <c r="HQ105" s="239"/>
      <c r="HR105" s="239"/>
      <c r="HS105" s="239"/>
    </row>
    <row r="106" spans="1:227" s="23" customFormat="1" ht="15" customHeight="1">
      <c r="A106" s="42"/>
      <c r="B106" s="17"/>
      <c r="C106" s="17"/>
      <c r="D106" s="22"/>
      <c r="E106" s="218" t="s">
        <v>584</v>
      </c>
      <c r="F106" s="55"/>
      <c r="G106" s="54"/>
      <c r="H106" s="54"/>
      <c r="I106" s="55"/>
      <c r="J106" s="125"/>
      <c r="K106" s="55"/>
      <c r="L106" s="141"/>
      <c r="M106" s="219" t="s">
        <v>595</v>
      </c>
      <c r="N106" s="183"/>
      <c r="O106" s="183"/>
      <c r="P106" s="183"/>
      <c r="Q106" s="184"/>
      <c r="R106" s="184"/>
      <c r="S106" s="185"/>
      <c r="T106" s="184"/>
      <c r="U106" s="184"/>
      <c r="V106" s="184"/>
      <c r="W106" s="22"/>
      <c r="X106" s="42"/>
      <c r="Y106" s="239"/>
      <c r="Z106" s="239"/>
      <c r="AA106" s="239"/>
      <c r="AB106" s="239"/>
      <c r="AC106" s="239"/>
      <c r="AD106" s="239"/>
      <c r="AE106" s="239"/>
      <c r="AF106" s="239"/>
      <c r="AG106" s="239"/>
      <c r="AH106" s="239"/>
      <c r="AI106" s="239"/>
      <c r="AJ106" s="239"/>
      <c r="AK106" s="239"/>
      <c r="AL106" s="239"/>
      <c r="AM106" s="239"/>
      <c r="AN106" s="239"/>
      <c r="AO106" s="239"/>
      <c r="AP106" s="239"/>
      <c r="AQ106" s="239"/>
      <c r="AR106" s="239"/>
      <c r="AS106" s="239"/>
      <c r="AT106" s="239"/>
      <c r="AU106" s="239"/>
      <c r="AV106" s="239"/>
      <c r="AW106" s="239"/>
      <c r="AX106" s="239"/>
      <c r="AY106" s="239"/>
      <c r="AZ106" s="239"/>
      <c r="BA106" s="239"/>
      <c r="BB106" s="239"/>
      <c r="BC106" s="239"/>
      <c r="BD106" s="239"/>
      <c r="BE106" s="239"/>
      <c r="BF106" s="239"/>
      <c r="BG106" s="239"/>
      <c r="BH106" s="239"/>
      <c r="BI106" s="239"/>
      <c r="BJ106" s="239"/>
      <c r="BK106" s="239"/>
      <c r="BL106" s="239"/>
      <c r="BM106" s="239"/>
      <c r="BN106" s="239"/>
      <c r="BO106" s="239"/>
      <c r="BP106" s="239"/>
      <c r="BQ106" s="239"/>
      <c r="BR106" s="239"/>
      <c r="BS106" s="239"/>
      <c r="BT106" s="239"/>
      <c r="BU106" s="239"/>
      <c r="BV106" s="239"/>
      <c r="BW106" s="239"/>
      <c r="BX106" s="239"/>
      <c r="BY106" s="239"/>
      <c r="BZ106" s="239"/>
      <c r="CA106" s="239"/>
      <c r="CB106" s="239"/>
      <c r="CC106" s="239"/>
      <c r="CD106" s="239"/>
      <c r="CE106" s="239"/>
      <c r="CF106" s="239"/>
      <c r="CG106" s="239"/>
      <c r="CH106" s="239"/>
      <c r="CI106" s="239"/>
      <c r="CJ106" s="239"/>
      <c r="CK106" s="239"/>
      <c r="CL106" s="239"/>
      <c r="CM106" s="239"/>
      <c r="CN106" s="239"/>
      <c r="CO106" s="239"/>
      <c r="CP106" s="239"/>
      <c r="CQ106" s="239"/>
      <c r="CR106" s="239"/>
      <c r="CS106" s="239"/>
      <c r="CT106" s="239"/>
      <c r="CU106" s="239"/>
      <c r="CV106" s="239"/>
      <c r="CW106" s="239"/>
      <c r="CX106" s="239"/>
      <c r="CY106" s="239"/>
      <c r="CZ106" s="239"/>
      <c r="DA106" s="239"/>
      <c r="DB106" s="239"/>
      <c r="DC106" s="239"/>
      <c r="DD106" s="239"/>
      <c r="DE106" s="239"/>
      <c r="DF106" s="239"/>
      <c r="DG106" s="239"/>
      <c r="DH106" s="239"/>
      <c r="DI106" s="239"/>
      <c r="DJ106" s="239"/>
      <c r="DK106" s="239"/>
      <c r="DL106" s="239"/>
      <c r="DM106" s="239"/>
      <c r="DN106" s="239"/>
      <c r="DO106" s="239"/>
      <c r="DP106" s="239"/>
      <c r="DQ106" s="239"/>
      <c r="DR106" s="239"/>
      <c r="DS106" s="239"/>
      <c r="DT106" s="239"/>
      <c r="DU106" s="239"/>
      <c r="DV106" s="239"/>
      <c r="DW106" s="239"/>
      <c r="DX106" s="239"/>
      <c r="DY106" s="239"/>
      <c r="DZ106" s="239"/>
      <c r="EA106" s="239"/>
      <c r="EB106" s="239"/>
      <c r="EC106" s="239"/>
      <c r="ED106" s="239"/>
      <c r="EE106" s="239"/>
      <c r="EF106" s="239"/>
      <c r="EG106" s="239"/>
      <c r="EH106" s="239"/>
      <c r="EI106" s="239"/>
      <c r="EJ106" s="239"/>
      <c r="EK106" s="239"/>
      <c r="EL106" s="239"/>
      <c r="EM106" s="239"/>
      <c r="EN106" s="239"/>
      <c r="EO106" s="239"/>
      <c r="EP106" s="239"/>
      <c r="EQ106" s="239"/>
      <c r="ER106" s="239"/>
      <c r="ES106" s="239"/>
      <c r="ET106" s="239"/>
      <c r="EU106" s="239"/>
      <c r="EV106" s="239"/>
      <c r="EW106" s="239"/>
      <c r="EX106" s="239"/>
      <c r="EY106" s="239"/>
      <c r="EZ106" s="239"/>
      <c r="FA106" s="239"/>
      <c r="FB106" s="239"/>
      <c r="FC106" s="239"/>
      <c r="FD106" s="239"/>
      <c r="FE106" s="239"/>
      <c r="FF106" s="239"/>
      <c r="FG106" s="239"/>
      <c r="FH106" s="239"/>
      <c r="FI106" s="239"/>
      <c r="FJ106" s="239"/>
      <c r="FK106" s="239"/>
      <c r="FL106" s="239"/>
      <c r="FM106" s="239"/>
      <c r="FN106" s="239"/>
      <c r="FO106" s="239"/>
      <c r="FP106" s="239"/>
      <c r="FQ106" s="239"/>
      <c r="FR106" s="239"/>
      <c r="FS106" s="239"/>
      <c r="FT106" s="239"/>
      <c r="FU106" s="239"/>
      <c r="FV106" s="239"/>
      <c r="FW106" s="239"/>
      <c r="FX106" s="239"/>
      <c r="FY106" s="239"/>
      <c r="FZ106" s="239"/>
      <c r="GA106" s="239"/>
      <c r="GB106" s="239"/>
      <c r="GC106" s="239"/>
      <c r="GD106" s="239"/>
      <c r="GE106" s="239"/>
      <c r="GF106" s="239"/>
      <c r="GG106" s="239"/>
      <c r="GH106" s="239"/>
      <c r="GI106" s="239"/>
      <c r="GJ106" s="239"/>
      <c r="GK106" s="239"/>
      <c r="GL106" s="239"/>
      <c r="GM106" s="239"/>
      <c r="GN106" s="239"/>
      <c r="GO106" s="239"/>
      <c r="GP106" s="239"/>
      <c r="GQ106" s="239"/>
      <c r="GR106" s="239"/>
      <c r="GS106" s="239"/>
      <c r="GT106" s="239"/>
      <c r="GU106" s="239"/>
      <c r="GV106" s="239"/>
      <c r="GW106" s="239"/>
      <c r="GX106" s="239"/>
      <c r="GY106" s="239"/>
      <c r="GZ106" s="239"/>
      <c r="HA106" s="239"/>
      <c r="HB106" s="239"/>
      <c r="HC106" s="239"/>
      <c r="HD106" s="239"/>
      <c r="HE106" s="239"/>
      <c r="HF106" s="239"/>
      <c r="HG106" s="239"/>
      <c r="HH106" s="239"/>
      <c r="HI106" s="239"/>
      <c r="HJ106" s="239"/>
      <c r="HK106" s="239"/>
      <c r="HL106" s="239"/>
      <c r="HM106" s="239"/>
      <c r="HN106" s="239"/>
      <c r="HO106" s="239"/>
      <c r="HP106" s="239"/>
      <c r="HQ106" s="239"/>
      <c r="HR106" s="239"/>
      <c r="HS106" s="239"/>
    </row>
    <row r="107" spans="1:227" s="23" customFormat="1" ht="15" customHeight="1">
      <c r="A107" s="42"/>
      <c r="B107" s="17"/>
      <c r="C107" s="17"/>
      <c r="D107" s="22"/>
      <c r="E107" s="22"/>
      <c r="F107" s="17"/>
      <c r="G107" s="17"/>
      <c r="H107" s="17"/>
      <c r="I107" s="17"/>
      <c r="J107" s="17"/>
      <c r="K107" s="17"/>
      <c r="L107" s="80"/>
      <c r="M107" s="80"/>
      <c r="N107" s="80"/>
      <c r="O107" s="80"/>
      <c r="P107" s="80"/>
      <c r="Q107" s="17"/>
      <c r="R107" s="17"/>
      <c r="S107" s="145"/>
      <c r="T107" s="22"/>
      <c r="U107" s="22"/>
      <c r="V107" s="22"/>
      <c r="W107" s="22"/>
      <c r="X107" s="42"/>
      <c r="Y107" s="239"/>
      <c r="Z107" s="239"/>
      <c r="AA107" s="239"/>
      <c r="AB107" s="239"/>
      <c r="AC107" s="239"/>
      <c r="AD107" s="239"/>
      <c r="AE107" s="239"/>
      <c r="AF107" s="239"/>
      <c r="AG107" s="239"/>
      <c r="AH107" s="239"/>
      <c r="AI107" s="239"/>
      <c r="AJ107" s="239"/>
      <c r="AK107" s="239"/>
      <c r="AL107" s="239"/>
      <c r="AM107" s="239"/>
      <c r="AN107" s="239"/>
      <c r="AO107" s="239"/>
      <c r="AP107" s="239"/>
      <c r="AQ107" s="239"/>
      <c r="AR107" s="239"/>
      <c r="AS107" s="239"/>
      <c r="AT107" s="239"/>
      <c r="AU107" s="239"/>
      <c r="AV107" s="239"/>
      <c r="AW107" s="239"/>
      <c r="AX107" s="239"/>
      <c r="AY107" s="239"/>
      <c r="AZ107" s="239"/>
      <c r="BA107" s="239"/>
      <c r="BB107" s="239"/>
      <c r="BC107" s="239"/>
      <c r="BD107" s="239"/>
      <c r="BE107" s="239"/>
      <c r="BF107" s="239"/>
      <c r="BG107" s="239"/>
      <c r="BH107" s="239"/>
      <c r="BI107" s="239"/>
      <c r="BJ107" s="239"/>
      <c r="BK107" s="239"/>
      <c r="BL107" s="239"/>
      <c r="BM107" s="239"/>
      <c r="BN107" s="239"/>
      <c r="BO107" s="239"/>
      <c r="BP107" s="239"/>
      <c r="BQ107" s="239"/>
      <c r="BR107" s="239"/>
      <c r="BS107" s="239"/>
      <c r="BT107" s="239"/>
      <c r="BU107" s="239"/>
      <c r="BV107" s="239"/>
      <c r="BW107" s="239"/>
      <c r="BX107" s="239"/>
      <c r="BY107" s="239"/>
      <c r="BZ107" s="239"/>
      <c r="CA107" s="239"/>
      <c r="CB107" s="239"/>
      <c r="CC107" s="239"/>
      <c r="CD107" s="239"/>
      <c r="CE107" s="239"/>
      <c r="CF107" s="239"/>
      <c r="CG107" s="239"/>
      <c r="CH107" s="239"/>
      <c r="CI107" s="239"/>
      <c r="CJ107" s="239"/>
      <c r="CK107" s="239"/>
      <c r="CL107" s="239"/>
      <c r="CM107" s="239"/>
      <c r="CN107" s="239"/>
      <c r="CO107" s="239"/>
      <c r="CP107" s="239"/>
      <c r="CQ107" s="239"/>
      <c r="CR107" s="239"/>
      <c r="CS107" s="239"/>
      <c r="CT107" s="239"/>
      <c r="CU107" s="239"/>
      <c r="CV107" s="239"/>
      <c r="CW107" s="239"/>
      <c r="CX107" s="239"/>
      <c r="CY107" s="239"/>
      <c r="CZ107" s="239"/>
      <c r="DA107" s="239"/>
      <c r="DB107" s="239"/>
      <c r="DC107" s="239"/>
      <c r="DD107" s="239"/>
      <c r="DE107" s="239"/>
      <c r="DF107" s="239"/>
      <c r="DG107" s="239"/>
      <c r="DH107" s="239"/>
      <c r="DI107" s="239"/>
      <c r="DJ107" s="239"/>
      <c r="DK107" s="239"/>
      <c r="DL107" s="239"/>
      <c r="DM107" s="239"/>
      <c r="DN107" s="239"/>
      <c r="DO107" s="239"/>
      <c r="DP107" s="239"/>
      <c r="DQ107" s="239"/>
      <c r="DR107" s="239"/>
      <c r="DS107" s="239"/>
      <c r="DT107" s="239"/>
      <c r="DU107" s="239"/>
      <c r="DV107" s="239"/>
      <c r="DW107" s="239"/>
      <c r="DX107" s="239"/>
      <c r="DY107" s="239"/>
      <c r="DZ107" s="239"/>
      <c r="EA107" s="239"/>
      <c r="EB107" s="239"/>
      <c r="EC107" s="239"/>
      <c r="ED107" s="239"/>
      <c r="EE107" s="239"/>
      <c r="EF107" s="239"/>
      <c r="EG107" s="239"/>
      <c r="EH107" s="239"/>
      <c r="EI107" s="239"/>
      <c r="EJ107" s="239"/>
      <c r="EK107" s="239"/>
      <c r="EL107" s="239"/>
      <c r="EM107" s="239"/>
      <c r="EN107" s="239"/>
      <c r="EO107" s="239"/>
      <c r="EP107" s="239"/>
      <c r="EQ107" s="239"/>
      <c r="ER107" s="239"/>
      <c r="ES107" s="239"/>
      <c r="ET107" s="239"/>
      <c r="EU107" s="239"/>
      <c r="EV107" s="239"/>
      <c r="EW107" s="239"/>
      <c r="EX107" s="239"/>
      <c r="EY107" s="239"/>
      <c r="EZ107" s="239"/>
      <c r="FA107" s="239"/>
      <c r="FB107" s="239"/>
      <c r="FC107" s="239"/>
      <c r="FD107" s="239"/>
      <c r="FE107" s="239"/>
      <c r="FF107" s="239"/>
      <c r="FG107" s="239"/>
      <c r="FH107" s="239"/>
      <c r="FI107" s="239"/>
      <c r="FJ107" s="239"/>
      <c r="FK107" s="239"/>
      <c r="FL107" s="239"/>
      <c r="FM107" s="239"/>
      <c r="FN107" s="239"/>
      <c r="FO107" s="239"/>
      <c r="FP107" s="239"/>
      <c r="FQ107" s="239"/>
      <c r="FR107" s="239"/>
      <c r="FS107" s="239"/>
      <c r="FT107" s="239"/>
      <c r="FU107" s="239"/>
      <c r="FV107" s="239"/>
      <c r="FW107" s="239"/>
      <c r="FX107" s="239"/>
      <c r="FY107" s="239"/>
      <c r="FZ107" s="239"/>
      <c r="GA107" s="239"/>
      <c r="GB107" s="239"/>
      <c r="GC107" s="239"/>
      <c r="GD107" s="239"/>
      <c r="GE107" s="239"/>
      <c r="GF107" s="239"/>
      <c r="GG107" s="239"/>
      <c r="GH107" s="239"/>
      <c r="GI107" s="239"/>
      <c r="GJ107" s="239"/>
      <c r="GK107" s="239"/>
      <c r="GL107" s="239"/>
      <c r="GM107" s="239"/>
      <c r="GN107" s="239"/>
      <c r="GO107" s="239"/>
      <c r="GP107" s="239"/>
      <c r="GQ107" s="239"/>
      <c r="GR107" s="239"/>
      <c r="GS107" s="239"/>
      <c r="GT107" s="239"/>
      <c r="GU107" s="239"/>
      <c r="GV107" s="239"/>
      <c r="GW107" s="239"/>
      <c r="GX107" s="239"/>
      <c r="GY107" s="239"/>
      <c r="GZ107" s="239"/>
      <c r="HA107" s="239"/>
      <c r="HB107" s="239"/>
      <c r="HC107" s="239"/>
      <c r="HD107" s="239"/>
      <c r="HE107" s="239"/>
      <c r="HF107" s="239"/>
      <c r="HG107" s="239"/>
      <c r="HH107" s="239"/>
      <c r="HI107" s="239"/>
      <c r="HJ107" s="239"/>
      <c r="HK107" s="239"/>
      <c r="HL107" s="239"/>
      <c r="HM107" s="239"/>
      <c r="HN107" s="239"/>
      <c r="HO107" s="239"/>
      <c r="HP107" s="239"/>
      <c r="HQ107" s="239"/>
      <c r="HR107" s="239"/>
      <c r="HS107" s="239"/>
    </row>
    <row r="108" spans="1:227" s="23" customFormat="1" ht="18" customHeight="1">
      <c r="A108" s="42"/>
      <c r="B108" s="17"/>
      <c r="C108" s="17"/>
      <c r="D108" s="22"/>
      <c r="E108" s="227" t="str">
        <f>E17</f>
        <v>Nazwa pomieszczenia 1</v>
      </c>
      <c r="F108" s="228"/>
      <c r="G108" s="229"/>
      <c r="H108" s="229"/>
      <c r="I108" s="230">
        <f>IF(U17=TRUE,1,0)</f>
        <v>1</v>
      </c>
      <c r="J108" s="231" t="str">
        <f>IF(I108=0,"Nie","Tak")</f>
        <v>Tak</v>
      </c>
      <c r="K108" s="262">
        <f>IF(I108=1,L26,0)</f>
        <v>2578</v>
      </c>
      <c r="L108" s="262">
        <f>IF(I108=1,E22,0)</f>
        <v>18.720000000000002</v>
      </c>
      <c r="M108" s="232" t="str">
        <f>IF(I108=1,IF(R28=1,"Jednostka ścienna, wisząca",IF(R28=2,"Jednostka kasetowa, wisząca",IF(R28=3,"Jednostka typu konsola","Nie wybrano"))),"nie dotyczy")</f>
        <v>Jednostka typu konsola</v>
      </c>
      <c r="N108" s="228"/>
      <c r="O108" s="228"/>
      <c r="P108" s="228"/>
      <c r="Q108" s="228"/>
      <c r="R108" s="232" t="str">
        <f>IF(I108=1,Wymagania!AE84,"")</f>
        <v>Vitoclima 300-S/HE CNF3028M1</v>
      </c>
      <c r="S108" s="228"/>
      <c r="T108" s="228"/>
      <c r="U108" s="233"/>
      <c r="V108" s="233"/>
      <c r="W108" s="22"/>
      <c r="X108" s="42"/>
      <c r="Y108" s="239"/>
      <c r="Z108" s="239"/>
      <c r="AA108" s="239"/>
      <c r="AB108" s="239"/>
      <c r="AC108" s="239"/>
      <c r="AD108" s="239"/>
      <c r="AE108" s="239"/>
      <c r="AF108" s="239"/>
      <c r="AG108" s="239"/>
      <c r="AH108" s="239"/>
      <c r="AI108" s="239"/>
      <c r="AJ108" s="239"/>
      <c r="AK108" s="239"/>
      <c r="AL108" s="239"/>
      <c r="AM108" s="239"/>
      <c r="AN108" s="239"/>
      <c r="AO108" s="239"/>
      <c r="AP108" s="239"/>
      <c r="AQ108" s="239"/>
      <c r="AR108" s="239"/>
      <c r="AS108" s="239"/>
      <c r="AT108" s="239"/>
      <c r="AU108" s="239"/>
      <c r="AV108" s="239"/>
      <c r="AW108" s="239"/>
      <c r="AX108" s="239"/>
      <c r="AY108" s="239"/>
      <c r="AZ108" s="239"/>
      <c r="BA108" s="239"/>
      <c r="BB108" s="239"/>
      <c r="BC108" s="239"/>
      <c r="BD108" s="239"/>
      <c r="BE108" s="239"/>
      <c r="BF108" s="239"/>
      <c r="BG108" s="239"/>
      <c r="BH108" s="239"/>
      <c r="BI108" s="239"/>
      <c r="BJ108" s="239"/>
      <c r="BK108" s="239"/>
      <c r="BL108" s="239"/>
      <c r="BM108" s="239"/>
      <c r="BN108" s="239"/>
      <c r="BO108" s="239"/>
      <c r="BP108" s="239"/>
      <c r="BQ108" s="239"/>
      <c r="BR108" s="239"/>
      <c r="BS108" s="239"/>
      <c r="BT108" s="239"/>
      <c r="BU108" s="239"/>
      <c r="BV108" s="239"/>
      <c r="BW108" s="239"/>
      <c r="BX108" s="239"/>
      <c r="BY108" s="239"/>
      <c r="BZ108" s="239"/>
      <c r="CA108" s="239"/>
      <c r="CB108" s="239"/>
      <c r="CC108" s="239"/>
      <c r="CD108" s="239"/>
      <c r="CE108" s="239"/>
      <c r="CF108" s="239"/>
      <c r="CG108" s="239"/>
      <c r="CH108" s="239"/>
      <c r="CI108" s="239"/>
      <c r="CJ108" s="239"/>
      <c r="CK108" s="239"/>
      <c r="CL108" s="239"/>
      <c r="CM108" s="239"/>
      <c r="CN108" s="239"/>
      <c r="CO108" s="239"/>
      <c r="CP108" s="239"/>
      <c r="CQ108" s="239"/>
      <c r="CR108" s="239"/>
      <c r="CS108" s="239"/>
      <c r="CT108" s="239"/>
      <c r="CU108" s="239"/>
      <c r="CV108" s="239"/>
      <c r="CW108" s="239"/>
      <c r="CX108" s="239"/>
      <c r="CY108" s="239"/>
      <c r="CZ108" s="239"/>
      <c r="DA108" s="239"/>
      <c r="DB108" s="239"/>
      <c r="DC108" s="239"/>
      <c r="DD108" s="239"/>
      <c r="DE108" s="239"/>
      <c r="DF108" s="239"/>
      <c r="DG108" s="239"/>
      <c r="DH108" s="239"/>
      <c r="DI108" s="239"/>
      <c r="DJ108" s="239"/>
      <c r="DK108" s="239"/>
      <c r="DL108" s="239"/>
      <c r="DM108" s="239"/>
      <c r="DN108" s="239"/>
      <c r="DO108" s="239"/>
      <c r="DP108" s="239"/>
      <c r="DQ108" s="239"/>
      <c r="DR108" s="239"/>
      <c r="DS108" s="239"/>
      <c r="DT108" s="239"/>
      <c r="DU108" s="239"/>
      <c r="DV108" s="239"/>
      <c r="DW108" s="239"/>
      <c r="DX108" s="239"/>
      <c r="DY108" s="239"/>
      <c r="DZ108" s="239"/>
      <c r="EA108" s="239"/>
      <c r="EB108" s="239"/>
      <c r="EC108" s="239"/>
      <c r="ED108" s="239"/>
      <c r="EE108" s="239"/>
      <c r="EF108" s="239"/>
      <c r="EG108" s="239"/>
      <c r="EH108" s="239"/>
      <c r="EI108" s="239"/>
      <c r="EJ108" s="239"/>
      <c r="EK108" s="239"/>
      <c r="EL108" s="239"/>
      <c r="EM108" s="239"/>
      <c r="EN108" s="239"/>
      <c r="EO108" s="239"/>
      <c r="EP108" s="239"/>
      <c r="EQ108" s="239"/>
      <c r="ER108" s="239"/>
      <c r="ES108" s="239"/>
      <c r="ET108" s="239"/>
      <c r="EU108" s="239"/>
      <c r="EV108" s="239"/>
      <c r="EW108" s="239"/>
      <c r="EX108" s="239"/>
      <c r="EY108" s="239"/>
      <c r="EZ108" s="239"/>
      <c r="FA108" s="239"/>
      <c r="FB108" s="239"/>
      <c r="FC108" s="239"/>
      <c r="FD108" s="239"/>
      <c r="FE108" s="239"/>
      <c r="FF108" s="239"/>
      <c r="FG108" s="239"/>
      <c r="FH108" s="239"/>
      <c r="FI108" s="239"/>
      <c r="FJ108" s="239"/>
      <c r="FK108" s="239"/>
      <c r="FL108" s="239"/>
      <c r="FM108" s="239"/>
      <c r="FN108" s="239"/>
      <c r="FO108" s="239"/>
      <c r="FP108" s="239"/>
      <c r="FQ108" s="239"/>
      <c r="FR108" s="239"/>
      <c r="FS108" s="239"/>
      <c r="FT108" s="239"/>
      <c r="FU108" s="239"/>
      <c r="FV108" s="239"/>
      <c r="FW108" s="239"/>
      <c r="FX108" s="239"/>
      <c r="FY108" s="239"/>
      <c r="FZ108" s="239"/>
      <c r="GA108" s="239"/>
      <c r="GB108" s="239"/>
      <c r="GC108" s="239"/>
      <c r="GD108" s="239"/>
      <c r="GE108" s="239"/>
      <c r="GF108" s="239"/>
      <c r="GG108" s="239"/>
      <c r="GH108" s="239"/>
      <c r="GI108" s="239"/>
      <c r="GJ108" s="239"/>
      <c r="GK108" s="239"/>
      <c r="GL108" s="239"/>
      <c r="GM108" s="239"/>
      <c r="GN108" s="239"/>
      <c r="GO108" s="239"/>
      <c r="GP108" s="239"/>
      <c r="GQ108" s="239"/>
      <c r="GR108" s="239"/>
      <c r="GS108" s="239"/>
      <c r="GT108" s="239"/>
      <c r="GU108" s="239"/>
      <c r="GV108" s="239"/>
      <c r="GW108" s="239"/>
      <c r="GX108" s="239"/>
      <c r="GY108" s="239"/>
      <c r="GZ108" s="239"/>
      <c r="HA108" s="239"/>
      <c r="HB108" s="239"/>
      <c r="HC108" s="239"/>
      <c r="HD108" s="239"/>
      <c r="HE108" s="239"/>
      <c r="HF108" s="239"/>
      <c r="HG108" s="239"/>
      <c r="HH108" s="239"/>
      <c r="HI108" s="239"/>
      <c r="HJ108" s="239"/>
      <c r="HK108" s="239"/>
      <c r="HL108" s="239"/>
      <c r="HM108" s="239"/>
      <c r="HN108" s="239"/>
      <c r="HO108" s="239"/>
      <c r="HP108" s="239"/>
      <c r="HQ108" s="239"/>
      <c r="HR108" s="239"/>
      <c r="HS108" s="239"/>
    </row>
    <row r="109" spans="1:227" s="23" customFormat="1" ht="18" customHeight="1">
      <c r="A109" s="42"/>
      <c r="B109" s="17"/>
      <c r="C109" s="17"/>
      <c r="D109" s="22"/>
      <c r="E109" s="222" t="str">
        <f>E33</f>
        <v>Nazwa pomieszczenia 2</v>
      </c>
      <c r="F109" s="17"/>
      <c r="G109" s="17"/>
      <c r="H109" s="17"/>
      <c r="I109" s="223">
        <f>IF(U33=TRUE,1,0)</f>
        <v>1</v>
      </c>
      <c r="J109" s="224" t="str">
        <f>IF(I109=0,"Nie","Tak")</f>
        <v>Tak</v>
      </c>
      <c r="K109" s="225">
        <f>IF(I109=1,L42,0)</f>
        <v>2976</v>
      </c>
      <c r="L109" s="225">
        <f>IF(I109=1,E38,0)</f>
        <v>26.875</v>
      </c>
      <c r="M109" s="226" t="str">
        <f>IF(I109=1,IF(R44=1,"Jednostka ścienna, wisząca",IF(R44=2,"Jednostka kasetowa, wisząca",IF(R44=3,"Jednostka typu konsola","Nie wybrano"))),"nie dotyczy")</f>
        <v>Jednostka typu konsola</v>
      </c>
      <c r="N109" s="17"/>
      <c r="O109" s="17"/>
      <c r="P109" s="17"/>
      <c r="Q109" s="17"/>
      <c r="R109" s="226" t="str">
        <f>IF(I109=1,Wymagania!AE93,"")</f>
        <v>Vitoclima 300-S/HE CNF3036M1</v>
      </c>
      <c r="S109" s="17"/>
      <c r="T109" s="17"/>
      <c r="U109" s="220"/>
      <c r="V109" s="220"/>
      <c r="W109" s="22"/>
      <c r="X109" s="42"/>
      <c r="Y109" s="239"/>
      <c r="Z109" s="239"/>
      <c r="AA109" s="239"/>
      <c r="AB109" s="239"/>
      <c r="AC109" s="239"/>
      <c r="AD109" s="239"/>
      <c r="AE109" s="239"/>
      <c r="AF109" s="239"/>
      <c r="AG109" s="239"/>
      <c r="AH109" s="239"/>
      <c r="AI109" s="239"/>
      <c r="AJ109" s="239"/>
      <c r="AK109" s="239"/>
      <c r="AL109" s="239"/>
      <c r="AM109" s="239"/>
      <c r="AN109" s="239"/>
      <c r="AO109" s="239"/>
      <c r="AP109" s="239"/>
      <c r="AQ109" s="239"/>
      <c r="AR109" s="239"/>
      <c r="AS109" s="239"/>
      <c r="AT109" s="239"/>
      <c r="AU109" s="239"/>
      <c r="AV109" s="239"/>
      <c r="AW109" s="239"/>
      <c r="AX109" s="239"/>
      <c r="AY109" s="239"/>
      <c r="AZ109" s="239"/>
      <c r="BA109" s="239"/>
      <c r="BB109" s="239"/>
      <c r="BC109" s="239"/>
      <c r="BD109" s="239"/>
      <c r="BE109" s="239"/>
      <c r="BF109" s="239"/>
      <c r="BG109" s="239"/>
      <c r="BH109" s="239"/>
      <c r="BI109" s="239"/>
      <c r="BJ109" s="239"/>
      <c r="BK109" s="239"/>
      <c r="BL109" s="239"/>
      <c r="BM109" s="239"/>
      <c r="BN109" s="239"/>
      <c r="BO109" s="239"/>
      <c r="BP109" s="239"/>
      <c r="BQ109" s="239"/>
      <c r="BR109" s="239"/>
      <c r="BS109" s="239"/>
      <c r="BT109" s="239"/>
      <c r="BU109" s="239"/>
      <c r="BV109" s="239"/>
      <c r="BW109" s="239"/>
      <c r="BX109" s="239"/>
      <c r="BY109" s="239"/>
      <c r="BZ109" s="239"/>
      <c r="CA109" s="239"/>
      <c r="CB109" s="239"/>
      <c r="CC109" s="239"/>
      <c r="CD109" s="239"/>
      <c r="CE109" s="239"/>
      <c r="CF109" s="239"/>
      <c r="CG109" s="239"/>
      <c r="CH109" s="239"/>
      <c r="CI109" s="239"/>
      <c r="CJ109" s="239"/>
      <c r="CK109" s="239"/>
      <c r="CL109" s="239"/>
      <c r="CM109" s="239"/>
      <c r="CN109" s="239"/>
      <c r="CO109" s="239"/>
      <c r="CP109" s="239"/>
      <c r="CQ109" s="239"/>
      <c r="CR109" s="239"/>
      <c r="CS109" s="239"/>
      <c r="CT109" s="239"/>
      <c r="CU109" s="239"/>
      <c r="CV109" s="239"/>
      <c r="CW109" s="239"/>
      <c r="CX109" s="239"/>
      <c r="CY109" s="239"/>
      <c r="CZ109" s="239"/>
      <c r="DA109" s="239"/>
      <c r="DB109" s="239"/>
      <c r="DC109" s="239"/>
      <c r="DD109" s="239"/>
      <c r="DE109" s="239"/>
      <c r="DF109" s="239"/>
      <c r="DG109" s="239"/>
      <c r="DH109" s="239"/>
      <c r="DI109" s="239"/>
      <c r="DJ109" s="239"/>
      <c r="DK109" s="239"/>
      <c r="DL109" s="239"/>
      <c r="DM109" s="239"/>
      <c r="DN109" s="239"/>
      <c r="DO109" s="239"/>
      <c r="DP109" s="239"/>
      <c r="DQ109" s="239"/>
      <c r="DR109" s="239"/>
      <c r="DS109" s="239"/>
      <c r="DT109" s="239"/>
      <c r="DU109" s="239"/>
      <c r="DV109" s="239"/>
      <c r="DW109" s="239"/>
      <c r="DX109" s="239"/>
      <c r="DY109" s="239"/>
      <c r="DZ109" s="239"/>
      <c r="EA109" s="239"/>
      <c r="EB109" s="239"/>
      <c r="EC109" s="239"/>
      <c r="ED109" s="239"/>
      <c r="EE109" s="239"/>
      <c r="EF109" s="239"/>
      <c r="EG109" s="239"/>
      <c r="EH109" s="239"/>
      <c r="EI109" s="239"/>
      <c r="EJ109" s="239"/>
      <c r="EK109" s="239"/>
      <c r="EL109" s="239"/>
      <c r="EM109" s="239"/>
      <c r="EN109" s="239"/>
      <c r="EO109" s="239"/>
      <c r="EP109" s="239"/>
      <c r="EQ109" s="239"/>
      <c r="ER109" s="239"/>
      <c r="ES109" s="239"/>
      <c r="ET109" s="239"/>
      <c r="EU109" s="239"/>
      <c r="EV109" s="239"/>
      <c r="EW109" s="239"/>
      <c r="EX109" s="239"/>
      <c r="EY109" s="239"/>
      <c r="EZ109" s="239"/>
      <c r="FA109" s="239"/>
      <c r="FB109" s="239"/>
      <c r="FC109" s="239"/>
      <c r="FD109" s="239"/>
      <c r="FE109" s="239"/>
      <c r="FF109" s="239"/>
      <c r="FG109" s="239"/>
      <c r="FH109" s="239"/>
      <c r="FI109" s="239"/>
      <c r="FJ109" s="239"/>
      <c r="FK109" s="239"/>
      <c r="FL109" s="239"/>
      <c r="FM109" s="239"/>
      <c r="FN109" s="239"/>
      <c r="FO109" s="239"/>
      <c r="FP109" s="239"/>
      <c r="FQ109" s="239"/>
      <c r="FR109" s="239"/>
      <c r="FS109" s="239"/>
      <c r="FT109" s="239"/>
      <c r="FU109" s="239"/>
      <c r="FV109" s="239"/>
      <c r="FW109" s="239"/>
      <c r="FX109" s="239"/>
      <c r="FY109" s="239"/>
      <c r="FZ109" s="239"/>
      <c r="GA109" s="239"/>
      <c r="GB109" s="239"/>
      <c r="GC109" s="239"/>
      <c r="GD109" s="239"/>
      <c r="GE109" s="239"/>
      <c r="GF109" s="239"/>
      <c r="GG109" s="239"/>
      <c r="GH109" s="239"/>
      <c r="GI109" s="239"/>
      <c r="GJ109" s="239"/>
      <c r="GK109" s="239"/>
      <c r="GL109" s="239"/>
      <c r="GM109" s="239"/>
      <c r="GN109" s="239"/>
      <c r="GO109" s="239"/>
      <c r="GP109" s="239"/>
      <c r="GQ109" s="239"/>
      <c r="GR109" s="239"/>
      <c r="GS109" s="239"/>
      <c r="GT109" s="239"/>
      <c r="GU109" s="239"/>
      <c r="GV109" s="239"/>
      <c r="GW109" s="239"/>
      <c r="GX109" s="239"/>
      <c r="GY109" s="239"/>
      <c r="GZ109" s="239"/>
      <c r="HA109" s="239"/>
      <c r="HB109" s="239"/>
      <c r="HC109" s="239"/>
      <c r="HD109" s="239"/>
      <c r="HE109" s="239"/>
      <c r="HF109" s="239"/>
      <c r="HG109" s="239"/>
      <c r="HH109" s="239"/>
      <c r="HI109" s="239"/>
      <c r="HJ109" s="239"/>
      <c r="HK109" s="239"/>
      <c r="HL109" s="239"/>
      <c r="HM109" s="239"/>
      <c r="HN109" s="239"/>
      <c r="HO109" s="239"/>
      <c r="HP109" s="239"/>
      <c r="HQ109" s="239"/>
      <c r="HR109" s="239"/>
      <c r="HS109" s="239"/>
    </row>
    <row r="110" spans="1:227" s="23" customFormat="1" ht="18" customHeight="1">
      <c r="A110" s="42"/>
      <c r="B110" s="17"/>
      <c r="C110" s="17"/>
      <c r="D110" s="22"/>
      <c r="E110" s="227" t="str">
        <f>E49</f>
        <v>Nazwa pomieszczenia 3</v>
      </c>
      <c r="F110" s="228"/>
      <c r="G110" s="228"/>
      <c r="H110" s="228"/>
      <c r="I110" s="230">
        <f>IF(U49=TRUE,1,0)</f>
        <v>0</v>
      </c>
      <c r="J110" s="231" t="str">
        <f>IF(I110=0,"Nie","Tak")</f>
        <v>Nie</v>
      </c>
      <c r="K110" s="262">
        <f>IF(I110=1,L58,0)</f>
        <v>0</v>
      </c>
      <c r="L110" s="262">
        <f>IF(I110=1,E54,0)</f>
        <v>0</v>
      </c>
      <c r="M110" s="232" t="str">
        <f>IF(I110=1,IF(R60=1,"Jednostka ścienna, wisząca",IF(R60=2,"Jednostka kasetowa, wisząca",IF(R60=3,"Jednostka typu konsola","Nie wybrano"))),"nie dotyczy")</f>
        <v>nie dotyczy</v>
      </c>
      <c r="N110" s="228"/>
      <c r="O110" s="228"/>
      <c r="P110" s="228"/>
      <c r="Q110" s="228"/>
      <c r="R110" s="232" t="str">
        <f>IF(I110=1,Wymagania!AE102,"")</f>
        <v/>
      </c>
      <c r="S110" s="228"/>
      <c r="T110" s="228"/>
      <c r="U110" s="234"/>
      <c r="V110" s="234"/>
      <c r="W110" s="22"/>
      <c r="X110" s="42"/>
      <c r="Y110" s="239"/>
      <c r="Z110" s="239"/>
      <c r="AA110" s="239"/>
      <c r="AB110" s="239"/>
      <c r="AC110" s="239"/>
      <c r="AD110" s="239"/>
      <c r="AE110" s="239"/>
      <c r="AF110" s="239"/>
      <c r="AG110" s="239"/>
      <c r="AH110" s="239"/>
      <c r="AI110" s="239"/>
      <c r="AJ110" s="239"/>
      <c r="AK110" s="239"/>
      <c r="AL110" s="239"/>
      <c r="AM110" s="239"/>
      <c r="AN110" s="239"/>
      <c r="AO110" s="239"/>
      <c r="AP110" s="239"/>
      <c r="AQ110" s="239"/>
      <c r="AR110" s="239"/>
      <c r="AS110" s="239"/>
      <c r="AT110" s="239"/>
      <c r="AU110" s="239"/>
      <c r="AV110" s="239"/>
      <c r="AW110" s="239"/>
      <c r="AX110" s="239"/>
      <c r="AY110" s="239"/>
      <c r="AZ110" s="239"/>
      <c r="BA110" s="239"/>
      <c r="BB110" s="239"/>
      <c r="BC110" s="239"/>
      <c r="BD110" s="239"/>
      <c r="BE110" s="239"/>
      <c r="BF110" s="239"/>
      <c r="BG110" s="239"/>
      <c r="BH110" s="239"/>
      <c r="BI110" s="239"/>
      <c r="BJ110" s="239"/>
      <c r="BK110" s="239"/>
      <c r="BL110" s="239"/>
      <c r="BM110" s="239"/>
      <c r="BN110" s="239"/>
      <c r="BO110" s="239"/>
      <c r="BP110" s="239"/>
      <c r="BQ110" s="239"/>
      <c r="BR110" s="239"/>
      <c r="BS110" s="239"/>
      <c r="BT110" s="239"/>
      <c r="BU110" s="239"/>
      <c r="BV110" s="239"/>
      <c r="BW110" s="239"/>
      <c r="BX110" s="239"/>
      <c r="BY110" s="239"/>
      <c r="BZ110" s="239"/>
      <c r="CA110" s="239"/>
      <c r="CB110" s="239"/>
      <c r="CC110" s="239"/>
      <c r="CD110" s="239"/>
      <c r="CE110" s="239"/>
      <c r="CF110" s="239"/>
      <c r="CG110" s="239"/>
      <c r="CH110" s="239"/>
      <c r="CI110" s="239"/>
      <c r="CJ110" s="239"/>
      <c r="CK110" s="239"/>
      <c r="CL110" s="239"/>
      <c r="CM110" s="239"/>
      <c r="CN110" s="239"/>
      <c r="CO110" s="239"/>
      <c r="CP110" s="239"/>
      <c r="CQ110" s="239"/>
      <c r="CR110" s="239"/>
      <c r="CS110" s="239"/>
      <c r="CT110" s="239"/>
      <c r="CU110" s="239"/>
      <c r="CV110" s="239"/>
      <c r="CW110" s="239"/>
      <c r="CX110" s="239"/>
      <c r="CY110" s="239"/>
      <c r="CZ110" s="239"/>
      <c r="DA110" s="239"/>
      <c r="DB110" s="239"/>
      <c r="DC110" s="239"/>
      <c r="DD110" s="239"/>
      <c r="DE110" s="239"/>
      <c r="DF110" s="239"/>
      <c r="DG110" s="239"/>
      <c r="DH110" s="239"/>
      <c r="DI110" s="239"/>
      <c r="DJ110" s="239"/>
      <c r="DK110" s="239"/>
      <c r="DL110" s="239"/>
      <c r="DM110" s="239"/>
      <c r="DN110" s="239"/>
      <c r="DO110" s="239"/>
      <c r="DP110" s="239"/>
      <c r="DQ110" s="239"/>
      <c r="DR110" s="239"/>
      <c r="DS110" s="239"/>
      <c r="DT110" s="239"/>
      <c r="DU110" s="239"/>
      <c r="DV110" s="239"/>
      <c r="DW110" s="239"/>
      <c r="DX110" s="239"/>
      <c r="DY110" s="239"/>
      <c r="DZ110" s="239"/>
      <c r="EA110" s="239"/>
      <c r="EB110" s="239"/>
      <c r="EC110" s="239"/>
      <c r="ED110" s="239"/>
      <c r="EE110" s="239"/>
      <c r="EF110" s="239"/>
      <c r="EG110" s="239"/>
      <c r="EH110" s="239"/>
      <c r="EI110" s="239"/>
      <c r="EJ110" s="239"/>
      <c r="EK110" s="239"/>
      <c r="EL110" s="239"/>
      <c r="EM110" s="239"/>
      <c r="EN110" s="239"/>
      <c r="EO110" s="239"/>
      <c r="EP110" s="239"/>
      <c r="EQ110" s="239"/>
      <c r="ER110" s="239"/>
      <c r="ES110" s="239"/>
      <c r="ET110" s="239"/>
      <c r="EU110" s="239"/>
      <c r="EV110" s="239"/>
      <c r="EW110" s="239"/>
      <c r="EX110" s="239"/>
      <c r="EY110" s="239"/>
      <c r="EZ110" s="239"/>
      <c r="FA110" s="239"/>
      <c r="FB110" s="239"/>
      <c r="FC110" s="239"/>
      <c r="FD110" s="239"/>
      <c r="FE110" s="239"/>
      <c r="FF110" s="239"/>
      <c r="FG110" s="239"/>
      <c r="FH110" s="239"/>
      <c r="FI110" s="239"/>
      <c r="FJ110" s="239"/>
      <c r="FK110" s="239"/>
      <c r="FL110" s="239"/>
      <c r="FM110" s="239"/>
      <c r="FN110" s="239"/>
      <c r="FO110" s="239"/>
      <c r="FP110" s="239"/>
      <c r="FQ110" s="239"/>
      <c r="FR110" s="239"/>
      <c r="FS110" s="239"/>
      <c r="FT110" s="239"/>
      <c r="FU110" s="239"/>
      <c r="FV110" s="239"/>
      <c r="FW110" s="239"/>
      <c r="FX110" s="239"/>
      <c r="FY110" s="239"/>
      <c r="FZ110" s="239"/>
      <c r="GA110" s="239"/>
      <c r="GB110" s="239"/>
      <c r="GC110" s="239"/>
      <c r="GD110" s="239"/>
      <c r="GE110" s="239"/>
      <c r="GF110" s="239"/>
      <c r="GG110" s="239"/>
      <c r="GH110" s="239"/>
      <c r="GI110" s="239"/>
      <c r="GJ110" s="239"/>
      <c r="GK110" s="239"/>
      <c r="GL110" s="239"/>
      <c r="GM110" s="239"/>
      <c r="GN110" s="239"/>
      <c r="GO110" s="239"/>
      <c r="GP110" s="239"/>
      <c r="GQ110" s="239"/>
      <c r="GR110" s="239"/>
      <c r="GS110" s="239"/>
      <c r="GT110" s="239"/>
      <c r="GU110" s="239"/>
      <c r="GV110" s="239"/>
      <c r="GW110" s="239"/>
      <c r="GX110" s="239"/>
      <c r="GY110" s="239"/>
      <c r="GZ110" s="239"/>
      <c r="HA110" s="239"/>
      <c r="HB110" s="239"/>
      <c r="HC110" s="239"/>
      <c r="HD110" s="239"/>
      <c r="HE110" s="239"/>
      <c r="HF110" s="239"/>
      <c r="HG110" s="239"/>
      <c r="HH110" s="239"/>
      <c r="HI110" s="239"/>
      <c r="HJ110" s="239"/>
      <c r="HK110" s="239"/>
      <c r="HL110" s="239"/>
      <c r="HM110" s="239"/>
      <c r="HN110" s="239"/>
      <c r="HO110" s="239"/>
      <c r="HP110" s="239"/>
      <c r="HQ110" s="239"/>
      <c r="HR110" s="239"/>
      <c r="HS110" s="239"/>
    </row>
    <row r="111" spans="1:227" s="23" customFormat="1" ht="18" customHeight="1">
      <c r="A111" s="42"/>
      <c r="B111" s="17"/>
      <c r="C111" s="17"/>
      <c r="D111" s="22"/>
      <c r="E111" s="222" t="str">
        <f>E65</f>
        <v>Nazwa pomieszczenia 4</v>
      </c>
      <c r="F111" s="22"/>
      <c r="G111" s="17"/>
      <c r="H111" s="17"/>
      <c r="I111" s="223">
        <f>IF(U65=TRUE,1,0)</f>
        <v>0</v>
      </c>
      <c r="J111" s="224" t="str">
        <f>IF(I111=0,"Nie","Tak")</f>
        <v>Nie</v>
      </c>
      <c r="K111" s="225">
        <f>IF(I111=1,L74,0)</f>
        <v>0</v>
      </c>
      <c r="L111" s="225">
        <f>IF(I111=1,E70,0)</f>
        <v>0</v>
      </c>
      <c r="M111" s="226" t="str">
        <f>IF(I111=1,IF(R76=1,"Jednostka ścienna, wisząca",IF(R76=2,"Jednostka kasetowa, wisząca",IF(R76=3,"Jednostka typu konsola","Nie wybrano"))),"nie dotyczy")</f>
        <v>nie dotyczy</v>
      </c>
      <c r="N111" s="17"/>
      <c r="O111" s="17"/>
      <c r="P111" s="17"/>
      <c r="Q111" s="17"/>
      <c r="R111" s="226" t="str">
        <f>IF(I111=1,Wymagania!AE111,"")</f>
        <v/>
      </c>
      <c r="S111" s="17"/>
      <c r="T111" s="17"/>
      <c r="U111" s="221"/>
      <c r="V111" s="221"/>
      <c r="W111" s="22"/>
      <c r="X111" s="42"/>
      <c r="Y111" s="239"/>
      <c r="Z111" s="239"/>
      <c r="AA111" s="239"/>
      <c r="AB111" s="239"/>
      <c r="AC111" s="239"/>
      <c r="AD111" s="239"/>
      <c r="AE111" s="239"/>
      <c r="AF111" s="239"/>
      <c r="AG111" s="239"/>
      <c r="AH111" s="239"/>
      <c r="AI111" s="239"/>
      <c r="AJ111" s="239"/>
      <c r="AK111" s="239"/>
      <c r="AL111" s="239"/>
      <c r="AM111" s="239"/>
      <c r="AN111" s="239"/>
      <c r="AO111" s="239"/>
      <c r="AP111" s="239"/>
      <c r="AQ111" s="239"/>
      <c r="AR111" s="239"/>
      <c r="AS111" s="239"/>
      <c r="AT111" s="239"/>
      <c r="AU111" s="239"/>
      <c r="AV111" s="239"/>
      <c r="AW111" s="239"/>
      <c r="AX111" s="239"/>
      <c r="AY111" s="239"/>
      <c r="AZ111" s="239"/>
      <c r="BA111" s="239"/>
      <c r="BB111" s="239"/>
      <c r="BC111" s="239"/>
      <c r="BD111" s="239"/>
      <c r="BE111" s="239"/>
      <c r="BF111" s="239"/>
      <c r="BG111" s="239"/>
      <c r="BH111" s="239"/>
      <c r="BI111" s="239"/>
      <c r="BJ111" s="239"/>
      <c r="BK111" s="239"/>
      <c r="BL111" s="239"/>
      <c r="BM111" s="239"/>
      <c r="BN111" s="239"/>
      <c r="BO111" s="239"/>
      <c r="BP111" s="239"/>
      <c r="BQ111" s="239"/>
      <c r="BR111" s="239"/>
      <c r="BS111" s="239"/>
      <c r="BT111" s="239"/>
      <c r="BU111" s="239"/>
      <c r="BV111" s="239"/>
      <c r="BW111" s="239"/>
      <c r="BX111" s="239"/>
      <c r="BY111" s="239"/>
      <c r="BZ111" s="239"/>
      <c r="CA111" s="239"/>
      <c r="CB111" s="239"/>
      <c r="CC111" s="239"/>
      <c r="CD111" s="239"/>
      <c r="CE111" s="239"/>
      <c r="CF111" s="239"/>
      <c r="CG111" s="239"/>
      <c r="CH111" s="239"/>
      <c r="CI111" s="239"/>
      <c r="CJ111" s="239"/>
      <c r="CK111" s="239"/>
      <c r="CL111" s="239"/>
      <c r="CM111" s="239"/>
      <c r="CN111" s="239"/>
      <c r="CO111" s="239"/>
      <c r="CP111" s="239"/>
      <c r="CQ111" s="239"/>
      <c r="CR111" s="239"/>
      <c r="CS111" s="239"/>
      <c r="CT111" s="239"/>
      <c r="CU111" s="239"/>
      <c r="CV111" s="239"/>
      <c r="CW111" s="239"/>
      <c r="CX111" s="239"/>
      <c r="CY111" s="239"/>
      <c r="CZ111" s="239"/>
      <c r="DA111" s="239"/>
      <c r="DB111" s="239"/>
      <c r="DC111" s="239"/>
      <c r="DD111" s="239"/>
      <c r="DE111" s="239"/>
      <c r="DF111" s="239"/>
      <c r="DG111" s="239"/>
      <c r="DH111" s="239"/>
      <c r="DI111" s="239"/>
      <c r="DJ111" s="239"/>
      <c r="DK111" s="239"/>
      <c r="DL111" s="239"/>
      <c r="DM111" s="239"/>
      <c r="DN111" s="239"/>
      <c r="DO111" s="239"/>
      <c r="DP111" s="239"/>
      <c r="DQ111" s="239"/>
      <c r="DR111" s="239"/>
      <c r="DS111" s="239"/>
      <c r="DT111" s="239"/>
      <c r="DU111" s="239"/>
      <c r="DV111" s="239"/>
      <c r="DW111" s="239"/>
      <c r="DX111" s="239"/>
      <c r="DY111" s="239"/>
      <c r="DZ111" s="239"/>
      <c r="EA111" s="239"/>
      <c r="EB111" s="239"/>
      <c r="EC111" s="239"/>
      <c r="ED111" s="239"/>
      <c r="EE111" s="239"/>
      <c r="EF111" s="239"/>
      <c r="EG111" s="239"/>
      <c r="EH111" s="239"/>
      <c r="EI111" s="239"/>
      <c r="EJ111" s="239"/>
      <c r="EK111" s="239"/>
      <c r="EL111" s="239"/>
      <c r="EM111" s="239"/>
      <c r="EN111" s="239"/>
      <c r="EO111" s="239"/>
      <c r="EP111" s="239"/>
      <c r="EQ111" s="239"/>
      <c r="ER111" s="239"/>
      <c r="ES111" s="239"/>
      <c r="ET111" s="239"/>
      <c r="EU111" s="239"/>
      <c r="EV111" s="239"/>
      <c r="EW111" s="239"/>
      <c r="EX111" s="239"/>
      <c r="EY111" s="239"/>
      <c r="EZ111" s="239"/>
      <c r="FA111" s="239"/>
      <c r="FB111" s="239"/>
      <c r="FC111" s="239"/>
      <c r="FD111" s="239"/>
      <c r="FE111" s="239"/>
      <c r="FF111" s="239"/>
      <c r="FG111" s="239"/>
      <c r="FH111" s="239"/>
      <c r="FI111" s="239"/>
      <c r="FJ111" s="239"/>
      <c r="FK111" s="239"/>
      <c r="FL111" s="239"/>
      <c r="FM111" s="239"/>
      <c r="FN111" s="239"/>
      <c r="FO111" s="239"/>
      <c r="FP111" s="239"/>
      <c r="FQ111" s="239"/>
      <c r="FR111" s="239"/>
      <c r="FS111" s="239"/>
      <c r="FT111" s="239"/>
      <c r="FU111" s="239"/>
      <c r="FV111" s="239"/>
      <c r="FW111" s="239"/>
      <c r="FX111" s="239"/>
      <c r="FY111" s="239"/>
      <c r="FZ111" s="239"/>
      <c r="GA111" s="239"/>
      <c r="GB111" s="239"/>
      <c r="GC111" s="239"/>
      <c r="GD111" s="239"/>
      <c r="GE111" s="239"/>
      <c r="GF111" s="239"/>
      <c r="GG111" s="239"/>
      <c r="GH111" s="239"/>
      <c r="GI111" s="239"/>
      <c r="GJ111" s="239"/>
      <c r="GK111" s="239"/>
      <c r="GL111" s="239"/>
      <c r="GM111" s="239"/>
      <c r="GN111" s="239"/>
      <c r="GO111" s="239"/>
      <c r="GP111" s="239"/>
      <c r="GQ111" s="239"/>
      <c r="GR111" s="239"/>
      <c r="GS111" s="239"/>
      <c r="GT111" s="239"/>
      <c r="GU111" s="239"/>
      <c r="GV111" s="239"/>
      <c r="GW111" s="239"/>
      <c r="GX111" s="239"/>
      <c r="GY111" s="239"/>
      <c r="GZ111" s="239"/>
      <c r="HA111" s="239"/>
      <c r="HB111" s="239"/>
      <c r="HC111" s="239"/>
      <c r="HD111" s="239"/>
      <c r="HE111" s="239"/>
      <c r="HF111" s="239"/>
      <c r="HG111" s="239"/>
      <c r="HH111" s="239"/>
      <c r="HI111" s="239"/>
      <c r="HJ111" s="239"/>
      <c r="HK111" s="239"/>
      <c r="HL111" s="239"/>
      <c r="HM111" s="239"/>
      <c r="HN111" s="239"/>
      <c r="HO111" s="239"/>
      <c r="HP111" s="239"/>
      <c r="HQ111" s="239"/>
      <c r="HR111" s="239"/>
      <c r="HS111" s="239"/>
    </row>
    <row r="112" spans="1:227" s="23" customFormat="1" ht="18" customHeight="1">
      <c r="A112" s="42"/>
      <c r="B112" s="17"/>
      <c r="C112" s="17"/>
      <c r="D112" s="22"/>
      <c r="E112" s="227" t="str">
        <f>E81</f>
        <v>Nazwa pomieszczenia 5</v>
      </c>
      <c r="F112" s="234"/>
      <c r="G112" s="228"/>
      <c r="H112" s="228"/>
      <c r="I112" s="230">
        <f>IF(U81=TRUE,1,0)</f>
        <v>1</v>
      </c>
      <c r="J112" s="231" t="str">
        <f>IF(I112=0,"Nie","Tak")</f>
        <v>Tak</v>
      </c>
      <c r="K112" s="262">
        <f>IF(I112=1,L90,0)</f>
        <v>3372</v>
      </c>
      <c r="L112" s="262">
        <f>IF(I112=1,E86,0)</f>
        <v>39.344999999999999</v>
      </c>
      <c r="M112" s="232" t="str">
        <f>IF(I112=1,IF(R92=1,"Jednostka ścienna, wisząca",IF(R92=2,"Jednostka kasetowa, wisząca",IF(R92=3,"Jednostka typu konsola","Nie wybrano"))),"nie dotyczy")</f>
        <v>Jednostka ścienna, wisząca</v>
      </c>
      <c r="N112" s="228"/>
      <c r="O112" s="228"/>
      <c r="P112" s="228"/>
      <c r="Q112" s="228"/>
      <c r="R112" s="232" t="str">
        <f>IF(I112=1,Wymagania!AE120,"")</f>
        <v>Vitoclima W2035MHE2</v>
      </c>
      <c r="S112" s="228"/>
      <c r="T112" s="228"/>
      <c r="U112" s="235"/>
      <c r="V112" s="235"/>
      <c r="W112" s="22"/>
      <c r="X112" s="42"/>
      <c r="Y112" s="239"/>
      <c r="Z112" s="98"/>
      <c r="AA112" s="239"/>
      <c r="AB112" s="239"/>
      <c r="AC112" s="239"/>
      <c r="AD112" s="239"/>
      <c r="AE112" s="239"/>
      <c r="AF112" s="239"/>
      <c r="AG112" s="239"/>
      <c r="AH112" s="239"/>
      <c r="AI112" s="239"/>
      <c r="AJ112" s="239"/>
      <c r="AK112" s="239"/>
      <c r="AL112" s="239"/>
      <c r="AM112" s="239"/>
      <c r="AN112" s="239"/>
      <c r="AO112" s="239"/>
      <c r="AP112" s="239"/>
      <c r="AQ112" s="239"/>
      <c r="AR112" s="239"/>
      <c r="AS112" s="239"/>
      <c r="AT112" s="239"/>
      <c r="AU112" s="239"/>
      <c r="AV112" s="239"/>
      <c r="AW112" s="239"/>
      <c r="AX112" s="239"/>
      <c r="AY112" s="239"/>
      <c r="AZ112" s="239"/>
      <c r="BA112" s="239"/>
      <c r="BB112" s="239"/>
      <c r="BC112" s="239"/>
      <c r="BD112" s="239"/>
      <c r="BE112" s="239"/>
      <c r="BF112" s="239"/>
      <c r="BG112" s="239"/>
      <c r="BH112" s="239"/>
      <c r="BI112" s="239"/>
      <c r="BJ112" s="239"/>
      <c r="BK112" s="239"/>
      <c r="BL112" s="239"/>
      <c r="BM112" s="239"/>
      <c r="BN112" s="239"/>
      <c r="BO112" s="239"/>
      <c r="BP112" s="239"/>
      <c r="BQ112" s="239"/>
      <c r="BR112" s="239"/>
      <c r="BS112" s="239"/>
      <c r="BT112" s="239"/>
      <c r="BU112" s="239"/>
      <c r="BV112" s="239"/>
      <c r="BW112" s="239"/>
      <c r="BX112" s="239"/>
      <c r="BY112" s="239"/>
      <c r="BZ112" s="239"/>
      <c r="CA112" s="239"/>
      <c r="CB112" s="239"/>
      <c r="CC112" s="239"/>
      <c r="CD112" s="239"/>
      <c r="CE112" s="239"/>
      <c r="CF112" s="239"/>
      <c r="CG112" s="239"/>
      <c r="CH112" s="239"/>
      <c r="CI112" s="239"/>
      <c r="CJ112" s="239"/>
      <c r="CK112" s="239"/>
      <c r="CL112" s="239"/>
      <c r="CM112" s="239"/>
      <c r="CN112" s="239"/>
      <c r="CO112" s="239"/>
      <c r="CP112" s="239"/>
      <c r="CQ112" s="239"/>
      <c r="CR112" s="239"/>
      <c r="CS112" s="239"/>
      <c r="CT112" s="239"/>
      <c r="CU112" s="239"/>
      <c r="CV112" s="239"/>
      <c r="CW112" s="239"/>
      <c r="CX112" s="239"/>
      <c r="CY112" s="239"/>
      <c r="CZ112" s="239"/>
      <c r="DA112" s="239"/>
      <c r="DB112" s="239"/>
      <c r="DC112" s="239"/>
      <c r="DD112" s="239"/>
      <c r="DE112" s="239"/>
      <c r="DF112" s="239"/>
      <c r="DG112" s="239"/>
      <c r="DH112" s="239"/>
      <c r="DI112" s="239"/>
      <c r="DJ112" s="239"/>
      <c r="DK112" s="239"/>
      <c r="DL112" s="239"/>
      <c r="DM112" s="239"/>
      <c r="DN112" s="239"/>
      <c r="DO112" s="239"/>
      <c r="DP112" s="239"/>
      <c r="DQ112" s="239"/>
      <c r="DR112" s="239"/>
      <c r="DS112" s="239"/>
      <c r="DT112" s="239"/>
      <c r="DU112" s="239"/>
      <c r="DV112" s="239"/>
      <c r="DW112" s="239"/>
      <c r="DX112" s="239"/>
      <c r="DY112" s="239"/>
      <c r="DZ112" s="239"/>
      <c r="EA112" s="239"/>
      <c r="EB112" s="239"/>
      <c r="EC112" s="239"/>
      <c r="ED112" s="239"/>
      <c r="EE112" s="239"/>
      <c r="EF112" s="239"/>
      <c r="EG112" s="239"/>
      <c r="EH112" s="239"/>
      <c r="EI112" s="239"/>
      <c r="EJ112" s="239"/>
      <c r="EK112" s="239"/>
      <c r="EL112" s="239"/>
      <c r="EM112" s="239"/>
      <c r="EN112" s="239"/>
      <c r="EO112" s="239"/>
      <c r="EP112" s="239"/>
      <c r="EQ112" s="239"/>
      <c r="ER112" s="239"/>
      <c r="ES112" s="239"/>
      <c r="ET112" s="239"/>
      <c r="EU112" s="239"/>
      <c r="EV112" s="239"/>
      <c r="EW112" s="239"/>
      <c r="EX112" s="239"/>
      <c r="EY112" s="239"/>
      <c r="EZ112" s="239"/>
      <c r="FA112" s="239"/>
      <c r="FB112" s="239"/>
      <c r="FC112" s="239"/>
      <c r="FD112" s="239"/>
      <c r="FE112" s="239"/>
      <c r="FF112" s="239"/>
      <c r="FG112" s="239"/>
      <c r="FH112" s="239"/>
      <c r="FI112" s="239"/>
      <c r="FJ112" s="239"/>
      <c r="FK112" s="239"/>
      <c r="FL112" s="239"/>
      <c r="FM112" s="239"/>
      <c r="FN112" s="239"/>
      <c r="FO112" s="239"/>
      <c r="FP112" s="239"/>
      <c r="FQ112" s="239"/>
      <c r="FR112" s="239"/>
      <c r="FS112" s="239"/>
      <c r="FT112" s="239"/>
      <c r="FU112" s="239"/>
      <c r="FV112" s="239"/>
      <c r="FW112" s="239"/>
      <c r="FX112" s="239"/>
      <c r="FY112" s="239"/>
      <c r="FZ112" s="239"/>
      <c r="GA112" s="239"/>
      <c r="GB112" s="239"/>
      <c r="GC112" s="239"/>
      <c r="GD112" s="239"/>
      <c r="GE112" s="239"/>
      <c r="GF112" s="239"/>
      <c r="GG112" s="239"/>
      <c r="GH112" s="239"/>
      <c r="GI112" s="239"/>
      <c r="GJ112" s="239"/>
      <c r="GK112" s="239"/>
      <c r="GL112" s="239"/>
      <c r="GM112" s="239"/>
      <c r="GN112" s="239"/>
      <c r="GO112" s="239"/>
      <c r="GP112" s="239"/>
      <c r="GQ112" s="239"/>
      <c r="GR112" s="239"/>
      <c r="GS112" s="239"/>
      <c r="GT112" s="239"/>
      <c r="GU112" s="239"/>
      <c r="GV112" s="239"/>
      <c r="GW112" s="239"/>
      <c r="GX112" s="239"/>
      <c r="GY112" s="239"/>
      <c r="GZ112" s="239"/>
      <c r="HA112" s="239"/>
      <c r="HB112" s="239"/>
      <c r="HC112" s="239"/>
      <c r="HD112" s="239"/>
      <c r="HE112" s="239"/>
      <c r="HF112" s="239"/>
      <c r="HG112" s="239"/>
      <c r="HH112" s="239"/>
      <c r="HI112" s="239"/>
      <c r="HJ112" s="239"/>
      <c r="HK112" s="239"/>
      <c r="HL112" s="239"/>
      <c r="HM112" s="239"/>
      <c r="HN112" s="239"/>
      <c r="HO112" s="239"/>
      <c r="HP112" s="239"/>
      <c r="HQ112" s="239"/>
      <c r="HR112" s="239"/>
      <c r="HS112" s="239"/>
    </row>
    <row r="113" spans="1:227" s="23" customFormat="1" ht="15" customHeight="1">
      <c r="A113" s="42"/>
      <c r="B113" s="17"/>
      <c r="C113" s="17"/>
      <c r="D113" s="22"/>
      <c r="E113" s="169"/>
      <c r="F113" s="22"/>
      <c r="G113" s="17"/>
      <c r="H113" s="17"/>
      <c r="I113" s="17"/>
      <c r="J113" s="170"/>
      <c r="K113" s="171"/>
      <c r="L113" s="17"/>
      <c r="M113" s="17"/>
      <c r="N113" s="17"/>
      <c r="O113" s="17"/>
      <c r="P113" s="17"/>
      <c r="Q113" s="17"/>
      <c r="R113" s="17"/>
      <c r="S113" s="17"/>
      <c r="T113" s="17"/>
      <c r="U113" s="174"/>
      <c r="V113" s="179"/>
      <c r="W113" s="22"/>
      <c r="X113" s="42"/>
      <c r="Y113" s="239"/>
      <c r="Z113" s="239"/>
      <c r="AA113" s="239"/>
      <c r="AB113" s="239"/>
      <c r="AC113" s="239"/>
      <c r="AD113" s="239"/>
      <c r="AE113" s="239"/>
      <c r="AF113" s="239"/>
      <c r="AG113" s="239"/>
      <c r="AH113" s="239"/>
      <c r="AI113" s="239"/>
      <c r="AJ113" s="239"/>
      <c r="AK113" s="239"/>
      <c r="AL113" s="239"/>
      <c r="AM113" s="239"/>
      <c r="AN113" s="239"/>
      <c r="AO113" s="239"/>
      <c r="AP113" s="239"/>
      <c r="AQ113" s="239"/>
      <c r="AR113" s="239"/>
      <c r="AS113" s="239"/>
      <c r="AT113" s="239"/>
      <c r="AU113" s="239"/>
      <c r="AV113" s="239"/>
      <c r="AW113" s="239"/>
      <c r="AX113" s="239"/>
      <c r="AY113" s="239"/>
      <c r="AZ113" s="239"/>
      <c r="BA113" s="239"/>
      <c r="BB113" s="239"/>
      <c r="BC113" s="239"/>
      <c r="BD113" s="239"/>
      <c r="BE113" s="239"/>
      <c r="BF113" s="239"/>
      <c r="BG113" s="239"/>
      <c r="BH113" s="239"/>
      <c r="BI113" s="239"/>
      <c r="BJ113" s="239"/>
      <c r="BK113" s="239"/>
      <c r="BL113" s="239"/>
      <c r="BM113" s="239"/>
      <c r="BN113" s="239"/>
      <c r="BO113" s="239"/>
      <c r="BP113" s="239"/>
      <c r="BQ113" s="239"/>
      <c r="BR113" s="239"/>
      <c r="BS113" s="239"/>
      <c r="BT113" s="239"/>
      <c r="BU113" s="239"/>
      <c r="BV113" s="239"/>
      <c r="BW113" s="239"/>
      <c r="BX113" s="239"/>
      <c r="BY113" s="239"/>
      <c r="BZ113" s="239"/>
      <c r="CA113" s="239"/>
      <c r="CB113" s="239"/>
      <c r="CC113" s="239"/>
      <c r="CD113" s="239"/>
      <c r="CE113" s="239"/>
      <c r="CF113" s="239"/>
      <c r="CG113" s="239"/>
      <c r="CH113" s="239"/>
      <c r="CI113" s="239"/>
      <c r="CJ113" s="239"/>
      <c r="CK113" s="239"/>
      <c r="CL113" s="239"/>
      <c r="CM113" s="239"/>
      <c r="CN113" s="239"/>
      <c r="CO113" s="239"/>
      <c r="CP113" s="239"/>
      <c r="CQ113" s="239"/>
      <c r="CR113" s="239"/>
      <c r="CS113" s="239"/>
      <c r="CT113" s="239"/>
      <c r="CU113" s="239"/>
      <c r="CV113" s="239"/>
      <c r="CW113" s="239"/>
      <c r="CX113" s="239"/>
      <c r="CY113" s="239"/>
      <c r="CZ113" s="239"/>
      <c r="DA113" s="239"/>
      <c r="DB113" s="239"/>
      <c r="DC113" s="239"/>
      <c r="DD113" s="239"/>
      <c r="DE113" s="239"/>
      <c r="DF113" s="239"/>
      <c r="DG113" s="239"/>
      <c r="DH113" s="239"/>
      <c r="DI113" s="239"/>
      <c r="DJ113" s="239"/>
      <c r="DK113" s="239"/>
      <c r="DL113" s="239"/>
      <c r="DM113" s="239"/>
      <c r="DN113" s="239"/>
      <c r="DO113" s="239"/>
      <c r="DP113" s="239"/>
      <c r="DQ113" s="239"/>
      <c r="DR113" s="239"/>
      <c r="DS113" s="239"/>
      <c r="DT113" s="239"/>
      <c r="DU113" s="239"/>
      <c r="DV113" s="239"/>
      <c r="DW113" s="239"/>
      <c r="DX113" s="239"/>
      <c r="DY113" s="239"/>
      <c r="DZ113" s="239"/>
      <c r="EA113" s="239"/>
      <c r="EB113" s="239"/>
      <c r="EC113" s="239"/>
      <c r="ED113" s="239"/>
      <c r="EE113" s="239"/>
      <c r="EF113" s="239"/>
      <c r="EG113" s="239"/>
      <c r="EH113" s="239"/>
      <c r="EI113" s="239"/>
      <c r="EJ113" s="239"/>
      <c r="EK113" s="239"/>
      <c r="EL113" s="239"/>
      <c r="EM113" s="239"/>
      <c r="EN113" s="239"/>
      <c r="EO113" s="239"/>
      <c r="EP113" s="239"/>
      <c r="EQ113" s="239"/>
      <c r="ER113" s="239"/>
      <c r="ES113" s="239"/>
      <c r="ET113" s="239"/>
      <c r="EU113" s="239"/>
      <c r="EV113" s="239"/>
      <c r="EW113" s="239"/>
      <c r="EX113" s="239"/>
      <c r="EY113" s="239"/>
      <c r="EZ113" s="239"/>
      <c r="FA113" s="239"/>
      <c r="FB113" s="239"/>
      <c r="FC113" s="239"/>
      <c r="FD113" s="239"/>
      <c r="FE113" s="239"/>
      <c r="FF113" s="239"/>
      <c r="FG113" s="239"/>
      <c r="FH113" s="239"/>
      <c r="FI113" s="239"/>
      <c r="FJ113" s="239"/>
      <c r="FK113" s="239"/>
      <c r="FL113" s="239"/>
      <c r="FM113" s="239"/>
      <c r="FN113" s="239"/>
      <c r="FO113" s="239"/>
      <c r="FP113" s="239"/>
      <c r="FQ113" s="239"/>
      <c r="FR113" s="239"/>
      <c r="FS113" s="239"/>
      <c r="FT113" s="239"/>
      <c r="FU113" s="239"/>
      <c r="FV113" s="239"/>
      <c r="FW113" s="239"/>
      <c r="FX113" s="239"/>
      <c r="FY113" s="239"/>
      <c r="FZ113" s="239"/>
      <c r="GA113" s="239"/>
      <c r="GB113" s="239"/>
      <c r="GC113" s="239"/>
      <c r="GD113" s="239"/>
      <c r="GE113" s="239"/>
      <c r="GF113" s="239"/>
      <c r="GG113" s="239"/>
      <c r="GH113" s="239"/>
      <c r="GI113" s="239"/>
      <c r="GJ113" s="239"/>
      <c r="GK113" s="239"/>
      <c r="GL113" s="239"/>
      <c r="GM113" s="239"/>
      <c r="GN113" s="239"/>
      <c r="GO113" s="239"/>
      <c r="GP113" s="239"/>
      <c r="GQ113" s="239"/>
      <c r="GR113" s="239"/>
      <c r="GS113" s="239"/>
      <c r="GT113" s="239"/>
      <c r="GU113" s="239"/>
      <c r="GV113" s="239"/>
      <c r="GW113" s="239"/>
      <c r="GX113" s="239"/>
      <c r="GY113" s="239"/>
      <c r="GZ113" s="239"/>
      <c r="HA113" s="239"/>
      <c r="HB113" s="239"/>
      <c r="HC113" s="239"/>
      <c r="HD113" s="239"/>
      <c r="HE113" s="239"/>
      <c r="HF113" s="239"/>
      <c r="HG113" s="239"/>
      <c r="HH113" s="239"/>
      <c r="HI113" s="239"/>
      <c r="HJ113" s="239"/>
      <c r="HK113" s="239"/>
      <c r="HL113" s="239"/>
      <c r="HM113" s="239"/>
      <c r="HN113" s="239"/>
      <c r="HO113" s="239"/>
      <c r="HP113" s="239"/>
      <c r="HQ113" s="239"/>
      <c r="HR113" s="239"/>
      <c r="HS113" s="239"/>
    </row>
    <row r="114" spans="1:227" s="23" customFormat="1" ht="18" customHeight="1">
      <c r="A114" s="42"/>
      <c r="B114" s="17"/>
      <c r="C114" s="17"/>
      <c r="D114" s="22"/>
      <c r="E114" s="178" t="s">
        <v>590</v>
      </c>
      <c r="F114" s="22"/>
      <c r="G114" s="17"/>
      <c r="H114" s="17"/>
      <c r="I114" s="181">
        <f>SUM(I108:I112)</f>
        <v>3</v>
      </c>
      <c r="J114" s="171"/>
      <c r="K114" s="17"/>
      <c r="L114" s="17"/>
      <c r="M114" s="17"/>
      <c r="N114" s="17"/>
      <c r="O114" s="17"/>
      <c r="P114" s="17"/>
      <c r="Q114" s="17"/>
      <c r="R114" s="17"/>
      <c r="S114" s="17"/>
      <c r="T114" s="17"/>
      <c r="U114" s="163"/>
      <c r="V114" s="163"/>
      <c r="W114" s="22"/>
      <c r="X114" s="42"/>
      <c r="Y114" s="239"/>
      <c r="Z114" s="239"/>
      <c r="AA114" s="239"/>
      <c r="AB114" s="239"/>
      <c r="AC114" s="239"/>
      <c r="AD114" s="239"/>
      <c r="AE114" s="239"/>
      <c r="AF114" s="239"/>
      <c r="AG114" s="239"/>
      <c r="AH114" s="239"/>
      <c r="AI114" s="239"/>
      <c r="AJ114" s="239"/>
      <c r="AK114" s="239"/>
      <c r="AL114" s="239"/>
      <c r="AM114" s="239"/>
      <c r="AN114" s="239"/>
      <c r="AO114" s="239"/>
      <c r="AP114" s="239"/>
      <c r="AQ114" s="239"/>
      <c r="AR114" s="239"/>
      <c r="AS114" s="239"/>
      <c r="AT114" s="239"/>
      <c r="AU114" s="239"/>
      <c r="AV114" s="239"/>
      <c r="AW114" s="239"/>
      <c r="AX114" s="239"/>
      <c r="AY114" s="239"/>
      <c r="AZ114" s="239"/>
      <c r="BA114" s="239"/>
      <c r="BB114" s="239"/>
      <c r="BC114" s="239"/>
      <c r="BD114" s="239"/>
      <c r="BE114" s="239"/>
      <c r="BF114" s="239"/>
      <c r="BG114" s="239"/>
      <c r="BH114" s="239"/>
      <c r="BI114" s="239"/>
      <c r="BJ114" s="239"/>
      <c r="BK114" s="239"/>
      <c r="BL114" s="239"/>
      <c r="BM114" s="239"/>
      <c r="BN114" s="239"/>
      <c r="BO114" s="239"/>
      <c r="BP114" s="239"/>
      <c r="BQ114" s="239"/>
      <c r="BR114" s="239"/>
      <c r="BS114" s="239"/>
      <c r="BT114" s="239"/>
      <c r="BU114" s="239"/>
      <c r="BV114" s="239"/>
      <c r="BW114" s="239"/>
      <c r="BX114" s="239"/>
      <c r="BY114" s="239"/>
      <c r="BZ114" s="239"/>
      <c r="CA114" s="239"/>
      <c r="CB114" s="239"/>
      <c r="CC114" s="239"/>
      <c r="CD114" s="239"/>
      <c r="CE114" s="239"/>
      <c r="CF114" s="239"/>
      <c r="CG114" s="239"/>
      <c r="CH114" s="239"/>
      <c r="CI114" s="239"/>
      <c r="CJ114" s="239"/>
      <c r="CK114" s="239"/>
      <c r="CL114" s="239"/>
      <c r="CM114" s="239"/>
      <c r="CN114" s="239"/>
      <c r="CO114" s="239"/>
      <c r="CP114" s="239"/>
      <c r="CQ114" s="239"/>
      <c r="CR114" s="239"/>
      <c r="CS114" s="239"/>
      <c r="CT114" s="239"/>
      <c r="CU114" s="239"/>
      <c r="CV114" s="239"/>
      <c r="CW114" s="239"/>
      <c r="CX114" s="239"/>
      <c r="CY114" s="239"/>
      <c r="CZ114" s="239"/>
      <c r="DA114" s="239"/>
      <c r="DB114" s="239"/>
      <c r="DC114" s="239"/>
      <c r="DD114" s="239"/>
      <c r="DE114" s="239"/>
      <c r="DF114" s="239"/>
      <c r="DG114" s="239"/>
      <c r="DH114" s="239"/>
      <c r="DI114" s="239"/>
      <c r="DJ114" s="239"/>
      <c r="DK114" s="239"/>
      <c r="DL114" s="239"/>
      <c r="DM114" s="239"/>
      <c r="DN114" s="239"/>
      <c r="DO114" s="239"/>
      <c r="DP114" s="239"/>
      <c r="DQ114" s="239"/>
      <c r="DR114" s="239"/>
      <c r="DS114" s="239"/>
      <c r="DT114" s="239"/>
      <c r="DU114" s="239"/>
      <c r="DV114" s="239"/>
      <c r="DW114" s="239"/>
      <c r="DX114" s="239"/>
      <c r="DY114" s="239"/>
      <c r="DZ114" s="239"/>
      <c r="EA114" s="239"/>
      <c r="EB114" s="239"/>
      <c r="EC114" s="239"/>
      <c r="ED114" s="239"/>
      <c r="EE114" s="239"/>
      <c r="EF114" s="239"/>
      <c r="EG114" s="239"/>
      <c r="EH114" s="239"/>
      <c r="EI114" s="239"/>
      <c r="EJ114" s="239"/>
      <c r="EK114" s="239"/>
      <c r="EL114" s="239"/>
      <c r="EM114" s="239"/>
      <c r="EN114" s="239"/>
      <c r="EO114" s="239"/>
      <c r="EP114" s="239"/>
      <c r="EQ114" s="239"/>
      <c r="ER114" s="239"/>
      <c r="ES114" s="239"/>
      <c r="ET114" s="239"/>
      <c r="EU114" s="239"/>
      <c r="EV114" s="239"/>
      <c r="EW114" s="239"/>
      <c r="EX114" s="239"/>
      <c r="EY114" s="239"/>
      <c r="EZ114" s="239"/>
      <c r="FA114" s="239"/>
      <c r="FB114" s="239"/>
      <c r="FC114" s="239"/>
      <c r="FD114" s="239"/>
      <c r="FE114" s="239"/>
      <c r="FF114" s="239"/>
      <c r="FG114" s="239"/>
      <c r="FH114" s="239"/>
      <c r="FI114" s="239"/>
      <c r="FJ114" s="239"/>
      <c r="FK114" s="239"/>
      <c r="FL114" s="239"/>
      <c r="FM114" s="239"/>
      <c r="FN114" s="239"/>
      <c r="FO114" s="239"/>
      <c r="FP114" s="239"/>
      <c r="FQ114" s="239"/>
      <c r="FR114" s="239"/>
      <c r="FS114" s="239"/>
      <c r="FT114" s="239"/>
      <c r="FU114" s="239"/>
      <c r="FV114" s="239"/>
      <c r="FW114" s="239"/>
      <c r="FX114" s="239"/>
      <c r="FY114" s="239"/>
      <c r="FZ114" s="239"/>
      <c r="GA114" s="239"/>
      <c r="GB114" s="239"/>
      <c r="GC114" s="239"/>
      <c r="GD114" s="239"/>
      <c r="GE114" s="239"/>
      <c r="GF114" s="239"/>
      <c r="GG114" s="239"/>
      <c r="GH114" s="239"/>
      <c r="GI114" s="239"/>
      <c r="GJ114" s="239"/>
      <c r="GK114" s="239"/>
      <c r="GL114" s="239"/>
      <c r="GM114" s="239"/>
      <c r="GN114" s="239"/>
      <c r="GO114" s="239"/>
      <c r="GP114" s="239"/>
      <c r="GQ114" s="239"/>
      <c r="GR114" s="239"/>
      <c r="GS114" s="239"/>
      <c r="GT114" s="239"/>
      <c r="GU114" s="239"/>
      <c r="GV114" s="239"/>
      <c r="GW114" s="239"/>
      <c r="GX114" s="239"/>
      <c r="GY114" s="239"/>
      <c r="GZ114" s="239"/>
      <c r="HA114" s="239"/>
      <c r="HB114" s="239"/>
      <c r="HC114" s="239"/>
      <c r="HD114" s="239"/>
      <c r="HE114" s="239"/>
      <c r="HF114" s="239"/>
      <c r="HG114" s="239"/>
      <c r="HH114" s="239"/>
      <c r="HI114" s="239"/>
      <c r="HJ114" s="239"/>
      <c r="HK114" s="239"/>
      <c r="HL114" s="239"/>
      <c r="HM114" s="239"/>
      <c r="HN114" s="239"/>
      <c r="HO114" s="239"/>
      <c r="HP114" s="239"/>
      <c r="HQ114" s="239"/>
      <c r="HR114" s="239"/>
      <c r="HS114" s="239"/>
    </row>
    <row r="115" spans="1:227" s="23" customFormat="1" ht="18" customHeight="1">
      <c r="A115" s="42"/>
      <c r="B115" s="17"/>
      <c r="C115" s="17"/>
      <c r="D115" s="22"/>
      <c r="E115" s="178" t="s">
        <v>586</v>
      </c>
      <c r="F115" s="17"/>
      <c r="G115" s="17"/>
      <c r="H115" s="17"/>
      <c r="I115" s="182">
        <f>SUM(L108:L112)</f>
        <v>84.94</v>
      </c>
      <c r="J115" s="167" t="s">
        <v>591</v>
      </c>
      <c r="K115" s="17"/>
      <c r="L115" s="17"/>
      <c r="M115" s="80"/>
      <c r="N115" s="80"/>
      <c r="O115" s="80"/>
      <c r="P115" s="80"/>
      <c r="Q115" s="80"/>
      <c r="R115" s="22"/>
      <c r="S115" s="22"/>
      <c r="T115" s="22"/>
      <c r="U115" s="22"/>
      <c r="V115" s="22"/>
      <c r="W115" s="22"/>
      <c r="X115" s="42"/>
      <c r="Y115" s="239"/>
      <c r="Z115" s="239"/>
      <c r="AA115" s="239"/>
      <c r="AB115" s="239"/>
      <c r="AC115" s="239"/>
      <c r="AD115" s="239"/>
      <c r="AE115" s="239"/>
      <c r="AF115" s="239"/>
      <c r="AG115" s="239"/>
      <c r="AH115" s="239"/>
      <c r="AI115" s="239"/>
      <c r="AJ115" s="239"/>
      <c r="AK115" s="239"/>
      <c r="AL115" s="239"/>
      <c r="AM115" s="239"/>
      <c r="AN115" s="239"/>
      <c r="AO115" s="239"/>
      <c r="AP115" s="239"/>
      <c r="AQ115" s="239"/>
      <c r="AR115" s="239"/>
      <c r="AS115" s="239"/>
      <c r="AT115" s="239"/>
      <c r="AU115" s="239"/>
      <c r="AV115" s="239"/>
      <c r="AW115" s="239"/>
      <c r="AX115" s="239"/>
      <c r="AY115" s="239"/>
      <c r="AZ115" s="239"/>
      <c r="BA115" s="239"/>
      <c r="BB115" s="239"/>
      <c r="BC115" s="239"/>
      <c r="BD115" s="239"/>
      <c r="BE115" s="239"/>
      <c r="BF115" s="239"/>
      <c r="BG115" s="239"/>
      <c r="BH115" s="239"/>
      <c r="BI115" s="239"/>
      <c r="BJ115" s="239"/>
      <c r="BK115" s="239"/>
      <c r="BL115" s="239"/>
      <c r="BM115" s="239"/>
      <c r="BN115" s="239"/>
      <c r="BO115" s="239"/>
      <c r="BP115" s="239"/>
      <c r="BQ115" s="239"/>
      <c r="BR115" s="239"/>
      <c r="BS115" s="239"/>
      <c r="BT115" s="239"/>
      <c r="BU115" s="239"/>
      <c r="BV115" s="239"/>
      <c r="BW115" s="239"/>
      <c r="BX115" s="239"/>
      <c r="BY115" s="239"/>
      <c r="BZ115" s="239"/>
      <c r="CA115" s="239"/>
      <c r="CB115" s="239"/>
      <c r="CC115" s="239"/>
      <c r="CD115" s="239"/>
      <c r="CE115" s="239"/>
      <c r="CF115" s="239"/>
      <c r="CG115" s="239"/>
      <c r="CH115" s="239"/>
      <c r="CI115" s="239"/>
      <c r="CJ115" s="239"/>
      <c r="CK115" s="239"/>
      <c r="CL115" s="239"/>
      <c r="CM115" s="239"/>
      <c r="CN115" s="239"/>
      <c r="CO115" s="239"/>
      <c r="CP115" s="239"/>
      <c r="CQ115" s="239"/>
      <c r="CR115" s="239"/>
      <c r="CS115" s="239"/>
      <c r="CT115" s="239"/>
      <c r="CU115" s="239"/>
      <c r="CV115" s="239"/>
      <c r="CW115" s="239"/>
      <c r="CX115" s="239"/>
      <c r="CY115" s="239"/>
      <c r="CZ115" s="239"/>
      <c r="DA115" s="239"/>
      <c r="DB115" s="239"/>
      <c r="DC115" s="239"/>
      <c r="DD115" s="239"/>
      <c r="DE115" s="239"/>
      <c r="DF115" s="239"/>
      <c r="DG115" s="239"/>
      <c r="DH115" s="239"/>
      <c r="DI115" s="239"/>
      <c r="DJ115" s="239"/>
      <c r="DK115" s="239"/>
      <c r="DL115" s="239"/>
      <c r="DM115" s="239"/>
      <c r="DN115" s="239"/>
      <c r="DO115" s="239"/>
      <c r="DP115" s="239"/>
      <c r="DQ115" s="239"/>
      <c r="DR115" s="239"/>
      <c r="DS115" s="239"/>
      <c r="DT115" s="239"/>
      <c r="DU115" s="239"/>
      <c r="DV115" s="239"/>
      <c r="DW115" s="239"/>
      <c r="DX115" s="239"/>
      <c r="DY115" s="239"/>
      <c r="DZ115" s="239"/>
      <c r="EA115" s="239"/>
      <c r="EB115" s="239"/>
      <c r="EC115" s="239"/>
      <c r="ED115" s="239"/>
      <c r="EE115" s="239"/>
      <c r="EF115" s="239"/>
      <c r="EG115" s="239"/>
      <c r="EH115" s="239"/>
      <c r="EI115" s="239"/>
      <c r="EJ115" s="239"/>
      <c r="EK115" s="239"/>
      <c r="EL115" s="239"/>
      <c r="EM115" s="239"/>
      <c r="EN115" s="239"/>
      <c r="EO115" s="239"/>
      <c r="EP115" s="239"/>
      <c r="EQ115" s="239"/>
      <c r="ER115" s="239"/>
      <c r="ES115" s="239"/>
      <c r="ET115" s="239"/>
      <c r="EU115" s="239"/>
      <c r="EV115" s="239"/>
      <c r="EW115" s="239"/>
      <c r="EX115" s="239"/>
      <c r="EY115" s="239"/>
      <c r="EZ115" s="239"/>
      <c r="FA115" s="239"/>
      <c r="FB115" s="239"/>
      <c r="FC115" s="239"/>
      <c r="FD115" s="239"/>
      <c r="FE115" s="239"/>
      <c r="FF115" s="239"/>
      <c r="FG115" s="239"/>
      <c r="FH115" s="239"/>
      <c r="FI115" s="239"/>
      <c r="FJ115" s="239"/>
      <c r="FK115" s="239"/>
      <c r="FL115" s="239"/>
      <c r="FM115" s="239"/>
      <c r="FN115" s="239"/>
      <c r="FO115" s="239"/>
      <c r="FP115" s="239"/>
      <c r="FQ115" s="239"/>
      <c r="FR115" s="239"/>
      <c r="FS115" s="239"/>
      <c r="FT115" s="239"/>
      <c r="FU115" s="239"/>
      <c r="FV115" s="239"/>
      <c r="FW115" s="239"/>
      <c r="FX115" s="239"/>
      <c r="FY115" s="239"/>
      <c r="FZ115" s="239"/>
      <c r="GA115" s="239"/>
      <c r="GB115" s="239"/>
      <c r="GC115" s="239"/>
      <c r="GD115" s="239"/>
      <c r="GE115" s="239"/>
      <c r="GF115" s="239"/>
      <c r="GG115" s="239"/>
      <c r="GH115" s="239"/>
      <c r="GI115" s="239"/>
      <c r="GJ115" s="239"/>
      <c r="GK115" s="239"/>
      <c r="GL115" s="239"/>
      <c r="GM115" s="239"/>
      <c r="GN115" s="239"/>
      <c r="GO115" s="239"/>
      <c r="GP115" s="239"/>
      <c r="GQ115" s="239"/>
      <c r="GR115" s="239"/>
      <c r="GS115" s="239"/>
      <c r="GT115" s="239"/>
      <c r="GU115" s="239"/>
      <c r="GV115" s="239"/>
      <c r="GW115" s="239"/>
      <c r="GX115" s="239"/>
      <c r="GY115" s="239"/>
      <c r="GZ115" s="239"/>
      <c r="HA115" s="239"/>
      <c r="HB115" s="239"/>
      <c r="HC115" s="239"/>
      <c r="HD115" s="239"/>
      <c r="HE115" s="239"/>
      <c r="HF115" s="239"/>
      <c r="HG115" s="239"/>
      <c r="HH115" s="239"/>
      <c r="HI115" s="239"/>
      <c r="HJ115" s="239"/>
      <c r="HK115" s="239"/>
      <c r="HL115" s="239"/>
      <c r="HM115" s="239"/>
      <c r="HN115" s="239"/>
      <c r="HO115" s="239"/>
      <c r="HP115" s="239"/>
      <c r="HQ115" s="239"/>
      <c r="HR115" s="239"/>
      <c r="HS115" s="239"/>
    </row>
    <row r="116" spans="1:227" s="23" customFormat="1" ht="18" customHeight="1">
      <c r="A116" s="42"/>
      <c r="B116" s="17"/>
      <c r="C116" s="17"/>
      <c r="D116" s="22"/>
      <c r="E116" s="178" t="s">
        <v>587</v>
      </c>
      <c r="F116" s="17"/>
      <c r="G116" s="17"/>
      <c r="H116" s="17"/>
      <c r="I116" s="191">
        <f>SUM(K108:K112)</f>
        <v>8926</v>
      </c>
      <c r="J116" s="167" t="s">
        <v>17</v>
      </c>
      <c r="K116" s="17"/>
      <c r="L116" s="17"/>
      <c r="M116" s="80"/>
      <c r="N116" s="80"/>
      <c r="O116" s="80"/>
      <c r="P116" s="80"/>
      <c r="Q116" s="80"/>
      <c r="R116" s="22"/>
      <c r="S116" s="22"/>
      <c r="T116" s="22"/>
      <c r="U116" s="22"/>
      <c r="V116" s="22"/>
      <c r="W116" s="22"/>
      <c r="X116" s="42"/>
      <c r="Y116" s="239"/>
      <c r="Z116" s="239"/>
      <c r="AA116" s="239"/>
      <c r="AB116" s="239"/>
      <c r="AC116" s="239"/>
      <c r="AD116" s="239"/>
      <c r="AE116" s="239"/>
      <c r="AF116" s="239"/>
      <c r="AG116" s="239"/>
      <c r="AH116" s="239"/>
      <c r="AI116" s="239"/>
      <c r="AJ116" s="239"/>
      <c r="AK116" s="239"/>
      <c r="AL116" s="239"/>
      <c r="AM116" s="239"/>
      <c r="AN116" s="239"/>
      <c r="AO116" s="239"/>
      <c r="AP116" s="239"/>
      <c r="AQ116" s="239"/>
      <c r="AR116" s="239"/>
      <c r="AS116" s="239"/>
      <c r="AT116" s="239"/>
      <c r="AU116" s="239"/>
      <c r="AV116" s="239"/>
      <c r="AW116" s="239"/>
      <c r="AX116" s="239"/>
      <c r="AY116" s="239"/>
      <c r="AZ116" s="239"/>
      <c r="BA116" s="239"/>
      <c r="BB116" s="239"/>
      <c r="BC116" s="239"/>
      <c r="BD116" s="239"/>
      <c r="BE116" s="239"/>
      <c r="BF116" s="239"/>
      <c r="BG116" s="239"/>
      <c r="BH116" s="239"/>
      <c r="BI116" s="239"/>
      <c r="BJ116" s="239"/>
      <c r="BK116" s="239"/>
      <c r="BL116" s="239"/>
      <c r="BM116" s="239"/>
      <c r="BN116" s="239"/>
      <c r="BO116" s="239"/>
      <c r="BP116" s="239"/>
      <c r="BQ116" s="239"/>
      <c r="BR116" s="239"/>
      <c r="BS116" s="239"/>
      <c r="BT116" s="239"/>
      <c r="BU116" s="239"/>
      <c r="BV116" s="239"/>
      <c r="BW116" s="239"/>
      <c r="BX116" s="239"/>
      <c r="BY116" s="239"/>
      <c r="BZ116" s="239"/>
      <c r="CA116" s="239"/>
      <c r="CB116" s="239"/>
      <c r="CC116" s="239"/>
      <c r="CD116" s="239"/>
      <c r="CE116" s="239"/>
      <c r="CF116" s="239"/>
      <c r="CG116" s="239"/>
      <c r="CH116" s="239"/>
      <c r="CI116" s="239"/>
      <c r="CJ116" s="239"/>
      <c r="CK116" s="239"/>
      <c r="CL116" s="239"/>
      <c r="CM116" s="239"/>
      <c r="CN116" s="239"/>
      <c r="CO116" s="239"/>
      <c r="CP116" s="239"/>
      <c r="CQ116" s="239"/>
      <c r="CR116" s="239"/>
      <c r="CS116" s="239"/>
      <c r="CT116" s="239"/>
      <c r="CU116" s="239"/>
      <c r="CV116" s="239"/>
      <c r="CW116" s="239"/>
      <c r="CX116" s="239"/>
      <c r="CY116" s="239"/>
      <c r="CZ116" s="239"/>
      <c r="DA116" s="239"/>
      <c r="DB116" s="239"/>
      <c r="DC116" s="239"/>
      <c r="DD116" s="239"/>
      <c r="DE116" s="239"/>
      <c r="DF116" s="239"/>
      <c r="DG116" s="239"/>
      <c r="DH116" s="239"/>
      <c r="DI116" s="239"/>
      <c r="DJ116" s="239"/>
      <c r="DK116" s="239"/>
      <c r="DL116" s="239"/>
      <c r="DM116" s="239"/>
      <c r="DN116" s="239"/>
      <c r="DO116" s="239"/>
      <c r="DP116" s="239"/>
      <c r="DQ116" s="239"/>
      <c r="DR116" s="239"/>
      <c r="DS116" s="239"/>
      <c r="DT116" s="239"/>
      <c r="DU116" s="239"/>
      <c r="DV116" s="239"/>
      <c r="DW116" s="239"/>
      <c r="DX116" s="239"/>
      <c r="DY116" s="239"/>
      <c r="DZ116" s="239"/>
      <c r="EA116" s="239"/>
      <c r="EB116" s="239"/>
      <c r="EC116" s="239"/>
      <c r="ED116" s="239"/>
      <c r="EE116" s="239"/>
      <c r="EF116" s="239"/>
      <c r="EG116" s="239"/>
      <c r="EH116" s="239"/>
      <c r="EI116" s="239"/>
      <c r="EJ116" s="239"/>
      <c r="EK116" s="239"/>
      <c r="EL116" s="239"/>
      <c r="EM116" s="239"/>
      <c r="EN116" s="239"/>
      <c r="EO116" s="239"/>
      <c r="EP116" s="239"/>
      <c r="EQ116" s="239"/>
      <c r="ER116" s="239"/>
      <c r="ES116" s="239"/>
      <c r="ET116" s="239"/>
      <c r="EU116" s="239"/>
      <c r="EV116" s="239"/>
      <c r="EW116" s="239"/>
      <c r="EX116" s="239"/>
      <c r="EY116" s="239"/>
      <c r="EZ116" s="239"/>
      <c r="FA116" s="239"/>
      <c r="FB116" s="239"/>
      <c r="FC116" s="239"/>
      <c r="FD116" s="239"/>
      <c r="FE116" s="239"/>
      <c r="FF116" s="239"/>
      <c r="FG116" s="239"/>
      <c r="FH116" s="239"/>
      <c r="FI116" s="239"/>
      <c r="FJ116" s="239"/>
      <c r="FK116" s="239"/>
      <c r="FL116" s="239"/>
      <c r="FM116" s="239"/>
      <c r="FN116" s="239"/>
      <c r="FO116" s="239"/>
      <c r="FP116" s="239"/>
      <c r="FQ116" s="239"/>
      <c r="FR116" s="239"/>
      <c r="FS116" s="239"/>
      <c r="FT116" s="239"/>
      <c r="FU116" s="239"/>
      <c r="FV116" s="239"/>
      <c r="FW116" s="239"/>
      <c r="FX116" s="239"/>
      <c r="FY116" s="239"/>
      <c r="FZ116" s="239"/>
      <c r="GA116" s="239"/>
      <c r="GB116" s="239"/>
      <c r="GC116" s="239"/>
      <c r="GD116" s="239"/>
      <c r="GE116" s="239"/>
      <c r="GF116" s="239"/>
      <c r="GG116" s="239"/>
      <c r="GH116" s="239"/>
      <c r="GI116" s="239"/>
      <c r="GJ116" s="239"/>
      <c r="GK116" s="239"/>
      <c r="GL116" s="239"/>
      <c r="GM116" s="239"/>
      <c r="GN116" s="239"/>
      <c r="GO116" s="239"/>
      <c r="GP116" s="239"/>
      <c r="GQ116" s="239"/>
      <c r="GR116" s="239"/>
      <c r="GS116" s="239"/>
      <c r="GT116" s="239"/>
      <c r="GU116" s="239"/>
      <c r="GV116" s="239"/>
      <c r="GW116" s="239"/>
      <c r="GX116" s="239"/>
      <c r="GY116" s="239"/>
      <c r="GZ116" s="239"/>
      <c r="HA116" s="239"/>
      <c r="HB116" s="239"/>
      <c r="HC116" s="239"/>
      <c r="HD116" s="239"/>
      <c r="HE116" s="239"/>
      <c r="HF116" s="239"/>
      <c r="HG116" s="239"/>
      <c r="HH116" s="239"/>
      <c r="HI116" s="239"/>
      <c r="HJ116" s="239"/>
      <c r="HK116" s="239"/>
      <c r="HL116" s="239"/>
      <c r="HM116" s="239"/>
      <c r="HN116" s="239"/>
      <c r="HO116" s="239"/>
      <c r="HP116" s="239"/>
      <c r="HQ116" s="239"/>
      <c r="HR116" s="239"/>
      <c r="HS116" s="239"/>
    </row>
    <row r="117" spans="1:227" s="23" customFormat="1" ht="18" customHeight="1">
      <c r="A117" s="42"/>
      <c r="B117" s="17"/>
      <c r="C117" s="17"/>
      <c r="D117" s="22"/>
      <c r="E117" s="178" t="s">
        <v>588</v>
      </c>
      <c r="F117" s="85"/>
      <c r="G117" s="85"/>
      <c r="H117" s="85"/>
      <c r="I117" s="182">
        <f>I116/1000/(SUM(L108:L112))*10</f>
        <v>1.0508594301860137</v>
      </c>
      <c r="J117" s="92" t="s">
        <v>589</v>
      </c>
      <c r="K117" s="17"/>
      <c r="L117" s="92"/>
      <c r="M117" s="80"/>
      <c r="N117" s="80"/>
      <c r="O117" s="80"/>
      <c r="P117" s="80"/>
      <c r="Q117" s="17"/>
      <c r="R117" s="22"/>
      <c r="S117" s="22"/>
      <c r="T117" s="17"/>
      <c r="U117" s="17"/>
      <c r="V117" s="17"/>
      <c r="W117" s="22"/>
      <c r="X117" s="42"/>
      <c r="Y117" s="239"/>
      <c r="Z117" s="239"/>
      <c r="AA117" s="239"/>
      <c r="AB117" s="239"/>
      <c r="AC117" s="239"/>
      <c r="AD117" s="239"/>
      <c r="AE117" s="239"/>
      <c r="AF117" s="239"/>
      <c r="AG117" s="239"/>
      <c r="AH117" s="239"/>
      <c r="AI117" s="239"/>
      <c r="AJ117" s="239"/>
      <c r="AK117" s="239"/>
      <c r="AL117" s="239"/>
      <c r="AM117" s="239"/>
      <c r="AN117" s="239"/>
      <c r="AO117" s="239"/>
      <c r="AP117" s="239"/>
      <c r="AQ117" s="239"/>
      <c r="AR117" s="239"/>
      <c r="AS117" s="239"/>
      <c r="AT117" s="239"/>
      <c r="AU117" s="239"/>
      <c r="AV117" s="239"/>
      <c r="AW117" s="239"/>
      <c r="AX117" s="239"/>
      <c r="AY117" s="239"/>
      <c r="AZ117" s="239"/>
      <c r="BA117" s="239"/>
      <c r="BB117" s="239"/>
      <c r="BC117" s="239"/>
      <c r="BD117" s="239"/>
      <c r="BE117" s="239"/>
      <c r="BF117" s="239"/>
      <c r="BG117" s="239"/>
      <c r="BH117" s="239"/>
      <c r="BI117" s="239"/>
      <c r="BJ117" s="239"/>
      <c r="BK117" s="239"/>
      <c r="BL117" s="239"/>
      <c r="BM117" s="239"/>
      <c r="BN117" s="239"/>
      <c r="BO117" s="239"/>
      <c r="BP117" s="239"/>
      <c r="BQ117" s="239"/>
      <c r="BR117" s="239"/>
      <c r="BS117" s="239"/>
      <c r="BT117" s="239"/>
      <c r="BU117" s="239"/>
      <c r="BV117" s="239"/>
      <c r="BW117" s="239"/>
      <c r="BX117" s="239"/>
      <c r="BY117" s="239"/>
      <c r="BZ117" s="239"/>
      <c r="CA117" s="239"/>
      <c r="CB117" s="239"/>
      <c r="CC117" s="239"/>
      <c r="CD117" s="239"/>
      <c r="CE117" s="239"/>
      <c r="CF117" s="239"/>
      <c r="CG117" s="239"/>
      <c r="CH117" s="239"/>
      <c r="CI117" s="239"/>
      <c r="CJ117" s="239"/>
      <c r="CK117" s="239"/>
      <c r="CL117" s="239"/>
      <c r="CM117" s="239"/>
      <c r="CN117" s="239"/>
      <c r="CO117" s="239"/>
      <c r="CP117" s="239"/>
      <c r="CQ117" s="239"/>
      <c r="CR117" s="239"/>
      <c r="CS117" s="239"/>
      <c r="CT117" s="239"/>
      <c r="CU117" s="239"/>
      <c r="CV117" s="239"/>
      <c r="CW117" s="239"/>
      <c r="CX117" s="239"/>
      <c r="CY117" s="239"/>
      <c r="CZ117" s="239"/>
      <c r="DA117" s="239"/>
      <c r="DB117" s="239"/>
      <c r="DC117" s="239"/>
      <c r="DD117" s="239"/>
      <c r="DE117" s="239"/>
      <c r="DF117" s="239"/>
      <c r="DG117" s="239"/>
      <c r="DH117" s="239"/>
      <c r="DI117" s="239"/>
      <c r="DJ117" s="239"/>
      <c r="DK117" s="239"/>
      <c r="DL117" s="239"/>
      <c r="DM117" s="239"/>
      <c r="DN117" s="239"/>
      <c r="DO117" s="239"/>
      <c r="DP117" s="239"/>
      <c r="DQ117" s="239"/>
      <c r="DR117" s="239"/>
      <c r="DS117" s="239"/>
      <c r="DT117" s="239"/>
      <c r="DU117" s="239"/>
      <c r="DV117" s="239"/>
      <c r="DW117" s="239"/>
      <c r="DX117" s="239"/>
      <c r="DY117" s="239"/>
      <c r="DZ117" s="239"/>
      <c r="EA117" s="239"/>
      <c r="EB117" s="239"/>
      <c r="EC117" s="239"/>
      <c r="ED117" s="239"/>
      <c r="EE117" s="239"/>
      <c r="EF117" s="239"/>
      <c r="EG117" s="239"/>
      <c r="EH117" s="239"/>
      <c r="EI117" s="239"/>
      <c r="EJ117" s="239"/>
      <c r="EK117" s="239"/>
      <c r="EL117" s="239"/>
      <c r="EM117" s="239"/>
      <c r="EN117" s="239"/>
      <c r="EO117" s="239"/>
      <c r="EP117" s="239"/>
      <c r="EQ117" s="239"/>
      <c r="ER117" s="239"/>
      <c r="ES117" s="239"/>
      <c r="ET117" s="239"/>
      <c r="EU117" s="239"/>
      <c r="EV117" s="239"/>
      <c r="EW117" s="239"/>
      <c r="EX117" s="239"/>
      <c r="EY117" s="239"/>
      <c r="EZ117" s="239"/>
      <c r="FA117" s="239"/>
      <c r="FB117" s="239"/>
      <c r="FC117" s="239"/>
      <c r="FD117" s="239"/>
      <c r="FE117" s="239"/>
      <c r="FF117" s="239"/>
      <c r="FG117" s="239"/>
      <c r="FH117" s="239"/>
      <c r="FI117" s="239"/>
      <c r="FJ117" s="239"/>
      <c r="FK117" s="239"/>
      <c r="FL117" s="239"/>
      <c r="FM117" s="239"/>
      <c r="FN117" s="239"/>
      <c r="FO117" s="239"/>
      <c r="FP117" s="239"/>
      <c r="FQ117" s="239"/>
      <c r="FR117" s="239"/>
      <c r="FS117" s="239"/>
      <c r="FT117" s="239"/>
      <c r="FU117" s="239"/>
      <c r="FV117" s="239"/>
      <c r="FW117" s="239"/>
      <c r="FX117" s="239"/>
      <c r="FY117" s="239"/>
      <c r="FZ117" s="239"/>
      <c r="GA117" s="239"/>
      <c r="GB117" s="239"/>
      <c r="GC117" s="239"/>
      <c r="GD117" s="239"/>
      <c r="GE117" s="239"/>
      <c r="GF117" s="239"/>
      <c r="GG117" s="239"/>
      <c r="GH117" s="239"/>
      <c r="GI117" s="239"/>
      <c r="GJ117" s="239"/>
      <c r="GK117" s="239"/>
      <c r="GL117" s="239"/>
      <c r="GM117" s="239"/>
      <c r="GN117" s="239"/>
      <c r="GO117" s="239"/>
      <c r="GP117" s="239"/>
      <c r="GQ117" s="239"/>
      <c r="GR117" s="239"/>
      <c r="GS117" s="239"/>
      <c r="GT117" s="239"/>
      <c r="GU117" s="239"/>
      <c r="GV117" s="239"/>
      <c r="GW117" s="239"/>
      <c r="GX117" s="239"/>
      <c r="GY117" s="239"/>
      <c r="GZ117" s="239"/>
      <c r="HA117" s="239"/>
      <c r="HB117" s="239"/>
      <c r="HC117" s="239"/>
      <c r="HD117" s="239"/>
      <c r="HE117" s="239"/>
      <c r="HF117" s="239"/>
      <c r="HG117" s="239"/>
      <c r="HH117" s="239"/>
      <c r="HI117" s="239"/>
      <c r="HJ117" s="239"/>
      <c r="HK117" s="239"/>
      <c r="HL117" s="239"/>
      <c r="HM117" s="239"/>
      <c r="HN117" s="239"/>
      <c r="HO117" s="239"/>
      <c r="HP117" s="239"/>
      <c r="HQ117" s="239"/>
      <c r="HR117" s="239"/>
      <c r="HS117" s="239"/>
    </row>
    <row r="118" spans="1:227" s="23" customFormat="1" ht="15" customHeight="1">
      <c r="A118" s="42"/>
      <c r="B118" s="17"/>
      <c r="C118" s="17"/>
      <c r="D118" s="22"/>
      <c r="E118" s="92"/>
      <c r="F118" s="17"/>
      <c r="G118" s="17"/>
      <c r="H118" s="17"/>
      <c r="I118" s="17"/>
      <c r="J118" s="17"/>
      <c r="K118" s="17"/>
      <c r="L118" s="80"/>
      <c r="M118" s="80"/>
      <c r="N118" s="80"/>
      <c r="O118" s="80"/>
      <c r="P118" s="80"/>
      <c r="Q118" s="17"/>
      <c r="R118" s="141"/>
      <c r="S118" s="75"/>
      <c r="T118" s="151"/>
      <c r="U118" s="151"/>
      <c r="V118" s="151"/>
      <c r="W118" s="22"/>
      <c r="X118" s="42"/>
      <c r="Y118" s="239"/>
      <c r="Z118" s="239"/>
      <c r="AA118" s="239"/>
      <c r="AB118" s="239"/>
      <c r="AC118" s="239"/>
      <c r="AD118" s="239"/>
      <c r="AE118" s="239"/>
      <c r="AF118" s="239"/>
      <c r="AG118" s="239"/>
      <c r="AH118" s="239"/>
      <c r="AI118" s="239"/>
      <c r="AJ118" s="239"/>
      <c r="AK118" s="239"/>
      <c r="AL118" s="239"/>
      <c r="AM118" s="239"/>
      <c r="AN118" s="239"/>
      <c r="AO118" s="239"/>
      <c r="AP118" s="239"/>
      <c r="AQ118" s="239"/>
      <c r="AR118" s="239"/>
      <c r="AS118" s="239"/>
      <c r="AT118" s="239"/>
      <c r="AU118" s="239"/>
      <c r="AV118" s="239"/>
      <c r="AW118" s="239"/>
      <c r="AX118" s="239"/>
      <c r="AY118" s="239"/>
      <c r="AZ118" s="239"/>
      <c r="BA118" s="239"/>
      <c r="BB118" s="239"/>
      <c r="BC118" s="239"/>
      <c r="BD118" s="239"/>
      <c r="BE118" s="239"/>
      <c r="BF118" s="239"/>
      <c r="BG118" s="239"/>
      <c r="BH118" s="239"/>
      <c r="BI118" s="239"/>
      <c r="BJ118" s="239"/>
      <c r="BK118" s="239"/>
      <c r="BL118" s="239"/>
      <c r="BM118" s="239"/>
      <c r="BN118" s="239"/>
      <c r="BO118" s="239"/>
      <c r="BP118" s="239"/>
      <c r="BQ118" s="239"/>
      <c r="BR118" s="239"/>
      <c r="BS118" s="239"/>
      <c r="BT118" s="239"/>
      <c r="BU118" s="239"/>
      <c r="BV118" s="239"/>
      <c r="BW118" s="239"/>
      <c r="BX118" s="239"/>
      <c r="BY118" s="239"/>
      <c r="BZ118" s="239"/>
      <c r="CA118" s="239"/>
      <c r="CB118" s="239"/>
      <c r="CC118" s="239"/>
      <c r="CD118" s="239"/>
      <c r="CE118" s="239"/>
      <c r="CF118" s="239"/>
      <c r="CG118" s="239"/>
      <c r="CH118" s="239"/>
      <c r="CI118" s="239"/>
      <c r="CJ118" s="239"/>
      <c r="CK118" s="239"/>
      <c r="CL118" s="239"/>
      <c r="CM118" s="239"/>
      <c r="CN118" s="239"/>
      <c r="CO118" s="239"/>
      <c r="CP118" s="239"/>
      <c r="CQ118" s="239"/>
      <c r="CR118" s="239"/>
      <c r="CS118" s="239"/>
      <c r="CT118" s="239"/>
      <c r="CU118" s="239"/>
      <c r="CV118" s="239"/>
      <c r="CW118" s="239"/>
      <c r="CX118" s="239"/>
      <c r="CY118" s="239"/>
      <c r="CZ118" s="239"/>
      <c r="DA118" s="239"/>
      <c r="DB118" s="239"/>
      <c r="DC118" s="239"/>
      <c r="DD118" s="239"/>
      <c r="DE118" s="239"/>
      <c r="DF118" s="239"/>
      <c r="DG118" s="239"/>
      <c r="DH118" s="239"/>
      <c r="DI118" s="239"/>
      <c r="DJ118" s="239"/>
      <c r="DK118" s="239"/>
      <c r="DL118" s="239"/>
      <c r="DM118" s="239"/>
      <c r="DN118" s="239"/>
      <c r="DO118" s="239"/>
      <c r="DP118" s="239"/>
      <c r="DQ118" s="239"/>
      <c r="DR118" s="239"/>
      <c r="DS118" s="239"/>
      <c r="DT118" s="239"/>
      <c r="DU118" s="239"/>
      <c r="DV118" s="239"/>
      <c r="DW118" s="239"/>
      <c r="DX118" s="239"/>
      <c r="DY118" s="239"/>
      <c r="DZ118" s="239"/>
      <c r="EA118" s="239"/>
      <c r="EB118" s="239"/>
      <c r="EC118" s="239"/>
      <c r="ED118" s="239"/>
      <c r="EE118" s="239"/>
      <c r="EF118" s="239"/>
      <c r="EG118" s="239"/>
      <c r="EH118" s="239"/>
      <c r="EI118" s="239"/>
      <c r="EJ118" s="239"/>
      <c r="EK118" s="239"/>
      <c r="EL118" s="239"/>
      <c r="EM118" s="239"/>
      <c r="EN118" s="239"/>
      <c r="EO118" s="239"/>
      <c r="EP118" s="239"/>
      <c r="EQ118" s="239"/>
      <c r="ER118" s="239"/>
      <c r="ES118" s="239"/>
      <c r="ET118" s="239"/>
      <c r="EU118" s="239"/>
      <c r="EV118" s="239"/>
      <c r="EW118" s="239"/>
      <c r="EX118" s="239"/>
      <c r="EY118" s="239"/>
      <c r="EZ118" s="239"/>
      <c r="FA118" s="239"/>
      <c r="FB118" s="239"/>
      <c r="FC118" s="239"/>
      <c r="FD118" s="239"/>
      <c r="FE118" s="239"/>
      <c r="FF118" s="239"/>
      <c r="FG118" s="239"/>
      <c r="FH118" s="239"/>
      <c r="FI118" s="239"/>
      <c r="FJ118" s="239"/>
      <c r="FK118" s="239"/>
      <c r="FL118" s="239"/>
      <c r="FM118" s="239"/>
      <c r="FN118" s="239"/>
      <c r="FO118" s="239"/>
      <c r="FP118" s="239"/>
      <c r="FQ118" s="239"/>
      <c r="FR118" s="239"/>
      <c r="FS118" s="239"/>
      <c r="FT118" s="239"/>
      <c r="FU118" s="239"/>
      <c r="FV118" s="239"/>
      <c r="FW118" s="239"/>
      <c r="FX118" s="239"/>
      <c r="FY118" s="239"/>
      <c r="FZ118" s="239"/>
      <c r="GA118" s="239"/>
      <c r="GB118" s="239"/>
      <c r="GC118" s="239"/>
      <c r="GD118" s="239"/>
      <c r="GE118" s="239"/>
      <c r="GF118" s="239"/>
      <c r="GG118" s="239"/>
      <c r="GH118" s="239"/>
      <c r="GI118" s="239"/>
      <c r="GJ118" s="239"/>
      <c r="GK118" s="239"/>
      <c r="GL118" s="239"/>
      <c r="GM118" s="239"/>
      <c r="GN118" s="239"/>
      <c r="GO118" s="239"/>
      <c r="GP118" s="239"/>
      <c r="GQ118" s="239"/>
      <c r="GR118" s="239"/>
      <c r="GS118" s="239"/>
      <c r="GT118" s="239"/>
      <c r="GU118" s="239"/>
      <c r="GV118" s="239"/>
      <c r="GW118" s="239"/>
      <c r="GX118" s="239"/>
      <c r="GY118" s="239"/>
      <c r="GZ118" s="239"/>
      <c r="HA118" s="239"/>
      <c r="HB118" s="239"/>
      <c r="HC118" s="239"/>
      <c r="HD118" s="239"/>
      <c r="HE118" s="239"/>
      <c r="HF118" s="239"/>
      <c r="HG118" s="239"/>
      <c r="HH118" s="239"/>
      <c r="HI118" s="239"/>
      <c r="HJ118" s="239"/>
      <c r="HK118" s="239"/>
      <c r="HL118" s="239"/>
      <c r="HM118" s="239"/>
      <c r="HN118" s="239"/>
      <c r="HO118" s="239"/>
      <c r="HP118" s="239"/>
      <c r="HQ118" s="239"/>
      <c r="HR118" s="239"/>
      <c r="HS118" s="239"/>
    </row>
    <row r="119" spans="1:227" s="23" customFormat="1" ht="15" customHeight="1">
      <c r="A119" s="42"/>
      <c r="B119" s="17"/>
      <c r="C119" s="17"/>
      <c r="D119" s="22"/>
      <c r="E119" s="168"/>
      <c r="F119" s="168"/>
      <c r="G119" s="168"/>
      <c r="H119" s="168"/>
      <c r="I119" s="17"/>
      <c r="J119" s="17"/>
      <c r="K119" s="17"/>
      <c r="L119" s="80"/>
      <c r="M119" s="80"/>
      <c r="N119" s="80"/>
      <c r="O119" s="80"/>
      <c r="P119" s="80"/>
      <c r="Q119" s="22"/>
      <c r="R119" s="168"/>
      <c r="S119" s="168"/>
      <c r="T119" s="168"/>
      <c r="U119" s="168"/>
      <c r="V119" s="168"/>
      <c r="W119" s="22"/>
      <c r="X119" s="42"/>
      <c r="Y119" s="239"/>
      <c r="Z119" s="239"/>
      <c r="AA119" s="239"/>
      <c r="AB119" s="239"/>
      <c r="AC119" s="239"/>
      <c r="AD119" s="239"/>
      <c r="AE119" s="239"/>
      <c r="AF119" s="239"/>
      <c r="AG119" s="239"/>
      <c r="AH119" s="239"/>
      <c r="AI119" s="239"/>
      <c r="AJ119" s="239"/>
      <c r="AK119" s="239"/>
      <c r="AL119" s="239"/>
      <c r="AM119" s="239"/>
      <c r="AN119" s="239"/>
      <c r="AO119" s="239"/>
      <c r="AP119" s="239"/>
      <c r="AQ119" s="239"/>
      <c r="AR119" s="239"/>
      <c r="AS119" s="239"/>
      <c r="AT119" s="239"/>
      <c r="AU119" s="239"/>
      <c r="AV119" s="239"/>
      <c r="AW119" s="239"/>
      <c r="AX119" s="239"/>
      <c r="AY119" s="239"/>
      <c r="AZ119" s="239"/>
      <c r="BA119" s="239"/>
      <c r="BB119" s="239"/>
      <c r="BC119" s="239"/>
      <c r="BD119" s="239"/>
      <c r="BE119" s="239"/>
      <c r="BF119" s="239"/>
      <c r="BG119" s="239"/>
      <c r="BH119" s="239"/>
      <c r="BI119" s="239"/>
      <c r="BJ119" s="239"/>
      <c r="BK119" s="239"/>
      <c r="BL119" s="239"/>
      <c r="BM119" s="239"/>
      <c r="BN119" s="239"/>
      <c r="BO119" s="239"/>
      <c r="BP119" s="239"/>
      <c r="BQ119" s="239"/>
      <c r="BR119" s="239"/>
      <c r="BS119" s="239"/>
      <c r="BT119" s="239"/>
      <c r="BU119" s="239"/>
      <c r="BV119" s="239"/>
      <c r="BW119" s="239"/>
      <c r="BX119" s="239"/>
      <c r="BY119" s="239"/>
      <c r="BZ119" s="239"/>
      <c r="CA119" s="239"/>
      <c r="CB119" s="239"/>
      <c r="CC119" s="239"/>
      <c r="CD119" s="239"/>
      <c r="CE119" s="239"/>
      <c r="CF119" s="239"/>
      <c r="CG119" s="239"/>
      <c r="CH119" s="239"/>
      <c r="CI119" s="239"/>
      <c r="CJ119" s="239"/>
      <c r="CK119" s="239"/>
      <c r="CL119" s="239"/>
      <c r="CM119" s="239"/>
      <c r="CN119" s="239"/>
      <c r="CO119" s="239"/>
      <c r="CP119" s="239"/>
      <c r="CQ119" s="239"/>
      <c r="CR119" s="239"/>
      <c r="CS119" s="239"/>
      <c r="CT119" s="239"/>
      <c r="CU119" s="239"/>
      <c r="CV119" s="239"/>
      <c r="CW119" s="239"/>
      <c r="CX119" s="239"/>
      <c r="CY119" s="239"/>
      <c r="CZ119" s="239"/>
      <c r="DA119" s="239"/>
      <c r="DB119" s="239"/>
      <c r="DC119" s="239"/>
      <c r="DD119" s="239"/>
      <c r="DE119" s="239"/>
      <c r="DF119" s="239"/>
      <c r="DG119" s="239"/>
      <c r="DH119" s="239"/>
      <c r="DI119" s="239"/>
      <c r="DJ119" s="239"/>
      <c r="DK119" s="239"/>
      <c r="DL119" s="239"/>
      <c r="DM119" s="239"/>
      <c r="DN119" s="239"/>
      <c r="DO119" s="239"/>
      <c r="DP119" s="239"/>
      <c r="DQ119" s="239"/>
      <c r="DR119" s="239"/>
      <c r="DS119" s="239"/>
      <c r="DT119" s="239"/>
      <c r="DU119" s="239"/>
      <c r="DV119" s="239"/>
      <c r="DW119" s="239"/>
      <c r="DX119" s="239"/>
      <c r="DY119" s="239"/>
      <c r="DZ119" s="239"/>
      <c r="EA119" s="239"/>
      <c r="EB119" s="239"/>
      <c r="EC119" s="239"/>
      <c r="ED119" s="239"/>
      <c r="EE119" s="239"/>
      <c r="EF119" s="239"/>
      <c r="EG119" s="239"/>
      <c r="EH119" s="239"/>
      <c r="EI119" s="239"/>
      <c r="EJ119" s="239"/>
      <c r="EK119" s="239"/>
      <c r="EL119" s="239"/>
      <c r="EM119" s="239"/>
      <c r="EN119" s="239"/>
      <c r="EO119" s="239"/>
      <c r="EP119" s="239"/>
      <c r="EQ119" s="239"/>
      <c r="ER119" s="239"/>
      <c r="ES119" s="239"/>
      <c r="ET119" s="239"/>
      <c r="EU119" s="239"/>
      <c r="EV119" s="239"/>
      <c r="EW119" s="239"/>
      <c r="EX119" s="239"/>
      <c r="EY119" s="239"/>
      <c r="EZ119" s="239"/>
      <c r="FA119" s="239"/>
      <c r="FB119" s="239"/>
      <c r="FC119" s="239"/>
      <c r="FD119" s="239"/>
      <c r="FE119" s="239"/>
      <c r="FF119" s="239"/>
      <c r="FG119" s="239"/>
      <c r="FH119" s="239"/>
      <c r="FI119" s="239"/>
      <c r="FJ119" s="239"/>
      <c r="FK119" s="239"/>
      <c r="FL119" s="239"/>
      <c r="FM119" s="239"/>
      <c r="FN119" s="239"/>
      <c r="FO119" s="239"/>
      <c r="FP119" s="239"/>
      <c r="FQ119" s="239"/>
      <c r="FR119" s="239"/>
      <c r="FS119" s="239"/>
      <c r="FT119" s="239"/>
      <c r="FU119" s="239"/>
      <c r="FV119" s="239"/>
      <c r="FW119" s="239"/>
      <c r="FX119" s="239"/>
      <c r="FY119" s="239"/>
      <c r="FZ119" s="239"/>
      <c r="GA119" s="239"/>
      <c r="GB119" s="239"/>
      <c r="GC119" s="239"/>
      <c r="GD119" s="239"/>
      <c r="GE119" s="239"/>
      <c r="GF119" s="239"/>
      <c r="GG119" s="239"/>
      <c r="GH119" s="239"/>
      <c r="GI119" s="239"/>
      <c r="GJ119" s="239"/>
      <c r="GK119" s="239"/>
      <c r="GL119" s="239"/>
      <c r="GM119" s="239"/>
      <c r="GN119" s="239"/>
      <c r="GO119" s="239"/>
      <c r="GP119" s="239"/>
      <c r="GQ119" s="239"/>
      <c r="GR119" s="239"/>
      <c r="GS119" s="239"/>
      <c r="GT119" s="239"/>
      <c r="GU119" s="239"/>
      <c r="GV119" s="239"/>
      <c r="GW119" s="239"/>
      <c r="GX119" s="239"/>
      <c r="GY119" s="239"/>
      <c r="GZ119" s="239"/>
      <c r="HA119" s="239"/>
      <c r="HB119" s="239"/>
      <c r="HC119" s="239"/>
      <c r="HD119" s="239"/>
      <c r="HE119" s="239"/>
      <c r="HF119" s="239"/>
      <c r="HG119" s="239"/>
      <c r="HH119" s="239"/>
      <c r="HI119" s="239"/>
      <c r="HJ119" s="239"/>
      <c r="HK119" s="239"/>
      <c r="HL119" s="239"/>
      <c r="HM119" s="239"/>
      <c r="HN119" s="239"/>
      <c r="HO119" s="239"/>
      <c r="HP119" s="239"/>
      <c r="HQ119" s="239"/>
      <c r="HR119" s="239"/>
      <c r="HS119" s="239"/>
    </row>
    <row r="120" spans="1:227" s="23" customFormat="1" ht="15" customHeight="1">
      <c r="A120" s="42"/>
      <c r="B120" s="17"/>
      <c r="C120" s="17"/>
      <c r="D120" s="22"/>
      <c r="E120" s="168"/>
      <c r="F120" s="168"/>
      <c r="G120" s="168"/>
      <c r="H120" s="168"/>
      <c r="I120" s="168"/>
      <c r="J120" s="168"/>
      <c r="K120" s="168"/>
      <c r="L120" s="168"/>
      <c r="M120" s="168"/>
      <c r="N120" s="168"/>
      <c r="O120" s="168"/>
      <c r="P120" s="168"/>
      <c r="Q120" s="168"/>
      <c r="R120" s="168"/>
      <c r="S120" s="168"/>
      <c r="T120" s="168"/>
      <c r="U120" s="168"/>
      <c r="V120" s="168"/>
      <c r="W120" s="22"/>
      <c r="X120" s="42"/>
      <c r="Y120" s="239"/>
      <c r="Z120" s="239"/>
      <c r="AA120" s="239"/>
      <c r="AB120" s="239"/>
      <c r="AC120" s="239"/>
      <c r="AD120" s="239"/>
      <c r="AE120" s="239"/>
      <c r="AF120" s="239"/>
      <c r="AG120" s="239"/>
      <c r="AH120" s="239"/>
      <c r="AI120" s="239"/>
      <c r="AJ120" s="239"/>
      <c r="AK120" s="239"/>
      <c r="AL120" s="239"/>
      <c r="AM120" s="239"/>
      <c r="AN120" s="239"/>
      <c r="AO120" s="239"/>
      <c r="AP120" s="239"/>
      <c r="AQ120" s="239"/>
      <c r="AR120" s="239"/>
      <c r="AS120" s="239"/>
      <c r="AT120" s="239"/>
      <c r="AU120" s="239"/>
      <c r="AV120" s="239"/>
      <c r="AW120" s="239"/>
      <c r="AX120" s="239"/>
      <c r="AY120" s="239"/>
      <c r="AZ120" s="239"/>
      <c r="BA120" s="239"/>
      <c r="BB120" s="239"/>
      <c r="BC120" s="239"/>
      <c r="BD120" s="239"/>
      <c r="BE120" s="239"/>
      <c r="BF120" s="239"/>
      <c r="BG120" s="239"/>
      <c r="BH120" s="239"/>
      <c r="BI120" s="239"/>
      <c r="BJ120" s="239"/>
      <c r="BK120" s="239"/>
      <c r="BL120" s="239"/>
      <c r="BM120" s="239"/>
      <c r="BN120" s="239"/>
      <c r="BO120" s="239"/>
      <c r="BP120" s="239"/>
      <c r="BQ120" s="239"/>
      <c r="BR120" s="239"/>
      <c r="BS120" s="239"/>
      <c r="BT120" s="239"/>
      <c r="BU120" s="239"/>
      <c r="BV120" s="239"/>
      <c r="BW120" s="239"/>
      <c r="BX120" s="239"/>
      <c r="BY120" s="239"/>
      <c r="BZ120" s="239"/>
      <c r="CA120" s="239"/>
      <c r="CB120" s="239"/>
      <c r="CC120" s="239"/>
      <c r="CD120" s="239"/>
      <c r="CE120" s="239"/>
      <c r="CF120" s="239"/>
      <c r="CG120" s="239"/>
      <c r="CH120" s="239"/>
      <c r="CI120" s="239"/>
      <c r="CJ120" s="239"/>
      <c r="CK120" s="239"/>
      <c r="CL120" s="239"/>
      <c r="CM120" s="239"/>
      <c r="CN120" s="239"/>
      <c r="CO120" s="239"/>
      <c r="CP120" s="239"/>
      <c r="CQ120" s="239"/>
      <c r="CR120" s="239"/>
      <c r="CS120" s="239"/>
      <c r="CT120" s="239"/>
      <c r="CU120" s="239"/>
      <c r="CV120" s="239"/>
      <c r="CW120" s="239"/>
      <c r="CX120" s="239"/>
      <c r="CY120" s="239"/>
      <c r="CZ120" s="239"/>
      <c r="DA120" s="239"/>
      <c r="DB120" s="239"/>
      <c r="DC120" s="239"/>
      <c r="DD120" s="239"/>
      <c r="DE120" s="239"/>
      <c r="DF120" s="239"/>
      <c r="DG120" s="239"/>
      <c r="DH120" s="239"/>
      <c r="DI120" s="239"/>
      <c r="DJ120" s="239"/>
      <c r="DK120" s="239"/>
      <c r="DL120" s="239"/>
      <c r="DM120" s="239"/>
      <c r="DN120" s="239"/>
      <c r="DO120" s="239"/>
      <c r="DP120" s="239"/>
      <c r="DQ120" s="239"/>
      <c r="DR120" s="239"/>
      <c r="DS120" s="239"/>
      <c r="DT120" s="239"/>
      <c r="DU120" s="239"/>
      <c r="DV120" s="239"/>
      <c r="DW120" s="239"/>
      <c r="DX120" s="239"/>
      <c r="DY120" s="239"/>
      <c r="DZ120" s="239"/>
      <c r="EA120" s="239"/>
      <c r="EB120" s="239"/>
      <c r="EC120" s="239"/>
      <c r="ED120" s="239"/>
      <c r="EE120" s="239"/>
      <c r="EF120" s="239"/>
      <c r="EG120" s="239"/>
      <c r="EH120" s="239"/>
      <c r="EI120" s="239"/>
      <c r="EJ120" s="239"/>
      <c r="EK120" s="239"/>
      <c r="EL120" s="239"/>
      <c r="EM120" s="239"/>
      <c r="EN120" s="239"/>
      <c r="EO120" s="239"/>
      <c r="EP120" s="239"/>
      <c r="EQ120" s="239"/>
      <c r="ER120" s="239"/>
      <c r="ES120" s="239"/>
      <c r="ET120" s="239"/>
      <c r="EU120" s="239"/>
      <c r="EV120" s="239"/>
      <c r="EW120" s="239"/>
      <c r="EX120" s="239"/>
      <c r="EY120" s="239"/>
      <c r="EZ120" s="239"/>
      <c r="FA120" s="239"/>
      <c r="FB120" s="239"/>
      <c r="FC120" s="239"/>
      <c r="FD120" s="239"/>
      <c r="FE120" s="239"/>
      <c r="FF120" s="239"/>
      <c r="FG120" s="239"/>
      <c r="FH120" s="239"/>
      <c r="FI120" s="239"/>
      <c r="FJ120" s="239"/>
      <c r="FK120" s="239"/>
      <c r="FL120" s="239"/>
      <c r="FM120" s="239"/>
      <c r="FN120" s="239"/>
      <c r="FO120" s="239"/>
      <c r="FP120" s="239"/>
      <c r="FQ120" s="239"/>
      <c r="FR120" s="239"/>
      <c r="FS120" s="239"/>
      <c r="FT120" s="239"/>
      <c r="FU120" s="239"/>
      <c r="FV120" s="239"/>
      <c r="FW120" s="239"/>
      <c r="FX120" s="239"/>
      <c r="FY120" s="239"/>
      <c r="FZ120" s="239"/>
      <c r="GA120" s="239"/>
      <c r="GB120" s="239"/>
      <c r="GC120" s="239"/>
      <c r="GD120" s="239"/>
      <c r="GE120" s="239"/>
      <c r="GF120" s="239"/>
      <c r="GG120" s="239"/>
      <c r="GH120" s="239"/>
      <c r="GI120" s="239"/>
      <c r="GJ120" s="239"/>
      <c r="GK120" s="239"/>
      <c r="GL120" s="239"/>
      <c r="GM120" s="239"/>
      <c r="GN120" s="239"/>
      <c r="GO120" s="239"/>
      <c r="GP120" s="239"/>
      <c r="GQ120" s="239"/>
      <c r="GR120" s="239"/>
      <c r="GS120" s="239"/>
      <c r="GT120" s="239"/>
      <c r="GU120" s="239"/>
      <c r="GV120" s="239"/>
      <c r="GW120" s="239"/>
      <c r="GX120" s="239"/>
      <c r="GY120" s="239"/>
      <c r="GZ120" s="239"/>
      <c r="HA120" s="239"/>
      <c r="HB120" s="239"/>
      <c r="HC120" s="239"/>
      <c r="HD120" s="239"/>
      <c r="HE120" s="239"/>
      <c r="HF120" s="239"/>
      <c r="HG120" s="239"/>
      <c r="HH120" s="239"/>
      <c r="HI120" s="239"/>
      <c r="HJ120" s="239"/>
      <c r="HK120" s="239"/>
      <c r="HL120" s="239"/>
      <c r="HM120" s="239"/>
      <c r="HN120" s="239"/>
      <c r="HO120" s="239"/>
      <c r="HP120" s="239"/>
      <c r="HQ120" s="239"/>
      <c r="HR120" s="239"/>
      <c r="HS120" s="239"/>
    </row>
    <row r="121" spans="1:227" s="23" customFormat="1" ht="15" customHeight="1">
      <c r="A121" s="42"/>
      <c r="B121" s="17"/>
      <c r="C121" s="17"/>
      <c r="D121" s="22"/>
      <c r="E121" s="322" t="s">
        <v>633</v>
      </c>
      <c r="F121" s="322"/>
      <c r="G121" s="322"/>
      <c r="H121" s="17"/>
      <c r="I121" s="236"/>
      <c r="J121" s="17"/>
      <c r="K121" s="236"/>
      <c r="L121" s="279" t="str">
        <f>Wymagania!B74</f>
        <v>Vitoclima 300-S/HE O4F3080M2</v>
      </c>
      <c r="M121" s="279"/>
      <c r="N121" s="279"/>
      <c r="O121" s="279"/>
      <c r="P121" s="279"/>
      <c r="Q121" s="279"/>
      <c r="R121" s="279"/>
      <c r="S121" s="279"/>
      <c r="T121" s="168"/>
      <c r="U121" s="168"/>
      <c r="V121" s="168"/>
      <c r="W121" s="22"/>
      <c r="X121" s="42"/>
      <c r="Y121" s="239"/>
      <c r="Z121" s="239"/>
      <c r="AA121" s="239"/>
      <c r="AB121" s="239"/>
      <c r="AC121" s="239"/>
      <c r="AD121" s="239"/>
      <c r="AE121" s="239"/>
      <c r="AF121" s="239"/>
      <c r="AG121" s="239"/>
      <c r="AH121" s="239"/>
      <c r="AI121" s="239"/>
      <c r="AJ121" s="239"/>
      <c r="AK121" s="239"/>
      <c r="AL121" s="239"/>
      <c r="AM121" s="239"/>
      <c r="AN121" s="239"/>
      <c r="AO121" s="239"/>
      <c r="AP121" s="239"/>
      <c r="AQ121" s="239"/>
      <c r="AR121" s="239"/>
      <c r="AS121" s="239"/>
      <c r="AT121" s="239"/>
      <c r="AU121" s="239"/>
      <c r="AV121" s="239"/>
      <c r="AW121" s="239"/>
      <c r="AX121" s="239"/>
      <c r="AY121" s="239"/>
      <c r="AZ121" s="239"/>
      <c r="BA121" s="239"/>
      <c r="BB121" s="239"/>
      <c r="BC121" s="239"/>
      <c r="BD121" s="239"/>
      <c r="BE121" s="239"/>
      <c r="BF121" s="239"/>
      <c r="BG121" s="239"/>
      <c r="BH121" s="239"/>
      <c r="BI121" s="239"/>
      <c r="BJ121" s="239"/>
      <c r="BK121" s="239"/>
      <c r="BL121" s="239"/>
      <c r="BM121" s="239"/>
      <c r="BN121" s="239"/>
      <c r="BO121" s="239"/>
      <c r="BP121" s="239"/>
      <c r="BQ121" s="239"/>
      <c r="BR121" s="239"/>
      <c r="BS121" s="239"/>
      <c r="BT121" s="239"/>
      <c r="BU121" s="239"/>
      <c r="BV121" s="239"/>
      <c r="BW121" s="239"/>
      <c r="BX121" s="239"/>
      <c r="BY121" s="239"/>
      <c r="BZ121" s="239"/>
      <c r="CA121" s="239"/>
      <c r="CB121" s="239"/>
      <c r="CC121" s="239"/>
      <c r="CD121" s="239"/>
      <c r="CE121" s="239"/>
      <c r="CF121" s="239"/>
      <c r="CG121" s="239"/>
      <c r="CH121" s="239"/>
      <c r="CI121" s="239"/>
      <c r="CJ121" s="239"/>
      <c r="CK121" s="239"/>
      <c r="CL121" s="239"/>
      <c r="CM121" s="239"/>
      <c r="CN121" s="239"/>
      <c r="CO121" s="239"/>
      <c r="CP121" s="239"/>
      <c r="CQ121" s="239"/>
      <c r="CR121" s="239"/>
      <c r="CS121" s="239"/>
      <c r="CT121" s="239"/>
      <c r="CU121" s="239"/>
      <c r="CV121" s="239"/>
      <c r="CW121" s="239"/>
      <c r="CX121" s="239"/>
      <c r="CY121" s="239"/>
      <c r="CZ121" s="239"/>
      <c r="DA121" s="239"/>
      <c r="DB121" s="239"/>
      <c r="DC121" s="239"/>
      <c r="DD121" s="239"/>
      <c r="DE121" s="239"/>
      <c r="DF121" s="239"/>
      <c r="DG121" s="239"/>
      <c r="DH121" s="239"/>
      <c r="DI121" s="239"/>
      <c r="DJ121" s="239"/>
      <c r="DK121" s="239"/>
      <c r="DL121" s="239"/>
      <c r="DM121" s="239"/>
      <c r="DN121" s="239"/>
      <c r="DO121" s="239"/>
      <c r="DP121" s="239"/>
      <c r="DQ121" s="239"/>
      <c r="DR121" s="239"/>
      <c r="DS121" s="239"/>
      <c r="DT121" s="239"/>
      <c r="DU121" s="239"/>
      <c r="DV121" s="239"/>
      <c r="DW121" s="239"/>
      <c r="DX121" s="239"/>
      <c r="DY121" s="239"/>
      <c r="DZ121" s="239"/>
      <c r="EA121" s="239"/>
      <c r="EB121" s="239"/>
      <c r="EC121" s="239"/>
      <c r="ED121" s="239"/>
      <c r="EE121" s="239"/>
      <c r="EF121" s="239"/>
      <c r="EG121" s="239"/>
      <c r="EH121" s="239"/>
      <c r="EI121" s="239"/>
      <c r="EJ121" s="239"/>
      <c r="EK121" s="239"/>
      <c r="EL121" s="239"/>
      <c r="EM121" s="239"/>
      <c r="EN121" s="239"/>
      <c r="EO121" s="239"/>
      <c r="EP121" s="239"/>
      <c r="EQ121" s="239"/>
      <c r="ER121" s="239"/>
      <c r="ES121" s="239"/>
      <c r="ET121" s="239"/>
      <c r="EU121" s="239"/>
      <c r="EV121" s="239"/>
      <c r="EW121" s="239"/>
      <c r="EX121" s="239"/>
      <c r="EY121" s="239"/>
      <c r="EZ121" s="239"/>
      <c r="FA121" s="239"/>
      <c r="FB121" s="239"/>
      <c r="FC121" s="239"/>
      <c r="FD121" s="239"/>
      <c r="FE121" s="239"/>
      <c r="FF121" s="239"/>
      <c r="FG121" s="239"/>
      <c r="FH121" s="239"/>
      <c r="FI121" s="239"/>
      <c r="FJ121" s="239"/>
      <c r="FK121" s="239"/>
      <c r="FL121" s="239"/>
      <c r="FM121" s="239"/>
      <c r="FN121" s="239"/>
      <c r="FO121" s="239"/>
      <c r="FP121" s="239"/>
      <c r="FQ121" s="239"/>
      <c r="FR121" s="239"/>
      <c r="FS121" s="239"/>
      <c r="FT121" s="239"/>
      <c r="FU121" s="239"/>
      <c r="FV121" s="239"/>
      <c r="FW121" s="239"/>
      <c r="FX121" s="239"/>
      <c r="FY121" s="239"/>
      <c r="FZ121" s="239"/>
      <c r="GA121" s="239"/>
      <c r="GB121" s="239"/>
      <c r="GC121" s="239"/>
      <c r="GD121" s="239"/>
      <c r="GE121" s="239"/>
      <c r="GF121" s="239"/>
      <c r="GG121" s="239"/>
      <c r="GH121" s="239"/>
      <c r="GI121" s="239"/>
      <c r="GJ121" s="239"/>
      <c r="GK121" s="239"/>
      <c r="GL121" s="239"/>
      <c r="GM121" s="239"/>
      <c r="GN121" s="239"/>
      <c r="GO121" s="239"/>
      <c r="GP121" s="239"/>
      <c r="GQ121" s="239"/>
      <c r="GR121" s="239"/>
      <c r="GS121" s="239"/>
      <c r="GT121" s="239"/>
      <c r="GU121" s="239"/>
      <c r="GV121" s="239"/>
      <c r="GW121" s="239"/>
      <c r="GX121" s="239"/>
      <c r="GY121" s="239"/>
      <c r="GZ121" s="239"/>
      <c r="HA121" s="239"/>
      <c r="HB121" s="239"/>
      <c r="HC121" s="239"/>
      <c r="HD121" s="239"/>
      <c r="HE121" s="239"/>
      <c r="HF121" s="239"/>
      <c r="HG121" s="239"/>
      <c r="HH121" s="239"/>
      <c r="HI121" s="239"/>
      <c r="HJ121" s="239"/>
      <c r="HK121" s="239"/>
      <c r="HL121" s="239"/>
      <c r="HM121" s="239"/>
      <c r="HN121" s="239"/>
      <c r="HO121" s="239"/>
      <c r="HP121" s="239"/>
      <c r="HQ121" s="239"/>
      <c r="HR121" s="239"/>
      <c r="HS121" s="239"/>
    </row>
    <row r="122" spans="1:227" s="23" customFormat="1" ht="15" customHeight="1">
      <c r="A122" s="42"/>
      <c r="B122" s="17"/>
      <c r="C122" s="17"/>
      <c r="D122" s="22"/>
      <c r="E122" s="323"/>
      <c r="F122" s="323"/>
      <c r="G122" s="323"/>
      <c r="H122" s="237"/>
      <c r="I122" s="237"/>
      <c r="J122" s="237"/>
      <c r="K122" s="237"/>
      <c r="L122" s="279"/>
      <c r="M122" s="279"/>
      <c r="N122" s="279"/>
      <c r="O122" s="279"/>
      <c r="P122" s="279"/>
      <c r="Q122" s="279"/>
      <c r="R122" s="279"/>
      <c r="S122" s="279"/>
      <c r="T122" s="168"/>
      <c r="U122" s="168"/>
      <c r="V122" s="168"/>
      <c r="W122" s="22"/>
      <c r="X122" s="42"/>
      <c r="Y122" s="239"/>
      <c r="Z122" s="239"/>
      <c r="AA122" s="239"/>
      <c r="AB122" s="239"/>
      <c r="AC122" s="239"/>
      <c r="AD122" s="239"/>
      <c r="AE122" s="239"/>
      <c r="AF122" s="239"/>
      <c r="AG122" s="239"/>
      <c r="AH122" s="239"/>
      <c r="AI122" s="239"/>
      <c r="AJ122" s="239"/>
      <c r="AK122" s="239"/>
      <c r="AL122" s="239"/>
      <c r="AM122" s="239"/>
      <c r="AN122" s="239"/>
      <c r="AO122" s="239"/>
      <c r="AP122" s="239"/>
      <c r="AQ122" s="239"/>
      <c r="AR122" s="239"/>
      <c r="AS122" s="239"/>
      <c r="AT122" s="239"/>
      <c r="AU122" s="239"/>
      <c r="AV122" s="239"/>
      <c r="AW122" s="239"/>
      <c r="AX122" s="239"/>
      <c r="AY122" s="239"/>
      <c r="AZ122" s="239"/>
      <c r="BA122" s="239"/>
      <c r="BB122" s="239"/>
      <c r="BC122" s="239"/>
      <c r="BD122" s="239"/>
      <c r="BE122" s="239"/>
      <c r="BF122" s="239"/>
      <c r="BG122" s="239"/>
      <c r="BH122" s="239"/>
      <c r="BI122" s="239"/>
      <c r="BJ122" s="239"/>
      <c r="BK122" s="239"/>
      <c r="BL122" s="239"/>
      <c r="BM122" s="239"/>
      <c r="BN122" s="239"/>
      <c r="BO122" s="239"/>
      <c r="BP122" s="239"/>
      <c r="BQ122" s="239"/>
      <c r="BR122" s="239"/>
      <c r="BS122" s="239"/>
      <c r="BT122" s="239"/>
      <c r="BU122" s="239"/>
      <c r="BV122" s="239"/>
      <c r="BW122" s="239"/>
      <c r="BX122" s="239"/>
      <c r="BY122" s="239"/>
      <c r="BZ122" s="239"/>
      <c r="CA122" s="239"/>
      <c r="CB122" s="239"/>
      <c r="CC122" s="239"/>
      <c r="CD122" s="239"/>
      <c r="CE122" s="239"/>
      <c r="CF122" s="239"/>
      <c r="CG122" s="239"/>
      <c r="CH122" s="239"/>
      <c r="CI122" s="239"/>
      <c r="CJ122" s="239"/>
      <c r="CK122" s="239"/>
      <c r="CL122" s="239"/>
      <c r="CM122" s="239"/>
      <c r="CN122" s="239"/>
      <c r="CO122" s="239"/>
      <c r="CP122" s="239"/>
      <c r="CQ122" s="239"/>
      <c r="CR122" s="239"/>
      <c r="CS122" s="239"/>
      <c r="CT122" s="239"/>
      <c r="CU122" s="239"/>
      <c r="CV122" s="239"/>
      <c r="CW122" s="239"/>
      <c r="CX122" s="239"/>
      <c r="CY122" s="239"/>
      <c r="CZ122" s="239"/>
      <c r="DA122" s="239"/>
      <c r="DB122" s="239"/>
      <c r="DC122" s="239"/>
      <c r="DD122" s="239"/>
      <c r="DE122" s="239"/>
      <c r="DF122" s="239"/>
      <c r="DG122" s="239"/>
      <c r="DH122" s="239"/>
      <c r="DI122" s="239"/>
      <c r="DJ122" s="239"/>
      <c r="DK122" s="239"/>
      <c r="DL122" s="239"/>
      <c r="DM122" s="239"/>
      <c r="DN122" s="239"/>
      <c r="DO122" s="239"/>
      <c r="DP122" s="239"/>
      <c r="DQ122" s="239"/>
      <c r="DR122" s="239"/>
      <c r="DS122" s="239"/>
      <c r="DT122" s="239"/>
      <c r="DU122" s="239"/>
      <c r="DV122" s="239"/>
      <c r="DW122" s="239"/>
      <c r="DX122" s="239"/>
      <c r="DY122" s="239"/>
      <c r="DZ122" s="239"/>
      <c r="EA122" s="239"/>
      <c r="EB122" s="239"/>
      <c r="EC122" s="239"/>
      <c r="ED122" s="239"/>
      <c r="EE122" s="239"/>
      <c r="EF122" s="239"/>
      <c r="EG122" s="239"/>
      <c r="EH122" s="239"/>
      <c r="EI122" s="239"/>
      <c r="EJ122" s="239"/>
      <c r="EK122" s="239"/>
      <c r="EL122" s="239"/>
      <c r="EM122" s="239"/>
      <c r="EN122" s="239"/>
      <c r="EO122" s="239"/>
      <c r="EP122" s="239"/>
      <c r="EQ122" s="239"/>
      <c r="ER122" s="239"/>
      <c r="ES122" s="239"/>
      <c r="ET122" s="239"/>
      <c r="EU122" s="239"/>
      <c r="EV122" s="239"/>
      <c r="EW122" s="239"/>
      <c r="EX122" s="239"/>
      <c r="EY122" s="239"/>
      <c r="EZ122" s="239"/>
      <c r="FA122" s="239"/>
      <c r="FB122" s="239"/>
      <c r="FC122" s="239"/>
      <c r="FD122" s="239"/>
      <c r="FE122" s="239"/>
      <c r="FF122" s="239"/>
      <c r="FG122" s="239"/>
      <c r="FH122" s="239"/>
      <c r="FI122" s="239"/>
      <c r="FJ122" s="239"/>
      <c r="FK122" s="239"/>
      <c r="FL122" s="239"/>
      <c r="FM122" s="239"/>
      <c r="FN122" s="239"/>
      <c r="FO122" s="239"/>
      <c r="FP122" s="239"/>
      <c r="FQ122" s="239"/>
      <c r="FR122" s="239"/>
      <c r="FS122" s="239"/>
      <c r="FT122" s="239"/>
      <c r="FU122" s="239"/>
      <c r="FV122" s="239"/>
      <c r="FW122" s="239"/>
      <c r="FX122" s="239"/>
      <c r="FY122" s="239"/>
      <c r="FZ122" s="239"/>
      <c r="GA122" s="239"/>
      <c r="GB122" s="239"/>
      <c r="GC122" s="239"/>
      <c r="GD122" s="239"/>
      <c r="GE122" s="239"/>
      <c r="GF122" s="239"/>
      <c r="GG122" s="239"/>
      <c r="GH122" s="239"/>
      <c r="GI122" s="239"/>
      <c r="GJ122" s="239"/>
      <c r="GK122" s="239"/>
      <c r="GL122" s="239"/>
      <c r="GM122" s="239"/>
      <c r="GN122" s="239"/>
      <c r="GO122" s="239"/>
      <c r="GP122" s="239"/>
      <c r="GQ122" s="239"/>
      <c r="GR122" s="239"/>
      <c r="GS122" s="239"/>
      <c r="GT122" s="239"/>
      <c r="GU122" s="239"/>
      <c r="GV122" s="239"/>
      <c r="GW122" s="239"/>
      <c r="GX122" s="239"/>
      <c r="GY122" s="239"/>
      <c r="GZ122" s="239"/>
      <c r="HA122" s="239"/>
      <c r="HB122" s="239"/>
      <c r="HC122" s="239"/>
      <c r="HD122" s="239"/>
      <c r="HE122" s="239"/>
      <c r="HF122" s="239"/>
      <c r="HG122" s="239"/>
      <c r="HH122" s="239"/>
      <c r="HI122" s="239"/>
      <c r="HJ122" s="239"/>
      <c r="HK122" s="239"/>
      <c r="HL122" s="239"/>
      <c r="HM122" s="239"/>
      <c r="HN122" s="239"/>
      <c r="HO122" s="239"/>
      <c r="HP122" s="239"/>
      <c r="HQ122" s="239"/>
      <c r="HR122" s="239"/>
      <c r="HS122" s="239"/>
    </row>
    <row r="123" spans="1:227" s="23" customFormat="1" ht="18" customHeight="1">
      <c r="A123" s="42"/>
      <c r="B123" s="17"/>
      <c r="C123" s="17"/>
      <c r="D123" s="22"/>
      <c r="E123" s="57" t="s">
        <v>634</v>
      </c>
      <c r="F123" s="168"/>
      <c r="G123" s="168"/>
      <c r="H123" s="168"/>
      <c r="I123" s="168"/>
      <c r="J123" s="168"/>
      <c r="K123" s="168"/>
      <c r="L123" s="168"/>
      <c r="M123" s="168"/>
      <c r="N123" s="168"/>
      <c r="O123" s="168"/>
      <c r="P123" s="168"/>
      <c r="Q123" s="168"/>
      <c r="R123" s="192">
        <f>Wymagania!D74*1000</f>
        <v>8000</v>
      </c>
      <c r="S123" s="175" t="s">
        <v>17</v>
      </c>
      <c r="T123" s="168"/>
      <c r="U123" s="168"/>
      <c r="V123" s="168"/>
      <c r="W123" s="22"/>
      <c r="X123" s="42"/>
      <c r="Y123" s="239"/>
      <c r="Z123" s="239"/>
      <c r="AA123" s="239"/>
      <c r="AB123" s="239"/>
      <c r="AC123" s="239"/>
      <c r="AD123" s="239"/>
      <c r="AE123" s="239"/>
      <c r="AF123" s="239"/>
      <c r="AG123" s="239"/>
      <c r="AH123" s="239"/>
      <c r="AI123" s="239"/>
      <c r="AJ123" s="239"/>
      <c r="AK123" s="239"/>
      <c r="AL123" s="239"/>
      <c r="AM123" s="239"/>
      <c r="AN123" s="239"/>
      <c r="AO123" s="239"/>
      <c r="AP123" s="239"/>
      <c r="AQ123" s="239"/>
      <c r="AR123" s="239"/>
      <c r="AS123" s="239"/>
      <c r="AT123" s="239"/>
      <c r="AU123" s="239"/>
      <c r="AV123" s="239"/>
      <c r="AW123" s="239"/>
      <c r="AX123" s="239"/>
      <c r="AY123" s="239"/>
      <c r="AZ123" s="239"/>
      <c r="BA123" s="239"/>
      <c r="BB123" s="239"/>
      <c r="BC123" s="239"/>
      <c r="BD123" s="239"/>
      <c r="BE123" s="239"/>
      <c r="BF123" s="239"/>
      <c r="BG123" s="239"/>
      <c r="BH123" s="239"/>
      <c r="BI123" s="239"/>
      <c r="BJ123" s="239"/>
      <c r="BK123" s="239"/>
      <c r="BL123" s="239"/>
      <c r="BM123" s="239"/>
      <c r="BN123" s="239"/>
      <c r="BO123" s="239"/>
      <c r="BP123" s="239"/>
      <c r="BQ123" s="239"/>
      <c r="BR123" s="239"/>
      <c r="BS123" s="239"/>
      <c r="BT123" s="239"/>
      <c r="BU123" s="239"/>
      <c r="BV123" s="239"/>
      <c r="BW123" s="239"/>
      <c r="BX123" s="239"/>
      <c r="BY123" s="239"/>
      <c r="BZ123" s="239"/>
      <c r="CA123" s="239"/>
      <c r="CB123" s="239"/>
      <c r="CC123" s="239"/>
      <c r="CD123" s="239"/>
      <c r="CE123" s="239"/>
      <c r="CF123" s="239"/>
      <c r="CG123" s="239"/>
      <c r="CH123" s="239"/>
      <c r="CI123" s="239"/>
      <c r="CJ123" s="239"/>
      <c r="CK123" s="239"/>
      <c r="CL123" s="239"/>
      <c r="CM123" s="239"/>
      <c r="CN123" s="239"/>
      <c r="CO123" s="239"/>
      <c r="CP123" s="239"/>
      <c r="CQ123" s="239"/>
      <c r="CR123" s="239"/>
      <c r="CS123" s="239"/>
      <c r="CT123" s="239"/>
      <c r="CU123" s="239"/>
      <c r="CV123" s="239"/>
      <c r="CW123" s="239"/>
      <c r="CX123" s="239"/>
      <c r="CY123" s="239"/>
      <c r="CZ123" s="239"/>
      <c r="DA123" s="239"/>
      <c r="DB123" s="239"/>
      <c r="DC123" s="239"/>
      <c r="DD123" s="239"/>
      <c r="DE123" s="239"/>
      <c r="DF123" s="239"/>
      <c r="DG123" s="239"/>
      <c r="DH123" s="239"/>
      <c r="DI123" s="239"/>
      <c r="DJ123" s="239"/>
      <c r="DK123" s="239"/>
      <c r="DL123" s="239"/>
      <c r="DM123" s="239"/>
      <c r="DN123" s="239"/>
      <c r="DO123" s="239"/>
      <c r="DP123" s="239"/>
      <c r="DQ123" s="239"/>
      <c r="DR123" s="239"/>
      <c r="DS123" s="239"/>
      <c r="DT123" s="239"/>
      <c r="DU123" s="239"/>
      <c r="DV123" s="239"/>
      <c r="DW123" s="239"/>
      <c r="DX123" s="239"/>
      <c r="DY123" s="239"/>
      <c r="DZ123" s="239"/>
      <c r="EA123" s="239"/>
      <c r="EB123" s="239"/>
      <c r="EC123" s="239"/>
      <c r="ED123" s="239"/>
      <c r="EE123" s="239"/>
      <c r="EF123" s="239"/>
      <c r="EG123" s="239"/>
      <c r="EH123" s="239"/>
      <c r="EI123" s="239"/>
      <c r="EJ123" s="239"/>
      <c r="EK123" s="239"/>
      <c r="EL123" s="239"/>
      <c r="EM123" s="239"/>
      <c r="EN123" s="239"/>
      <c r="EO123" s="239"/>
      <c r="EP123" s="239"/>
      <c r="EQ123" s="239"/>
      <c r="ER123" s="239"/>
      <c r="ES123" s="239"/>
      <c r="ET123" s="239"/>
      <c r="EU123" s="239"/>
      <c r="EV123" s="239"/>
      <c r="EW123" s="239"/>
      <c r="EX123" s="239"/>
      <c r="EY123" s="239"/>
      <c r="EZ123" s="239"/>
      <c r="FA123" s="239"/>
      <c r="FB123" s="239"/>
      <c r="FC123" s="239"/>
      <c r="FD123" s="239"/>
      <c r="FE123" s="239"/>
      <c r="FF123" s="239"/>
      <c r="FG123" s="239"/>
      <c r="FH123" s="239"/>
      <c r="FI123" s="239"/>
      <c r="FJ123" s="239"/>
      <c r="FK123" s="239"/>
      <c r="FL123" s="239"/>
      <c r="FM123" s="239"/>
      <c r="FN123" s="239"/>
      <c r="FO123" s="239"/>
      <c r="FP123" s="239"/>
      <c r="FQ123" s="239"/>
      <c r="FR123" s="239"/>
      <c r="FS123" s="239"/>
      <c r="FT123" s="239"/>
      <c r="FU123" s="239"/>
      <c r="FV123" s="239"/>
      <c r="FW123" s="239"/>
      <c r="FX123" s="239"/>
      <c r="FY123" s="239"/>
      <c r="FZ123" s="239"/>
      <c r="GA123" s="239"/>
      <c r="GB123" s="239"/>
      <c r="GC123" s="239"/>
      <c r="GD123" s="239"/>
      <c r="GE123" s="239"/>
      <c r="GF123" s="239"/>
      <c r="GG123" s="239"/>
      <c r="GH123" s="239"/>
      <c r="GI123" s="239"/>
      <c r="GJ123" s="239"/>
      <c r="GK123" s="239"/>
      <c r="GL123" s="239"/>
      <c r="GM123" s="239"/>
      <c r="GN123" s="239"/>
      <c r="GO123" s="239"/>
      <c r="GP123" s="239"/>
      <c r="GQ123" s="239"/>
      <c r="GR123" s="239"/>
      <c r="GS123" s="239"/>
      <c r="GT123" s="239"/>
      <c r="GU123" s="239"/>
      <c r="GV123" s="239"/>
      <c r="GW123" s="239"/>
      <c r="GX123" s="239"/>
      <c r="GY123" s="239"/>
      <c r="GZ123" s="239"/>
      <c r="HA123" s="239"/>
      <c r="HB123" s="239"/>
      <c r="HC123" s="239"/>
      <c r="HD123" s="239"/>
      <c r="HE123" s="239"/>
      <c r="HF123" s="239"/>
      <c r="HG123" s="239"/>
      <c r="HH123" s="239"/>
      <c r="HI123" s="239"/>
      <c r="HJ123" s="239"/>
      <c r="HK123" s="239"/>
      <c r="HL123" s="239"/>
      <c r="HM123" s="239"/>
      <c r="HN123" s="239"/>
      <c r="HO123" s="239"/>
      <c r="HP123" s="239"/>
      <c r="HQ123" s="239"/>
      <c r="HR123" s="239"/>
      <c r="HS123" s="239"/>
    </row>
    <row r="124" spans="1:227" s="23" customFormat="1" ht="18" customHeight="1">
      <c r="A124" s="42"/>
      <c r="B124" s="17"/>
      <c r="C124" s="17"/>
      <c r="D124" s="17"/>
      <c r="E124" s="57" t="s">
        <v>636</v>
      </c>
      <c r="F124" s="168"/>
      <c r="G124" s="168"/>
      <c r="H124" s="168"/>
      <c r="I124" s="168"/>
      <c r="J124" s="168"/>
      <c r="K124" s="168"/>
      <c r="L124" s="168"/>
      <c r="M124" s="168"/>
      <c r="N124" s="168"/>
      <c r="O124" s="168"/>
      <c r="P124" s="168"/>
      <c r="Q124" s="168"/>
      <c r="R124" s="193" t="s">
        <v>638</v>
      </c>
      <c r="S124" s="168"/>
      <c r="T124" s="168"/>
      <c r="U124" s="168"/>
      <c r="V124" s="168"/>
      <c r="W124" s="22"/>
      <c r="X124" s="42"/>
      <c r="Y124" s="239"/>
      <c r="Z124" s="239"/>
      <c r="AA124" s="239"/>
      <c r="AB124" s="239"/>
      <c r="AC124" s="239"/>
      <c r="AD124" s="239"/>
      <c r="AE124" s="239"/>
      <c r="AF124" s="239"/>
      <c r="AG124" s="239"/>
      <c r="AH124" s="239"/>
      <c r="AI124" s="239"/>
      <c r="AJ124" s="239"/>
      <c r="AK124" s="239"/>
      <c r="AL124" s="239"/>
      <c r="AM124" s="239"/>
      <c r="AN124" s="239"/>
      <c r="AO124" s="239"/>
      <c r="AP124" s="239"/>
      <c r="AQ124" s="239"/>
      <c r="AR124" s="239"/>
      <c r="AS124" s="239"/>
      <c r="AT124" s="239"/>
      <c r="AU124" s="239"/>
      <c r="AV124" s="239"/>
      <c r="AW124" s="239"/>
      <c r="AX124" s="239"/>
      <c r="AY124" s="239"/>
      <c r="AZ124" s="239"/>
      <c r="BA124" s="239"/>
      <c r="BB124" s="239"/>
      <c r="BC124" s="239"/>
      <c r="BD124" s="239"/>
      <c r="BE124" s="239"/>
      <c r="BF124" s="239"/>
      <c r="BG124" s="239"/>
      <c r="BH124" s="239"/>
      <c r="BI124" s="239"/>
      <c r="BJ124" s="239"/>
      <c r="BK124" s="239"/>
      <c r="BL124" s="239"/>
      <c r="BM124" s="239"/>
      <c r="BN124" s="239"/>
      <c r="BO124" s="239"/>
      <c r="BP124" s="239"/>
      <c r="BQ124" s="239"/>
      <c r="BR124" s="239"/>
      <c r="BS124" s="239"/>
      <c r="BT124" s="239"/>
      <c r="BU124" s="239"/>
      <c r="BV124" s="239"/>
      <c r="BW124" s="239"/>
      <c r="BX124" s="239"/>
      <c r="BY124" s="239"/>
      <c r="BZ124" s="239"/>
      <c r="CA124" s="239"/>
      <c r="CB124" s="239"/>
      <c r="CC124" s="239"/>
      <c r="CD124" s="239"/>
      <c r="CE124" s="239"/>
      <c r="CF124" s="239"/>
      <c r="CG124" s="239"/>
      <c r="CH124" s="239"/>
      <c r="CI124" s="239"/>
      <c r="CJ124" s="239"/>
      <c r="CK124" s="239"/>
      <c r="CL124" s="239"/>
      <c r="CM124" s="239"/>
      <c r="CN124" s="239"/>
      <c r="CO124" s="239"/>
      <c r="CP124" s="239"/>
      <c r="CQ124" s="239"/>
      <c r="CR124" s="239"/>
      <c r="CS124" s="239"/>
      <c r="CT124" s="239"/>
      <c r="CU124" s="239"/>
      <c r="CV124" s="239"/>
      <c r="CW124" s="239"/>
      <c r="CX124" s="239"/>
      <c r="CY124" s="239"/>
      <c r="CZ124" s="239"/>
      <c r="DA124" s="239"/>
      <c r="DB124" s="239"/>
      <c r="DC124" s="239"/>
      <c r="DD124" s="239"/>
      <c r="DE124" s="239"/>
      <c r="DF124" s="239"/>
      <c r="DG124" s="239"/>
      <c r="DH124" s="239"/>
      <c r="DI124" s="239"/>
      <c r="DJ124" s="239"/>
      <c r="DK124" s="239"/>
      <c r="DL124" s="239"/>
      <c r="DM124" s="239"/>
      <c r="DN124" s="239"/>
      <c r="DO124" s="239"/>
      <c r="DP124" s="239"/>
      <c r="DQ124" s="239"/>
      <c r="DR124" s="239"/>
      <c r="DS124" s="239"/>
      <c r="DT124" s="239"/>
      <c r="DU124" s="239"/>
      <c r="DV124" s="239"/>
      <c r="DW124" s="239"/>
      <c r="DX124" s="239"/>
      <c r="DY124" s="239"/>
      <c r="DZ124" s="239"/>
      <c r="EA124" s="239"/>
      <c r="EB124" s="239"/>
      <c r="EC124" s="239"/>
      <c r="ED124" s="239"/>
      <c r="EE124" s="239"/>
      <c r="EF124" s="239"/>
      <c r="EG124" s="239"/>
      <c r="EH124" s="239"/>
      <c r="EI124" s="239"/>
      <c r="EJ124" s="239"/>
      <c r="EK124" s="239"/>
      <c r="EL124" s="239"/>
      <c r="EM124" s="239"/>
      <c r="EN124" s="239"/>
      <c r="EO124" s="239"/>
      <c r="EP124" s="239"/>
      <c r="EQ124" s="239"/>
      <c r="ER124" s="239"/>
      <c r="ES124" s="239"/>
      <c r="ET124" s="239"/>
      <c r="EU124" s="239"/>
      <c r="EV124" s="239"/>
      <c r="EW124" s="239"/>
      <c r="EX124" s="239"/>
      <c r="EY124" s="239"/>
      <c r="EZ124" s="239"/>
      <c r="FA124" s="239"/>
      <c r="FB124" s="239"/>
      <c r="FC124" s="239"/>
      <c r="FD124" s="239"/>
      <c r="FE124" s="239"/>
      <c r="FF124" s="239"/>
      <c r="FG124" s="239"/>
      <c r="FH124" s="239"/>
      <c r="FI124" s="239"/>
      <c r="FJ124" s="239"/>
      <c r="FK124" s="239"/>
      <c r="FL124" s="239"/>
      <c r="FM124" s="239"/>
      <c r="FN124" s="239"/>
      <c r="FO124" s="239"/>
      <c r="FP124" s="239"/>
      <c r="FQ124" s="239"/>
      <c r="FR124" s="239"/>
      <c r="FS124" s="239"/>
      <c r="FT124" s="239"/>
      <c r="FU124" s="239"/>
      <c r="FV124" s="239"/>
      <c r="FW124" s="239"/>
      <c r="FX124" s="239"/>
      <c r="FY124" s="239"/>
      <c r="FZ124" s="239"/>
      <c r="GA124" s="239"/>
      <c r="GB124" s="239"/>
      <c r="GC124" s="239"/>
      <c r="GD124" s="239"/>
      <c r="GE124" s="239"/>
      <c r="GF124" s="239"/>
      <c r="GG124" s="239"/>
      <c r="GH124" s="239"/>
      <c r="GI124" s="239"/>
      <c r="GJ124" s="239"/>
      <c r="GK124" s="239"/>
      <c r="GL124" s="239"/>
      <c r="GM124" s="239"/>
      <c r="GN124" s="239"/>
      <c r="GO124" s="239"/>
      <c r="GP124" s="239"/>
      <c r="GQ124" s="239"/>
      <c r="GR124" s="239"/>
      <c r="GS124" s="239"/>
      <c r="GT124" s="239"/>
      <c r="GU124" s="239"/>
      <c r="GV124" s="239"/>
      <c r="GW124" s="239"/>
      <c r="GX124" s="239"/>
      <c r="GY124" s="239"/>
      <c r="GZ124" s="239"/>
      <c r="HA124" s="239"/>
      <c r="HB124" s="239"/>
      <c r="HC124" s="239"/>
      <c r="HD124" s="239"/>
      <c r="HE124" s="239"/>
      <c r="HF124" s="239"/>
      <c r="HG124" s="239"/>
      <c r="HH124" s="239"/>
      <c r="HI124" s="239"/>
      <c r="HJ124" s="239"/>
      <c r="HK124" s="239"/>
      <c r="HL124" s="239"/>
      <c r="HM124" s="239"/>
      <c r="HN124" s="239"/>
      <c r="HO124" s="239"/>
      <c r="HP124" s="239"/>
      <c r="HQ124" s="239"/>
      <c r="HR124" s="239"/>
      <c r="HS124" s="239"/>
    </row>
    <row r="125" spans="1:227" s="23" customFormat="1" ht="18" customHeight="1">
      <c r="A125" s="42"/>
      <c r="B125" s="17"/>
      <c r="C125" s="17"/>
      <c r="D125" s="17"/>
      <c r="E125" s="57" t="s">
        <v>635</v>
      </c>
      <c r="F125" s="168"/>
      <c r="G125" s="168"/>
      <c r="H125" s="168"/>
      <c r="I125" s="168"/>
      <c r="J125" s="168"/>
      <c r="K125" s="168"/>
      <c r="L125" s="168"/>
      <c r="M125" s="168"/>
      <c r="N125" s="168"/>
      <c r="O125" s="168"/>
      <c r="P125" s="168"/>
      <c r="Q125" s="168"/>
      <c r="R125" s="192">
        <f>Wymagania!E74*1000</f>
        <v>9500</v>
      </c>
      <c r="S125" s="175" t="s">
        <v>17</v>
      </c>
      <c r="T125" s="168"/>
      <c r="U125" s="168"/>
      <c r="V125" s="168"/>
      <c r="W125" s="22"/>
      <c r="X125" s="42"/>
      <c r="Y125" s="239"/>
      <c r="Z125" s="239"/>
      <c r="AA125" s="239"/>
      <c r="AB125" s="239"/>
      <c r="AC125" s="239"/>
      <c r="AD125" s="239"/>
      <c r="AE125" s="239"/>
      <c r="AF125" s="239"/>
      <c r="AG125" s="239"/>
      <c r="AH125" s="239"/>
      <c r="AI125" s="239"/>
      <c r="AJ125" s="239"/>
      <c r="AK125" s="239"/>
      <c r="AL125" s="239"/>
      <c r="AM125" s="239"/>
      <c r="AN125" s="239"/>
      <c r="AO125" s="239"/>
      <c r="AP125" s="239"/>
      <c r="AQ125" s="239"/>
      <c r="AR125" s="239"/>
      <c r="AS125" s="239"/>
      <c r="AT125" s="239"/>
      <c r="AU125" s="239"/>
      <c r="AV125" s="239"/>
      <c r="AW125" s="239"/>
      <c r="AX125" s="239"/>
      <c r="AY125" s="239"/>
      <c r="AZ125" s="239"/>
      <c r="BA125" s="239"/>
      <c r="BB125" s="239"/>
      <c r="BC125" s="239"/>
      <c r="BD125" s="239"/>
      <c r="BE125" s="239"/>
      <c r="BF125" s="239"/>
      <c r="BG125" s="239"/>
      <c r="BH125" s="239"/>
      <c r="BI125" s="239"/>
      <c r="BJ125" s="239"/>
      <c r="BK125" s="239"/>
      <c r="BL125" s="239"/>
      <c r="BM125" s="239"/>
      <c r="BN125" s="239"/>
      <c r="BO125" s="239"/>
      <c r="BP125" s="239"/>
      <c r="BQ125" s="239"/>
      <c r="BR125" s="239"/>
      <c r="BS125" s="239"/>
      <c r="BT125" s="239"/>
      <c r="BU125" s="239"/>
      <c r="BV125" s="239"/>
      <c r="BW125" s="239"/>
      <c r="BX125" s="239"/>
      <c r="BY125" s="239"/>
      <c r="BZ125" s="239"/>
      <c r="CA125" s="239"/>
      <c r="CB125" s="239"/>
      <c r="CC125" s="239"/>
      <c r="CD125" s="239"/>
      <c r="CE125" s="239"/>
      <c r="CF125" s="239"/>
      <c r="CG125" s="239"/>
      <c r="CH125" s="239"/>
      <c r="CI125" s="239"/>
      <c r="CJ125" s="239"/>
      <c r="CK125" s="239"/>
      <c r="CL125" s="239"/>
      <c r="CM125" s="239"/>
      <c r="CN125" s="239"/>
      <c r="CO125" s="239"/>
      <c r="CP125" s="239"/>
      <c r="CQ125" s="239"/>
      <c r="CR125" s="239"/>
      <c r="CS125" s="239"/>
      <c r="CT125" s="239"/>
      <c r="CU125" s="239"/>
      <c r="CV125" s="239"/>
      <c r="CW125" s="239"/>
      <c r="CX125" s="239"/>
      <c r="CY125" s="239"/>
      <c r="CZ125" s="239"/>
      <c r="DA125" s="239"/>
      <c r="DB125" s="239"/>
      <c r="DC125" s="239"/>
      <c r="DD125" s="239"/>
      <c r="DE125" s="239"/>
      <c r="DF125" s="239"/>
      <c r="DG125" s="239"/>
      <c r="DH125" s="239"/>
      <c r="DI125" s="239"/>
      <c r="DJ125" s="239"/>
      <c r="DK125" s="239"/>
      <c r="DL125" s="239"/>
      <c r="DM125" s="239"/>
      <c r="DN125" s="239"/>
      <c r="DO125" s="239"/>
      <c r="DP125" s="239"/>
      <c r="DQ125" s="239"/>
      <c r="DR125" s="239"/>
      <c r="DS125" s="239"/>
      <c r="DT125" s="239"/>
      <c r="DU125" s="239"/>
      <c r="DV125" s="239"/>
      <c r="DW125" s="239"/>
      <c r="DX125" s="239"/>
      <c r="DY125" s="239"/>
      <c r="DZ125" s="239"/>
      <c r="EA125" s="239"/>
      <c r="EB125" s="239"/>
      <c r="EC125" s="239"/>
      <c r="ED125" s="239"/>
      <c r="EE125" s="239"/>
      <c r="EF125" s="239"/>
      <c r="EG125" s="239"/>
      <c r="EH125" s="239"/>
      <c r="EI125" s="239"/>
      <c r="EJ125" s="239"/>
      <c r="EK125" s="239"/>
      <c r="EL125" s="239"/>
      <c r="EM125" s="239"/>
      <c r="EN125" s="239"/>
      <c r="EO125" s="239"/>
      <c r="EP125" s="239"/>
      <c r="EQ125" s="239"/>
      <c r="ER125" s="239"/>
      <c r="ES125" s="239"/>
      <c r="ET125" s="239"/>
      <c r="EU125" s="239"/>
      <c r="EV125" s="239"/>
      <c r="EW125" s="239"/>
      <c r="EX125" s="239"/>
      <c r="EY125" s="239"/>
      <c r="EZ125" s="239"/>
      <c r="FA125" s="239"/>
      <c r="FB125" s="239"/>
      <c r="FC125" s="239"/>
      <c r="FD125" s="239"/>
      <c r="FE125" s="239"/>
      <c r="FF125" s="239"/>
      <c r="FG125" s="239"/>
      <c r="FH125" s="239"/>
      <c r="FI125" s="239"/>
      <c r="FJ125" s="239"/>
      <c r="FK125" s="239"/>
      <c r="FL125" s="239"/>
      <c r="FM125" s="239"/>
      <c r="FN125" s="239"/>
      <c r="FO125" s="239"/>
      <c r="FP125" s="239"/>
      <c r="FQ125" s="239"/>
      <c r="FR125" s="239"/>
      <c r="FS125" s="239"/>
      <c r="FT125" s="239"/>
      <c r="FU125" s="239"/>
      <c r="FV125" s="239"/>
      <c r="FW125" s="239"/>
      <c r="FX125" s="239"/>
      <c r="FY125" s="239"/>
      <c r="FZ125" s="239"/>
      <c r="GA125" s="239"/>
      <c r="GB125" s="239"/>
      <c r="GC125" s="239"/>
      <c r="GD125" s="239"/>
      <c r="GE125" s="239"/>
      <c r="GF125" s="239"/>
      <c r="GG125" s="239"/>
      <c r="GH125" s="239"/>
      <c r="GI125" s="239"/>
      <c r="GJ125" s="239"/>
      <c r="GK125" s="239"/>
      <c r="GL125" s="239"/>
      <c r="GM125" s="239"/>
      <c r="GN125" s="239"/>
      <c r="GO125" s="239"/>
      <c r="GP125" s="239"/>
      <c r="GQ125" s="239"/>
      <c r="GR125" s="239"/>
      <c r="GS125" s="239"/>
      <c r="GT125" s="239"/>
      <c r="GU125" s="239"/>
      <c r="GV125" s="239"/>
      <c r="GW125" s="239"/>
      <c r="GX125" s="239"/>
      <c r="GY125" s="239"/>
      <c r="GZ125" s="239"/>
      <c r="HA125" s="239"/>
      <c r="HB125" s="239"/>
      <c r="HC125" s="239"/>
      <c r="HD125" s="239"/>
      <c r="HE125" s="239"/>
      <c r="HF125" s="239"/>
      <c r="HG125" s="239"/>
      <c r="HH125" s="239"/>
      <c r="HI125" s="239"/>
      <c r="HJ125" s="239"/>
      <c r="HK125" s="239"/>
      <c r="HL125" s="239"/>
      <c r="HM125" s="239"/>
      <c r="HN125" s="239"/>
      <c r="HO125" s="239"/>
      <c r="HP125" s="239"/>
      <c r="HQ125" s="239"/>
      <c r="HR125" s="239"/>
      <c r="HS125" s="239"/>
    </row>
    <row r="126" spans="1:227" s="23" customFormat="1" ht="18" customHeight="1">
      <c r="A126" s="42"/>
      <c r="B126" s="17"/>
      <c r="C126" s="17"/>
      <c r="D126" s="17"/>
      <c r="E126" s="57" t="s">
        <v>637</v>
      </c>
      <c r="F126" s="168"/>
      <c r="G126" s="168"/>
      <c r="H126" s="168"/>
      <c r="I126" s="168"/>
      <c r="J126" s="168"/>
      <c r="K126" s="168"/>
      <c r="L126" s="168"/>
      <c r="M126" s="168"/>
      <c r="N126" s="168"/>
      <c r="O126" s="168"/>
      <c r="P126" s="168"/>
      <c r="Q126" s="168"/>
      <c r="R126" s="194" t="s">
        <v>639</v>
      </c>
      <c r="S126" s="168"/>
      <c r="T126" s="168"/>
      <c r="U126" s="168"/>
      <c r="V126" s="168"/>
      <c r="W126" s="22"/>
      <c r="X126" s="42"/>
      <c r="Y126" s="239"/>
      <c r="Z126" s="239"/>
      <c r="AA126" s="239"/>
      <c r="AB126" s="239"/>
      <c r="AC126" s="239"/>
      <c r="AD126" s="239"/>
      <c r="AE126" s="239"/>
      <c r="AF126" s="239"/>
      <c r="AG126" s="239"/>
      <c r="AH126" s="239"/>
      <c r="AI126" s="239"/>
      <c r="AJ126" s="239"/>
      <c r="AK126" s="239"/>
      <c r="AL126" s="239"/>
      <c r="AM126" s="239"/>
      <c r="AN126" s="239"/>
      <c r="AO126" s="239"/>
      <c r="AP126" s="239"/>
      <c r="AQ126" s="239"/>
      <c r="AR126" s="239"/>
      <c r="AS126" s="239"/>
      <c r="AT126" s="239"/>
      <c r="AU126" s="239"/>
      <c r="AV126" s="239"/>
      <c r="AW126" s="239"/>
      <c r="AX126" s="239"/>
      <c r="AY126" s="239"/>
      <c r="AZ126" s="239"/>
      <c r="BA126" s="239"/>
      <c r="BB126" s="239"/>
      <c r="BC126" s="239"/>
      <c r="BD126" s="239"/>
      <c r="BE126" s="239"/>
      <c r="BF126" s="239"/>
      <c r="BG126" s="239"/>
      <c r="BH126" s="239"/>
      <c r="BI126" s="239"/>
      <c r="BJ126" s="239"/>
      <c r="BK126" s="239"/>
      <c r="BL126" s="239"/>
      <c r="BM126" s="239"/>
      <c r="BN126" s="239"/>
      <c r="BO126" s="239"/>
      <c r="BP126" s="239"/>
      <c r="BQ126" s="239"/>
      <c r="BR126" s="239"/>
      <c r="BS126" s="239"/>
      <c r="BT126" s="239"/>
      <c r="BU126" s="239"/>
      <c r="BV126" s="239"/>
      <c r="BW126" s="239"/>
      <c r="BX126" s="239"/>
      <c r="BY126" s="239"/>
      <c r="BZ126" s="239"/>
      <c r="CA126" s="239"/>
      <c r="CB126" s="239"/>
      <c r="CC126" s="239"/>
      <c r="CD126" s="239"/>
      <c r="CE126" s="239"/>
      <c r="CF126" s="239"/>
      <c r="CG126" s="239"/>
      <c r="CH126" s="239"/>
      <c r="CI126" s="239"/>
      <c r="CJ126" s="239"/>
      <c r="CK126" s="239"/>
      <c r="CL126" s="239"/>
      <c r="CM126" s="239"/>
      <c r="CN126" s="239"/>
      <c r="CO126" s="239"/>
      <c r="CP126" s="239"/>
      <c r="CQ126" s="239"/>
      <c r="CR126" s="239"/>
      <c r="CS126" s="239"/>
      <c r="CT126" s="239"/>
      <c r="CU126" s="239"/>
      <c r="CV126" s="239"/>
      <c r="CW126" s="239"/>
      <c r="CX126" s="239"/>
      <c r="CY126" s="239"/>
      <c r="CZ126" s="239"/>
      <c r="DA126" s="239"/>
      <c r="DB126" s="239"/>
      <c r="DC126" s="239"/>
      <c r="DD126" s="239"/>
      <c r="DE126" s="239"/>
      <c r="DF126" s="239"/>
      <c r="DG126" s="239"/>
      <c r="DH126" s="239"/>
      <c r="DI126" s="239"/>
      <c r="DJ126" s="239"/>
      <c r="DK126" s="239"/>
      <c r="DL126" s="239"/>
      <c r="DM126" s="239"/>
      <c r="DN126" s="239"/>
      <c r="DO126" s="239"/>
      <c r="DP126" s="239"/>
      <c r="DQ126" s="239"/>
      <c r="DR126" s="239"/>
      <c r="DS126" s="239"/>
      <c r="DT126" s="239"/>
      <c r="DU126" s="239"/>
      <c r="DV126" s="239"/>
      <c r="DW126" s="239"/>
      <c r="DX126" s="239"/>
      <c r="DY126" s="239"/>
      <c r="DZ126" s="239"/>
      <c r="EA126" s="239"/>
      <c r="EB126" s="239"/>
      <c r="EC126" s="239"/>
      <c r="ED126" s="239"/>
      <c r="EE126" s="239"/>
      <c r="EF126" s="239"/>
      <c r="EG126" s="239"/>
      <c r="EH126" s="239"/>
      <c r="EI126" s="239"/>
      <c r="EJ126" s="239"/>
      <c r="EK126" s="239"/>
      <c r="EL126" s="239"/>
      <c r="EM126" s="239"/>
      <c r="EN126" s="239"/>
      <c r="EO126" s="239"/>
      <c r="EP126" s="239"/>
      <c r="EQ126" s="239"/>
      <c r="ER126" s="239"/>
      <c r="ES126" s="239"/>
      <c r="ET126" s="239"/>
      <c r="EU126" s="239"/>
      <c r="EV126" s="239"/>
      <c r="EW126" s="239"/>
      <c r="EX126" s="239"/>
      <c r="EY126" s="239"/>
      <c r="EZ126" s="239"/>
      <c r="FA126" s="239"/>
      <c r="FB126" s="239"/>
      <c r="FC126" s="239"/>
      <c r="FD126" s="239"/>
      <c r="FE126" s="239"/>
      <c r="FF126" s="239"/>
      <c r="FG126" s="239"/>
      <c r="FH126" s="239"/>
      <c r="FI126" s="239"/>
      <c r="FJ126" s="239"/>
      <c r="FK126" s="239"/>
      <c r="FL126" s="239"/>
      <c r="FM126" s="239"/>
      <c r="FN126" s="239"/>
      <c r="FO126" s="239"/>
      <c r="FP126" s="239"/>
      <c r="FQ126" s="239"/>
      <c r="FR126" s="239"/>
      <c r="FS126" s="239"/>
      <c r="FT126" s="239"/>
      <c r="FU126" s="239"/>
      <c r="FV126" s="239"/>
      <c r="FW126" s="239"/>
      <c r="FX126" s="239"/>
      <c r="FY126" s="239"/>
      <c r="FZ126" s="239"/>
      <c r="GA126" s="239"/>
      <c r="GB126" s="239"/>
      <c r="GC126" s="239"/>
      <c r="GD126" s="239"/>
      <c r="GE126" s="239"/>
      <c r="GF126" s="239"/>
      <c r="GG126" s="239"/>
      <c r="GH126" s="239"/>
      <c r="GI126" s="239"/>
      <c r="GJ126" s="239"/>
      <c r="GK126" s="239"/>
      <c r="GL126" s="239"/>
      <c r="GM126" s="239"/>
      <c r="GN126" s="239"/>
      <c r="GO126" s="239"/>
      <c r="GP126" s="239"/>
      <c r="GQ126" s="239"/>
      <c r="GR126" s="239"/>
      <c r="GS126" s="239"/>
      <c r="GT126" s="239"/>
      <c r="GU126" s="239"/>
      <c r="GV126" s="239"/>
      <c r="GW126" s="239"/>
      <c r="GX126" s="239"/>
      <c r="GY126" s="239"/>
      <c r="GZ126" s="239"/>
      <c r="HA126" s="239"/>
      <c r="HB126" s="239"/>
      <c r="HC126" s="239"/>
      <c r="HD126" s="239"/>
      <c r="HE126" s="239"/>
      <c r="HF126" s="239"/>
      <c r="HG126" s="239"/>
      <c r="HH126" s="239"/>
      <c r="HI126" s="239"/>
      <c r="HJ126" s="239"/>
      <c r="HK126" s="239"/>
      <c r="HL126" s="239"/>
      <c r="HM126" s="239"/>
      <c r="HN126" s="239"/>
      <c r="HO126" s="239"/>
      <c r="HP126" s="239"/>
      <c r="HQ126" s="239"/>
      <c r="HR126" s="239"/>
      <c r="HS126" s="239"/>
    </row>
    <row r="127" spans="1:227" s="23" customFormat="1" ht="18" customHeight="1">
      <c r="A127" s="42"/>
      <c r="B127" s="17"/>
      <c r="C127" s="17"/>
      <c r="D127" s="17"/>
      <c r="E127" s="57" t="s">
        <v>654</v>
      </c>
      <c r="F127" s="168"/>
      <c r="G127" s="168"/>
      <c r="H127" s="168"/>
      <c r="I127" s="168"/>
      <c r="J127" s="168"/>
      <c r="K127" s="168"/>
      <c r="L127" s="168"/>
      <c r="M127" s="168"/>
      <c r="N127" s="168"/>
      <c r="O127" s="168"/>
      <c r="P127" s="168"/>
      <c r="Q127" s="168"/>
      <c r="R127" s="245">
        <f>(R125/R123*100-100)*(-1)</f>
        <v>-18.75</v>
      </c>
      <c r="S127" s="177" t="s">
        <v>650</v>
      </c>
      <c r="T127" s="168"/>
      <c r="U127" s="168"/>
      <c r="V127" s="168"/>
      <c r="W127" s="22"/>
      <c r="X127" s="42"/>
      <c r="Y127" s="239"/>
      <c r="Z127" s="239"/>
      <c r="AA127" s="239"/>
      <c r="AB127" s="239"/>
      <c r="AC127" s="239"/>
      <c r="AD127" s="239"/>
      <c r="AE127" s="239"/>
      <c r="AF127" s="239"/>
      <c r="AG127" s="239"/>
      <c r="AH127" s="239"/>
      <c r="AI127" s="239"/>
      <c r="AJ127" s="239"/>
      <c r="AK127" s="239"/>
      <c r="AL127" s="239"/>
      <c r="AM127" s="239"/>
      <c r="AN127" s="239"/>
      <c r="AO127" s="239"/>
      <c r="AP127" s="239"/>
      <c r="AQ127" s="239"/>
      <c r="AR127" s="239"/>
      <c r="AS127" s="239"/>
      <c r="AT127" s="239"/>
      <c r="AU127" s="239"/>
      <c r="AV127" s="239"/>
      <c r="AW127" s="239"/>
      <c r="AX127" s="239"/>
      <c r="AY127" s="239"/>
      <c r="AZ127" s="239"/>
      <c r="BA127" s="239"/>
      <c r="BB127" s="239"/>
      <c r="BC127" s="239"/>
      <c r="BD127" s="239"/>
      <c r="BE127" s="239"/>
      <c r="BF127" s="239"/>
      <c r="BG127" s="239"/>
      <c r="BH127" s="239"/>
      <c r="BI127" s="239"/>
      <c r="BJ127" s="239"/>
      <c r="BK127" s="239"/>
      <c r="BL127" s="239"/>
      <c r="BM127" s="239"/>
      <c r="BN127" s="239"/>
      <c r="BO127" s="239"/>
      <c r="BP127" s="239"/>
      <c r="BQ127" s="239"/>
      <c r="BR127" s="239"/>
      <c r="BS127" s="239"/>
      <c r="BT127" s="239"/>
      <c r="BU127" s="239"/>
      <c r="BV127" s="239"/>
      <c r="BW127" s="239"/>
      <c r="BX127" s="239"/>
      <c r="BY127" s="239"/>
      <c r="BZ127" s="239"/>
      <c r="CA127" s="239"/>
      <c r="CB127" s="239"/>
      <c r="CC127" s="239"/>
      <c r="CD127" s="239"/>
      <c r="CE127" s="239"/>
      <c r="CF127" s="239"/>
      <c r="CG127" s="239"/>
      <c r="CH127" s="239"/>
      <c r="CI127" s="239"/>
      <c r="CJ127" s="239"/>
      <c r="CK127" s="239"/>
      <c r="CL127" s="239"/>
      <c r="CM127" s="239"/>
      <c r="CN127" s="239"/>
      <c r="CO127" s="239"/>
      <c r="CP127" s="239"/>
      <c r="CQ127" s="239"/>
      <c r="CR127" s="239"/>
      <c r="CS127" s="239"/>
      <c r="CT127" s="239"/>
      <c r="CU127" s="239"/>
      <c r="CV127" s="239"/>
      <c r="CW127" s="239"/>
      <c r="CX127" s="239"/>
      <c r="CY127" s="239"/>
      <c r="CZ127" s="239"/>
      <c r="DA127" s="239"/>
      <c r="DB127" s="239"/>
      <c r="DC127" s="239"/>
      <c r="DD127" s="239"/>
      <c r="DE127" s="239"/>
      <c r="DF127" s="239"/>
      <c r="DG127" s="239"/>
      <c r="DH127" s="239"/>
      <c r="DI127" s="239"/>
      <c r="DJ127" s="239"/>
      <c r="DK127" s="239"/>
      <c r="DL127" s="239"/>
      <c r="DM127" s="239"/>
      <c r="DN127" s="239"/>
      <c r="DO127" s="239"/>
      <c r="DP127" s="239"/>
      <c r="DQ127" s="239"/>
      <c r="DR127" s="239"/>
      <c r="DS127" s="239"/>
      <c r="DT127" s="239"/>
      <c r="DU127" s="239"/>
      <c r="DV127" s="239"/>
      <c r="DW127" s="239"/>
      <c r="DX127" s="239"/>
      <c r="DY127" s="239"/>
      <c r="DZ127" s="239"/>
      <c r="EA127" s="239"/>
      <c r="EB127" s="239"/>
      <c r="EC127" s="239"/>
      <c r="ED127" s="239"/>
      <c r="EE127" s="239"/>
      <c r="EF127" s="239"/>
      <c r="EG127" s="239"/>
      <c r="EH127" s="239"/>
      <c r="EI127" s="239"/>
      <c r="EJ127" s="239"/>
      <c r="EK127" s="239"/>
      <c r="EL127" s="239"/>
      <c r="EM127" s="239"/>
      <c r="EN127" s="239"/>
      <c r="EO127" s="239"/>
      <c r="EP127" s="239"/>
      <c r="EQ127" s="239"/>
      <c r="ER127" s="239"/>
      <c r="ES127" s="239"/>
      <c r="ET127" s="239"/>
      <c r="EU127" s="239"/>
      <c r="EV127" s="239"/>
      <c r="EW127" s="239"/>
      <c r="EX127" s="239"/>
      <c r="EY127" s="239"/>
      <c r="EZ127" s="239"/>
      <c r="FA127" s="239"/>
      <c r="FB127" s="239"/>
      <c r="FC127" s="239"/>
      <c r="FD127" s="239"/>
      <c r="FE127" s="239"/>
      <c r="FF127" s="239"/>
      <c r="FG127" s="239"/>
      <c r="FH127" s="239"/>
      <c r="FI127" s="239"/>
      <c r="FJ127" s="239"/>
      <c r="FK127" s="239"/>
      <c r="FL127" s="239"/>
      <c r="FM127" s="239"/>
      <c r="FN127" s="239"/>
      <c r="FO127" s="239"/>
      <c r="FP127" s="239"/>
      <c r="FQ127" s="239"/>
      <c r="FR127" s="239"/>
      <c r="FS127" s="239"/>
      <c r="FT127" s="239"/>
      <c r="FU127" s="239"/>
      <c r="FV127" s="239"/>
      <c r="FW127" s="239"/>
      <c r="FX127" s="239"/>
      <c r="FY127" s="239"/>
      <c r="FZ127" s="239"/>
      <c r="GA127" s="239"/>
      <c r="GB127" s="239"/>
      <c r="GC127" s="239"/>
      <c r="GD127" s="239"/>
      <c r="GE127" s="239"/>
      <c r="GF127" s="239"/>
      <c r="GG127" s="239"/>
      <c r="GH127" s="239"/>
      <c r="GI127" s="239"/>
      <c r="GJ127" s="239"/>
      <c r="GK127" s="239"/>
      <c r="GL127" s="239"/>
      <c r="GM127" s="239"/>
      <c r="GN127" s="239"/>
      <c r="GO127" s="239"/>
      <c r="GP127" s="239"/>
      <c r="GQ127" s="239"/>
      <c r="GR127" s="239"/>
      <c r="GS127" s="239"/>
      <c r="GT127" s="239"/>
      <c r="GU127" s="239"/>
      <c r="GV127" s="239"/>
      <c r="GW127" s="239"/>
      <c r="GX127" s="239"/>
      <c r="GY127" s="239"/>
      <c r="GZ127" s="239"/>
      <c r="HA127" s="239"/>
      <c r="HB127" s="239"/>
      <c r="HC127" s="239"/>
      <c r="HD127" s="239"/>
      <c r="HE127" s="239"/>
      <c r="HF127" s="239"/>
      <c r="HG127" s="239"/>
      <c r="HH127" s="239"/>
      <c r="HI127" s="239"/>
      <c r="HJ127" s="239"/>
      <c r="HK127" s="239"/>
      <c r="HL127" s="239"/>
      <c r="HM127" s="239"/>
      <c r="HN127" s="239"/>
      <c r="HO127" s="239"/>
      <c r="HP127" s="239"/>
      <c r="HQ127" s="239"/>
      <c r="HR127" s="239"/>
      <c r="HS127" s="239"/>
    </row>
    <row r="128" spans="1:227" s="23" customFormat="1" ht="15" customHeight="1">
      <c r="A128" s="42"/>
      <c r="B128" s="17"/>
      <c r="C128" s="17"/>
      <c r="D128" s="17"/>
      <c r="E128" s="57"/>
      <c r="F128" s="168"/>
      <c r="G128" s="168"/>
      <c r="H128" s="168"/>
      <c r="I128" s="168"/>
      <c r="J128" s="168"/>
      <c r="K128" s="168"/>
      <c r="L128" s="168"/>
      <c r="M128" s="168"/>
      <c r="N128" s="168"/>
      <c r="O128" s="168"/>
      <c r="P128" s="168"/>
      <c r="Q128" s="168"/>
      <c r="R128" s="168"/>
      <c r="S128" s="168"/>
      <c r="T128" s="168"/>
      <c r="U128" s="168"/>
      <c r="V128" s="168"/>
      <c r="W128" s="22"/>
      <c r="X128" s="42"/>
      <c r="Y128" s="239"/>
      <c r="Z128" s="239"/>
      <c r="AA128" s="239"/>
      <c r="AB128" s="239"/>
      <c r="AC128" s="239"/>
      <c r="AD128" s="239"/>
      <c r="AE128" s="239"/>
      <c r="AF128" s="239"/>
      <c r="AG128" s="239"/>
      <c r="AH128" s="239"/>
      <c r="AI128" s="239"/>
      <c r="AJ128" s="239"/>
      <c r="AK128" s="239"/>
      <c r="AL128" s="239"/>
      <c r="AM128" s="239"/>
      <c r="AN128" s="239"/>
      <c r="AO128" s="239"/>
      <c r="AP128" s="239"/>
      <c r="AQ128" s="239"/>
      <c r="AR128" s="239"/>
      <c r="AS128" s="239"/>
      <c r="AT128" s="239"/>
      <c r="AU128" s="239"/>
      <c r="AV128" s="239"/>
      <c r="AW128" s="239"/>
      <c r="AX128" s="239"/>
      <c r="AY128" s="239"/>
      <c r="AZ128" s="239"/>
      <c r="BA128" s="239"/>
      <c r="BB128" s="239"/>
      <c r="BC128" s="239"/>
      <c r="BD128" s="239"/>
      <c r="BE128" s="239"/>
      <c r="BF128" s="239"/>
      <c r="BG128" s="239"/>
      <c r="BH128" s="239"/>
      <c r="BI128" s="239"/>
      <c r="BJ128" s="239"/>
      <c r="BK128" s="239"/>
      <c r="BL128" s="239"/>
      <c r="BM128" s="239"/>
      <c r="BN128" s="239"/>
      <c r="BO128" s="239"/>
      <c r="BP128" s="239"/>
      <c r="BQ128" s="239"/>
      <c r="BR128" s="239"/>
      <c r="BS128" s="239"/>
      <c r="BT128" s="239"/>
      <c r="BU128" s="239"/>
      <c r="BV128" s="239"/>
      <c r="BW128" s="239"/>
      <c r="BX128" s="239"/>
      <c r="BY128" s="239"/>
      <c r="BZ128" s="239"/>
      <c r="CA128" s="239"/>
      <c r="CB128" s="239"/>
      <c r="CC128" s="239"/>
      <c r="CD128" s="239"/>
      <c r="CE128" s="239"/>
      <c r="CF128" s="239"/>
      <c r="CG128" s="239"/>
      <c r="CH128" s="239"/>
      <c r="CI128" s="239"/>
      <c r="CJ128" s="239"/>
      <c r="CK128" s="239"/>
      <c r="CL128" s="239"/>
      <c r="CM128" s="239"/>
      <c r="CN128" s="239"/>
      <c r="CO128" s="239"/>
      <c r="CP128" s="239"/>
      <c r="CQ128" s="239"/>
      <c r="CR128" s="239"/>
      <c r="CS128" s="239"/>
      <c r="CT128" s="239"/>
      <c r="CU128" s="239"/>
      <c r="CV128" s="239"/>
      <c r="CW128" s="239"/>
      <c r="CX128" s="239"/>
      <c r="CY128" s="239"/>
      <c r="CZ128" s="239"/>
      <c r="DA128" s="239"/>
      <c r="DB128" s="239"/>
      <c r="DC128" s="239"/>
      <c r="DD128" s="239"/>
      <c r="DE128" s="239"/>
      <c r="DF128" s="239"/>
      <c r="DG128" s="239"/>
      <c r="DH128" s="239"/>
      <c r="DI128" s="239"/>
      <c r="DJ128" s="239"/>
      <c r="DK128" s="239"/>
      <c r="DL128" s="239"/>
      <c r="DM128" s="239"/>
      <c r="DN128" s="239"/>
      <c r="DO128" s="239"/>
      <c r="DP128" s="239"/>
      <c r="DQ128" s="239"/>
      <c r="DR128" s="239"/>
      <c r="DS128" s="239"/>
      <c r="DT128" s="239"/>
      <c r="DU128" s="239"/>
      <c r="DV128" s="239"/>
      <c r="DW128" s="239"/>
      <c r="DX128" s="239"/>
      <c r="DY128" s="239"/>
      <c r="DZ128" s="239"/>
      <c r="EA128" s="239"/>
      <c r="EB128" s="239"/>
      <c r="EC128" s="239"/>
      <c r="ED128" s="239"/>
      <c r="EE128" s="239"/>
      <c r="EF128" s="239"/>
      <c r="EG128" s="239"/>
      <c r="EH128" s="239"/>
      <c r="EI128" s="239"/>
      <c r="EJ128" s="239"/>
      <c r="EK128" s="239"/>
      <c r="EL128" s="239"/>
      <c r="EM128" s="239"/>
      <c r="EN128" s="239"/>
      <c r="EO128" s="239"/>
      <c r="EP128" s="239"/>
      <c r="EQ128" s="239"/>
      <c r="ER128" s="239"/>
      <c r="ES128" s="239"/>
      <c r="ET128" s="239"/>
      <c r="EU128" s="239"/>
      <c r="EV128" s="239"/>
      <c r="EW128" s="239"/>
      <c r="EX128" s="239"/>
      <c r="EY128" s="239"/>
      <c r="EZ128" s="239"/>
      <c r="FA128" s="239"/>
      <c r="FB128" s="239"/>
      <c r="FC128" s="239"/>
      <c r="FD128" s="239"/>
      <c r="FE128" s="239"/>
      <c r="FF128" s="239"/>
      <c r="FG128" s="239"/>
      <c r="FH128" s="239"/>
      <c r="FI128" s="239"/>
      <c r="FJ128" s="239"/>
      <c r="FK128" s="239"/>
      <c r="FL128" s="239"/>
      <c r="FM128" s="239"/>
      <c r="FN128" s="239"/>
      <c r="FO128" s="239"/>
      <c r="FP128" s="239"/>
      <c r="FQ128" s="239"/>
      <c r="FR128" s="239"/>
      <c r="FS128" s="239"/>
      <c r="FT128" s="239"/>
      <c r="FU128" s="239"/>
      <c r="FV128" s="239"/>
      <c r="FW128" s="239"/>
      <c r="FX128" s="239"/>
      <c r="FY128" s="239"/>
      <c r="FZ128" s="239"/>
      <c r="GA128" s="239"/>
      <c r="GB128" s="239"/>
      <c r="GC128" s="239"/>
      <c r="GD128" s="239"/>
      <c r="GE128" s="239"/>
      <c r="GF128" s="239"/>
      <c r="GG128" s="239"/>
      <c r="GH128" s="239"/>
      <c r="GI128" s="239"/>
      <c r="GJ128" s="239"/>
      <c r="GK128" s="239"/>
      <c r="GL128" s="239"/>
      <c r="GM128" s="239"/>
      <c r="GN128" s="239"/>
      <c r="GO128" s="239"/>
      <c r="GP128" s="239"/>
      <c r="GQ128" s="239"/>
      <c r="GR128" s="239"/>
      <c r="GS128" s="239"/>
      <c r="GT128" s="239"/>
      <c r="GU128" s="239"/>
      <c r="GV128" s="239"/>
      <c r="GW128" s="239"/>
      <c r="GX128" s="239"/>
      <c r="GY128" s="239"/>
      <c r="GZ128" s="239"/>
      <c r="HA128" s="239"/>
      <c r="HB128" s="239"/>
      <c r="HC128" s="239"/>
      <c r="HD128" s="239"/>
      <c r="HE128" s="239"/>
      <c r="HF128" s="239"/>
      <c r="HG128" s="239"/>
      <c r="HH128" s="239"/>
      <c r="HI128" s="239"/>
      <c r="HJ128" s="239"/>
      <c r="HK128" s="239"/>
      <c r="HL128" s="239"/>
      <c r="HM128" s="239"/>
      <c r="HN128" s="239"/>
      <c r="HO128" s="239"/>
      <c r="HP128" s="239"/>
      <c r="HQ128" s="239"/>
      <c r="HR128" s="239"/>
      <c r="HS128" s="239"/>
    </row>
    <row r="129" spans="1:227" s="23" customFormat="1" ht="15" customHeight="1">
      <c r="A129" s="42"/>
      <c r="B129" s="17"/>
      <c r="C129" s="17"/>
      <c r="D129" s="17"/>
      <c r="E129" s="57"/>
      <c r="F129" s="168"/>
      <c r="G129" s="168"/>
      <c r="H129" s="168"/>
      <c r="I129" s="168"/>
      <c r="J129" s="168"/>
      <c r="K129" s="168"/>
      <c r="L129" s="168"/>
      <c r="M129" s="168"/>
      <c r="N129" s="168"/>
      <c r="O129" s="168"/>
      <c r="P129" s="168"/>
      <c r="Q129" s="168"/>
      <c r="R129" s="168"/>
      <c r="S129" s="168"/>
      <c r="T129" s="168"/>
      <c r="U129" s="168"/>
      <c r="V129" s="168"/>
      <c r="W129" s="22"/>
      <c r="X129" s="42"/>
      <c r="Y129" s="239"/>
      <c r="Z129" s="239"/>
      <c r="AA129" s="239"/>
      <c r="AB129" s="239"/>
      <c r="AC129" s="239"/>
      <c r="AD129" s="239"/>
      <c r="AE129" s="239"/>
      <c r="AF129" s="239"/>
      <c r="AG129" s="239"/>
      <c r="AH129" s="239"/>
      <c r="AI129" s="239"/>
      <c r="AJ129" s="239"/>
      <c r="AK129" s="239"/>
      <c r="AL129" s="239"/>
      <c r="AM129" s="239"/>
      <c r="AN129" s="239"/>
      <c r="AO129" s="239"/>
      <c r="AP129" s="239"/>
      <c r="AQ129" s="239"/>
      <c r="AR129" s="239"/>
      <c r="AS129" s="239"/>
      <c r="AT129" s="239"/>
      <c r="AU129" s="239"/>
      <c r="AV129" s="239"/>
      <c r="AW129" s="239"/>
      <c r="AX129" s="239"/>
      <c r="AY129" s="239"/>
      <c r="AZ129" s="239"/>
      <c r="BA129" s="239"/>
      <c r="BB129" s="239"/>
      <c r="BC129" s="239"/>
      <c r="BD129" s="239"/>
      <c r="BE129" s="239"/>
      <c r="BF129" s="239"/>
      <c r="BG129" s="239"/>
      <c r="BH129" s="239"/>
      <c r="BI129" s="239"/>
      <c r="BJ129" s="239"/>
      <c r="BK129" s="239"/>
      <c r="BL129" s="239"/>
      <c r="BM129" s="239"/>
      <c r="BN129" s="239"/>
      <c r="BO129" s="239"/>
      <c r="BP129" s="239"/>
      <c r="BQ129" s="239"/>
      <c r="BR129" s="239"/>
      <c r="BS129" s="239"/>
      <c r="BT129" s="239"/>
      <c r="BU129" s="239"/>
      <c r="BV129" s="239"/>
      <c r="BW129" s="239"/>
      <c r="BX129" s="239"/>
      <c r="BY129" s="239"/>
      <c r="BZ129" s="239"/>
      <c r="CA129" s="239"/>
      <c r="CB129" s="239"/>
      <c r="CC129" s="239"/>
      <c r="CD129" s="239"/>
      <c r="CE129" s="239"/>
      <c r="CF129" s="239"/>
      <c r="CG129" s="239"/>
      <c r="CH129" s="239"/>
      <c r="CI129" s="239"/>
      <c r="CJ129" s="239"/>
      <c r="CK129" s="239"/>
      <c r="CL129" s="239"/>
      <c r="CM129" s="239"/>
      <c r="CN129" s="239"/>
      <c r="CO129" s="239"/>
      <c r="CP129" s="239"/>
      <c r="CQ129" s="239"/>
      <c r="CR129" s="239"/>
      <c r="CS129" s="239"/>
      <c r="CT129" s="239"/>
      <c r="CU129" s="239"/>
      <c r="CV129" s="239"/>
      <c r="CW129" s="239"/>
      <c r="CX129" s="239"/>
      <c r="CY129" s="239"/>
      <c r="CZ129" s="239"/>
      <c r="DA129" s="239"/>
      <c r="DB129" s="239"/>
      <c r="DC129" s="239"/>
      <c r="DD129" s="239"/>
      <c r="DE129" s="239"/>
      <c r="DF129" s="239"/>
      <c r="DG129" s="239"/>
      <c r="DH129" s="239"/>
      <c r="DI129" s="239"/>
      <c r="DJ129" s="239"/>
      <c r="DK129" s="239"/>
      <c r="DL129" s="239"/>
      <c r="DM129" s="239"/>
      <c r="DN129" s="239"/>
      <c r="DO129" s="239"/>
      <c r="DP129" s="239"/>
      <c r="DQ129" s="239"/>
      <c r="DR129" s="239"/>
      <c r="DS129" s="239"/>
      <c r="DT129" s="239"/>
      <c r="DU129" s="239"/>
      <c r="DV129" s="239"/>
      <c r="DW129" s="239"/>
      <c r="DX129" s="239"/>
      <c r="DY129" s="239"/>
      <c r="DZ129" s="239"/>
      <c r="EA129" s="239"/>
      <c r="EB129" s="239"/>
      <c r="EC129" s="239"/>
      <c r="ED129" s="239"/>
      <c r="EE129" s="239"/>
      <c r="EF129" s="239"/>
      <c r="EG129" s="239"/>
      <c r="EH129" s="239"/>
      <c r="EI129" s="239"/>
      <c r="EJ129" s="239"/>
      <c r="EK129" s="239"/>
      <c r="EL129" s="239"/>
      <c r="EM129" s="239"/>
      <c r="EN129" s="239"/>
      <c r="EO129" s="239"/>
      <c r="EP129" s="239"/>
      <c r="EQ129" s="239"/>
      <c r="ER129" s="239"/>
      <c r="ES129" s="239"/>
      <c r="ET129" s="239"/>
      <c r="EU129" s="239"/>
      <c r="EV129" s="239"/>
      <c r="EW129" s="239"/>
      <c r="EX129" s="239"/>
      <c r="EY129" s="239"/>
      <c r="EZ129" s="239"/>
      <c r="FA129" s="239"/>
      <c r="FB129" s="239"/>
      <c r="FC129" s="239"/>
      <c r="FD129" s="239"/>
      <c r="FE129" s="239"/>
      <c r="FF129" s="239"/>
      <c r="FG129" s="239"/>
      <c r="FH129" s="239"/>
      <c r="FI129" s="239"/>
      <c r="FJ129" s="239"/>
      <c r="FK129" s="239"/>
      <c r="FL129" s="239"/>
      <c r="FM129" s="239"/>
      <c r="FN129" s="239"/>
      <c r="FO129" s="239"/>
      <c r="FP129" s="239"/>
      <c r="FQ129" s="239"/>
      <c r="FR129" s="239"/>
      <c r="FS129" s="239"/>
      <c r="FT129" s="239"/>
      <c r="FU129" s="239"/>
      <c r="FV129" s="239"/>
      <c r="FW129" s="239"/>
      <c r="FX129" s="239"/>
      <c r="FY129" s="239"/>
      <c r="FZ129" s="239"/>
      <c r="GA129" s="239"/>
      <c r="GB129" s="239"/>
      <c r="GC129" s="239"/>
      <c r="GD129" s="239"/>
      <c r="GE129" s="239"/>
      <c r="GF129" s="239"/>
      <c r="GG129" s="239"/>
      <c r="GH129" s="239"/>
      <c r="GI129" s="239"/>
      <c r="GJ129" s="239"/>
      <c r="GK129" s="239"/>
      <c r="GL129" s="239"/>
      <c r="GM129" s="239"/>
      <c r="GN129" s="239"/>
      <c r="GO129" s="239"/>
      <c r="GP129" s="239"/>
      <c r="GQ129" s="239"/>
      <c r="GR129" s="239"/>
      <c r="GS129" s="239"/>
      <c r="GT129" s="239"/>
      <c r="GU129" s="239"/>
      <c r="GV129" s="239"/>
      <c r="GW129" s="239"/>
      <c r="GX129" s="239"/>
      <c r="GY129" s="239"/>
      <c r="GZ129" s="239"/>
      <c r="HA129" s="239"/>
      <c r="HB129" s="239"/>
      <c r="HC129" s="239"/>
      <c r="HD129" s="239"/>
      <c r="HE129" s="239"/>
      <c r="HF129" s="239"/>
      <c r="HG129" s="239"/>
      <c r="HH129" s="239"/>
      <c r="HI129" s="239"/>
      <c r="HJ129" s="239"/>
      <c r="HK129" s="239"/>
      <c r="HL129" s="239"/>
      <c r="HM129" s="239"/>
      <c r="HN129" s="239"/>
      <c r="HO129" s="239"/>
      <c r="HP129" s="239"/>
      <c r="HQ129" s="239"/>
      <c r="HR129" s="239"/>
      <c r="HS129" s="239"/>
    </row>
    <row r="130" spans="1:227" s="23" customFormat="1" ht="15" customHeight="1">
      <c r="A130" s="42"/>
      <c r="B130" s="17"/>
      <c r="C130" s="17"/>
      <c r="D130" s="17"/>
      <c r="E130" s="57"/>
      <c r="F130" s="168"/>
      <c r="G130" s="168"/>
      <c r="H130" s="168"/>
      <c r="I130" s="168"/>
      <c r="J130" s="168"/>
      <c r="K130" s="168"/>
      <c r="L130" s="168"/>
      <c r="M130" s="168"/>
      <c r="N130" s="321" t="s">
        <v>653</v>
      </c>
      <c r="O130" s="320" t="s">
        <v>651</v>
      </c>
      <c r="P130" s="320"/>
      <c r="Q130" s="321" t="s">
        <v>652</v>
      </c>
      <c r="R130" s="17"/>
      <c r="S130" s="168"/>
      <c r="T130" s="168"/>
      <c r="U130" s="168"/>
      <c r="V130" s="168"/>
      <c r="W130" s="22"/>
      <c r="X130" s="42"/>
      <c r="Y130" s="239"/>
      <c r="Z130" s="239"/>
      <c r="AA130" s="239"/>
      <c r="AB130" s="239"/>
      <c r="AC130" s="239"/>
      <c r="AD130" s="239"/>
      <c r="AE130" s="239"/>
      <c r="AF130" s="239"/>
      <c r="AG130" s="239"/>
      <c r="AH130" s="239"/>
      <c r="AI130" s="239"/>
      <c r="AJ130" s="239"/>
      <c r="AK130" s="239"/>
      <c r="AL130" s="239"/>
      <c r="AM130" s="239"/>
      <c r="AN130" s="239"/>
      <c r="AO130" s="239"/>
      <c r="AP130" s="239"/>
      <c r="AQ130" s="239"/>
      <c r="AR130" s="239"/>
      <c r="AS130" s="239"/>
      <c r="AT130" s="239"/>
      <c r="AU130" s="239"/>
      <c r="AV130" s="239"/>
      <c r="AW130" s="239"/>
      <c r="AX130" s="239"/>
      <c r="AY130" s="239"/>
      <c r="AZ130" s="239"/>
      <c r="BA130" s="239"/>
      <c r="BB130" s="239"/>
      <c r="BC130" s="239"/>
      <c r="BD130" s="239"/>
      <c r="BE130" s="239"/>
      <c r="BF130" s="239"/>
      <c r="BG130" s="239"/>
      <c r="BH130" s="239"/>
      <c r="BI130" s="239"/>
      <c r="BJ130" s="239"/>
      <c r="BK130" s="239"/>
      <c r="BL130" s="239"/>
      <c r="BM130" s="239"/>
      <c r="BN130" s="239"/>
      <c r="BO130" s="239"/>
      <c r="BP130" s="239"/>
      <c r="BQ130" s="239"/>
      <c r="BR130" s="239"/>
      <c r="BS130" s="239"/>
      <c r="BT130" s="239"/>
      <c r="BU130" s="239"/>
      <c r="BV130" s="239"/>
      <c r="BW130" s="239"/>
      <c r="BX130" s="239"/>
      <c r="BY130" s="239"/>
      <c r="BZ130" s="239"/>
      <c r="CA130" s="239"/>
      <c r="CB130" s="239"/>
      <c r="CC130" s="239"/>
      <c r="CD130" s="239"/>
      <c r="CE130" s="239"/>
      <c r="CF130" s="239"/>
      <c r="CG130" s="239"/>
      <c r="CH130" s="239"/>
      <c r="CI130" s="239"/>
      <c r="CJ130" s="239"/>
      <c r="CK130" s="239"/>
      <c r="CL130" s="239"/>
      <c r="CM130" s="239"/>
      <c r="CN130" s="239"/>
      <c r="CO130" s="239"/>
      <c r="CP130" s="239"/>
      <c r="CQ130" s="239"/>
      <c r="CR130" s="239"/>
      <c r="CS130" s="239"/>
      <c r="CT130" s="239"/>
      <c r="CU130" s="239"/>
      <c r="CV130" s="239"/>
      <c r="CW130" s="239"/>
      <c r="CX130" s="239"/>
      <c r="CY130" s="239"/>
      <c r="CZ130" s="239"/>
      <c r="DA130" s="239"/>
      <c r="DB130" s="239"/>
      <c r="DC130" s="239"/>
      <c r="DD130" s="239"/>
      <c r="DE130" s="239"/>
      <c r="DF130" s="239"/>
      <c r="DG130" s="239"/>
      <c r="DH130" s="239"/>
      <c r="DI130" s="239"/>
      <c r="DJ130" s="239"/>
      <c r="DK130" s="239"/>
      <c r="DL130" s="239"/>
      <c r="DM130" s="239"/>
      <c r="DN130" s="239"/>
      <c r="DO130" s="239"/>
      <c r="DP130" s="239"/>
      <c r="DQ130" s="239"/>
      <c r="DR130" s="239"/>
      <c r="DS130" s="239"/>
      <c r="DT130" s="239"/>
      <c r="DU130" s="239"/>
      <c r="DV130" s="239"/>
      <c r="DW130" s="239"/>
      <c r="DX130" s="239"/>
      <c r="DY130" s="239"/>
      <c r="DZ130" s="239"/>
      <c r="EA130" s="239"/>
      <c r="EB130" s="239"/>
      <c r="EC130" s="239"/>
      <c r="ED130" s="239"/>
      <c r="EE130" s="239"/>
      <c r="EF130" s="239"/>
      <c r="EG130" s="239"/>
      <c r="EH130" s="239"/>
      <c r="EI130" s="239"/>
      <c r="EJ130" s="239"/>
      <c r="EK130" s="239"/>
      <c r="EL130" s="239"/>
      <c r="EM130" s="239"/>
      <c r="EN130" s="239"/>
      <c r="EO130" s="239"/>
      <c r="EP130" s="239"/>
      <c r="EQ130" s="239"/>
      <c r="ER130" s="239"/>
      <c r="ES130" s="239"/>
      <c r="ET130" s="239"/>
      <c r="EU130" s="239"/>
      <c r="EV130" s="239"/>
      <c r="EW130" s="239"/>
      <c r="EX130" s="239"/>
      <c r="EY130" s="239"/>
      <c r="EZ130" s="239"/>
      <c r="FA130" s="239"/>
      <c r="FB130" s="239"/>
      <c r="FC130" s="239"/>
      <c r="FD130" s="239"/>
      <c r="FE130" s="239"/>
      <c r="FF130" s="239"/>
      <c r="FG130" s="239"/>
      <c r="FH130" s="239"/>
      <c r="FI130" s="239"/>
      <c r="FJ130" s="239"/>
      <c r="FK130" s="239"/>
      <c r="FL130" s="239"/>
      <c r="FM130" s="239"/>
      <c r="FN130" s="239"/>
      <c r="FO130" s="239"/>
      <c r="FP130" s="239"/>
      <c r="FQ130" s="239"/>
      <c r="FR130" s="239"/>
      <c r="FS130" s="239"/>
      <c r="FT130" s="239"/>
      <c r="FU130" s="239"/>
      <c r="FV130" s="239"/>
      <c r="FW130" s="239"/>
      <c r="FX130" s="239"/>
      <c r="FY130" s="239"/>
      <c r="FZ130" s="239"/>
      <c r="GA130" s="239"/>
      <c r="GB130" s="239"/>
      <c r="GC130" s="239"/>
      <c r="GD130" s="239"/>
      <c r="GE130" s="239"/>
      <c r="GF130" s="239"/>
      <c r="GG130" s="239"/>
      <c r="GH130" s="239"/>
      <c r="GI130" s="239"/>
      <c r="GJ130" s="239"/>
      <c r="GK130" s="239"/>
      <c r="GL130" s="239"/>
      <c r="GM130" s="239"/>
      <c r="GN130" s="239"/>
      <c r="GO130" s="239"/>
      <c r="GP130" s="239"/>
      <c r="GQ130" s="239"/>
      <c r="GR130" s="239"/>
      <c r="GS130" s="239"/>
      <c r="GT130" s="239"/>
      <c r="GU130" s="239"/>
      <c r="GV130" s="239"/>
      <c r="GW130" s="239"/>
      <c r="GX130" s="239"/>
      <c r="GY130" s="239"/>
      <c r="GZ130" s="239"/>
      <c r="HA130" s="239"/>
      <c r="HB130" s="239"/>
      <c r="HC130" s="239"/>
      <c r="HD130" s="239"/>
      <c r="HE130" s="239"/>
      <c r="HF130" s="239"/>
      <c r="HG130" s="239"/>
      <c r="HH130" s="239"/>
      <c r="HI130" s="239"/>
      <c r="HJ130" s="239"/>
      <c r="HK130" s="239"/>
      <c r="HL130" s="239"/>
      <c r="HM130" s="239"/>
      <c r="HN130" s="239"/>
      <c r="HO130" s="239"/>
      <c r="HP130" s="239"/>
      <c r="HQ130" s="239"/>
      <c r="HR130" s="239"/>
      <c r="HS130" s="239"/>
    </row>
    <row r="131" spans="1:227" s="23" customFormat="1" ht="15" customHeight="1">
      <c r="A131" s="42"/>
      <c r="B131" s="17"/>
      <c r="C131" s="17"/>
      <c r="D131" s="17"/>
      <c r="E131" s="57"/>
      <c r="F131" s="168"/>
      <c r="G131" s="168"/>
      <c r="H131" s="168"/>
      <c r="I131" s="168"/>
      <c r="J131" s="168"/>
      <c r="K131" s="168"/>
      <c r="L131" s="17"/>
      <c r="M131" s="168"/>
      <c r="N131" s="321"/>
      <c r="O131" s="320"/>
      <c r="P131" s="320"/>
      <c r="Q131" s="321"/>
      <c r="R131" s="168"/>
      <c r="S131" s="17"/>
      <c r="T131" s="17"/>
      <c r="U131" s="168"/>
      <c r="V131" s="168"/>
      <c r="W131" s="22"/>
      <c r="X131" s="42"/>
      <c r="Y131" s="239"/>
      <c r="Z131" s="239"/>
      <c r="AA131" s="239"/>
      <c r="AB131" s="239"/>
      <c r="AC131" s="239"/>
      <c r="AD131" s="239"/>
      <c r="AE131" s="239"/>
      <c r="AF131" s="239"/>
      <c r="AG131" s="239"/>
      <c r="AH131" s="239"/>
      <c r="AI131" s="239"/>
      <c r="AJ131" s="239"/>
      <c r="AK131" s="239"/>
      <c r="AL131" s="239"/>
      <c r="AM131" s="239"/>
      <c r="AN131" s="239"/>
      <c r="AO131" s="239"/>
      <c r="AP131" s="239"/>
      <c r="AQ131" s="239"/>
      <c r="AR131" s="239"/>
      <c r="AS131" s="239"/>
      <c r="AT131" s="239"/>
      <c r="AU131" s="239"/>
      <c r="AV131" s="239"/>
      <c r="AW131" s="239"/>
      <c r="AX131" s="239"/>
      <c r="AY131" s="239"/>
      <c r="AZ131" s="239"/>
      <c r="BA131" s="239"/>
      <c r="BB131" s="239"/>
      <c r="BC131" s="239"/>
      <c r="BD131" s="239"/>
      <c r="BE131" s="239"/>
      <c r="BF131" s="239"/>
      <c r="BG131" s="239"/>
      <c r="BH131" s="239"/>
      <c r="BI131" s="239"/>
      <c r="BJ131" s="239"/>
      <c r="BK131" s="239"/>
      <c r="BL131" s="239"/>
      <c r="BM131" s="239"/>
      <c r="BN131" s="239"/>
      <c r="BO131" s="239"/>
      <c r="BP131" s="239"/>
      <c r="BQ131" s="239"/>
      <c r="BR131" s="239"/>
      <c r="BS131" s="239"/>
      <c r="BT131" s="239"/>
      <c r="BU131" s="239"/>
      <c r="BV131" s="239"/>
      <c r="BW131" s="239"/>
      <c r="BX131" s="239"/>
      <c r="BY131" s="239"/>
      <c r="BZ131" s="239"/>
      <c r="CA131" s="239"/>
      <c r="CB131" s="239"/>
      <c r="CC131" s="239"/>
      <c r="CD131" s="239"/>
      <c r="CE131" s="239"/>
      <c r="CF131" s="239"/>
      <c r="CG131" s="239"/>
      <c r="CH131" s="239"/>
      <c r="CI131" s="239"/>
      <c r="CJ131" s="239"/>
      <c r="CK131" s="239"/>
      <c r="CL131" s="239"/>
      <c r="CM131" s="239"/>
      <c r="CN131" s="239"/>
      <c r="CO131" s="239"/>
      <c r="CP131" s="239"/>
      <c r="CQ131" s="239"/>
      <c r="CR131" s="239"/>
      <c r="CS131" s="239"/>
      <c r="CT131" s="239"/>
      <c r="CU131" s="239"/>
      <c r="CV131" s="239"/>
      <c r="CW131" s="239"/>
      <c r="CX131" s="239"/>
      <c r="CY131" s="239"/>
      <c r="CZ131" s="239"/>
      <c r="DA131" s="239"/>
      <c r="DB131" s="239"/>
      <c r="DC131" s="239"/>
      <c r="DD131" s="239"/>
      <c r="DE131" s="239"/>
      <c r="DF131" s="239"/>
      <c r="DG131" s="239"/>
      <c r="DH131" s="239"/>
      <c r="DI131" s="239"/>
      <c r="DJ131" s="239"/>
      <c r="DK131" s="239"/>
      <c r="DL131" s="239"/>
      <c r="DM131" s="239"/>
      <c r="DN131" s="239"/>
      <c r="DO131" s="239"/>
      <c r="DP131" s="239"/>
      <c r="DQ131" s="239"/>
      <c r="DR131" s="239"/>
      <c r="DS131" s="239"/>
      <c r="DT131" s="239"/>
      <c r="DU131" s="239"/>
      <c r="DV131" s="239"/>
      <c r="DW131" s="239"/>
      <c r="DX131" s="239"/>
      <c r="DY131" s="239"/>
      <c r="DZ131" s="239"/>
      <c r="EA131" s="239"/>
      <c r="EB131" s="239"/>
      <c r="EC131" s="239"/>
      <c r="ED131" s="239"/>
      <c r="EE131" s="239"/>
      <c r="EF131" s="239"/>
      <c r="EG131" s="239"/>
      <c r="EH131" s="239"/>
      <c r="EI131" s="239"/>
      <c r="EJ131" s="239"/>
      <c r="EK131" s="239"/>
      <c r="EL131" s="239"/>
      <c r="EM131" s="239"/>
      <c r="EN131" s="239"/>
      <c r="EO131" s="239"/>
      <c r="EP131" s="239"/>
      <c r="EQ131" s="239"/>
      <c r="ER131" s="239"/>
      <c r="ES131" s="239"/>
      <c r="ET131" s="239"/>
      <c r="EU131" s="239"/>
      <c r="EV131" s="239"/>
      <c r="EW131" s="239"/>
      <c r="EX131" s="239"/>
      <c r="EY131" s="239"/>
      <c r="EZ131" s="239"/>
      <c r="FA131" s="239"/>
      <c r="FB131" s="239"/>
      <c r="FC131" s="239"/>
      <c r="FD131" s="239"/>
      <c r="FE131" s="239"/>
      <c r="FF131" s="239"/>
      <c r="FG131" s="239"/>
      <c r="FH131" s="239"/>
      <c r="FI131" s="239"/>
      <c r="FJ131" s="239"/>
      <c r="FK131" s="239"/>
      <c r="FL131" s="239"/>
      <c r="FM131" s="239"/>
      <c r="FN131" s="239"/>
      <c r="FO131" s="239"/>
      <c r="FP131" s="239"/>
      <c r="FQ131" s="239"/>
      <c r="FR131" s="239"/>
      <c r="FS131" s="239"/>
      <c r="FT131" s="239"/>
      <c r="FU131" s="239"/>
      <c r="FV131" s="239"/>
      <c r="FW131" s="239"/>
      <c r="FX131" s="239"/>
      <c r="FY131" s="239"/>
      <c r="FZ131" s="239"/>
      <c r="GA131" s="239"/>
      <c r="GB131" s="239"/>
      <c r="GC131" s="239"/>
      <c r="GD131" s="239"/>
      <c r="GE131" s="239"/>
      <c r="GF131" s="239"/>
      <c r="GG131" s="239"/>
      <c r="GH131" s="239"/>
      <c r="GI131" s="239"/>
      <c r="GJ131" s="239"/>
      <c r="GK131" s="239"/>
      <c r="GL131" s="239"/>
      <c r="GM131" s="239"/>
      <c r="GN131" s="239"/>
      <c r="GO131" s="239"/>
      <c r="GP131" s="239"/>
      <c r="GQ131" s="239"/>
      <c r="GR131" s="239"/>
      <c r="GS131" s="239"/>
      <c r="GT131" s="239"/>
      <c r="GU131" s="239"/>
      <c r="GV131" s="239"/>
      <c r="GW131" s="239"/>
      <c r="GX131" s="239"/>
      <c r="GY131" s="239"/>
      <c r="GZ131" s="239"/>
      <c r="HA131" s="239"/>
      <c r="HB131" s="239"/>
      <c r="HC131" s="239"/>
      <c r="HD131" s="239"/>
      <c r="HE131" s="239"/>
      <c r="HF131" s="239"/>
      <c r="HG131" s="239"/>
      <c r="HH131" s="239"/>
      <c r="HI131" s="239"/>
      <c r="HJ131" s="239"/>
      <c r="HK131" s="239"/>
      <c r="HL131" s="239"/>
      <c r="HM131" s="239"/>
      <c r="HN131" s="239"/>
      <c r="HO131" s="239"/>
      <c r="HP131" s="239"/>
      <c r="HQ131" s="239"/>
      <c r="HR131" s="239"/>
      <c r="HS131" s="239"/>
    </row>
    <row r="132" spans="1:227" s="23" customFormat="1" ht="15" customHeight="1">
      <c r="A132" s="42"/>
      <c r="B132" s="17"/>
      <c r="C132" s="17"/>
      <c r="D132" s="17"/>
      <c r="E132" s="57"/>
      <c r="F132" s="168"/>
      <c r="G132" s="168"/>
      <c r="H132" s="168"/>
      <c r="I132" s="168"/>
      <c r="J132" s="168"/>
      <c r="K132" s="168"/>
      <c r="L132" s="17"/>
      <c r="M132" s="168"/>
      <c r="N132" s="246"/>
      <c r="O132" s="319" t="str">
        <f>Wymagania!D74&amp;" [kW]"</f>
        <v>8 [kW]</v>
      </c>
      <c r="P132" s="319"/>
      <c r="Q132" s="168"/>
      <c r="R132" s="168"/>
      <c r="S132" s="17"/>
      <c r="T132" s="17"/>
      <c r="U132" s="168"/>
      <c r="V132" s="168"/>
      <c r="W132" s="22"/>
      <c r="X132" s="42"/>
      <c r="Y132" s="239"/>
      <c r="Z132" s="239"/>
      <c r="AA132" s="239"/>
      <c r="AB132" s="239"/>
      <c r="AC132" s="239"/>
      <c r="AD132" s="239"/>
      <c r="AE132" s="239"/>
      <c r="AF132" s="239"/>
      <c r="AG132" s="239"/>
      <c r="AH132" s="239"/>
      <c r="AI132" s="239"/>
      <c r="AJ132" s="239"/>
      <c r="AK132" s="239"/>
      <c r="AL132" s="239"/>
      <c r="AM132" s="239"/>
      <c r="AN132" s="239"/>
      <c r="AO132" s="239"/>
      <c r="AP132" s="239"/>
      <c r="AQ132" s="239"/>
      <c r="AR132" s="239"/>
      <c r="AS132" s="239"/>
      <c r="AT132" s="239"/>
      <c r="AU132" s="239"/>
      <c r="AV132" s="239"/>
      <c r="AW132" s="239"/>
      <c r="AX132" s="239"/>
      <c r="AY132" s="239"/>
      <c r="AZ132" s="239"/>
      <c r="BA132" s="239"/>
      <c r="BB132" s="239"/>
      <c r="BC132" s="239"/>
      <c r="BD132" s="239"/>
      <c r="BE132" s="239"/>
      <c r="BF132" s="239"/>
      <c r="BG132" s="239"/>
      <c r="BH132" s="239"/>
      <c r="BI132" s="239"/>
      <c r="BJ132" s="239"/>
      <c r="BK132" s="239"/>
      <c r="BL132" s="239"/>
      <c r="BM132" s="239"/>
      <c r="BN132" s="239"/>
      <c r="BO132" s="239"/>
      <c r="BP132" s="239"/>
      <c r="BQ132" s="239"/>
      <c r="BR132" s="239"/>
      <c r="BS132" s="239"/>
      <c r="BT132" s="239"/>
      <c r="BU132" s="239"/>
      <c r="BV132" s="239"/>
      <c r="BW132" s="239"/>
      <c r="BX132" s="239"/>
      <c r="BY132" s="239"/>
      <c r="BZ132" s="239"/>
      <c r="CA132" s="239"/>
      <c r="CB132" s="239"/>
      <c r="CC132" s="239"/>
      <c r="CD132" s="239"/>
      <c r="CE132" s="239"/>
      <c r="CF132" s="239"/>
      <c r="CG132" s="239"/>
      <c r="CH132" s="239"/>
      <c r="CI132" s="239"/>
      <c r="CJ132" s="239"/>
      <c r="CK132" s="239"/>
      <c r="CL132" s="239"/>
      <c r="CM132" s="239"/>
      <c r="CN132" s="239"/>
      <c r="CO132" s="239"/>
      <c r="CP132" s="239"/>
      <c r="CQ132" s="239"/>
      <c r="CR132" s="239"/>
      <c r="CS132" s="239"/>
      <c r="CT132" s="239"/>
      <c r="CU132" s="239"/>
      <c r="CV132" s="239"/>
      <c r="CW132" s="239"/>
      <c r="CX132" s="239"/>
      <c r="CY132" s="239"/>
      <c r="CZ132" s="239"/>
      <c r="DA132" s="239"/>
      <c r="DB132" s="239"/>
      <c r="DC132" s="239"/>
      <c r="DD132" s="239"/>
      <c r="DE132" s="239"/>
      <c r="DF132" s="239"/>
      <c r="DG132" s="239"/>
      <c r="DH132" s="239"/>
      <c r="DI132" s="239"/>
      <c r="DJ132" s="239"/>
      <c r="DK132" s="239"/>
      <c r="DL132" s="239"/>
      <c r="DM132" s="239"/>
      <c r="DN132" s="239"/>
      <c r="DO132" s="239"/>
      <c r="DP132" s="239"/>
      <c r="DQ132" s="239"/>
      <c r="DR132" s="239"/>
      <c r="DS132" s="239"/>
      <c r="DT132" s="239"/>
      <c r="DU132" s="239"/>
      <c r="DV132" s="239"/>
      <c r="DW132" s="239"/>
      <c r="DX132" s="239"/>
      <c r="DY132" s="239"/>
      <c r="DZ132" s="239"/>
      <c r="EA132" s="239"/>
      <c r="EB132" s="239"/>
      <c r="EC132" s="239"/>
      <c r="ED132" s="239"/>
      <c r="EE132" s="239"/>
      <c r="EF132" s="239"/>
      <c r="EG132" s="239"/>
      <c r="EH132" s="239"/>
      <c r="EI132" s="239"/>
      <c r="EJ132" s="239"/>
      <c r="EK132" s="239"/>
      <c r="EL132" s="239"/>
      <c r="EM132" s="239"/>
      <c r="EN132" s="239"/>
      <c r="EO132" s="239"/>
      <c r="EP132" s="239"/>
      <c r="EQ132" s="239"/>
      <c r="ER132" s="239"/>
      <c r="ES132" s="239"/>
      <c r="ET132" s="239"/>
      <c r="EU132" s="239"/>
      <c r="EV132" s="239"/>
      <c r="EW132" s="239"/>
      <c r="EX132" s="239"/>
      <c r="EY132" s="239"/>
      <c r="EZ132" s="239"/>
      <c r="FA132" s="239"/>
      <c r="FB132" s="239"/>
      <c r="FC132" s="239"/>
      <c r="FD132" s="239"/>
      <c r="FE132" s="239"/>
      <c r="FF132" s="239"/>
      <c r="FG132" s="239"/>
      <c r="FH132" s="239"/>
      <c r="FI132" s="239"/>
      <c r="FJ132" s="239"/>
      <c r="FK132" s="239"/>
      <c r="FL132" s="239"/>
      <c r="FM132" s="239"/>
      <c r="FN132" s="239"/>
      <c r="FO132" s="239"/>
      <c r="FP132" s="239"/>
      <c r="FQ132" s="239"/>
      <c r="FR132" s="239"/>
      <c r="FS132" s="239"/>
      <c r="FT132" s="239"/>
      <c r="FU132" s="239"/>
      <c r="FV132" s="239"/>
      <c r="FW132" s="239"/>
      <c r="FX132" s="239"/>
      <c r="FY132" s="239"/>
      <c r="FZ132" s="239"/>
      <c r="GA132" s="239"/>
      <c r="GB132" s="239"/>
      <c r="GC132" s="239"/>
      <c r="GD132" s="239"/>
      <c r="GE132" s="239"/>
      <c r="GF132" s="239"/>
      <c r="GG132" s="239"/>
      <c r="GH132" s="239"/>
      <c r="GI132" s="239"/>
      <c r="GJ132" s="239"/>
      <c r="GK132" s="239"/>
      <c r="GL132" s="239"/>
      <c r="GM132" s="239"/>
      <c r="GN132" s="239"/>
      <c r="GO132" s="239"/>
      <c r="GP132" s="239"/>
      <c r="GQ132" s="239"/>
      <c r="GR132" s="239"/>
      <c r="GS132" s="239"/>
      <c r="GT132" s="239"/>
      <c r="GU132" s="239"/>
      <c r="GV132" s="239"/>
      <c r="GW132" s="239"/>
      <c r="GX132" s="239"/>
      <c r="GY132" s="239"/>
      <c r="GZ132" s="239"/>
      <c r="HA132" s="239"/>
      <c r="HB132" s="239"/>
      <c r="HC132" s="239"/>
      <c r="HD132" s="239"/>
      <c r="HE132" s="239"/>
      <c r="HF132" s="239"/>
      <c r="HG132" s="239"/>
      <c r="HH132" s="239"/>
      <c r="HI132" s="239"/>
      <c r="HJ132" s="239"/>
      <c r="HK132" s="239"/>
      <c r="HL132" s="239"/>
      <c r="HM132" s="239"/>
      <c r="HN132" s="239"/>
      <c r="HO132" s="239"/>
      <c r="HP132" s="239"/>
      <c r="HQ132" s="239"/>
      <c r="HR132" s="239"/>
      <c r="HS132" s="239"/>
    </row>
    <row r="133" spans="1:227" s="23" customFormat="1" ht="15" customHeight="1">
      <c r="A133" s="42"/>
      <c r="B133" s="17"/>
      <c r="C133" s="17"/>
      <c r="D133" s="17"/>
      <c r="E133" s="57"/>
      <c r="F133" s="168"/>
      <c r="G133" s="168"/>
      <c r="H133" s="168"/>
      <c r="I133" s="168"/>
      <c r="J133" s="168"/>
      <c r="K133" s="168"/>
      <c r="L133" s="244"/>
      <c r="M133" s="168"/>
      <c r="N133" s="168"/>
      <c r="O133" s="319"/>
      <c r="P133" s="319"/>
      <c r="Q133" s="168"/>
      <c r="R133" s="168"/>
      <c r="S133" s="17"/>
      <c r="T133" s="17"/>
      <c r="U133" s="168"/>
      <c r="V133" s="168"/>
      <c r="W133" s="22"/>
      <c r="X133" s="42"/>
      <c r="Y133" s="239"/>
      <c r="Z133" s="239"/>
      <c r="AA133" s="239"/>
      <c r="AB133" s="239"/>
      <c r="AC133" s="239"/>
      <c r="AD133" s="239"/>
      <c r="AE133" s="239"/>
      <c r="AF133" s="239"/>
      <c r="AG133" s="239"/>
      <c r="AH133" s="239"/>
      <c r="AI133" s="239"/>
      <c r="AJ133" s="239"/>
      <c r="AK133" s="239"/>
      <c r="AL133" s="239"/>
      <c r="AM133" s="239"/>
      <c r="AN133" s="239"/>
      <c r="AO133" s="239"/>
      <c r="AP133" s="239"/>
      <c r="AQ133" s="239"/>
      <c r="AR133" s="239"/>
      <c r="AS133" s="239"/>
      <c r="AT133" s="239"/>
      <c r="AU133" s="239"/>
      <c r="AV133" s="239"/>
      <c r="AW133" s="239"/>
      <c r="AX133" s="239"/>
      <c r="AY133" s="239"/>
      <c r="AZ133" s="239"/>
      <c r="BA133" s="239"/>
      <c r="BB133" s="239"/>
      <c r="BC133" s="239"/>
      <c r="BD133" s="239"/>
      <c r="BE133" s="239"/>
      <c r="BF133" s="239"/>
      <c r="BG133" s="239"/>
      <c r="BH133" s="239"/>
      <c r="BI133" s="239"/>
      <c r="BJ133" s="239"/>
      <c r="BK133" s="239"/>
      <c r="BL133" s="239"/>
      <c r="BM133" s="239"/>
      <c r="BN133" s="239"/>
      <c r="BO133" s="239"/>
      <c r="BP133" s="239"/>
      <c r="BQ133" s="239"/>
      <c r="BR133" s="239"/>
      <c r="BS133" s="239"/>
      <c r="BT133" s="239"/>
      <c r="BU133" s="239"/>
      <c r="BV133" s="239"/>
      <c r="BW133" s="239"/>
      <c r="BX133" s="239"/>
      <c r="BY133" s="239"/>
      <c r="BZ133" s="239"/>
      <c r="CA133" s="239"/>
      <c r="CB133" s="239"/>
      <c r="CC133" s="239"/>
      <c r="CD133" s="239"/>
      <c r="CE133" s="239"/>
      <c r="CF133" s="239"/>
      <c r="CG133" s="239"/>
      <c r="CH133" s="239"/>
      <c r="CI133" s="239"/>
      <c r="CJ133" s="239"/>
      <c r="CK133" s="239"/>
      <c r="CL133" s="239"/>
      <c r="CM133" s="239"/>
      <c r="CN133" s="239"/>
      <c r="CO133" s="239"/>
      <c r="CP133" s="239"/>
      <c r="CQ133" s="239"/>
      <c r="CR133" s="239"/>
      <c r="CS133" s="239"/>
      <c r="CT133" s="239"/>
      <c r="CU133" s="239"/>
      <c r="CV133" s="239"/>
      <c r="CW133" s="239"/>
      <c r="CX133" s="239"/>
      <c r="CY133" s="239"/>
      <c r="CZ133" s="239"/>
      <c r="DA133" s="239"/>
      <c r="DB133" s="239"/>
      <c r="DC133" s="239"/>
      <c r="DD133" s="239"/>
      <c r="DE133" s="239"/>
      <c r="DF133" s="239"/>
      <c r="DG133" s="239"/>
      <c r="DH133" s="239"/>
      <c r="DI133" s="239"/>
      <c r="DJ133" s="239"/>
      <c r="DK133" s="239"/>
      <c r="DL133" s="239"/>
      <c r="DM133" s="239"/>
      <c r="DN133" s="239"/>
      <c r="DO133" s="239"/>
      <c r="DP133" s="239"/>
      <c r="DQ133" s="239"/>
      <c r="DR133" s="239"/>
      <c r="DS133" s="239"/>
      <c r="DT133" s="239"/>
      <c r="DU133" s="239"/>
      <c r="DV133" s="239"/>
      <c r="DW133" s="239"/>
      <c r="DX133" s="239"/>
      <c r="DY133" s="239"/>
      <c r="DZ133" s="239"/>
      <c r="EA133" s="239"/>
      <c r="EB133" s="239"/>
      <c r="EC133" s="239"/>
      <c r="ED133" s="239"/>
      <c r="EE133" s="239"/>
      <c r="EF133" s="239"/>
      <c r="EG133" s="239"/>
      <c r="EH133" s="239"/>
      <c r="EI133" s="239"/>
      <c r="EJ133" s="239"/>
      <c r="EK133" s="239"/>
      <c r="EL133" s="239"/>
      <c r="EM133" s="239"/>
      <c r="EN133" s="239"/>
      <c r="EO133" s="239"/>
      <c r="EP133" s="239"/>
      <c r="EQ133" s="239"/>
      <c r="ER133" s="239"/>
      <c r="ES133" s="239"/>
      <c r="ET133" s="239"/>
      <c r="EU133" s="239"/>
      <c r="EV133" s="239"/>
      <c r="EW133" s="239"/>
      <c r="EX133" s="239"/>
      <c r="EY133" s="239"/>
      <c r="EZ133" s="239"/>
      <c r="FA133" s="239"/>
      <c r="FB133" s="239"/>
      <c r="FC133" s="239"/>
      <c r="FD133" s="239"/>
      <c r="FE133" s="239"/>
      <c r="FF133" s="239"/>
      <c r="FG133" s="239"/>
      <c r="FH133" s="239"/>
      <c r="FI133" s="239"/>
      <c r="FJ133" s="239"/>
      <c r="FK133" s="239"/>
      <c r="FL133" s="239"/>
      <c r="FM133" s="239"/>
      <c r="FN133" s="239"/>
      <c r="FO133" s="239"/>
      <c r="FP133" s="239"/>
      <c r="FQ133" s="239"/>
      <c r="FR133" s="239"/>
      <c r="FS133" s="239"/>
      <c r="FT133" s="239"/>
      <c r="FU133" s="239"/>
      <c r="FV133" s="239"/>
      <c r="FW133" s="239"/>
      <c r="FX133" s="239"/>
      <c r="FY133" s="239"/>
      <c r="FZ133" s="239"/>
      <c r="GA133" s="239"/>
      <c r="GB133" s="239"/>
      <c r="GC133" s="239"/>
      <c r="GD133" s="239"/>
      <c r="GE133" s="239"/>
      <c r="GF133" s="239"/>
      <c r="GG133" s="239"/>
      <c r="GH133" s="239"/>
      <c r="GI133" s="239"/>
      <c r="GJ133" s="239"/>
      <c r="GK133" s="239"/>
      <c r="GL133" s="239"/>
      <c r="GM133" s="239"/>
      <c r="GN133" s="239"/>
      <c r="GO133" s="239"/>
      <c r="GP133" s="239"/>
      <c r="GQ133" s="239"/>
      <c r="GR133" s="239"/>
      <c r="GS133" s="239"/>
      <c r="GT133" s="239"/>
      <c r="GU133" s="239"/>
      <c r="GV133" s="239"/>
      <c r="GW133" s="239"/>
      <c r="GX133" s="239"/>
      <c r="GY133" s="239"/>
      <c r="GZ133" s="239"/>
      <c r="HA133" s="239"/>
      <c r="HB133" s="239"/>
      <c r="HC133" s="239"/>
      <c r="HD133" s="239"/>
      <c r="HE133" s="239"/>
      <c r="HF133" s="239"/>
      <c r="HG133" s="239"/>
      <c r="HH133" s="239"/>
      <c r="HI133" s="239"/>
      <c r="HJ133" s="239"/>
      <c r="HK133" s="239"/>
      <c r="HL133" s="239"/>
      <c r="HM133" s="239"/>
      <c r="HN133" s="239"/>
      <c r="HO133" s="239"/>
      <c r="HP133" s="239"/>
      <c r="HQ133" s="239"/>
      <c r="HR133" s="239"/>
      <c r="HS133" s="239"/>
    </row>
    <row r="134" spans="1:227" s="23" customFormat="1" ht="15" customHeight="1">
      <c r="A134" s="42"/>
      <c r="B134" s="17"/>
      <c r="C134" s="17"/>
      <c r="D134" s="17"/>
      <c r="E134" s="168"/>
      <c r="F134" s="168"/>
      <c r="G134" s="168"/>
      <c r="H134" s="168"/>
      <c r="I134" s="168"/>
      <c r="J134" s="168"/>
      <c r="K134" s="168"/>
      <c r="L134" s="250"/>
      <c r="M134" s="249"/>
      <c r="N134" s="249"/>
      <c r="O134" s="249"/>
      <c r="P134" s="249"/>
      <c r="Q134" s="249"/>
      <c r="R134" s="247"/>
      <c r="S134" s="248"/>
      <c r="T134" s="17"/>
      <c r="U134" s="168"/>
      <c r="V134" s="168"/>
      <c r="W134" s="22"/>
      <c r="X134" s="42"/>
      <c r="Y134" s="239"/>
      <c r="Z134" s="239"/>
      <c r="AA134" s="239"/>
      <c r="AB134" s="239"/>
      <c r="AC134" s="239"/>
      <c r="AD134" s="239"/>
      <c r="AE134" s="239"/>
      <c r="AF134" s="239"/>
      <c r="AG134" s="239"/>
      <c r="AH134" s="239"/>
      <c r="AI134" s="239"/>
      <c r="AJ134" s="239"/>
      <c r="AK134" s="239"/>
      <c r="AL134" s="239"/>
      <c r="AM134" s="239"/>
      <c r="AN134" s="239"/>
      <c r="AO134" s="239"/>
      <c r="AP134" s="239"/>
      <c r="AQ134" s="239"/>
      <c r="AR134" s="239"/>
      <c r="AS134" s="239"/>
      <c r="AT134" s="239"/>
      <c r="AU134" s="239"/>
      <c r="AV134" s="239"/>
      <c r="AW134" s="239"/>
      <c r="AX134" s="239"/>
      <c r="AY134" s="239"/>
      <c r="AZ134" s="239"/>
      <c r="BA134" s="239"/>
      <c r="BB134" s="239"/>
      <c r="BC134" s="239"/>
      <c r="BD134" s="239"/>
      <c r="BE134" s="239"/>
      <c r="BF134" s="239"/>
      <c r="BG134" s="239"/>
      <c r="BH134" s="239"/>
      <c r="BI134" s="239"/>
      <c r="BJ134" s="239"/>
      <c r="BK134" s="239"/>
      <c r="BL134" s="239"/>
      <c r="BM134" s="239"/>
      <c r="BN134" s="239"/>
      <c r="BO134" s="239"/>
      <c r="BP134" s="239"/>
      <c r="BQ134" s="239"/>
      <c r="BR134" s="239"/>
      <c r="BS134" s="239"/>
      <c r="BT134" s="239"/>
      <c r="BU134" s="239"/>
      <c r="BV134" s="239"/>
      <c r="BW134" s="239"/>
      <c r="BX134" s="239"/>
      <c r="BY134" s="239"/>
      <c r="BZ134" s="239"/>
      <c r="CA134" s="239"/>
      <c r="CB134" s="239"/>
      <c r="CC134" s="239"/>
      <c r="CD134" s="239"/>
      <c r="CE134" s="239"/>
      <c r="CF134" s="239"/>
      <c r="CG134" s="239"/>
      <c r="CH134" s="239"/>
      <c r="CI134" s="239"/>
      <c r="CJ134" s="239"/>
      <c r="CK134" s="239"/>
      <c r="CL134" s="239"/>
      <c r="CM134" s="239"/>
      <c r="CN134" s="239"/>
      <c r="CO134" s="239"/>
      <c r="CP134" s="239"/>
      <c r="CQ134" s="239"/>
      <c r="CR134" s="239"/>
      <c r="CS134" s="239"/>
      <c r="CT134" s="239"/>
      <c r="CU134" s="239"/>
      <c r="CV134" s="239"/>
      <c r="CW134" s="239"/>
      <c r="CX134" s="239"/>
      <c r="CY134" s="239"/>
      <c r="CZ134" s="239"/>
      <c r="DA134" s="239"/>
      <c r="DB134" s="239"/>
      <c r="DC134" s="239"/>
      <c r="DD134" s="239"/>
      <c r="DE134" s="239"/>
      <c r="DF134" s="239"/>
      <c r="DG134" s="239"/>
      <c r="DH134" s="239"/>
      <c r="DI134" s="239"/>
      <c r="DJ134" s="239"/>
      <c r="DK134" s="239"/>
      <c r="DL134" s="239"/>
      <c r="DM134" s="239"/>
      <c r="DN134" s="239"/>
      <c r="DO134" s="239"/>
      <c r="DP134" s="239"/>
      <c r="DQ134" s="239"/>
      <c r="DR134" s="239"/>
      <c r="DS134" s="239"/>
      <c r="DT134" s="239"/>
      <c r="DU134" s="239"/>
      <c r="DV134" s="239"/>
      <c r="DW134" s="239"/>
      <c r="DX134" s="239"/>
      <c r="DY134" s="239"/>
      <c r="DZ134" s="239"/>
      <c r="EA134" s="239"/>
      <c r="EB134" s="239"/>
      <c r="EC134" s="239"/>
      <c r="ED134" s="239"/>
      <c r="EE134" s="239"/>
      <c r="EF134" s="239"/>
      <c r="EG134" s="239"/>
      <c r="EH134" s="239"/>
      <c r="EI134" s="239"/>
      <c r="EJ134" s="239"/>
      <c r="EK134" s="239"/>
      <c r="EL134" s="239"/>
      <c r="EM134" s="239"/>
      <c r="EN134" s="239"/>
      <c r="EO134" s="239"/>
      <c r="EP134" s="239"/>
      <c r="EQ134" s="239"/>
      <c r="ER134" s="239"/>
      <c r="ES134" s="239"/>
      <c r="ET134" s="239"/>
      <c r="EU134" s="239"/>
      <c r="EV134" s="239"/>
      <c r="EW134" s="239"/>
      <c r="EX134" s="239"/>
      <c r="EY134" s="239"/>
      <c r="EZ134" s="239"/>
      <c r="FA134" s="239"/>
      <c r="FB134" s="239"/>
      <c r="FC134" s="239"/>
      <c r="FD134" s="239"/>
      <c r="FE134" s="239"/>
      <c r="FF134" s="239"/>
      <c r="FG134" s="239"/>
      <c r="FH134" s="239"/>
      <c r="FI134" s="239"/>
      <c r="FJ134" s="239"/>
      <c r="FK134" s="239"/>
      <c r="FL134" s="239"/>
      <c r="FM134" s="239"/>
      <c r="FN134" s="239"/>
      <c r="FO134" s="239"/>
      <c r="FP134" s="239"/>
      <c r="FQ134" s="239"/>
      <c r="FR134" s="239"/>
      <c r="FS134" s="239"/>
      <c r="FT134" s="239"/>
      <c r="FU134" s="239"/>
      <c r="FV134" s="239"/>
      <c r="FW134" s="239"/>
      <c r="FX134" s="239"/>
      <c r="FY134" s="239"/>
      <c r="FZ134" s="239"/>
      <c r="GA134" s="239"/>
      <c r="GB134" s="239"/>
      <c r="GC134" s="239"/>
      <c r="GD134" s="239"/>
      <c r="GE134" s="239"/>
      <c r="GF134" s="239"/>
      <c r="GG134" s="239"/>
      <c r="GH134" s="239"/>
      <c r="GI134" s="239"/>
      <c r="GJ134" s="239"/>
      <c r="GK134" s="239"/>
      <c r="GL134" s="239"/>
      <c r="GM134" s="239"/>
      <c r="GN134" s="239"/>
      <c r="GO134" s="239"/>
      <c r="GP134" s="239"/>
      <c r="GQ134" s="239"/>
      <c r="GR134" s="239"/>
      <c r="GS134" s="239"/>
      <c r="GT134" s="239"/>
      <c r="GU134" s="239"/>
      <c r="GV134" s="239"/>
      <c r="GW134" s="239"/>
      <c r="GX134" s="239"/>
      <c r="GY134" s="239"/>
      <c r="GZ134" s="239"/>
      <c r="HA134" s="239"/>
      <c r="HB134" s="239"/>
      <c r="HC134" s="239"/>
      <c r="HD134" s="239"/>
      <c r="HE134" s="239"/>
      <c r="HF134" s="239"/>
      <c r="HG134" s="239"/>
      <c r="HH134" s="239"/>
      <c r="HI134" s="239"/>
      <c r="HJ134" s="239"/>
      <c r="HK134" s="239"/>
      <c r="HL134" s="239"/>
      <c r="HM134" s="239"/>
      <c r="HN134" s="239"/>
      <c r="HO134" s="239"/>
      <c r="HP134" s="239"/>
      <c r="HQ134" s="239"/>
      <c r="HR134" s="239"/>
      <c r="HS134" s="239"/>
    </row>
    <row r="135" spans="1:227" s="23" customFormat="1" ht="15" customHeight="1">
      <c r="A135" s="42"/>
      <c r="B135" s="17"/>
      <c r="C135" s="17"/>
      <c r="D135" s="17"/>
      <c r="E135" s="168"/>
      <c r="F135" s="168"/>
      <c r="G135" s="168"/>
      <c r="H135" s="168"/>
      <c r="I135" s="168"/>
      <c r="J135" s="168"/>
      <c r="K135" s="168"/>
      <c r="L135" s="252" t="str">
        <f>Wymagania!K54&amp;" [kW]"</f>
        <v>2,578 [kW]</v>
      </c>
      <c r="M135" s="17"/>
      <c r="N135" s="168"/>
      <c r="O135" s="168"/>
      <c r="P135" s="168"/>
      <c r="Q135" s="17"/>
      <c r="R135" s="319" t="str">
        <f>Wymagania!K55&amp;" [kW]"</f>
        <v>8,926 [kW]</v>
      </c>
      <c r="S135" s="319"/>
      <c r="T135" s="168"/>
      <c r="U135" s="168"/>
      <c r="V135" s="168"/>
      <c r="W135" s="22"/>
      <c r="X135" s="42"/>
      <c r="Y135" s="239"/>
      <c r="Z135" s="239"/>
      <c r="AA135" s="239"/>
      <c r="AB135" s="239"/>
      <c r="AC135" s="239"/>
      <c r="AD135" s="239"/>
      <c r="AE135" s="239"/>
      <c r="AF135" s="239"/>
      <c r="AG135" s="239"/>
      <c r="AH135" s="239"/>
      <c r="AI135" s="239"/>
      <c r="AJ135" s="239"/>
      <c r="AK135" s="239"/>
      <c r="AL135" s="239"/>
      <c r="AM135" s="239"/>
      <c r="AN135" s="239"/>
      <c r="AO135" s="239"/>
      <c r="AP135" s="239"/>
      <c r="AQ135" s="239"/>
      <c r="AR135" s="239"/>
      <c r="AS135" s="239"/>
      <c r="AT135" s="239"/>
      <c r="AU135" s="239"/>
      <c r="AV135" s="239"/>
      <c r="AW135" s="239"/>
      <c r="AX135" s="239"/>
      <c r="AY135" s="239"/>
      <c r="AZ135" s="239"/>
      <c r="BA135" s="239"/>
      <c r="BB135" s="239"/>
      <c r="BC135" s="239"/>
      <c r="BD135" s="239"/>
      <c r="BE135" s="239"/>
      <c r="BF135" s="239"/>
      <c r="BG135" s="239"/>
      <c r="BH135" s="239"/>
      <c r="BI135" s="239"/>
      <c r="BJ135" s="239"/>
      <c r="BK135" s="239"/>
      <c r="BL135" s="239"/>
      <c r="BM135" s="239"/>
      <c r="BN135" s="239"/>
      <c r="BO135" s="239"/>
      <c r="BP135" s="239"/>
      <c r="BQ135" s="239"/>
      <c r="BR135" s="239"/>
      <c r="BS135" s="239"/>
      <c r="BT135" s="239"/>
      <c r="BU135" s="239"/>
      <c r="BV135" s="239"/>
      <c r="BW135" s="239"/>
      <c r="BX135" s="239"/>
      <c r="BY135" s="239"/>
      <c r="BZ135" s="239"/>
      <c r="CA135" s="239"/>
      <c r="CB135" s="239"/>
      <c r="CC135" s="239"/>
      <c r="CD135" s="239"/>
      <c r="CE135" s="239"/>
      <c r="CF135" s="239"/>
      <c r="CG135" s="239"/>
      <c r="CH135" s="239"/>
      <c r="CI135" s="239"/>
      <c r="CJ135" s="239"/>
      <c r="CK135" s="239"/>
      <c r="CL135" s="239"/>
      <c r="CM135" s="239"/>
      <c r="CN135" s="239"/>
      <c r="CO135" s="239"/>
      <c r="CP135" s="239"/>
      <c r="CQ135" s="239"/>
      <c r="CR135" s="239"/>
      <c r="CS135" s="239"/>
      <c r="CT135" s="239"/>
      <c r="CU135" s="239"/>
      <c r="CV135" s="239"/>
      <c r="CW135" s="239"/>
      <c r="CX135" s="239"/>
      <c r="CY135" s="239"/>
      <c r="CZ135" s="239"/>
      <c r="DA135" s="239"/>
      <c r="DB135" s="239"/>
      <c r="DC135" s="239"/>
      <c r="DD135" s="239"/>
      <c r="DE135" s="239"/>
      <c r="DF135" s="239"/>
      <c r="DG135" s="239"/>
      <c r="DH135" s="239"/>
      <c r="DI135" s="239"/>
      <c r="DJ135" s="239"/>
      <c r="DK135" s="239"/>
      <c r="DL135" s="239"/>
      <c r="DM135" s="239"/>
      <c r="DN135" s="239"/>
      <c r="DO135" s="239"/>
      <c r="DP135" s="239"/>
      <c r="DQ135" s="239"/>
      <c r="DR135" s="239"/>
      <c r="DS135" s="239"/>
      <c r="DT135" s="239"/>
      <c r="DU135" s="239"/>
      <c r="DV135" s="239"/>
      <c r="DW135" s="239"/>
      <c r="DX135" s="239"/>
      <c r="DY135" s="239"/>
      <c r="DZ135" s="239"/>
      <c r="EA135" s="239"/>
      <c r="EB135" s="239"/>
      <c r="EC135" s="239"/>
      <c r="ED135" s="239"/>
      <c r="EE135" s="239"/>
      <c r="EF135" s="239"/>
      <c r="EG135" s="239"/>
      <c r="EH135" s="239"/>
      <c r="EI135" s="239"/>
      <c r="EJ135" s="239"/>
      <c r="EK135" s="239"/>
      <c r="EL135" s="239"/>
      <c r="EM135" s="239"/>
      <c r="EN135" s="239"/>
      <c r="EO135" s="239"/>
      <c r="EP135" s="239"/>
      <c r="EQ135" s="239"/>
      <c r="ER135" s="239"/>
      <c r="ES135" s="239"/>
      <c r="ET135" s="239"/>
      <c r="EU135" s="239"/>
      <c r="EV135" s="239"/>
      <c r="EW135" s="239"/>
      <c r="EX135" s="239"/>
      <c r="EY135" s="239"/>
      <c r="EZ135" s="239"/>
      <c r="FA135" s="239"/>
      <c r="FB135" s="239"/>
      <c r="FC135" s="239"/>
      <c r="FD135" s="239"/>
      <c r="FE135" s="239"/>
      <c r="FF135" s="239"/>
      <c r="FG135" s="239"/>
      <c r="FH135" s="239"/>
      <c r="FI135" s="239"/>
      <c r="FJ135" s="239"/>
      <c r="FK135" s="239"/>
      <c r="FL135" s="239"/>
      <c r="FM135" s="239"/>
      <c r="FN135" s="239"/>
      <c r="FO135" s="239"/>
      <c r="FP135" s="239"/>
      <c r="FQ135" s="239"/>
      <c r="FR135" s="239"/>
      <c r="FS135" s="239"/>
      <c r="FT135" s="239"/>
      <c r="FU135" s="239"/>
      <c r="FV135" s="239"/>
      <c r="FW135" s="239"/>
      <c r="FX135" s="239"/>
      <c r="FY135" s="239"/>
      <c r="FZ135" s="239"/>
      <c r="GA135" s="239"/>
      <c r="GB135" s="239"/>
      <c r="GC135" s="239"/>
      <c r="GD135" s="239"/>
      <c r="GE135" s="239"/>
      <c r="GF135" s="239"/>
      <c r="GG135" s="239"/>
      <c r="GH135" s="239"/>
      <c r="GI135" s="239"/>
      <c r="GJ135" s="239"/>
      <c r="GK135" s="239"/>
      <c r="GL135" s="239"/>
      <c r="GM135" s="239"/>
      <c r="GN135" s="239"/>
      <c r="GO135" s="239"/>
      <c r="GP135" s="239"/>
      <c r="GQ135" s="239"/>
      <c r="GR135" s="239"/>
      <c r="GS135" s="239"/>
      <c r="GT135" s="239"/>
      <c r="GU135" s="239"/>
      <c r="GV135" s="239"/>
      <c r="GW135" s="239"/>
      <c r="GX135" s="239"/>
      <c r="GY135" s="239"/>
      <c r="GZ135" s="239"/>
      <c r="HA135" s="239"/>
      <c r="HB135" s="239"/>
      <c r="HC135" s="239"/>
      <c r="HD135" s="239"/>
      <c r="HE135" s="239"/>
      <c r="HF135" s="239"/>
      <c r="HG135" s="239"/>
      <c r="HH135" s="239"/>
      <c r="HI135" s="239"/>
      <c r="HJ135" s="239"/>
      <c r="HK135" s="239"/>
      <c r="HL135" s="239"/>
      <c r="HM135" s="239"/>
      <c r="HN135" s="239"/>
      <c r="HO135" s="239"/>
      <c r="HP135" s="239"/>
      <c r="HQ135" s="239"/>
      <c r="HR135" s="239"/>
      <c r="HS135" s="239"/>
    </row>
    <row r="136" spans="1:227" s="23" customFormat="1" ht="15" customHeight="1">
      <c r="A136" s="42"/>
      <c r="B136" s="17"/>
      <c r="C136" s="17"/>
      <c r="D136" s="17"/>
      <c r="E136" s="168"/>
      <c r="F136" s="168"/>
      <c r="G136" s="168"/>
      <c r="H136" s="168"/>
      <c r="I136" s="168"/>
      <c r="J136" s="168"/>
      <c r="K136" s="168"/>
      <c r="L136" s="320" t="s">
        <v>644</v>
      </c>
      <c r="M136" s="17"/>
      <c r="N136" s="168"/>
      <c r="O136" s="168"/>
      <c r="P136" s="168"/>
      <c r="Q136" s="17"/>
      <c r="R136" s="320" t="s">
        <v>645</v>
      </c>
      <c r="S136" s="320"/>
      <c r="T136" s="168"/>
      <c r="U136" s="168"/>
      <c r="V136" s="168"/>
      <c r="W136" s="22"/>
      <c r="X136" s="42"/>
      <c r="Y136" s="239"/>
      <c r="Z136" s="239"/>
      <c r="AA136" s="239"/>
      <c r="AB136" s="239"/>
      <c r="AC136" s="239"/>
      <c r="AD136" s="239"/>
      <c r="AE136" s="239"/>
      <c r="AF136" s="239"/>
      <c r="AG136" s="239"/>
      <c r="AH136" s="239"/>
      <c r="AI136" s="239"/>
      <c r="AJ136" s="239"/>
      <c r="AK136" s="239"/>
      <c r="AL136" s="239"/>
      <c r="AM136" s="239"/>
      <c r="AN136" s="239"/>
      <c r="AO136" s="239"/>
      <c r="AP136" s="239"/>
      <c r="AQ136" s="239"/>
      <c r="AR136" s="239"/>
      <c r="AS136" s="239"/>
      <c r="AT136" s="239"/>
      <c r="AU136" s="239"/>
      <c r="AV136" s="239"/>
      <c r="AW136" s="239"/>
      <c r="AX136" s="239"/>
      <c r="AY136" s="239"/>
      <c r="AZ136" s="239"/>
      <c r="BA136" s="239"/>
      <c r="BB136" s="239"/>
      <c r="BC136" s="239"/>
      <c r="BD136" s="239"/>
      <c r="BE136" s="239"/>
      <c r="BF136" s="239"/>
      <c r="BG136" s="239"/>
      <c r="BH136" s="239"/>
      <c r="BI136" s="239"/>
      <c r="BJ136" s="239"/>
      <c r="BK136" s="239"/>
      <c r="BL136" s="239"/>
      <c r="BM136" s="239"/>
      <c r="BN136" s="239"/>
      <c r="BO136" s="239"/>
      <c r="BP136" s="239"/>
      <c r="BQ136" s="239"/>
      <c r="BR136" s="239"/>
      <c r="BS136" s="239"/>
      <c r="BT136" s="239"/>
      <c r="BU136" s="239"/>
      <c r="BV136" s="239"/>
      <c r="BW136" s="239"/>
      <c r="BX136" s="239"/>
      <c r="BY136" s="239"/>
      <c r="BZ136" s="239"/>
      <c r="CA136" s="239"/>
      <c r="CB136" s="239"/>
      <c r="CC136" s="239"/>
      <c r="CD136" s="239"/>
      <c r="CE136" s="239"/>
      <c r="CF136" s="239"/>
      <c r="CG136" s="239"/>
      <c r="CH136" s="239"/>
      <c r="CI136" s="239"/>
      <c r="CJ136" s="239"/>
      <c r="CK136" s="239"/>
      <c r="CL136" s="239"/>
      <c r="CM136" s="239"/>
      <c r="CN136" s="239"/>
      <c r="CO136" s="239"/>
      <c r="CP136" s="239"/>
      <c r="CQ136" s="239"/>
      <c r="CR136" s="239"/>
      <c r="CS136" s="239"/>
      <c r="CT136" s="239"/>
      <c r="CU136" s="239"/>
      <c r="CV136" s="239"/>
      <c r="CW136" s="239"/>
      <c r="CX136" s="239"/>
      <c r="CY136" s="239"/>
      <c r="CZ136" s="239"/>
      <c r="DA136" s="239"/>
      <c r="DB136" s="239"/>
      <c r="DC136" s="239"/>
      <c r="DD136" s="239"/>
      <c r="DE136" s="239"/>
      <c r="DF136" s="239"/>
      <c r="DG136" s="239"/>
      <c r="DH136" s="239"/>
      <c r="DI136" s="239"/>
      <c r="DJ136" s="239"/>
      <c r="DK136" s="239"/>
      <c r="DL136" s="239"/>
      <c r="DM136" s="239"/>
      <c r="DN136" s="239"/>
      <c r="DO136" s="239"/>
      <c r="DP136" s="239"/>
      <c r="DQ136" s="239"/>
      <c r="DR136" s="239"/>
      <c r="DS136" s="239"/>
      <c r="DT136" s="239"/>
      <c r="DU136" s="239"/>
      <c r="DV136" s="239"/>
      <c r="DW136" s="239"/>
      <c r="DX136" s="239"/>
      <c r="DY136" s="239"/>
      <c r="DZ136" s="239"/>
      <c r="EA136" s="239"/>
      <c r="EB136" s="239"/>
      <c r="EC136" s="239"/>
      <c r="ED136" s="239"/>
      <c r="EE136" s="239"/>
      <c r="EF136" s="239"/>
      <c r="EG136" s="239"/>
      <c r="EH136" s="239"/>
      <c r="EI136" s="239"/>
      <c r="EJ136" s="239"/>
      <c r="EK136" s="239"/>
      <c r="EL136" s="239"/>
      <c r="EM136" s="239"/>
      <c r="EN136" s="239"/>
      <c r="EO136" s="239"/>
      <c r="EP136" s="239"/>
      <c r="EQ136" s="239"/>
      <c r="ER136" s="239"/>
      <c r="ES136" s="239"/>
      <c r="ET136" s="239"/>
      <c r="EU136" s="239"/>
      <c r="EV136" s="239"/>
      <c r="EW136" s="239"/>
      <c r="EX136" s="239"/>
      <c r="EY136" s="239"/>
      <c r="EZ136" s="239"/>
      <c r="FA136" s="239"/>
      <c r="FB136" s="239"/>
      <c r="FC136" s="239"/>
      <c r="FD136" s="239"/>
      <c r="FE136" s="239"/>
      <c r="FF136" s="239"/>
      <c r="FG136" s="239"/>
      <c r="FH136" s="239"/>
      <c r="FI136" s="239"/>
      <c r="FJ136" s="239"/>
      <c r="FK136" s="239"/>
      <c r="FL136" s="239"/>
      <c r="FM136" s="239"/>
      <c r="FN136" s="239"/>
      <c r="FO136" s="239"/>
      <c r="FP136" s="239"/>
      <c r="FQ136" s="239"/>
      <c r="FR136" s="239"/>
      <c r="FS136" s="239"/>
      <c r="FT136" s="239"/>
      <c r="FU136" s="239"/>
      <c r="FV136" s="239"/>
      <c r="FW136" s="239"/>
      <c r="FX136" s="239"/>
      <c r="FY136" s="239"/>
      <c r="FZ136" s="239"/>
      <c r="GA136" s="239"/>
      <c r="GB136" s="239"/>
      <c r="GC136" s="239"/>
      <c r="GD136" s="239"/>
      <c r="GE136" s="239"/>
      <c r="GF136" s="239"/>
      <c r="GG136" s="239"/>
      <c r="GH136" s="239"/>
      <c r="GI136" s="239"/>
      <c r="GJ136" s="239"/>
      <c r="GK136" s="239"/>
      <c r="GL136" s="239"/>
      <c r="GM136" s="239"/>
      <c r="GN136" s="239"/>
      <c r="GO136" s="239"/>
      <c r="GP136" s="239"/>
      <c r="GQ136" s="239"/>
      <c r="GR136" s="239"/>
      <c r="GS136" s="239"/>
      <c r="GT136" s="239"/>
      <c r="GU136" s="239"/>
      <c r="GV136" s="239"/>
      <c r="GW136" s="239"/>
      <c r="GX136" s="239"/>
      <c r="GY136" s="239"/>
      <c r="GZ136" s="239"/>
      <c r="HA136" s="239"/>
      <c r="HB136" s="239"/>
      <c r="HC136" s="239"/>
      <c r="HD136" s="239"/>
      <c r="HE136" s="239"/>
      <c r="HF136" s="239"/>
      <c r="HG136" s="239"/>
      <c r="HH136" s="239"/>
      <c r="HI136" s="239"/>
      <c r="HJ136" s="239"/>
      <c r="HK136" s="239"/>
      <c r="HL136" s="239"/>
      <c r="HM136" s="239"/>
      <c r="HN136" s="239"/>
      <c r="HO136" s="239"/>
      <c r="HP136" s="239"/>
      <c r="HQ136" s="239"/>
      <c r="HR136" s="239"/>
      <c r="HS136" s="239"/>
    </row>
    <row r="137" spans="1:227" s="23" customFormat="1" ht="15" customHeight="1">
      <c r="A137" s="42"/>
      <c r="B137" s="17"/>
      <c r="C137" s="17"/>
      <c r="D137" s="17"/>
      <c r="E137" s="168"/>
      <c r="F137" s="168"/>
      <c r="G137" s="168"/>
      <c r="H137" s="168"/>
      <c r="I137" s="168"/>
      <c r="J137" s="168"/>
      <c r="K137" s="168"/>
      <c r="L137" s="320"/>
      <c r="M137" s="17"/>
      <c r="N137" s="168"/>
      <c r="O137" s="168"/>
      <c r="P137" s="168"/>
      <c r="Q137" s="244"/>
      <c r="R137" s="320"/>
      <c r="S137" s="320"/>
      <c r="T137" s="168"/>
      <c r="U137" s="168"/>
      <c r="V137" s="168"/>
      <c r="W137" s="22"/>
      <c r="X137" s="42"/>
      <c r="Y137" s="239"/>
      <c r="Z137" s="239"/>
      <c r="AA137" s="239"/>
      <c r="AB137" s="239"/>
      <c r="AC137" s="239"/>
      <c r="AD137" s="239"/>
      <c r="AE137" s="239"/>
      <c r="AF137" s="239"/>
      <c r="AG137" s="239"/>
      <c r="AH137" s="239"/>
      <c r="AI137" s="239"/>
      <c r="AJ137" s="239"/>
      <c r="AK137" s="239"/>
      <c r="AL137" s="239"/>
      <c r="AM137" s="239"/>
      <c r="AN137" s="239"/>
      <c r="AO137" s="239"/>
      <c r="AP137" s="239"/>
      <c r="AQ137" s="239"/>
      <c r="AR137" s="239"/>
      <c r="AS137" s="239"/>
      <c r="AT137" s="239"/>
      <c r="AU137" s="239"/>
      <c r="AV137" s="239"/>
      <c r="AW137" s="239"/>
      <c r="AX137" s="239"/>
      <c r="AY137" s="239"/>
      <c r="AZ137" s="239"/>
      <c r="BA137" s="239"/>
      <c r="BB137" s="239"/>
      <c r="BC137" s="239"/>
      <c r="BD137" s="239"/>
      <c r="BE137" s="239"/>
      <c r="BF137" s="239"/>
      <c r="BG137" s="239"/>
      <c r="BH137" s="239"/>
      <c r="BI137" s="239"/>
      <c r="BJ137" s="239"/>
      <c r="BK137" s="239"/>
      <c r="BL137" s="239"/>
      <c r="BM137" s="239"/>
      <c r="BN137" s="239"/>
      <c r="BO137" s="239"/>
      <c r="BP137" s="239"/>
      <c r="BQ137" s="239"/>
      <c r="BR137" s="239"/>
      <c r="BS137" s="239"/>
      <c r="BT137" s="239"/>
      <c r="BU137" s="239"/>
      <c r="BV137" s="239"/>
      <c r="BW137" s="239"/>
      <c r="BX137" s="239"/>
      <c r="BY137" s="239"/>
      <c r="BZ137" s="239"/>
      <c r="CA137" s="239"/>
      <c r="CB137" s="239"/>
      <c r="CC137" s="239"/>
      <c r="CD137" s="239"/>
      <c r="CE137" s="239"/>
      <c r="CF137" s="239"/>
      <c r="CG137" s="239"/>
      <c r="CH137" s="239"/>
      <c r="CI137" s="239"/>
      <c r="CJ137" s="239"/>
      <c r="CK137" s="239"/>
      <c r="CL137" s="239"/>
      <c r="CM137" s="239"/>
      <c r="CN137" s="239"/>
      <c r="CO137" s="239"/>
      <c r="CP137" s="239"/>
      <c r="CQ137" s="239"/>
      <c r="CR137" s="239"/>
      <c r="CS137" s="239"/>
      <c r="CT137" s="239"/>
      <c r="CU137" s="239"/>
      <c r="CV137" s="239"/>
      <c r="CW137" s="239"/>
      <c r="CX137" s="239"/>
      <c r="CY137" s="239"/>
      <c r="CZ137" s="239"/>
      <c r="DA137" s="239"/>
      <c r="DB137" s="239"/>
      <c r="DC137" s="239"/>
      <c r="DD137" s="239"/>
      <c r="DE137" s="239"/>
      <c r="DF137" s="239"/>
      <c r="DG137" s="239"/>
      <c r="DH137" s="239"/>
      <c r="DI137" s="239"/>
      <c r="DJ137" s="239"/>
      <c r="DK137" s="239"/>
      <c r="DL137" s="239"/>
      <c r="DM137" s="239"/>
      <c r="DN137" s="239"/>
      <c r="DO137" s="239"/>
      <c r="DP137" s="239"/>
      <c r="DQ137" s="239"/>
      <c r="DR137" s="239"/>
      <c r="DS137" s="239"/>
      <c r="DT137" s="239"/>
      <c r="DU137" s="239"/>
      <c r="DV137" s="239"/>
      <c r="DW137" s="239"/>
      <c r="DX137" s="239"/>
      <c r="DY137" s="239"/>
      <c r="DZ137" s="239"/>
      <c r="EA137" s="239"/>
      <c r="EB137" s="239"/>
      <c r="EC137" s="239"/>
      <c r="ED137" s="239"/>
      <c r="EE137" s="239"/>
      <c r="EF137" s="239"/>
      <c r="EG137" s="239"/>
      <c r="EH137" s="239"/>
      <c r="EI137" s="239"/>
      <c r="EJ137" s="239"/>
      <c r="EK137" s="239"/>
      <c r="EL137" s="239"/>
      <c r="EM137" s="239"/>
      <c r="EN137" s="239"/>
      <c r="EO137" s="239"/>
      <c r="EP137" s="239"/>
      <c r="EQ137" s="239"/>
      <c r="ER137" s="239"/>
      <c r="ES137" s="239"/>
      <c r="ET137" s="239"/>
      <c r="EU137" s="239"/>
      <c r="EV137" s="239"/>
      <c r="EW137" s="239"/>
      <c r="EX137" s="239"/>
      <c r="EY137" s="239"/>
      <c r="EZ137" s="239"/>
      <c r="FA137" s="239"/>
      <c r="FB137" s="239"/>
      <c r="FC137" s="239"/>
      <c r="FD137" s="239"/>
      <c r="FE137" s="239"/>
      <c r="FF137" s="239"/>
      <c r="FG137" s="239"/>
      <c r="FH137" s="239"/>
      <c r="FI137" s="239"/>
      <c r="FJ137" s="239"/>
      <c r="FK137" s="239"/>
      <c r="FL137" s="239"/>
      <c r="FM137" s="239"/>
      <c r="FN137" s="239"/>
      <c r="FO137" s="239"/>
      <c r="FP137" s="239"/>
      <c r="FQ137" s="239"/>
      <c r="FR137" s="239"/>
      <c r="FS137" s="239"/>
      <c r="FT137" s="239"/>
      <c r="FU137" s="239"/>
      <c r="FV137" s="239"/>
      <c r="FW137" s="239"/>
      <c r="FX137" s="239"/>
      <c r="FY137" s="239"/>
      <c r="FZ137" s="239"/>
      <c r="GA137" s="239"/>
      <c r="GB137" s="239"/>
      <c r="GC137" s="239"/>
      <c r="GD137" s="239"/>
      <c r="GE137" s="239"/>
      <c r="GF137" s="239"/>
      <c r="GG137" s="239"/>
      <c r="GH137" s="239"/>
      <c r="GI137" s="239"/>
      <c r="GJ137" s="239"/>
      <c r="GK137" s="239"/>
      <c r="GL137" s="239"/>
      <c r="GM137" s="239"/>
      <c r="GN137" s="239"/>
      <c r="GO137" s="239"/>
      <c r="GP137" s="239"/>
      <c r="GQ137" s="239"/>
      <c r="GR137" s="239"/>
      <c r="GS137" s="239"/>
      <c r="GT137" s="239"/>
      <c r="GU137" s="239"/>
      <c r="GV137" s="239"/>
      <c r="GW137" s="239"/>
      <c r="GX137" s="239"/>
      <c r="GY137" s="239"/>
      <c r="GZ137" s="239"/>
      <c r="HA137" s="239"/>
      <c r="HB137" s="239"/>
      <c r="HC137" s="239"/>
      <c r="HD137" s="239"/>
      <c r="HE137" s="239"/>
      <c r="HF137" s="239"/>
      <c r="HG137" s="239"/>
      <c r="HH137" s="239"/>
      <c r="HI137" s="239"/>
      <c r="HJ137" s="239"/>
      <c r="HK137" s="239"/>
      <c r="HL137" s="239"/>
      <c r="HM137" s="239"/>
      <c r="HN137" s="239"/>
      <c r="HO137" s="239"/>
      <c r="HP137" s="239"/>
      <c r="HQ137" s="239"/>
      <c r="HR137" s="239"/>
      <c r="HS137" s="239"/>
    </row>
    <row r="138" spans="1:227" s="23" customFormat="1" ht="15" customHeight="1">
      <c r="A138" s="42"/>
      <c r="B138" s="17"/>
      <c r="C138" s="17"/>
      <c r="D138" s="17"/>
      <c r="E138" s="168"/>
      <c r="F138" s="168"/>
      <c r="G138" s="168"/>
      <c r="H138" s="168"/>
      <c r="I138" s="168"/>
      <c r="J138" s="168"/>
      <c r="K138" s="168"/>
      <c r="L138" s="243"/>
      <c r="M138" s="17"/>
      <c r="N138" s="168"/>
      <c r="O138" s="168"/>
      <c r="P138" s="168"/>
      <c r="Q138" s="244"/>
      <c r="R138" s="243"/>
      <c r="S138" s="243"/>
      <c r="T138" s="168"/>
      <c r="U138" s="168"/>
      <c r="V138" s="168"/>
      <c r="W138" s="22"/>
      <c r="X138" s="42"/>
      <c r="Y138" s="239"/>
      <c r="Z138" s="239"/>
      <c r="AA138" s="239"/>
      <c r="AB138" s="239"/>
      <c r="AC138" s="239"/>
      <c r="AD138" s="239"/>
      <c r="AE138" s="239"/>
      <c r="AF138" s="239"/>
      <c r="AG138" s="239"/>
      <c r="AH138" s="239"/>
      <c r="AI138" s="239"/>
      <c r="AJ138" s="239"/>
      <c r="AK138" s="239"/>
      <c r="AL138" s="239"/>
      <c r="AM138" s="239"/>
      <c r="AN138" s="239"/>
      <c r="AO138" s="239"/>
      <c r="AP138" s="239"/>
      <c r="AQ138" s="239"/>
      <c r="AR138" s="239"/>
      <c r="AS138" s="239"/>
      <c r="AT138" s="239"/>
      <c r="AU138" s="239"/>
      <c r="AV138" s="239"/>
      <c r="AW138" s="239"/>
      <c r="AX138" s="239"/>
      <c r="AY138" s="239"/>
      <c r="AZ138" s="239"/>
      <c r="BA138" s="239"/>
      <c r="BB138" s="239"/>
      <c r="BC138" s="239"/>
      <c r="BD138" s="239"/>
      <c r="BE138" s="239"/>
      <c r="BF138" s="239"/>
      <c r="BG138" s="239"/>
      <c r="BH138" s="239"/>
      <c r="BI138" s="239"/>
      <c r="BJ138" s="239"/>
      <c r="BK138" s="239"/>
      <c r="BL138" s="239"/>
      <c r="BM138" s="239"/>
      <c r="BN138" s="239"/>
      <c r="BO138" s="239"/>
      <c r="BP138" s="239"/>
      <c r="BQ138" s="239"/>
      <c r="BR138" s="239"/>
      <c r="BS138" s="239"/>
      <c r="BT138" s="239"/>
      <c r="BU138" s="239"/>
      <c r="BV138" s="239"/>
      <c r="BW138" s="239"/>
      <c r="BX138" s="239"/>
      <c r="BY138" s="239"/>
      <c r="BZ138" s="239"/>
      <c r="CA138" s="239"/>
      <c r="CB138" s="239"/>
      <c r="CC138" s="239"/>
      <c r="CD138" s="239"/>
      <c r="CE138" s="239"/>
      <c r="CF138" s="239"/>
      <c r="CG138" s="239"/>
      <c r="CH138" s="239"/>
      <c r="CI138" s="239"/>
      <c r="CJ138" s="239"/>
      <c r="CK138" s="239"/>
      <c r="CL138" s="239"/>
      <c r="CM138" s="239"/>
      <c r="CN138" s="239"/>
      <c r="CO138" s="239"/>
      <c r="CP138" s="239"/>
      <c r="CQ138" s="239"/>
      <c r="CR138" s="239"/>
      <c r="CS138" s="239"/>
      <c r="CT138" s="239"/>
      <c r="CU138" s="239"/>
      <c r="CV138" s="239"/>
      <c r="CW138" s="239"/>
      <c r="CX138" s="239"/>
      <c r="CY138" s="239"/>
      <c r="CZ138" s="239"/>
      <c r="DA138" s="239"/>
      <c r="DB138" s="239"/>
      <c r="DC138" s="239"/>
      <c r="DD138" s="239"/>
      <c r="DE138" s="239"/>
      <c r="DF138" s="239"/>
      <c r="DG138" s="239"/>
      <c r="DH138" s="239"/>
      <c r="DI138" s="239"/>
      <c r="DJ138" s="239"/>
      <c r="DK138" s="239"/>
      <c r="DL138" s="239"/>
      <c r="DM138" s="239"/>
      <c r="DN138" s="239"/>
      <c r="DO138" s="239"/>
      <c r="DP138" s="239"/>
      <c r="DQ138" s="239"/>
      <c r="DR138" s="239"/>
      <c r="DS138" s="239"/>
      <c r="DT138" s="239"/>
      <c r="DU138" s="239"/>
      <c r="DV138" s="239"/>
      <c r="DW138" s="239"/>
      <c r="DX138" s="239"/>
      <c r="DY138" s="239"/>
      <c r="DZ138" s="239"/>
      <c r="EA138" s="239"/>
      <c r="EB138" s="239"/>
      <c r="EC138" s="239"/>
      <c r="ED138" s="239"/>
      <c r="EE138" s="239"/>
      <c r="EF138" s="239"/>
      <c r="EG138" s="239"/>
      <c r="EH138" s="239"/>
      <c r="EI138" s="239"/>
      <c r="EJ138" s="239"/>
      <c r="EK138" s="239"/>
      <c r="EL138" s="239"/>
      <c r="EM138" s="239"/>
      <c r="EN138" s="239"/>
      <c r="EO138" s="239"/>
      <c r="EP138" s="239"/>
      <c r="EQ138" s="239"/>
      <c r="ER138" s="239"/>
      <c r="ES138" s="239"/>
      <c r="ET138" s="239"/>
      <c r="EU138" s="239"/>
      <c r="EV138" s="239"/>
      <c r="EW138" s="239"/>
      <c r="EX138" s="239"/>
      <c r="EY138" s="239"/>
      <c r="EZ138" s="239"/>
      <c r="FA138" s="239"/>
      <c r="FB138" s="239"/>
      <c r="FC138" s="239"/>
      <c r="FD138" s="239"/>
      <c r="FE138" s="239"/>
      <c r="FF138" s="239"/>
      <c r="FG138" s="239"/>
      <c r="FH138" s="239"/>
      <c r="FI138" s="239"/>
      <c r="FJ138" s="239"/>
      <c r="FK138" s="239"/>
      <c r="FL138" s="239"/>
      <c r="FM138" s="239"/>
      <c r="FN138" s="239"/>
      <c r="FO138" s="239"/>
      <c r="FP138" s="239"/>
      <c r="FQ138" s="239"/>
      <c r="FR138" s="239"/>
      <c r="FS138" s="239"/>
      <c r="FT138" s="239"/>
      <c r="FU138" s="239"/>
      <c r="FV138" s="239"/>
      <c r="FW138" s="239"/>
      <c r="FX138" s="239"/>
      <c r="FY138" s="239"/>
      <c r="FZ138" s="239"/>
      <c r="GA138" s="239"/>
      <c r="GB138" s="239"/>
      <c r="GC138" s="239"/>
      <c r="GD138" s="239"/>
      <c r="GE138" s="239"/>
      <c r="GF138" s="239"/>
      <c r="GG138" s="239"/>
      <c r="GH138" s="239"/>
      <c r="GI138" s="239"/>
      <c r="GJ138" s="239"/>
      <c r="GK138" s="239"/>
      <c r="GL138" s="239"/>
      <c r="GM138" s="239"/>
      <c r="GN138" s="239"/>
      <c r="GO138" s="239"/>
      <c r="GP138" s="239"/>
      <c r="GQ138" s="239"/>
      <c r="GR138" s="239"/>
      <c r="GS138" s="239"/>
      <c r="GT138" s="239"/>
      <c r="GU138" s="239"/>
      <c r="GV138" s="239"/>
      <c r="GW138" s="239"/>
      <c r="GX138" s="239"/>
      <c r="GY138" s="239"/>
      <c r="GZ138" s="239"/>
      <c r="HA138" s="239"/>
      <c r="HB138" s="239"/>
      <c r="HC138" s="239"/>
      <c r="HD138" s="239"/>
      <c r="HE138" s="239"/>
      <c r="HF138" s="239"/>
      <c r="HG138" s="239"/>
      <c r="HH138" s="239"/>
      <c r="HI138" s="239"/>
      <c r="HJ138" s="239"/>
      <c r="HK138" s="239"/>
      <c r="HL138" s="239"/>
      <c r="HM138" s="239"/>
      <c r="HN138" s="239"/>
      <c r="HO138" s="239"/>
      <c r="HP138" s="239"/>
      <c r="HQ138" s="239"/>
      <c r="HR138" s="239"/>
      <c r="HS138" s="239"/>
    </row>
    <row r="139" spans="1:227" s="23" customFormat="1" ht="15" customHeight="1">
      <c r="A139" s="42"/>
      <c r="B139" s="17"/>
      <c r="C139" s="17"/>
      <c r="D139" s="17"/>
      <c r="E139" s="168"/>
      <c r="F139" s="168"/>
      <c r="G139" s="168"/>
      <c r="H139" s="168"/>
      <c r="I139" s="168"/>
      <c r="J139" s="168"/>
      <c r="K139" s="168"/>
      <c r="L139" s="261"/>
      <c r="M139" s="17"/>
      <c r="N139" s="168"/>
      <c r="O139" s="168"/>
      <c r="P139" s="168"/>
      <c r="Q139" s="244"/>
      <c r="R139" s="261"/>
      <c r="S139" s="261"/>
      <c r="T139" s="168"/>
      <c r="U139" s="168"/>
      <c r="V139" s="168"/>
      <c r="W139" s="22"/>
      <c r="X139" s="42"/>
      <c r="Y139" s="239"/>
      <c r="Z139" s="239"/>
      <c r="AA139" s="239"/>
      <c r="AB139" s="239"/>
      <c r="AC139" s="239"/>
      <c r="AD139" s="239"/>
      <c r="AE139" s="239"/>
      <c r="AF139" s="239"/>
      <c r="AG139" s="239"/>
      <c r="AH139" s="239"/>
      <c r="AI139" s="239"/>
      <c r="AJ139" s="239"/>
      <c r="AK139" s="239"/>
      <c r="AL139" s="239"/>
      <c r="AM139" s="239"/>
      <c r="AN139" s="239"/>
      <c r="AO139" s="239"/>
      <c r="AP139" s="239"/>
      <c r="AQ139" s="239"/>
      <c r="AR139" s="239"/>
      <c r="AS139" s="239"/>
      <c r="AT139" s="239"/>
      <c r="AU139" s="239"/>
      <c r="AV139" s="239"/>
      <c r="AW139" s="239"/>
      <c r="AX139" s="239"/>
      <c r="AY139" s="239"/>
      <c r="AZ139" s="239"/>
      <c r="BA139" s="239"/>
      <c r="BB139" s="239"/>
      <c r="BC139" s="239"/>
      <c r="BD139" s="239"/>
      <c r="BE139" s="239"/>
      <c r="BF139" s="239"/>
      <c r="BG139" s="239"/>
      <c r="BH139" s="239"/>
      <c r="BI139" s="239"/>
      <c r="BJ139" s="239"/>
      <c r="BK139" s="239"/>
      <c r="BL139" s="239"/>
      <c r="BM139" s="239"/>
      <c r="BN139" s="239"/>
      <c r="BO139" s="239"/>
      <c r="BP139" s="239"/>
      <c r="BQ139" s="239"/>
      <c r="BR139" s="239"/>
      <c r="BS139" s="239"/>
      <c r="BT139" s="239"/>
      <c r="BU139" s="239"/>
      <c r="BV139" s="239"/>
      <c r="BW139" s="239"/>
      <c r="BX139" s="239"/>
      <c r="BY139" s="239"/>
      <c r="BZ139" s="239"/>
      <c r="CA139" s="239"/>
      <c r="CB139" s="239"/>
      <c r="CC139" s="239"/>
      <c r="CD139" s="239"/>
      <c r="CE139" s="239"/>
      <c r="CF139" s="239"/>
      <c r="CG139" s="239"/>
      <c r="CH139" s="239"/>
      <c r="CI139" s="239"/>
      <c r="CJ139" s="239"/>
      <c r="CK139" s="239"/>
      <c r="CL139" s="239"/>
      <c r="CM139" s="239"/>
      <c r="CN139" s="239"/>
      <c r="CO139" s="239"/>
      <c r="CP139" s="239"/>
      <c r="CQ139" s="239"/>
      <c r="CR139" s="239"/>
      <c r="CS139" s="239"/>
      <c r="CT139" s="239"/>
      <c r="CU139" s="239"/>
      <c r="CV139" s="239"/>
      <c r="CW139" s="239"/>
      <c r="CX139" s="239"/>
      <c r="CY139" s="239"/>
      <c r="CZ139" s="239"/>
      <c r="DA139" s="239"/>
      <c r="DB139" s="239"/>
      <c r="DC139" s="239"/>
      <c r="DD139" s="239"/>
      <c r="DE139" s="239"/>
      <c r="DF139" s="239"/>
      <c r="DG139" s="239"/>
      <c r="DH139" s="239"/>
      <c r="DI139" s="239"/>
      <c r="DJ139" s="239"/>
      <c r="DK139" s="239"/>
      <c r="DL139" s="239"/>
      <c r="DM139" s="239"/>
      <c r="DN139" s="239"/>
      <c r="DO139" s="239"/>
      <c r="DP139" s="239"/>
      <c r="DQ139" s="239"/>
      <c r="DR139" s="239"/>
      <c r="DS139" s="239"/>
      <c r="DT139" s="239"/>
      <c r="DU139" s="239"/>
      <c r="DV139" s="239"/>
      <c r="DW139" s="239"/>
      <c r="DX139" s="239"/>
      <c r="DY139" s="239"/>
      <c r="DZ139" s="239"/>
      <c r="EA139" s="239"/>
      <c r="EB139" s="239"/>
      <c r="EC139" s="239"/>
      <c r="ED139" s="239"/>
      <c r="EE139" s="239"/>
      <c r="EF139" s="239"/>
      <c r="EG139" s="239"/>
      <c r="EH139" s="239"/>
      <c r="EI139" s="239"/>
      <c r="EJ139" s="239"/>
      <c r="EK139" s="239"/>
      <c r="EL139" s="239"/>
      <c r="EM139" s="239"/>
      <c r="EN139" s="239"/>
      <c r="EO139" s="239"/>
      <c r="EP139" s="239"/>
      <c r="EQ139" s="239"/>
      <c r="ER139" s="239"/>
      <c r="ES139" s="239"/>
      <c r="ET139" s="239"/>
      <c r="EU139" s="239"/>
      <c r="EV139" s="239"/>
      <c r="EW139" s="239"/>
      <c r="EX139" s="239"/>
      <c r="EY139" s="239"/>
      <c r="EZ139" s="239"/>
      <c r="FA139" s="239"/>
      <c r="FB139" s="239"/>
      <c r="FC139" s="239"/>
      <c r="FD139" s="239"/>
      <c r="FE139" s="239"/>
      <c r="FF139" s="239"/>
      <c r="FG139" s="239"/>
      <c r="FH139" s="239"/>
      <c r="FI139" s="239"/>
      <c r="FJ139" s="239"/>
      <c r="FK139" s="239"/>
      <c r="FL139" s="239"/>
      <c r="FM139" s="239"/>
      <c r="FN139" s="239"/>
      <c r="FO139" s="239"/>
      <c r="FP139" s="239"/>
      <c r="FQ139" s="239"/>
      <c r="FR139" s="239"/>
      <c r="FS139" s="239"/>
      <c r="FT139" s="239"/>
      <c r="FU139" s="239"/>
      <c r="FV139" s="239"/>
      <c r="FW139" s="239"/>
      <c r="FX139" s="239"/>
      <c r="FY139" s="239"/>
      <c r="FZ139" s="239"/>
      <c r="GA139" s="239"/>
      <c r="GB139" s="239"/>
      <c r="GC139" s="239"/>
      <c r="GD139" s="239"/>
      <c r="GE139" s="239"/>
      <c r="GF139" s="239"/>
      <c r="GG139" s="239"/>
      <c r="GH139" s="239"/>
      <c r="GI139" s="239"/>
      <c r="GJ139" s="239"/>
      <c r="GK139" s="239"/>
      <c r="GL139" s="239"/>
      <c r="GM139" s="239"/>
      <c r="GN139" s="239"/>
      <c r="GO139" s="239"/>
      <c r="GP139" s="239"/>
      <c r="GQ139" s="239"/>
      <c r="GR139" s="239"/>
      <c r="GS139" s="239"/>
      <c r="GT139" s="239"/>
      <c r="GU139" s="239"/>
      <c r="GV139" s="239"/>
      <c r="GW139" s="239"/>
      <c r="GX139" s="239"/>
      <c r="GY139" s="239"/>
      <c r="GZ139" s="239"/>
      <c r="HA139" s="239"/>
      <c r="HB139" s="239"/>
      <c r="HC139" s="239"/>
      <c r="HD139" s="239"/>
      <c r="HE139" s="239"/>
      <c r="HF139" s="239"/>
      <c r="HG139" s="239"/>
      <c r="HH139" s="239"/>
      <c r="HI139" s="239"/>
      <c r="HJ139" s="239"/>
      <c r="HK139" s="239"/>
      <c r="HL139" s="239"/>
      <c r="HM139" s="239"/>
      <c r="HN139" s="239"/>
      <c r="HO139" s="239"/>
      <c r="HP139" s="239"/>
      <c r="HQ139" s="239"/>
      <c r="HR139" s="239"/>
      <c r="HS139" s="239"/>
    </row>
    <row r="140" spans="1:227" s="23" customFormat="1" ht="15" customHeight="1">
      <c r="A140" s="42"/>
      <c r="B140" s="17"/>
      <c r="C140" s="17"/>
      <c r="D140" s="17"/>
      <c r="E140" s="168"/>
      <c r="F140" s="168"/>
      <c r="G140" s="168"/>
      <c r="H140" s="168"/>
      <c r="I140" s="168"/>
      <c r="J140" s="168"/>
      <c r="K140" s="168"/>
      <c r="L140" s="168"/>
      <c r="M140" s="168"/>
      <c r="N140" s="168"/>
      <c r="O140" s="168"/>
      <c r="P140" s="168"/>
      <c r="Q140" s="168"/>
      <c r="R140" s="168"/>
      <c r="S140" s="168"/>
      <c r="T140" s="168"/>
      <c r="U140" s="168"/>
      <c r="V140" s="168"/>
      <c r="W140" s="22"/>
      <c r="X140" s="42"/>
      <c r="Y140" s="239"/>
      <c r="Z140" s="239"/>
      <c r="AA140" s="239"/>
      <c r="AB140" s="239"/>
      <c r="AC140" s="239"/>
      <c r="AD140" s="239"/>
      <c r="AE140" s="239"/>
      <c r="AF140" s="239"/>
      <c r="AG140" s="239"/>
      <c r="AH140" s="239"/>
      <c r="AI140" s="239"/>
      <c r="AJ140" s="239"/>
      <c r="AK140" s="239"/>
      <c r="AL140" s="239"/>
      <c r="AM140" s="239"/>
      <c r="AN140" s="239"/>
      <c r="AO140" s="239"/>
      <c r="AP140" s="239"/>
      <c r="AQ140" s="239"/>
      <c r="AR140" s="239"/>
      <c r="AS140" s="239"/>
      <c r="AT140" s="239"/>
      <c r="AU140" s="239"/>
      <c r="AV140" s="239"/>
      <c r="AW140" s="239"/>
      <c r="AX140" s="239"/>
      <c r="AY140" s="239"/>
      <c r="AZ140" s="239"/>
      <c r="BA140" s="239"/>
      <c r="BB140" s="239"/>
      <c r="BC140" s="239"/>
      <c r="BD140" s="239"/>
      <c r="BE140" s="239"/>
      <c r="BF140" s="239"/>
      <c r="BG140" s="239"/>
      <c r="BH140" s="239"/>
      <c r="BI140" s="239"/>
      <c r="BJ140" s="239"/>
      <c r="BK140" s="239"/>
      <c r="BL140" s="239"/>
      <c r="BM140" s="239"/>
      <c r="BN140" s="239"/>
      <c r="BO140" s="239"/>
      <c r="BP140" s="239"/>
      <c r="BQ140" s="239"/>
      <c r="BR140" s="239"/>
      <c r="BS140" s="239"/>
      <c r="BT140" s="239"/>
      <c r="BU140" s="239"/>
      <c r="BV140" s="239"/>
      <c r="BW140" s="239"/>
      <c r="BX140" s="239"/>
      <c r="BY140" s="239"/>
      <c r="BZ140" s="239"/>
      <c r="CA140" s="239"/>
      <c r="CB140" s="239"/>
      <c r="CC140" s="239"/>
      <c r="CD140" s="239"/>
      <c r="CE140" s="239"/>
      <c r="CF140" s="239"/>
      <c r="CG140" s="239"/>
      <c r="CH140" s="239"/>
      <c r="CI140" s="239"/>
      <c r="CJ140" s="239"/>
      <c r="CK140" s="239"/>
      <c r="CL140" s="239"/>
      <c r="CM140" s="239"/>
      <c r="CN140" s="239"/>
      <c r="CO140" s="239"/>
      <c r="CP140" s="239"/>
      <c r="CQ140" s="239"/>
      <c r="CR140" s="239"/>
      <c r="CS140" s="239"/>
      <c r="CT140" s="239"/>
      <c r="CU140" s="239"/>
      <c r="CV140" s="239"/>
      <c r="CW140" s="239"/>
      <c r="CX140" s="239"/>
      <c r="CY140" s="239"/>
      <c r="CZ140" s="239"/>
      <c r="DA140" s="239"/>
      <c r="DB140" s="239"/>
      <c r="DC140" s="239"/>
      <c r="DD140" s="239"/>
      <c r="DE140" s="239"/>
      <c r="DF140" s="239"/>
      <c r="DG140" s="239"/>
      <c r="DH140" s="239"/>
      <c r="DI140" s="239"/>
      <c r="DJ140" s="239"/>
      <c r="DK140" s="239"/>
      <c r="DL140" s="239"/>
      <c r="DM140" s="239"/>
      <c r="DN140" s="239"/>
      <c r="DO140" s="239"/>
      <c r="DP140" s="239"/>
      <c r="DQ140" s="239"/>
      <c r="DR140" s="239"/>
      <c r="DS140" s="239"/>
      <c r="DT140" s="239"/>
      <c r="DU140" s="239"/>
      <c r="DV140" s="239"/>
      <c r="DW140" s="239"/>
      <c r="DX140" s="239"/>
      <c r="DY140" s="239"/>
      <c r="DZ140" s="239"/>
      <c r="EA140" s="239"/>
      <c r="EB140" s="239"/>
      <c r="EC140" s="239"/>
      <c r="ED140" s="239"/>
      <c r="EE140" s="239"/>
      <c r="EF140" s="239"/>
      <c r="EG140" s="239"/>
      <c r="EH140" s="239"/>
      <c r="EI140" s="239"/>
      <c r="EJ140" s="239"/>
      <c r="EK140" s="239"/>
      <c r="EL140" s="239"/>
      <c r="EM140" s="239"/>
      <c r="EN140" s="239"/>
      <c r="EO140" s="239"/>
      <c r="EP140" s="239"/>
      <c r="EQ140" s="239"/>
      <c r="ER140" s="239"/>
      <c r="ES140" s="239"/>
      <c r="ET140" s="239"/>
      <c r="EU140" s="239"/>
      <c r="EV140" s="239"/>
      <c r="EW140" s="239"/>
      <c r="EX140" s="239"/>
      <c r="EY140" s="239"/>
      <c r="EZ140" s="239"/>
      <c r="FA140" s="239"/>
      <c r="FB140" s="239"/>
      <c r="FC140" s="239"/>
      <c r="FD140" s="239"/>
      <c r="FE140" s="239"/>
      <c r="FF140" s="239"/>
      <c r="FG140" s="239"/>
      <c r="FH140" s="239"/>
      <c r="FI140" s="239"/>
      <c r="FJ140" s="239"/>
      <c r="FK140" s="239"/>
      <c r="FL140" s="239"/>
      <c r="FM140" s="239"/>
      <c r="FN140" s="239"/>
      <c r="FO140" s="239"/>
      <c r="FP140" s="239"/>
      <c r="FQ140" s="239"/>
      <c r="FR140" s="239"/>
      <c r="FS140" s="239"/>
      <c r="FT140" s="239"/>
      <c r="FU140" s="239"/>
      <c r="FV140" s="239"/>
      <c r="FW140" s="239"/>
      <c r="FX140" s="239"/>
      <c r="FY140" s="239"/>
      <c r="FZ140" s="239"/>
      <c r="GA140" s="239"/>
      <c r="GB140" s="239"/>
      <c r="GC140" s="239"/>
      <c r="GD140" s="239"/>
      <c r="GE140" s="239"/>
      <c r="GF140" s="239"/>
      <c r="GG140" s="239"/>
      <c r="GH140" s="239"/>
      <c r="GI140" s="239"/>
      <c r="GJ140" s="239"/>
      <c r="GK140" s="239"/>
      <c r="GL140" s="239"/>
      <c r="GM140" s="239"/>
      <c r="GN140" s="239"/>
      <c r="GO140" s="239"/>
      <c r="GP140" s="239"/>
      <c r="GQ140" s="239"/>
      <c r="GR140" s="239"/>
      <c r="GS140" s="239"/>
      <c r="GT140" s="239"/>
      <c r="GU140" s="239"/>
      <c r="GV140" s="239"/>
      <c r="GW140" s="239"/>
      <c r="GX140" s="239"/>
      <c r="GY140" s="239"/>
      <c r="GZ140" s="239"/>
      <c r="HA140" s="239"/>
      <c r="HB140" s="239"/>
      <c r="HC140" s="239"/>
      <c r="HD140" s="239"/>
      <c r="HE140" s="239"/>
      <c r="HF140" s="239"/>
      <c r="HG140" s="239"/>
      <c r="HH140" s="239"/>
      <c r="HI140" s="239"/>
      <c r="HJ140" s="239"/>
      <c r="HK140" s="239"/>
      <c r="HL140" s="239"/>
      <c r="HM140" s="239"/>
      <c r="HN140" s="239"/>
      <c r="HO140" s="239"/>
      <c r="HP140" s="239"/>
      <c r="HQ140" s="239"/>
      <c r="HR140" s="239"/>
      <c r="HS140" s="239"/>
    </row>
    <row r="141" spans="1:227" s="23" customFormat="1" ht="15" customHeight="1">
      <c r="A141" s="42"/>
      <c r="B141" s="17"/>
      <c r="C141" s="17"/>
      <c r="D141" s="17"/>
      <c r="E141" s="322" t="s">
        <v>656</v>
      </c>
      <c r="F141" s="322"/>
      <c r="G141" s="322"/>
      <c r="H141" s="322"/>
      <c r="I141" s="168"/>
      <c r="J141" s="168"/>
      <c r="K141" s="168"/>
      <c r="L141" s="168"/>
      <c r="M141" s="168"/>
      <c r="N141" s="168"/>
      <c r="O141" s="168"/>
      <c r="P141" s="168"/>
      <c r="Q141" s="168"/>
      <c r="R141" s="168"/>
      <c r="S141" s="168"/>
      <c r="T141" s="168"/>
      <c r="U141" s="168"/>
      <c r="V141" s="168"/>
      <c r="W141" s="22"/>
      <c r="X141" s="42"/>
      <c r="Y141" s="239"/>
      <c r="Z141" s="239"/>
      <c r="AA141" s="239"/>
      <c r="AB141" s="239"/>
      <c r="AC141" s="239"/>
      <c r="AD141" s="239"/>
      <c r="AE141" s="239"/>
      <c r="AF141" s="239"/>
      <c r="AG141" s="239"/>
      <c r="AH141" s="239"/>
      <c r="AI141" s="239"/>
      <c r="AJ141" s="239"/>
      <c r="AK141" s="239"/>
      <c r="AL141" s="239"/>
      <c r="AM141" s="239"/>
      <c r="AN141" s="239"/>
      <c r="AO141" s="239"/>
      <c r="AP141" s="239"/>
      <c r="AQ141" s="239"/>
      <c r="AR141" s="239"/>
      <c r="AS141" s="239"/>
      <c r="AT141" s="239"/>
      <c r="AU141" s="239"/>
      <c r="AV141" s="239"/>
      <c r="AW141" s="239"/>
      <c r="AX141" s="239"/>
      <c r="AY141" s="239"/>
      <c r="AZ141" s="239"/>
      <c r="BA141" s="239"/>
      <c r="BB141" s="239"/>
      <c r="BC141" s="239"/>
      <c r="BD141" s="239"/>
      <c r="BE141" s="239"/>
      <c r="BF141" s="239"/>
      <c r="BG141" s="239"/>
      <c r="BH141" s="239"/>
      <c r="BI141" s="239"/>
      <c r="BJ141" s="239"/>
      <c r="BK141" s="239"/>
      <c r="BL141" s="239"/>
      <c r="BM141" s="239"/>
      <c r="BN141" s="239"/>
      <c r="BO141" s="239"/>
      <c r="BP141" s="239"/>
      <c r="BQ141" s="239"/>
      <c r="BR141" s="239"/>
      <c r="BS141" s="239"/>
      <c r="BT141" s="239"/>
      <c r="BU141" s="239"/>
      <c r="BV141" s="239"/>
      <c r="BW141" s="239"/>
      <c r="BX141" s="239"/>
      <c r="BY141" s="239"/>
      <c r="BZ141" s="239"/>
      <c r="CA141" s="239"/>
      <c r="CB141" s="239"/>
      <c r="CC141" s="239"/>
      <c r="CD141" s="239"/>
      <c r="CE141" s="239"/>
      <c r="CF141" s="239"/>
      <c r="CG141" s="239"/>
      <c r="CH141" s="239"/>
      <c r="CI141" s="239"/>
      <c r="CJ141" s="239"/>
      <c r="CK141" s="239"/>
      <c r="CL141" s="239"/>
      <c r="CM141" s="239"/>
      <c r="CN141" s="239"/>
      <c r="CO141" s="239"/>
      <c r="CP141" s="239"/>
      <c r="CQ141" s="239"/>
      <c r="CR141" s="239"/>
      <c r="CS141" s="239"/>
      <c r="CT141" s="239"/>
      <c r="CU141" s="239"/>
      <c r="CV141" s="239"/>
      <c r="CW141" s="239"/>
      <c r="CX141" s="239"/>
      <c r="CY141" s="239"/>
      <c r="CZ141" s="239"/>
      <c r="DA141" s="239"/>
      <c r="DB141" s="239"/>
      <c r="DC141" s="239"/>
      <c r="DD141" s="239"/>
      <c r="DE141" s="239"/>
      <c r="DF141" s="239"/>
      <c r="DG141" s="239"/>
      <c r="DH141" s="239"/>
      <c r="DI141" s="239"/>
      <c r="DJ141" s="239"/>
      <c r="DK141" s="239"/>
      <c r="DL141" s="239"/>
      <c r="DM141" s="239"/>
      <c r="DN141" s="239"/>
      <c r="DO141" s="239"/>
      <c r="DP141" s="239"/>
      <c r="DQ141" s="239"/>
      <c r="DR141" s="239"/>
      <c r="DS141" s="239"/>
      <c r="DT141" s="239"/>
      <c r="DU141" s="239"/>
      <c r="DV141" s="239"/>
      <c r="DW141" s="239"/>
      <c r="DX141" s="239"/>
      <c r="DY141" s="239"/>
      <c r="DZ141" s="239"/>
      <c r="EA141" s="239"/>
      <c r="EB141" s="239"/>
      <c r="EC141" s="239"/>
      <c r="ED141" s="239"/>
      <c r="EE141" s="239"/>
      <c r="EF141" s="239"/>
      <c r="EG141" s="239"/>
      <c r="EH141" s="239"/>
      <c r="EI141" s="239"/>
      <c r="EJ141" s="239"/>
      <c r="EK141" s="239"/>
      <c r="EL141" s="239"/>
      <c r="EM141" s="239"/>
      <c r="EN141" s="239"/>
      <c r="EO141" s="239"/>
      <c r="EP141" s="239"/>
      <c r="EQ141" s="239"/>
      <c r="ER141" s="239"/>
      <c r="ES141" s="239"/>
      <c r="ET141" s="239"/>
      <c r="EU141" s="239"/>
      <c r="EV141" s="239"/>
      <c r="EW141" s="239"/>
      <c r="EX141" s="239"/>
      <c r="EY141" s="239"/>
      <c r="EZ141" s="239"/>
      <c r="FA141" s="239"/>
      <c r="FB141" s="239"/>
      <c r="FC141" s="239"/>
      <c r="FD141" s="239"/>
      <c r="FE141" s="239"/>
      <c r="FF141" s="239"/>
      <c r="FG141" s="239"/>
      <c r="FH141" s="239"/>
      <c r="FI141" s="239"/>
      <c r="FJ141" s="239"/>
      <c r="FK141" s="239"/>
      <c r="FL141" s="239"/>
      <c r="FM141" s="239"/>
      <c r="FN141" s="239"/>
      <c r="FO141" s="239"/>
      <c r="FP141" s="239"/>
      <c r="FQ141" s="239"/>
      <c r="FR141" s="239"/>
      <c r="FS141" s="239"/>
      <c r="FT141" s="239"/>
      <c r="FU141" s="239"/>
      <c r="FV141" s="239"/>
      <c r="FW141" s="239"/>
      <c r="FX141" s="239"/>
      <c r="FY141" s="239"/>
      <c r="FZ141" s="239"/>
      <c r="GA141" s="239"/>
      <c r="GB141" s="239"/>
      <c r="GC141" s="239"/>
      <c r="GD141" s="239"/>
      <c r="GE141" s="239"/>
      <c r="GF141" s="239"/>
      <c r="GG141" s="239"/>
      <c r="GH141" s="239"/>
      <c r="GI141" s="239"/>
      <c r="GJ141" s="239"/>
      <c r="GK141" s="239"/>
      <c r="GL141" s="239"/>
      <c r="GM141" s="239"/>
      <c r="GN141" s="239"/>
      <c r="GO141" s="239"/>
      <c r="GP141" s="239"/>
      <c r="GQ141" s="239"/>
      <c r="GR141" s="239"/>
      <c r="GS141" s="239"/>
      <c r="GT141" s="239"/>
      <c r="GU141" s="239"/>
      <c r="GV141" s="239"/>
      <c r="GW141" s="239"/>
      <c r="GX141" s="239"/>
      <c r="GY141" s="239"/>
      <c r="GZ141" s="239"/>
      <c r="HA141" s="239"/>
      <c r="HB141" s="239"/>
      <c r="HC141" s="239"/>
      <c r="HD141" s="239"/>
      <c r="HE141" s="239"/>
      <c r="HF141" s="239"/>
      <c r="HG141" s="239"/>
      <c r="HH141" s="239"/>
      <c r="HI141" s="239"/>
      <c r="HJ141" s="239"/>
      <c r="HK141" s="239"/>
      <c r="HL141" s="239"/>
      <c r="HM141" s="239"/>
      <c r="HN141" s="239"/>
      <c r="HO141" s="239"/>
      <c r="HP141" s="239"/>
      <c r="HQ141" s="239"/>
      <c r="HR141" s="239"/>
      <c r="HS141" s="239"/>
    </row>
    <row r="142" spans="1:227" s="23" customFormat="1" ht="15" customHeight="1">
      <c r="A142" s="42"/>
      <c r="B142" s="17"/>
      <c r="C142" s="17"/>
      <c r="D142" s="17"/>
      <c r="E142" s="323"/>
      <c r="F142" s="323"/>
      <c r="G142" s="323"/>
      <c r="H142" s="323"/>
      <c r="I142" s="254"/>
      <c r="J142" s="264" t="s">
        <v>664</v>
      </c>
      <c r="K142" s="264"/>
      <c r="L142" s="264"/>
      <c r="M142" s="264"/>
      <c r="N142" s="264" t="s">
        <v>665</v>
      </c>
      <c r="O142" s="264"/>
      <c r="P142" s="264"/>
      <c r="Q142" s="254"/>
      <c r="R142" s="254"/>
      <c r="S142" s="254"/>
      <c r="T142" s="254"/>
      <c r="U142" s="254"/>
      <c r="V142" s="254"/>
      <c r="W142" s="22"/>
      <c r="X142" s="42"/>
      <c r="Y142" s="239"/>
      <c r="Z142" s="239"/>
      <c r="AA142" s="239"/>
      <c r="AB142" s="239"/>
      <c r="AC142" s="239"/>
      <c r="AD142" s="239"/>
      <c r="AE142" s="239"/>
      <c r="AF142" s="239"/>
      <c r="AG142" s="239"/>
      <c r="AH142" s="239"/>
      <c r="AI142" s="239"/>
      <c r="AJ142" s="239"/>
      <c r="AK142" s="239"/>
      <c r="AL142" s="239"/>
      <c r="AM142" s="239"/>
      <c r="AN142" s="239"/>
      <c r="AO142" s="239"/>
      <c r="AP142" s="239"/>
      <c r="AQ142" s="239"/>
      <c r="AR142" s="239"/>
      <c r="AS142" s="239"/>
      <c r="AT142" s="239"/>
      <c r="AU142" s="239"/>
      <c r="AV142" s="239"/>
      <c r="AW142" s="239"/>
      <c r="AX142" s="239"/>
      <c r="AY142" s="239"/>
      <c r="AZ142" s="239"/>
      <c r="BA142" s="239"/>
      <c r="BB142" s="239"/>
      <c r="BC142" s="239"/>
      <c r="BD142" s="239"/>
      <c r="BE142" s="239"/>
      <c r="BF142" s="239"/>
      <c r="BG142" s="239"/>
      <c r="BH142" s="239"/>
      <c r="BI142" s="239"/>
      <c r="BJ142" s="239"/>
      <c r="BK142" s="239"/>
      <c r="BL142" s="239"/>
      <c r="BM142" s="239"/>
      <c r="BN142" s="239"/>
      <c r="BO142" s="239"/>
      <c r="BP142" s="239"/>
      <c r="BQ142" s="239"/>
      <c r="BR142" s="239"/>
      <c r="BS142" s="239"/>
      <c r="BT142" s="239"/>
      <c r="BU142" s="239"/>
      <c r="BV142" s="239"/>
      <c r="BW142" s="239"/>
      <c r="BX142" s="239"/>
      <c r="BY142" s="239"/>
      <c r="BZ142" s="239"/>
      <c r="CA142" s="239"/>
      <c r="CB142" s="239"/>
      <c r="CC142" s="239"/>
      <c r="CD142" s="239"/>
      <c r="CE142" s="239"/>
      <c r="CF142" s="239"/>
      <c r="CG142" s="239"/>
      <c r="CH142" s="239"/>
      <c r="CI142" s="239"/>
      <c r="CJ142" s="239"/>
      <c r="CK142" s="239"/>
      <c r="CL142" s="239"/>
      <c r="CM142" s="239"/>
      <c r="CN142" s="239"/>
      <c r="CO142" s="239"/>
      <c r="CP142" s="239"/>
      <c r="CQ142" s="239"/>
      <c r="CR142" s="239"/>
      <c r="CS142" s="239"/>
      <c r="CT142" s="239"/>
      <c r="CU142" s="239"/>
      <c r="CV142" s="239"/>
      <c r="CW142" s="239"/>
      <c r="CX142" s="239"/>
      <c r="CY142" s="239"/>
      <c r="CZ142" s="239"/>
      <c r="DA142" s="239"/>
      <c r="DB142" s="239"/>
      <c r="DC142" s="239"/>
      <c r="DD142" s="239"/>
      <c r="DE142" s="239"/>
      <c r="DF142" s="239"/>
      <c r="DG142" s="239"/>
      <c r="DH142" s="239"/>
      <c r="DI142" s="239"/>
      <c r="DJ142" s="239"/>
      <c r="DK142" s="239"/>
      <c r="DL142" s="239"/>
      <c r="DM142" s="239"/>
      <c r="DN142" s="239"/>
      <c r="DO142" s="239"/>
      <c r="DP142" s="239"/>
      <c r="DQ142" s="239"/>
      <c r="DR142" s="239"/>
      <c r="DS142" s="239"/>
      <c r="DT142" s="239"/>
      <c r="DU142" s="239"/>
      <c r="DV142" s="239"/>
      <c r="DW142" s="239"/>
      <c r="DX142" s="239"/>
      <c r="DY142" s="239"/>
      <c r="DZ142" s="239"/>
      <c r="EA142" s="239"/>
      <c r="EB142" s="239"/>
      <c r="EC142" s="239"/>
      <c r="ED142" s="239"/>
      <c r="EE142" s="239"/>
      <c r="EF142" s="239"/>
      <c r="EG142" s="239"/>
      <c r="EH142" s="239"/>
      <c r="EI142" s="239"/>
      <c r="EJ142" s="239"/>
      <c r="EK142" s="239"/>
      <c r="EL142" s="239"/>
      <c r="EM142" s="239"/>
      <c r="EN142" s="239"/>
      <c r="EO142" s="239"/>
      <c r="EP142" s="239"/>
      <c r="EQ142" s="239"/>
      <c r="ER142" s="239"/>
      <c r="ES142" s="239"/>
      <c r="ET142" s="239"/>
      <c r="EU142" s="239"/>
      <c r="EV142" s="239"/>
      <c r="EW142" s="239"/>
      <c r="EX142" s="239"/>
      <c r="EY142" s="239"/>
      <c r="EZ142" s="239"/>
      <c r="FA142" s="239"/>
      <c r="FB142" s="239"/>
      <c r="FC142" s="239"/>
      <c r="FD142" s="239"/>
      <c r="FE142" s="239"/>
      <c r="FF142" s="239"/>
      <c r="FG142" s="239"/>
      <c r="FH142" s="239"/>
      <c r="FI142" s="239"/>
      <c r="FJ142" s="239"/>
      <c r="FK142" s="239"/>
      <c r="FL142" s="239"/>
      <c r="FM142" s="239"/>
      <c r="FN142" s="239"/>
      <c r="FO142" s="239"/>
      <c r="FP142" s="239"/>
      <c r="FQ142" s="239"/>
      <c r="FR142" s="239"/>
      <c r="FS142" s="239"/>
      <c r="FT142" s="239"/>
      <c r="FU142" s="239"/>
      <c r="FV142" s="239"/>
      <c r="FW142" s="239"/>
      <c r="FX142" s="239"/>
      <c r="FY142" s="239"/>
      <c r="FZ142" s="239"/>
      <c r="GA142" s="239"/>
      <c r="GB142" s="239"/>
      <c r="GC142" s="239"/>
      <c r="GD142" s="239"/>
      <c r="GE142" s="239"/>
      <c r="GF142" s="239"/>
      <c r="GG142" s="239"/>
      <c r="GH142" s="239"/>
      <c r="GI142" s="239"/>
      <c r="GJ142" s="239"/>
      <c r="GK142" s="239"/>
      <c r="GL142" s="239"/>
      <c r="GM142" s="239"/>
      <c r="GN142" s="239"/>
      <c r="GO142" s="239"/>
      <c r="GP142" s="239"/>
      <c r="GQ142" s="239"/>
      <c r="GR142" s="239"/>
      <c r="GS142" s="239"/>
      <c r="GT142" s="239"/>
      <c r="GU142" s="239"/>
      <c r="GV142" s="239"/>
      <c r="GW142" s="239"/>
      <c r="GX142" s="239"/>
      <c r="GY142" s="239"/>
      <c r="GZ142" s="239"/>
      <c r="HA142" s="239"/>
      <c r="HB142" s="239"/>
      <c r="HC142" s="239"/>
      <c r="HD142" s="239"/>
      <c r="HE142" s="239"/>
      <c r="HF142" s="239"/>
      <c r="HG142" s="239"/>
      <c r="HH142" s="239"/>
      <c r="HI142" s="239"/>
      <c r="HJ142" s="239"/>
      <c r="HK142" s="239"/>
      <c r="HL142" s="239"/>
      <c r="HM142" s="239"/>
      <c r="HN142" s="239"/>
      <c r="HO142" s="239"/>
      <c r="HP142" s="239"/>
      <c r="HQ142" s="239"/>
      <c r="HR142" s="239"/>
      <c r="HS142" s="239"/>
    </row>
    <row r="143" spans="1:227" s="23" customFormat="1" ht="15" customHeight="1">
      <c r="A143" s="42"/>
      <c r="B143" s="17"/>
      <c r="C143" s="17"/>
      <c r="D143" s="17"/>
      <c r="E143" s="253"/>
      <c r="F143" s="253"/>
      <c r="G143" s="253"/>
      <c r="H143" s="168"/>
      <c r="I143" s="168"/>
      <c r="J143" s="168"/>
      <c r="K143" s="168"/>
      <c r="L143" s="168"/>
      <c r="M143" s="168"/>
      <c r="N143" s="168"/>
      <c r="O143" s="168"/>
      <c r="P143" s="168"/>
      <c r="Q143" s="168"/>
      <c r="R143" s="168"/>
      <c r="S143" s="168"/>
      <c r="T143" s="168"/>
      <c r="U143" s="168"/>
      <c r="V143" s="168"/>
      <c r="W143" s="22"/>
      <c r="X143" s="42"/>
      <c r="Y143" s="239"/>
      <c r="Z143" s="239"/>
      <c r="AA143" s="239"/>
      <c r="AB143" s="239"/>
      <c r="AC143" s="239"/>
      <c r="AD143" s="239"/>
      <c r="AE143" s="239"/>
      <c r="AF143" s="239"/>
      <c r="AG143" s="239"/>
      <c r="AH143" s="239"/>
      <c r="AI143" s="239"/>
      <c r="AJ143" s="239"/>
      <c r="AK143" s="239"/>
      <c r="AL143" s="239"/>
      <c r="AM143" s="239"/>
      <c r="AN143" s="239"/>
      <c r="AO143" s="239"/>
      <c r="AP143" s="239"/>
      <c r="AQ143" s="239"/>
      <c r="AR143" s="239"/>
      <c r="AS143" s="239"/>
      <c r="AT143" s="239"/>
      <c r="AU143" s="239"/>
      <c r="AV143" s="239"/>
      <c r="AW143" s="239"/>
      <c r="AX143" s="239"/>
      <c r="AY143" s="239"/>
      <c r="AZ143" s="239"/>
      <c r="BA143" s="239"/>
      <c r="BB143" s="239"/>
      <c r="BC143" s="239"/>
      <c r="BD143" s="239"/>
      <c r="BE143" s="239"/>
      <c r="BF143" s="239"/>
      <c r="BG143" s="239"/>
      <c r="BH143" s="239"/>
      <c r="BI143" s="239"/>
      <c r="BJ143" s="239"/>
      <c r="BK143" s="239"/>
      <c r="BL143" s="239"/>
      <c r="BM143" s="239"/>
      <c r="BN143" s="239"/>
      <c r="BO143" s="239"/>
      <c r="BP143" s="239"/>
      <c r="BQ143" s="239"/>
      <c r="BR143" s="239"/>
      <c r="BS143" s="239"/>
      <c r="BT143" s="239"/>
      <c r="BU143" s="239"/>
      <c r="BV143" s="239"/>
      <c r="BW143" s="239"/>
      <c r="BX143" s="239"/>
      <c r="BY143" s="239"/>
      <c r="BZ143" s="239"/>
      <c r="CA143" s="239"/>
      <c r="CB143" s="239"/>
      <c r="CC143" s="239"/>
      <c r="CD143" s="239"/>
      <c r="CE143" s="239"/>
      <c r="CF143" s="239"/>
      <c r="CG143" s="239"/>
      <c r="CH143" s="239"/>
      <c r="CI143" s="239"/>
      <c r="CJ143" s="239"/>
      <c r="CK143" s="239"/>
      <c r="CL143" s="239"/>
      <c r="CM143" s="239"/>
      <c r="CN143" s="239"/>
      <c r="CO143" s="239"/>
      <c r="CP143" s="239"/>
      <c r="CQ143" s="239"/>
      <c r="CR143" s="239"/>
      <c r="CS143" s="239"/>
      <c r="CT143" s="239"/>
      <c r="CU143" s="239"/>
      <c r="CV143" s="239"/>
      <c r="CW143" s="239"/>
      <c r="CX143" s="239"/>
      <c r="CY143" s="239"/>
      <c r="CZ143" s="239"/>
      <c r="DA143" s="239"/>
      <c r="DB143" s="239"/>
      <c r="DC143" s="239"/>
      <c r="DD143" s="239"/>
      <c r="DE143" s="239"/>
      <c r="DF143" s="239"/>
      <c r="DG143" s="239"/>
      <c r="DH143" s="239"/>
      <c r="DI143" s="239"/>
      <c r="DJ143" s="239"/>
      <c r="DK143" s="239"/>
      <c r="DL143" s="239"/>
      <c r="DM143" s="239"/>
      <c r="DN143" s="239"/>
      <c r="DO143" s="239"/>
      <c r="DP143" s="239"/>
      <c r="DQ143" s="239"/>
      <c r="DR143" s="239"/>
      <c r="DS143" s="239"/>
      <c r="DT143" s="239"/>
      <c r="DU143" s="239"/>
      <c r="DV143" s="239"/>
      <c r="DW143" s="239"/>
      <c r="DX143" s="239"/>
      <c r="DY143" s="239"/>
      <c r="DZ143" s="239"/>
      <c r="EA143" s="239"/>
      <c r="EB143" s="239"/>
      <c r="EC143" s="239"/>
      <c r="ED143" s="239"/>
      <c r="EE143" s="239"/>
      <c r="EF143" s="239"/>
      <c r="EG143" s="239"/>
      <c r="EH143" s="239"/>
      <c r="EI143" s="239"/>
      <c r="EJ143" s="239"/>
      <c r="EK143" s="239"/>
      <c r="EL143" s="239"/>
      <c r="EM143" s="239"/>
      <c r="EN143" s="239"/>
      <c r="EO143" s="239"/>
      <c r="EP143" s="239"/>
      <c r="EQ143" s="239"/>
      <c r="ER143" s="239"/>
      <c r="ES143" s="239"/>
      <c r="ET143" s="239"/>
      <c r="EU143" s="239"/>
      <c r="EV143" s="239"/>
      <c r="EW143" s="239"/>
      <c r="EX143" s="239"/>
      <c r="EY143" s="239"/>
      <c r="EZ143" s="239"/>
      <c r="FA143" s="239"/>
      <c r="FB143" s="239"/>
      <c r="FC143" s="239"/>
      <c r="FD143" s="239"/>
      <c r="FE143" s="239"/>
      <c r="FF143" s="239"/>
      <c r="FG143" s="239"/>
      <c r="FH143" s="239"/>
      <c r="FI143" s="239"/>
      <c r="FJ143" s="239"/>
      <c r="FK143" s="239"/>
      <c r="FL143" s="239"/>
      <c r="FM143" s="239"/>
      <c r="FN143" s="239"/>
      <c r="FO143" s="239"/>
      <c r="FP143" s="239"/>
      <c r="FQ143" s="239"/>
      <c r="FR143" s="239"/>
      <c r="FS143" s="239"/>
      <c r="FT143" s="239"/>
      <c r="FU143" s="239"/>
      <c r="FV143" s="239"/>
      <c r="FW143" s="239"/>
      <c r="FX143" s="239"/>
      <c r="FY143" s="239"/>
      <c r="FZ143" s="239"/>
      <c r="GA143" s="239"/>
      <c r="GB143" s="239"/>
      <c r="GC143" s="239"/>
      <c r="GD143" s="239"/>
      <c r="GE143" s="239"/>
      <c r="GF143" s="239"/>
      <c r="GG143" s="239"/>
      <c r="GH143" s="239"/>
      <c r="GI143" s="239"/>
      <c r="GJ143" s="239"/>
      <c r="GK143" s="239"/>
      <c r="GL143" s="239"/>
      <c r="GM143" s="239"/>
      <c r="GN143" s="239"/>
      <c r="GO143" s="239"/>
      <c r="GP143" s="239"/>
      <c r="GQ143" s="239"/>
      <c r="GR143" s="239"/>
      <c r="GS143" s="239"/>
      <c r="GT143" s="239"/>
      <c r="GU143" s="239"/>
      <c r="GV143" s="239"/>
      <c r="GW143" s="239"/>
      <c r="GX143" s="239"/>
      <c r="GY143" s="239"/>
      <c r="GZ143" s="239"/>
      <c r="HA143" s="239"/>
      <c r="HB143" s="239"/>
      <c r="HC143" s="239"/>
      <c r="HD143" s="239"/>
      <c r="HE143" s="239"/>
      <c r="HF143" s="239"/>
      <c r="HG143" s="239"/>
      <c r="HH143" s="239"/>
      <c r="HI143" s="239"/>
      <c r="HJ143" s="239"/>
      <c r="HK143" s="239"/>
      <c r="HL143" s="239"/>
      <c r="HM143" s="239"/>
      <c r="HN143" s="239"/>
      <c r="HO143" s="239"/>
      <c r="HP143" s="239"/>
      <c r="HQ143" s="239"/>
      <c r="HR143" s="239"/>
      <c r="HS143" s="239"/>
    </row>
    <row r="144" spans="1:227" s="23" customFormat="1" ht="15" customHeight="1">
      <c r="A144" s="42"/>
      <c r="B144" s="17"/>
      <c r="C144" s="17"/>
      <c r="D144" s="17"/>
      <c r="E144" s="253"/>
      <c r="F144" s="253"/>
      <c r="G144" s="253"/>
      <c r="H144" s="168"/>
      <c r="I144" s="168"/>
      <c r="J144" s="168"/>
      <c r="K144" s="168"/>
      <c r="L144" s="168"/>
      <c r="M144" s="168"/>
      <c r="N144" s="168"/>
      <c r="O144" s="168"/>
      <c r="P144" s="168"/>
      <c r="Q144" s="168"/>
      <c r="R144" s="168"/>
      <c r="S144" s="168"/>
      <c r="T144" s="168"/>
      <c r="U144" s="168"/>
      <c r="V144" s="168"/>
      <c r="W144" s="22"/>
      <c r="X144" s="42"/>
      <c r="Y144" s="239"/>
      <c r="Z144" s="239"/>
      <c r="AA144" s="239"/>
      <c r="AB144" s="239"/>
      <c r="AC144" s="239"/>
      <c r="AD144" s="239"/>
      <c r="AE144" s="239"/>
      <c r="AF144" s="239"/>
      <c r="AG144" s="239"/>
      <c r="AH144" s="239"/>
      <c r="AI144" s="239"/>
      <c r="AJ144" s="239"/>
      <c r="AK144" s="239"/>
      <c r="AL144" s="239"/>
      <c r="AM144" s="239"/>
      <c r="AN144" s="239"/>
      <c r="AO144" s="239"/>
      <c r="AP144" s="239"/>
      <c r="AQ144" s="239"/>
      <c r="AR144" s="239"/>
      <c r="AS144" s="239"/>
      <c r="AT144" s="239"/>
      <c r="AU144" s="239"/>
      <c r="AV144" s="239"/>
      <c r="AW144" s="239"/>
      <c r="AX144" s="239"/>
      <c r="AY144" s="239"/>
      <c r="AZ144" s="239"/>
      <c r="BA144" s="239"/>
      <c r="BB144" s="239"/>
      <c r="BC144" s="239"/>
      <c r="BD144" s="239"/>
      <c r="BE144" s="239"/>
      <c r="BF144" s="239"/>
      <c r="BG144" s="239"/>
      <c r="BH144" s="239"/>
      <c r="BI144" s="239"/>
      <c r="BJ144" s="239"/>
      <c r="BK144" s="239"/>
      <c r="BL144" s="239"/>
      <c r="BM144" s="239"/>
      <c r="BN144" s="239"/>
      <c r="BO144" s="239"/>
      <c r="BP144" s="239"/>
      <c r="BQ144" s="239"/>
      <c r="BR144" s="239"/>
      <c r="BS144" s="239"/>
      <c r="BT144" s="239"/>
      <c r="BU144" s="239"/>
      <c r="BV144" s="239"/>
      <c r="BW144" s="239"/>
      <c r="BX144" s="239"/>
      <c r="BY144" s="239"/>
      <c r="BZ144" s="239"/>
      <c r="CA144" s="239"/>
      <c r="CB144" s="239"/>
      <c r="CC144" s="239"/>
      <c r="CD144" s="239"/>
      <c r="CE144" s="239"/>
      <c r="CF144" s="239"/>
      <c r="CG144" s="239"/>
      <c r="CH144" s="239"/>
      <c r="CI144" s="239"/>
      <c r="CJ144" s="239"/>
      <c r="CK144" s="239"/>
      <c r="CL144" s="239"/>
      <c r="CM144" s="239"/>
      <c r="CN144" s="239"/>
      <c r="CO144" s="239"/>
      <c r="CP144" s="239"/>
      <c r="CQ144" s="239"/>
      <c r="CR144" s="239"/>
      <c r="CS144" s="239"/>
      <c r="CT144" s="239"/>
      <c r="CU144" s="239"/>
      <c r="CV144" s="239"/>
      <c r="CW144" s="239"/>
      <c r="CX144" s="239"/>
      <c r="CY144" s="239"/>
      <c r="CZ144" s="239"/>
      <c r="DA144" s="239"/>
      <c r="DB144" s="239"/>
      <c r="DC144" s="239"/>
      <c r="DD144" s="239"/>
      <c r="DE144" s="239"/>
      <c r="DF144" s="239"/>
      <c r="DG144" s="239"/>
      <c r="DH144" s="239"/>
      <c r="DI144" s="239"/>
      <c r="DJ144" s="239"/>
      <c r="DK144" s="239"/>
      <c r="DL144" s="239"/>
      <c r="DM144" s="239"/>
      <c r="DN144" s="239"/>
      <c r="DO144" s="239"/>
      <c r="DP144" s="239"/>
      <c r="DQ144" s="239"/>
      <c r="DR144" s="239"/>
      <c r="DS144" s="239"/>
      <c r="DT144" s="239"/>
      <c r="DU144" s="239"/>
      <c r="DV144" s="239"/>
      <c r="DW144" s="239"/>
      <c r="DX144" s="239"/>
      <c r="DY144" s="239"/>
      <c r="DZ144" s="239"/>
      <c r="EA144" s="239"/>
      <c r="EB144" s="239"/>
      <c r="EC144" s="239"/>
      <c r="ED144" s="239"/>
      <c r="EE144" s="239"/>
      <c r="EF144" s="239"/>
      <c r="EG144" s="239"/>
      <c r="EH144" s="239"/>
      <c r="EI144" s="239"/>
      <c r="EJ144" s="239"/>
      <c r="EK144" s="239"/>
      <c r="EL144" s="239"/>
      <c r="EM144" s="239"/>
      <c r="EN144" s="239"/>
      <c r="EO144" s="239"/>
      <c r="EP144" s="239"/>
      <c r="EQ144" s="239"/>
      <c r="ER144" s="239"/>
      <c r="ES144" s="239"/>
      <c r="ET144" s="239"/>
      <c r="EU144" s="239"/>
      <c r="EV144" s="239"/>
      <c r="EW144" s="239"/>
      <c r="EX144" s="239"/>
      <c r="EY144" s="239"/>
      <c r="EZ144" s="239"/>
      <c r="FA144" s="239"/>
      <c r="FB144" s="239"/>
      <c r="FC144" s="239"/>
      <c r="FD144" s="239"/>
      <c r="FE144" s="239"/>
      <c r="FF144" s="239"/>
      <c r="FG144" s="239"/>
      <c r="FH144" s="239"/>
      <c r="FI144" s="239"/>
      <c r="FJ144" s="239"/>
      <c r="FK144" s="239"/>
      <c r="FL144" s="239"/>
      <c r="FM144" s="239"/>
      <c r="FN144" s="239"/>
      <c r="FO144" s="239"/>
      <c r="FP144" s="239"/>
      <c r="FQ144" s="239"/>
      <c r="FR144" s="239"/>
      <c r="FS144" s="239"/>
      <c r="FT144" s="239"/>
      <c r="FU144" s="239"/>
      <c r="FV144" s="239"/>
      <c r="FW144" s="239"/>
      <c r="FX144" s="239"/>
      <c r="FY144" s="239"/>
      <c r="FZ144" s="239"/>
      <c r="GA144" s="239"/>
      <c r="GB144" s="239"/>
      <c r="GC144" s="239"/>
      <c r="GD144" s="239"/>
      <c r="GE144" s="239"/>
      <c r="GF144" s="239"/>
      <c r="GG144" s="239"/>
      <c r="GH144" s="239"/>
      <c r="GI144" s="239"/>
      <c r="GJ144" s="239"/>
      <c r="GK144" s="239"/>
      <c r="GL144" s="239"/>
      <c r="GM144" s="239"/>
      <c r="GN144" s="239"/>
      <c r="GO144" s="239"/>
      <c r="GP144" s="239"/>
      <c r="GQ144" s="239"/>
      <c r="GR144" s="239"/>
      <c r="GS144" s="239"/>
      <c r="GT144" s="239"/>
      <c r="GU144" s="239"/>
      <c r="GV144" s="239"/>
      <c r="GW144" s="239"/>
      <c r="GX144" s="239"/>
      <c r="GY144" s="239"/>
      <c r="GZ144" s="239"/>
      <c r="HA144" s="239"/>
      <c r="HB144" s="239"/>
      <c r="HC144" s="239"/>
      <c r="HD144" s="239"/>
      <c r="HE144" s="239"/>
      <c r="HF144" s="239"/>
      <c r="HG144" s="239"/>
      <c r="HH144" s="239"/>
      <c r="HI144" s="239"/>
      <c r="HJ144" s="239"/>
      <c r="HK144" s="239"/>
      <c r="HL144" s="239"/>
      <c r="HM144" s="239"/>
      <c r="HN144" s="239"/>
      <c r="HO144" s="239"/>
      <c r="HP144" s="239"/>
      <c r="HQ144" s="239"/>
      <c r="HR144" s="239"/>
      <c r="HS144" s="239"/>
    </row>
    <row r="145" spans="1:227" s="23" customFormat="1" ht="15" customHeight="1">
      <c r="A145" s="42"/>
      <c r="B145" s="17"/>
      <c r="C145" s="17"/>
      <c r="D145" s="17"/>
      <c r="E145" s="168"/>
      <c r="F145" s="168"/>
      <c r="G145" s="168"/>
      <c r="H145" s="17"/>
      <c r="I145" s="168"/>
      <c r="J145" s="168" t="str">
        <f>Wymagania!$B$74</f>
        <v>Vitoclima 300-S/HE O4F3080M2</v>
      </c>
      <c r="K145" s="168"/>
      <c r="L145" s="17"/>
      <c r="M145" s="168"/>
      <c r="N145" s="169">
        <f>Wymagania!$F$74</f>
        <v>7955868</v>
      </c>
      <c r="O145" s="168"/>
      <c r="P145" s="168"/>
      <c r="Q145" s="168"/>
      <c r="R145" s="168"/>
      <c r="S145" s="168"/>
      <c r="T145" s="168"/>
      <c r="U145" s="168"/>
      <c r="V145" s="168"/>
      <c r="W145" s="22"/>
      <c r="X145" s="42"/>
      <c r="Y145" s="239"/>
      <c r="Z145" s="239"/>
      <c r="AA145" s="239"/>
      <c r="AB145" s="239"/>
      <c r="AC145" s="239"/>
      <c r="AD145" s="239"/>
      <c r="AE145" s="239"/>
      <c r="AF145" s="239"/>
      <c r="AG145" s="239"/>
      <c r="AH145" s="239"/>
      <c r="AI145" s="239"/>
      <c r="AJ145" s="239"/>
      <c r="AK145" s="239"/>
      <c r="AL145" s="239"/>
      <c r="AM145" s="239"/>
      <c r="AN145" s="239"/>
      <c r="AO145" s="239"/>
      <c r="AP145" s="239"/>
      <c r="AQ145" s="239"/>
      <c r="AR145" s="239"/>
      <c r="AS145" s="239"/>
      <c r="AT145" s="239"/>
      <c r="AU145" s="239"/>
      <c r="AV145" s="239"/>
      <c r="AW145" s="239"/>
      <c r="AX145" s="239"/>
      <c r="AY145" s="239"/>
      <c r="AZ145" s="239"/>
      <c r="BA145" s="239"/>
      <c r="BB145" s="239"/>
      <c r="BC145" s="239"/>
      <c r="BD145" s="239"/>
      <c r="BE145" s="239"/>
      <c r="BF145" s="239"/>
      <c r="BG145" s="239"/>
      <c r="BH145" s="239"/>
      <c r="BI145" s="239"/>
      <c r="BJ145" s="239"/>
      <c r="BK145" s="239"/>
      <c r="BL145" s="239"/>
      <c r="BM145" s="239"/>
      <c r="BN145" s="239"/>
      <c r="BO145" s="239"/>
      <c r="BP145" s="239"/>
      <c r="BQ145" s="239"/>
      <c r="BR145" s="239"/>
      <c r="BS145" s="239"/>
      <c r="BT145" s="239"/>
      <c r="BU145" s="239"/>
      <c r="BV145" s="239"/>
      <c r="BW145" s="239"/>
      <c r="BX145" s="239"/>
      <c r="BY145" s="239"/>
      <c r="BZ145" s="239"/>
      <c r="CA145" s="239"/>
      <c r="CB145" s="239"/>
      <c r="CC145" s="239"/>
      <c r="CD145" s="239"/>
      <c r="CE145" s="239"/>
      <c r="CF145" s="239"/>
      <c r="CG145" s="239"/>
      <c r="CH145" s="239"/>
      <c r="CI145" s="239"/>
      <c r="CJ145" s="239"/>
      <c r="CK145" s="239"/>
      <c r="CL145" s="239"/>
      <c r="CM145" s="239"/>
      <c r="CN145" s="239"/>
      <c r="CO145" s="239"/>
      <c r="CP145" s="239"/>
      <c r="CQ145" s="239"/>
      <c r="CR145" s="239"/>
      <c r="CS145" s="239"/>
      <c r="CT145" s="239"/>
      <c r="CU145" s="239"/>
      <c r="CV145" s="239"/>
      <c r="CW145" s="239"/>
      <c r="CX145" s="239"/>
      <c r="CY145" s="239"/>
      <c r="CZ145" s="239"/>
      <c r="DA145" s="239"/>
      <c r="DB145" s="239"/>
      <c r="DC145" s="239"/>
      <c r="DD145" s="239"/>
      <c r="DE145" s="239"/>
      <c r="DF145" s="239"/>
      <c r="DG145" s="239"/>
      <c r="DH145" s="239"/>
      <c r="DI145" s="239"/>
      <c r="DJ145" s="239"/>
      <c r="DK145" s="239"/>
      <c r="DL145" s="239"/>
      <c r="DM145" s="239"/>
      <c r="DN145" s="239"/>
      <c r="DO145" s="239"/>
      <c r="DP145" s="239"/>
      <c r="DQ145" s="239"/>
      <c r="DR145" s="239"/>
      <c r="DS145" s="239"/>
      <c r="DT145" s="239"/>
      <c r="DU145" s="239"/>
      <c r="DV145" s="239"/>
      <c r="DW145" s="239"/>
      <c r="DX145" s="239"/>
      <c r="DY145" s="239"/>
      <c r="DZ145" s="239"/>
      <c r="EA145" s="239"/>
      <c r="EB145" s="239"/>
      <c r="EC145" s="239"/>
      <c r="ED145" s="239"/>
      <c r="EE145" s="239"/>
      <c r="EF145" s="239"/>
      <c r="EG145" s="239"/>
      <c r="EH145" s="239"/>
      <c r="EI145" s="239"/>
      <c r="EJ145" s="239"/>
      <c r="EK145" s="239"/>
      <c r="EL145" s="239"/>
      <c r="EM145" s="239"/>
      <c r="EN145" s="239"/>
      <c r="EO145" s="239"/>
      <c r="EP145" s="239"/>
      <c r="EQ145" s="239"/>
      <c r="ER145" s="239"/>
      <c r="ES145" s="239"/>
      <c r="ET145" s="239"/>
      <c r="EU145" s="239"/>
      <c r="EV145" s="239"/>
      <c r="EW145" s="239"/>
      <c r="EX145" s="239"/>
      <c r="EY145" s="239"/>
      <c r="EZ145" s="239"/>
      <c r="FA145" s="239"/>
      <c r="FB145" s="239"/>
      <c r="FC145" s="239"/>
      <c r="FD145" s="239"/>
      <c r="FE145" s="239"/>
      <c r="FF145" s="239"/>
      <c r="FG145" s="239"/>
      <c r="FH145" s="239"/>
      <c r="FI145" s="239"/>
      <c r="FJ145" s="239"/>
      <c r="FK145" s="239"/>
      <c r="FL145" s="239"/>
      <c r="FM145" s="239"/>
      <c r="FN145" s="239"/>
      <c r="FO145" s="239"/>
      <c r="FP145" s="239"/>
      <c r="FQ145" s="239"/>
      <c r="FR145" s="239"/>
      <c r="FS145" s="239"/>
      <c r="FT145" s="239"/>
      <c r="FU145" s="239"/>
      <c r="FV145" s="239"/>
      <c r="FW145" s="239"/>
      <c r="FX145" s="239"/>
      <c r="FY145" s="239"/>
      <c r="FZ145" s="239"/>
      <c r="GA145" s="239"/>
      <c r="GB145" s="239"/>
      <c r="GC145" s="239"/>
      <c r="GD145" s="239"/>
      <c r="GE145" s="239"/>
      <c r="GF145" s="239"/>
      <c r="GG145" s="239"/>
      <c r="GH145" s="239"/>
      <c r="GI145" s="239"/>
      <c r="GJ145" s="239"/>
      <c r="GK145" s="239"/>
      <c r="GL145" s="239"/>
      <c r="GM145" s="239"/>
      <c r="GN145" s="239"/>
      <c r="GO145" s="239"/>
      <c r="GP145" s="239"/>
      <c r="GQ145" s="239"/>
      <c r="GR145" s="239"/>
      <c r="GS145" s="239"/>
      <c r="GT145" s="239"/>
      <c r="GU145" s="239"/>
      <c r="GV145" s="239"/>
      <c r="GW145" s="239"/>
      <c r="GX145" s="239"/>
      <c r="GY145" s="239"/>
      <c r="GZ145" s="239"/>
      <c r="HA145" s="239"/>
      <c r="HB145" s="239"/>
      <c r="HC145" s="239"/>
      <c r="HD145" s="239"/>
      <c r="HE145" s="239"/>
      <c r="HF145" s="239"/>
      <c r="HG145" s="239"/>
      <c r="HH145" s="239"/>
      <c r="HI145" s="239"/>
      <c r="HJ145" s="239"/>
      <c r="HK145" s="239"/>
      <c r="HL145" s="239"/>
      <c r="HM145" s="239"/>
      <c r="HN145" s="239"/>
      <c r="HO145" s="239"/>
      <c r="HP145" s="239"/>
      <c r="HQ145" s="239"/>
      <c r="HR145" s="239"/>
      <c r="HS145" s="239"/>
    </row>
    <row r="146" spans="1:227" s="23" customFormat="1" ht="15" customHeight="1">
      <c r="A146" s="42"/>
      <c r="B146" s="17"/>
      <c r="C146" s="17"/>
      <c r="D146" s="17"/>
      <c r="E146" s="168"/>
      <c r="F146" s="168"/>
      <c r="G146" s="168"/>
      <c r="H146" s="17"/>
      <c r="I146" s="168"/>
      <c r="J146" s="17"/>
      <c r="K146" s="168"/>
      <c r="L146" s="17"/>
      <c r="M146" s="168"/>
      <c r="N146" s="168"/>
      <c r="O146" s="168"/>
      <c r="P146" s="168"/>
      <c r="Q146" s="168"/>
      <c r="R146" s="168"/>
      <c r="S146" s="168"/>
      <c r="T146" s="168"/>
      <c r="U146" s="168"/>
      <c r="V146" s="168"/>
      <c r="W146" s="22"/>
      <c r="X146" s="42"/>
      <c r="Y146" s="239"/>
      <c r="Z146" s="239"/>
      <c r="AA146" s="239"/>
      <c r="AB146" s="239"/>
      <c r="AC146" s="239"/>
      <c r="AD146" s="239"/>
      <c r="AE146" s="239"/>
      <c r="AF146" s="239"/>
      <c r="AG146" s="239"/>
      <c r="AH146" s="239"/>
      <c r="AI146" s="239"/>
      <c r="AJ146" s="239"/>
      <c r="AK146" s="239"/>
      <c r="AL146" s="239"/>
      <c r="AM146" s="239"/>
      <c r="AN146" s="239"/>
      <c r="AO146" s="239"/>
      <c r="AP146" s="239"/>
      <c r="AQ146" s="239"/>
      <c r="AR146" s="239"/>
      <c r="AS146" s="239"/>
      <c r="AT146" s="239"/>
      <c r="AU146" s="239"/>
      <c r="AV146" s="239"/>
      <c r="AW146" s="239"/>
      <c r="AX146" s="239"/>
      <c r="AY146" s="239"/>
      <c r="AZ146" s="239"/>
      <c r="BA146" s="239"/>
      <c r="BB146" s="239"/>
      <c r="BC146" s="239"/>
      <c r="BD146" s="239"/>
      <c r="BE146" s="239"/>
      <c r="BF146" s="239"/>
      <c r="BG146" s="239"/>
      <c r="BH146" s="239"/>
      <c r="BI146" s="239"/>
      <c r="BJ146" s="239"/>
      <c r="BK146" s="239"/>
      <c r="BL146" s="239"/>
      <c r="BM146" s="239"/>
      <c r="BN146" s="239"/>
      <c r="BO146" s="239"/>
      <c r="BP146" s="239"/>
      <c r="BQ146" s="239"/>
      <c r="BR146" s="239"/>
      <c r="BS146" s="239"/>
      <c r="BT146" s="239"/>
      <c r="BU146" s="239"/>
      <c r="BV146" s="239"/>
      <c r="BW146" s="239"/>
      <c r="BX146" s="239"/>
      <c r="BY146" s="239"/>
      <c r="BZ146" s="239"/>
      <c r="CA146" s="239"/>
      <c r="CB146" s="239"/>
      <c r="CC146" s="239"/>
      <c r="CD146" s="239"/>
      <c r="CE146" s="239"/>
      <c r="CF146" s="239"/>
      <c r="CG146" s="239"/>
      <c r="CH146" s="239"/>
      <c r="CI146" s="239"/>
      <c r="CJ146" s="239"/>
      <c r="CK146" s="239"/>
      <c r="CL146" s="239"/>
      <c r="CM146" s="239"/>
      <c r="CN146" s="239"/>
      <c r="CO146" s="239"/>
      <c r="CP146" s="239"/>
      <c r="CQ146" s="239"/>
      <c r="CR146" s="239"/>
      <c r="CS146" s="239"/>
      <c r="CT146" s="239"/>
      <c r="CU146" s="239"/>
      <c r="CV146" s="239"/>
      <c r="CW146" s="239"/>
      <c r="CX146" s="239"/>
      <c r="CY146" s="239"/>
      <c r="CZ146" s="239"/>
      <c r="DA146" s="239"/>
      <c r="DB146" s="239"/>
      <c r="DC146" s="239"/>
      <c r="DD146" s="239"/>
      <c r="DE146" s="239"/>
      <c r="DF146" s="239"/>
      <c r="DG146" s="239"/>
      <c r="DH146" s="239"/>
      <c r="DI146" s="239"/>
      <c r="DJ146" s="239"/>
      <c r="DK146" s="239"/>
      <c r="DL146" s="239"/>
      <c r="DM146" s="239"/>
      <c r="DN146" s="239"/>
      <c r="DO146" s="239"/>
      <c r="DP146" s="239"/>
      <c r="DQ146" s="239"/>
      <c r="DR146" s="239"/>
      <c r="DS146" s="239"/>
      <c r="DT146" s="239"/>
      <c r="DU146" s="239"/>
      <c r="DV146" s="239"/>
      <c r="DW146" s="239"/>
      <c r="DX146" s="239"/>
      <c r="DY146" s="239"/>
      <c r="DZ146" s="239"/>
      <c r="EA146" s="239"/>
      <c r="EB146" s="239"/>
      <c r="EC146" s="239"/>
      <c r="ED146" s="239"/>
      <c r="EE146" s="239"/>
      <c r="EF146" s="239"/>
      <c r="EG146" s="239"/>
      <c r="EH146" s="239"/>
      <c r="EI146" s="239"/>
      <c r="EJ146" s="239"/>
      <c r="EK146" s="239"/>
      <c r="EL146" s="239"/>
      <c r="EM146" s="239"/>
      <c r="EN146" s="239"/>
      <c r="EO146" s="239"/>
      <c r="EP146" s="239"/>
      <c r="EQ146" s="239"/>
      <c r="ER146" s="239"/>
      <c r="ES146" s="239"/>
      <c r="ET146" s="239"/>
      <c r="EU146" s="239"/>
      <c r="EV146" s="239"/>
      <c r="EW146" s="239"/>
      <c r="EX146" s="239"/>
      <c r="EY146" s="239"/>
      <c r="EZ146" s="239"/>
      <c r="FA146" s="239"/>
      <c r="FB146" s="239"/>
      <c r="FC146" s="239"/>
      <c r="FD146" s="239"/>
      <c r="FE146" s="239"/>
      <c r="FF146" s="239"/>
      <c r="FG146" s="239"/>
      <c r="FH146" s="239"/>
      <c r="FI146" s="239"/>
      <c r="FJ146" s="239"/>
      <c r="FK146" s="239"/>
      <c r="FL146" s="239"/>
      <c r="FM146" s="239"/>
      <c r="FN146" s="239"/>
      <c r="FO146" s="239"/>
      <c r="FP146" s="239"/>
      <c r="FQ146" s="239"/>
      <c r="FR146" s="239"/>
      <c r="FS146" s="239"/>
      <c r="FT146" s="239"/>
      <c r="FU146" s="239"/>
      <c r="FV146" s="239"/>
      <c r="FW146" s="239"/>
      <c r="FX146" s="239"/>
      <c r="FY146" s="239"/>
      <c r="FZ146" s="239"/>
      <c r="GA146" s="239"/>
      <c r="GB146" s="239"/>
      <c r="GC146" s="239"/>
      <c r="GD146" s="239"/>
      <c r="GE146" s="239"/>
      <c r="GF146" s="239"/>
      <c r="GG146" s="239"/>
      <c r="GH146" s="239"/>
      <c r="GI146" s="239"/>
      <c r="GJ146" s="239"/>
      <c r="GK146" s="239"/>
      <c r="GL146" s="239"/>
      <c r="GM146" s="239"/>
      <c r="GN146" s="239"/>
      <c r="GO146" s="239"/>
      <c r="GP146" s="239"/>
      <c r="GQ146" s="239"/>
      <c r="GR146" s="239"/>
      <c r="GS146" s="239"/>
      <c r="GT146" s="239"/>
      <c r="GU146" s="239"/>
      <c r="GV146" s="239"/>
      <c r="GW146" s="239"/>
      <c r="GX146" s="239"/>
      <c r="GY146" s="239"/>
      <c r="GZ146" s="239"/>
      <c r="HA146" s="239"/>
      <c r="HB146" s="239"/>
      <c r="HC146" s="239"/>
      <c r="HD146" s="239"/>
      <c r="HE146" s="239"/>
      <c r="HF146" s="239"/>
      <c r="HG146" s="239"/>
      <c r="HH146" s="239"/>
      <c r="HI146" s="239"/>
      <c r="HJ146" s="239"/>
      <c r="HK146" s="239"/>
      <c r="HL146" s="239"/>
      <c r="HM146" s="239"/>
      <c r="HN146" s="239"/>
      <c r="HO146" s="239"/>
      <c r="HP146" s="239"/>
      <c r="HQ146" s="239"/>
      <c r="HR146" s="239"/>
      <c r="HS146" s="239"/>
    </row>
    <row r="147" spans="1:227" s="23" customFormat="1" ht="15" customHeight="1">
      <c r="A147" s="42"/>
      <c r="B147" s="17"/>
      <c r="C147" s="17"/>
      <c r="D147" s="17"/>
      <c r="E147" s="168"/>
      <c r="F147" s="168"/>
      <c r="G147" s="168"/>
      <c r="H147" s="17"/>
      <c r="I147" s="168"/>
      <c r="J147" s="168"/>
      <c r="K147" s="168"/>
      <c r="L147" s="17"/>
      <c r="M147" s="168"/>
      <c r="N147" s="168"/>
      <c r="O147" s="168"/>
      <c r="P147" s="168"/>
      <c r="Q147" s="168"/>
      <c r="R147" s="168"/>
      <c r="S147" s="168"/>
      <c r="T147" s="168"/>
      <c r="U147" s="168"/>
      <c r="V147" s="168"/>
      <c r="W147" s="22"/>
      <c r="X147" s="42"/>
      <c r="Y147" s="239"/>
      <c r="Z147" s="239"/>
      <c r="AA147" s="239"/>
      <c r="AB147" s="239"/>
      <c r="AC147" s="239"/>
      <c r="AD147" s="239"/>
      <c r="AE147" s="239"/>
      <c r="AF147" s="239"/>
      <c r="AG147" s="239"/>
      <c r="AH147" s="239"/>
      <c r="AI147" s="239"/>
      <c r="AJ147" s="239"/>
      <c r="AK147" s="239"/>
      <c r="AL147" s="239"/>
      <c r="AM147" s="239"/>
      <c r="AN147" s="239"/>
      <c r="AO147" s="239"/>
      <c r="AP147" s="239"/>
      <c r="AQ147" s="239"/>
      <c r="AR147" s="239"/>
      <c r="AS147" s="239"/>
      <c r="AT147" s="239"/>
      <c r="AU147" s="239"/>
      <c r="AV147" s="239"/>
      <c r="AW147" s="239"/>
      <c r="AX147" s="239"/>
      <c r="AY147" s="239"/>
      <c r="AZ147" s="239"/>
      <c r="BA147" s="239"/>
      <c r="BB147" s="239"/>
      <c r="BC147" s="239"/>
      <c r="BD147" s="239"/>
      <c r="BE147" s="239"/>
      <c r="BF147" s="239"/>
      <c r="BG147" s="239"/>
      <c r="BH147" s="239"/>
      <c r="BI147" s="239"/>
      <c r="BJ147" s="239"/>
      <c r="BK147" s="239"/>
      <c r="BL147" s="239"/>
      <c r="BM147" s="239"/>
      <c r="BN147" s="239"/>
      <c r="BO147" s="239"/>
      <c r="BP147" s="239"/>
      <c r="BQ147" s="239"/>
      <c r="BR147" s="239"/>
      <c r="BS147" s="239"/>
      <c r="BT147" s="239"/>
      <c r="BU147" s="239"/>
      <c r="BV147" s="239"/>
      <c r="BW147" s="239"/>
      <c r="BX147" s="239"/>
      <c r="BY147" s="239"/>
      <c r="BZ147" s="239"/>
      <c r="CA147" s="239"/>
      <c r="CB147" s="239"/>
      <c r="CC147" s="239"/>
      <c r="CD147" s="239"/>
      <c r="CE147" s="239"/>
      <c r="CF147" s="239"/>
      <c r="CG147" s="239"/>
      <c r="CH147" s="239"/>
      <c r="CI147" s="239"/>
      <c r="CJ147" s="239"/>
      <c r="CK147" s="239"/>
      <c r="CL147" s="239"/>
      <c r="CM147" s="239"/>
      <c r="CN147" s="239"/>
      <c r="CO147" s="239"/>
      <c r="CP147" s="239"/>
      <c r="CQ147" s="239"/>
      <c r="CR147" s="239"/>
      <c r="CS147" s="239"/>
      <c r="CT147" s="239"/>
      <c r="CU147" s="239"/>
      <c r="CV147" s="239"/>
      <c r="CW147" s="239"/>
      <c r="CX147" s="239"/>
      <c r="CY147" s="239"/>
      <c r="CZ147" s="239"/>
      <c r="DA147" s="239"/>
      <c r="DB147" s="239"/>
      <c r="DC147" s="239"/>
      <c r="DD147" s="239"/>
      <c r="DE147" s="239"/>
      <c r="DF147" s="239"/>
      <c r="DG147" s="239"/>
      <c r="DH147" s="239"/>
      <c r="DI147" s="239"/>
      <c r="DJ147" s="239"/>
      <c r="DK147" s="239"/>
      <c r="DL147" s="239"/>
      <c r="DM147" s="239"/>
      <c r="DN147" s="239"/>
      <c r="DO147" s="239"/>
      <c r="DP147" s="239"/>
      <c r="DQ147" s="239"/>
      <c r="DR147" s="239"/>
      <c r="DS147" s="239"/>
      <c r="DT147" s="239"/>
      <c r="DU147" s="239"/>
      <c r="DV147" s="239"/>
      <c r="DW147" s="239"/>
      <c r="DX147" s="239"/>
      <c r="DY147" s="239"/>
      <c r="DZ147" s="239"/>
      <c r="EA147" s="239"/>
      <c r="EB147" s="239"/>
      <c r="EC147" s="239"/>
      <c r="ED147" s="239"/>
      <c r="EE147" s="239"/>
      <c r="EF147" s="239"/>
      <c r="EG147" s="239"/>
      <c r="EH147" s="239"/>
      <c r="EI147" s="239"/>
      <c r="EJ147" s="239"/>
      <c r="EK147" s="239"/>
      <c r="EL147" s="239"/>
      <c r="EM147" s="239"/>
      <c r="EN147" s="239"/>
      <c r="EO147" s="239"/>
      <c r="EP147" s="239"/>
      <c r="EQ147" s="239"/>
      <c r="ER147" s="239"/>
      <c r="ES147" s="239"/>
      <c r="ET147" s="239"/>
      <c r="EU147" s="239"/>
      <c r="EV147" s="239"/>
      <c r="EW147" s="239"/>
      <c r="EX147" s="239"/>
      <c r="EY147" s="239"/>
      <c r="EZ147" s="239"/>
      <c r="FA147" s="239"/>
      <c r="FB147" s="239"/>
      <c r="FC147" s="239"/>
      <c r="FD147" s="239"/>
      <c r="FE147" s="239"/>
      <c r="FF147" s="239"/>
      <c r="FG147" s="239"/>
      <c r="FH147" s="239"/>
      <c r="FI147" s="239"/>
      <c r="FJ147" s="239"/>
      <c r="FK147" s="239"/>
      <c r="FL147" s="239"/>
      <c r="FM147" s="239"/>
      <c r="FN147" s="239"/>
      <c r="FO147" s="239"/>
      <c r="FP147" s="239"/>
      <c r="FQ147" s="239"/>
      <c r="FR147" s="239"/>
      <c r="FS147" s="239"/>
      <c r="FT147" s="239"/>
      <c r="FU147" s="239"/>
      <c r="FV147" s="239"/>
      <c r="FW147" s="239"/>
      <c r="FX147" s="239"/>
      <c r="FY147" s="239"/>
      <c r="FZ147" s="239"/>
      <c r="GA147" s="239"/>
      <c r="GB147" s="239"/>
      <c r="GC147" s="239"/>
      <c r="GD147" s="239"/>
      <c r="GE147" s="239"/>
      <c r="GF147" s="239"/>
      <c r="GG147" s="239"/>
      <c r="GH147" s="239"/>
      <c r="GI147" s="239"/>
      <c r="GJ147" s="239"/>
      <c r="GK147" s="239"/>
      <c r="GL147" s="239"/>
      <c r="GM147" s="239"/>
      <c r="GN147" s="239"/>
      <c r="GO147" s="239"/>
      <c r="GP147" s="239"/>
      <c r="GQ147" s="239"/>
      <c r="GR147" s="239"/>
      <c r="GS147" s="239"/>
      <c r="GT147" s="239"/>
      <c r="GU147" s="239"/>
      <c r="GV147" s="239"/>
      <c r="GW147" s="239"/>
      <c r="GX147" s="239"/>
      <c r="GY147" s="239"/>
      <c r="GZ147" s="239"/>
      <c r="HA147" s="239"/>
      <c r="HB147" s="239"/>
      <c r="HC147" s="239"/>
      <c r="HD147" s="239"/>
      <c r="HE147" s="239"/>
      <c r="HF147" s="239"/>
      <c r="HG147" s="239"/>
      <c r="HH147" s="239"/>
      <c r="HI147" s="239"/>
      <c r="HJ147" s="239"/>
      <c r="HK147" s="239"/>
      <c r="HL147" s="239"/>
      <c r="HM147" s="239"/>
      <c r="HN147" s="239"/>
      <c r="HO147" s="239"/>
      <c r="HP147" s="239"/>
      <c r="HQ147" s="239"/>
      <c r="HR147" s="239"/>
      <c r="HS147" s="239"/>
    </row>
    <row r="148" spans="1:227" s="23" customFormat="1" ht="15" customHeight="1">
      <c r="A148" s="42"/>
      <c r="B148" s="17"/>
      <c r="C148" s="17"/>
      <c r="D148" s="17"/>
      <c r="E148" s="168"/>
      <c r="F148" s="168"/>
      <c r="G148" s="168"/>
      <c r="H148" s="17"/>
      <c r="I148" s="168"/>
      <c r="J148" s="168"/>
      <c r="K148" s="168"/>
      <c r="L148" s="17"/>
      <c r="M148" s="168"/>
      <c r="N148" s="168"/>
      <c r="O148" s="168"/>
      <c r="P148" s="168"/>
      <c r="Q148" s="168"/>
      <c r="R148" s="168"/>
      <c r="S148" s="168"/>
      <c r="T148" s="168"/>
      <c r="U148" s="168"/>
      <c r="V148" s="168"/>
      <c r="W148" s="22"/>
      <c r="X148" s="42"/>
      <c r="Y148" s="239"/>
      <c r="Z148" s="239"/>
      <c r="AA148" s="239"/>
      <c r="AB148" s="239"/>
      <c r="AC148" s="239"/>
      <c r="AD148" s="239"/>
      <c r="AE148" s="239"/>
      <c r="AF148" s="239"/>
      <c r="AG148" s="239"/>
      <c r="AH148" s="239"/>
      <c r="AI148" s="239"/>
      <c r="AJ148" s="239"/>
      <c r="AK148" s="239"/>
      <c r="AL148" s="239"/>
      <c r="AM148" s="239"/>
      <c r="AN148" s="239"/>
      <c r="AO148" s="239"/>
      <c r="AP148" s="239"/>
      <c r="AQ148" s="239"/>
      <c r="AR148" s="239"/>
      <c r="AS148" s="239"/>
      <c r="AT148" s="239"/>
      <c r="AU148" s="239"/>
      <c r="AV148" s="239"/>
      <c r="AW148" s="239"/>
      <c r="AX148" s="239"/>
      <c r="AY148" s="239"/>
      <c r="AZ148" s="239"/>
      <c r="BA148" s="239"/>
      <c r="BB148" s="239"/>
      <c r="BC148" s="239"/>
      <c r="BD148" s="239"/>
      <c r="BE148" s="239"/>
      <c r="BF148" s="239"/>
      <c r="BG148" s="239"/>
      <c r="BH148" s="239"/>
      <c r="BI148" s="239"/>
      <c r="BJ148" s="239"/>
      <c r="BK148" s="239"/>
      <c r="BL148" s="239"/>
      <c r="BM148" s="239"/>
      <c r="BN148" s="239"/>
      <c r="BO148" s="239"/>
      <c r="BP148" s="239"/>
      <c r="BQ148" s="239"/>
      <c r="BR148" s="239"/>
      <c r="BS148" s="239"/>
      <c r="BT148" s="239"/>
      <c r="BU148" s="239"/>
      <c r="BV148" s="239"/>
      <c r="BW148" s="239"/>
      <c r="BX148" s="239"/>
      <c r="BY148" s="239"/>
      <c r="BZ148" s="239"/>
      <c r="CA148" s="239"/>
      <c r="CB148" s="239"/>
      <c r="CC148" s="239"/>
      <c r="CD148" s="239"/>
      <c r="CE148" s="239"/>
      <c r="CF148" s="239"/>
      <c r="CG148" s="239"/>
      <c r="CH148" s="239"/>
      <c r="CI148" s="239"/>
      <c r="CJ148" s="239"/>
      <c r="CK148" s="239"/>
      <c r="CL148" s="239"/>
      <c r="CM148" s="239"/>
      <c r="CN148" s="239"/>
      <c r="CO148" s="239"/>
      <c r="CP148" s="239"/>
      <c r="CQ148" s="239"/>
      <c r="CR148" s="239"/>
      <c r="CS148" s="239"/>
      <c r="CT148" s="239"/>
      <c r="CU148" s="239"/>
      <c r="CV148" s="239"/>
      <c r="CW148" s="239"/>
      <c r="CX148" s="239"/>
      <c r="CY148" s="239"/>
      <c r="CZ148" s="239"/>
      <c r="DA148" s="239"/>
      <c r="DB148" s="239"/>
      <c r="DC148" s="239"/>
      <c r="DD148" s="239"/>
      <c r="DE148" s="239"/>
      <c r="DF148" s="239"/>
      <c r="DG148" s="239"/>
      <c r="DH148" s="239"/>
      <c r="DI148" s="239"/>
      <c r="DJ148" s="239"/>
      <c r="DK148" s="239"/>
      <c r="DL148" s="239"/>
      <c r="DM148" s="239"/>
      <c r="DN148" s="239"/>
      <c r="DO148" s="239"/>
      <c r="DP148" s="239"/>
      <c r="DQ148" s="239"/>
      <c r="DR148" s="239"/>
      <c r="DS148" s="239"/>
      <c r="DT148" s="239"/>
      <c r="DU148" s="239"/>
      <c r="DV148" s="239"/>
      <c r="DW148" s="239"/>
      <c r="DX148" s="239"/>
      <c r="DY148" s="239"/>
      <c r="DZ148" s="239"/>
      <c r="EA148" s="239"/>
      <c r="EB148" s="239"/>
      <c r="EC148" s="239"/>
      <c r="ED148" s="239"/>
      <c r="EE148" s="239"/>
      <c r="EF148" s="239"/>
      <c r="EG148" s="239"/>
      <c r="EH148" s="239"/>
      <c r="EI148" s="239"/>
      <c r="EJ148" s="239"/>
      <c r="EK148" s="239"/>
      <c r="EL148" s="239"/>
      <c r="EM148" s="239"/>
      <c r="EN148" s="239"/>
      <c r="EO148" s="239"/>
      <c r="EP148" s="239"/>
      <c r="EQ148" s="239"/>
      <c r="ER148" s="239"/>
      <c r="ES148" s="239"/>
      <c r="ET148" s="239"/>
      <c r="EU148" s="239"/>
      <c r="EV148" s="239"/>
      <c r="EW148" s="239"/>
      <c r="EX148" s="239"/>
      <c r="EY148" s="239"/>
      <c r="EZ148" s="239"/>
      <c r="FA148" s="239"/>
      <c r="FB148" s="239"/>
      <c r="FC148" s="239"/>
      <c r="FD148" s="239"/>
      <c r="FE148" s="239"/>
      <c r="FF148" s="239"/>
      <c r="FG148" s="239"/>
      <c r="FH148" s="239"/>
      <c r="FI148" s="239"/>
      <c r="FJ148" s="239"/>
      <c r="FK148" s="239"/>
      <c r="FL148" s="239"/>
      <c r="FM148" s="239"/>
      <c r="FN148" s="239"/>
      <c r="FO148" s="239"/>
      <c r="FP148" s="239"/>
      <c r="FQ148" s="239"/>
      <c r="FR148" s="239"/>
      <c r="FS148" s="239"/>
      <c r="FT148" s="239"/>
      <c r="FU148" s="239"/>
      <c r="FV148" s="239"/>
      <c r="FW148" s="239"/>
      <c r="FX148" s="239"/>
      <c r="FY148" s="239"/>
      <c r="FZ148" s="239"/>
      <c r="GA148" s="239"/>
      <c r="GB148" s="239"/>
      <c r="GC148" s="239"/>
      <c r="GD148" s="239"/>
      <c r="GE148" s="239"/>
      <c r="GF148" s="239"/>
      <c r="GG148" s="239"/>
      <c r="GH148" s="239"/>
      <c r="GI148" s="239"/>
      <c r="GJ148" s="239"/>
      <c r="GK148" s="239"/>
      <c r="GL148" s="239"/>
      <c r="GM148" s="239"/>
      <c r="GN148" s="239"/>
      <c r="GO148" s="239"/>
      <c r="GP148" s="239"/>
      <c r="GQ148" s="239"/>
      <c r="GR148" s="239"/>
      <c r="GS148" s="239"/>
      <c r="GT148" s="239"/>
      <c r="GU148" s="239"/>
      <c r="GV148" s="239"/>
      <c r="GW148" s="239"/>
      <c r="GX148" s="239"/>
      <c r="GY148" s="239"/>
      <c r="GZ148" s="239"/>
      <c r="HA148" s="239"/>
      <c r="HB148" s="239"/>
      <c r="HC148" s="239"/>
      <c r="HD148" s="239"/>
      <c r="HE148" s="239"/>
      <c r="HF148" s="239"/>
      <c r="HG148" s="239"/>
      <c r="HH148" s="239"/>
      <c r="HI148" s="239"/>
      <c r="HJ148" s="239"/>
      <c r="HK148" s="239"/>
      <c r="HL148" s="239"/>
      <c r="HM148" s="239"/>
      <c r="HN148" s="239"/>
      <c r="HO148" s="239"/>
      <c r="HP148" s="239"/>
      <c r="HQ148" s="239"/>
      <c r="HR148" s="239"/>
      <c r="HS148" s="239"/>
    </row>
    <row r="149" spans="1:227" s="23" customFormat="1" ht="15" customHeight="1">
      <c r="A149" s="42"/>
      <c r="B149" s="17"/>
      <c r="C149" s="17"/>
      <c r="D149" s="17"/>
      <c r="E149" s="168"/>
      <c r="F149" s="168"/>
      <c r="G149" s="168"/>
      <c r="H149" s="17"/>
      <c r="I149" s="168"/>
      <c r="J149" s="168"/>
      <c r="K149" s="168"/>
      <c r="L149" s="17"/>
      <c r="M149" s="168"/>
      <c r="N149" s="168"/>
      <c r="O149" s="168"/>
      <c r="P149" s="168"/>
      <c r="Q149" s="168"/>
      <c r="R149" s="168"/>
      <c r="S149" s="168"/>
      <c r="T149" s="168"/>
      <c r="U149" s="168"/>
      <c r="V149" s="168"/>
      <c r="W149" s="22"/>
      <c r="X149" s="42"/>
      <c r="Y149" s="239"/>
      <c r="Z149" s="239"/>
      <c r="AA149" s="239"/>
      <c r="AB149" s="239"/>
      <c r="AC149" s="239"/>
      <c r="AD149" s="239"/>
      <c r="AE149" s="239"/>
      <c r="AF149" s="239"/>
      <c r="AG149" s="239"/>
      <c r="AH149" s="239"/>
      <c r="AI149" s="239"/>
      <c r="AJ149" s="239"/>
      <c r="AK149" s="239"/>
      <c r="AL149" s="239"/>
      <c r="AM149" s="239"/>
      <c r="AN149" s="239"/>
      <c r="AO149" s="239"/>
      <c r="AP149" s="239"/>
      <c r="AQ149" s="239"/>
      <c r="AR149" s="239"/>
      <c r="AS149" s="239"/>
      <c r="AT149" s="239"/>
      <c r="AU149" s="239"/>
      <c r="AV149" s="239"/>
      <c r="AW149" s="239"/>
      <c r="AX149" s="239"/>
      <c r="AY149" s="239"/>
      <c r="AZ149" s="239"/>
      <c r="BA149" s="239"/>
      <c r="BB149" s="239"/>
      <c r="BC149" s="239"/>
      <c r="BD149" s="239"/>
      <c r="BE149" s="239"/>
      <c r="BF149" s="239"/>
      <c r="BG149" s="239"/>
      <c r="BH149" s="239"/>
      <c r="BI149" s="239"/>
      <c r="BJ149" s="239"/>
      <c r="BK149" s="239"/>
      <c r="BL149" s="239"/>
      <c r="BM149" s="239"/>
      <c r="BN149" s="239"/>
      <c r="BO149" s="239"/>
      <c r="BP149" s="239"/>
      <c r="BQ149" s="239"/>
      <c r="BR149" s="239"/>
      <c r="BS149" s="239"/>
      <c r="BT149" s="239"/>
      <c r="BU149" s="239"/>
      <c r="BV149" s="239"/>
      <c r="BW149" s="239"/>
      <c r="BX149" s="239"/>
      <c r="BY149" s="239"/>
      <c r="BZ149" s="239"/>
      <c r="CA149" s="239"/>
      <c r="CB149" s="239"/>
      <c r="CC149" s="239"/>
      <c r="CD149" s="239"/>
      <c r="CE149" s="239"/>
      <c r="CF149" s="239"/>
      <c r="CG149" s="239"/>
      <c r="CH149" s="239"/>
      <c r="CI149" s="239"/>
      <c r="CJ149" s="239"/>
      <c r="CK149" s="239"/>
      <c r="CL149" s="239"/>
      <c r="CM149" s="239"/>
      <c r="CN149" s="239"/>
      <c r="CO149" s="239"/>
      <c r="CP149" s="239"/>
      <c r="CQ149" s="239"/>
      <c r="CR149" s="239"/>
      <c r="CS149" s="239"/>
      <c r="CT149" s="239"/>
      <c r="CU149" s="239"/>
      <c r="CV149" s="239"/>
      <c r="CW149" s="239"/>
      <c r="CX149" s="239"/>
      <c r="CY149" s="239"/>
      <c r="CZ149" s="239"/>
      <c r="DA149" s="239"/>
      <c r="DB149" s="239"/>
      <c r="DC149" s="239"/>
      <c r="DD149" s="239"/>
      <c r="DE149" s="239"/>
      <c r="DF149" s="239"/>
      <c r="DG149" s="239"/>
      <c r="DH149" s="239"/>
      <c r="DI149" s="239"/>
      <c r="DJ149" s="239"/>
      <c r="DK149" s="239"/>
      <c r="DL149" s="239"/>
      <c r="DM149" s="239"/>
      <c r="DN149" s="239"/>
      <c r="DO149" s="239"/>
      <c r="DP149" s="239"/>
      <c r="DQ149" s="239"/>
      <c r="DR149" s="239"/>
      <c r="DS149" s="239"/>
      <c r="DT149" s="239"/>
      <c r="DU149" s="239"/>
      <c r="DV149" s="239"/>
      <c r="DW149" s="239"/>
      <c r="DX149" s="239"/>
      <c r="DY149" s="239"/>
      <c r="DZ149" s="239"/>
      <c r="EA149" s="239"/>
      <c r="EB149" s="239"/>
      <c r="EC149" s="239"/>
      <c r="ED149" s="239"/>
      <c r="EE149" s="239"/>
      <c r="EF149" s="239"/>
      <c r="EG149" s="239"/>
      <c r="EH149" s="239"/>
      <c r="EI149" s="239"/>
      <c r="EJ149" s="239"/>
      <c r="EK149" s="239"/>
      <c r="EL149" s="239"/>
      <c r="EM149" s="239"/>
      <c r="EN149" s="239"/>
      <c r="EO149" s="239"/>
      <c r="EP149" s="239"/>
      <c r="EQ149" s="239"/>
      <c r="ER149" s="239"/>
      <c r="ES149" s="239"/>
      <c r="ET149" s="239"/>
      <c r="EU149" s="239"/>
      <c r="EV149" s="239"/>
      <c r="EW149" s="239"/>
      <c r="EX149" s="239"/>
      <c r="EY149" s="239"/>
      <c r="EZ149" s="239"/>
      <c r="FA149" s="239"/>
      <c r="FB149" s="239"/>
      <c r="FC149" s="239"/>
      <c r="FD149" s="239"/>
      <c r="FE149" s="239"/>
      <c r="FF149" s="239"/>
      <c r="FG149" s="239"/>
      <c r="FH149" s="239"/>
      <c r="FI149" s="239"/>
      <c r="FJ149" s="239"/>
      <c r="FK149" s="239"/>
      <c r="FL149" s="239"/>
      <c r="FM149" s="239"/>
      <c r="FN149" s="239"/>
      <c r="FO149" s="239"/>
      <c r="FP149" s="239"/>
      <c r="FQ149" s="239"/>
      <c r="FR149" s="239"/>
      <c r="FS149" s="239"/>
      <c r="FT149" s="239"/>
      <c r="FU149" s="239"/>
      <c r="FV149" s="239"/>
      <c r="FW149" s="239"/>
      <c r="FX149" s="239"/>
      <c r="FY149" s="239"/>
      <c r="FZ149" s="239"/>
      <c r="GA149" s="239"/>
      <c r="GB149" s="239"/>
      <c r="GC149" s="239"/>
      <c r="GD149" s="239"/>
      <c r="GE149" s="239"/>
      <c r="GF149" s="239"/>
      <c r="GG149" s="239"/>
      <c r="GH149" s="239"/>
      <c r="GI149" s="239"/>
      <c r="GJ149" s="239"/>
      <c r="GK149" s="239"/>
      <c r="GL149" s="239"/>
      <c r="GM149" s="239"/>
      <c r="GN149" s="239"/>
      <c r="GO149" s="239"/>
      <c r="GP149" s="239"/>
      <c r="GQ149" s="239"/>
      <c r="GR149" s="239"/>
      <c r="GS149" s="239"/>
      <c r="GT149" s="239"/>
      <c r="GU149" s="239"/>
      <c r="GV149" s="239"/>
      <c r="GW149" s="239"/>
      <c r="GX149" s="239"/>
      <c r="GY149" s="239"/>
      <c r="GZ149" s="239"/>
      <c r="HA149" s="239"/>
      <c r="HB149" s="239"/>
      <c r="HC149" s="239"/>
      <c r="HD149" s="239"/>
      <c r="HE149" s="239"/>
      <c r="HF149" s="239"/>
      <c r="HG149" s="239"/>
      <c r="HH149" s="239"/>
      <c r="HI149" s="239"/>
      <c r="HJ149" s="239"/>
      <c r="HK149" s="239"/>
      <c r="HL149" s="239"/>
      <c r="HM149" s="239"/>
      <c r="HN149" s="239"/>
      <c r="HO149" s="239"/>
      <c r="HP149" s="239"/>
      <c r="HQ149" s="239"/>
      <c r="HR149" s="239"/>
      <c r="HS149" s="239"/>
    </row>
    <row r="150" spans="1:227" s="23" customFormat="1" ht="15" customHeight="1">
      <c r="A150" s="42"/>
      <c r="B150" s="17"/>
      <c r="C150" s="17"/>
      <c r="D150" s="17"/>
      <c r="E150" s="254"/>
      <c r="F150" s="254"/>
      <c r="G150" s="254"/>
      <c r="H150" s="184"/>
      <c r="I150" s="254"/>
      <c r="J150" s="254"/>
      <c r="K150" s="254"/>
      <c r="L150" s="184"/>
      <c r="M150" s="254"/>
      <c r="N150" s="254"/>
      <c r="O150" s="254"/>
      <c r="P150" s="254"/>
      <c r="Q150" s="254"/>
      <c r="R150" s="254"/>
      <c r="S150" s="254"/>
      <c r="T150" s="254"/>
      <c r="U150" s="254"/>
      <c r="V150" s="254"/>
      <c r="W150" s="22"/>
      <c r="X150" s="42"/>
      <c r="Y150" s="239"/>
      <c r="Z150" s="239"/>
      <c r="AA150" s="239"/>
      <c r="AB150" s="239"/>
      <c r="AC150" s="239"/>
      <c r="AD150" s="239"/>
      <c r="AE150" s="239"/>
      <c r="AF150" s="239"/>
      <c r="AG150" s="239"/>
      <c r="AH150" s="239"/>
      <c r="AI150" s="239"/>
      <c r="AJ150" s="239"/>
      <c r="AK150" s="239"/>
      <c r="AL150" s="239"/>
      <c r="AM150" s="239"/>
      <c r="AN150" s="239"/>
      <c r="AO150" s="239"/>
      <c r="AP150" s="239"/>
      <c r="AQ150" s="239"/>
      <c r="AR150" s="239"/>
      <c r="AS150" s="239"/>
      <c r="AT150" s="239"/>
      <c r="AU150" s="239"/>
      <c r="AV150" s="239"/>
      <c r="AW150" s="239"/>
      <c r="AX150" s="239"/>
      <c r="AY150" s="239"/>
      <c r="AZ150" s="239"/>
      <c r="BA150" s="239"/>
      <c r="BB150" s="239"/>
      <c r="BC150" s="239"/>
      <c r="BD150" s="239"/>
      <c r="BE150" s="239"/>
      <c r="BF150" s="239"/>
      <c r="BG150" s="239"/>
      <c r="BH150" s="239"/>
      <c r="BI150" s="239"/>
      <c r="BJ150" s="239"/>
      <c r="BK150" s="239"/>
      <c r="BL150" s="239"/>
      <c r="BM150" s="239"/>
      <c r="BN150" s="239"/>
      <c r="BO150" s="239"/>
      <c r="BP150" s="239"/>
      <c r="BQ150" s="239"/>
      <c r="BR150" s="239"/>
      <c r="BS150" s="239"/>
      <c r="BT150" s="239"/>
      <c r="BU150" s="239"/>
      <c r="BV150" s="239"/>
      <c r="BW150" s="239"/>
      <c r="BX150" s="239"/>
      <c r="BY150" s="239"/>
      <c r="BZ150" s="239"/>
      <c r="CA150" s="239"/>
      <c r="CB150" s="239"/>
      <c r="CC150" s="239"/>
      <c r="CD150" s="239"/>
      <c r="CE150" s="239"/>
      <c r="CF150" s="239"/>
      <c r="CG150" s="239"/>
      <c r="CH150" s="239"/>
      <c r="CI150" s="239"/>
      <c r="CJ150" s="239"/>
      <c r="CK150" s="239"/>
      <c r="CL150" s="239"/>
      <c r="CM150" s="239"/>
      <c r="CN150" s="239"/>
      <c r="CO150" s="239"/>
      <c r="CP150" s="239"/>
      <c r="CQ150" s="239"/>
      <c r="CR150" s="239"/>
      <c r="CS150" s="239"/>
      <c r="CT150" s="239"/>
      <c r="CU150" s="239"/>
      <c r="CV150" s="239"/>
      <c r="CW150" s="239"/>
      <c r="CX150" s="239"/>
      <c r="CY150" s="239"/>
      <c r="CZ150" s="239"/>
      <c r="DA150" s="239"/>
      <c r="DB150" s="239"/>
      <c r="DC150" s="239"/>
      <c r="DD150" s="239"/>
      <c r="DE150" s="239"/>
      <c r="DF150" s="239"/>
      <c r="DG150" s="239"/>
      <c r="DH150" s="239"/>
      <c r="DI150" s="239"/>
      <c r="DJ150" s="239"/>
      <c r="DK150" s="239"/>
      <c r="DL150" s="239"/>
      <c r="DM150" s="239"/>
      <c r="DN150" s="239"/>
      <c r="DO150" s="239"/>
      <c r="DP150" s="239"/>
      <c r="DQ150" s="239"/>
      <c r="DR150" s="239"/>
      <c r="DS150" s="239"/>
      <c r="DT150" s="239"/>
      <c r="DU150" s="239"/>
      <c r="DV150" s="239"/>
      <c r="DW150" s="239"/>
      <c r="DX150" s="239"/>
      <c r="DY150" s="239"/>
      <c r="DZ150" s="239"/>
      <c r="EA150" s="239"/>
      <c r="EB150" s="239"/>
      <c r="EC150" s="239"/>
      <c r="ED150" s="239"/>
      <c r="EE150" s="239"/>
      <c r="EF150" s="239"/>
      <c r="EG150" s="239"/>
      <c r="EH150" s="239"/>
      <c r="EI150" s="239"/>
      <c r="EJ150" s="239"/>
      <c r="EK150" s="239"/>
      <c r="EL150" s="239"/>
      <c r="EM150" s="239"/>
      <c r="EN150" s="239"/>
      <c r="EO150" s="239"/>
      <c r="EP150" s="239"/>
      <c r="EQ150" s="239"/>
      <c r="ER150" s="239"/>
      <c r="ES150" s="239"/>
      <c r="ET150" s="239"/>
      <c r="EU150" s="239"/>
      <c r="EV150" s="239"/>
      <c r="EW150" s="239"/>
      <c r="EX150" s="239"/>
      <c r="EY150" s="239"/>
      <c r="EZ150" s="239"/>
      <c r="FA150" s="239"/>
      <c r="FB150" s="239"/>
      <c r="FC150" s="239"/>
      <c r="FD150" s="239"/>
      <c r="FE150" s="239"/>
      <c r="FF150" s="239"/>
      <c r="FG150" s="239"/>
      <c r="FH150" s="239"/>
      <c r="FI150" s="239"/>
      <c r="FJ150" s="239"/>
      <c r="FK150" s="239"/>
      <c r="FL150" s="239"/>
      <c r="FM150" s="239"/>
      <c r="FN150" s="239"/>
      <c r="FO150" s="239"/>
      <c r="FP150" s="239"/>
      <c r="FQ150" s="239"/>
      <c r="FR150" s="239"/>
      <c r="FS150" s="239"/>
      <c r="FT150" s="239"/>
      <c r="FU150" s="239"/>
      <c r="FV150" s="239"/>
      <c r="FW150" s="239"/>
      <c r="FX150" s="239"/>
      <c r="FY150" s="239"/>
      <c r="FZ150" s="239"/>
      <c r="GA150" s="239"/>
      <c r="GB150" s="239"/>
      <c r="GC150" s="239"/>
      <c r="GD150" s="239"/>
      <c r="GE150" s="239"/>
      <c r="GF150" s="239"/>
      <c r="GG150" s="239"/>
      <c r="GH150" s="239"/>
      <c r="GI150" s="239"/>
      <c r="GJ150" s="239"/>
      <c r="GK150" s="239"/>
      <c r="GL150" s="239"/>
      <c r="GM150" s="239"/>
      <c r="GN150" s="239"/>
      <c r="GO150" s="239"/>
      <c r="GP150" s="239"/>
      <c r="GQ150" s="239"/>
      <c r="GR150" s="239"/>
      <c r="GS150" s="239"/>
      <c r="GT150" s="239"/>
      <c r="GU150" s="239"/>
      <c r="GV150" s="239"/>
      <c r="GW150" s="239"/>
      <c r="GX150" s="239"/>
      <c r="GY150" s="239"/>
      <c r="GZ150" s="239"/>
      <c r="HA150" s="239"/>
      <c r="HB150" s="239"/>
      <c r="HC150" s="239"/>
      <c r="HD150" s="239"/>
      <c r="HE150" s="239"/>
      <c r="HF150" s="239"/>
      <c r="HG150" s="239"/>
      <c r="HH150" s="239"/>
      <c r="HI150" s="239"/>
      <c r="HJ150" s="239"/>
      <c r="HK150" s="239"/>
      <c r="HL150" s="239"/>
      <c r="HM150" s="239"/>
      <c r="HN150" s="239"/>
      <c r="HO150" s="239"/>
      <c r="HP150" s="239"/>
      <c r="HQ150" s="239"/>
      <c r="HR150" s="239"/>
      <c r="HS150" s="239"/>
    </row>
    <row r="151" spans="1:227" s="23" customFormat="1" ht="15" customHeight="1">
      <c r="A151" s="42"/>
      <c r="B151" s="17"/>
      <c r="C151" s="17"/>
      <c r="D151" s="17"/>
      <c r="E151" s="168"/>
      <c r="F151" s="168"/>
      <c r="G151" s="168"/>
      <c r="H151" s="17"/>
      <c r="I151" s="168"/>
      <c r="J151" s="168"/>
      <c r="K151" s="168"/>
      <c r="L151" s="168"/>
      <c r="M151" s="168"/>
      <c r="N151" s="168"/>
      <c r="O151" s="168"/>
      <c r="P151" s="168"/>
      <c r="Q151" s="168"/>
      <c r="R151" s="168"/>
      <c r="S151" s="168"/>
      <c r="T151" s="168"/>
      <c r="U151" s="168"/>
      <c r="V151" s="168"/>
      <c r="W151" s="22"/>
      <c r="X151" s="42"/>
      <c r="Y151" s="239"/>
      <c r="Z151" s="239"/>
      <c r="AA151" s="239"/>
      <c r="AB151" s="239"/>
      <c r="AC151" s="239"/>
      <c r="AD151" s="239"/>
      <c r="AE151" s="239"/>
      <c r="AF151" s="239"/>
      <c r="AG151" s="239"/>
      <c r="AH151" s="239"/>
      <c r="AI151" s="239"/>
      <c r="AJ151" s="239"/>
      <c r="AK151" s="239"/>
      <c r="AL151" s="239"/>
      <c r="AM151" s="239"/>
      <c r="AN151" s="239"/>
      <c r="AO151" s="239"/>
      <c r="AP151" s="239"/>
      <c r="AQ151" s="239"/>
      <c r="AR151" s="239"/>
      <c r="AS151" s="239"/>
      <c r="AT151" s="239"/>
      <c r="AU151" s="239"/>
      <c r="AV151" s="239"/>
      <c r="AW151" s="239"/>
      <c r="AX151" s="239"/>
      <c r="AY151" s="239"/>
      <c r="AZ151" s="239"/>
      <c r="BA151" s="239"/>
      <c r="BB151" s="239"/>
      <c r="BC151" s="239"/>
      <c r="BD151" s="239"/>
      <c r="BE151" s="239"/>
      <c r="BF151" s="239"/>
      <c r="BG151" s="239"/>
      <c r="BH151" s="239"/>
      <c r="BI151" s="239"/>
      <c r="BJ151" s="239"/>
      <c r="BK151" s="239"/>
      <c r="BL151" s="239"/>
      <c r="BM151" s="239"/>
      <c r="BN151" s="239"/>
      <c r="BO151" s="239"/>
      <c r="BP151" s="239"/>
      <c r="BQ151" s="239"/>
      <c r="BR151" s="239"/>
      <c r="BS151" s="239"/>
      <c r="BT151" s="239"/>
      <c r="BU151" s="239"/>
      <c r="BV151" s="239"/>
      <c r="BW151" s="239"/>
      <c r="BX151" s="239"/>
      <c r="BY151" s="239"/>
      <c r="BZ151" s="239"/>
      <c r="CA151" s="239"/>
      <c r="CB151" s="239"/>
      <c r="CC151" s="239"/>
      <c r="CD151" s="239"/>
      <c r="CE151" s="239"/>
      <c r="CF151" s="239"/>
      <c r="CG151" s="239"/>
      <c r="CH151" s="239"/>
      <c r="CI151" s="239"/>
      <c r="CJ151" s="239"/>
      <c r="CK151" s="239"/>
      <c r="CL151" s="239"/>
      <c r="CM151" s="239"/>
      <c r="CN151" s="239"/>
      <c r="CO151" s="239"/>
      <c r="CP151" s="239"/>
      <c r="CQ151" s="239"/>
      <c r="CR151" s="239"/>
      <c r="CS151" s="239"/>
      <c r="CT151" s="239"/>
      <c r="CU151" s="239"/>
      <c r="CV151" s="239"/>
      <c r="CW151" s="239"/>
      <c r="CX151" s="239"/>
      <c r="CY151" s="239"/>
      <c r="CZ151" s="239"/>
      <c r="DA151" s="239"/>
      <c r="DB151" s="239"/>
      <c r="DC151" s="239"/>
      <c r="DD151" s="239"/>
      <c r="DE151" s="239"/>
      <c r="DF151" s="239"/>
      <c r="DG151" s="239"/>
      <c r="DH151" s="239"/>
      <c r="DI151" s="239"/>
      <c r="DJ151" s="239"/>
      <c r="DK151" s="239"/>
      <c r="DL151" s="239"/>
      <c r="DM151" s="239"/>
      <c r="DN151" s="239"/>
      <c r="DO151" s="239"/>
      <c r="DP151" s="239"/>
      <c r="DQ151" s="239"/>
      <c r="DR151" s="239"/>
      <c r="DS151" s="239"/>
      <c r="DT151" s="239"/>
      <c r="DU151" s="239"/>
      <c r="DV151" s="239"/>
      <c r="DW151" s="239"/>
      <c r="DX151" s="239"/>
      <c r="DY151" s="239"/>
      <c r="DZ151" s="239"/>
      <c r="EA151" s="239"/>
      <c r="EB151" s="239"/>
      <c r="EC151" s="239"/>
      <c r="ED151" s="239"/>
      <c r="EE151" s="239"/>
      <c r="EF151" s="239"/>
      <c r="EG151" s="239"/>
      <c r="EH151" s="239"/>
      <c r="EI151" s="239"/>
      <c r="EJ151" s="239"/>
      <c r="EK151" s="239"/>
      <c r="EL151" s="239"/>
      <c r="EM151" s="239"/>
      <c r="EN151" s="239"/>
      <c r="EO151" s="239"/>
      <c r="EP151" s="239"/>
      <c r="EQ151" s="239"/>
      <c r="ER151" s="239"/>
      <c r="ES151" s="239"/>
      <c r="ET151" s="239"/>
      <c r="EU151" s="239"/>
      <c r="EV151" s="239"/>
      <c r="EW151" s="239"/>
      <c r="EX151" s="239"/>
      <c r="EY151" s="239"/>
      <c r="EZ151" s="239"/>
      <c r="FA151" s="239"/>
      <c r="FB151" s="239"/>
      <c r="FC151" s="239"/>
      <c r="FD151" s="239"/>
      <c r="FE151" s="239"/>
      <c r="FF151" s="239"/>
      <c r="FG151" s="239"/>
      <c r="FH151" s="239"/>
      <c r="FI151" s="239"/>
      <c r="FJ151" s="239"/>
      <c r="FK151" s="239"/>
      <c r="FL151" s="239"/>
      <c r="FM151" s="239"/>
      <c r="FN151" s="239"/>
      <c r="FO151" s="239"/>
      <c r="FP151" s="239"/>
      <c r="FQ151" s="239"/>
      <c r="FR151" s="239"/>
      <c r="FS151" s="239"/>
      <c r="FT151" s="239"/>
      <c r="FU151" s="239"/>
      <c r="FV151" s="239"/>
      <c r="FW151" s="239"/>
      <c r="FX151" s="239"/>
      <c r="FY151" s="239"/>
      <c r="FZ151" s="239"/>
      <c r="GA151" s="239"/>
      <c r="GB151" s="239"/>
      <c r="GC151" s="239"/>
      <c r="GD151" s="239"/>
      <c r="GE151" s="239"/>
      <c r="GF151" s="239"/>
      <c r="GG151" s="239"/>
      <c r="GH151" s="239"/>
      <c r="GI151" s="239"/>
      <c r="GJ151" s="239"/>
      <c r="GK151" s="239"/>
      <c r="GL151" s="239"/>
      <c r="GM151" s="239"/>
      <c r="GN151" s="239"/>
      <c r="GO151" s="239"/>
      <c r="GP151" s="239"/>
      <c r="GQ151" s="239"/>
      <c r="GR151" s="239"/>
      <c r="GS151" s="239"/>
      <c r="GT151" s="239"/>
      <c r="GU151" s="239"/>
      <c r="GV151" s="239"/>
      <c r="GW151" s="239"/>
      <c r="GX151" s="239"/>
      <c r="GY151" s="239"/>
      <c r="GZ151" s="239"/>
      <c r="HA151" s="239"/>
      <c r="HB151" s="239"/>
      <c r="HC151" s="239"/>
      <c r="HD151" s="239"/>
      <c r="HE151" s="239"/>
      <c r="HF151" s="239"/>
      <c r="HG151" s="239"/>
      <c r="HH151" s="239"/>
      <c r="HI151" s="239"/>
      <c r="HJ151" s="239"/>
      <c r="HK151" s="239"/>
      <c r="HL151" s="239"/>
      <c r="HM151" s="239"/>
      <c r="HN151" s="239"/>
      <c r="HO151" s="239"/>
      <c r="HP151" s="239"/>
      <c r="HQ151" s="239"/>
      <c r="HR151" s="239"/>
      <c r="HS151" s="239"/>
    </row>
    <row r="152" spans="1:227" s="23" customFormat="1" ht="15" customHeight="1">
      <c r="A152" s="42"/>
      <c r="B152" s="17"/>
      <c r="C152" s="17"/>
      <c r="D152" s="17"/>
      <c r="E152" s="168"/>
      <c r="F152" s="168"/>
      <c r="G152" s="168"/>
      <c r="H152" s="17"/>
      <c r="I152" s="168"/>
      <c r="J152" s="168" t="str">
        <f>Wymagania!F143</f>
        <v>Vitoclima W2035MHE2</v>
      </c>
      <c r="K152" s="168"/>
      <c r="L152" s="17"/>
      <c r="M152" s="168"/>
      <c r="N152" s="169">
        <f>IFERROR(VLOOKUP(J152,Wymagania!$C$85:$I$87,7,0),"")</f>
        <v>7714326</v>
      </c>
      <c r="O152" s="168"/>
      <c r="P152" s="168"/>
      <c r="Q152" s="168"/>
      <c r="R152" s="168"/>
      <c r="S152" s="168"/>
      <c r="T152" s="168"/>
      <c r="U152" s="168"/>
      <c r="V152" s="168"/>
      <c r="W152" s="22"/>
      <c r="X152" s="42"/>
      <c r="Y152" s="239"/>
      <c r="Z152" s="239"/>
      <c r="AA152" s="239"/>
      <c r="AB152" s="239"/>
      <c r="AC152" s="239"/>
      <c r="AD152" s="239"/>
      <c r="AE152" s="239"/>
      <c r="AF152" s="239"/>
      <c r="AG152" s="239"/>
      <c r="AH152" s="239"/>
      <c r="AI152" s="239"/>
      <c r="AJ152" s="239"/>
      <c r="AK152" s="239"/>
      <c r="AL152" s="239"/>
      <c r="AM152" s="239"/>
      <c r="AN152" s="239"/>
      <c r="AO152" s="239"/>
      <c r="AP152" s="239"/>
      <c r="AQ152" s="239"/>
      <c r="AR152" s="239"/>
      <c r="AS152" s="239"/>
      <c r="AT152" s="239"/>
      <c r="AU152" s="239"/>
      <c r="AV152" s="239"/>
      <c r="AW152" s="239"/>
      <c r="AX152" s="239"/>
      <c r="AY152" s="239"/>
      <c r="AZ152" s="239"/>
      <c r="BA152" s="239"/>
      <c r="BB152" s="239"/>
      <c r="BC152" s="239"/>
      <c r="BD152" s="239"/>
      <c r="BE152" s="239"/>
      <c r="BF152" s="239"/>
      <c r="BG152" s="239"/>
      <c r="BH152" s="239"/>
      <c r="BI152" s="239"/>
      <c r="BJ152" s="239"/>
      <c r="BK152" s="239"/>
      <c r="BL152" s="239"/>
      <c r="BM152" s="239"/>
      <c r="BN152" s="239"/>
      <c r="BO152" s="239"/>
      <c r="BP152" s="239"/>
      <c r="BQ152" s="239"/>
      <c r="BR152" s="239"/>
      <c r="BS152" s="239"/>
      <c r="BT152" s="239"/>
      <c r="BU152" s="239"/>
      <c r="BV152" s="239"/>
      <c r="BW152" s="239"/>
      <c r="BX152" s="239"/>
      <c r="BY152" s="239"/>
      <c r="BZ152" s="239"/>
      <c r="CA152" s="239"/>
      <c r="CB152" s="239"/>
      <c r="CC152" s="239"/>
      <c r="CD152" s="239"/>
      <c r="CE152" s="239"/>
      <c r="CF152" s="239"/>
      <c r="CG152" s="239"/>
      <c r="CH152" s="239"/>
      <c r="CI152" s="239"/>
      <c r="CJ152" s="239"/>
      <c r="CK152" s="239"/>
      <c r="CL152" s="239"/>
      <c r="CM152" s="239"/>
      <c r="CN152" s="239"/>
      <c r="CO152" s="239"/>
      <c r="CP152" s="239"/>
      <c r="CQ152" s="239"/>
      <c r="CR152" s="239"/>
      <c r="CS152" s="239"/>
      <c r="CT152" s="239"/>
      <c r="CU152" s="239"/>
      <c r="CV152" s="239"/>
      <c r="CW152" s="239"/>
      <c r="CX152" s="239"/>
      <c r="CY152" s="239"/>
      <c r="CZ152" s="239"/>
      <c r="DA152" s="239"/>
      <c r="DB152" s="239"/>
      <c r="DC152" s="239"/>
      <c r="DD152" s="239"/>
      <c r="DE152" s="239"/>
      <c r="DF152" s="239"/>
      <c r="DG152" s="239"/>
      <c r="DH152" s="239"/>
      <c r="DI152" s="239"/>
      <c r="DJ152" s="239"/>
      <c r="DK152" s="239"/>
      <c r="DL152" s="239"/>
      <c r="DM152" s="239"/>
      <c r="DN152" s="239"/>
      <c r="DO152" s="239"/>
      <c r="DP152" s="239"/>
      <c r="DQ152" s="239"/>
      <c r="DR152" s="239"/>
      <c r="DS152" s="239"/>
      <c r="DT152" s="239"/>
      <c r="DU152" s="239"/>
      <c r="DV152" s="239"/>
      <c r="DW152" s="239"/>
      <c r="DX152" s="239"/>
      <c r="DY152" s="239"/>
      <c r="DZ152" s="239"/>
      <c r="EA152" s="239"/>
      <c r="EB152" s="239"/>
      <c r="EC152" s="239"/>
      <c r="ED152" s="239"/>
      <c r="EE152" s="239"/>
      <c r="EF152" s="239"/>
      <c r="EG152" s="239"/>
      <c r="EH152" s="239"/>
      <c r="EI152" s="239"/>
      <c r="EJ152" s="239"/>
      <c r="EK152" s="239"/>
      <c r="EL152" s="239"/>
      <c r="EM152" s="239"/>
      <c r="EN152" s="239"/>
      <c r="EO152" s="239"/>
      <c r="EP152" s="239"/>
      <c r="EQ152" s="239"/>
      <c r="ER152" s="239"/>
      <c r="ES152" s="239"/>
      <c r="ET152" s="239"/>
      <c r="EU152" s="239"/>
      <c r="EV152" s="239"/>
      <c r="EW152" s="239"/>
      <c r="EX152" s="239"/>
      <c r="EY152" s="239"/>
      <c r="EZ152" s="239"/>
      <c r="FA152" s="239"/>
      <c r="FB152" s="239"/>
      <c r="FC152" s="239"/>
      <c r="FD152" s="239"/>
      <c r="FE152" s="239"/>
      <c r="FF152" s="239"/>
      <c r="FG152" s="239"/>
      <c r="FH152" s="239"/>
      <c r="FI152" s="239"/>
      <c r="FJ152" s="239"/>
      <c r="FK152" s="239"/>
      <c r="FL152" s="239"/>
      <c r="FM152" s="239"/>
      <c r="FN152" s="239"/>
      <c r="FO152" s="239"/>
      <c r="FP152" s="239"/>
      <c r="FQ152" s="239"/>
      <c r="FR152" s="239"/>
      <c r="FS152" s="239"/>
      <c r="FT152" s="239"/>
      <c r="FU152" s="239"/>
      <c r="FV152" s="239"/>
      <c r="FW152" s="239"/>
      <c r="FX152" s="239"/>
      <c r="FY152" s="239"/>
      <c r="FZ152" s="239"/>
      <c r="GA152" s="239"/>
      <c r="GB152" s="239"/>
      <c r="GC152" s="239"/>
      <c r="GD152" s="239"/>
      <c r="GE152" s="239"/>
      <c r="GF152" s="239"/>
      <c r="GG152" s="239"/>
      <c r="GH152" s="239"/>
      <c r="GI152" s="239"/>
      <c r="GJ152" s="239"/>
      <c r="GK152" s="239"/>
      <c r="GL152" s="239"/>
      <c r="GM152" s="239"/>
      <c r="GN152" s="239"/>
      <c r="GO152" s="239"/>
      <c r="GP152" s="239"/>
      <c r="GQ152" s="239"/>
      <c r="GR152" s="239"/>
      <c r="GS152" s="239"/>
      <c r="GT152" s="239"/>
      <c r="GU152" s="239"/>
      <c r="GV152" s="239"/>
      <c r="GW152" s="239"/>
      <c r="GX152" s="239"/>
      <c r="GY152" s="239"/>
      <c r="GZ152" s="239"/>
      <c r="HA152" s="239"/>
      <c r="HB152" s="239"/>
      <c r="HC152" s="239"/>
      <c r="HD152" s="239"/>
      <c r="HE152" s="239"/>
      <c r="HF152" s="239"/>
      <c r="HG152" s="239"/>
      <c r="HH152" s="239"/>
      <c r="HI152" s="239"/>
      <c r="HJ152" s="239"/>
      <c r="HK152" s="239"/>
      <c r="HL152" s="239"/>
      <c r="HM152" s="239"/>
      <c r="HN152" s="239"/>
      <c r="HO152" s="239"/>
      <c r="HP152" s="239"/>
      <c r="HQ152" s="239"/>
      <c r="HR152" s="239"/>
      <c r="HS152" s="239"/>
    </row>
    <row r="153" spans="1:227" s="23" customFormat="1" ht="15" customHeight="1">
      <c r="A153" s="42"/>
      <c r="B153" s="17"/>
      <c r="C153" s="17"/>
      <c r="D153" s="17"/>
      <c r="E153" s="168"/>
      <c r="F153" s="168"/>
      <c r="G153" s="168"/>
      <c r="H153" s="17"/>
      <c r="I153" s="168"/>
      <c r="J153" s="168" t="str">
        <f>Wymagania!F144</f>
        <v/>
      </c>
      <c r="K153" s="168"/>
      <c r="L153" s="17"/>
      <c r="M153" s="168"/>
      <c r="N153" s="169" t="str">
        <f>IFERROR(VLOOKUP(J153,Wymagania!$C$85:$I$87,7,0),"")</f>
        <v/>
      </c>
      <c r="O153" s="168"/>
      <c r="P153" s="168"/>
      <c r="Q153" s="168"/>
      <c r="R153" s="168"/>
      <c r="S153" s="168"/>
      <c r="T153" s="168"/>
      <c r="U153" s="168"/>
      <c r="V153" s="168"/>
      <c r="W153" s="22"/>
      <c r="X153" s="42"/>
      <c r="Y153" s="239"/>
      <c r="Z153" s="239"/>
      <c r="AA153" s="239"/>
      <c r="AB153" s="239"/>
      <c r="AC153" s="239"/>
      <c r="AD153" s="239"/>
      <c r="AE153" s="239"/>
      <c r="AF153" s="239"/>
      <c r="AG153" s="239"/>
      <c r="AH153" s="239"/>
      <c r="AI153" s="239"/>
      <c r="AJ153" s="239"/>
      <c r="AK153" s="239"/>
      <c r="AL153" s="239"/>
      <c r="AM153" s="239"/>
      <c r="AN153" s="239"/>
      <c r="AO153" s="239"/>
      <c r="AP153" s="239"/>
      <c r="AQ153" s="239"/>
      <c r="AR153" s="239"/>
      <c r="AS153" s="239"/>
      <c r="AT153" s="239"/>
      <c r="AU153" s="239"/>
      <c r="AV153" s="239"/>
      <c r="AW153" s="239"/>
      <c r="AX153" s="239"/>
      <c r="AY153" s="239"/>
      <c r="AZ153" s="239"/>
      <c r="BA153" s="239"/>
      <c r="BB153" s="239"/>
      <c r="BC153" s="239"/>
      <c r="BD153" s="239"/>
      <c r="BE153" s="239"/>
      <c r="BF153" s="239"/>
      <c r="BG153" s="239"/>
      <c r="BH153" s="239"/>
      <c r="BI153" s="239"/>
      <c r="BJ153" s="239"/>
      <c r="BK153" s="239"/>
      <c r="BL153" s="239"/>
      <c r="BM153" s="239"/>
      <c r="BN153" s="239"/>
      <c r="BO153" s="239"/>
      <c r="BP153" s="239"/>
      <c r="BQ153" s="239"/>
      <c r="BR153" s="239"/>
      <c r="BS153" s="239"/>
      <c r="BT153" s="239"/>
      <c r="BU153" s="239"/>
      <c r="BV153" s="239"/>
      <c r="BW153" s="239"/>
      <c r="BX153" s="239"/>
      <c r="BY153" s="239"/>
      <c r="BZ153" s="239"/>
      <c r="CA153" s="239"/>
      <c r="CB153" s="239"/>
      <c r="CC153" s="239"/>
      <c r="CD153" s="239"/>
      <c r="CE153" s="239"/>
      <c r="CF153" s="239"/>
      <c r="CG153" s="239"/>
      <c r="CH153" s="239"/>
      <c r="CI153" s="239"/>
      <c r="CJ153" s="239"/>
      <c r="CK153" s="239"/>
      <c r="CL153" s="239"/>
      <c r="CM153" s="239"/>
      <c r="CN153" s="239"/>
      <c r="CO153" s="239"/>
      <c r="CP153" s="239"/>
      <c r="CQ153" s="239"/>
      <c r="CR153" s="239"/>
      <c r="CS153" s="239"/>
      <c r="CT153" s="239"/>
      <c r="CU153" s="239"/>
      <c r="CV153" s="239"/>
      <c r="CW153" s="239"/>
      <c r="CX153" s="239"/>
      <c r="CY153" s="239"/>
      <c r="CZ153" s="239"/>
      <c r="DA153" s="239"/>
      <c r="DB153" s="239"/>
      <c r="DC153" s="239"/>
      <c r="DD153" s="239"/>
      <c r="DE153" s="239"/>
      <c r="DF153" s="239"/>
      <c r="DG153" s="239"/>
      <c r="DH153" s="239"/>
      <c r="DI153" s="239"/>
      <c r="DJ153" s="239"/>
      <c r="DK153" s="239"/>
      <c r="DL153" s="239"/>
      <c r="DM153" s="239"/>
      <c r="DN153" s="239"/>
      <c r="DO153" s="239"/>
      <c r="DP153" s="239"/>
      <c r="DQ153" s="239"/>
      <c r="DR153" s="239"/>
      <c r="DS153" s="239"/>
      <c r="DT153" s="239"/>
      <c r="DU153" s="239"/>
      <c r="DV153" s="239"/>
      <c r="DW153" s="239"/>
      <c r="DX153" s="239"/>
      <c r="DY153" s="239"/>
      <c r="DZ153" s="239"/>
      <c r="EA153" s="239"/>
      <c r="EB153" s="239"/>
      <c r="EC153" s="239"/>
      <c r="ED153" s="239"/>
      <c r="EE153" s="239"/>
      <c r="EF153" s="239"/>
      <c r="EG153" s="239"/>
      <c r="EH153" s="239"/>
      <c r="EI153" s="239"/>
      <c r="EJ153" s="239"/>
      <c r="EK153" s="239"/>
      <c r="EL153" s="239"/>
      <c r="EM153" s="239"/>
      <c r="EN153" s="239"/>
      <c r="EO153" s="239"/>
      <c r="EP153" s="239"/>
      <c r="EQ153" s="239"/>
      <c r="ER153" s="239"/>
      <c r="ES153" s="239"/>
      <c r="ET153" s="239"/>
      <c r="EU153" s="239"/>
      <c r="EV153" s="239"/>
      <c r="EW153" s="239"/>
      <c r="EX153" s="239"/>
      <c r="EY153" s="239"/>
      <c r="EZ153" s="239"/>
      <c r="FA153" s="239"/>
      <c r="FB153" s="239"/>
      <c r="FC153" s="239"/>
      <c r="FD153" s="239"/>
      <c r="FE153" s="239"/>
      <c r="FF153" s="239"/>
      <c r="FG153" s="239"/>
      <c r="FH153" s="239"/>
      <c r="FI153" s="239"/>
      <c r="FJ153" s="239"/>
      <c r="FK153" s="239"/>
      <c r="FL153" s="239"/>
      <c r="FM153" s="239"/>
      <c r="FN153" s="239"/>
      <c r="FO153" s="239"/>
      <c r="FP153" s="239"/>
      <c r="FQ153" s="239"/>
      <c r="FR153" s="239"/>
      <c r="FS153" s="239"/>
      <c r="FT153" s="239"/>
      <c r="FU153" s="239"/>
      <c r="FV153" s="239"/>
      <c r="FW153" s="239"/>
      <c r="FX153" s="239"/>
      <c r="FY153" s="239"/>
      <c r="FZ153" s="239"/>
      <c r="GA153" s="239"/>
      <c r="GB153" s="239"/>
      <c r="GC153" s="239"/>
      <c r="GD153" s="239"/>
      <c r="GE153" s="239"/>
      <c r="GF153" s="239"/>
      <c r="GG153" s="239"/>
      <c r="GH153" s="239"/>
      <c r="GI153" s="239"/>
      <c r="GJ153" s="239"/>
      <c r="GK153" s="239"/>
      <c r="GL153" s="239"/>
      <c r="GM153" s="239"/>
      <c r="GN153" s="239"/>
      <c r="GO153" s="239"/>
      <c r="GP153" s="239"/>
      <c r="GQ153" s="239"/>
      <c r="GR153" s="239"/>
      <c r="GS153" s="239"/>
      <c r="GT153" s="239"/>
      <c r="GU153" s="239"/>
      <c r="GV153" s="239"/>
      <c r="GW153" s="239"/>
      <c r="GX153" s="239"/>
      <c r="GY153" s="239"/>
      <c r="GZ153" s="239"/>
      <c r="HA153" s="239"/>
      <c r="HB153" s="239"/>
      <c r="HC153" s="239"/>
      <c r="HD153" s="239"/>
      <c r="HE153" s="239"/>
      <c r="HF153" s="239"/>
      <c r="HG153" s="239"/>
      <c r="HH153" s="239"/>
      <c r="HI153" s="239"/>
      <c r="HJ153" s="239"/>
      <c r="HK153" s="239"/>
      <c r="HL153" s="239"/>
      <c r="HM153" s="239"/>
      <c r="HN153" s="239"/>
      <c r="HO153" s="239"/>
      <c r="HP153" s="239"/>
      <c r="HQ153" s="239"/>
      <c r="HR153" s="239"/>
      <c r="HS153" s="239"/>
    </row>
    <row r="154" spans="1:227" s="23" customFormat="1" ht="15" customHeight="1">
      <c r="A154" s="42"/>
      <c r="B154" s="17"/>
      <c r="C154" s="17"/>
      <c r="D154" s="17"/>
      <c r="E154" s="168"/>
      <c r="F154" s="168"/>
      <c r="G154" s="168"/>
      <c r="H154" s="17"/>
      <c r="I154" s="168"/>
      <c r="J154" s="168" t="str">
        <f>Wymagania!F145</f>
        <v/>
      </c>
      <c r="K154" s="168"/>
      <c r="L154" s="17"/>
      <c r="M154" s="168"/>
      <c r="N154" s="169" t="str">
        <f>IFERROR(VLOOKUP(J154,Wymagania!$C$85:$I$87,7,0),"")</f>
        <v/>
      </c>
      <c r="O154" s="168"/>
      <c r="P154" s="168"/>
      <c r="Q154" s="168"/>
      <c r="R154" s="168"/>
      <c r="S154" s="168"/>
      <c r="T154" s="168"/>
      <c r="U154" s="168"/>
      <c r="V154" s="168"/>
      <c r="W154" s="22"/>
      <c r="X154" s="42"/>
      <c r="Y154" s="239"/>
      <c r="Z154" s="239"/>
      <c r="AA154" s="239"/>
      <c r="AB154" s="239"/>
      <c r="AC154" s="239"/>
      <c r="AD154" s="239"/>
      <c r="AE154" s="239"/>
      <c r="AF154" s="239"/>
      <c r="AG154" s="239"/>
      <c r="AH154" s="239"/>
      <c r="AI154" s="239"/>
      <c r="AJ154" s="239"/>
      <c r="AK154" s="239"/>
      <c r="AL154" s="239"/>
      <c r="AM154" s="239"/>
      <c r="AN154" s="239"/>
      <c r="AO154" s="239"/>
      <c r="AP154" s="239"/>
      <c r="AQ154" s="239"/>
      <c r="AR154" s="239"/>
      <c r="AS154" s="239"/>
      <c r="AT154" s="239"/>
      <c r="AU154" s="239"/>
      <c r="AV154" s="239"/>
      <c r="AW154" s="239"/>
      <c r="AX154" s="239"/>
      <c r="AY154" s="239"/>
      <c r="AZ154" s="239"/>
      <c r="BA154" s="239"/>
      <c r="BB154" s="239"/>
      <c r="BC154" s="239"/>
      <c r="BD154" s="239"/>
      <c r="BE154" s="239"/>
      <c r="BF154" s="239"/>
      <c r="BG154" s="239"/>
      <c r="BH154" s="239"/>
      <c r="BI154" s="239"/>
      <c r="BJ154" s="239"/>
      <c r="BK154" s="239"/>
      <c r="BL154" s="239"/>
      <c r="BM154" s="239"/>
      <c r="BN154" s="239"/>
      <c r="BO154" s="239"/>
      <c r="BP154" s="239"/>
      <c r="BQ154" s="239"/>
      <c r="BR154" s="239"/>
      <c r="BS154" s="239"/>
      <c r="BT154" s="239"/>
      <c r="BU154" s="239"/>
      <c r="BV154" s="239"/>
      <c r="BW154" s="239"/>
      <c r="BX154" s="239"/>
      <c r="BY154" s="239"/>
      <c r="BZ154" s="239"/>
      <c r="CA154" s="239"/>
      <c r="CB154" s="239"/>
      <c r="CC154" s="239"/>
      <c r="CD154" s="239"/>
      <c r="CE154" s="239"/>
      <c r="CF154" s="239"/>
      <c r="CG154" s="239"/>
      <c r="CH154" s="239"/>
      <c r="CI154" s="239"/>
      <c r="CJ154" s="239"/>
      <c r="CK154" s="239"/>
      <c r="CL154" s="239"/>
      <c r="CM154" s="239"/>
      <c r="CN154" s="239"/>
      <c r="CO154" s="239"/>
      <c r="CP154" s="239"/>
      <c r="CQ154" s="239"/>
      <c r="CR154" s="239"/>
      <c r="CS154" s="239"/>
      <c r="CT154" s="239"/>
      <c r="CU154" s="239"/>
      <c r="CV154" s="239"/>
      <c r="CW154" s="239"/>
      <c r="CX154" s="239"/>
      <c r="CY154" s="239"/>
      <c r="CZ154" s="239"/>
      <c r="DA154" s="239"/>
      <c r="DB154" s="239"/>
      <c r="DC154" s="239"/>
      <c r="DD154" s="239"/>
      <c r="DE154" s="239"/>
      <c r="DF154" s="239"/>
      <c r="DG154" s="239"/>
      <c r="DH154" s="239"/>
      <c r="DI154" s="239"/>
      <c r="DJ154" s="239"/>
      <c r="DK154" s="239"/>
      <c r="DL154" s="239"/>
      <c r="DM154" s="239"/>
      <c r="DN154" s="239"/>
      <c r="DO154" s="239"/>
      <c r="DP154" s="239"/>
      <c r="DQ154" s="239"/>
      <c r="DR154" s="239"/>
      <c r="DS154" s="239"/>
      <c r="DT154" s="239"/>
      <c r="DU154" s="239"/>
      <c r="DV154" s="239"/>
      <c r="DW154" s="239"/>
      <c r="DX154" s="239"/>
      <c r="DY154" s="239"/>
      <c r="DZ154" s="239"/>
      <c r="EA154" s="239"/>
      <c r="EB154" s="239"/>
      <c r="EC154" s="239"/>
      <c r="ED154" s="239"/>
      <c r="EE154" s="239"/>
      <c r="EF154" s="239"/>
      <c r="EG154" s="239"/>
      <c r="EH154" s="239"/>
      <c r="EI154" s="239"/>
      <c r="EJ154" s="239"/>
      <c r="EK154" s="239"/>
      <c r="EL154" s="239"/>
      <c r="EM154" s="239"/>
      <c r="EN154" s="239"/>
      <c r="EO154" s="239"/>
      <c r="EP154" s="239"/>
      <c r="EQ154" s="239"/>
      <c r="ER154" s="239"/>
      <c r="ES154" s="239"/>
      <c r="ET154" s="239"/>
      <c r="EU154" s="239"/>
      <c r="EV154" s="239"/>
      <c r="EW154" s="239"/>
      <c r="EX154" s="239"/>
      <c r="EY154" s="239"/>
      <c r="EZ154" s="239"/>
      <c r="FA154" s="239"/>
      <c r="FB154" s="239"/>
      <c r="FC154" s="239"/>
      <c r="FD154" s="239"/>
      <c r="FE154" s="239"/>
      <c r="FF154" s="239"/>
      <c r="FG154" s="239"/>
      <c r="FH154" s="239"/>
      <c r="FI154" s="239"/>
      <c r="FJ154" s="239"/>
      <c r="FK154" s="239"/>
      <c r="FL154" s="239"/>
      <c r="FM154" s="239"/>
      <c r="FN154" s="239"/>
      <c r="FO154" s="239"/>
      <c r="FP154" s="239"/>
      <c r="FQ154" s="239"/>
      <c r="FR154" s="239"/>
      <c r="FS154" s="239"/>
      <c r="FT154" s="239"/>
      <c r="FU154" s="239"/>
      <c r="FV154" s="239"/>
      <c r="FW154" s="239"/>
      <c r="FX154" s="239"/>
      <c r="FY154" s="239"/>
      <c r="FZ154" s="239"/>
      <c r="GA154" s="239"/>
      <c r="GB154" s="239"/>
      <c r="GC154" s="239"/>
      <c r="GD154" s="239"/>
      <c r="GE154" s="239"/>
      <c r="GF154" s="239"/>
      <c r="GG154" s="239"/>
      <c r="GH154" s="239"/>
      <c r="GI154" s="239"/>
      <c r="GJ154" s="239"/>
      <c r="GK154" s="239"/>
      <c r="GL154" s="239"/>
      <c r="GM154" s="239"/>
      <c r="GN154" s="239"/>
      <c r="GO154" s="239"/>
      <c r="GP154" s="239"/>
      <c r="GQ154" s="239"/>
      <c r="GR154" s="239"/>
      <c r="GS154" s="239"/>
      <c r="GT154" s="239"/>
      <c r="GU154" s="239"/>
      <c r="GV154" s="239"/>
      <c r="GW154" s="239"/>
      <c r="GX154" s="239"/>
      <c r="GY154" s="239"/>
      <c r="GZ154" s="239"/>
      <c r="HA154" s="239"/>
      <c r="HB154" s="239"/>
      <c r="HC154" s="239"/>
      <c r="HD154" s="239"/>
      <c r="HE154" s="239"/>
      <c r="HF154" s="239"/>
      <c r="HG154" s="239"/>
      <c r="HH154" s="239"/>
      <c r="HI154" s="239"/>
      <c r="HJ154" s="239"/>
      <c r="HK154" s="239"/>
      <c r="HL154" s="239"/>
      <c r="HM154" s="239"/>
      <c r="HN154" s="239"/>
      <c r="HO154" s="239"/>
      <c r="HP154" s="239"/>
      <c r="HQ154" s="239"/>
      <c r="HR154" s="239"/>
      <c r="HS154" s="239"/>
    </row>
    <row r="155" spans="1:227" s="23" customFormat="1" ht="15" customHeight="1">
      <c r="A155" s="42"/>
      <c r="B155" s="17"/>
      <c r="C155" s="17"/>
      <c r="D155" s="17"/>
      <c r="E155" s="168"/>
      <c r="F155" s="168"/>
      <c r="G155" s="168"/>
      <c r="H155" s="17"/>
      <c r="I155" s="168"/>
      <c r="J155" s="168" t="str">
        <f>Wymagania!F146</f>
        <v/>
      </c>
      <c r="K155" s="168"/>
      <c r="L155" s="17"/>
      <c r="M155" s="168"/>
      <c r="N155" s="169" t="str">
        <f>IFERROR(VLOOKUP(J155,Wymagania!$C$85:$I$87,7,0),"")</f>
        <v/>
      </c>
      <c r="O155" s="168"/>
      <c r="P155" s="168"/>
      <c r="Q155" s="168"/>
      <c r="R155" s="168"/>
      <c r="S155" s="168"/>
      <c r="T155" s="168"/>
      <c r="U155" s="168"/>
      <c r="V155" s="168"/>
      <c r="W155" s="22"/>
      <c r="X155" s="42"/>
      <c r="Y155" s="239"/>
      <c r="Z155" s="239"/>
      <c r="AA155" s="239"/>
      <c r="AB155" s="239"/>
      <c r="AC155" s="239"/>
      <c r="AD155" s="239"/>
      <c r="AE155" s="239"/>
      <c r="AF155" s="239"/>
      <c r="AG155" s="239"/>
      <c r="AH155" s="239"/>
      <c r="AI155" s="239"/>
      <c r="AJ155" s="239"/>
      <c r="AK155" s="239"/>
      <c r="AL155" s="239"/>
      <c r="AM155" s="239"/>
      <c r="AN155" s="239"/>
      <c r="AO155" s="239"/>
      <c r="AP155" s="239"/>
      <c r="AQ155" s="239"/>
      <c r="AR155" s="239"/>
      <c r="AS155" s="239"/>
      <c r="AT155" s="239"/>
      <c r="AU155" s="239"/>
      <c r="AV155" s="239"/>
      <c r="AW155" s="239"/>
      <c r="AX155" s="239"/>
      <c r="AY155" s="239"/>
      <c r="AZ155" s="239"/>
      <c r="BA155" s="239"/>
      <c r="BB155" s="239"/>
      <c r="BC155" s="239"/>
      <c r="BD155" s="239"/>
      <c r="BE155" s="239"/>
      <c r="BF155" s="239"/>
      <c r="BG155" s="239"/>
      <c r="BH155" s="239"/>
      <c r="BI155" s="239"/>
      <c r="BJ155" s="239"/>
      <c r="BK155" s="239"/>
      <c r="BL155" s="239"/>
      <c r="BM155" s="239"/>
      <c r="BN155" s="239"/>
      <c r="BO155" s="239"/>
      <c r="BP155" s="239"/>
      <c r="BQ155" s="239"/>
      <c r="BR155" s="239"/>
      <c r="BS155" s="239"/>
      <c r="BT155" s="239"/>
      <c r="BU155" s="239"/>
      <c r="BV155" s="239"/>
      <c r="BW155" s="239"/>
      <c r="BX155" s="239"/>
      <c r="BY155" s="239"/>
      <c r="BZ155" s="239"/>
      <c r="CA155" s="239"/>
      <c r="CB155" s="239"/>
      <c r="CC155" s="239"/>
      <c r="CD155" s="239"/>
      <c r="CE155" s="239"/>
      <c r="CF155" s="239"/>
      <c r="CG155" s="239"/>
      <c r="CH155" s="239"/>
      <c r="CI155" s="239"/>
      <c r="CJ155" s="239"/>
      <c r="CK155" s="239"/>
      <c r="CL155" s="239"/>
      <c r="CM155" s="239"/>
      <c r="CN155" s="239"/>
      <c r="CO155" s="239"/>
      <c r="CP155" s="239"/>
      <c r="CQ155" s="239"/>
      <c r="CR155" s="239"/>
      <c r="CS155" s="239"/>
      <c r="CT155" s="239"/>
      <c r="CU155" s="239"/>
      <c r="CV155" s="239"/>
      <c r="CW155" s="239"/>
      <c r="CX155" s="239"/>
      <c r="CY155" s="239"/>
      <c r="CZ155" s="239"/>
      <c r="DA155" s="239"/>
      <c r="DB155" s="239"/>
      <c r="DC155" s="239"/>
      <c r="DD155" s="239"/>
      <c r="DE155" s="239"/>
      <c r="DF155" s="239"/>
      <c r="DG155" s="239"/>
      <c r="DH155" s="239"/>
      <c r="DI155" s="239"/>
      <c r="DJ155" s="239"/>
      <c r="DK155" s="239"/>
      <c r="DL155" s="239"/>
      <c r="DM155" s="239"/>
      <c r="DN155" s="239"/>
      <c r="DO155" s="239"/>
      <c r="DP155" s="239"/>
      <c r="DQ155" s="239"/>
      <c r="DR155" s="239"/>
      <c r="DS155" s="239"/>
      <c r="DT155" s="239"/>
      <c r="DU155" s="239"/>
      <c r="DV155" s="239"/>
      <c r="DW155" s="239"/>
      <c r="DX155" s="239"/>
      <c r="DY155" s="239"/>
      <c r="DZ155" s="239"/>
      <c r="EA155" s="239"/>
      <c r="EB155" s="239"/>
      <c r="EC155" s="239"/>
      <c r="ED155" s="239"/>
      <c r="EE155" s="239"/>
      <c r="EF155" s="239"/>
      <c r="EG155" s="239"/>
      <c r="EH155" s="239"/>
      <c r="EI155" s="239"/>
      <c r="EJ155" s="239"/>
      <c r="EK155" s="239"/>
      <c r="EL155" s="239"/>
      <c r="EM155" s="239"/>
      <c r="EN155" s="239"/>
      <c r="EO155" s="239"/>
      <c r="EP155" s="239"/>
      <c r="EQ155" s="239"/>
      <c r="ER155" s="239"/>
      <c r="ES155" s="239"/>
      <c r="ET155" s="239"/>
      <c r="EU155" s="239"/>
      <c r="EV155" s="239"/>
      <c r="EW155" s="239"/>
      <c r="EX155" s="239"/>
      <c r="EY155" s="239"/>
      <c r="EZ155" s="239"/>
      <c r="FA155" s="239"/>
      <c r="FB155" s="239"/>
      <c r="FC155" s="239"/>
      <c r="FD155" s="239"/>
      <c r="FE155" s="239"/>
      <c r="FF155" s="239"/>
      <c r="FG155" s="239"/>
      <c r="FH155" s="239"/>
      <c r="FI155" s="239"/>
      <c r="FJ155" s="239"/>
      <c r="FK155" s="239"/>
      <c r="FL155" s="239"/>
      <c r="FM155" s="239"/>
      <c r="FN155" s="239"/>
      <c r="FO155" s="239"/>
      <c r="FP155" s="239"/>
      <c r="FQ155" s="239"/>
      <c r="FR155" s="239"/>
      <c r="FS155" s="239"/>
      <c r="FT155" s="239"/>
      <c r="FU155" s="239"/>
      <c r="FV155" s="239"/>
      <c r="FW155" s="239"/>
      <c r="FX155" s="239"/>
      <c r="FY155" s="239"/>
      <c r="FZ155" s="239"/>
      <c r="GA155" s="239"/>
      <c r="GB155" s="239"/>
      <c r="GC155" s="239"/>
      <c r="GD155" s="239"/>
      <c r="GE155" s="239"/>
      <c r="GF155" s="239"/>
      <c r="GG155" s="239"/>
      <c r="GH155" s="239"/>
      <c r="GI155" s="239"/>
      <c r="GJ155" s="239"/>
      <c r="GK155" s="239"/>
      <c r="GL155" s="239"/>
      <c r="GM155" s="239"/>
      <c r="GN155" s="239"/>
      <c r="GO155" s="239"/>
      <c r="GP155" s="239"/>
      <c r="GQ155" s="239"/>
      <c r="GR155" s="239"/>
      <c r="GS155" s="239"/>
      <c r="GT155" s="239"/>
      <c r="GU155" s="239"/>
      <c r="GV155" s="239"/>
      <c r="GW155" s="239"/>
      <c r="GX155" s="239"/>
      <c r="GY155" s="239"/>
      <c r="GZ155" s="239"/>
      <c r="HA155" s="239"/>
      <c r="HB155" s="239"/>
      <c r="HC155" s="239"/>
      <c r="HD155" s="239"/>
      <c r="HE155" s="239"/>
      <c r="HF155" s="239"/>
      <c r="HG155" s="239"/>
      <c r="HH155" s="239"/>
      <c r="HI155" s="239"/>
      <c r="HJ155" s="239"/>
      <c r="HK155" s="239"/>
      <c r="HL155" s="239"/>
      <c r="HM155" s="239"/>
      <c r="HN155" s="239"/>
      <c r="HO155" s="239"/>
      <c r="HP155" s="239"/>
      <c r="HQ155" s="239"/>
      <c r="HR155" s="239"/>
      <c r="HS155" s="239"/>
    </row>
    <row r="156" spans="1:227" s="23" customFormat="1" ht="15" customHeight="1">
      <c r="A156" s="42"/>
      <c r="B156" s="17"/>
      <c r="C156" s="17"/>
      <c r="D156" s="17"/>
      <c r="E156" s="168"/>
      <c r="F156" s="168"/>
      <c r="G156" s="168"/>
      <c r="H156" s="17"/>
      <c r="I156" s="168"/>
      <c r="J156" s="168" t="str">
        <f>Wymagania!F147</f>
        <v/>
      </c>
      <c r="K156" s="168"/>
      <c r="L156" s="17"/>
      <c r="M156" s="168"/>
      <c r="N156" s="169" t="str">
        <f>IFERROR(VLOOKUP(J156,Wymagania!$C$85:$I$87,7,0),"")</f>
        <v/>
      </c>
      <c r="O156" s="168"/>
      <c r="P156" s="168"/>
      <c r="Q156" s="168"/>
      <c r="R156" s="168"/>
      <c r="S156" s="168"/>
      <c r="T156" s="168"/>
      <c r="U156" s="168"/>
      <c r="V156" s="168"/>
      <c r="W156" s="22"/>
      <c r="X156" s="42"/>
      <c r="Y156" s="239"/>
      <c r="Z156" s="239"/>
      <c r="AA156" s="239"/>
      <c r="AB156" s="239"/>
      <c r="AC156" s="239"/>
      <c r="AD156" s="239"/>
      <c r="AE156" s="239"/>
      <c r="AF156" s="239"/>
      <c r="AG156" s="239"/>
      <c r="AH156" s="239"/>
      <c r="AI156" s="239"/>
      <c r="AJ156" s="239"/>
      <c r="AK156" s="239"/>
      <c r="AL156" s="239"/>
      <c r="AM156" s="239"/>
      <c r="AN156" s="239"/>
      <c r="AO156" s="239"/>
      <c r="AP156" s="239"/>
      <c r="AQ156" s="239"/>
      <c r="AR156" s="239"/>
      <c r="AS156" s="239"/>
      <c r="AT156" s="239"/>
      <c r="AU156" s="239"/>
      <c r="AV156" s="239"/>
      <c r="AW156" s="239"/>
      <c r="AX156" s="239"/>
      <c r="AY156" s="239"/>
      <c r="AZ156" s="239"/>
      <c r="BA156" s="239"/>
      <c r="BB156" s="239"/>
      <c r="BC156" s="239"/>
      <c r="BD156" s="239"/>
      <c r="BE156" s="239"/>
      <c r="BF156" s="239"/>
      <c r="BG156" s="239"/>
      <c r="BH156" s="239"/>
      <c r="BI156" s="239"/>
      <c r="BJ156" s="239"/>
      <c r="BK156" s="239"/>
      <c r="BL156" s="239"/>
      <c r="BM156" s="239"/>
      <c r="BN156" s="239"/>
      <c r="BO156" s="239"/>
      <c r="BP156" s="239"/>
      <c r="BQ156" s="239"/>
      <c r="BR156" s="239"/>
      <c r="BS156" s="239"/>
      <c r="BT156" s="239"/>
      <c r="BU156" s="239"/>
      <c r="BV156" s="239"/>
      <c r="BW156" s="239"/>
      <c r="BX156" s="239"/>
      <c r="BY156" s="239"/>
      <c r="BZ156" s="239"/>
      <c r="CA156" s="239"/>
      <c r="CB156" s="239"/>
      <c r="CC156" s="239"/>
      <c r="CD156" s="239"/>
      <c r="CE156" s="239"/>
      <c r="CF156" s="239"/>
      <c r="CG156" s="239"/>
      <c r="CH156" s="239"/>
      <c r="CI156" s="239"/>
      <c r="CJ156" s="239"/>
      <c r="CK156" s="239"/>
      <c r="CL156" s="239"/>
      <c r="CM156" s="239"/>
      <c r="CN156" s="239"/>
      <c r="CO156" s="239"/>
      <c r="CP156" s="239"/>
      <c r="CQ156" s="239"/>
      <c r="CR156" s="239"/>
      <c r="CS156" s="239"/>
      <c r="CT156" s="239"/>
      <c r="CU156" s="239"/>
      <c r="CV156" s="239"/>
      <c r="CW156" s="239"/>
      <c r="CX156" s="239"/>
      <c r="CY156" s="239"/>
      <c r="CZ156" s="239"/>
      <c r="DA156" s="239"/>
      <c r="DB156" s="239"/>
      <c r="DC156" s="239"/>
      <c r="DD156" s="239"/>
      <c r="DE156" s="239"/>
      <c r="DF156" s="239"/>
      <c r="DG156" s="239"/>
      <c r="DH156" s="239"/>
      <c r="DI156" s="239"/>
      <c r="DJ156" s="239"/>
      <c r="DK156" s="239"/>
      <c r="DL156" s="239"/>
      <c r="DM156" s="239"/>
      <c r="DN156" s="239"/>
      <c r="DO156" s="239"/>
      <c r="DP156" s="239"/>
      <c r="DQ156" s="239"/>
      <c r="DR156" s="239"/>
      <c r="DS156" s="239"/>
      <c r="DT156" s="239"/>
      <c r="DU156" s="239"/>
      <c r="DV156" s="239"/>
      <c r="DW156" s="239"/>
      <c r="DX156" s="239"/>
      <c r="DY156" s="239"/>
      <c r="DZ156" s="239"/>
      <c r="EA156" s="239"/>
      <c r="EB156" s="239"/>
      <c r="EC156" s="239"/>
      <c r="ED156" s="239"/>
      <c r="EE156" s="239"/>
      <c r="EF156" s="239"/>
      <c r="EG156" s="239"/>
      <c r="EH156" s="239"/>
      <c r="EI156" s="239"/>
      <c r="EJ156" s="239"/>
      <c r="EK156" s="239"/>
      <c r="EL156" s="239"/>
      <c r="EM156" s="239"/>
      <c r="EN156" s="239"/>
      <c r="EO156" s="239"/>
      <c r="EP156" s="239"/>
      <c r="EQ156" s="239"/>
      <c r="ER156" s="239"/>
      <c r="ES156" s="239"/>
      <c r="ET156" s="239"/>
      <c r="EU156" s="239"/>
      <c r="EV156" s="239"/>
      <c r="EW156" s="239"/>
      <c r="EX156" s="239"/>
      <c r="EY156" s="239"/>
      <c r="EZ156" s="239"/>
      <c r="FA156" s="239"/>
      <c r="FB156" s="239"/>
      <c r="FC156" s="239"/>
      <c r="FD156" s="239"/>
      <c r="FE156" s="239"/>
      <c r="FF156" s="239"/>
      <c r="FG156" s="239"/>
      <c r="FH156" s="239"/>
      <c r="FI156" s="239"/>
      <c r="FJ156" s="239"/>
      <c r="FK156" s="239"/>
      <c r="FL156" s="239"/>
      <c r="FM156" s="239"/>
      <c r="FN156" s="239"/>
      <c r="FO156" s="239"/>
      <c r="FP156" s="239"/>
      <c r="FQ156" s="239"/>
      <c r="FR156" s="239"/>
      <c r="FS156" s="239"/>
      <c r="FT156" s="239"/>
      <c r="FU156" s="239"/>
      <c r="FV156" s="239"/>
      <c r="FW156" s="239"/>
      <c r="FX156" s="239"/>
      <c r="FY156" s="239"/>
      <c r="FZ156" s="239"/>
      <c r="GA156" s="239"/>
      <c r="GB156" s="239"/>
      <c r="GC156" s="239"/>
      <c r="GD156" s="239"/>
      <c r="GE156" s="239"/>
      <c r="GF156" s="239"/>
      <c r="GG156" s="239"/>
      <c r="GH156" s="239"/>
      <c r="GI156" s="239"/>
      <c r="GJ156" s="239"/>
      <c r="GK156" s="239"/>
      <c r="GL156" s="239"/>
      <c r="GM156" s="239"/>
      <c r="GN156" s="239"/>
      <c r="GO156" s="239"/>
      <c r="GP156" s="239"/>
      <c r="GQ156" s="239"/>
      <c r="GR156" s="239"/>
      <c r="GS156" s="239"/>
      <c r="GT156" s="239"/>
      <c r="GU156" s="239"/>
      <c r="GV156" s="239"/>
      <c r="GW156" s="239"/>
      <c r="GX156" s="239"/>
      <c r="GY156" s="239"/>
      <c r="GZ156" s="239"/>
      <c r="HA156" s="239"/>
      <c r="HB156" s="239"/>
      <c r="HC156" s="239"/>
      <c r="HD156" s="239"/>
      <c r="HE156" s="239"/>
      <c r="HF156" s="239"/>
      <c r="HG156" s="239"/>
      <c r="HH156" s="239"/>
      <c r="HI156" s="239"/>
      <c r="HJ156" s="239"/>
      <c r="HK156" s="239"/>
      <c r="HL156" s="239"/>
      <c r="HM156" s="239"/>
      <c r="HN156" s="239"/>
      <c r="HO156" s="239"/>
      <c r="HP156" s="239"/>
      <c r="HQ156" s="239"/>
      <c r="HR156" s="239"/>
      <c r="HS156" s="239"/>
    </row>
    <row r="157" spans="1:227" s="23" customFormat="1" ht="15" customHeight="1">
      <c r="A157" s="42"/>
      <c r="B157" s="17"/>
      <c r="C157" s="17"/>
      <c r="D157" s="17"/>
      <c r="E157" s="168"/>
      <c r="F157" s="168"/>
      <c r="G157" s="168"/>
      <c r="H157" s="17"/>
      <c r="I157" s="168"/>
      <c r="J157" s="168"/>
      <c r="K157" s="168"/>
      <c r="L157" s="17"/>
      <c r="M157" s="168"/>
      <c r="N157" s="168"/>
      <c r="O157" s="168"/>
      <c r="P157" s="168"/>
      <c r="Q157" s="168"/>
      <c r="R157" s="168"/>
      <c r="S157" s="168"/>
      <c r="T157" s="168"/>
      <c r="U157" s="168"/>
      <c r="V157" s="168"/>
      <c r="W157" s="22"/>
      <c r="X157" s="42"/>
      <c r="Y157" s="239"/>
      <c r="Z157" s="239"/>
      <c r="AA157" s="239"/>
      <c r="AB157" s="239"/>
      <c r="AC157" s="239"/>
      <c r="AD157" s="239"/>
      <c r="AE157" s="239"/>
      <c r="AF157" s="239"/>
      <c r="AG157" s="239"/>
      <c r="AH157" s="239"/>
      <c r="AI157" s="239"/>
      <c r="AJ157" s="239"/>
      <c r="AK157" s="239"/>
      <c r="AL157" s="239"/>
      <c r="AM157" s="239"/>
      <c r="AN157" s="239"/>
      <c r="AO157" s="239"/>
      <c r="AP157" s="239"/>
      <c r="AQ157" s="239"/>
      <c r="AR157" s="239"/>
      <c r="AS157" s="239"/>
      <c r="AT157" s="239"/>
      <c r="AU157" s="239"/>
      <c r="AV157" s="239"/>
      <c r="AW157" s="239"/>
      <c r="AX157" s="239"/>
      <c r="AY157" s="239"/>
      <c r="AZ157" s="239"/>
      <c r="BA157" s="239"/>
      <c r="BB157" s="239"/>
      <c r="BC157" s="239"/>
      <c r="BD157" s="239"/>
      <c r="BE157" s="239"/>
      <c r="BF157" s="239"/>
      <c r="BG157" s="239"/>
      <c r="BH157" s="239"/>
      <c r="BI157" s="239"/>
      <c r="BJ157" s="239"/>
      <c r="BK157" s="239"/>
      <c r="BL157" s="239"/>
      <c r="BM157" s="239"/>
      <c r="BN157" s="239"/>
      <c r="BO157" s="239"/>
      <c r="BP157" s="239"/>
      <c r="BQ157" s="239"/>
      <c r="BR157" s="239"/>
      <c r="BS157" s="239"/>
      <c r="BT157" s="239"/>
      <c r="BU157" s="239"/>
      <c r="BV157" s="239"/>
      <c r="BW157" s="239"/>
      <c r="BX157" s="239"/>
      <c r="BY157" s="239"/>
      <c r="BZ157" s="239"/>
      <c r="CA157" s="239"/>
      <c r="CB157" s="239"/>
      <c r="CC157" s="239"/>
      <c r="CD157" s="239"/>
      <c r="CE157" s="239"/>
      <c r="CF157" s="239"/>
      <c r="CG157" s="239"/>
      <c r="CH157" s="239"/>
      <c r="CI157" s="239"/>
      <c r="CJ157" s="239"/>
      <c r="CK157" s="239"/>
      <c r="CL157" s="239"/>
      <c r="CM157" s="239"/>
      <c r="CN157" s="239"/>
      <c r="CO157" s="239"/>
      <c r="CP157" s="239"/>
      <c r="CQ157" s="239"/>
      <c r="CR157" s="239"/>
      <c r="CS157" s="239"/>
      <c r="CT157" s="239"/>
      <c r="CU157" s="239"/>
      <c r="CV157" s="239"/>
      <c r="CW157" s="239"/>
      <c r="CX157" s="239"/>
      <c r="CY157" s="239"/>
      <c r="CZ157" s="239"/>
      <c r="DA157" s="239"/>
      <c r="DB157" s="239"/>
      <c r="DC157" s="239"/>
      <c r="DD157" s="239"/>
      <c r="DE157" s="239"/>
      <c r="DF157" s="239"/>
      <c r="DG157" s="239"/>
      <c r="DH157" s="239"/>
      <c r="DI157" s="239"/>
      <c r="DJ157" s="239"/>
      <c r="DK157" s="239"/>
      <c r="DL157" s="239"/>
      <c r="DM157" s="239"/>
      <c r="DN157" s="239"/>
      <c r="DO157" s="239"/>
      <c r="DP157" s="239"/>
      <c r="DQ157" s="239"/>
      <c r="DR157" s="239"/>
      <c r="DS157" s="239"/>
      <c r="DT157" s="239"/>
      <c r="DU157" s="239"/>
      <c r="DV157" s="239"/>
      <c r="DW157" s="239"/>
      <c r="DX157" s="239"/>
      <c r="DY157" s="239"/>
      <c r="DZ157" s="239"/>
      <c r="EA157" s="239"/>
      <c r="EB157" s="239"/>
      <c r="EC157" s="239"/>
      <c r="ED157" s="239"/>
      <c r="EE157" s="239"/>
      <c r="EF157" s="239"/>
      <c r="EG157" s="239"/>
      <c r="EH157" s="239"/>
      <c r="EI157" s="239"/>
      <c r="EJ157" s="239"/>
      <c r="EK157" s="239"/>
      <c r="EL157" s="239"/>
      <c r="EM157" s="239"/>
      <c r="EN157" s="239"/>
      <c r="EO157" s="239"/>
      <c r="EP157" s="239"/>
      <c r="EQ157" s="239"/>
      <c r="ER157" s="239"/>
      <c r="ES157" s="239"/>
      <c r="ET157" s="239"/>
      <c r="EU157" s="239"/>
      <c r="EV157" s="239"/>
      <c r="EW157" s="239"/>
      <c r="EX157" s="239"/>
      <c r="EY157" s="239"/>
      <c r="EZ157" s="239"/>
      <c r="FA157" s="239"/>
      <c r="FB157" s="239"/>
      <c r="FC157" s="239"/>
      <c r="FD157" s="239"/>
      <c r="FE157" s="239"/>
      <c r="FF157" s="239"/>
      <c r="FG157" s="239"/>
      <c r="FH157" s="239"/>
      <c r="FI157" s="239"/>
      <c r="FJ157" s="239"/>
      <c r="FK157" s="239"/>
      <c r="FL157" s="239"/>
      <c r="FM157" s="239"/>
      <c r="FN157" s="239"/>
      <c r="FO157" s="239"/>
      <c r="FP157" s="239"/>
      <c r="FQ157" s="239"/>
      <c r="FR157" s="239"/>
      <c r="FS157" s="239"/>
      <c r="FT157" s="239"/>
      <c r="FU157" s="239"/>
      <c r="FV157" s="239"/>
      <c r="FW157" s="239"/>
      <c r="FX157" s="239"/>
      <c r="FY157" s="239"/>
      <c r="FZ157" s="239"/>
      <c r="GA157" s="239"/>
      <c r="GB157" s="239"/>
      <c r="GC157" s="239"/>
      <c r="GD157" s="239"/>
      <c r="GE157" s="239"/>
      <c r="GF157" s="239"/>
      <c r="GG157" s="239"/>
      <c r="GH157" s="239"/>
      <c r="GI157" s="239"/>
      <c r="GJ157" s="239"/>
      <c r="GK157" s="239"/>
      <c r="GL157" s="239"/>
      <c r="GM157" s="239"/>
      <c r="GN157" s="239"/>
      <c r="GO157" s="239"/>
      <c r="GP157" s="239"/>
      <c r="GQ157" s="239"/>
      <c r="GR157" s="239"/>
      <c r="GS157" s="239"/>
      <c r="GT157" s="239"/>
      <c r="GU157" s="239"/>
      <c r="GV157" s="239"/>
      <c r="GW157" s="239"/>
      <c r="GX157" s="239"/>
      <c r="GY157" s="239"/>
      <c r="GZ157" s="239"/>
      <c r="HA157" s="239"/>
      <c r="HB157" s="239"/>
      <c r="HC157" s="239"/>
      <c r="HD157" s="239"/>
      <c r="HE157" s="239"/>
      <c r="HF157" s="239"/>
      <c r="HG157" s="239"/>
      <c r="HH157" s="239"/>
      <c r="HI157" s="239"/>
      <c r="HJ157" s="239"/>
      <c r="HK157" s="239"/>
      <c r="HL157" s="239"/>
      <c r="HM157" s="239"/>
      <c r="HN157" s="239"/>
      <c r="HO157" s="239"/>
      <c r="HP157" s="239"/>
      <c r="HQ157" s="239"/>
      <c r="HR157" s="239"/>
      <c r="HS157" s="239"/>
    </row>
    <row r="158" spans="1:227" s="23" customFormat="1" ht="15" customHeight="1">
      <c r="A158" s="42"/>
      <c r="B158" s="17"/>
      <c r="C158" s="17"/>
      <c r="D158" s="17"/>
      <c r="E158" s="254"/>
      <c r="F158" s="254"/>
      <c r="G158" s="254"/>
      <c r="H158" s="184"/>
      <c r="I158" s="254"/>
      <c r="J158" s="254"/>
      <c r="K158" s="254"/>
      <c r="L158" s="254"/>
      <c r="M158" s="254"/>
      <c r="N158" s="254"/>
      <c r="O158" s="254"/>
      <c r="P158" s="254"/>
      <c r="Q158" s="254"/>
      <c r="R158" s="254"/>
      <c r="S158" s="254"/>
      <c r="T158" s="254"/>
      <c r="U158" s="254"/>
      <c r="V158" s="254"/>
      <c r="W158" s="22"/>
      <c r="X158" s="42"/>
      <c r="Y158" s="239"/>
      <c r="Z158" s="239"/>
      <c r="AA158" s="239"/>
      <c r="AB158" s="239"/>
      <c r="AC158" s="239"/>
      <c r="AD158" s="239"/>
      <c r="AE158" s="239"/>
      <c r="AF158" s="239"/>
      <c r="AG158" s="239"/>
      <c r="AH158" s="239"/>
      <c r="AI158" s="239"/>
      <c r="AJ158" s="239"/>
      <c r="AK158" s="239"/>
      <c r="AL158" s="239"/>
      <c r="AM158" s="239"/>
      <c r="AN158" s="239"/>
      <c r="AO158" s="239"/>
      <c r="AP158" s="239"/>
      <c r="AQ158" s="239"/>
      <c r="AR158" s="239"/>
      <c r="AS158" s="239"/>
      <c r="AT158" s="239"/>
      <c r="AU158" s="239"/>
      <c r="AV158" s="239"/>
      <c r="AW158" s="239"/>
      <c r="AX158" s="239"/>
      <c r="AY158" s="239"/>
      <c r="AZ158" s="239"/>
      <c r="BA158" s="239"/>
      <c r="BB158" s="239"/>
      <c r="BC158" s="239"/>
      <c r="BD158" s="239"/>
      <c r="BE158" s="239"/>
      <c r="BF158" s="239"/>
      <c r="BG158" s="239"/>
      <c r="BH158" s="239"/>
      <c r="BI158" s="239"/>
      <c r="BJ158" s="239"/>
      <c r="BK158" s="239"/>
      <c r="BL158" s="239"/>
      <c r="BM158" s="239"/>
      <c r="BN158" s="239"/>
      <c r="BO158" s="239"/>
      <c r="BP158" s="239"/>
      <c r="BQ158" s="239"/>
      <c r="BR158" s="239"/>
      <c r="BS158" s="239"/>
      <c r="BT158" s="239"/>
      <c r="BU158" s="239"/>
      <c r="BV158" s="239"/>
      <c r="BW158" s="239"/>
      <c r="BX158" s="239"/>
      <c r="BY158" s="239"/>
      <c r="BZ158" s="239"/>
      <c r="CA158" s="239"/>
      <c r="CB158" s="239"/>
      <c r="CC158" s="239"/>
      <c r="CD158" s="239"/>
      <c r="CE158" s="239"/>
      <c r="CF158" s="239"/>
      <c r="CG158" s="239"/>
      <c r="CH158" s="239"/>
      <c r="CI158" s="239"/>
      <c r="CJ158" s="239"/>
      <c r="CK158" s="239"/>
      <c r="CL158" s="239"/>
      <c r="CM158" s="239"/>
      <c r="CN158" s="239"/>
      <c r="CO158" s="239"/>
      <c r="CP158" s="239"/>
      <c r="CQ158" s="239"/>
      <c r="CR158" s="239"/>
      <c r="CS158" s="239"/>
      <c r="CT158" s="239"/>
      <c r="CU158" s="239"/>
      <c r="CV158" s="239"/>
      <c r="CW158" s="239"/>
      <c r="CX158" s="239"/>
      <c r="CY158" s="239"/>
      <c r="CZ158" s="239"/>
      <c r="DA158" s="239"/>
      <c r="DB158" s="239"/>
      <c r="DC158" s="239"/>
      <c r="DD158" s="239"/>
      <c r="DE158" s="239"/>
      <c r="DF158" s="239"/>
      <c r="DG158" s="239"/>
      <c r="DH158" s="239"/>
      <c r="DI158" s="239"/>
      <c r="DJ158" s="239"/>
      <c r="DK158" s="239"/>
      <c r="DL158" s="239"/>
      <c r="DM158" s="239"/>
      <c r="DN158" s="239"/>
      <c r="DO158" s="239"/>
      <c r="DP158" s="239"/>
      <c r="DQ158" s="239"/>
      <c r="DR158" s="239"/>
      <c r="DS158" s="239"/>
      <c r="DT158" s="239"/>
      <c r="DU158" s="239"/>
      <c r="DV158" s="239"/>
      <c r="DW158" s="239"/>
      <c r="DX158" s="239"/>
      <c r="DY158" s="239"/>
      <c r="DZ158" s="239"/>
      <c r="EA158" s="239"/>
      <c r="EB158" s="239"/>
      <c r="EC158" s="239"/>
      <c r="ED158" s="239"/>
      <c r="EE158" s="239"/>
      <c r="EF158" s="239"/>
      <c r="EG158" s="239"/>
      <c r="EH158" s="239"/>
      <c r="EI158" s="239"/>
      <c r="EJ158" s="239"/>
      <c r="EK158" s="239"/>
      <c r="EL158" s="239"/>
      <c r="EM158" s="239"/>
      <c r="EN158" s="239"/>
      <c r="EO158" s="239"/>
      <c r="EP158" s="239"/>
      <c r="EQ158" s="239"/>
      <c r="ER158" s="239"/>
      <c r="ES158" s="239"/>
      <c r="ET158" s="239"/>
      <c r="EU158" s="239"/>
      <c r="EV158" s="239"/>
      <c r="EW158" s="239"/>
      <c r="EX158" s="239"/>
      <c r="EY158" s="239"/>
      <c r="EZ158" s="239"/>
      <c r="FA158" s="239"/>
      <c r="FB158" s="239"/>
      <c r="FC158" s="239"/>
      <c r="FD158" s="239"/>
      <c r="FE158" s="239"/>
      <c r="FF158" s="239"/>
      <c r="FG158" s="239"/>
      <c r="FH158" s="239"/>
      <c r="FI158" s="239"/>
      <c r="FJ158" s="239"/>
      <c r="FK158" s="239"/>
      <c r="FL158" s="239"/>
      <c r="FM158" s="239"/>
      <c r="FN158" s="239"/>
      <c r="FO158" s="239"/>
      <c r="FP158" s="239"/>
      <c r="FQ158" s="239"/>
      <c r="FR158" s="239"/>
      <c r="FS158" s="239"/>
      <c r="FT158" s="239"/>
      <c r="FU158" s="239"/>
      <c r="FV158" s="239"/>
      <c r="FW158" s="239"/>
      <c r="FX158" s="239"/>
      <c r="FY158" s="239"/>
      <c r="FZ158" s="239"/>
      <c r="GA158" s="239"/>
      <c r="GB158" s="239"/>
      <c r="GC158" s="239"/>
      <c r="GD158" s="239"/>
      <c r="GE158" s="239"/>
      <c r="GF158" s="239"/>
      <c r="GG158" s="239"/>
      <c r="GH158" s="239"/>
      <c r="GI158" s="239"/>
      <c r="GJ158" s="239"/>
      <c r="GK158" s="239"/>
      <c r="GL158" s="239"/>
      <c r="GM158" s="239"/>
      <c r="GN158" s="239"/>
      <c r="GO158" s="239"/>
      <c r="GP158" s="239"/>
      <c r="GQ158" s="239"/>
      <c r="GR158" s="239"/>
      <c r="GS158" s="239"/>
      <c r="GT158" s="239"/>
      <c r="GU158" s="239"/>
      <c r="GV158" s="239"/>
      <c r="GW158" s="239"/>
      <c r="GX158" s="239"/>
      <c r="GY158" s="239"/>
      <c r="GZ158" s="239"/>
      <c r="HA158" s="239"/>
      <c r="HB158" s="239"/>
      <c r="HC158" s="239"/>
      <c r="HD158" s="239"/>
      <c r="HE158" s="239"/>
      <c r="HF158" s="239"/>
      <c r="HG158" s="239"/>
      <c r="HH158" s="239"/>
      <c r="HI158" s="239"/>
      <c r="HJ158" s="239"/>
      <c r="HK158" s="239"/>
      <c r="HL158" s="239"/>
      <c r="HM158" s="239"/>
      <c r="HN158" s="239"/>
      <c r="HO158" s="239"/>
      <c r="HP158" s="239"/>
      <c r="HQ158" s="239"/>
      <c r="HR158" s="239"/>
      <c r="HS158" s="239"/>
    </row>
    <row r="159" spans="1:227" s="23" customFormat="1" ht="15" customHeight="1">
      <c r="A159" s="42"/>
      <c r="B159" s="17"/>
      <c r="C159" s="17"/>
      <c r="D159" s="17"/>
      <c r="E159" s="168"/>
      <c r="F159" s="168"/>
      <c r="G159" s="168"/>
      <c r="H159" s="17"/>
      <c r="I159" s="168"/>
      <c r="J159" s="168"/>
      <c r="K159" s="168"/>
      <c r="L159" s="168"/>
      <c r="M159" s="168"/>
      <c r="N159" s="168"/>
      <c r="O159" s="168"/>
      <c r="P159" s="168"/>
      <c r="Q159" s="168"/>
      <c r="R159" s="168"/>
      <c r="S159" s="168"/>
      <c r="T159" s="168"/>
      <c r="U159" s="168"/>
      <c r="V159" s="168"/>
      <c r="W159" s="22"/>
      <c r="X159" s="42"/>
      <c r="Y159" s="239"/>
      <c r="Z159" s="239"/>
      <c r="AA159" s="239"/>
      <c r="AB159" s="239"/>
      <c r="AC159" s="239"/>
      <c r="AD159" s="239"/>
      <c r="AE159" s="239"/>
      <c r="AF159" s="239"/>
      <c r="AG159" s="239"/>
      <c r="AH159" s="239"/>
      <c r="AI159" s="239"/>
      <c r="AJ159" s="239"/>
      <c r="AK159" s="239"/>
      <c r="AL159" s="239"/>
      <c r="AM159" s="239"/>
      <c r="AN159" s="239"/>
      <c r="AO159" s="239"/>
      <c r="AP159" s="239"/>
      <c r="AQ159" s="239"/>
      <c r="AR159" s="239"/>
      <c r="AS159" s="239"/>
      <c r="AT159" s="239"/>
      <c r="AU159" s="239"/>
      <c r="AV159" s="239"/>
      <c r="AW159" s="239"/>
      <c r="AX159" s="239"/>
      <c r="AY159" s="239"/>
      <c r="AZ159" s="239"/>
      <c r="BA159" s="239"/>
      <c r="BB159" s="239"/>
      <c r="BC159" s="239"/>
      <c r="BD159" s="239"/>
      <c r="BE159" s="239"/>
      <c r="BF159" s="239"/>
      <c r="BG159" s="239"/>
      <c r="BH159" s="239"/>
      <c r="BI159" s="239"/>
      <c r="BJ159" s="239"/>
      <c r="BK159" s="239"/>
      <c r="BL159" s="239"/>
      <c r="BM159" s="239"/>
      <c r="BN159" s="239"/>
      <c r="BO159" s="239"/>
      <c r="BP159" s="239"/>
      <c r="BQ159" s="239"/>
      <c r="BR159" s="239"/>
      <c r="BS159" s="239"/>
      <c r="BT159" s="239"/>
      <c r="BU159" s="239"/>
      <c r="BV159" s="239"/>
      <c r="BW159" s="239"/>
      <c r="BX159" s="239"/>
      <c r="BY159" s="239"/>
      <c r="BZ159" s="239"/>
      <c r="CA159" s="239"/>
      <c r="CB159" s="239"/>
      <c r="CC159" s="239"/>
      <c r="CD159" s="239"/>
      <c r="CE159" s="239"/>
      <c r="CF159" s="239"/>
      <c r="CG159" s="239"/>
      <c r="CH159" s="239"/>
      <c r="CI159" s="239"/>
      <c r="CJ159" s="239"/>
      <c r="CK159" s="239"/>
      <c r="CL159" s="239"/>
      <c r="CM159" s="239"/>
      <c r="CN159" s="239"/>
      <c r="CO159" s="239"/>
      <c r="CP159" s="239"/>
      <c r="CQ159" s="239"/>
      <c r="CR159" s="239"/>
      <c r="CS159" s="239"/>
      <c r="CT159" s="239"/>
      <c r="CU159" s="239"/>
      <c r="CV159" s="239"/>
      <c r="CW159" s="239"/>
      <c r="CX159" s="239"/>
      <c r="CY159" s="239"/>
      <c r="CZ159" s="239"/>
      <c r="DA159" s="239"/>
      <c r="DB159" s="239"/>
      <c r="DC159" s="239"/>
      <c r="DD159" s="239"/>
      <c r="DE159" s="239"/>
      <c r="DF159" s="239"/>
      <c r="DG159" s="239"/>
      <c r="DH159" s="239"/>
      <c r="DI159" s="239"/>
      <c r="DJ159" s="239"/>
      <c r="DK159" s="239"/>
      <c r="DL159" s="239"/>
      <c r="DM159" s="239"/>
      <c r="DN159" s="239"/>
      <c r="DO159" s="239"/>
      <c r="DP159" s="239"/>
      <c r="DQ159" s="239"/>
      <c r="DR159" s="239"/>
      <c r="DS159" s="239"/>
      <c r="DT159" s="239"/>
      <c r="DU159" s="239"/>
      <c r="DV159" s="239"/>
      <c r="DW159" s="239"/>
      <c r="DX159" s="239"/>
      <c r="DY159" s="239"/>
      <c r="DZ159" s="239"/>
      <c r="EA159" s="239"/>
      <c r="EB159" s="239"/>
      <c r="EC159" s="239"/>
      <c r="ED159" s="239"/>
      <c r="EE159" s="239"/>
      <c r="EF159" s="239"/>
      <c r="EG159" s="239"/>
      <c r="EH159" s="239"/>
      <c r="EI159" s="239"/>
      <c r="EJ159" s="239"/>
      <c r="EK159" s="239"/>
      <c r="EL159" s="239"/>
      <c r="EM159" s="239"/>
      <c r="EN159" s="239"/>
      <c r="EO159" s="239"/>
      <c r="EP159" s="239"/>
      <c r="EQ159" s="239"/>
      <c r="ER159" s="239"/>
      <c r="ES159" s="239"/>
      <c r="ET159" s="239"/>
      <c r="EU159" s="239"/>
      <c r="EV159" s="239"/>
      <c r="EW159" s="239"/>
      <c r="EX159" s="239"/>
      <c r="EY159" s="239"/>
      <c r="EZ159" s="239"/>
      <c r="FA159" s="239"/>
      <c r="FB159" s="239"/>
      <c r="FC159" s="239"/>
      <c r="FD159" s="239"/>
      <c r="FE159" s="239"/>
      <c r="FF159" s="239"/>
      <c r="FG159" s="239"/>
      <c r="FH159" s="239"/>
      <c r="FI159" s="239"/>
      <c r="FJ159" s="239"/>
      <c r="FK159" s="239"/>
      <c r="FL159" s="239"/>
      <c r="FM159" s="239"/>
      <c r="FN159" s="239"/>
      <c r="FO159" s="239"/>
      <c r="FP159" s="239"/>
      <c r="FQ159" s="239"/>
      <c r="FR159" s="239"/>
      <c r="FS159" s="239"/>
      <c r="FT159" s="239"/>
      <c r="FU159" s="239"/>
      <c r="FV159" s="239"/>
      <c r="FW159" s="239"/>
      <c r="FX159" s="239"/>
      <c r="FY159" s="239"/>
      <c r="FZ159" s="239"/>
      <c r="GA159" s="239"/>
      <c r="GB159" s="239"/>
      <c r="GC159" s="239"/>
      <c r="GD159" s="239"/>
      <c r="GE159" s="239"/>
      <c r="GF159" s="239"/>
      <c r="GG159" s="239"/>
      <c r="GH159" s="239"/>
      <c r="GI159" s="239"/>
      <c r="GJ159" s="239"/>
      <c r="GK159" s="239"/>
      <c r="GL159" s="239"/>
      <c r="GM159" s="239"/>
      <c r="GN159" s="239"/>
      <c r="GO159" s="239"/>
      <c r="GP159" s="239"/>
      <c r="GQ159" s="239"/>
      <c r="GR159" s="239"/>
      <c r="GS159" s="239"/>
      <c r="GT159" s="239"/>
      <c r="GU159" s="239"/>
      <c r="GV159" s="239"/>
      <c r="GW159" s="239"/>
      <c r="GX159" s="239"/>
      <c r="GY159" s="239"/>
      <c r="GZ159" s="239"/>
      <c r="HA159" s="239"/>
      <c r="HB159" s="239"/>
      <c r="HC159" s="239"/>
      <c r="HD159" s="239"/>
      <c r="HE159" s="239"/>
      <c r="HF159" s="239"/>
      <c r="HG159" s="239"/>
      <c r="HH159" s="239"/>
      <c r="HI159" s="239"/>
      <c r="HJ159" s="239"/>
      <c r="HK159" s="239"/>
      <c r="HL159" s="239"/>
      <c r="HM159" s="239"/>
      <c r="HN159" s="239"/>
      <c r="HO159" s="239"/>
      <c r="HP159" s="239"/>
      <c r="HQ159" s="239"/>
      <c r="HR159" s="239"/>
      <c r="HS159" s="239"/>
    </row>
    <row r="160" spans="1:227" s="23" customFormat="1" ht="15" customHeight="1">
      <c r="A160" s="42"/>
      <c r="B160" s="17"/>
      <c r="C160" s="17"/>
      <c r="D160" s="17"/>
      <c r="E160" s="168"/>
      <c r="F160" s="168"/>
      <c r="G160" s="168"/>
      <c r="H160" s="17"/>
      <c r="I160" s="168"/>
      <c r="J160" s="168" t="str">
        <f>Wymagania!C143</f>
        <v/>
      </c>
      <c r="K160" s="168"/>
      <c r="L160" s="17"/>
      <c r="M160" s="168"/>
      <c r="N160" s="217" t="str">
        <f>IFERROR(VLOOKUP(J160,Wymagania!$M$85:$S$87,7,0),"")</f>
        <v/>
      </c>
      <c r="O160" s="168"/>
      <c r="P160" s="168"/>
      <c r="Q160" s="168"/>
      <c r="R160" s="168"/>
      <c r="S160" s="168"/>
      <c r="T160" s="168"/>
      <c r="U160" s="168"/>
      <c r="V160" s="168"/>
      <c r="W160" s="22"/>
      <c r="X160" s="42"/>
      <c r="Y160" s="239"/>
      <c r="Z160" s="239"/>
      <c r="AA160" s="239"/>
      <c r="AB160" s="239"/>
      <c r="AC160" s="239"/>
      <c r="AD160" s="239"/>
      <c r="AE160" s="239"/>
      <c r="AF160" s="239"/>
      <c r="AG160" s="239"/>
      <c r="AH160" s="239"/>
      <c r="AI160" s="239"/>
      <c r="AJ160" s="239"/>
      <c r="AK160" s="239"/>
      <c r="AL160" s="239"/>
      <c r="AM160" s="239"/>
      <c r="AN160" s="239"/>
      <c r="AO160" s="239"/>
      <c r="AP160" s="239"/>
      <c r="AQ160" s="239"/>
      <c r="AR160" s="239"/>
      <c r="AS160" s="239"/>
      <c r="AT160" s="239"/>
      <c r="AU160" s="239"/>
      <c r="AV160" s="239"/>
      <c r="AW160" s="239"/>
      <c r="AX160" s="239"/>
      <c r="AY160" s="239"/>
      <c r="AZ160" s="239"/>
      <c r="BA160" s="239"/>
      <c r="BB160" s="239"/>
      <c r="BC160" s="239"/>
      <c r="BD160" s="239"/>
      <c r="BE160" s="239"/>
      <c r="BF160" s="239"/>
      <c r="BG160" s="239"/>
      <c r="BH160" s="239"/>
      <c r="BI160" s="239"/>
      <c r="BJ160" s="239"/>
      <c r="BK160" s="239"/>
      <c r="BL160" s="239"/>
      <c r="BM160" s="239"/>
      <c r="BN160" s="239"/>
      <c r="BO160" s="239"/>
      <c r="BP160" s="239"/>
      <c r="BQ160" s="239"/>
      <c r="BR160" s="239"/>
      <c r="BS160" s="239"/>
      <c r="BT160" s="239"/>
      <c r="BU160" s="239"/>
      <c r="BV160" s="239"/>
      <c r="BW160" s="239"/>
      <c r="BX160" s="239"/>
      <c r="BY160" s="239"/>
      <c r="BZ160" s="239"/>
      <c r="CA160" s="239"/>
      <c r="CB160" s="239"/>
      <c r="CC160" s="239"/>
      <c r="CD160" s="239"/>
      <c r="CE160" s="239"/>
      <c r="CF160" s="239"/>
      <c r="CG160" s="239"/>
      <c r="CH160" s="239"/>
      <c r="CI160" s="239"/>
      <c r="CJ160" s="239"/>
      <c r="CK160" s="239"/>
      <c r="CL160" s="239"/>
      <c r="CM160" s="239"/>
      <c r="CN160" s="239"/>
      <c r="CO160" s="239"/>
      <c r="CP160" s="239"/>
      <c r="CQ160" s="239"/>
      <c r="CR160" s="239"/>
      <c r="CS160" s="239"/>
      <c r="CT160" s="239"/>
      <c r="CU160" s="239"/>
      <c r="CV160" s="239"/>
      <c r="CW160" s="239"/>
      <c r="CX160" s="239"/>
      <c r="CY160" s="239"/>
      <c r="CZ160" s="239"/>
      <c r="DA160" s="239"/>
      <c r="DB160" s="239"/>
      <c r="DC160" s="239"/>
      <c r="DD160" s="239"/>
      <c r="DE160" s="239"/>
      <c r="DF160" s="239"/>
      <c r="DG160" s="239"/>
      <c r="DH160" s="239"/>
      <c r="DI160" s="239"/>
      <c r="DJ160" s="239"/>
      <c r="DK160" s="239"/>
      <c r="DL160" s="239"/>
      <c r="DM160" s="239"/>
      <c r="DN160" s="239"/>
      <c r="DO160" s="239"/>
      <c r="DP160" s="239"/>
      <c r="DQ160" s="239"/>
      <c r="DR160" s="239"/>
      <c r="DS160" s="239"/>
      <c r="DT160" s="239"/>
      <c r="DU160" s="239"/>
      <c r="DV160" s="239"/>
      <c r="DW160" s="239"/>
      <c r="DX160" s="239"/>
      <c r="DY160" s="239"/>
      <c r="DZ160" s="239"/>
      <c r="EA160" s="239"/>
      <c r="EB160" s="239"/>
      <c r="EC160" s="239"/>
      <c r="ED160" s="239"/>
      <c r="EE160" s="239"/>
      <c r="EF160" s="239"/>
      <c r="EG160" s="239"/>
      <c r="EH160" s="239"/>
      <c r="EI160" s="239"/>
      <c r="EJ160" s="239"/>
      <c r="EK160" s="239"/>
      <c r="EL160" s="239"/>
      <c r="EM160" s="239"/>
      <c r="EN160" s="239"/>
      <c r="EO160" s="239"/>
      <c r="EP160" s="239"/>
      <c r="EQ160" s="239"/>
      <c r="ER160" s="239"/>
      <c r="ES160" s="239"/>
      <c r="ET160" s="239"/>
      <c r="EU160" s="239"/>
      <c r="EV160" s="239"/>
      <c r="EW160" s="239"/>
      <c r="EX160" s="239"/>
      <c r="EY160" s="239"/>
      <c r="EZ160" s="239"/>
      <c r="FA160" s="239"/>
      <c r="FB160" s="239"/>
      <c r="FC160" s="239"/>
      <c r="FD160" s="239"/>
      <c r="FE160" s="239"/>
      <c r="FF160" s="239"/>
      <c r="FG160" s="239"/>
      <c r="FH160" s="239"/>
      <c r="FI160" s="239"/>
      <c r="FJ160" s="239"/>
      <c r="FK160" s="239"/>
      <c r="FL160" s="239"/>
      <c r="FM160" s="239"/>
      <c r="FN160" s="239"/>
      <c r="FO160" s="239"/>
      <c r="FP160" s="239"/>
      <c r="FQ160" s="239"/>
      <c r="FR160" s="239"/>
      <c r="FS160" s="239"/>
      <c r="FT160" s="239"/>
      <c r="FU160" s="239"/>
      <c r="FV160" s="239"/>
      <c r="FW160" s="239"/>
      <c r="FX160" s="239"/>
      <c r="FY160" s="239"/>
      <c r="FZ160" s="239"/>
      <c r="GA160" s="239"/>
      <c r="GB160" s="239"/>
      <c r="GC160" s="239"/>
      <c r="GD160" s="239"/>
      <c r="GE160" s="239"/>
      <c r="GF160" s="239"/>
      <c r="GG160" s="239"/>
      <c r="GH160" s="239"/>
      <c r="GI160" s="239"/>
      <c r="GJ160" s="239"/>
      <c r="GK160" s="239"/>
      <c r="GL160" s="239"/>
      <c r="GM160" s="239"/>
      <c r="GN160" s="239"/>
      <c r="GO160" s="239"/>
      <c r="GP160" s="239"/>
      <c r="GQ160" s="239"/>
      <c r="GR160" s="239"/>
      <c r="GS160" s="239"/>
      <c r="GT160" s="239"/>
      <c r="GU160" s="239"/>
      <c r="GV160" s="239"/>
      <c r="GW160" s="239"/>
      <c r="GX160" s="239"/>
      <c r="GY160" s="239"/>
      <c r="GZ160" s="239"/>
      <c r="HA160" s="239"/>
      <c r="HB160" s="239"/>
      <c r="HC160" s="239"/>
      <c r="HD160" s="239"/>
      <c r="HE160" s="239"/>
      <c r="HF160" s="239"/>
      <c r="HG160" s="239"/>
      <c r="HH160" s="239"/>
      <c r="HI160" s="239"/>
      <c r="HJ160" s="239"/>
      <c r="HK160" s="239"/>
      <c r="HL160" s="239"/>
      <c r="HM160" s="239"/>
      <c r="HN160" s="239"/>
      <c r="HO160" s="239"/>
      <c r="HP160" s="239"/>
      <c r="HQ160" s="239"/>
      <c r="HR160" s="239"/>
      <c r="HS160" s="239"/>
    </row>
    <row r="161" spans="1:227" s="23" customFormat="1" ht="15" customHeight="1">
      <c r="A161" s="42"/>
      <c r="B161" s="17"/>
      <c r="C161" s="17"/>
      <c r="D161" s="17"/>
      <c r="E161" s="168"/>
      <c r="F161" s="168"/>
      <c r="G161" s="168"/>
      <c r="H161" s="17"/>
      <c r="I161" s="168"/>
      <c r="J161" s="168" t="str">
        <f>Wymagania!C144</f>
        <v/>
      </c>
      <c r="K161" s="168"/>
      <c r="L161" s="17"/>
      <c r="M161" s="168"/>
      <c r="N161" s="217" t="str">
        <f>IFERROR(VLOOKUP(J161,Wymagania!$M$85:$S$87,7,0),"")</f>
        <v/>
      </c>
      <c r="O161" s="168"/>
      <c r="P161" s="168"/>
      <c r="Q161" s="168"/>
      <c r="R161" s="168"/>
      <c r="S161" s="168"/>
      <c r="T161" s="168"/>
      <c r="U161" s="168"/>
      <c r="V161" s="168"/>
      <c r="W161" s="22"/>
      <c r="X161" s="42"/>
      <c r="Y161" s="239"/>
      <c r="Z161" s="239"/>
      <c r="AA161" s="239"/>
      <c r="AB161" s="239"/>
      <c r="AC161" s="239"/>
      <c r="AD161" s="239"/>
      <c r="AE161" s="239"/>
      <c r="AF161" s="239"/>
      <c r="AG161" s="239"/>
      <c r="AH161" s="239"/>
      <c r="AI161" s="239"/>
      <c r="AJ161" s="239"/>
      <c r="AK161" s="239"/>
      <c r="AL161" s="239"/>
      <c r="AM161" s="239"/>
      <c r="AN161" s="239"/>
      <c r="AO161" s="239"/>
      <c r="AP161" s="239"/>
      <c r="AQ161" s="239"/>
      <c r="AR161" s="239"/>
      <c r="AS161" s="239"/>
      <c r="AT161" s="239"/>
      <c r="AU161" s="239"/>
      <c r="AV161" s="239"/>
      <c r="AW161" s="239"/>
      <c r="AX161" s="239"/>
      <c r="AY161" s="239"/>
      <c r="AZ161" s="239"/>
      <c r="BA161" s="239"/>
      <c r="BB161" s="239"/>
      <c r="BC161" s="239"/>
      <c r="BD161" s="239"/>
      <c r="BE161" s="239"/>
      <c r="BF161" s="239"/>
      <c r="BG161" s="239"/>
      <c r="BH161" s="239"/>
      <c r="BI161" s="239"/>
      <c r="BJ161" s="239"/>
      <c r="BK161" s="239"/>
      <c r="BL161" s="239"/>
      <c r="BM161" s="239"/>
      <c r="BN161" s="239"/>
      <c r="BO161" s="239"/>
      <c r="BP161" s="239"/>
      <c r="BQ161" s="239"/>
      <c r="BR161" s="239"/>
      <c r="BS161" s="239"/>
      <c r="BT161" s="239"/>
      <c r="BU161" s="239"/>
      <c r="BV161" s="239"/>
      <c r="BW161" s="239"/>
      <c r="BX161" s="239"/>
      <c r="BY161" s="239"/>
      <c r="BZ161" s="239"/>
      <c r="CA161" s="239"/>
      <c r="CB161" s="239"/>
      <c r="CC161" s="239"/>
      <c r="CD161" s="239"/>
      <c r="CE161" s="239"/>
      <c r="CF161" s="239"/>
      <c r="CG161" s="239"/>
      <c r="CH161" s="239"/>
      <c r="CI161" s="239"/>
      <c r="CJ161" s="239"/>
      <c r="CK161" s="239"/>
      <c r="CL161" s="239"/>
      <c r="CM161" s="239"/>
      <c r="CN161" s="239"/>
      <c r="CO161" s="239"/>
      <c r="CP161" s="239"/>
      <c r="CQ161" s="239"/>
      <c r="CR161" s="239"/>
      <c r="CS161" s="239"/>
      <c r="CT161" s="239"/>
      <c r="CU161" s="239"/>
      <c r="CV161" s="239"/>
      <c r="CW161" s="239"/>
      <c r="CX161" s="239"/>
      <c r="CY161" s="239"/>
      <c r="CZ161" s="239"/>
      <c r="DA161" s="239"/>
      <c r="DB161" s="239"/>
      <c r="DC161" s="239"/>
      <c r="DD161" s="239"/>
      <c r="DE161" s="239"/>
      <c r="DF161" s="239"/>
      <c r="DG161" s="239"/>
      <c r="DH161" s="239"/>
      <c r="DI161" s="239"/>
      <c r="DJ161" s="239"/>
      <c r="DK161" s="239"/>
      <c r="DL161" s="239"/>
      <c r="DM161" s="239"/>
      <c r="DN161" s="239"/>
      <c r="DO161" s="239"/>
      <c r="DP161" s="239"/>
      <c r="DQ161" s="239"/>
      <c r="DR161" s="239"/>
      <c r="DS161" s="239"/>
      <c r="DT161" s="239"/>
      <c r="DU161" s="239"/>
      <c r="DV161" s="239"/>
      <c r="DW161" s="239"/>
      <c r="DX161" s="239"/>
      <c r="DY161" s="239"/>
      <c r="DZ161" s="239"/>
      <c r="EA161" s="239"/>
      <c r="EB161" s="239"/>
      <c r="EC161" s="239"/>
      <c r="ED161" s="239"/>
      <c r="EE161" s="239"/>
      <c r="EF161" s="239"/>
      <c r="EG161" s="239"/>
      <c r="EH161" s="239"/>
      <c r="EI161" s="239"/>
      <c r="EJ161" s="239"/>
      <c r="EK161" s="239"/>
      <c r="EL161" s="239"/>
      <c r="EM161" s="239"/>
      <c r="EN161" s="239"/>
      <c r="EO161" s="239"/>
      <c r="EP161" s="239"/>
      <c r="EQ161" s="239"/>
      <c r="ER161" s="239"/>
      <c r="ES161" s="239"/>
      <c r="ET161" s="239"/>
      <c r="EU161" s="239"/>
      <c r="EV161" s="239"/>
      <c r="EW161" s="239"/>
      <c r="EX161" s="239"/>
      <c r="EY161" s="239"/>
      <c r="EZ161" s="239"/>
      <c r="FA161" s="239"/>
      <c r="FB161" s="239"/>
      <c r="FC161" s="239"/>
      <c r="FD161" s="239"/>
      <c r="FE161" s="239"/>
      <c r="FF161" s="239"/>
      <c r="FG161" s="239"/>
      <c r="FH161" s="239"/>
      <c r="FI161" s="239"/>
      <c r="FJ161" s="239"/>
      <c r="FK161" s="239"/>
      <c r="FL161" s="239"/>
      <c r="FM161" s="239"/>
      <c r="FN161" s="239"/>
      <c r="FO161" s="239"/>
      <c r="FP161" s="239"/>
      <c r="FQ161" s="239"/>
      <c r="FR161" s="239"/>
      <c r="FS161" s="239"/>
      <c r="FT161" s="239"/>
      <c r="FU161" s="239"/>
      <c r="FV161" s="239"/>
      <c r="FW161" s="239"/>
      <c r="FX161" s="239"/>
      <c r="FY161" s="239"/>
      <c r="FZ161" s="239"/>
      <c r="GA161" s="239"/>
      <c r="GB161" s="239"/>
      <c r="GC161" s="239"/>
      <c r="GD161" s="239"/>
      <c r="GE161" s="239"/>
      <c r="GF161" s="239"/>
      <c r="GG161" s="239"/>
      <c r="GH161" s="239"/>
      <c r="GI161" s="239"/>
      <c r="GJ161" s="239"/>
      <c r="GK161" s="239"/>
      <c r="GL161" s="239"/>
      <c r="GM161" s="239"/>
      <c r="GN161" s="239"/>
      <c r="GO161" s="239"/>
      <c r="GP161" s="239"/>
      <c r="GQ161" s="239"/>
      <c r="GR161" s="239"/>
      <c r="GS161" s="239"/>
      <c r="GT161" s="239"/>
      <c r="GU161" s="239"/>
      <c r="GV161" s="239"/>
      <c r="GW161" s="239"/>
      <c r="GX161" s="239"/>
      <c r="GY161" s="239"/>
      <c r="GZ161" s="239"/>
      <c r="HA161" s="239"/>
      <c r="HB161" s="239"/>
      <c r="HC161" s="239"/>
      <c r="HD161" s="239"/>
      <c r="HE161" s="239"/>
      <c r="HF161" s="239"/>
      <c r="HG161" s="239"/>
      <c r="HH161" s="239"/>
      <c r="HI161" s="239"/>
      <c r="HJ161" s="239"/>
      <c r="HK161" s="239"/>
      <c r="HL161" s="239"/>
      <c r="HM161" s="239"/>
      <c r="HN161" s="239"/>
      <c r="HO161" s="239"/>
      <c r="HP161" s="239"/>
      <c r="HQ161" s="239"/>
      <c r="HR161" s="239"/>
      <c r="HS161" s="239"/>
    </row>
    <row r="162" spans="1:227" s="23" customFormat="1" ht="15" customHeight="1">
      <c r="A162" s="42"/>
      <c r="B162" s="17"/>
      <c r="C162" s="17"/>
      <c r="D162" s="17"/>
      <c r="E162" s="168"/>
      <c r="F162" s="168"/>
      <c r="G162" s="168"/>
      <c r="H162" s="17"/>
      <c r="I162" s="168"/>
      <c r="J162" s="168" t="str">
        <f>Wymagania!C145</f>
        <v/>
      </c>
      <c r="K162" s="168"/>
      <c r="L162" s="17"/>
      <c r="M162" s="168"/>
      <c r="N162" s="217" t="str">
        <f>IFERROR(VLOOKUP(J162,Wymagania!$M$85:$S$87,7,0),"")</f>
        <v/>
      </c>
      <c r="O162" s="168"/>
      <c r="P162" s="168"/>
      <c r="Q162" s="168"/>
      <c r="R162" s="168"/>
      <c r="S162" s="168"/>
      <c r="T162" s="168"/>
      <c r="U162" s="168"/>
      <c r="V162" s="168"/>
      <c r="W162" s="22"/>
      <c r="X162" s="42"/>
      <c r="Y162" s="239"/>
      <c r="Z162" s="239"/>
      <c r="AA162" s="239"/>
      <c r="AB162" s="239"/>
      <c r="AC162" s="239"/>
      <c r="AD162" s="239"/>
      <c r="AE162" s="239"/>
      <c r="AF162" s="239"/>
      <c r="AG162" s="239"/>
      <c r="AH162" s="239"/>
      <c r="AI162" s="239"/>
      <c r="AJ162" s="239"/>
      <c r="AK162" s="239"/>
      <c r="AL162" s="239"/>
      <c r="AM162" s="239"/>
      <c r="AN162" s="239"/>
      <c r="AO162" s="239"/>
      <c r="AP162" s="239"/>
      <c r="AQ162" s="239"/>
      <c r="AR162" s="239"/>
      <c r="AS162" s="239"/>
      <c r="AT162" s="239"/>
      <c r="AU162" s="239"/>
      <c r="AV162" s="239"/>
      <c r="AW162" s="239"/>
      <c r="AX162" s="239"/>
      <c r="AY162" s="239"/>
      <c r="AZ162" s="239"/>
      <c r="BA162" s="239"/>
      <c r="BB162" s="239"/>
      <c r="BC162" s="239"/>
      <c r="BD162" s="239"/>
      <c r="BE162" s="239"/>
      <c r="BF162" s="239"/>
      <c r="BG162" s="239"/>
      <c r="BH162" s="239"/>
      <c r="BI162" s="239"/>
      <c r="BJ162" s="239"/>
      <c r="BK162" s="239"/>
      <c r="BL162" s="239"/>
      <c r="BM162" s="239"/>
      <c r="BN162" s="239"/>
      <c r="BO162" s="239"/>
      <c r="BP162" s="239"/>
      <c r="BQ162" s="239"/>
      <c r="BR162" s="239"/>
      <c r="BS162" s="239"/>
      <c r="BT162" s="239"/>
      <c r="BU162" s="239"/>
      <c r="BV162" s="239"/>
      <c r="BW162" s="239"/>
      <c r="BX162" s="239"/>
      <c r="BY162" s="239"/>
      <c r="BZ162" s="239"/>
      <c r="CA162" s="239"/>
      <c r="CB162" s="239"/>
      <c r="CC162" s="239"/>
      <c r="CD162" s="239"/>
      <c r="CE162" s="239"/>
      <c r="CF162" s="239"/>
      <c r="CG162" s="239"/>
      <c r="CH162" s="239"/>
      <c r="CI162" s="239"/>
      <c r="CJ162" s="239"/>
      <c r="CK162" s="239"/>
      <c r="CL162" s="239"/>
      <c r="CM162" s="239"/>
      <c r="CN162" s="239"/>
      <c r="CO162" s="239"/>
      <c r="CP162" s="239"/>
      <c r="CQ162" s="239"/>
      <c r="CR162" s="239"/>
      <c r="CS162" s="239"/>
      <c r="CT162" s="239"/>
      <c r="CU162" s="239"/>
      <c r="CV162" s="239"/>
      <c r="CW162" s="239"/>
      <c r="CX162" s="239"/>
      <c r="CY162" s="239"/>
      <c r="CZ162" s="239"/>
      <c r="DA162" s="239"/>
      <c r="DB162" s="239"/>
      <c r="DC162" s="239"/>
      <c r="DD162" s="239"/>
      <c r="DE162" s="239"/>
      <c r="DF162" s="239"/>
      <c r="DG162" s="239"/>
      <c r="DH162" s="239"/>
      <c r="DI162" s="239"/>
      <c r="DJ162" s="239"/>
      <c r="DK162" s="239"/>
      <c r="DL162" s="239"/>
      <c r="DM162" s="239"/>
      <c r="DN162" s="239"/>
      <c r="DO162" s="239"/>
      <c r="DP162" s="239"/>
      <c r="DQ162" s="239"/>
      <c r="DR162" s="239"/>
      <c r="DS162" s="239"/>
      <c r="DT162" s="239"/>
      <c r="DU162" s="239"/>
      <c r="DV162" s="239"/>
      <c r="DW162" s="239"/>
      <c r="DX162" s="239"/>
      <c r="DY162" s="239"/>
      <c r="DZ162" s="239"/>
      <c r="EA162" s="239"/>
      <c r="EB162" s="239"/>
      <c r="EC162" s="239"/>
      <c r="ED162" s="239"/>
      <c r="EE162" s="239"/>
      <c r="EF162" s="239"/>
      <c r="EG162" s="239"/>
      <c r="EH162" s="239"/>
      <c r="EI162" s="239"/>
      <c r="EJ162" s="239"/>
      <c r="EK162" s="239"/>
      <c r="EL162" s="239"/>
      <c r="EM162" s="239"/>
      <c r="EN162" s="239"/>
      <c r="EO162" s="239"/>
      <c r="EP162" s="239"/>
      <c r="EQ162" s="239"/>
      <c r="ER162" s="239"/>
      <c r="ES162" s="239"/>
      <c r="ET162" s="239"/>
      <c r="EU162" s="239"/>
      <c r="EV162" s="239"/>
      <c r="EW162" s="239"/>
      <c r="EX162" s="239"/>
      <c r="EY162" s="239"/>
      <c r="EZ162" s="239"/>
      <c r="FA162" s="239"/>
      <c r="FB162" s="239"/>
      <c r="FC162" s="239"/>
      <c r="FD162" s="239"/>
      <c r="FE162" s="239"/>
      <c r="FF162" s="239"/>
      <c r="FG162" s="239"/>
      <c r="FH162" s="239"/>
      <c r="FI162" s="239"/>
      <c r="FJ162" s="239"/>
      <c r="FK162" s="239"/>
      <c r="FL162" s="239"/>
      <c r="FM162" s="239"/>
      <c r="FN162" s="239"/>
      <c r="FO162" s="239"/>
      <c r="FP162" s="239"/>
      <c r="FQ162" s="239"/>
      <c r="FR162" s="239"/>
      <c r="FS162" s="239"/>
      <c r="FT162" s="239"/>
      <c r="FU162" s="239"/>
      <c r="FV162" s="239"/>
      <c r="FW162" s="239"/>
      <c r="FX162" s="239"/>
      <c r="FY162" s="239"/>
      <c r="FZ162" s="239"/>
      <c r="GA162" s="239"/>
      <c r="GB162" s="239"/>
      <c r="GC162" s="239"/>
      <c r="GD162" s="239"/>
      <c r="GE162" s="239"/>
      <c r="GF162" s="239"/>
      <c r="GG162" s="239"/>
      <c r="GH162" s="239"/>
      <c r="GI162" s="239"/>
      <c r="GJ162" s="239"/>
      <c r="GK162" s="239"/>
      <c r="GL162" s="239"/>
      <c r="GM162" s="239"/>
      <c r="GN162" s="239"/>
      <c r="GO162" s="239"/>
      <c r="GP162" s="239"/>
      <c r="GQ162" s="239"/>
      <c r="GR162" s="239"/>
      <c r="GS162" s="239"/>
      <c r="GT162" s="239"/>
      <c r="GU162" s="239"/>
      <c r="GV162" s="239"/>
      <c r="GW162" s="239"/>
      <c r="GX162" s="239"/>
      <c r="GY162" s="239"/>
      <c r="GZ162" s="239"/>
      <c r="HA162" s="239"/>
      <c r="HB162" s="239"/>
      <c r="HC162" s="239"/>
      <c r="HD162" s="239"/>
      <c r="HE162" s="239"/>
      <c r="HF162" s="239"/>
      <c r="HG162" s="239"/>
      <c r="HH162" s="239"/>
      <c r="HI162" s="239"/>
      <c r="HJ162" s="239"/>
      <c r="HK162" s="239"/>
      <c r="HL162" s="239"/>
      <c r="HM162" s="239"/>
      <c r="HN162" s="239"/>
      <c r="HO162" s="239"/>
      <c r="HP162" s="239"/>
      <c r="HQ162" s="239"/>
      <c r="HR162" s="239"/>
      <c r="HS162" s="239"/>
    </row>
    <row r="163" spans="1:227" s="23" customFormat="1" ht="15" customHeight="1">
      <c r="A163" s="42"/>
      <c r="B163" s="17"/>
      <c r="C163" s="17"/>
      <c r="D163" s="17"/>
      <c r="E163" s="168"/>
      <c r="F163" s="168"/>
      <c r="G163" s="168"/>
      <c r="H163" s="17"/>
      <c r="I163" s="168"/>
      <c r="J163" s="168" t="str">
        <f>Wymagania!C146</f>
        <v/>
      </c>
      <c r="K163" s="168"/>
      <c r="L163" s="17"/>
      <c r="M163" s="168"/>
      <c r="N163" s="217" t="str">
        <f>IFERROR(VLOOKUP(J163,Wymagania!$M$85:$S$87,7,0),"")</f>
        <v/>
      </c>
      <c r="O163" s="168"/>
      <c r="P163" s="168"/>
      <c r="Q163" s="168"/>
      <c r="R163" s="168"/>
      <c r="S163" s="168"/>
      <c r="T163" s="168"/>
      <c r="U163" s="168"/>
      <c r="V163" s="168"/>
      <c r="W163" s="22"/>
      <c r="X163" s="42"/>
      <c r="Y163" s="239"/>
      <c r="Z163" s="239"/>
      <c r="AA163" s="239"/>
      <c r="AB163" s="239"/>
      <c r="AC163" s="239"/>
      <c r="AD163" s="239"/>
      <c r="AE163" s="239"/>
      <c r="AF163" s="239"/>
      <c r="AG163" s="239"/>
      <c r="AH163" s="239"/>
      <c r="AI163" s="239"/>
      <c r="AJ163" s="239"/>
      <c r="AK163" s="239"/>
      <c r="AL163" s="239"/>
      <c r="AM163" s="239"/>
      <c r="AN163" s="239"/>
      <c r="AO163" s="239"/>
      <c r="AP163" s="239"/>
      <c r="AQ163" s="239"/>
      <c r="AR163" s="239"/>
      <c r="AS163" s="239"/>
      <c r="AT163" s="239"/>
      <c r="AU163" s="239"/>
      <c r="AV163" s="239"/>
      <c r="AW163" s="239"/>
      <c r="AX163" s="239"/>
      <c r="AY163" s="239"/>
      <c r="AZ163" s="239"/>
      <c r="BA163" s="239"/>
      <c r="BB163" s="239"/>
      <c r="BC163" s="239"/>
      <c r="BD163" s="239"/>
      <c r="BE163" s="239"/>
      <c r="BF163" s="239"/>
      <c r="BG163" s="239"/>
      <c r="BH163" s="239"/>
      <c r="BI163" s="239"/>
      <c r="BJ163" s="239"/>
      <c r="BK163" s="239"/>
      <c r="BL163" s="239"/>
      <c r="BM163" s="239"/>
      <c r="BN163" s="239"/>
      <c r="BO163" s="239"/>
      <c r="BP163" s="239"/>
      <c r="BQ163" s="239"/>
      <c r="BR163" s="239"/>
      <c r="BS163" s="239"/>
      <c r="BT163" s="239"/>
      <c r="BU163" s="239"/>
      <c r="BV163" s="239"/>
      <c r="BW163" s="239"/>
      <c r="BX163" s="239"/>
      <c r="BY163" s="239"/>
      <c r="BZ163" s="239"/>
      <c r="CA163" s="239"/>
      <c r="CB163" s="239"/>
      <c r="CC163" s="239"/>
      <c r="CD163" s="239"/>
      <c r="CE163" s="239"/>
      <c r="CF163" s="239"/>
      <c r="CG163" s="239"/>
      <c r="CH163" s="239"/>
      <c r="CI163" s="239"/>
      <c r="CJ163" s="239"/>
      <c r="CK163" s="239"/>
      <c r="CL163" s="239"/>
      <c r="CM163" s="239"/>
      <c r="CN163" s="239"/>
      <c r="CO163" s="239"/>
      <c r="CP163" s="239"/>
      <c r="CQ163" s="239"/>
      <c r="CR163" s="239"/>
      <c r="CS163" s="239"/>
      <c r="CT163" s="239"/>
      <c r="CU163" s="239"/>
      <c r="CV163" s="239"/>
      <c r="CW163" s="239"/>
      <c r="CX163" s="239"/>
      <c r="CY163" s="239"/>
      <c r="CZ163" s="239"/>
      <c r="DA163" s="239"/>
      <c r="DB163" s="239"/>
      <c r="DC163" s="239"/>
      <c r="DD163" s="239"/>
      <c r="DE163" s="239"/>
      <c r="DF163" s="239"/>
      <c r="DG163" s="239"/>
      <c r="DH163" s="239"/>
      <c r="DI163" s="239"/>
      <c r="DJ163" s="239"/>
      <c r="DK163" s="239"/>
      <c r="DL163" s="239"/>
      <c r="DM163" s="239"/>
      <c r="DN163" s="239"/>
      <c r="DO163" s="239"/>
      <c r="DP163" s="239"/>
      <c r="DQ163" s="239"/>
      <c r="DR163" s="239"/>
      <c r="DS163" s="239"/>
      <c r="DT163" s="239"/>
      <c r="DU163" s="239"/>
      <c r="DV163" s="239"/>
      <c r="DW163" s="239"/>
      <c r="DX163" s="239"/>
      <c r="DY163" s="239"/>
      <c r="DZ163" s="239"/>
      <c r="EA163" s="239"/>
      <c r="EB163" s="239"/>
      <c r="EC163" s="239"/>
      <c r="ED163" s="239"/>
      <c r="EE163" s="239"/>
      <c r="EF163" s="239"/>
      <c r="EG163" s="239"/>
      <c r="EH163" s="239"/>
      <c r="EI163" s="239"/>
      <c r="EJ163" s="239"/>
      <c r="EK163" s="239"/>
      <c r="EL163" s="239"/>
      <c r="EM163" s="239"/>
      <c r="EN163" s="239"/>
      <c r="EO163" s="239"/>
      <c r="EP163" s="239"/>
      <c r="EQ163" s="239"/>
      <c r="ER163" s="239"/>
      <c r="ES163" s="239"/>
      <c r="ET163" s="239"/>
      <c r="EU163" s="239"/>
      <c r="EV163" s="239"/>
      <c r="EW163" s="239"/>
      <c r="EX163" s="239"/>
      <c r="EY163" s="239"/>
      <c r="EZ163" s="239"/>
      <c r="FA163" s="239"/>
      <c r="FB163" s="239"/>
      <c r="FC163" s="239"/>
      <c r="FD163" s="239"/>
      <c r="FE163" s="239"/>
      <c r="FF163" s="239"/>
      <c r="FG163" s="239"/>
      <c r="FH163" s="239"/>
      <c r="FI163" s="239"/>
      <c r="FJ163" s="239"/>
      <c r="FK163" s="239"/>
      <c r="FL163" s="239"/>
      <c r="FM163" s="239"/>
      <c r="FN163" s="239"/>
      <c r="FO163" s="239"/>
      <c r="FP163" s="239"/>
      <c r="FQ163" s="239"/>
      <c r="FR163" s="239"/>
      <c r="FS163" s="239"/>
      <c r="FT163" s="239"/>
      <c r="FU163" s="239"/>
      <c r="FV163" s="239"/>
      <c r="FW163" s="239"/>
      <c r="FX163" s="239"/>
      <c r="FY163" s="239"/>
      <c r="FZ163" s="239"/>
      <c r="GA163" s="239"/>
      <c r="GB163" s="239"/>
      <c r="GC163" s="239"/>
      <c r="GD163" s="239"/>
      <c r="GE163" s="239"/>
      <c r="GF163" s="239"/>
      <c r="GG163" s="239"/>
      <c r="GH163" s="239"/>
      <c r="GI163" s="239"/>
      <c r="GJ163" s="239"/>
      <c r="GK163" s="239"/>
      <c r="GL163" s="239"/>
      <c r="GM163" s="239"/>
      <c r="GN163" s="239"/>
      <c r="GO163" s="239"/>
      <c r="GP163" s="239"/>
      <c r="GQ163" s="239"/>
      <c r="GR163" s="239"/>
      <c r="GS163" s="239"/>
      <c r="GT163" s="239"/>
      <c r="GU163" s="239"/>
      <c r="GV163" s="239"/>
      <c r="GW163" s="239"/>
      <c r="GX163" s="239"/>
      <c r="GY163" s="239"/>
      <c r="GZ163" s="239"/>
      <c r="HA163" s="239"/>
      <c r="HB163" s="239"/>
      <c r="HC163" s="239"/>
      <c r="HD163" s="239"/>
      <c r="HE163" s="239"/>
      <c r="HF163" s="239"/>
      <c r="HG163" s="239"/>
      <c r="HH163" s="239"/>
      <c r="HI163" s="239"/>
      <c r="HJ163" s="239"/>
      <c r="HK163" s="239"/>
      <c r="HL163" s="239"/>
      <c r="HM163" s="239"/>
      <c r="HN163" s="239"/>
      <c r="HO163" s="239"/>
      <c r="HP163" s="239"/>
      <c r="HQ163" s="239"/>
      <c r="HR163" s="239"/>
      <c r="HS163" s="239"/>
    </row>
    <row r="164" spans="1:227" s="23" customFormat="1" ht="15" customHeight="1">
      <c r="A164" s="42"/>
      <c r="B164" s="17"/>
      <c r="C164" s="17"/>
      <c r="D164" s="22"/>
      <c r="E164" s="17"/>
      <c r="F164" s="17"/>
      <c r="G164" s="17"/>
      <c r="H164" s="17"/>
      <c r="I164" s="17"/>
      <c r="J164" s="168" t="str">
        <f>Wymagania!C147</f>
        <v/>
      </c>
      <c r="K164" s="17"/>
      <c r="L164" s="17"/>
      <c r="M164" s="17"/>
      <c r="N164" s="217" t="str">
        <f>IFERROR(VLOOKUP(J164,Wymagania!$M$85:$S$87,7,0),"")</f>
        <v/>
      </c>
      <c r="O164" s="17"/>
      <c r="P164" s="17"/>
      <c r="Q164" s="17"/>
      <c r="R164" s="22"/>
      <c r="S164" s="22"/>
      <c r="T164" s="22"/>
      <c r="U164" s="22"/>
      <c r="V164" s="22"/>
      <c r="W164" s="22"/>
      <c r="X164" s="42"/>
      <c r="Y164" s="239"/>
      <c r="Z164" s="239"/>
      <c r="AA164" s="239"/>
      <c r="AB164" s="239"/>
      <c r="AC164" s="239"/>
      <c r="AD164" s="239"/>
      <c r="AE164" s="239"/>
      <c r="AF164" s="239"/>
      <c r="AG164" s="239"/>
      <c r="AH164" s="239"/>
      <c r="AI164" s="239"/>
      <c r="AJ164" s="239"/>
      <c r="AK164" s="239"/>
      <c r="AL164" s="239"/>
      <c r="AM164" s="239"/>
      <c r="AN164" s="239"/>
      <c r="AO164" s="239"/>
      <c r="AP164" s="239"/>
      <c r="AQ164" s="239"/>
      <c r="AR164" s="239"/>
      <c r="AS164" s="239"/>
      <c r="AT164" s="239"/>
      <c r="AU164" s="239"/>
      <c r="AV164" s="239"/>
      <c r="AW164" s="239"/>
      <c r="AX164" s="239"/>
      <c r="AY164" s="239"/>
      <c r="AZ164" s="239"/>
      <c r="BA164" s="239"/>
      <c r="BB164" s="239"/>
      <c r="BC164" s="239"/>
      <c r="BD164" s="239"/>
      <c r="BE164" s="239"/>
      <c r="BF164" s="239"/>
      <c r="BG164" s="239"/>
      <c r="BH164" s="239"/>
      <c r="BI164" s="239"/>
      <c r="BJ164" s="239"/>
      <c r="BK164" s="239"/>
      <c r="BL164" s="239"/>
      <c r="BM164" s="239"/>
      <c r="BN164" s="239"/>
      <c r="BO164" s="239"/>
      <c r="BP164" s="239"/>
      <c r="BQ164" s="239"/>
      <c r="BR164" s="239"/>
      <c r="BS164" s="239"/>
      <c r="BT164" s="239"/>
      <c r="BU164" s="239"/>
      <c r="BV164" s="239"/>
      <c r="BW164" s="239"/>
      <c r="BX164" s="239"/>
      <c r="BY164" s="239"/>
      <c r="BZ164" s="239"/>
      <c r="CA164" s="239"/>
      <c r="CB164" s="239"/>
      <c r="CC164" s="239"/>
      <c r="CD164" s="239"/>
      <c r="CE164" s="239"/>
      <c r="CF164" s="239"/>
      <c r="CG164" s="239"/>
      <c r="CH164" s="239"/>
      <c r="CI164" s="239"/>
      <c r="CJ164" s="239"/>
      <c r="CK164" s="239"/>
      <c r="CL164" s="239"/>
      <c r="CM164" s="239"/>
      <c r="CN164" s="239"/>
      <c r="CO164" s="239"/>
      <c r="CP164" s="239"/>
      <c r="CQ164" s="239"/>
      <c r="CR164" s="239"/>
      <c r="CS164" s="239"/>
      <c r="CT164" s="239"/>
      <c r="CU164" s="239"/>
      <c r="CV164" s="239"/>
      <c r="CW164" s="239"/>
      <c r="CX164" s="239"/>
      <c r="CY164" s="239"/>
      <c r="CZ164" s="239"/>
      <c r="DA164" s="239"/>
      <c r="DB164" s="239"/>
      <c r="DC164" s="239"/>
      <c r="DD164" s="239"/>
      <c r="DE164" s="239"/>
      <c r="DF164" s="239"/>
      <c r="DG164" s="239"/>
      <c r="DH164" s="239"/>
      <c r="DI164" s="239"/>
      <c r="DJ164" s="239"/>
      <c r="DK164" s="239"/>
      <c r="DL164" s="239"/>
      <c r="DM164" s="239"/>
      <c r="DN164" s="239"/>
      <c r="DO164" s="239"/>
      <c r="DP164" s="239"/>
      <c r="DQ164" s="239"/>
      <c r="DR164" s="239"/>
      <c r="DS164" s="239"/>
      <c r="DT164" s="239"/>
      <c r="DU164" s="239"/>
      <c r="DV164" s="239"/>
      <c r="DW164" s="239"/>
      <c r="DX164" s="239"/>
      <c r="DY164" s="239"/>
      <c r="DZ164" s="239"/>
      <c r="EA164" s="239"/>
      <c r="EB164" s="239"/>
      <c r="EC164" s="239"/>
      <c r="ED164" s="239"/>
      <c r="EE164" s="239"/>
      <c r="EF164" s="239"/>
      <c r="EG164" s="239"/>
      <c r="EH164" s="239"/>
      <c r="EI164" s="239"/>
      <c r="EJ164" s="239"/>
      <c r="EK164" s="239"/>
      <c r="EL164" s="239"/>
      <c r="EM164" s="239"/>
      <c r="EN164" s="239"/>
      <c r="EO164" s="239"/>
      <c r="EP164" s="239"/>
      <c r="EQ164" s="239"/>
      <c r="ER164" s="239"/>
      <c r="ES164" s="239"/>
      <c r="ET164" s="239"/>
      <c r="EU164" s="239"/>
      <c r="EV164" s="239"/>
      <c r="EW164" s="239"/>
      <c r="EX164" s="239"/>
      <c r="EY164" s="239"/>
      <c r="EZ164" s="239"/>
      <c r="FA164" s="239"/>
      <c r="FB164" s="239"/>
      <c r="FC164" s="239"/>
      <c r="FD164" s="239"/>
      <c r="FE164" s="239"/>
      <c r="FF164" s="239"/>
      <c r="FG164" s="239"/>
      <c r="FH164" s="239"/>
      <c r="FI164" s="239"/>
      <c r="FJ164" s="239"/>
      <c r="FK164" s="239"/>
      <c r="FL164" s="239"/>
      <c r="FM164" s="239"/>
      <c r="FN164" s="239"/>
      <c r="FO164" s="239"/>
      <c r="FP164" s="239"/>
      <c r="FQ164" s="239"/>
      <c r="FR164" s="239"/>
      <c r="FS164" s="239"/>
      <c r="FT164" s="239"/>
      <c r="FU164" s="239"/>
      <c r="FV164" s="239"/>
      <c r="FW164" s="239"/>
      <c r="FX164" s="239"/>
      <c r="FY164" s="239"/>
      <c r="FZ164" s="239"/>
      <c r="GA164" s="239"/>
      <c r="GB164" s="239"/>
      <c r="GC164" s="239"/>
      <c r="GD164" s="239"/>
      <c r="GE164" s="239"/>
      <c r="GF164" s="239"/>
      <c r="GG164" s="239"/>
      <c r="GH164" s="239"/>
      <c r="GI164" s="239"/>
      <c r="GJ164" s="239"/>
      <c r="GK164" s="239"/>
      <c r="GL164" s="239"/>
      <c r="GM164" s="239"/>
      <c r="GN164" s="239"/>
      <c r="GO164" s="239"/>
      <c r="GP164" s="239"/>
      <c r="GQ164" s="239"/>
      <c r="GR164" s="239"/>
      <c r="GS164" s="239"/>
      <c r="GT164" s="239"/>
      <c r="GU164" s="239"/>
      <c r="GV164" s="239"/>
      <c r="GW164" s="239"/>
      <c r="GX164" s="239"/>
      <c r="GY164" s="239"/>
      <c r="GZ164" s="239"/>
      <c r="HA164" s="239"/>
      <c r="HB164" s="239"/>
      <c r="HC164" s="239"/>
      <c r="HD164" s="239"/>
      <c r="HE164" s="239"/>
      <c r="HF164" s="239"/>
      <c r="HG164" s="239"/>
      <c r="HH164" s="239"/>
      <c r="HI164" s="239"/>
      <c r="HJ164" s="239"/>
      <c r="HK164" s="239"/>
      <c r="HL164" s="239"/>
      <c r="HM164" s="239"/>
      <c r="HN164" s="239"/>
      <c r="HO164" s="239"/>
      <c r="HP164" s="239"/>
      <c r="HQ164" s="239"/>
      <c r="HR164" s="239"/>
      <c r="HS164" s="239"/>
    </row>
    <row r="165" spans="1:227" s="23" customFormat="1" ht="15" customHeight="1">
      <c r="A165" s="42"/>
      <c r="B165" s="17"/>
      <c r="C165" s="17"/>
      <c r="D165" s="22"/>
      <c r="E165" s="17"/>
      <c r="F165" s="17"/>
      <c r="G165" s="17"/>
      <c r="H165" s="17"/>
      <c r="I165" s="17"/>
      <c r="J165" s="168"/>
      <c r="K165" s="17"/>
      <c r="L165" s="17"/>
      <c r="M165" s="17"/>
      <c r="N165" s="217"/>
      <c r="O165" s="17"/>
      <c r="P165" s="17"/>
      <c r="Q165" s="17"/>
      <c r="R165" s="22"/>
      <c r="S165" s="22"/>
      <c r="T165" s="22"/>
      <c r="U165" s="22"/>
      <c r="V165" s="22"/>
      <c r="W165" s="22"/>
      <c r="X165" s="42"/>
      <c r="Y165" s="239"/>
      <c r="Z165" s="239"/>
      <c r="AA165" s="239"/>
      <c r="AB165" s="239"/>
      <c r="AC165" s="239"/>
      <c r="AD165" s="239"/>
      <c r="AE165" s="239"/>
      <c r="AF165" s="239"/>
      <c r="AG165" s="239"/>
      <c r="AH165" s="239"/>
      <c r="AI165" s="239"/>
      <c r="AJ165" s="239"/>
      <c r="AK165" s="239"/>
      <c r="AL165" s="239"/>
      <c r="AM165" s="239"/>
      <c r="AN165" s="239"/>
      <c r="AO165" s="239"/>
      <c r="AP165" s="239"/>
      <c r="AQ165" s="239"/>
      <c r="AR165" s="239"/>
      <c r="AS165" s="239"/>
      <c r="AT165" s="239"/>
      <c r="AU165" s="239"/>
      <c r="AV165" s="239"/>
      <c r="AW165" s="239"/>
      <c r="AX165" s="239"/>
      <c r="AY165" s="239"/>
      <c r="AZ165" s="239"/>
      <c r="BA165" s="239"/>
      <c r="BB165" s="239"/>
      <c r="BC165" s="239"/>
      <c r="BD165" s="239"/>
      <c r="BE165" s="239"/>
      <c r="BF165" s="239"/>
      <c r="BG165" s="239"/>
      <c r="BH165" s="239"/>
      <c r="BI165" s="239"/>
      <c r="BJ165" s="239"/>
      <c r="BK165" s="239"/>
      <c r="BL165" s="239"/>
      <c r="BM165" s="239"/>
      <c r="BN165" s="239"/>
      <c r="BO165" s="239"/>
      <c r="BP165" s="239"/>
      <c r="BQ165" s="239"/>
      <c r="BR165" s="239"/>
      <c r="BS165" s="239"/>
      <c r="BT165" s="239"/>
      <c r="BU165" s="239"/>
      <c r="BV165" s="239"/>
      <c r="BW165" s="239"/>
      <c r="BX165" s="239"/>
      <c r="BY165" s="239"/>
      <c r="BZ165" s="239"/>
      <c r="CA165" s="239"/>
      <c r="CB165" s="239"/>
      <c r="CC165" s="239"/>
      <c r="CD165" s="239"/>
      <c r="CE165" s="239"/>
      <c r="CF165" s="239"/>
      <c r="CG165" s="239"/>
      <c r="CH165" s="239"/>
      <c r="CI165" s="239"/>
      <c r="CJ165" s="239"/>
      <c r="CK165" s="239"/>
      <c r="CL165" s="239"/>
      <c r="CM165" s="239"/>
      <c r="CN165" s="239"/>
      <c r="CO165" s="239"/>
      <c r="CP165" s="239"/>
      <c r="CQ165" s="239"/>
      <c r="CR165" s="239"/>
      <c r="CS165" s="239"/>
      <c r="CT165" s="239"/>
      <c r="CU165" s="239"/>
      <c r="CV165" s="239"/>
      <c r="CW165" s="239"/>
      <c r="CX165" s="239"/>
      <c r="CY165" s="239"/>
      <c r="CZ165" s="239"/>
      <c r="DA165" s="239"/>
      <c r="DB165" s="239"/>
      <c r="DC165" s="239"/>
      <c r="DD165" s="239"/>
      <c r="DE165" s="239"/>
      <c r="DF165" s="239"/>
      <c r="DG165" s="239"/>
      <c r="DH165" s="239"/>
      <c r="DI165" s="239"/>
      <c r="DJ165" s="239"/>
      <c r="DK165" s="239"/>
      <c r="DL165" s="239"/>
      <c r="DM165" s="239"/>
      <c r="DN165" s="239"/>
      <c r="DO165" s="239"/>
      <c r="DP165" s="239"/>
      <c r="DQ165" s="239"/>
      <c r="DR165" s="239"/>
      <c r="DS165" s="239"/>
      <c r="DT165" s="239"/>
      <c r="DU165" s="239"/>
      <c r="DV165" s="239"/>
      <c r="DW165" s="239"/>
      <c r="DX165" s="239"/>
      <c r="DY165" s="239"/>
      <c r="DZ165" s="239"/>
      <c r="EA165" s="239"/>
      <c r="EB165" s="239"/>
      <c r="EC165" s="239"/>
      <c r="ED165" s="239"/>
      <c r="EE165" s="239"/>
      <c r="EF165" s="239"/>
      <c r="EG165" s="239"/>
      <c r="EH165" s="239"/>
      <c r="EI165" s="239"/>
      <c r="EJ165" s="239"/>
      <c r="EK165" s="239"/>
      <c r="EL165" s="239"/>
      <c r="EM165" s="239"/>
      <c r="EN165" s="239"/>
      <c r="EO165" s="239"/>
      <c r="EP165" s="239"/>
      <c r="EQ165" s="239"/>
      <c r="ER165" s="239"/>
      <c r="ES165" s="239"/>
      <c r="ET165" s="239"/>
      <c r="EU165" s="239"/>
      <c r="EV165" s="239"/>
      <c r="EW165" s="239"/>
      <c r="EX165" s="239"/>
      <c r="EY165" s="239"/>
      <c r="EZ165" s="239"/>
      <c r="FA165" s="239"/>
      <c r="FB165" s="239"/>
      <c r="FC165" s="239"/>
      <c r="FD165" s="239"/>
      <c r="FE165" s="239"/>
      <c r="FF165" s="239"/>
      <c r="FG165" s="239"/>
      <c r="FH165" s="239"/>
      <c r="FI165" s="239"/>
      <c r="FJ165" s="239"/>
      <c r="FK165" s="239"/>
      <c r="FL165" s="239"/>
      <c r="FM165" s="239"/>
      <c r="FN165" s="239"/>
      <c r="FO165" s="239"/>
      <c r="FP165" s="239"/>
      <c r="FQ165" s="239"/>
      <c r="FR165" s="239"/>
      <c r="FS165" s="239"/>
      <c r="FT165" s="239"/>
      <c r="FU165" s="239"/>
      <c r="FV165" s="239"/>
      <c r="FW165" s="239"/>
      <c r="FX165" s="239"/>
      <c r="FY165" s="239"/>
      <c r="FZ165" s="239"/>
      <c r="GA165" s="239"/>
      <c r="GB165" s="239"/>
      <c r="GC165" s="239"/>
      <c r="GD165" s="239"/>
      <c r="GE165" s="239"/>
      <c r="GF165" s="239"/>
      <c r="GG165" s="239"/>
      <c r="GH165" s="239"/>
      <c r="GI165" s="239"/>
      <c r="GJ165" s="239"/>
      <c r="GK165" s="239"/>
      <c r="GL165" s="239"/>
      <c r="GM165" s="239"/>
      <c r="GN165" s="239"/>
      <c r="GO165" s="239"/>
      <c r="GP165" s="239"/>
      <c r="GQ165" s="239"/>
      <c r="GR165" s="239"/>
      <c r="GS165" s="239"/>
      <c r="GT165" s="239"/>
      <c r="GU165" s="239"/>
      <c r="GV165" s="239"/>
      <c r="GW165" s="239"/>
      <c r="GX165" s="239"/>
      <c r="GY165" s="239"/>
      <c r="GZ165" s="239"/>
      <c r="HA165" s="239"/>
      <c r="HB165" s="239"/>
      <c r="HC165" s="239"/>
      <c r="HD165" s="239"/>
      <c r="HE165" s="239"/>
      <c r="HF165" s="239"/>
      <c r="HG165" s="239"/>
      <c r="HH165" s="239"/>
      <c r="HI165" s="239"/>
      <c r="HJ165" s="239"/>
      <c r="HK165" s="239"/>
      <c r="HL165" s="239"/>
      <c r="HM165" s="239"/>
      <c r="HN165" s="239"/>
      <c r="HO165" s="239"/>
      <c r="HP165" s="239"/>
      <c r="HQ165" s="239"/>
      <c r="HR165" s="239"/>
      <c r="HS165" s="239"/>
    </row>
    <row r="166" spans="1:227" s="23" customFormat="1" ht="15" customHeight="1">
      <c r="A166" s="42"/>
      <c r="B166" s="17"/>
      <c r="C166" s="17"/>
      <c r="D166" s="22"/>
      <c r="E166" s="184"/>
      <c r="F166" s="184"/>
      <c r="G166" s="184"/>
      <c r="H166" s="184"/>
      <c r="I166" s="184"/>
      <c r="J166" s="254"/>
      <c r="K166" s="184"/>
      <c r="L166" s="263"/>
      <c r="M166" s="184"/>
      <c r="N166" s="184"/>
      <c r="O166" s="184"/>
      <c r="P166" s="184"/>
      <c r="Q166" s="184"/>
      <c r="R166" s="186"/>
      <c r="S166" s="186"/>
      <c r="T166" s="186"/>
      <c r="U166" s="186"/>
      <c r="V166" s="186"/>
      <c r="W166" s="22"/>
      <c r="X166" s="42"/>
      <c r="Y166" s="239"/>
      <c r="Z166" s="239"/>
      <c r="AA166" s="239"/>
      <c r="AB166" s="239"/>
      <c r="AC166" s="239"/>
      <c r="AD166" s="239"/>
      <c r="AE166" s="239"/>
      <c r="AF166" s="239"/>
      <c r="AG166" s="239"/>
      <c r="AH166" s="239"/>
      <c r="AI166" s="239"/>
      <c r="AJ166" s="239"/>
      <c r="AK166" s="239"/>
      <c r="AL166" s="239"/>
      <c r="AM166" s="239"/>
      <c r="AN166" s="239"/>
      <c r="AO166" s="239"/>
      <c r="AP166" s="239"/>
      <c r="AQ166" s="239"/>
      <c r="AR166" s="239"/>
      <c r="AS166" s="239"/>
      <c r="AT166" s="239"/>
      <c r="AU166" s="239"/>
      <c r="AV166" s="239"/>
      <c r="AW166" s="239"/>
      <c r="AX166" s="239"/>
      <c r="AY166" s="239"/>
      <c r="AZ166" s="239"/>
      <c r="BA166" s="239"/>
      <c r="BB166" s="239"/>
      <c r="BC166" s="239"/>
      <c r="BD166" s="239"/>
      <c r="BE166" s="239"/>
      <c r="BF166" s="239"/>
      <c r="BG166" s="239"/>
      <c r="BH166" s="239"/>
      <c r="BI166" s="239"/>
      <c r="BJ166" s="239"/>
      <c r="BK166" s="239"/>
      <c r="BL166" s="239"/>
      <c r="BM166" s="239"/>
      <c r="BN166" s="239"/>
      <c r="BO166" s="239"/>
      <c r="BP166" s="239"/>
      <c r="BQ166" s="239"/>
      <c r="BR166" s="239"/>
      <c r="BS166" s="239"/>
      <c r="BT166" s="239"/>
      <c r="BU166" s="239"/>
      <c r="BV166" s="239"/>
      <c r="BW166" s="239"/>
      <c r="BX166" s="239"/>
      <c r="BY166" s="239"/>
      <c r="BZ166" s="239"/>
      <c r="CA166" s="239"/>
      <c r="CB166" s="239"/>
      <c r="CC166" s="239"/>
      <c r="CD166" s="239"/>
      <c r="CE166" s="239"/>
      <c r="CF166" s="239"/>
      <c r="CG166" s="239"/>
      <c r="CH166" s="239"/>
      <c r="CI166" s="239"/>
      <c r="CJ166" s="239"/>
      <c r="CK166" s="239"/>
      <c r="CL166" s="239"/>
      <c r="CM166" s="239"/>
      <c r="CN166" s="239"/>
      <c r="CO166" s="239"/>
      <c r="CP166" s="239"/>
      <c r="CQ166" s="239"/>
      <c r="CR166" s="239"/>
      <c r="CS166" s="239"/>
      <c r="CT166" s="239"/>
      <c r="CU166" s="239"/>
      <c r="CV166" s="239"/>
      <c r="CW166" s="239"/>
      <c r="CX166" s="239"/>
      <c r="CY166" s="239"/>
      <c r="CZ166" s="239"/>
      <c r="DA166" s="239"/>
      <c r="DB166" s="239"/>
      <c r="DC166" s="239"/>
      <c r="DD166" s="239"/>
      <c r="DE166" s="239"/>
      <c r="DF166" s="239"/>
      <c r="DG166" s="239"/>
      <c r="DH166" s="239"/>
      <c r="DI166" s="239"/>
      <c r="DJ166" s="239"/>
      <c r="DK166" s="239"/>
      <c r="DL166" s="239"/>
      <c r="DM166" s="239"/>
      <c r="DN166" s="239"/>
      <c r="DO166" s="239"/>
      <c r="DP166" s="239"/>
      <c r="DQ166" s="239"/>
      <c r="DR166" s="239"/>
      <c r="DS166" s="239"/>
      <c r="DT166" s="239"/>
      <c r="DU166" s="239"/>
      <c r="DV166" s="239"/>
      <c r="DW166" s="239"/>
      <c r="DX166" s="239"/>
      <c r="DY166" s="239"/>
      <c r="DZ166" s="239"/>
      <c r="EA166" s="239"/>
      <c r="EB166" s="239"/>
      <c r="EC166" s="239"/>
      <c r="ED166" s="239"/>
      <c r="EE166" s="239"/>
      <c r="EF166" s="239"/>
      <c r="EG166" s="239"/>
      <c r="EH166" s="239"/>
      <c r="EI166" s="239"/>
      <c r="EJ166" s="239"/>
      <c r="EK166" s="239"/>
      <c r="EL166" s="239"/>
      <c r="EM166" s="239"/>
      <c r="EN166" s="239"/>
      <c r="EO166" s="239"/>
      <c r="EP166" s="239"/>
      <c r="EQ166" s="239"/>
      <c r="ER166" s="239"/>
      <c r="ES166" s="239"/>
      <c r="ET166" s="239"/>
      <c r="EU166" s="239"/>
      <c r="EV166" s="239"/>
      <c r="EW166" s="239"/>
      <c r="EX166" s="239"/>
      <c r="EY166" s="239"/>
      <c r="EZ166" s="239"/>
      <c r="FA166" s="239"/>
      <c r="FB166" s="239"/>
      <c r="FC166" s="239"/>
      <c r="FD166" s="239"/>
      <c r="FE166" s="239"/>
      <c r="FF166" s="239"/>
      <c r="FG166" s="239"/>
      <c r="FH166" s="239"/>
      <c r="FI166" s="239"/>
      <c r="FJ166" s="239"/>
      <c r="FK166" s="239"/>
      <c r="FL166" s="239"/>
      <c r="FM166" s="239"/>
      <c r="FN166" s="239"/>
      <c r="FO166" s="239"/>
      <c r="FP166" s="239"/>
      <c r="FQ166" s="239"/>
      <c r="FR166" s="239"/>
      <c r="FS166" s="239"/>
      <c r="FT166" s="239"/>
      <c r="FU166" s="239"/>
      <c r="FV166" s="239"/>
      <c r="FW166" s="239"/>
      <c r="FX166" s="239"/>
      <c r="FY166" s="239"/>
      <c r="FZ166" s="239"/>
      <c r="GA166" s="239"/>
      <c r="GB166" s="239"/>
      <c r="GC166" s="239"/>
      <c r="GD166" s="239"/>
      <c r="GE166" s="239"/>
      <c r="GF166" s="239"/>
      <c r="GG166" s="239"/>
      <c r="GH166" s="239"/>
      <c r="GI166" s="239"/>
      <c r="GJ166" s="239"/>
      <c r="GK166" s="239"/>
      <c r="GL166" s="239"/>
      <c r="GM166" s="239"/>
      <c r="GN166" s="239"/>
      <c r="GO166" s="239"/>
      <c r="GP166" s="239"/>
      <c r="GQ166" s="239"/>
      <c r="GR166" s="239"/>
      <c r="GS166" s="239"/>
      <c r="GT166" s="239"/>
      <c r="GU166" s="239"/>
      <c r="GV166" s="239"/>
      <c r="GW166" s="239"/>
      <c r="GX166" s="239"/>
      <c r="GY166" s="239"/>
      <c r="GZ166" s="239"/>
      <c r="HA166" s="239"/>
      <c r="HB166" s="239"/>
      <c r="HC166" s="239"/>
      <c r="HD166" s="239"/>
      <c r="HE166" s="239"/>
      <c r="HF166" s="239"/>
      <c r="HG166" s="239"/>
      <c r="HH166" s="239"/>
      <c r="HI166" s="239"/>
      <c r="HJ166" s="239"/>
      <c r="HK166" s="239"/>
      <c r="HL166" s="239"/>
      <c r="HM166" s="239"/>
      <c r="HN166" s="239"/>
      <c r="HO166" s="239"/>
      <c r="HP166" s="239"/>
      <c r="HQ166" s="239"/>
      <c r="HR166" s="239"/>
      <c r="HS166" s="239"/>
    </row>
    <row r="167" spans="1:227" s="23" customFormat="1" ht="15" customHeight="1">
      <c r="A167" s="42"/>
      <c r="B167" s="17"/>
      <c r="C167" s="17"/>
      <c r="D167" s="22"/>
      <c r="E167" s="17"/>
      <c r="F167" s="17"/>
      <c r="G167" s="17"/>
      <c r="H167" s="17"/>
      <c r="I167" s="17"/>
      <c r="J167" s="168"/>
      <c r="K167" s="17"/>
      <c r="L167" s="217"/>
      <c r="M167" s="17"/>
      <c r="N167" s="17"/>
      <c r="O167" s="17"/>
      <c r="P167" s="17"/>
      <c r="Q167" s="17"/>
      <c r="R167" s="22"/>
      <c r="S167" s="22"/>
      <c r="T167" s="22"/>
      <c r="U167" s="22"/>
      <c r="V167" s="22"/>
      <c r="W167" s="22"/>
      <c r="X167" s="42"/>
      <c r="Y167" s="239"/>
      <c r="Z167" s="239"/>
      <c r="AA167" s="239"/>
      <c r="AB167" s="239"/>
      <c r="AC167" s="239"/>
      <c r="AD167" s="239"/>
      <c r="AE167" s="239"/>
      <c r="AF167" s="239"/>
      <c r="AG167" s="239"/>
      <c r="AH167" s="239"/>
      <c r="AI167" s="239"/>
      <c r="AJ167" s="239"/>
      <c r="AK167" s="239"/>
      <c r="AL167" s="239"/>
      <c r="AM167" s="239"/>
      <c r="AN167" s="239"/>
      <c r="AO167" s="239"/>
      <c r="AP167" s="239"/>
      <c r="AQ167" s="239"/>
      <c r="AR167" s="239"/>
      <c r="AS167" s="239"/>
      <c r="AT167" s="239"/>
      <c r="AU167" s="239"/>
      <c r="AV167" s="239"/>
      <c r="AW167" s="239"/>
      <c r="AX167" s="239"/>
      <c r="AY167" s="239"/>
      <c r="AZ167" s="239"/>
      <c r="BA167" s="239"/>
      <c r="BB167" s="239"/>
      <c r="BC167" s="239"/>
      <c r="BD167" s="239"/>
      <c r="BE167" s="239"/>
      <c r="BF167" s="239"/>
      <c r="BG167" s="239"/>
      <c r="BH167" s="239"/>
      <c r="BI167" s="239"/>
      <c r="BJ167" s="239"/>
      <c r="BK167" s="239"/>
      <c r="BL167" s="239"/>
      <c r="BM167" s="239"/>
      <c r="BN167" s="239"/>
      <c r="BO167" s="239"/>
      <c r="BP167" s="239"/>
      <c r="BQ167" s="239"/>
      <c r="BR167" s="239"/>
      <c r="BS167" s="239"/>
      <c r="BT167" s="239"/>
      <c r="BU167" s="239"/>
      <c r="BV167" s="239"/>
      <c r="BW167" s="239"/>
      <c r="BX167" s="239"/>
      <c r="BY167" s="239"/>
      <c r="BZ167" s="239"/>
      <c r="CA167" s="239"/>
      <c r="CB167" s="239"/>
      <c r="CC167" s="239"/>
      <c r="CD167" s="239"/>
      <c r="CE167" s="239"/>
      <c r="CF167" s="239"/>
      <c r="CG167" s="239"/>
      <c r="CH167" s="239"/>
      <c r="CI167" s="239"/>
      <c r="CJ167" s="239"/>
      <c r="CK167" s="239"/>
      <c r="CL167" s="239"/>
      <c r="CM167" s="239"/>
      <c r="CN167" s="239"/>
      <c r="CO167" s="239"/>
      <c r="CP167" s="239"/>
      <c r="CQ167" s="239"/>
      <c r="CR167" s="239"/>
      <c r="CS167" s="239"/>
      <c r="CT167" s="239"/>
      <c r="CU167" s="239"/>
      <c r="CV167" s="239"/>
      <c r="CW167" s="239"/>
      <c r="CX167" s="239"/>
      <c r="CY167" s="239"/>
      <c r="CZ167" s="239"/>
      <c r="DA167" s="239"/>
      <c r="DB167" s="239"/>
      <c r="DC167" s="239"/>
      <c r="DD167" s="239"/>
      <c r="DE167" s="239"/>
      <c r="DF167" s="239"/>
      <c r="DG167" s="239"/>
      <c r="DH167" s="239"/>
      <c r="DI167" s="239"/>
      <c r="DJ167" s="239"/>
      <c r="DK167" s="239"/>
      <c r="DL167" s="239"/>
      <c r="DM167" s="239"/>
      <c r="DN167" s="239"/>
      <c r="DO167" s="239"/>
      <c r="DP167" s="239"/>
      <c r="DQ167" s="239"/>
      <c r="DR167" s="239"/>
      <c r="DS167" s="239"/>
      <c r="DT167" s="239"/>
      <c r="DU167" s="239"/>
      <c r="DV167" s="239"/>
      <c r="DW167" s="239"/>
      <c r="DX167" s="239"/>
      <c r="DY167" s="239"/>
      <c r="DZ167" s="239"/>
      <c r="EA167" s="239"/>
      <c r="EB167" s="239"/>
      <c r="EC167" s="239"/>
      <c r="ED167" s="239"/>
      <c r="EE167" s="239"/>
      <c r="EF167" s="239"/>
      <c r="EG167" s="239"/>
      <c r="EH167" s="239"/>
      <c r="EI167" s="239"/>
      <c r="EJ167" s="239"/>
      <c r="EK167" s="239"/>
      <c r="EL167" s="239"/>
      <c r="EM167" s="239"/>
      <c r="EN167" s="239"/>
      <c r="EO167" s="239"/>
      <c r="EP167" s="239"/>
      <c r="EQ167" s="239"/>
      <c r="ER167" s="239"/>
      <c r="ES167" s="239"/>
      <c r="ET167" s="239"/>
      <c r="EU167" s="239"/>
      <c r="EV167" s="239"/>
      <c r="EW167" s="239"/>
      <c r="EX167" s="239"/>
      <c r="EY167" s="239"/>
      <c r="EZ167" s="239"/>
      <c r="FA167" s="239"/>
      <c r="FB167" s="239"/>
      <c r="FC167" s="239"/>
      <c r="FD167" s="239"/>
      <c r="FE167" s="239"/>
      <c r="FF167" s="239"/>
      <c r="FG167" s="239"/>
      <c r="FH167" s="239"/>
      <c r="FI167" s="239"/>
      <c r="FJ167" s="239"/>
      <c r="FK167" s="239"/>
      <c r="FL167" s="239"/>
      <c r="FM167" s="239"/>
      <c r="FN167" s="239"/>
      <c r="FO167" s="239"/>
      <c r="FP167" s="239"/>
      <c r="FQ167" s="239"/>
      <c r="FR167" s="239"/>
      <c r="FS167" s="239"/>
      <c r="FT167" s="239"/>
      <c r="FU167" s="239"/>
      <c r="FV167" s="239"/>
      <c r="FW167" s="239"/>
      <c r="FX167" s="239"/>
      <c r="FY167" s="239"/>
      <c r="FZ167" s="239"/>
      <c r="GA167" s="239"/>
      <c r="GB167" s="239"/>
      <c r="GC167" s="239"/>
      <c r="GD167" s="239"/>
      <c r="GE167" s="239"/>
      <c r="GF167" s="239"/>
      <c r="GG167" s="239"/>
      <c r="GH167" s="239"/>
      <c r="GI167" s="239"/>
      <c r="GJ167" s="239"/>
      <c r="GK167" s="239"/>
      <c r="GL167" s="239"/>
      <c r="GM167" s="239"/>
      <c r="GN167" s="239"/>
      <c r="GO167" s="239"/>
      <c r="GP167" s="239"/>
      <c r="GQ167" s="239"/>
      <c r="GR167" s="239"/>
      <c r="GS167" s="239"/>
      <c r="GT167" s="239"/>
      <c r="GU167" s="239"/>
      <c r="GV167" s="239"/>
      <c r="GW167" s="239"/>
      <c r="GX167" s="239"/>
      <c r="GY167" s="239"/>
      <c r="GZ167" s="239"/>
      <c r="HA167" s="239"/>
      <c r="HB167" s="239"/>
      <c r="HC167" s="239"/>
      <c r="HD167" s="239"/>
      <c r="HE167" s="239"/>
      <c r="HF167" s="239"/>
      <c r="HG167" s="239"/>
      <c r="HH167" s="239"/>
      <c r="HI167" s="239"/>
      <c r="HJ167" s="239"/>
      <c r="HK167" s="239"/>
      <c r="HL167" s="239"/>
      <c r="HM167" s="239"/>
      <c r="HN167" s="239"/>
      <c r="HO167" s="239"/>
      <c r="HP167" s="239"/>
      <c r="HQ167" s="239"/>
      <c r="HR167" s="239"/>
      <c r="HS167" s="239"/>
    </row>
    <row r="168" spans="1:227" s="23" customFormat="1" ht="15" customHeight="1">
      <c r="A168" s="42"/>
      <c r="B168" s="17"/>
      <c r="C168" s="17"/>
      <c r="D168" s="22"/>
      <c r="E168" s="17"/>
      <c r="F168" s="17"/>
      <c r="G168" s="17"/>
      <c r="H168" s="17"/>
      <c r="I168" s="17"/>
      <c r="J168" s="168" t="str">
        <f>Wymagania!I143</f>
        <v>Vitoclima 300-S/HE CNF3028M1</v>
      </c>
      <c r="K168" s="17"/>
      <c r="L168" s="17"/>
      <c r="M168" s="17"/>
      <c r="N168" s="217">
        <f>IFERROR(VLOOKUP(J168,Wymagania!$W$85:$AC$87,7,0),"")</f>
        <v>7634585</v>
      </c>
      <c r="O168" s="17"/>
      <c r="P168" s="17"/>
      <c r="Q168" s="17"/>
      <c r="R168" s="22"/>
      <c r="S168" s="22"/>
      <c r="T168" s="22"/>
      <c r="U168" s="22"/>
      <c r="V168" s="22"/>
      <c r="W168" s="22"/>
      <c r="X168" s="42"/>
      <c r="Y168" s="239"/>
      <c r="Z168" s="239"/>
      <c r="AA168" s="239"/>
      <c r="AB168" s="239"/>
      <c r="AC168" s="239"/>
      <c r="AD168" s="239"/>
      <c r="AE168" s="239"/>
      <c r="AF168" s="239"/>
      <c r="AG168" s="239"/>
      <c r="AH168" s="239"/>
      <c r="AI168" s="239"/>
      <c r="AJ168" s="239"/>
      <c r="AK168" s="239"/>
      <c r="AL168" s="239"/>
      <c r="AM168" s="239"/>
      <c r="AN168" s="239"/>
      <c r="AO168" s="239"/>
      <c r="AP168" s="239"/>
      <c r="AQ168" s="239"/>
      <c r="AR168" s="239"/>
      <c r="AS168" s="239"/>
      <c r="AT168" s="239"/>
      <c r="AU168" s="239"/>
      <c r="AV168" s="239"/>
      <c r="AW168" s="239"/>
      <c r="AX168" s="239"/>
      <c r="AY168" s="239"/>
      <c r="AZ168" s="239"/>
      <c r="BA168" s="239"/>
      <c r="BB168" s="239"/>
      <c r="BC168" s="239"/>
      <c r="BD168" s="239"/>
      <c r="BE168" s="239"/>
      <c r="BF168" s="239"/>
      <c r="BG168" s="239"/>
      <c r="BH168" s="239"/>
      <c r="BI168" s="239"/>
      <c r="BJ168" s="239"/>
      <c r="BK168" s="239"/>
      <c r="BL168" s="239"/>
      <c r="BM168" s="239"/>
      <c r="BN168" s="239"/>
      <c r="BO168" s="239"/>
      <c r="BP168" s="239"/>
      <c r="BQ168" s="239"/>
      <c r="BR168" s="239"/>
      <c r="BS168" s="239"/>
      <c r="BT168" s="239"/>
      <c r="BU168" s="239"/>
      <c r="BV168" s="239"/>
      <c r="BW168" s="239"/>
      <c r="BX168" s="239"/>
      <c r="BY168" s="239"/>
      <c r="BZ168" s="239"/>
      <c r="CA168" s="239"/>
      <c r="CB168" s="239"/>
      <c r="CC168" s="239"/>
      <c r="CD168" s="239"/>
      <c r="CE168" s="239"/>
      <c r="CF168" s="239"/>
      <c r="CG168" s="239"/>
      <c r="CH168" s="239"/>
      <c r="CI168" s="239"/>
      <c r="CJ168" s="239"/>
      <c r="CK168" s="239"/>
      <c r="CL168" s="239"/>
      <c r="CM168" s="239"/>
      <c r="CN168" s="239"/>
      <c r="CO168" s="239"/>
      <c r="CP168" s="239"/>
      <c r="CQ168" s="239"/>
      <c r="CR168" s="239"/>
      <c r="CS168" s="239"/>
      <c r="CT168" s="239"/>
      <c r="CU168" s="239"/>
      <c r="CV168" s="239"/>
      <c r="CW168" s="239"/>
      <c r="CX168" s="239"/>
      <c r="CY168" s="239"/>
      <c r="CZ168" s="239"/>
      <c r="DA168" s="239"/>
      <c r="DB168" s="239"/>
      <c r="DC168" s="239"/>
      <c r="DD168" s="239"/>
      <c r="DE168" s="239"/>
      <c r="DF168" s="239"/>
      <c r="DG168" s="239"/>
      <c r="DH168" s="239"/>
      <c r="DI168" s="239"/>
      <c r="DJ168" s="239"/>
      <c r="DK168" s="239"/>
      <c r="DL168" s="239"/>
      <c r="DM168" s="239"/>
      <c r="DN168" s="239"/>
      <c r="DO168" s="239"/>
      <c r="DP168" s="239"/>
      <c r="DQ168" s="239"/>
      <c r="DR168" s="239"/>
      <c r="DS168" s="239"/>
      <c r="DT168" s="239"/>
      <c r="DU168" s="239"/>
      <c r="DV168" s="239"/>
      <c r="DW168" s="239"/>
      <c r="DX168" s="239"/>
      <c r="DY168" s="239"/>
      <c r="DZ168" s="239"/>
      <c r="EA168" s="239"/>
      <c r="EB168" s="239"/>
      <c r="EC168" s="239"/>
      <c r="ED168" s="239"/>
      <c r="EE168" s="239"/>
      <c r="EF168" s="239"/>
      <c r="EG168" s="239"/>
      <c r="EH168" s="239"/>
      <c r="EI168" s="239"/>
      <c r="EJ168" s="239"/>
      <c r="EK168" s="239"/>
      <c r="EL168" s="239"/>
      <c r="EM168" s="239"/>
      <c r="EN168" s="239"/>
      <c r="EO168" s="239"/>
      <c r="EP168" s="239"/>
      <c r="EQ168" s="239"/>
      <c r="ER168" s="239"/>
      <c r="ES168" s="239"/>
      <c r="ET168" s="239"/>
      <c r="EU168" s="239"/>
      <c r="EV168" s="239"/>
      <c r="EW168" s="239"/>
      <c r="EX168" s="239"/>
      <c r="EY168" s="239"/>
      <c r="EZ168" s="239"/>
      <c r="FA168" s="239"/>
      <c r="FB168" s="239"/>
      <c r="FC168" s="239"/>
      <c r="FD168" s="239"/>
      <c r="FE168" s="239"/>
      <c r="FF168" s="239"/>
      <c r="FG168" s="239"/>
      <c r="FH168" s="239"/>
      <c r="FI168" s="239"/>
      <c r="FJ168" s="239"/>
      <c r="FK168" s="239"/>
      <c r="FL168" s="239"/>
      <c r="FM168" s="239"/>
      <c r="FN168" s="239"/>
      <c r="FO168" s="239"/>
      <c r="FP168" s="239"/>
      <c r="FQ168" s="239"/>
      <c r="FR168" s="239"/>
      <c r="FS168" s="239"/>
      <c r="FT168" s="239"/>
      <c r="FU168" s="239"/>
      <c r="FV168" s="239"/>
      <c r="FW168" s="239"/>
      <c r="FX168" s="239"/>
      <c r="FY168" s="239"/>
      <c r="FZ168" s="239"/>
      <c r="GA168" s="239"/>
      <c r="GB168" s="239"/>
      <c r="GC168" s="239"/>
      <c r="GD168" s="239"/>
      <c r="GE168" s="239"/>
      <c r="GF168" s="239"/>
      <c r="GG168" s="239"/>
      <c r="GH168" s="239"/>
      <c r="GI168" s="239"/>
      <c r="GJ168" s="239"/>
      <c r="GK168" s="239"/>
      <c r="GL168" s="239"/>
      <c r="GM168" s="239"/>
      <c r="GN168" s="239"/>
      <c r="GO168" s="239"/>
      <c r="GP168" s="239"/>
      <c r="GQ168" s="239"/>
      <c r="GR168" s="239"/>
      <c r="GS168" s="239"/>
      <c r="GT168" s="239"/>
      <c r="GU168" s="239"/>
      <c r="GV168" s="239"/>
      <c r="GW168" s="239"/>
      <c r="GX168" s="239"/>
      <c r="GY168" s="239"/>
      <c r="GZ168" s="239"/>
      <c r="HA168" s="239"/>
      <c r="HB168" s="239"/>
      <c r="HC168" s="239"/>
      <c r="HD168" s="239"/>
      <c r="HE168" s="239"/>
      <c r="HF168" s="239"/>
      <c r="HG168" s="239"/>
      <c r="HH168" s="239"/>
      <c r="HI168" s="239"/>
      <c r="HJ168" s="239"/>
      <c r="HK168" s="239"/>
      <c r="HL168" s="239"/>
      <c r="HM168" s="239"/>
      <c r="HN168" s="239"/>
      <c r="HO168" s="239"/>
      <c r="HP168" s="239"/>
      <c r="HQ168" s="239"/>
      <c r="HR168" s="239"/>
      <c r="HS168" s="239"/>
    </row>
    <row r="169" spans="1:227" s="23" customFormat="1" ht="15" customHeight="1">
      <c r="A169" s="42"/>
      <c r="B169" s="17"/>
      <c r="C169" s="17"/>
      <c r="D169" s="22"/>
      <c r="E169" s="17"/>
      <c r="F169" s="17"/>
      <c r="G169" s="17"/>
      <c r="H169" s="17"/>
      <c r="I169" s="17"/>
      <c r="J169" s="168" t="str">
        <f>Wymagania!I144</f>
        <v>Vitoclima 300-S/HE CNF3036M1</v>
      </c>
      <c r="K169" s="17"/>
      <c r="L169" s="17"/>
      <c r="M169" s="17"/>
      <c r="N169" s="217">
        <f>IFERROR(VLOOKUP(J169,Wymagania!$W$85:$AC$87,7,0),"")</f>
        <v>7634586</v>
      </c>
      <c r="O169" s="17"/>
      <c r="P169" s="17"/>
      <c r="Q169" s="17"/>
      <c r="R169" s="22"/>
      <c r="S169" s="22"/>
      <c r="T169" s="22"/>
      <c r="U169" s="22"/>
      <c r="V169" s="22"/>
      <c r="W169" s="22"/>
      <c r="X169" s="42"/>
      <c r="Y169" s="239"/>
      <c r="Z169" s="239"/>
      <c r="AA169" s="239"/>
      <c r="AB169" s="239"/>
      <c r="AC169" s="239"/>
      <c r="AD169" s="239"/>
      <c r="AE169" s="239"/>
      <c r="AF169" s="239"/>
      <c r="AG169" s="239"/>
      <c r="AH169" s="239"/>
      <c r="AI169" s="239"/>
      <c r="AJ169" s="239"/>
      <c r="AK169" s="239"/>
      <c r="AL169" s="239"/>
      <c r="AM169" s="239"/>
      <c r="AN169" s="239"/>
      <c r="AO169" s="239"/>
      <c r="AP169" s="239"/>
      <c r="AQ169" s="239"/>
      <c r="AR169" s="239"/>
      <c r="AS169" s="239"/>
      <c r="AT169" s="239"/>
      <c r="AU169" s="239"/>
      <c r="AV169" s="239"/>
      <c r="AW169" s="239"/>
      <c r="AX169" s="239"/>
      <c r="AY169" s="239"/>
      <c r="AZ169" s="239"/>
      <c r="BA169" s="239"/>
      <c r="BB169" s="239"/>
      <c r="BC169" s="239"/>
      <c r="BD169" s="239"/>
      <c r="BE169" s="239"/>
      <c r="BF169" s="239"/>
      <c r="BG169" s="239"/>
      <c r="BH169" s="239"/>
      <c r="BI169" s="239"/>
      <c r="BJ169" s="239"/>
      <c r="BK169" s="239"/>
      <c r="BL169" s="239"/>
      <c r="BM169" s="239"/>
      <c r="BN169" s="239"/>
      <c r="BO169" s="239"/>
      <c r="BP169" s="239"/>
      <c r="BQ169" s="239"/>
      <c r="BR169" s="239"/>
      <c r="BS169" s="239"/>
      <c r="BT169" s="239"/>
      <c r="BU169" s="239"/>
      <c r="BV169" s="239"/>
      <c r="BW169" s="239"/>
      <c r="BX169" s="239"/>
      <c r="BY169" s="239"/>
      <c r="BZ169" s="239"/>
      <c r="CA169" s="239"/>
      <c r="CB169" s="239"/>
      <c r="CC169" s="239"/>
      <c r="CD169" s="239"/>
      <c r="CE169" s="239"/>
      <c r="CF169" s="239"/>
      <c r="CG169" s="239"/>
      <c r="CH169" s="239"/>
      <c r="CI169" s="239"/>
      <c r="CJ169" s="239"/>
      <c r="CK169" s="239"/>
      <c r="CL169" s="239"/>
      <c r="CM169" s="239"/>
      <c r="CN169" s="239"/>
      <c r="CO169" s="239"/>
      <c r="CP169" s="239"/>
      <c r="CQ169" s="239"/>
      <c r="CR169" s="239"/>
      <c r="CS169" s="239"/>
      <c r="CT169" s="239"/>
      <c r="CU169" s="239"/>
      <c r="CV169" s="239"/>
      <c r="CW169" s="239"/>
      <c r="CX169" s="239"/>
      <c r="CY169" s="239"/>
      <c r="CZ169" s="239"/>
      <c r="DA169" s="239"/>
      <c r="DB169" s="239"/>
      <c r="DC169" s="239"/>
      <c r="DD169" s="239"/>
      <c r="DE169" s="239"/>
      <c r="DF169" s="239"/>
      <c r="DG169" s="239"/>
      <c r="DH169" s="239"/>
      <c r="DI169" s="239"/>
      <c r="DJ169" s="239"/>
      <c r="DK169" s="239"/>
      <c r="DL169" s="239"/>
      <c r="DM169" s="239"/>
      <c r="DN169" s="239"/>
      <c r="DO169" s="239"/>
      <c r="DP169" s="239"/>
      <c r="DQ169" s="239"/>
      <c r="DR169" s="239"/>
      <c r="DS169" s="239"/>
      <c r="DT169" s="239"/>
      <c r="DU169" s="239"/>
      <c r="DV169" s="239"/>
      <c r="DW169" s="239"/>
      <c r="DX169" s="239"/>
      <c r="DY169" s="239"/>
      <c r="DZ169" s="239"/>
      <c r="EA169" s="239"/>
      <c r="EB169" s="239"/>
      <c r="EC169" s="239"/>
      <c r="ED169" s="239"/>
      <c r="EE169" s="239"/>
      <c r="EF169" s="239"/>
      <c r="EG169" s="239"/>
      <c r="EH169" s="239"/>
      <c r="EI169" s="239"/>
      <c r="EJ169" s="239"/>
      <c r="EK169" s="239"/>
      <c r="EL169" s="239"/>
      <c r="EM169" s="239"/>
      <c r="EN169" s="239"/>
      <c r="EO169" s="239"/>
      <c r="EP169" s="239"/>
      <c r="EQ169" s="239"/>
      <c r="ER169" s="239"/>
      <c r="ES169" s="239"/>
      <c r="ET169" s="239"/>
      <c r="EU169" s="239"/>
      <c r="EV169" s="239"/>
      <c r="EW169" s="239"/>
      <c r="EX169" s="239"/>
      <c r="EY169" s="239"/>
      <c r="EZ169" s="239"/>
      <c r="FA169" s="239"/>
      <c r="FB169" s="239"/>
      <c r="FC169" s="239"/>
      <c r="FD169" s="239"/>
      <c r="FE169" s="239"/>
      <c r="FF169" s="239"/>
      <c r="FG169" s="239"/>
      <c r="FH169" s="239"/>
      <c r="FI169" s="239"/>
      <c r="FJ169" s="239"/>
      <c r="FK169" s="239"/>
      <c r="FL169" s="239"/>
      <c r="FM169" s="239"/>
      <c r="FN169" s="239"/>
      <c r="FO169" s="239"/>
      <c r="FP169" s="239"/>
      <c r="FQ169" s="239"/>
      <c r="FR169" s="239"/>
      <c r="FS169" s="239"/>
      <c r="FT169" s="239"/>
      <c r="FU169" s="239"/>
      <c r="FV169" s="239"/>
      <c r="FW169" s="239"/>
      <c r="FX169" s="239"/>
      <c r="FY169" s="239"/>
      <c r="FZ169" s="239"/>
      <c r="GA169" s="239"/>
      <c r="GB169" s="239"/>
      <c r="GC169" s="239"/>
      <c r="GD169" s="239"/>
      <c r="GE169" s="239"/>
      <c r="GF169" s="239"/>
      <c r="GG169" s="239"/>
      <c r="GH169" s="239"/>
      <c r="GI169" s="239"/>
      <c r="GJ169" s="239"/>
      <c r="GK169" s="239"/>
      <c r="GL169" s="239"/>
      <c r="GM169" s="239"/>
      <c r="GN169" s="239"/>
      <c r="GO169" s="239"/>
      <c r="GP169" s="239"/>
      <c r="GQ169" s="239"/>
      <c r="GR169" s="239"/>
      <c r="GS169" s="239"/>
      <c r="GT169" s="239"/>
      <c r="GU169" s="239"/>
      <c r="GV169" s="239"/>
      <c r="GW169" s="239"/>
      <c r="GX169" s="239"/>
      <c r="GY169" s="239"/>
      <c r="GZ169" s="239"/>
      <c r="HA169" s="239"/>
      <c r="HB169" s="239"/>
      <c r="HC169" s="239"/>
      <c r="HD169" s="239"/>
      <c r="HE169" s="239"/>
      <c r="HF169" s="239"/>
      <c r="HG169" s="239"/>
      <c r="HH169" s="239"/>
      <c r="HI169" s="239"/>
      <c r="HJ169" s="239"/>
      <c r="HK169" s="239"/>
      <c r="HL169" s="239"/>
      <c r="HM169" s="239"/>
      <c r="HN169" s="239"/>
      <c r="HO169" s="239"/>
      <c r="HP169" s="239"/>
      <c r="HQ169" s="239"/>
      <c r="HR169" s="239"/>
      <c r="HS169" s="239"/>
    </row>
    <row r="170" spans="1:227" s="23" customFormat="1" ht="15" customHeight="1">
      <c r="A170" s="42"/>
      <c r="B170" s="17"/>
      <c r="C170" s="17"/>
      <c r="D170" s="22"/>
      <c r="E170" s="17"/>
      <c r="F170" s="17"/>
      <c r="G170" s="17"/>
      <c r="H170" s="17"/>
      <c r="I170" s="17"/>
      <c r="J170" s="168" t="str">
        <f>Wymagania!I145</f>
        <v/>
      </c>
      <c r="K170" s="17"/>
      <c r="L170" s="17"/>
      <c r="M170" s="17"/>
      <c r="N170" s="217" t="str">
        <f>IFERROR(VLOOKUP(J170,Wymagania!$W$85:$AC$87,7,0),"")</f>
        <v/>
      </c>
      <c r="O170" s="17"/>
      <c r="P170" s="17"/>
      <c r="Q170" s="17"/>
      <c r="R170" s="22"/>
      <c r="S170" s="22"/>
      <c r="T170" s="22"/>
      <c r="U170" s="22"/>
      <c r="V170" s="22"/>
      <c r="W170" s="22"/>
      <c r="X170" s="42"/>
      <c r="Y170" s="239"/>
      <c r="Z170" s="239"/>
      <c r="AA170" s="239"/>
      <c r="AB170" s="239"/>
      <c r="AC170" s="239"/>
      <c r="AD170" s="239"/>
      <c r="AE170" s="239"/>
      <c r="AF170" s="239"/>
      <c r="AG170" s="239"/>
      <c r="AH170" s="239"/>
      <c r="AI170" s="239"/>
      <c r="AJ170" s="239"/>
      <c r="AK170" s="239"/>
      <c r="AL170" s="239"/>
      <c r="AM170" s="239"/>
      <c r="AN170" s="239"/>
      <c r="AO170" s="239"/>
      <c r="AP170" s="239"/>
      <c r="AQ170" s="239"/>
      <c r="AR170" s="239"/>
      <c r="AS170" s="239"/>
      <c r="AT170" s="239"/>
      <c r="AU170" s="239"/>
      <c r="AV170" s="239"/>
      <c r="AW170" s="239"/>
      <c r="AX170" s="239"/>
      <c r="AY170" s="239"/>
      <c r="AZ170" s="239"/>
      <c r="BA170" s="239"/>
      <c r="BB170" s="239"/>
      <c r="BC170" s="239"/>
      <c r="BD170" s="239"/>
      <c r="BE170" s="239"/>
      <c r="BF170" s="239"/>
      <c r="BG170" s="239"/>
      <c r="BH170" s="239"/>
      <c r="BI170" s="239"/>
      <c r="BJ170" s="239"/>
      <c r="BK170" s="239"/>
      <c r="BL170" s="239"/>
      <c r="BM170" s="239"/>
      <c r="BN170" s="239"/>
      <c r="BO170" s="239"/>
      <c r="BP170" s="239"/>
      <c r="BQ170" s="239"/>
      <c r="BR170" s="239"/>
      <c r="BS170" s="239"/>
      <c r="BT170" s="239"/>
      <c r="BU170" s="239"/>
      <c r="BV170" s="239"/>
      <c r="BW170" s="239"/>
      <c r="BX170" s="239"/>
      <c r="BY170" s="239"/>
      <c r="BZ170" s="239"/>
      <c r="CA170" s="239"/>
      <c r="CB170" s="239"/>
      <c r="CC170" s="239"/>
      <c r="CD170" s="239"/>
      <c r="CE170" s="239"/>
      <c r="CF170" s="239"/>
      <c r="CG170" s="239"/>
      <c r="CH170" s="239"/>
      <c r="CI170" s="239"/>
      <c r="CJ170" s="239"/>
      <c r="CK170" s="239"/>
      <c r="CL170" s="239"/>
      <c r="CM170" s="239"/>
      <c r="CN170" s="239"/>
      <c r="CO170" s="239"/>
      <c r="CP170" s="239"/>
      <c r="CQ170" s="239"/>
      <c r="CR170" s="239"/>
      <c r="CS170" s="239"/>
      <c r="CT170" s="239"/>
      <c r="CU170" s="239"/>
      <c r="CV170" s="239"/>
      <c r="CW170" s="239"/>
      <c r="CX170" s="239"/>
      <c r="CY170" s="239"/>
      <c r="CZ170" s="239"/>
      <c r="DA170" s="239"/>
      <c r="DB170" s="239"/>
      <c r="DC170" s="239"/>
      <c r="DD170" s="239"/>
      <c r="DE170" s="239"/>
      <c r="DF170" s="239"/>
      <c r="DG170" s="239"/>
      <c r="DH170" s="239"/>
      <c r="DI170" s="239"/>
      <c r="DJ170" s="239"/>
      <c r="DK170" s="239"/>
      <c r="DL170" s="239"/>
      <c r="DM170" s="239"/>
      <c r="DN170" s="239"/>
      <c r="DO170" s="239"/>
      <c r="DP170" s="239"/>
      <c r="DQ170" s="239"/>
      <c r="DR170" s="239"/>
      <c r="DS170" s="239"/>
      <c r="DT170" s="239"/>
      <c r="DU170" s="239"/>
      <c r="DV170" s="239"/>
      <c r="DW170" s="239"/>
      <c r="DX170" s="239"/>
      <c r="DY170" s="239"/>
      <c r="DZ170" s="239"/>
      <c r="EA170" s="239"/>
      <c r="EB170" s="239"/>
      <c r="EC170" s="239"/>
      <c r="ED170" s="239"/>
      <c r="EE170" s="239"/>
      <c r="EF170" s="239"/>
      <c r="EG170" s="239"/>
      <c r="EH170" s="239"/>
      <c r="EI170" s="239"/>
      <c r="EJ170" s="239"/>
      <c r="EK170" s="239"/>
      <c r="EL170" s="239"/>
      <c r="EM170" s="239"/>
      <c r="EN170" s="239"/>
      <c r="EO170" s="239"/>
      <c r="EP170" s="239"/>
      <c r="EQ170" s="239"/>
      <c r="ER170" s="239"/>
      <c r="ES170" s="239"/>
      <c r="ET170" s="239"/>
      <c r="EU170" s="239"/>
      <c r="EV170" s="239"/>
      <c r="EW170" s="239"/>
      <c r="EX170" s="239"/>
      <c r="EY170" s="239"/>
      <c r="EZ170" s="239"/>
      <c r="FA170" s="239"/>
      <c r="FB170" s="239"/>
      <c r="FC170" s="239"/>
      <c r="FD170" s="239"/>
      <c r="FE170" s="239"/>
      <c r="FF170" s="239"/>
      <c r="FG170" s="239"/>
      <c r="FH170" s="239"/>
      <c r="FI170" s="239"/>
      <c r="FJ170" s="239"/>
      <c r="FK170" s="239"/>
      <c r="FL170" s="239"/>
      <c r="FM170" s="239"/>
      <c r="FN170" s="239"/>
      <c r="FO170" s="239"/>
      <c r="FP170" s="239"/>
      <c r="FQ170" s="239"/>
      <c r="FR170" s="239"/>
      <c r="FS170" s="239"/>
      <c r="FT170" s="239"/>
      <c r="FU170" s="239"/>
      <c r="FV170" s="239"/>
      <c r="FW170" s="239"/>
      <c r="FX170" s="239"/>
      <c r="FY170" s="239"/>
      <c r="FZ170" s="239"/>
      <c r="GA170" s="239"/>
      <c r="GB170" s="239"/>
      <c r="GC170" s="239"/>
      <c r="GD170" s="239"/>
      <c r="GE170" s="239"/>
      <c r="GF170" s="239"/>
      <c r="GG170" s="239"/>
      <c r="GH170" s="239"/>
      <c r="GI170" s="239"/>
      <c r="GJ170" s="239"/>
      <c r="GK170" s="239"/>
      <c r="GL170" s="239"/>
      <c r="GM170" s="239"/>
      <c r="GN170" s="239"/>
      <c r="GO170" s="239"/>
      <c r="GP170" s="239"/>
      <c r="GQ170" s="239"/>
      <c r="GR170" s="239"/>
      <c r="GS170" s="239"/>
      <c r="GT170" s="239"/>
      <c r="GU170" s="239"/>
      <c r="GV170" s="239"/>
      <c r="GW170" s="239"/>
      <c r="GX170" s="239"/>
      <c r="GY170" s="239"/>
      <c r="GZ170" s="239"/>
      <c r="HA170" s="239"/>
      <c r="HB170" s="239"/>
      <c r="HC170" s="239"/>
      <c r="HD170" s="239"/>
      <c r="HE170" s="239"/>
      <c r="HF170" s="239"/>
      <c r="HG170" s="239"/>
      <c r="HH170" s="239"/>
      <c r="HI170" s="239"/>
      <c r="HJ170" s="239"/>
      <c r="HK170" s="239"/>
      <c r="HL170" s="239"/>
      <c r="HM170" s="239"/>
      <c r="HN170" s="239"/>
      <c r="HO170" s="239"/>
      <c r="HP170" s="239"/>
      <c r="HQ170" s="239"/>
      <c r="HR170" s="239"/>
      <c r="HS170" s="239"/>
    </row>
    <row r="171" spans="1:227" s="23" customFormat="1" ht="15" customHeight="1">
      <c r="A171" s="42"/>
      <c r="B171" s="17"/>
      <c r="C171" s="17"/>
      <c r="D171" s="22"/>
      <c r="E171" s="17"/>
      <c r="F171" s="17"/>
      <c r="G171" s="17"/>
      <c r="H171" s="17"/>
      <c r="I171" s="17"/>
      <c r="J171" s="168" t="str">
        <f>Wymagania!I146</f>
        <v/>
      </c>
      <c r="K171" s="17"/>
      <c r="L171" s="17"/>
      <c r="M171" s="17"/>
      <c r="N171" s="217" t="str">
        <f>IFERROR(VLOOKUP(J171,Wymagania!$W$85:$AC$87,7,0),"")</f>
        <v/>
      </c>
      <c r="O171" s="17"/>
      <c r="P171" s="17"/>
      <c r="Q171" s="17"/>
      <c r="R171" s="22"/>
      <c r="S171" s="22"/>
      <c r="T171" s="22"/>
      <c r="U171" s="22"/>
      <c r="V171" s="22"/>
      <c r="W171" s="22"/>
      <c r="X171" s="42"/>
      <c r="Y171" s="239"/>
      <c r="Z171" s="239"/>
      <c r="AA171" s="239"/>
      <c r="AB171" s="239"/>
      <c r="AC171" s="239"/>
      <c r="AD171" s="239"/>
      <c r="AE171" s="239"/>
      <c r="AF171" s="239"/>
      <c r="AG171" s="239"/>
      <c r="AH171" s="239"/>
      <c r="AI171" s="239"/>
      <c r="AJ171" s="239"/>
      <c r="AK171" s="239"/>
      <c r="AL171" s="239"/>
      <c r="AM171" s="239"/>
      <c r="AN171" s="239"/>
      <c r="AO171" s="239"/>
      <c r="AP171" s="239"/>
      <c r="AQ171" s="239"/>
      <c r="AR171" s="239"/>
      <c r="AS171" s="239"/>
      <c r="AT171" s="239"/>
      <c r="AU171" s="239"/>
      <c r="AV171" s="239"/>
      <c r="AW171" s="239"/>
      <c r="AX171" s="239"/>
      <c r="AY171" s="239"/>
      <c r="AZ171" s="239"/>
      <c r="BA171" s="239"/>
      <c r="BB171" s="239"/>
      <c r="BC171" s="239"/>
      <c r="BD171" s="239"/>
      <c r="BE171" s="239"/>
      <c r="BF171" s="239"/>
      <c r="BG171" s="239"/>
      <c r="BH171" s="239"/>
      <c r="BI171" s="239"/>
      <c r="BJ171" s="239"/>
      <c r="BK171" s="239"/>
      <c r="BL171" s="239"/>
      <c r="BM171" s="239"/>
      <c r="BN171" s="239"/>
      <c r="BO171" s="239"/>
      <c r="BP171" s="239"/>
      <c r="BQ171" s="239"/>
      <c r="BR171" s="239"/>
      <c r="BS171" s="239"/>
      <c r="BT171" s="239"/>
      <c r="BU171" s="239"/>
      <c r="BV171" s="239"/>
      <c r="BW171" s="239"/>
      <c r="BX171" s="239"/>
      <c r="BY171" s="239"/>
      <c r="BZ171" s="239"/>
      <c r="CA171" s="239"/>
      <c r="CB171" s="239"/>
      <c r="CC171" s="239"/>
      <c r="CD171" s="239"/>
      <c r="CE171" s="239"/>
      <c r="CF171" s="239"/>
      <c r="CG171" s="239"/>
      <c r="CH171" s="239"/>
      <c r="CI171" s="239"/>
      <c r="CJ171" s="239"/>
      <c r="CK171" s="239"/>
      <c r="CL171" s="239"/>
      <c r="CM171" s="239"/>
      <c r="CN171" s="239"/>
      <c r="CO171" s="239"/>
      <c r="CP171" s="239"/>
      <c r="CQ171" s="239"/>
      <c r="CR171" s="239"/>
      <c r="CS171" s="239"/>
      <c r="CT171" s="239"/>
      <c r="CU171" s="239"/>
      <c r="CV171" s="239"/>
      <c r="CW171" s="239"/>
      <c r="CX171" s="239"/>
      <c r="CY171" s="239"/>
      <c r="CZ171" s="239"/>
      <c r="DA171" s="239"/>
      <c r="DB171" s="239"/>
      <c r="DC171" s="239"/>
      <c r="DD171" s="239"/>
      <c r="DE171" s="239"/>
      <c r="DF171" s="239"/>
      <c r="DG171" s="239"/>
      <c r="DH171" s="239"/>
      <c r="DI171" s="239"/>
      <c r="DJ171" s="239"/>
      <c r="DK171" s="239"/>
      <c r="DL171" s="239"/>
      <c r="DM171" s="239"/>
      <c r="DN171" s="239"/>
      <c r="DO171" s="239"/>
      <c r="DP171" s="239"/>
      <c r="DQ171" s="239"/>
      <c r="DR171" s="239"/>
      <c r="DS171" s="239"/>
      <c r="DT171" s="239"/>
      <c r="DU171" s="239"/>
      <c r="DV171" s="239"/>
      <c r="DW171" s="239"/>
      <c r="DX171" s="239"/>
      <c r="DY171" s="239"/>
      <c r="DZ171" s="239"/>
      <c r="EA171" s="239"/>
      <c r="EB171" s="239"/>
      <c r="EC171" s="239"/>
      <c r="ED171" s="239"/>
      <c r="EE171" s="239"/>
      <c r="EF171" s="239"/>
      <c r="EG171" s="239"/>
      <c r="EH171" s="239"/>
      <c r="EI171" s="239"/>
      <c r="EJ171" s="239"/>
      <c r="EK171" s="239"/>
      <c r="EL171" s="239"/>
      <c r="EM171" s="239"/>
      <c r="EN171" s="239"/>
      <c r="EO171" s="239"/>
      <c r="EP171" s="239"/>
      <c r="EQ171" s="239"/>
      <c r="ER171" s="239"/>
      <c r="ES171" s="239"/>
      <c r="ET171" s="239"/>
      <c r="EU171" s="239"/>
      <c r="EV171" s="239"/>
      <c r="EW171" s="239"/>
      <c r="EX171" s="239"/>
      <c r="EY171" s="239"/>
      <c r="EZ171" s="239"/>
      <c r="FA171" s="239"/>
      <c r="FB171" s="239"/>
      <c r="FC171" s="239"/>
      <c r="FD171" s="239"/>
      <c r="FE171" s="239"/>
      <c r="FF171" s="239"/>
      <c r="FG171" s="239"/>
      <c r="FH171" s="239"/>
      <c r="FI171" s="239"/>
      <c r="FJ171" s="239"/>
      <c r="FK171" s="239"/>
      <c r="FL171" s="239"/>
      <c r="FM171" s="239"/>
      <c r="FN171" s="239"/>
      <c r="FO171" s="239"/>
      <c r="FP171" s="239"/>
      <c r="FQ171" s="239"/>
      <c r="FR171" s="239"/>
      <c r="FS171" s="239"/>
      <c r="FT171" s="239"/>
      <c r="FU171" s="239"/>
      <c r="FV171" s="239"/>
      <c r="FW171" s="239"/>
      <c r="FX171" s="239"/>
      <c r="FY171" s="239"/>
      <c r="FZ171" s="239"/>
      <c r="GA171" s="239"/>
      <c r="GB171" s="239"/>
      <c r="GC171" s="239"/>
      <c r="GD171" s="239"/>
      <c r="GE171" s="239"/>
      <c r="GF171" s="239"/>
      <c r="GG171" s="239"/>
      <c r="GH171" s="239"/>
      <c r="GI171" s="239"/>
      <c r="GJ171" s="239"/>
      <c r="GK171" s="239"/>
      <c r="GL171" s="239"/>
      <c r="GM171" s="239"/>
      <c r="GN171" s="239"/>
      <c r="GO171" s="239"/>
      <c r="GP171" s="239"/>
      <c r="GQ171" s="239"/>
      <c r="GR171" s="239"/>
      <c r="GS171" s="239"/>
      <c r="GT171" s="239"/>
      <c r="GU171" s="239"/>
      <c r="GV171" s="239"/>
      <c r="GW171" s="239"/>
      <c r="GX171" s="239"/>
      <c r="GY171" s="239"/>
      <c r="GZ171" s="239"/>
      <c r="HA171" s="239"/>
      <c r="HB171" s="239"/>
      <c r="HC171" s="239"/>
      <c r="HD171" s="239"/>
      <c r="HE171" s="239"/>
      <c r="HF171" s="239"/>
      <c r="HG171" s="239"/>
      <c r="HH171" s="239"/>
      <c r="HI171" s="239"/>
      <c r="HJ171" s="239"/>
      <c r="HK171" s="239"/>
      <c r="HL171" s="239"/>
      <c r="HM171" s="239"/>
      <c r="HN171" s="239"/>
      <c r="HO171" s="239"/>
      <c r="HP171" s="239"/>
      <c r="HQ171" s="239"/>
      <c r="HR171" s="239"/>
      <c r="HS171" s="239"/>
    </row>
    <row r="172" spans="1:227" s="23" customFormat="1" ht="15" customHeight="1">
      <c r="A172" s="42"/>
      <c r="B172" s="17"/>
      <c r="C172" s="17"/>
      <c r="D172" s="22"/>
      <c r="E172" s="17"/>
      <c r="F172" s="17"/>
      <c r="G172" s="17"/>
      <c r="H172" s="17"/>
      <c r="I172" s="17"/>
      <c r="J172" s="168" t="str">
        <f>Wymagania!I147</f>
        <v/>
      </c>
      <c r="K172" s="17"/>
      <c r="L172" s="17"/>
      <c r="M172" s="17"/>
      <c r="N172" s="217" t="str">
        <f>IFERROR(VLOOKUP(J172,Wymagania!$W$85:$AC$87,7,0),"")</f>
        <v/>
      </c>
      <c r="O172" s="17"/>
      <c r="P172" s="17"/>
      <c r="Q172" s="17"/>
      <c r="R172" s="22"/>
      <c r="S172" s="22"/>
      <c r="T172" s="22"/>
      <c r="U172" s="22"/>
      <c r="V172" s="22"/>
      <c r="W172" s="22"/>
      <c r="X172" s="42"/>
      <c r="Y172" s="239"/>
      <c r="Z172" s="239"/>
      <c r="AA172" s="239"/>
      <c r="AB172" s="239"/>
      <c r="AC172" s="239"/>
      <c r="AD172" s="239"/>
      <c r="AE172" s="239"/>
      <c r="AF172" s="239"/>
      <c r="AG172" s="239"/>
      <c r="AH172" s="239"/>
      <c r="AI172" s="239"/>
      <c r="AJ172" s="239"/>
      <c r="AK172" s="239"/>
      <c r="AL172" s="239"/>
      <c r="AM172" s="239"/>
      <c r="AN172" s="239"/>
      <c r="AO172" s="239"/>
      <c r="AP172" s="239"/>
      <c r="AQ172" s="239"/>
      <c r="AR172" s="239"/>
      <c r="AS172" s="239"/>
      <c r="AT172" s="239"/>
      <c r="AU172" s="239"/>
      <c r="AV172" s="239"/>
      <c r="AW172" s="239"/>
      <c r="AX172" s="239"/>
      <c r="AY172" s="239"/>
      <c r="AZ172" s="239"/>
      <c r="BA172" s="239"/>
      <c r="BB172" s="239"/>
      <c r="BC172" s="239"/>
      <c r="BD172" s="239"/>
      <c r="BE172" s="239"/>
      <c r="BF172" s="239"/>
      <c r="BG172" s="239"/>
      <c r="BH172" s="239"/>
      <c r="BI172" s="239"/>
      <c r="BJ172" s="239"/>
      <c r="BK172" s="239"/>
      <c r="BL172" s="239"/>
      <c r="BM172" s="239"/>
      <c r="BN172" s="239"/>
      <c r="BO172" s="239"/>
      <c r="BP172" s="239"/>
      <c r="BQ172" s="239"/>
      <c r="BR172" s="239"/>
      <c r="BS172" s="239"/>
      <c r="BT172" s="239"/>
      <c r="BU172" s="239"/>
      <c r="BV172" s="239"/>
      <c r="BW172" s="239"/>
      <c r="BX172" s="239"/>
      <c r="BY172" s="239"/>
      <c r="BZ172" s="239"/>
      <c r="CA172" s="239"/>
      <c r="CB172" s="239"/>
      <c r="CC172" s="239"/>
      <c r="CD172" s="239"/>
      <c r="CE172" s="239"/>
      <c r="CF172" s="239"/>
      <c r="CG172" s="239"/>
      <c r="CH172" s="239"/>
      <c r="CI172" s="239"/>
      <c r="CJ172" s="239"/>
      <c r="CK172" s="239"/>
      <c r="CL172" s="239"/>
      <c r="CM172" s="239"/>
      <c r="CN172" s="239"/>
      <c r="CO172" s="239"/>
      <c r="CP172" s="239"/>
      <c r="CQ172" s="239"/>
      <c r="CR172" s="239"/>
      <c r="CS172" s="239"/>
      <c r="CT172" s="239"/>
      <c r="CU172" s="239"/>
      <c r="CV172" s="239"/>
      <c r="CW172" s="239"/>
      <c r="CX172" s="239"/>
      <c r="CY172" s="239"/>
      <c r="CZ172" s="239"/>
      <c r="DA172" s="239"/>
      <c r="DB172" s="239"/>
      <c r="DC172" s="239"/>
      <c r="DD172" s="239"/>
      <c r="DE172" s="239"/>
      <c r="DF172" s="239"/>
      <c r="DG172" s="239"/>
      <c r="DH172" s="239"/>
      <c r="DI172" s="239"/>
      <c r="DJ172" s="239"/>
      <c r="DK172" s="239"/>
      <c r="DL172" s="239"/>
      <c r="DM172" s="239"/>
      <c r="DN172" s="239"/>
      <c r="DO172" s="239"/>
      <c r="DP172" s="239"/>
      <c r="DQ172" s="239"/>
      <c r="DR172" s="239"/>
      <c r="DS172" s="239"/>
      <c r="DT172" s="239"/>
      <c r="DU172" s="239"/>
      <c r="DV172" s="239"/>
      <c r="DW172" s="239"/>
      <c r="DX172" s="239"/>
      <c r="DY172" s="239"/>
      <c r="DZ172" s="239"/>
      <c r="EA172" s="239"/>
      <c r="EB172" s="239"/>
      <c r="EC172" s="239"/>
      <c r="ED172" s="239"/>
      <c r="EE172" s="239"/>
      <c r="EF172" s="239"/>
      <c r="EG172" s="239"/>
      <c r="EH172" s="239"/>
      <c r="EI172" s="239"/>
      <c r="EJ172" s="239"/>
      <c r="EK172" s="239"/>
      <c r="EL172" s="239"/>
      <c r="EM172" s="239"/>
      <c r="EN172" s="239"/>
      <c r="EO172" s="239"/>
      <c r="EP172" s="239"/>
      <c r="EQ172" s="239"/>
      <c r="ER172" s="239"/>
      <c r="ES172" s="239"/>
      <c r="ET172" s="239"/>
      <c r="EU172" s="239"/>
      <c r="EV172" s="239"/>
      <c r="EW172" s="239"/>
      <c r="EX172" s="239"/>
      <c r="EY172" s="239"/>
      <c r="EZ172" s="239"/>
      <c r="FA172" s="239"/>
      <c r="FB172" s="239"/>
      <c r="FC172" s="239"/>
      <c r="FD172" s="239"/>
      <c r="FE172" s="239"/>
      <c r="FF172" s="239"/>
      <c r="FG172" s="239"/>
      <c r="FH172" s="239"/>
      <c r="FI172" s="239"/>
      <c r="FJ172" s="239"/>
      <c r="FK172" s="239"/>
      <c r="FL172" s="239"/>
      <c r="FM172" s="239"/>
      <c r="FN172" s="239"/>
      <c r="FO172" s="239"/>
      <c r="FP172" s="239"/>
      <c r="FQ172" s="239"/>
      <c r="FR172" s="239"/>
      <c r="FS172" s="239"/>
      <c r="FT172" s="239"/>
      <c r="FU172" s="239"/>
      <c r="FV172" s="239"/>
      <c r="FW172" s="239"/>
      <c r="FX172" s="239"/>
      <c r="FY172" s="239"/>
      <c r="FZ172" s="239"/>
      <c r="GA172" s="239"/>
      <c r="GB172" s="239"/>
      <c r="GC172" s="239"/>
      <c r="GD172" s="239"/>
      <c r="GE172" s="239"/>
      <c r="GF172" s="239"/>
      <c r="GG172" s="239"/>
      <c r="GH172" s="239"/>
      <c r="GI172" s="239"/>
      <c r="GJ172" s="239"/>
      <c r="GK172" s="239"/>
      <c r="GL172" s="239"/>
      <c r="GM172" s="239"/>
      <c r="GN172" s="239"/>
      <c r="GO172" s="239"/>
      <c r="GP172" s="239"/>
      <c r="GQ172" s="239"/>
      <c r="GR172" s="239"/>
      <c r="GS172" s="239"/>
      <c r="GT172" s="239"/>
      <c r="GU172" s="239"/>
      <c r="GV172" s="239"/>
      <c r="GW172" s="239"/>
      <c r="GX172" s="239"/>
      <c r="GY172" s="239"/>
      <c r="GZ172" s="239"/>
      <c r="HA172" s="239"/>
      <c r="HB172" s="239"/>
      <c r="HC172" s="239"/>
      <c r="HD172" s="239"/>
      <c r="HE172" s="239"/>
      <c r="HF172" s="239"/>
      <c r="HG172" s="239"/>
      <c r="HH172" s="239"/>
      <c r="HI172" s="239"/>
      <c r="HJ172" s="239"/>
      <c r="HK172" s="239"/>
      <c r="HL172" s="239"/>
      <c r="HM172" s="239"/>
      <c r="HN172" s="239"/>
      <c r="HO172" s="239"/>
      <c r="HP172" s="239"/>
      <c r="HQ172" s="239"/>
      <c r="HR172" s="239"/>
      <c r="HS172" s="239"/>
    </row>
    <row r="173" spans="1:227" s="23" customFormat="1" ht="15" customHeight="1">
      <c r="A173" s="42"/>
      <c r="B173" s="17"/>
      <c r="C173" s="17"/>
      <c r="D173" s="22"/>
      <c r="E173" s="17"/>
      <c r="F173" s="160"/>
      <c r="G173" s="160"/>
      <c r="H173" s="17"/>
      <c r="I173" s="165"/>
      <c r="J173" s="165"/>
      <c r="K173" s="165"/>
      <c r="L173" s="17"/>
      <c r="M173" s="165"/>
      <c r="N173" s="165"/>
      <c r="O173" s="80"/>
      <c r="P173" s="80"/>
      <c r="Q173" s="80"/>
      <c r="R173" s="22"/>
      <c r="S173" s="22"/>
      <c r="T173" s="22"/>
      <c r="U173" s="22"/>
      <c r="V173" s="22"/>
      <c r="W173" s="22"/>
      <c r="X173" s="42"/>
      <c r="Y173" s="239"/>
      <c r="Z173" s="239"/>
      <c r="AA173" s="239"/>
      <c r="AB173" s="239"/>
      <c r="AC173" s="239"/>
      <c r="AD173" s="239"/>
      <c r="AE173" s="239"/>
      <c r="AF173" s="239"/>
      <c r="AG173" s="239"/>
      <c r="AH173" s="239"/>
      <c r="AI173" s="239"/>
      <c r="AJ173" s="239"/>
      <c r="AK173" s="239"/>
      <c r="AL173" s="239"/>
      <c r="AM173" s="239"/>
      <c r="AN173" s="239"/>
      <c r="AO173" s="239"/>
      <c r="AP173" s="239"/>
      <c r="AQ173" s="239"/>
      <c r="AR173" s="239"/>
      <c r="AS173" s="239"/>
      <c r="AT173" s="239"/>
      <c r="AU173" s="239"/>
      <c r="AV173" s="239"/>
      <c r="AW173" s="239"/>
      <c r="AX173" s="239"/>
      <c r="AY173" s="239"/>
      <c r="AZ173" s="239"/>
      <c r="BA173" s="239"/>
      <c r="BB173" s="239"/>
      <c r="BC173" s="239"/>
      <c r="BD173" s="239"/>
      <c r="BE173" s="239"/>
      <c r="BF173" s="239"/>
      <c r="BG173" s="239"/>
      <c r="BH173" s="239"/>
      <c r="BI173" s="239"/>
      <c r="BJ173" s="239"/>
      <c r="BK173" s="239"/>
      <c r="BL173" s="239"/>
      <c r="BM173" s="239"/>
      <c r="BN173" s="239"/>
      <c r="BO173" s="239"/>
      <c r="BP173" s="239"/>
      <c r="BQ173" s="239"/>
      <c r="BR173" s="239"/>
      <c r="BS173" s="239"/>
      <c r="BT173" s="239"/>
      <c r="BU173" s="239"/>
      <c r="BV173" s="239"/>
      <c r="BW173" s="239"/>
      <c r="BX173" s="239"/>
      <c r="BY173" s="239"/>
      <c r="BZ173" s="239"/>
      <c r="CA173" s="239"/>
      <c r="CB173" s="239"/>
      <c r="CC173" s="239"/>
      <c r="CD173" s="239"/>
      <c r="CE173" s="239"/>
      <c r="CF173" s="239"/>
      <c r="CG173" s="239"/>
      <c r="CH173" s="239"/>
      <c r="CI173" s="239"/>
      <c r="CJ173" s="239"/>
      <c r="CK173" s="239"/>
      <c r="CL173" s="239"/>
      <c r="CM173" s="239"/>
      <c r="CN173" s="239"/>
      <c r="CO173" s="239"/>
      <c r="CP173" s="239"/>
      <c r="CQ173" s="239"/>
      <c r="CR173" s="239"/>
      <c r="CS173" s="239"/>
      <c r="CT173" s="239"/>
      <c r="CU173" s="239"/>
      <c r="CV173" s="239"/>
      <c r="CW173" s="239"/>
      <c r="CX173" s="239"/>
      <c r="CY173" s="239"/>
      <c r="CZ173" s="239"/>
      <c r="DA173" s="239"/>
      <c r="DB173" s="239"/>
      <c r="DC173" s="239"/>
      <c r="DD173" s="239"/>
      <c r="DE173" s="239"/>
      <c r="DF173" s="239"/>
      <c r="DG173" s="239"/>
      <c r="DH173" s="239"/>
      <c r="DI173" s="239"/>
      <c r="DJ173" s="239"/>
      <c r="DK173" s="239"/>
      <c r="DL173" s="239"/>
      <c r="DM173" s="239"/>
      <c r="DN173" s="239"/>
      <c r="DO173" s="239"/>
      <c r="DP173" s="239"/>
      <c r="DQ173" s="239"/>
      <c r="DR173" s="239"/>
      <c r="DS173" s="239"/>
      <c r="DT173" s="239"/>
      <c r="DU173" s="239"/>
      <c r="DV173" s="239"/>
      <c r="DW173" s="239"/>
      <c r="DX173" s="239"/>
      <c r="DY173" s="239"/>
      <c r="DZ173" s="239"/>
      <c r="EA173" s="239"/>
      <c r="EB173" s="239"/>
      <c r="EC173" s="239"/>
      <c r="ED173" s="239"/>
      <c r="EE173" s="239"/>
      <c r="EF173" s="239"/>
      <c r="EG173" s="239"/>
      <c r="EH173" s="239"/>
      <c r="EI173" s="239"/>
      <c r="EJ173" s="239"/>
      <c r="EK173" s="239"/>
      <c r="EL173" s="239"/>
      <c r="EM173" s="239"/>
      <c r="EN173" s="239"/>
      <c r="EO173" s="239"/>
      <c r="EP173" s="239"/>
      <c r="EQ173" s="239"/>
      <c r="ER173" s="239"/>
      <c r="ES173" s="239"/>
      <c r="ET173" s="239"/>
      <c r="EU173" s="239"/>
      <c r="EV173" s="239"/>
      <c r="EW173" s="239"/>
      <c r="EX173" s="239"/>
      <c r="EY173" s="239"/>
      <c r="EZ173" s="239"/>
      <c r="FA173" s="239"/>
      <c r="FB173" s="239"/>
      <c r="FC173" s="239"/>
      <c r="FD173" s="239"/>
      <c r="FE173" s="239"/>
      <c r="FF173" s="239"/>
      <c r="FG173" s="239"/>
      <c r="FH173" s="239"/>
      <c r="FI173" s="239"/>
      <c r="FJ173" s="239"/>
      <c r="FK173" s="239"/>
      <c r="FL173" s="239"/>
      <c r="FM173" s="239"/>
      <c r="FN173" s="239"/>
      <c r="FO173" s="239"/>
      <c r="FP173" s="239"/>
      <c r="FQ173" s="239"/>
      <c r="FR173" s="239"/>
      <c r="FS173" s="239"/>
      <c r="FT173" s="239"/>
      <c r="FU173" s="239"/>
      <c r="FV173" s="239"/>
      <c r="FW173" s="239"/>
      <c r="FX173" s="239"/>
      <c r="FY173" s="239"/>
      <c r="FZ173" s="239"/>
      <c r="GA173" s="239"/>
      <c r="GB173" s="239"/>
      <c r="GC173" s="239"/>
      <c r="GD173" s="239"/>
      <c r="GE173" s="239"/>
      <c r="GF173" s="239"/>
      <c r="GG173" s="239"/>
      <c r="GH173" s="239"/>
      <c r="GI173" s="239"/>
      <c r="GJ173" s="239"/>
      <c r="GK173" s="239"/>
      <c r="GL173" s="239"/>
      <c r="GM173" s="239"/>
      <c r="GN173" s="239"/>
      <c r="GO173" s="239"/>
      <c r="GP173" s="239"/>
      <c r="GQ173" s="239"/>
      <c r="GR173" s="239"/>
      <c r="GS173" s="239"/>
      <c r="GT173" s="239"/>
      <c r="GU173" s="239"/>
      <c r="GV173" s="239"/>
      <c r="GW173" s="239"/>
      <c r="GX173" s="239"/>
      <c r="GY173" s="239"/>
      <c r="GZ173" s="239"/>
      <c r="HA173" s="239"/>
      <c r="HB173" s="239"/>
      <c r="HC173" s="239"/>
      <c r="HD173" s="239"/>
      <c r="HE173" s="239"/>
      <c r="HF173" s="239"/>
      <c r="HG173" s="239"/>
      <c r="HH173" s="239"/>
      <c r="HI173" s="239"/>
      <c r="HJ173" s="239"/>
      <c r="HK173" s="239"/>
      <c r="HL173" s="239"/>
      <c r="HM173" s="239"/>
      <c r="HN173" s="239"/>
      <c r="HO173" s="239"/>
      <c r="HP173" s="239"/>
      <c r="HQ173" s="239"/>
      <c r="HR173" s="239"/>
      <c r="HS173" s="239"/>
    </row>
    <row r="174" spans="1:227" s="23" customFormat="1" ht="15" customHeight="1">
      <c r="A174" s="42"/>
      <c r="B174" s="17"/>
      <c r="C174" s="17"/>
      <c r="D174" s="22"/>
      <c r="E174" s="184"/>
      <c r="F174" s="267"/>
      <c r="G174" s="267"/>
      <c r="H174" s="237"/>
      <c r="I174" s="237"/>
      <c r="J174" s="237"/>
      <c r="K174" s="237"/>
      <c r="L174" s="237"/>
      <c r="M174" s="237"/>
      <c r="N174" s="268"/>
      <c r="O174" s="268"/>
      <c r="P174" s="268"/>
      <c r="Q174" s="268"/>
      <c r="R174" s="186"/>
      <c r="S174" s="186"/>
      <c r="T174" s="186"/>
      <c r="U174" s="186"/>
      <c r="V174" s="186"/>
      <c r="W174" s="22"/>
      <c r="X174" s="42"/>
      <c r="Y174" s="239"/>
      <c r="Z174" s="239"/>
      <c r="AA174" s="239"/>
      <c r="AB174" s="239"/>
      <c r="AC174" s="239"/>
      <c r="AD174" s="239"/>
      <c r="AE174" s="239"/>
      <c r="AF174" s="239"/>
      <c r="AG174" s="239"/>
      <c r="AH174" s="239"/>
      <c r="AI174" s="239"/>
      <c r="AJ174" s="239"/>
      <c r="AK174" s="239"/>
      <c r="AL174" s="239"/>
      <c r="AM174" s="239"/>
      <c r="AN174" s="239"/>
      <c r="AO174" s="239"/>
      <c r="AP174" s="239"/>
      <c r="AQ174" s="239"/>
      <c r="AR174" s="239"/>
      <c r="AS174" s="239"/>
      <c r="AT174" s="239"/>
      <c r="AU174" s="239"/>
      <c r="AV174" s="239"/>
      <c r="AW174" s="239"/>
      <c r="AX174" s="239"/>
      <c r="AY174" s="239"/>
      <c r="AZ174" s="239"/>
      <c r="BA174" s="239"/>
      <c r="BB174" s="239"/>
      <c r="BC174" s="239"/>
      <c r="BD174" s="239"/>
      <c r="BE174" s="239"/>
      <c r="BF174" s="239"/>
      <c r="BG174" s="239"/>
      <c r="BH174" s="239"/>
      <c r="BI174" s="239"/>
      <c r="BJ174" s="239"/>
      <c r="BK174" s="239"/>
      <c r="BL174" s="239"/>
      <c r="BM174" s="239"/>
      <c r="BN174" s="239"/>
      <c r="BO174" s="239"/>
      <c r="BP174" s="239"/>
      <c r="BQ174" s="239"/>
      <c r="BR174" s="239"/>
      <c r="BS174" s="239"/>
      <c r="BT174" s="239"/>
      <c r="BU174" s="239"/>
      <c r="BV174" s="239"/>
      <c r="BW174" s="239"/>
      <c r="BX174" s="239"/>
      <c r="BY174" s="239"/>
      <c r="BZ174" s="239"/>
      <c r="CA174" s="239"/>
      <c r="CB174" s="239"/>
      <c r="CC174" s="239"/>
      <c r="CD174" s="239"/>
      <c r="CE174" s="239"/>
      <c r="CF174" s="239"/>
      <c r="CG174" s="239"/>
      <c r="CH174" s="239"/>
      <c r="CI174" s="239"/>
      <c r="CJ174" s="239"/>
      <c r="CK174" s="239"/>
      <c r="CL174" s="239"/>
      <c r="CM174" s="239"/>
      <c r="CN174" s="239"/>
      <c r="CO174" s="239"/>
      <c r="CP174" s="239"/>
      <c r="CQ174" s="239"/>
      <c r="CR174" s="239"/>
      <c r="CS174" s="239"/>
      <c r="CT174" s="239"/>
      <c r="CU174" s="239"/>
      <c r="CV174" s="239"/>
      <c r="CW174" s="239"/>
      <c r="CX174" s="239"/>
      <c r="CY174" s="239"/>
      <c r="CZ174" s="239"/>
      <c r="DA174" s="239"/>
      <c r="DB174" s="239"/>
      <c r="DC174" s="239"/>
      <c r="DD174" s="239"/>
      <c r="DE174" s="239"/>
      <c r="DF174" s="239"/>
      <c r="DG174" s="239"/>
      <c r="DH174" s="239"/>
      <c r="DI174" s="239"/>
      <c r="DJ174" s="239"/>
      <c r="DK174" s="239"/>
      <c r="DL174" s="239"/>
      <c r="DM174" s="239"/>
      <c r="DN174" s="239"/>
      <c r="DO174" s="239"/>
      <c r="DP174" s="239"/>
      <c r="DQ174" s="239"/>
      <c r="DR174" s="239"/>
      <c r="DS174" s="239"/>
      <c r="DT174" s="239"/>
      <c r="DU174" s="239"/>
      <c r="DV174" s="239"/>
      <c r="DW174" s="239"/>
      <c r="DX174" s="239"/>
      <c r="DY174" s="239"/>
      <c r="DZ174" s="239"/>
      <c r="EA174" s="239"/>
      <c r="EB174" s="239"/>
      <c r="EC174" s="239"/>
      <c r="ED174" s="239"/>
      <c r="EE174" s="239"/>
      <c r="EF174" s="239"/>
      <c r="EG174" s="239"/>
      <c r="EH174" s="239"/>
      <c r="EI174" s="239"/>
      <c r="EJ174" s="239"/>
      <c r="EK174" s="239"/>
      <c r="EL174" s="239"/>
      <c r="EM174" s="239"/>
      <c r="EN174" s="239"/>
      <c r="EO174" s="239"/>
      <c r="EP174" s="239"/>
      <c r="EQ174" s="239"/>
      <c r="ER174" s="239"/>
      <c r="ES174" s="239"/>
      <c r="ET174" s="239"/>
      <c r="EU174" s="239"/>
      <c r="EV174" s="239"/>
      <c r="EW174" s="239"/>
      <c r="EX174" s="239"/>
      <c r="EY174" s="239"/>
      <c r="EZ174" s="239"/>
      <c r="FA174" s="239"/>
      <c r="FB174" s="239"/>
      <c r="FC174" s="239"/>
      <c r="FD174" s="239"/>
      <c r="FE174" s="239"/>
      <c r="FF174" s="239"/>
      <c r="FG174" s="239"/>
      <c r="FH174" s="239"/>
      <c r="FI174" s="239"/>
      <c r="FJ174" s="239"/>
      <c r="FK174" s="239"/>
      <c r="FL174" s="239"/>
      <c r="FM174" s="239"/>
      <c r="FN174" s="239"/>
      <c r="FO174" s="239"/>
      <c r="FP174" s="239"/>
      <c r="FQ174" s="239"/>
      <c r="FR174" s="239"/>
      <c r="FS174" s="239"/>
      <c r="FT174" s="239"/>
      <c r="FU174" s="239"/>
      <c r="FV174" s="239"/>
      <c r="FW174" s="239"/>
      <c r="FX174" s="239"/>
      <c r="FY174" s="239"/>
      <c r="FZ174" s="239"/>
      <c r="GA174" s="239"/>
      <c r="GB174" s="239"/>
      <c r="GC174" s="239"/>
      <c r="GD174" s="239"/>
      <c r="GE174" s="239"/>
      <c r="GF174" s="239"/>
      <c r="GG174" s="239"/>
      <c r="GH174" s="239"/>
      <c r="GI174" s="239"/>
      <c r="GJ174" s="239"/>
      <c r="GK174" s="239"/>
      <c r="GL174" s="239"/>
      <c r="GM174" s="239"/>
      <c r="GN174" s="239"/>
      <c r="GO174" s="239"/>
      <c r="GP174" s="239"/>
      <c r="GQ174" s="239"/>
      <c r="GR174" s="239"/>
      <c r="GS174" s="239"/>
      <c r="GT174" s="239"/>
      <c r="GU174" s="239"/>
      <c r="GV174" s="239"/>
      <c r="GW174" s="239"/>
      <c r="GX174" s="239"/>
      <c r="GY174" s="239"/>
      <c r="GZ174" s="239"/>
      <c r="HA174" s="239"/>
      <c r="HB174" s="239"/>
      <c r="HC174" s="239"/>
      <c r="HD174" s="239"/>
      <c r="HE174" s="239"/>
      <c r="HF174" s="239"/>
      <c r="HG174" s="239"/>
      <c r="HH174" s="239"/>
      <c r="HI174" s="239"/>
      <c r="HJ174" s="239"/>
      <c r="HK174" s="239"/>
      <c r="HL174" s="239"/>
      <c r="HM174" s="239"/>
      <c r="HN174" s="239"/>
      <c r="HO174" s="239"/>
      <c r="HP174" s="239"/>
      <c r="HQ174" s="239"/>
      <c r="HR174" s="239"/>
      <c r="HS174" s="239"/>
    </row>
    <row r="175" spans="1:227" s="23" customFormat="1" ht="15" customHeight="1">
      <c r="A175" s="42"/>
      <c r="B175" s="17"/>
      <c r="C175" s="17"/>
      <c r="D175" s="22"/>
      <c r="E175" s="17"/>
      <c r="F175" s="160"/>
      <c r="G175" s="160"/>
      <c r="H175" s="165"/>
      <c r="I175" s="165"/>
      <c r="J175" s="165"/>
      <c r="K175" s="165"/>
      <c r="L175" s="165"/>
      <c r="M175" s="165"/>
      <c r="N175" s="179"/>
      <c r="O175" s="179"/>
      <c r="P175" s="179"/>
      <c r="Q175" s="179"/>
      <c r="R175" s="22"/>
      <c r="S175" s="22"/>
      <c r="T175" s="22"/>
      <c r="U175" s="22"/>
      <c r="V175" s="22"/>
      <c r="W175" s="22"/>
      <c r="X175" s="42"/>
      <c r="Y175" s="239"/>
      <c r="Z175" s="239"/>
      <c r="AA175" s="239"/>
      <c r="AB175" s="239"/>
      <c r="AC175" s="239"/>
      <c r="AD175" s="239"/>
      <c r="AE175" s="239"/>
      <c r="AF175" s="239"/>
      <c r="AG175" s="239"/>
      <c r="AH175" s="239"/>
      <c r="AI175" s="239"/>
      <c r="AJ175" s="239"/>
      <c r="AK175" s="239"/>
      <c r="AL175" s="239"/>
      <c r="AM175" s="239"/>
      <c r="AN175" s="239"/>
      <c r="AO175" s="239"/>
      <c r="AP175" s="239"/>
      <c r="AQ175" s="239"/>
      <c r="AR175" s="239"/>
      <c r="AS175" s="239"/>
      <c r="AT175" s="239"/>
      <c r="AU175" s="239"/>
      <c r="AV175" s="239"/>
      <c r="AW175" s="239"/>
      <c r="AX175" s="239"/>
      <c r="AY175" s="239"/>
      <c r="AZ175" s="239"/>
      <c r="BA175" s="239"/>
      <c r="BB175" s="239"/>
      <c r="BC175" s="239"/>
      <c r="BD175" s="239"/>
      <c r="BE175" s="239"/>
      <c r="BF175" s="239"/>
      <c r="BG175" s="239"/>
      <c r="BH175" s="239"/>
      <c r="BI175" s="239"/>
      <c r="BJ175" s="239"/>
      <c r="BK175" s="239"/>
      <c r="BL175" s="239"/>
      <c r="BM175" s="239"/>
      <c r="BN175" s="239"/>
      <c r="BO175" s="239"/>
      <c r="BP175" s="239"/>
      <c r="BQ175" s="239"/>
      <c r="BR175" s="239"/>
      <c r="BS175" s="239"/>
      <c r="BT175" s="239"/>
      <c r="BU175" s="239"/>
      <c r="BV175" s="239"/>
      <c r="BW175" s="239"/>
      <c r="BX175" s="239"/>
      <c r="BY175" s="239"/>
      <c r="BZ175" s="239"/>
      <c r="CA175" s="239"/>
      <c r="CB175" s="239"/>
      <c r="CC175" s="239"/>
      <c r="CD175" s="239"/>
      <c r="CE175" s="239"/>
      <c r="CF175" s="239"/>
      <c r="CG175" s="239"/>
      <c r="CH175" s="239"/>
      <c r="CI175" s="239"/>
      <c r="CJ175" s="239"/>
      <c r="CK175" s="239"/>
      <c r="CL175" s="239"/>
      <c r="CM175" s="239"/>
      <c r="CN175" s="239"/>
      <c r="CO175" s="239"/>
      <c r="CP175" s="239"/>
      <c r="CQ175" s="239"/>
      <c r="CR175" s="239"/>
      <c r="CS175" s="239"/>
      <c r="CT175" s="239"/>
      <c r="CU175" s="239"/>
      <c r="CV175" s="239"/>
      <c r="CW175" s="239"/>
      <c r="CX175" s="239"/>
      <c r="CY175" s="239"/>
      <c r="CZ175" s="239"/>
      <c r="DA175" s="239"/>
      <c r="DB175" s="239"/>
      <c r="DC175" s="239"/>
      <c r="DD175" s="239"/>
      <c r="DE175" s="239"/>
      <c r="DF175" s="239"/>
      <c r="DG175" s="239"/>
      <c r="DH175" s="239"/>
      <c r="DI175" s="239"/>
      <c r="DJ175" s="239"/>
      <c r="DK175" s="239"/>
      <c r="DL175" s="239"/>
      <c r="DM175" s="239"/>
      <c r="DN175" s="239"/>
      <c r="DO175" s="239"/>
      <c r="DP175" s="239"/>
      <c r="DQ175" s="239"/>
      <c r="DR175" s="239"/>
      <c r="DS175" s="239"/>
      <c r="DT175" s="239"/>
      <c r="DU175" s="239"/>
      <c r="DV175" s="239"/>
      <c r="DW175" s="239"/>
      <c r="DX175" s="239"/>
      <c r="DY175" s="239"/>
      <c r="DZ175" s="239"/>
      <c r="EA175" s="239"/>
      <c r="EB175" s="239"/>
      <c r="EC175" s="239"/>
      <c r="ED175" s="239"/>
      <c r="EE175" s="239"/>
      <c r="EF175" s="239"/>
      <c r="EG175" s="239"/>
      <c r="EH175" s="239"/>
      <c r="EI175" s="239"/>
      <c r="EJ175" s="239"/>
      <c r="EK175" s="239"/>
      <c r="EL175" s="239"/>
      <c r="EM175" s="239"/>
      <c r="EN175" s="239"/>
      <c r="EO175" s="239"/>
      <c r="EP175" s="239"/>
      <c r="EQ175" s="239"/>
      <c r="ER175" s="239"/>
      <c r="ES175" s="239"/>
      <c r="ET175" s="239"/>
      <c r="EU175" s="239"/>
      <c r="EV175" s="239"/>
      <c r="EW175" s="239"/>
      <c r="EX175" s="239"/>
      <c r="EY175" s="239"/>
      <c r="EZ175" s="239"/>
      <c r="FA175" s="239"/>
      <c r="FB175" s="239"/>
      <c r="FC175" s="239"/>
      <c r="FD175" s="239"/>
      <c r="FE175" s="239"/>
      <c r="FF175" s="239"/>
      <c r="FG175" s="239"/>
      <c r="FH175" s="239"/>
      <c r="FI175" s="239"/>
      <c r="FJ175" s="239"/>
      <c r="FK175" s="239"/>
      <c r="FL175" s="239"/>
      <c r="FM175" s="239"/>
      <c r="FN175" s="239"/>
      <c r="FO175" s="239"/>
      <c r="FP175" s="239"/>
      <c r="FQ175" s="239"/>
      <c r="FR175" s="239"/>
      <c r="FS175" s="239"/>
      <c r="FT175" s="239"/>
      <c r="FU175" s="239"/>
      <c r="FV175" s="239"/>
      <c r="FW175" s="239"/>
      <c r="FX175" s="239"/>
      <c r="FY175" s="239"/>
      <c r="FZ175" s="239"/>
      <c r="GA175" s="239"/>
      <c r="GB175" s="239"/>
      <c r="GC175" s="239"/>
      <c r="GD175" s="239"/>
      <c r="GE175" s="239"/>
      <c r="GF175" s="239"/>
      <c r="GG175" s="239"/>
      <c r="GH175" s="239"/>
      <c r="GI175" s="239"/>
      <c r="GJ175" s="239"/>
      <c r="GK175" s="239"/>
      <c r="GL175" s="239"/>
      <c r="GM175" s="239"/>
      <c r="GN175" s="239"/>
      <c r="GO175" s="239"/>
      <c r="GP175" s="239"/>
      <c r="GQ175" s="239"/>
      <c r="GR175" s="239"/>
      <c r="GS175" s="239"/>
      <c r="GT175" s="239"/>
      <c r="GU175" s="239"/>
      <c r="GV175" s="239"/>
      <c r="GW175" s="239"/>
      <c r="GX175" s="239"/>
      <c r="GY175" s="239"/>
      <c r="GZ175" s="239"/>
      <c r="HA175" s="239"/>
      <c r="HB175" s="239"/>
      <c r="HC175" s="239"/>
      <c r="HD175" s="239"/>
      <c r="HE175" s="239"/>
      <c r="HF175" s="239"/>
      <c r="HG175" s="239"/>
      <c r="HH175" s="239"/>
      <c r="HI175" s="239"/>
      <c r="HJ175" s="239"/>
      <c r="HK175" s="239"/>
      <c r="HL175" s="239"/>
      <c r="HM175" s="239"/>
      <c r="HN175" s="239"/>
      <c r="HO175" s="239"/>
      <c r="HP175" s="239"/>
      <c r="HQ175" s="239"/>
      <c r="HR175" s="239"/>
      <c r="HS175" s="239"/>
    </row>
    <row r="176" spans="1:227" s="23" customFormat="1" ht="15" customHeight="1">
      <c r="A176" s="42"/>
      <c r="B176" s="17"/>
      <c r="C176" s="17"/>
      <c r="D176" s="22"/>
      <c r="E176" s="17"/>
      <c r="F176" s="160"/>
      <c r="G176" s="160"/>
      <c r="H176" s="165"/>
      <c r="I176" s="165"/>
      <c r="J176" s="165"/>
      <c r="K176" s="165"/>
      <c r="L176" s="165"/>
      <c r="M176" s="165"/>
      <c r="N176" s="260"/>
      <c r="O176" s="260"/>
      <c r="P176" s="260"/>
      <c r="Q176" s="260"/>
      <c r="R176" s="22"/>
      <c r="S176" s="22"/>
      <c r="T176" s="22"/>
      <c r="U176" s="22"/>
      <c r="V176" s="22"/>
      <c r="W176" s="22"/>
      <c r="X176" s="42"/>
      <c r="Y176" s="239"/>
      <c r="Z176" s="239"/>
      <c r="AA176" s="239"/>
      <c r="AB176" s="239"/>
      <c r="AC176" s="239"/>
      <c r="AD176" s="239"/>
      <c r="AE176" s="239"/>
      <c r="AF176" s="239"/>
      <c r="AG176" s="239"/>
      <c r="AH176" s="239"/>
      <c r="AI176" s="239"/>
      <c r="AJ176" s="239"/>
      <c r="AK176" s="239"/>
      <c r="AL176" s="239"/>
      <c r="AM176" s="239"/>
      <c r="AN176" s="239"/>
      <c r="AO176" s="239"/>
      <c r="AP176" s="239"/>
      <c r="AQ176" s="239"/>
      <c r="AR176" s="239"/>
      <c r="AS176" s="239"/>
      <c r="AT176" s="239"/>
      <c r="AU176" s="239"/>
      <c r="AV176" s="239"/>
      <c r="AW176" s="239"/>
      <c r="AX176" s="239"/>
      <c r="AY176" s="239"/>
      <c r="AZ176" s="239"/>
      <c r="BA176" s="239"/>
      <c r="BB176" s="239"/>
      <c r="BC176" s="239"/>
      <c r="BD176" s="239"/>
      <c r="BE176" s="239"/>
      <c r="BF176" s="239"/>
      <c r="BG176" s="239"/>
      <c r="BH176" s="239"/>
      <c r="BI176" s="239"/>
      <c r="BJ176" s="239"/>
      <c r="BK176" s="239"/>
      <c r="BL176" s="239"/>
      <c r="BM176" s="239"/>
      <c r="BN176" s="239"/>
      <c r="BO176" s="239"/>
      <c r="BP176" s="239"/>
      <c r="BQ176" s="239"/>
      <c r="BR176" s="239"/>
      <c r="BS176" s="239"/>
      <c r="BT176" s="239"/>
      <c r="BU176" s="239"/>
      <c r="BV176" s="239"/>
      <c r="BW176" s="239"/>
      <c r="BX176" s="239"/>
      <c r="BY176" s="239"/>
      <c r="BZ176" s="239"/>
      <c r="CA176" s="239"/>
      <c r="CB176" s="239"/>
      <c r="CC176" s="239"/>
      <c r="CD176" s="239"/>
      <c r="CE176" s="239"/>
      <c r="CF176" s="239"/>
      <c r="CG176" s="239"/>
      <c r="CH176" s="239"/>
      <c r="CI176" s="239"/>
      <c r="CJ176" s="239"/>
      <c r="CK176" s="239"/>
      <c r="CL176" s="239"/>
      <c r="CM176" s="239"/>
      <c r="CN176" s="239"/>
      <c r="CO176" s="239"/>
      <c r="CP176" s="239"/>
      <c r="CQ176" s="239"/>
      <c r="CR176" s="239"/>
      <c r="CS176" s="239"/>
      <c r="CT176" s="239"/>
      <c r="CU176" s="239"/>
      <c r="CV176" s="239"/>
      <c r="CW176" s="239"/>
      <c r="CX176" s="239"/>
      <c r="CY176" s="239"/>
      <c r="CZ176" s="239"/>
      <c r="DA176" s="239"/>
      <c r="DB176" s="239"/>
      <c r="DC176" s="239"/>
      <c r="DD176" s="239"/>
      <c r="DE176" s="239"/>
      <c r="DF176" s="239"/>
      <c r="DG176" s="239"/>
      <c r="DH176" s="239"/>
      <c r="DI176" s="239"/>
      <c r="DJ176" s="239"/>
      <c r="DK176" s="239"/>
      <c r="DL176" s="239"/>
      <c r="DM176" s="239"/>
      <c r="DN176" s="239"/>
      <c r="DO176" s="239"/>
      <c r="DP176" s="239"/>
      <c r="DQ176" s="239"/>
      <c r="DR176" s="239"/>
      <c r="DS176" s="239"/>
      <c r="DT176" s="239"/>
      <c r="DU176" s="239"/>
      <c r="DV176" s="239"/>
      <c r="DW176" s="239"/>
      <c r="DX176" s="239"/>
      <c r="DY176" s="239"/>
      <c r="DZ176" s="239"/>
      <c r="EA176" s="239"/>
      <c r="EB176" s="239"/>
      <c r="EC176" s="239"/>
      <c r="ED176" s="239"/>
      <c r="EE176" s="239"/>
      <c r="EF176" s="239"/>
      <c r="EG176" s="239"/>
      <c r="EH176" s="239"/>
      <c r="EI176" s="239"/>
      <c r="EJ176" s="239"/>
      <c r="EK176" s="239"/>
      <c r="EL176" s="239"/>
      <c r="EM176" s="239"/>
      <c r="EN176" s="239"/>
      <c r="EO176" s="239"/>
      <c r="EP176" s="239"/>
      <c r="EQ176" s="239"/>
      <c r="ER176" s="239"/>
      <c r="ES176" s="239"/>
      <c r="ET176" s="239"/>
      <c r="EU176" s="239"/>
      <c r="EV176" s="239"/>
      <c r="EW176" s="239"/>
      <c r="EX176" s="239"/>
      <c r="EY176" s="239"/>
      <c r="EZ176" s="239"/>
      <c r="FA176" s="239"/>
      <c r="FB176" s="239"/>
      <c r="FC176" s="239"/>
      <c r="FD176" s="239"/>
      <c r="FE176" s="239"/>
      <c r="FF176" s="239"/>
      <c r="FG176" s="239"/>
      <c r="FH176" s="239"/>
      <c r="FI176" s="239"/>
      <c r="FJ176" s="239"/>
      <c r="FK176" s="239"/>
      <c r="FL176" s="239"/>
      <c r="FM176" s="239"/>
      <c r="FN176" s="239"/>
      <c r="FO176" s="239"/>
      <c r="FP176" s="239"/>
      <c r="FQ176" s="239"/>
      <c r="FR176" s="239"/>
      <c r="FS176" s="239"/>
      <c r="FT176" s="239"/>
      <c r="FU176" s="239"/>
      <c r="FV176" s="239"/>
      <c r="FW176" s="239"/>
      <c r="FX176" s="239"/>
      <c r="FY176" s="239"/>
      <c r="FZ176" s="239"/>
      <c r="GA176" s="239"/>
      <c r="GB176" s="239"/>
      <c r="GC176" s="239"/>
      <c r="GD176" s="239"/>
      <c r="GE176" s="239"/>
      <c r="GF176" s="239"/>
      <c r="GG176" s="239"/>
      <c r="GH176" s="239"/>
      <c r="GI176" s="239"/>
      <c r="GJ176" s="239"/>
      <c r="GK176" s="239"/>
      <c r="GL176" s="239"/>
      <c r="GM176" s="239"/>
      <c r="GN176" s="239"/>
      <c r="GO176" s="239"/>
      <c r="GP176" s="239"/>
      <c r="GQ176" s="239"/>
      <c r="GR176" s="239"/>
      <c r="GS176" s="239"/>
      <c r="GT176" s="239"/>
      <c r="GU176" s="239"/>
      <c r="GV176" s="239"/>
      <c r="GW176" s="239"/>
      <c r="GX176" s="239"/>
      <c r="GY176" s="239"/>
      <c r="GZ176" s="239"/>
      <c r="HA176" s="239"/>
      <c r="HB176" s="239"/>
      <c r="HC176" s="239"/>
      <c r="HD176" s="239"/>
      <c r="HE176" s="239"/>
      <c r="HF176" s="239"/>
      <c r="HG176" s="239"/>
      <c r="HH176" s="239"/>
      <c r="HI176" s="239"/>
      <c r="HJ176" s="239"/>
      <c r="HK176" s="239"/>
      <c r="HL176" s="239"/>
      <c r="HM176" s="239"/>
      <c r="HN176" s="239"/>
      <c r="HO176" s="239"/>
      <c r="HP176" s="239"/>
      <c r="HQ176" s="239"/>
      <c r="HR176" s="239"/>
      <c r="HS176" s="239"/>
    </row>
    <row r="177" spans="1:227" s="23" customFormat="1" ht="15" customHeight="1">
      <c r="A177" s="42"/>
      <c r="B177" s="17"/>
      <c r="C177" s="17"/>
      <c r="D177" s="22"/>
      <c r="E177" s="17"/>
      <c r="F177" s="160"/>
      <c r="G177" s="160"/>
      <c r="H177" s="165"/>
      <c r="I177" s="165"/>
      <c r="J177" s="165"/>
      <c r="K177" s="165"/>
      <c r="L177" s="165"/>
      <c r="M177" s="165"/>
      <c r="N177" s="179"/>
      <c r="O177" s="179"/>
      <c r="P177" s="179"/>
      <c r="Q177" s="179"/>
      <c r="R177" s="22"/>
      <c r="S177" s="22"/>
      <c r="T177" s="22"/>
      <c r="U177" s="22"/>
      <c r="V177" s="22"/>
      <c r="W177" s="22"/>
      <c r="X177" s="42"/>
      <c r="Y177" s="239"/>
      <c r="Z177" s="239"/>
      <c r="AA177" s="239"/>
      <c r="AB177" s="239"/>
      <c r="AC177" s="239"/>
      <c r="AD177" s="239"/>
      <c r="AE177" s="239"/>
      <c r="AF177" s="239"/>
      <c r="AG177" s="239"/>
      <c r="AH177" s="239"/>
      <c r="AI177" s="239"/>
      <c r="AJ177" s="239"/>
      <c r="AK177" s="239"/>
      <c r="AL177" s="239"/>
      <c r="AM177" s="239"/>
      <c r="AN177" s="239"/>
      <c r="AO177" s="239"/>
      <c r="AP177" s="239"/>
      <c r="AQ177" s="239"/>
      <c r="AR177" s="239"/>
      <c r="AS177" s="239"/>
      <c r="AT177" s="239"/>
      <c r="AU177" s="239"/>
      <c r="AV177" s="239"/>
      <c r="AW177" s="239"/>
      <c r="AX177" s="239"/>
      <c r="AY177" s="239"/>
      <c r="AZ177" s="239"/>
      <c r="BA177" s="239"/>
      <c r="BB177" s="239"/>
      <c r="BC177" s="239"/>
      <c r="BD177" s="239"/>
      <c r="BE177" s="239"/>
      <c r="BF177" s="239"/>
      <c r="BG177" s="239"/>
      <c r="BH177" s="239"/>
      <c r="BI177" s="239"/>
      <c r="BJ177" s="239"/>
      <c r="BK177" s="239"/>
      <c r="BL177" s="239"/>
      <c r="BM177" s="239"/>
      <c r="BN177" s="239"/>
      <c r="BO177" s="239"/>
      <c r="BP177" s="239"/>
      <c r="BQ177" s="239"/>
      <c r="BR177" s="239"/>
      <c r="BS177" s="239"/>
      <c r="BT177" s="239"/>
      <c r="BU177" s="239"/>
      <c r="BV177" s="239"/>
      <c r="BW177" s="239"/>
      <c r="BX177" s="239"/>
      <c r="BY177" s="239"/>
      <c r="BZ177" s="239"/>
      <c r="CA177" s="239"/>
      <c r="CB177" s="239"/>
      <c r="CC177" s="239"/>
      <c r="CD177" s="239"/>
      <c r="CE177" s="239"/>
      <c r="CF177" s="239"/>
      <c r="CG177" s="239"/>
      <c r="CH177" s="239"/>
      <c r="CI177" s="239"/>
      <c r="CJ177" s="239"/>
      <c r="CK177" s="239"/>
      <c r="CL177" s="239"/>
      <c r="CM177" s="239"/>
      <c r="CN177" s="239"/>
      <c r="CO177" s="239"/>
      <c r="CP177" s="239"/>
      <c r="CQ177" s="239"/>
      <c r="CR177" s="239"/>
      <c r="CS177" s="239"/>
      <c r="CT177" s="239"/>
      <c r="CU177" s="239"/>
      <c r="CV177" s="239"/>
      <c r="CW177" s="239"/>
      <c r="CX177" s="239"/>
      <c r="CY177" s="239"/>
      <c r="CZ177" s="239"/>
      <c r="DA177" s="239"/>
      <c r="DB177" s="239"/>
      <c r="DC177" s="239"/>
      <c r="DD177" s="239"/>
      <c r="DE177" s="239"/>
      <c r="DF177" s="239"/>
      <c r="DG177" s="239"/>
      <c r="DH177" s="239"/>
      <c r="DI177" s="239"/>
      <c r="DJ177" s="239"/>
      <c r="DK177" s="239"/>
      <c r="DL177" s="239"/>
      <c r="DM177" s="239"/>
      <c r="DN177" s="239"/>
      <c r="DO177" s="239"/>
      <c r="DP177" s="239"/>
      <c r="DQ177" s="239"/>
      <c r="DR177" s="239"/>
      <c r="DS177" s="239"/>
      <c r="DT177" s="239"/>
      <c r="DU177" s="239"/>
      <c r="DV177" s="239"/>
      <c r="DW177" s="239"/>
      <c r="DX177" s="239"/>
      <c r="DY177" s="239"/>
      <c r="DZ177" s="239"/>
      <c r="EA177" s="239"/>
      <c r="EB177" s="239"/>
      <c r="EC177" s="239"/>
      <c r="ED177" s="239"/>
      <c r="EE177" s="239"/>
      <c r="EF177" s="239"/>
      <c r="EG177" s="239"/>
      <c r="EH177" s="239"/>
      <c r="EI177" s="239"/>
      <c r="EJ177" s="239"/>
      <c r="EK177" s="239"/>
      <c r="EL177" s="239"/>
      <c r="EM177" s="239"/>
      <c r="EN177" s="239"/>
      <c r="EO177" s="239"/>
      <c r="EP177" s="239"/>
      <c r="EQ177" s="239"/>
      <c r="ER177" s="239"/>
      <c r="ES177" s="239"/>
      <c r="ET177" s="239"/>
      <c r="EU177" s="239"/>
      <c r="EV177" s="239"/>
      <c r="EW177" s="239"/>
      <c r="EX177" s="239"/>
      <c r="EY177" s="239"/>
      <c r="EZ177" s="239"/>
      <c r="FA177" s="239"/>
      <c r="FB177" s="239"/>
      <c r="FC177" s="239"/>
      <c r="FD177" s="239"/>
      <c r="FE177" s="239"/>
      <c r="FF177" s="239"/>
      <c r="FG177" s="239"/>
      <c r="FH177" s="239"/>
      <c r="FI177" s="239"/>
      <c r="FJ177" s="239"/>
      <c r="FK177" s="239"/>
      <c r="FL177" s="239"/>
      <c r="FM177" s="239"/>
      <c r="FN177" s="239"/>
      <c r="FO177" s="239"/>
      <c r="FP177" s="239"/>
      <c r="FQ177" s="239"/>
      <c r="FR177" s="239"/>
      <c r="FS177" s="239"/>
      <c r="FT177" s="239"/>
      <c r="FU177" s="239"/>
      <c r="FV177" s="239"/>
      <c r="FW177" s="239"/>
      <c r="FX177" s="239"/>
      <c r="FY177" s="239"/>
      <c r="FZ177" s="239"/>
      <c r="GA177" s="239"/>
      <c r="GB177" s="239"/>
      <c r="GC177" s="239"/>
      <c r="GD177" s="239"/>
      <c r="GE177" s="239"/>
      <c r="GF177" s="239"/>
      <c r="GG177" s="239"/>
      <c r="GH177" s="239"/>
      <c r="GI177" s="239"/>
      <c r="GJ177" s="239"/>
      <c r="GK177" s="239"/>
      <c r="GL177" s="239"/>
      <c r="GM177" s="239"/>
      <c r="GN177" s="239"/>
      <c r="GO177" s="239"/>
      <c r="GP177" s="239"/>
      <c r="GQ177" s="239"/>
      <c r="GR177" s="239"/>
      <c r="GS177" s="239"/>
      <c r="GT177" s="239"/>
      <c r="GU177" s="239"/>
      <c r="GV177" s="239"/>
      <c r="GW177" s="239"/>
      <c r="GX177" s="239"/>
      <c r="GY177" s="239"/>
      <c r="GZ177" s="239"/>
      <c r="HA177" s="239"/>
      <c r="HB177" s="239"/>
      <c r="HC177" s="239"/>
      <c r="HD177" s="239"/>
      <c r="HE177" s="239"/>
      <c r="HF177" s="239"/>
      <c r="HG177" s="239"/>
      <c r="HH177" s="239"/>
      <c r="HI177" s="239"/>
      <c r="HJ177" s="239"/>
      <c r="HK177" s="239"/>
      <c r="HL177" s="239"/>
      <c r="HM177" s="239"/>
      <c r="HN177" s="239"/>
      <c r="HO177" s="239"/>
      <c r="HP177" s="239"/>
      <c r="HQ177" s="239"/>
      <c r="HR177" s="239"/>
      <c r="HS177" s="239"/>
    </row>
    <row r="178" spans="1:227" s="23" customFormat="1" ht="15" customHeight="1">
      <c r="A178" s="42"/>
      <c r="B178" s="17"/>
      <c r="C178" s="17"/>
      <c r="D178" s="22"/>
      <c r="E178" s="17"/>
      <c r="F178" s="160"/>
      <c r="G178" s="160"/>
      <c r="H178" s="165"/>
      <c r="I178" s="165"/>
      <c r="J178" s="165"/>
      <c r="K178" s="165"/>
      <c r="L178" s="165"/>
      <c r="M178" s="165"/>
      <c r="N178" s="179"/>
      <c r="O178" s="179"/>
      <c r="P178" s="179"/>
      <c r="Q178" s="179"/>
      <c r="R178" s="22"/>
      <c r="S178" s="22"/>
      <c r="T178" s="22"/>
      <c r="U178" s="22"/>
      <c r="V178" s="22"/>
      <c r="W178" s="22"/>
      <c r="X178" s="42"/>
      <c r="Y178" s="239"/>
      <c r="Z178" s="239"/>
      <c r="AA178" s="239"/>
      <c r="AB178" s="239"/>
      <c r="AC178" s="239"/>
      <c r="AD178" s="239"/>
      <c r="AE178" s="239"/>
      <c r="AF178" s="239"/>
      <c r="AG178" s="239"/>
      <c r="AH178" s="239"/>
      <c r="AI178" s="239"/>
      <c r="AJ178" s="239"/>
      <c r="AK178" s="239"/>
      <c r="AL178" s="239"/>
      <c r="AM178" s="239"/>
      <c r="AN178" s="239"/>
      <c r="AO178" s="239"/>
      <c r="AP178" s="239"/>
      <c r="AQ178" s="239"/>
      <c r="AR178" s="239"/>
      <c r="AS178" s="239"/>
      <c r="AT178" s="239"/>
      <c r="AU178" s="239"/>
      <c r="AV178" s="239"/>
      <c r="AW178" s="239"/>
      <c r="AX178" s="239"/>
      <c r="AY178" s="239"/>
      <c r="AZ178" s="239"/>
      <c r="BA178" s="239"/>
      <c r="BB178" s="239"/>
      <c r="BC178" s="239"/>
      <c r="BD178" s="239"/>
      <c r="BE178" s="239"/>
      <c r="BF178" s="239"/>
      <c r="BG178" s="239"/>
      <c r="BH178" s="239"/>
      <c r="BI178" s="239"/>
      <c r="BJ178" s="239"/>
      <c r="BK178" s="239"/>
      <c r="BL178" s="239"/>
      <c r="BM178" s="239"/>
      <c r="BN178" s="239"/>
      <c r="BO178" s="239"/>
      <c r="BP178" s="239"/>
      <c r="BQ178" s="239"/>
      <c r="BR178" s="239"/>
      <c r="BS178" s="239"/>
      <c r="BT178" s="239"/>
      <c r="BU178" s="239"/>
      <c r="BV178" s="239"/>
      <c r="BW178" s="239"/>
      <c r="BX178" s="239"/>
      <c r="BY178" s="239"/>
      <c r="BZ178" s="239"/>
      <c r="CA178" s="239"/>
      <c r="CB178" s="239"/>
      <c r="CC178" s="239"/>
      <c r="CD178" s="239"/>
      <c r="CE178" s="239"/>
      <c r="CF178" s="239"/>
      <c r="CG178" s="239"/>
      <c r="CH178" s="239"/>
      <c r="CI178" s="239"/>
      <c r="CJ178" s="239"/>
      <c r="CK178" s="239"/>
      <c r="CL178" s="239"/>
      <c r="CM178" s="239"/>
      <c r="CN178" s="239"/>
      <c r="CO178" s="239"/>
      <c r="CP178" s="239"/>
      <c r="CQ178" s="239"/>
      <c r="CR178" s="239"/>
      <c r="CS178" s="239"/>
      <c r="CT178" s="239"/>
      <c r="CU178" s="239"/>
      <c r="CV178" s="239"/>
      <c r="CW178" s="239"/>
      <c r="CX178" s="239"/>
      <c r="CY178" s="239"/>
      <c r="CZ178" s="239"/>
      <c r="DA178" s="239"/>
      <c r="DB178" s="239"/>
      <c r="DC178" s="239"/>
      <c r="DD178" s="239"/>
      <c r="DE178" s="239"/>
      <c r="DF178" s="239"/>
      <c r="DG178" s="239"/>
      <c r="DH178" s="239"/>
      <c r="DI178" s="239"/>
      <c r="DJ178" s="239"/>
      <c r="DK178" s="239"/>
      <c r="DL178" s="239"/>
      <c r="DM178" s="239"/>
      <c r="DN178" s="239"/>
      <c r="DO178" s="239"/>
      <c r="DP178" s="239"/>
      <c r="DQ178" s="239"/>
      <c r="DR178" s="239"/>
      <c r="DS178" s="239"/>
      <c r="DT178" s="239"/>
      <c r="DU178" s="239"/>
      <c r="DV178" s="239"/>
      <c r="DW178" s="239"/>
      <c r="DX178" s="239"/>
      <c r="DY178" s="239"/>
      <c r="DZ178" s="239"/>
      <c r="EA178" s="239"/>
      <c r="EB178" s="239"/>
      <c r="EC178" s="239"/>
      <c r="ED178" s="239"/>
      <c r="EE178" s="239"/>
      <c r="EF178" s="239"/>
      <c r="EG178" s="239"/>
      <c r="EH178" s="239"/>
      <c r="EI178" s="239"/>
      <c r="EJ178" s="239"/>
      <c r="EK178" s="239"/>
      <c r="EL178" s="239"/>
      <c r="EM178" s="239"/>
      <c r="EN178" s="239"/>
      <c r="EO178" s="239"/>
      <c r="EP178" s="239"/>
      <c r="EQ178" s="239"/>
      <c r="ER178" s="239"/>
      <c r="ES178" s="239"/>
      <c r="ET178" s="239"/>
      <c r="EU178" s="239"/>
      <c r="EV178" s="239"/>
      <c r="EW178" s="239"/>
      <c r="EX178" s="239"/>
      <c r="EY178" s="239"/>
      <c r="EZ178" s="239"/>
      <c r="FA178" s="239"/>
      <c r="FB178" s="239"/>
      <c r="FC178" s="239"/>
      <c r="FD178" s="239"/>
      <c r="FE178" s="239"/>
      <c r="FF178" s="239"/>
      <c r="FG178" s="239"/>
      <c r="FH178" s="239"/>
      <c r="FI178" s="239"/>
      <c r="FJ178" s="239"/>
      <c r="FK178" s="239"/>
      <c r="FL178" s="239"/>
      <c r="FM178" s="239"/>
      <c r="FN178" s="239"/>
      <c r="FO178" s="239"/>
      <c r="FP178" s="239"/>
      <c r="FQ178" s="239"/>
      <c r="FR178" s="239"/>
      <c r="FS178" s="239"/>
      <c r="FT178" s="239"/>
      <c r="FU178" s="239"/>
      <c r="FV178" s="239"/>
      <c r="FW178" s="239"/>
      <c r="FX178" s="239"/>
      <c r="FY178" s="239"/>
      <c r="FZ178" s="239"/>
      <c r="GA178" s="239"/>
      <c r="GB178" s="239"/>
      <c r="GC178" s="239"/>
      <c r="GD178" s="239"/>
      <c r="GE178" s="239"/>
      <c r="GF178" s="239"/>
      <c r="GG178" s="239"/>
      <c r="GH178" s="239"/>
      <c r="GI178" s="239"/>
      <c r="GJ178" s="239"/>
      <c r="GK178" s="239"/>
      <c r="GL178" s="239"/>
      <c r="GM178" s="239"/>
      <c r="GN178" s="239"/>
      <c r="GO178" s="239"/>
      <c r="GP178" s="239"/>
      <c r="GQ178" s="239"/>
      <c r="GR178" s="239"/>
      <c r="GS178" s="239"/>
      <c r="GT178" s="239"/>
      <c r="GU178" s="239"/>
      <c r="GV178" s="239"/>
      <c r="GW178" s="239"/>
      <c r="GX178" s="239"/>
      <c r="GY178" s="239"/>
      <c r="GZ178" s="239"/>
      <c r="HA178" s="239"/>
      <c r="HB178" s="239"/>
      <c r="HC178" s="239"/>
      <c r="HD178" s="239"/>
      <c r="HE178" s="239"/>
      <c r="HF178" s="239"/>
      <c r="HG178" s="239"/>
      <c r="HH178" s="239"/>
      <c r="HI178" s="239"/>
      <c r="HJ178" s="239"/>
      <c r="HK178" s="239"/>
      <c r="HL178" s="239"/>
      <c r="HM178" s="239"/>
      <c r="HN178" s="239"/>
      <c r="HO178" s="239"/>
      <c r="HP178" s="239"/>
      <c r="HQ178" s="239"/>
      <c r="HR178" s="239"/>
      <c r="HS178" s="239"/>
    </row>
    <row r="179" spans="1:227" s="23" customFormat="1" ht="15" customHeight="1">
      <c r="A179" s="42"/>
      <c r="B179" s="17"/>
      <c r="C179" s="17"/>
      <c r="D179" s="324" t="s">
        <v>657</v>
      </c>
      <c r="E179" s="324"/>
      <c r="F179" s="324"/>
      <c r="G179" s="324"/>
      <c r="H179" s="324"/>
      <c r="I179" s="255"/>
      <c r="J179" s="256"/>
      <c r="K179" s="257"/>
      <c r="L179" s="257"/>
      <c r="M179" s="255"/>
      <c r="N179" s="255"/>
      <c r="O179" s="257"/>
      <c r="P179" s="257"/>
      <c r="Q179" s="257"/>
      <c r="R179" s="255"/>
      <c r="S179" s="255"/>
      <c r="T179" s="255"/>
      <c r="U179" s="255"/>
      <c r="V179" s="255"/>
      <c r="W179" s="22"/>
      <c r="X179" s="42"/>
      <c r="Y179" s="239"/>
      <c r="Z179" s="239"/>
      <c r="AA179" s="239"/>
      <c r="AB179" s="239"/>
      <c r="AC179" s="239"/>
      <c r="AD179" s="239"/>
      <c r="AE179" s="239"/>
      <c r="AF179" s="239"/>
      <c r="AG179" s="239"/>
      <c r="AH179" s="239"/>
      <c r="AI179" s="239"/>
      <c r="AJ179" s="239"/>
      <c r="AK179" s="239"/>
      <c r="AL179" s="239"/>
      <c r="AM179" s="239"/>
      <c r="AN179" s="239"/>
      <c r="AO179" s="239"/>
      <c r="AP179" s="239"/>
      <c r="AQ179" s="239"/>
      <c r="AR179" s="239"/>
      <c r="AS179" s="239"/>
      <c r="AT179" s="239"/>
      <c r="AU179" s="239"/>
      <c r="AV179" s="239"/>
      <c r="AW179" s="239"/>
      <c r="AX179" s="239"/>
      <c r="AY179" s="239"/>
      <c r="AZ179" s="239"/>
      <c r="BA179" s="239"/>
      <c r="BB179" s="239"/>
      <c r="BC179" s="239"/>
      <c r="BD179" s="239"/>
      <c r="BE179" s="239"/>
      <c r="BF179" s="239"/>
      <c r="BG179" s="239"/>
      <c r="BH179" s="239"/>
      <c r="BI179" s="239"/>
      <c r="BJ179" s="239"/>
      <c r="BK179" s="239"/>
      <c r="BL179" s="239"/>
      <c r="BM179" s="239"/>
      <c r="BN179" s="239"/>
      <c r="BO179" s="239"/>
      <c r="BP179" s="239"/>
      <c r="BQ179" s="239"/>
      <c r="BR179" s="239"/>
      <c r="BS179" s="239"/>
      <c r="BT179" s="239"/>
      <c r="BU179" s="239"/>
      <c r="BV179" s="239"/>
      <c r="BW179" s="239"/>
      <c r="BX179" s="239"/>
      <c r="BY179" s="239"/>
      <c r="BZ179" s="239"/>
      <c r="CA179" s="239"/>
      <c r="CB179" s="239"/>
      <c r="CC179" s="239"/>
      <c r="CD179" s="239"/>
      <c r="CE179" s="239"/>
      <c r="CF179" s="239"/>
      <c r="CG179" s="239"/>
      <c r="CH179" s="239"/>
      <c r="CI179" s="239"/>
      <c r="CJ179" s="239"/>
      <c r="CK179" s="239"/>
      <c r="CL179" s="239"/>
      <c r="CM179" s="239"/>
      <c r="CN179" s="239"/>
      <c r="CO179" s="239"/>
      <c r="CP179" s="239"/>
      <c r="CQ179" s="239"/>
      <c r="CR179" s="239"/>
      <c r="CS179" s="239"/>
      <c r="CT179" s="239"/>
      <c r="CU179" s="239"/>
      <c r="CV179" s="239"/>
      <c r="CW179" s="239"/>
      <c r="CX179" s="239"/>
      <c r="CY179" s="239"/>
      <c r="CZ179" s="239"/>
      <c r="DA179" s="239"/>
      <c r="DB179" s="239"/>
      <c r="DC179" s="239"/>
      <c r="DD179" s="239"/>
      <c r="DE179" s="239"/>
      <c r="DF179" s="239"/>
      <c r="DG179" s="239"/>
      <c r="DH179" s="239"/>
      <c r="DI179" s="239"/>
      <c r="DJ179" s="239"/>
      <c r="DK179" s="239"/>
      <c r="DL179" s="239"/>
      <c r="DM179" s="239"/>
      <c r="DN179" s="239"/>
      <c r="DO179" s="239"/>
      <c r="DP179" s="239"/>
      <c r="DQ179" s="239"/>
      <c r="DR179" s="239"/>
      <c r="DS179" s="239"/>
      <c r="DT179" s="239"/>
      <c r="DU179" s="239"/>
      <c r="DV179" s="239"/>
      <c r="DW179" s="239"/>
      <c r="DX179" s="239"/>
      <c r="DY179" s="239"/>
      <c r="DZ179" s="239"/>
      <c r="EA179" s="239"/>
      <c r="EB179" s="239"/>
      <c r="EC179" s="239"/>
      <c r="ED179" s="239"/>
      <c r="EE179" s="239"/>
      <c r="EF179" s="239"/>
      <c r="EG179" s="239"/>
      <c r="EH179" s="239"/>
      <c r="EI179" s="239"/>
      <c r="EJ179" s="239"/>
      <c r="EK179" s="239"/>
      <c r="EL179" s="239"/>
      <c r="EM179" s="239"/>
      <c r="EN179" s="239"/>
      <c r="EO179" s="239"/>
      <c r="EP179" s="239"/>
      <c r="EQ179" s="239"/>
      <c r="ER179" s="239"/>
      <c r="ES179" s="239"/>
      <c r="ET179" s="239"/>
      <c r="EU179" s="239"/>
      <c r="EV179" s="239"/>
      <c r="EW179" s="239"/>
      <c r="EX179" s="239"/>
      <c r="EY179" s="239"/>
      <c r="EZ179" s="239"/>
      <c r="FA179" s="239"/>
      <c r="FB179" s="239"/>
      <c r="FC179" s="239"/>
      <c r="FD179" s="239"/>
      <c r="FE179" s="239"/>
      <c r="FF179" s="239"/>
      <c r="FG179" s="239"/>
      <c r="FH179" s="239"/>
      <c r="FI179" s="239"/>
      <c r="FJ179" s="239"/>
      <c r="FK179" s="239"/>
      <c r="FL179" s="239"/>
      <c r="FM179" s="239"/>
      <c r="FN179" s="239"/>
      <c r="FO179" s="239"/>
      <c r="FP179" s="239"/>
      <c r="FQ179" s="239"/>
      <c r="FR179" s="239"/>
      <c r="FS179" s="239"/>
      <c r="FT179" s="239"/>
      <c r="FU179" s="239"/>
      <c r="FV179" s="239"/>
      <c r="FW179" s="239"/>
      <c r="FX179" s="239"/>
      <c r="FY179" s="239"/>
      <c r="FZ179" s="239"/>
      <c r="GA179" s="239"/>
      <c r="GB179" s="239"/>
      <c r="GC179" s="239"/>
      <c r="GD179" s="239"/>
      <c r="GE179" s="239"/>
      <c r="GF179" s="239"/>
      <c r="GG179" s="239"/>
      <c r="GH179" s="239"/>
      <c r="GI179" s="239"/>
      <c r="GJ179" s="239"/>
      <c r="GK179" s="239"/>
      <c r="GL179" s="239"/>
      <c r="GM179" s="239"/>
      <c r="GN179" s="239"/>
      <c r="GO179" s="239"/>
      <c r="GP179" s="239"/>
      <c r="GQ179" s="239"/>
      <c r="GR179" s="239"/>
      <c r="GS179" s="239"/>
      <c r="GT179" s="239"/>
      <c r="GU179" s="239"/>
      <c r="GV179" s="239"/>
      <c r="GW179" s="239"/>
      <c r="GX179" s="239"/>
      <c r="GY179" s="239"/>
      <c r="GZ179" s="239"/>
      <c r="HA179" s="239"/>
      <c r="HB179" s="239"/>
      <c r="HC179" s="239"/>
      <c r="HD179" s="239"/>
      <c r="HE179" s="239"/>
      <c r="HF179" s="239"/>
      <c r="HG179" s="239"/>
      <c r="HH179" s="239"/>
      <c r="HI179" s="239"/>
      <c r="HJ179" s="239"/>
      <c r="HK179" s="239"/>
      <c r="HL179" s="239"/>
      <c r="HM179" s="239"/>
      <c r="HN179" s="239"/>
      <c r="HO179" s="239"/>
      <c r="HP179" s="239"/>
      <c r="HQ179" s="239"/>
      <c r="HR179" s="239"/>
      <c r="HS179" s="239"/>
    </row>
    <row r="180" spans="1:227" s="23" customFormat="1" ht="15" customHeight="1">
      <c r="A180" s="42"/>
      <c r="B180" s="17"/>
      <c r="C180" s="17"/>
      <c r="D180" s="324"/>
      <c r="E180" s="324"/>
      <c r="F180" s="324"/>
      <c r="G180" s="324"/>
      <c r="H180" s="324"/>
      <c r="I180" s="255"/>
      <c r="J180" s="256"/>
      <c r="K180" s="257"/>
      <c r="L180" s="257"/>
      <c r="M180" s="255"/>
      <c r="N180" s="255"/>
      <c r="O180" s="257"/>
      <c r="P180" s="257"/>
      <c r="Q180" s="257"/>
      <c r="R180" s="255"/>
      <c r="S180" s="255"/>
      <c r="T180" s="255"/>
      <c r="U180" s="255"/>
      <c r="V180" s="255"/>
      <c r="W180" s="22"/>
      <c r="X180" s="42"/>
      <c r="Y180" s="239"/>
      <c r="Z180" s="239"/>
      <c r="AA180" s="239"/>
      <c r="AB180" s="239"/>
      <c r="AC180" s="239"/>
      <c r="AD180" s="239"/>
      <c r="AE180" s="239"/>
      <c r="AF180" s="239"/>
      <c r="AG180" s="239"/>
      <c r="AH180" s="239"/>
      <c r="AI180" s="239"/>
      <c r="AJ180" s="239"/>
      <c r="AK180" s="239"/>
      <c r="AL180" s="239"/>
      <c r="AM180" s="239"/>
      <c r="AN180" s="239"/>
      <c r="AO180" s="239"/>
      <c r="AP180" s="239"/>
      <c r="AQ180" s="239"/>
      <c r="AR180" s="239"/>
      <c r="AS180" s="239"/>
      <c r="AT180" s="239"/>
      <c r="AU180" s="239"/>
      <c r="AV180" s="239"/>
      <c r="AW180" s="239"/>
      <c r="AX180" s="239"/>
      <c r="AY180" s="239"/>
      <c r="AZ180" s="239"/>
      <c r="BA180" s="239"/>
      <c r="BB180" s="239"/>
      <c r="BC180" s="239"/>
      <c r="BD180" s="239"/>
      <c r="BE180" s="239"/>
      <c r="BF180" s="239"/>
      <c r="BG180" s="239"/>
      <c r="BH180" s="239"/>
      <c r="BI180" s="239"/>
      <c r="BJ180" s="239"/>
      <c r="BK180" s="239"/>
      <c r="BL180" s="239"/>
      <c r="BM180" s="239"/>
      <c r="BN180" s="239"/>
      <c r="BO180" s="239"/>
      <c r="BP180" s="239"/>
      <c r="BQ180" s="239"/>
      <c r="BR180" s="239"/>
      <c r="BS180" s="239"/>
      <c r="BT180" s="239"/>
      <c r="BU180" s="239"/>
      <c r="BV180" s="239"/>
      <c r="BW180" s="239"/>
      <c r="BX180" s="239"/>
      <c r="BY180" s="239"/>
      <c r="BZ180" s="239"/>
      <c r="CA180" s="239"/>
      <c r="CB180" s="239"/>
      <c r="CC180" s="239"/>
      <c r="CD180" s="239"/>
      <c r="CE180" s="239"/>
      <c r="CF180" s="239"/>
      <c r="CG180" s="239"/>
      <c r="CH180" s="239"/>
      <c r="CI180" s="239"/>
      <c r="CJ180" s="239"/>
      <c r="CK180" s="239"/>
      <c r="CL180" s="239"/>
      <c r="CM180" s="239"/>
      <c r="CN180" s="239"/>
      <c r="CO180" s="239"/>
      <c r="CP180" s="239"/>
      <c r="CQ180" s="239"/>
      <c r="CR180" s="239"/>
      <c r="CS180" s="239"/>
      <c r="CT180" s="239"/>
      <c r="CU180" s="239"/>
      <c r="CV180" s="239"/>
      <c r="CW180" s="239"/>
      <c r="CX180" s="239"/>
      <c r="CY180" s="239"/>
      <c r="CZ180" s="239"/>
      <c r="DA180" s="239"/>
      <c r="DB180" s="239"/>
      <c r="DC180" s="239"/>
      <c r="DD180" s="239"/>
      <c r="DE180" s="239"/>
      <c r="DF180" s="239"/>
      <c r="DG180" s="239"/>
      <c r="DH180" s="239"/>
      <c r="DI180" s="239"/>
      <c r="DJ180" s="239"/>
      <c r="DK180" s="239"/>
      <c r="DL180" s="239"/>
      <c r="DM180" s="239"/>
      <c r="DN180" s="239"/>
      <c r="DO180" s="239"/>
      <c r="DP180" s="239"/>
      <c r="DQ180" s="239"/>
      <c r="DR180" s="239"/>
      <c r="DS180" s="239"/>
      <c r="DT180" s="239"/>
      <c r="DU180" s="239"/>
      <c r="DV180" s="239"/>
      <c r="DW180" s="239"/>
      <c r="DX180" s="239"/>
      <c r="DY180" s="239"/>
      <c r="DZ180" s="239"/>
      <c r="EA180" s="239"/>
      <c r="EB180" s="239"/>
      <c r="EC180" s="239"/>
      <c r="ED180" s="239"/>
      <c r="EE180" s="239"/>
      <c r="EF180" s="239"/>
      <c r="EG180" s="239"/>
      <c r="EH180" s="239"/>
      <c r="EI180" s="239"/>
      <c r="EJ180" s="239"/>
      <c r="EK180" s="239"/>
      <c r="EL180" s="239"/>
      <c r="EM180" s="239"/>
      <c r="EN180" s="239"/>
      <c r="EO180" s="239"/>
      <c r="EP180" s="239"/>
      <c r="EQ180" s="239"/>
      <c r="ER180" s="239"/>
      <c r="ES180" s="239"/>
      <c r="ET180" s="239"/>
      <c r="EU180" s="239"/>
      <c r="EV180" s="239"/>
      <c r="EW180" s="239"/>
      <c r="EX180" s="239"/>
      <c r="EY180" s="239"/>
      <c r="EZ180" s="239"/>
      <c r="FA180" s="239"/>
      <c r="FB180" s="239"/>
      <c r="FC180" s="239"/>
      <c r="FD180" s="239"/>
      <c r="FE180" s="239"/>
      <c r="FF180" s="239"/>
      <c r="FG180" s="239"/>
      <c r="FH180" s="239"/>
      <c r="FI180" s="239"/>
      <c r="FJ180" s="239"/>
      <c r="FK180" s="239"/>
      <c r="FL180" s="239"/>
      <c r="FM180" s="239"/>
      <c r="FN180" s="239"/>
      <c r="FO180" s="239"/>
      <c r="FP180" s="239"/>
      <c r="FQ180" s="239"/>
      <c r="FR180" s="239"/>
      <c r="FS180" s="239"/>
      <c r="FT180" s="239"/>
      <c r="FU180" s="239"/>
      <c r="FV180" s="239"/>
      <c r="FW180" s="239"/>
      <c r="FX180" s="239"/>
      <c r="FY180" s="239"/>
      <c r="FZ180" s="239"/>
      <c r="GA180" s="239"/>
      <c r="GB180" s="239"/>
      <c r="GC180" s="239"/>
      <c r="GD180" s="239"/>
      <c r="GE180" s="239"/>
      <c r="GF180" s="239"/>
      <c r="GG180" s="239"/>
      <c r="GH180" s="239"/>
      <c r="GI180" s="239"/>
      <c r="GJ180" s="239"/>
      <c r="GK180" s="239"/>
      <c r="GL180" s="239"/>
      <c r="GM180" s="239"/>
      <c r="GN180" s="239"/>
      <c r="GO180" s="239"/>
      <c r="GP180" s="239"/>
      <c r="GQ180" s="239"/>
      <c r="GR180" s="239"/>
      <c r="GS180" s="239"/>
      <c r="GT180" s="239"/>
      <c r="GU180" s="239"/>
      <c r="GV180" s="239"/>
      <c r="GW180" s="239"/>
      <c r="GX180" s="239"/>
      <c r="GY180" s="239"/>
      <c r="GZ180" s="239"/>
      <c r="HA180" s="239"/>
      <c r="HB180" s="239"/>
      <c r="HC180" s="239"/>
      <c r="HD180" s="239"/>
      <c r="HE180" s="239"/>
      <c r="HF180" s="239"/>
      <c r="HG180" s="239"/>
      <c r="HH180" s="239"/>
      <c r="HI180" s="239"/>
      <c r="HJ180" s="239"/>
      <c r="HK180" s="239"/>
      <c r="HL180" s="239"/>
      <c r="HM180" s="239"/>
      <c r="HN180" s="239"/>
      <c r="HO180" s="239"/>
      <c r="HP180" s="239"/>
      <c r="HQ180" s="239"/>
      <c r="HR180" s="239"/>
      <c r="HS180" s="239"/>
    </row>
    <row r="181" spans="1:227" s="23" customFormat="1" ht="15" customHeight="1">
      <c r="A181" s="42"/>
      <c r="B181" s="17"/>
      <c r="C181" s="17"/>
      <c r="D181" s="311"/>
      <c r="E181" s="311"/>
      <c r="F181" s="311"/>
      <c r="G181" s="311"/>
      <c r="H181" s="311"/>
      <c r="I181" s="311"/>
      <c r="J181" s="311"/>
      <c r="K181" s="311"/>
      <c r="L181" s="311"/>
      <c r="M181" s="311"/>
      <c r="N181" s="311"/>
      <c r="O181" s="311"/>
      <c r="P181" s="311"/>
      <c r="Q181" s="311"/>
      <c r="R181" s="311"/>
      <c r="S181" s="311"/>
      <c r="T181" s="311"/>
      <c r="U181" s="311"/>
      <c r="V181" s="311"/>
      <c r="W181" s="22"/>
      <c r="X181" s="42"/>
      <c r="Y181" s="239"/>
      <c r="Z181" s="239"/>
      <c r="AA181" s="239"/>
      <c r="AB181" s="239"/>
      <c r="AC181" s="239"/>
      <c r="AD181" s="239"/>
      <c r="AE181" s="239"/>
      <c r="AF181" s="239"/>
      <c r="AG181" s="239"/>
      <c r="AH181" s="239"/>
      <c r="AI181" s="239"/>
      <c r="AJ181" s="239"/>
      <c r="AK181" s="239"/>
      <c r="AL181" s="239"/>
      <c r="AM181" s="239"/>
      <c r="AN181" s="239"/>
      <c r="AO181" s="239"/>
      <c r="AP181" s="239"/>
      <c r="AQ181" s="239"/>
      <c r="AR181" s="239"/>
      <c r="AS181" s="239"/>
      <c r="AT181" s="239"/>
      <c r="AU181" s="239"/>
      <c r="AV181" s="239"/>
      <c r="AW181" s="239"/>
      <c r="AX181" s="239"/>
      <c r="AY181" s="239"/>
      <c r="AZ181" s="239"/>
      <c r="BA181" s="239"/>
      <c r="BB181" s="239"/>
      <c r="BC181" s="239"/>
      <c r="BD181" s="239"/>
      <c r="BE181" s="239"/>
      <c r="BF181" s="239"/>
      <c r="BG181" s="239"/>
      <c r="BH181" s="239"/>
      <c r="BI181" s="239"/>
      <c r="BJ181" s="239"/>
      <c r="BK181" s="239"/>
      <c r="BL181" s="239"/>
      <c r="BM181" s="239"/>
      <c r="BN181" s="239"/>
      <c r="BO181" s="239"/>
      <c r="BP181" s="239"/>
      <c r="BQ181" s="239"/>
      <c r="BR181" s="239"/>
      <c r="BS181" s="239"/>
      <c r="BT181" s="239"/>
      <c r="BU181" s="239"/>
      <c r="BV181" s="239"/>
      <c r="BW181" s="239"/>
      <c r="BX181" s="239"/>
      <c r="BY181" s="239"/>
      <c r="BZ181" s="239"/>
      <c r="CA181" s="239"/>
      <c r="CB181" s="239"/>
      <c r="CC181" s="239"/>
      <c r="CD181" s="239"/>
      <c r="CE181" s="239"/>
      <c r="CF181" s="239"/>
      <c r="CG181" s="239"/>
      <c r="CH181" s="239"/>
      <c r="CI181" s="239"/>
      <c r="CJ181" s="239"/>
      <c r="CK181" s="239"/>
      <c r="CL181" s="239"/>
      <c r="CM181" s="239"/>
      <c r="CN181" s="239"/>
      <c r="CO181" s="239"/>
      <c r="CP181" s="239"/>
      <c r="CQ181" s="239"/>
      <c r="CR181" s="239"/>
      <c r="CS181" s="239"/>
      <c r="CT181" s="239"/>
      <c r="CU181" s="239"/>
      <c r="CV181" s="239"/>
      <c r="CW181" s="239"/>
      <c r="CX181" s="239"/>
      <c r="CY181" s="239"/>
      <c r="CZ181" s="239"/>
      <c r="DA181" s="239"/>
      <c r="DB181" s="239"/>
      <c r="DC181" s="239"/>
      <c r="DD181" s="239"/>
      <c r="DE181" s="239"/>
      <c r="DF181" s="239"/>
      <c r="DG181" s="239"/>
      <c r="DH181" s="239"/>
      <c r="DI181" s="239"/>
      <c r="DJ181" s="239"/>
      <c r="DK181" s="239"/>
      <c r="DL181" s="239"/>
      <c r="DM181" s="239"/>
      <c r="DN181" s="239"/>
      <c r="DO181" s="239"/>
      <c r="DP181" s="239"/>
      <c r="DQ181" s="239"/>
      <c r="DR181" s="239"/>
      <c r="DS181" s="239"/>
      <c r="DT181" s="239"/>
      <c r="DU181" s="239"/>
      <c r="DV181" s="239"/>
      <c r="DW181" s="239"/>
      <c r="DX181" s="239"/>
      <c r="DY181" s="239"/>
      <c r="DZ181" s="239"/>
      <c r="EA181" s="239"/>
      <c r="EB181" s="239"/>
      <c r="EC181" s="239"/>
      <c r="ED181" s="239"/>
      <c r="EE181" s="239"/>
      <c r="EF181" s="239"/>
      <c r="EG181" s="239"/>
      <c r="EH181" s="239"/>
      <c r="EI181" s="239"/>
      <c r="EJ181" s="239"/>
      <c r="EK181" s="239"/>
      <c r="EL181" s="239"/>
      <c r="EM181" s="239"/>
      <c r="EN181" s="239"/>
      <c r="EO181" s="239"/>
      <c r="EP181" s="239"/>
      <c r="EQ181" s="239"/>
      <c r="ER181" s="239"/>
      <c r="ES181" s="239"/>
      <c r="ET181" s="239"/>
      <c r="EU181" s="239"/>
      <c r="EV181" s="239"/>
      <c r="EW181" s="239"/>
      <c r="EX181" s="239"/>
      <c r="EY181" s="239"/>
      <c r="EZ181" s="239"/>
      <c r="FA181" s="239"/>
      <c r="FB181" s="239"/>
      <c r="FC181" s="239"/>
      <c r="FD181" s="239"/>
      <c r="FE181" s="239"/>
      <c r="FF181" s="239"/>
      <c r="FG181" s="239"/>
      <c r="FH181" s="239"/>
      <c r="FI181" s="239"/>
      <c r="FJ181" s="239"/>
      <c r="FK181" s="239"/>
      <c r="FL181" s="239"/>
      <c r="FM181" s="239"/>
      <c r="FN181" s="239"/>
      <c r="FO181" s="239"/>
      <c r="FP181" s="239"/>
      <c r="FQ181" s="239"/>
      <c r="FR181" s="239"/>
      <c r="FS181" s="239"/>
      <c r="FT181" s="239"/>
      <c r="FU181" s="239"/>
      <c r="FV181" s="239"/>
      <c r="FW181" s="239"/>
      <c r="FX181" s="239"/>
      <c r="FY181" s="239"/>
      <c r="FZ181" s="239"/>
      <c r="GA181" s="239"/>
      <c r="GB181" s="239"/>
      <c r="GC181" s="239"/>
      <c r="GD181" s="239"/>
      <c r="GE181" s="239"/>
      <c r="GF181" s="239"/>
      <c r="GG181" s="239"/>
      <c r="GH181" s="239"/>
      <c r="GI181" s="239"/>
      <c r="GJ181" s="239"/>
      <c r="GK181" s="239"/>
      <c r="GL181" s="239"/>
      <c r="GM181" s="239"/>
      <c r="GN181" s="239"/>
      <c r="GO181" s="239"/>
      <c r="GP181" s="239"/>
      <c r="GQ181" s="239"/>
      <c r="GR181" s="239"/>
      <c r="GS181" s="239"/>
      <c r="GT181" s="239"/>
      <c r="GU181" s="239"/>
      <c r="GV181" s="239"/>
      <c r="GW181" s="239"/>
      <c r="GX181" s="239"/>
      <c r="GY181" s="239"/>
      <c r="GZ181" s="239"/>
      <c r="HA181" s="239"/>
      <c r="HB181" s="239"/>
      <c r="HC181" s="239"/>
      <c r="HD181" s="239"/>
      <c r="HE181" s="239"/>
      <c r="HF181" s="239"/>
      <c r="HG181" s="239"/>
      <c r="HH181" s="239"/>
      <c r="HI181" s="239"/>
      <c r="HJ181" s="239"/>
      <c r="HK181" s="239"/>
      <c r="HL181" s="239"/>
      <c r="HM181" s="239"/>
      <c r="HN181" s="239"/>
      <c r="HO181" s="239"/>
      <c r="HP181" s="239"/>
      <c r="HQ181" s="239"/>
      <c r="HR181" s="239"/>
      <c r="HS181" s="239"/>
    </row>
    <row r="182" spans="1:227" s="23" customFormat="1" ht="15" customHeight="1">
      <c r="A182" s="42"/>
      <c r="B182" s="17"/>
      <c r="C182" s="17"/>
      <c r="D182" s="312"/>
      <c r="E182" s="312"/>
      <c r="F182" s="312"/>
      <c r="G182" s="312"/>
      <c r="H182" s="312"/>
      <c r="I182" s="312"/>
      <c r="J182" s="312"/>
      <c r="K182" s="312"/>
      <c r="L182" s="312"/>
      <c r="M182" s="312"/>
      <c r="N182" s="312"/>
      <c r="O182" s="312"/>
      <c r="P182" s="312"/>
      <c r="Q182" s="312"/>
      <c r="R182" s="312"/>
      <c r="S182" s="312"/>
      <c r="T182" s="312"/>
      <c r="U182" s="312"/>
      <c r="V182" s="312"/>
      <c r="W182" s="22"/>
      <c r="X182" s="42"/>
      <c r="Y182" s="239"/>
      <c r="Z182" s="239"/>
      <c r="AA182" s="239"/>
      <c r="AB182" s="239"/>
      <c r="AC182" s="239"/>
      <c r="AD182" s="239"/>
      <c r="AE182" s="239"/>
      <c r="AF182" s="239"/>
      <c r="AG182" s="239"/>
      <c r="AH182" s="239"/>
      <c r="AI182" s="239"/>
      <c r="AJ182" s="239"/>
      <c r="AK182" s="239"/>
      <c r="AL182" s="239"/>
      <c r="AM182" s="239"/>
      <c r="AN182" s="239"/>
      <c r="AO182" s="239"/>
      <c r="AP182" s="239"/>
      <c r="AQ182" s="239"/>
      <c r="AR182" s="239"/>
      <c r="AS182" s="239"/>
      <c r="AT182" s="239"/>
      <c r="AU182" s="239"/>
      <c r="AV182" s="239"/>
      <c r="AW182" s="239"/>
      <c r="AX182" s="239"/>
      <c r="AY182" s="239"/>
      <c r="AZ182" s="239"/>
      <c r="BA182" s="239"/>
      <c r="BB182" s="239"/>
      <c r="BC182" s="239"/>
      <c r="BD182" s="239"/>
      <c r="BE182" s="239"/>
      <c r="BF182" s="239"/>
      <c r="BG182" s="239"/>
      <c r="BH182" s="239"/>
      <c r="BI182" s="239"/>
      <c r="BJ182" s="239"/>
      <c r="BK182" s="239"/>
      <c r="BL182" s="239"/>
      <c r="BM182" s="239"/>
      <c r="BN182" s="239"/>
      <c r="BO182" s="239"/>
      <c r="BP182" s="239"/>
      <c r="BQ182" s="239"/>
      <c r="BR182" s="239"/>
      <c r="BS182" s="239"/>
      <c r="BT182" s="239"/>
      <c r="BU182" s="239"/>
      <c r="BV182" s="239"/>
      <c r="BW182" s="239"/>
      <c r="BX182" s="239"/>
      <c r="BY182" s="239"/>
      <c r="BZ182" s="239"/>
      <c r="CA182" s="239"/>
      <c r="CB182" s="239"/>
      <c r="CC182" s="239"/>
      <c r="CD182" s="239"/>
      <c r="CE182" s="239"/>
      <c r="CF182" s="239"/>
      <c r="CG182" s="239"/>
      <c r="CH182" s="239"/>
      <c r="CI182" s="239"/>
      <c r="CJ182" s="239"/>
      <c r="CK182" s="239"/>
      <c r="CL182" s="239"/>
      <c r="CM182" s="239"/>
      <c r="CN182" s="239"/>
      <c r="CO182" s="239"/>
      <c r="CP182" s="239"/>
      <c r="CQ182" s="239"/>
      <c r="CR182" s="239"/>
      <c r="CS182" s="239"/>
      <c r="CT182" s="239"/>
      <c r="CU182" s="239"/>
      <c r="CV182" s="239"/>
      <c r="CW182" s="239"/>
      <c r="CX182" s="239"/>
      <c r="CY182" s="239"/>
      <c r="CZ182" s="239"/>
      <c r="DA182" s="239"/>
      <c r="DB182" s="239"/>
      <c r="DC182" s="239"/>
      <c r="DD182" s="239"/>
      <c r="DE182" s="239"/>
      <c r="DF182" s="239"/>
      <c r="DG182" s="239"/>
      <c r="DH182" s="239"/>
      <c r="DI182" s="239"/>
      <c r="DJ182" s="239"/>
      <c r="DK182" s="239"/>
      <c r="DL182" s="239"/>
      <c r="DM182" s="239"/>
      <c r="DN182" s="239"/>
      <c r="DO182" s="239"/>
      <c r="DP182" s="239"/>
      <c r="DQ182" s="239"/>
      <c r="DR182" s="239"/>
      <c r="DS182" s="239"/>
      <c r="DT182" s="239"/>
      <c r="DU182" s="239"/>
      <c r="DV182" s="239"/>
      <c r="DW182" s="239"/>
      <c r="DX182" s="239"/>
      <c r="DY182" s="239"/>
      <c r="DZ182" s="239"/>
      <c r="EA182" s="239"/>
      <c r="EB182" s="239"/>
      <c r="EC182" s="239"/>
      <c r="ED182" s="239"/>
      <c r="EE182" s="239"/>
      <c r="EF182" s="239"/>
      <c r="EG182" s="239"/>
      <c r="EH182" s="239"/>
      <c r="EI182" s="239"/>
      <c r="EJ182" s="239"/>
      <c r="EK182" s="239"/>
      <c r="EL182" s="239"/>
      <c r="EM182" s="239"/>
      <c r="EN182" s="239"/>
      <c r="EO182" s="239"/>
      <c r="EP182" s="239"/>
      <c r="EQ182" s="239"/>
      <c r="ER182" s="239"/>
      <c r="ES182" s="239"/>
      <c r="ET182" s="239"/>
      <c r="EU182" s="239"/>
      <c r="EV182" s="239"/>
      <c r="EW182" s="239"/>
      <c r="EX182" s="239"/>
      <c r="EY182" s="239"/>
      <c r="EZ182" s="239"/>
      <c r="FA182" s="239"/>
      <c r="FB182" s="239"/>
      <c r="FC182" s="239"/>
      <c r="FD182" s="239"/>
      <c r="FE182" s="239"/>
      <c r="FF182" s="239"/>
      <c r="FG182" s="239"/>
      <c r="FH182" s="239"/>
      <c r="FI182" s="239"/>
      <c r="FJ182" s="239"/>
      <c r="FK182" s="239"/>
      <c r="FL182" s="239"/>
      <c r="FM182" s="239"/>
      <c r="FN182" s="239"/>
      <c r="FO182" s="239"/>
      <c r="FP182" s="239"/>
      <c r="FQ182" s="239"/>
      <c r="FR182" s="239"/>
      <c r="FS182" s="239"/>
      <c r="FT182" s="239"/>
      <c r="FU182" s="239"/>
      <c r="FV182" s="239"/>
      <c r="FW182" s="239"/>
      <c r="FX182" s="239"/>
      <c r="FY182" s="239"/>
      <c r="FZ182" s="239"/>
      <c r="GA182" s="239"/>
      <c r="GB182" s="239"/>
      <c r="GC182" s="239"/>
      <c r="GD182" s="239"/>
      <c r="GE182" s="239"/>
      <c r="GF182" s="239"/>
      <c r="GG182" s="239"/>
      <c r="GH182" s="239"/>
      <c r="GI182" s="239"/>
      <c r="GJ182" s="239"/>
      <c r="GK182" s="239"/>
      <c r="GL182" s="239"/>
      <c r="GM182" s="239"/>
      <c r="GN182" s="239"/>
      <c r="GO182" s="239"/>
      <c r="GP182" s="239"/>
      <c r="GQ182" s="239"/>
      <c r="GR182" s="239"/>
      <c r="GS182" s="239"/>
      <c r="GT182" s="239"/>
      <c r="GU182" s="239"/>
      <c r="GV182" s="239"/>
      <c r="GW182" s="239"/>
      <c r="GX182" s="239"/>
      <c r="GY182" s="239"/>
      <c r="GZ182" s="239"/>
      <c r="HA182" s="239"/>
      <c r="HB182" s="239"/>
      <c r="HC182" s="239"/>
      <c r="HD182" s="239"/>
      <c r="HE182" s="239"/>
      <c r="HF182" s="239"/>
      <c r="HG182" s="239"/>
      <c r="HH182" s="239"/>
      <c r="HI182" s="239"/>
      <c r="HJ182" s="239"/>
      <c r="HK182" s="239"/>
      <c r="HL182" s="239"/>
      <c r="HM182" s="239"/>
      <c r="HN182" s="239"/>
      <c r="HO182" s="239"/>
      <c r="HP182" s="239"/>
      <c r="HQ182" s="239"/>
      <c r="HR182" s="239"/>
      <c r="HS182" s="239"/>
    </row>
    <row r="183" spans="1:227" s="23" customFormat="1" ht="15" customHeight="1">
      <c r="A183" s="42"/>
      <c r="B183" s="17"/>
      <c r="C183" s="17"/>
      <c r="D183" s="313"/>
      <c r="E183" s="313"/>
      <c r="F183" s="313"/>
      <c r="G183" s="313"/>
      <c r="H183" s="313"/>
      <c r="I183" s="313"/>
      <c r="J183" s="313"/>
      <c r="K183" s="313"/>
      <c r="L183" s="313"/>
      <c r="M183" s="313"/>
      <c r="N183" s="313"/>
      <c r="O183" s="313"/>
      <c r="P183" s="313"/>
      <c r="Q183" s="313"/>
      <c r="R183" s="313"/>
      <c r="S183" s="313"/>
      <c r="T183" s="313"/>
      <c r="U183" s="313"/>
      <c r="V183" s="313"/>
      <c r="W183" s="22"/>
      <c r="X183" s="42"/>
      <c r="Y183" s="239"/>
      <c r="Z183" s="239"/>
      <c r="AA183" s="239"/>
      <c r="AB183" s="239"/>
      <c r="AC183" s="239"/>
      <c r="AD183" s="239"/>
      <c r="AE183" s="239"/>
      <c r="AF183" s="239"/>
      <c r="AG183" s="239"/>
      <c r="AH183" s="239"/>
      <c r="AI183" s="239"/>
      <c r="AJ183" s="239"/>
      <c r="AK183" s="239"/>
      <c r="AL183" s="239"/>
      <c r="AM183" s="239"/>
      <c r="AN183" s="239"/>
      <c r="AO183" s="239"/>
      <c r="AP183" s="239"/>
      <c r="AQ183" s="239"/>
      <c r="AR183" s="239"/>
      <c r="AS183" s="239"/>
      <c r="AT183" s="239"/>
      <c r="AU183" s="239"/>
      <c r="AV183" s="239"/>
      <c r="AW183" s="239"/>
      <c r="AX183" s="239"/>
      <c r="AY183" s="239"/>
      <c r="AZ183" s="239"/>
      <c r="BA183" s="239"/>
      <c r="BB183" s="239"/>
      <c r="BC183" s="239"/>
      <c r="BD183" s="239"/>
      <c r="BE183" s="239"/>
      <c r="BF183" s="239"/>
      <c r="BG183" s="239"/>
      <c r="BH183" s="239"/>
      <c r="BI183" s="239"/>
      <c r="BJ183" s="239"/>
      <c r="BK183" s="239"/>
      <c r="BL183" s="239"/>
      <c r="BM183" s="239"/>
      <c r="BN183" s="239"/>
      <c r="BO183" s="239"/>
      <c r="BP183" s="239"/>
      <c r="BQ183" s="239"/>
      <c r="BR183" s="239"/>
      <c r="BS183" s="239"/>
      <c r="BT183" s="239"/>
      <c r="BU183" s="239"/>
      <c r="BV183" s="239"/>
      <c r="BW183" s="239"/>
      <c r="BX183" s="239"/>
      <c r="BY183" s="239"/>
      <c r="BZ183" s="239"/>
      <c r="CA183" s="239"/>
      <c r="CB183" s="239"/>
      <c r="CC183" s="239"/>
      <c r="CD183" s="239"/>
      <c r="CE183" s="239"/>
      <c r="CF183" s="239"/>
      <c r="CG183" s="239"/>
      <c r="CH183" s="239"/>
      <c r="CI183" s="239"/>
      <c r="CJ183" s="239"/>
      <c r="CK183" s="239"/>
      <c r="CL183" s="239"/>
      <c r="CM183" s="239"/>
      <c r="CN183" s="239"/>
      <c r="CO183" s="239"/>
      <c r="CP183" s="239"/>
      <c r="CQ183" s="239"/>
      <c r="CR183" s="239"/>
      <c r="CS183" s="239"/>
      <c r="CT183" s="239"/>
      <c r="CU183" s="239"/>
      <c r="CV183" s="239"/>
      <c r="CW183" s="239"/>
      <c r="CX183" s="239"/>
      <c r="CY183" s="239"/>
      <c r="CZ183" s="239"/>
      <c r="DA183" s="239"/>
      <c r="DB183" s="239"/>
      <c r="DC183" s="239"/>
      <c r="DD183" s="239"/>
      <c r="DE183" s="239"/>
      <c r="DF183" s="239"/>
      <c r="DG183" s="239"/>
      <c r="DH183" s="239"/>
      <c r="DI183" s="239"/>
      <c r="DJ183" s="239"/>
      <c r="DK183" s="239"/>
      <c r="DL183" s="239"/>
      <c r="DM183" s="239"/>
      <c r="DN183" s="239"/>
      <c r="DO183" s="239"/>
      <c r="DP183" s="239"/>
      <c r="DQ183" s="239"/>
      <c r="DR183" s="239"/>
      <c r="DS183" s="239"/>
      <c r="DT183" s="239"/>
      <c r="DU183" s="239"/>
      <c r="DV183" s="239"/>
      <c r="DW183" s="239"/>
      <c r="DX183" s="239"/>
      <c r="DY183" s="239"/>
      <c r="DZ183" s="239"/>
      <c r="EA183" s="239"/>
      <c r="EB183" s="239"/>
      <c r="EC183" s="239"/>
      <c r="ED183" s="239"/>
      <c r="EE183" s="239"/>
      <c r="EF183" s="239"/>
      <c r="EG183" s="239"/>
      <c r="EH183" s="239"/>
      <c r="EI183" s="239"/>
      <c r="EJ183" s="239"/>
      <c r="EK183" s="239"/>
      <c r="EL183" s="239"/>
      <c r="EM183" s="239"/>
      <c r="EN183" s="239"/>
      <c r="EO183" s="239"/>
      <c r="EP183" s="239"/>
      <c r="EQ183" s="239"/>
      <c r="ER183" s="239"/>
      <c r="ES183" s="239"/>
      <c r="ET183" s="239"/>
      <c r="EU183" s="239"/>
      <c r="EV183" s="239"/>
      <c r="EW183" s="239"/>
      <c r="EX183" s="239"/>
      <c r="EY183" s="239"/>
      <c r="EZ183" s="239"/>
      <c r="FA183" s="239"/>
      <c r="FB183" s="239"/>
      <c r="FC183" s="239"/>
      <c r="FD183" s="239"/>
      <c r="FE183" s="239"/>
      <c r="FF183" s="239"/>
      <c r="FG183" s="239"/>
      <c r="FH183" s="239"/>
      <c r="FI183" s="239"/>
      <c r="FJ183" s="239"/>
      <c r="FK183" s="239"/>
      <c r="FL183" s="239"/>
      <c r="FM183" s="239"/>
      <c r="FN183" s="239"/>
      <c r="FO183" s="239"/>
      <c r="FP183" s="239"/>
      <c r="FQ183" s="239"/>
      <c r="FR183" s="239"/>
      <c r="FS183" s="239"/>
      <c r="FT183" s="239"/>
      <c r="FU183" s="239"/>
      <c r="FV183" s="239"/>
      <c r="FW183" s="239"/>
      <c r="FX183" s="239"/>
      <c r="FY183" s="239"/>
      <c r="FZ183" s="239"/>
      <c r="GA183" s="239"/>
      <c r="GB183" s="239"/>
      <c r="GC183" s="239"/>
      <c r="GD183" s="239"/>
      <c r="GE183" s="239"/>
      <c r="GF183" s="239"/>
      <c r="GG183" s="239"/>
      <c r="GH183" s="239"/>
      <c r="GI183" s="239"/>
      <c r="GJ183" s="239"/>
      <c r="GK183" s="239"/>
      <c r="GL183" s="239"/>
      <c r="GM183" s="239"/>
      <c r="GN183" s="239"/>
      <c r="GO183" s="239"/>
      <c r="GP183" s="239"/>
      <c r="GQ183" s="239"/>
      <c r="GR183" s="239"/>
      <c r="GS183" s="239"/>
      <c r="GT183" s="239"/>
      <c r="GU183" s="239"/>
      <c r="GV183" s="239"/>
      <c r="GW183" s="239"/>
      <c r="GX183" s="239"/>
      <c r="GY183" s="239"/>
      <c r="GZ183" s="239"/>
      <c r="HA183" s="239"/>
      <c r="HB183" s="239"/>
      <c r="HC183" s="239"/>
      <c r="HD183" s="239"/>
      <c r="HE183" s="239"/>
      <c r="HF183" s="239"/>
      <c r="HG183" s="239"/>
      <c r="HH183" s="239"/>
      <c r="HI183" s="239"/>
      <c r="HJ183" s="239"/>
      <c r="HK183" s="239"/>
      <c r="HL183" s="239"/>
      <c r="HM183" s="239"/>
      <c r="HN183" s="239"/>
      <c r="HO183" s="239"/>
      <c r="HP183" s="239"/>
      <c r="HQ183" s="239"/>
      <c r="HR183" s="239"/>
      <c r="HS183" s="239"/>
    </row>
    <row r="184" spans="1:227" s="23" customFormat="1" ht="15" customHeight="1">
      <c r="A184" s="42"/>
      <c r="B184" s="17"/>
      <c r="C184" s="17"/>
      <c r="D184" s="312"/>
      <c r="E184" s="312"/>
      <c r="F184" s="312"/>
      <c r="G184" s="312"/>
      <c r="H184" s="312"/>
      <c r="I184" s="312"/>
      <c r="J184" s="312"/>
      <c r="K184" s="312"/>
      <c r="L184" s="312"/>
      <c r="M184" s="312"/>
      <c r="N184" s="312"/>
      <c r="O184" s="312"/>
      <c r="P184" s="312"/>
      <c r="Q184" s="312"/>
      <c r="R184" s="312"/>
      <c r="S184" s="312"/>
      <c r="T184" s="312"/>
      <c r="U184" s="312"/>
      <c r="V184" s="312"/>
      <c r="W184" s="22"/>
      <c r="X184" s="42"/>
      <c r="Y184" s="239"/>
      <c r="Z184" s="239"/>
      <c r="AA184" s="239"/>
      <c r="AB184" s="239"/>
      <c r="AC184" s="239"/>
      <c r="AD184" s="239"/>
      <c r="AE184" s="239"/>
      <c r="AF184" s="239"/>
      <c r="AG184" s="239"/>
      <c r="AH184" s="239"/>
      <c r="AI184" s="239"/>
      <c r="AJ184" s="239"/>
      <c r="AK184" s="239"/>
      <c r="AL184" s="239"/>
      <c r="AM184" s="239"/>
      <c r="AN184" s="239"/>
      <c r="AO184" s="239"/>
      <c r="AP184" s="239"/>
      <c r="AQ184" s="239"/>
      <c r="AR184" s="239"/>
      <c r="AS184" s="239"/>
      <c r="AT184" s="239"/>
      <c r="AU184" s="239"/>
      <c r="AV184" s="239"/>
      <c r="AW184" s="239"/>
      <c r="AX184" s="239"/>
      <c r="AY184" s="239"/>
      <c r="AZ184" s="239"/>
      <c r="BA184" s="239"/>
      <c r="BB184" s="239"/>
      <c r="BC184" s="239"/>
      <c r="BD184" s="239"/>
      <c r="BE184" s="239"/>
      <c r="BF184" s="239"/>
      <c r="BG184" s="239"/>
      <c r="BH184" s="239"/>
      <c r="BI184" s="239"/>
      <c r="BJ184" s="239"/>
      <c r="BK184" s="239"/>
      <c r="BL184" s="239"/>
      <c r="BM184" s="239"/>
      <c r="BN184" s="239"/>
      <c r="BO184" s="239"/>
      <c r="BP184" s="239"/>
      <c r="BQ184" s="239"/>
      <c r="BR184" s="239"/>
      <c r="BS184" s="239"/>
      <c r="BT184" s="239"/>
      <c r="BU184" s="239"/>
      <c r="BV184" s="239"/>
      <c r="BW184" s="239"/>
      <c r="BX184" s="239"/>
      <c r="BY184" s="239"/>
      <c r="BZ184" s="239"/>
      <c r="CA184" s="239"/>
      <c r="CB184" s="239"/>
      <c r="CC184" s="239"/>
      <c r="CD184" s="239"/>
      <c r="CE184" s="239"/>
      <c r="CF184" s="239"/>
      <c r="CG184" s="239"/>
      <c r="CH184" s="239"/>
      <c r="CI184" s="239"/>
      <c r="CJ184" s="239"/>
      <c r="CK184" s="239"/>
      <c r="CL184" s="239"/>
      <c r="CM184" s="239"/>
      <c r="CN184" s="239"/>
      <c r="CO184" s="239"/>
      <c r="CP184" s="239"/>
      <c r="CQ184" s="239"/>
      <c r="CR184" s="239"/>
      <c r="CS184" s="239"/>
      <c r="CT184" s="239"/>
      <c r="CU184" s="239"/>
      <c r="CV184" s="239"/>
      <c r="CW184" s="239"/>
      <c r="CX184" s="239"/>
      <c r="CY184" s="239"/>
      <c r="CZ184" s="239"/>
      <c r="DA184" s="239"/>
      <c r="DB184" s="239"/>
      <c r="DC184" s="239"/>
      <c r="DD184" s="239"/>
      <c r="DE184" s="239"/>
      <c r="DF184" s="239"/>
      <c r="DG184" s="239"/>
      <c r="DH184" s="239"/>
      <c r="DI184" s="239"/>
      <c r="DJ184" s="239"/>
      <c r="DK184" s="239"/>
      <c r="DL184" s="239"/>
      <c r="DM184" s="239"/>
      <c r="DN184" s="239"/>
      <c r="DO184" s="239"/>
      <c r="DP184" s="239"/>
      <c r="DQ184" s="239"/>
      <c r="DR184" s="239"/>
      <c r="DS184" s="239"/>
      <c r="DT184" s="239"/>
      <c r="DU184" s="239"/>
      <c r="DV184" s="239"/>
      <c r="DW184" s="239"/>
      <c r="DX184" s="239"/>
      <c r="DY184" s="239"/>
      <c r="DZ184" s="239"/>
      <c r="EA184" s="239"/>
      <c r="EB184" s="239"/>
      <c r="EC184" s="239"/>
      <c r="ED184" s="239"/>
      <c r="EE184" s="239"/>
      <c r="EF184" s="239"/>
      <c r="EG184" s="239"/>
      <c r="EH184" s="239"/>
      <c r="EI184" s="239"/>
      <c r="EJ184" s="239"/>
      <c r="EK184" s="239"/>
      <c r="EL184" s="239"/>
      <c r="EM184" s="239"/>
      <c r="EN184" s="239"/>
      <c r="EO184" s="239"/>
      <c r="EP184" s="239"/>
      <c r="EQ184" s="239"/>
      <c r="ER184" s="239"/>
      <c r="ES184" s="239"/>
      <c r="ET184" s="239"/>
      <c r="EU184" s="239"/>
      <c r="EV184" s="239"/>
      <c r="EW184" s="239"/>
      <c r="EX184" s="239"/>
      <c r="EY184" s="239"/>
      <c r="EZ184" s="239"/>
      <c r="FA184" s="239"/>
      <c r="FB184" s="239"/>
      <c r="FC184" s="239"/>
      <c r="FD184" s="239"/>
      <c r="FE184" s="239"/>
      <c r="FF184" s="239"/>
      <c r="FG184" s="239"/>
      <c r="FH184" s="239"/>
      <c r="FI184" s="239"/>
      <c r="FJ184" s="239"/>
      <c r="FK184" s="239"/>
      <c r="FL184" s="239"/>
      <c r="FM184" s="239"/>
      <c r="FN184" s="239"/>
      <c r="FO184" s="239"/>
      <c r="FP184" s="239"/>
      <c r="FQ184" s="239"/>
      <c r="FR184" s="239"/>
      <c r="FS184" s="239"/>
      <c r="FT184" s="239"/>
      <c r="FU184" s="239"/>
      <c r="FV184" s="239"/>
      <c r="FW184" s="239"/>
      <c r="FX184" s="239"/>
      <c r="FY184" s="239"/>
      <c r="FZ184" s="239"/>
      <c r="GA184" s="239"/>
      <c r="GB184" s="239"/>
      <c r="GC184" s="239"/>
      <c r="GD184" s="239"/>
      <c r="GE184" s="239"/>
      <c r="GF184" s="239"/>
      <c r="GG184" s="239"/>
      <c r="GH184" s="239"/>
      <c r="GI184" s="239"/>
      <c r="GJ184" s="239"/>
      <c r="GK184" s="239"/>
      <c r="GL184" s="239"/>
      <c r="GM184" s="239"/>
      <c r="GN184" s="239"/>
      <c r="GO184" s="239"/>
      <c r="GP184" s="239"/>
      <c r="GQ184" s="239"/>
      <c r="GR184" s="239"/>
      <c r="GS184" s="239"/>
      <c r="GT184" s="239"/>
      <c r="GU184" s="239"/>
      <c r="GV184" s="239"/>
      <c r="GW184" s="239"/>
      <c r="GX184" s="239"/>
      <c r="GY184" s="239"/>
      <c r="GZ184" s="239"/>
      <c r="HA184" s="239"/>
      <c r="HB184" s="239"/>
      <c r="HC184" s="239"/>
      <c r="HD184" s="239"/>
      <c r="HE184" s="239"/>
      <c r="HF184" s="239"/>
      <c r="HG184" s="239"/>
      <c r="HH184" s="239"/>
      <c r="HI184" s="239"/>
      <c r="HJ184" s="239"/>
      <c r="HK184" s="239"/>
      <c r="HL184" s="239"/>
      <c r="HM184" s="239"/>
      <c r="HN184" s="239"/>
      <c r="HO184" s="239"/>
      <c r="HP184" s="239"/>
      <c r="HQ184" s="239"/>
      <c r="HR184" s="239"/>
      <c r="HS184" s="239"/>
    </row>
    <row r="185" spans="1:227" s="23" customFormat="1" ht="15" customHeight="1">
      <c r="A185" s="42"/>
      <c r="B185" s="17"/>
      <c r="C185" s="17"/>
      <c r="D185" s="313"/>
      <c r="E185" s="313"/>
      <c r="F185" s="313"/>
      <c r="G185" s="313"/>
      <c r="H185" s="313"/>
      <c r="I185" s="313"/>
      <c r="J185" s="313"/>
      <c r="K185" s="313"/>
      <c r="L185" s="313"/>
      <c r="M185" s="313"/>
      <c r="N185" s="313"/>
      <c r="O185" s="313"/>
      <c r="P185" s="313"/>
      <c r="Q185" s="313"/>
      <c r="R185" s="313"/>
      <c r="S185" s="313"/>
      <c r="T185" s="313"/>
      <c r="U185" s="313"/>
      <c r="V185" s="313"/>
      <c r="W185" s="22"/>
      <c r="X185" s="42"/>
      <c r="Y185" s="239"/>
      <c r="Z185" s="239"/>
      <c r="AA185" s="239"/>
      <c r="AB185" s="239"/>
      <c r="AC185" s="239"/>
      <c r="AD185" s="239"/>
      <c r="AE185" s="239"/>
      <c r="AF185" s="239"/>
      <c r="AG185" s="239"/>
      <c r="AH185" s="239"/>
      <c r="AI185" s="239"/>
      <c r="AJ185" s="239"/>
      <c r="AK185" s="239"/>
      <c r="AL185" s="239"/>
      <c r="AM185" s="239"/>
      <c r="AN185" s="239"/>
      <c r="AO185" s="239"/>
      <c r="AP185" s="239"/>
      <c r="AQ185" s="239"/>
      <c r="AR185" s="239"/>
      <c r="AS185" s="239"/>
      <c r="AT185" s="239"/>
      <c r="AU185" s="239"/>
      <c r="AV185" s="239"/>
      <c r="AW185" s="239"/>
      <c r="AX185" s="239"/>
      <c r="AY185" s="239"/>
      <c r="AZ185" s="239"/>
      <c r="BA185" s="239"/>
      <c r="BB185" s="239"/>
      <c r="BC185" s="239"/>
      <c r="BD185" s="239"/>
      <c r="BE185" s="239"/>
      <c r="BF185" s="239"/>
      <c r="BG185" s="239"/>
      <c r="BH185" s="239"/>
      <c r="BI185" s="239"/>
      <c r="BJ185" s="239"/>
      <c r="BK185" s="239"/>
      <c r="BL185" s="239"/>
      <c r="BM185" s="239"/>
      <c r="BN185" s="239"/>
      <c r="BO185" s="239"/>
      <c r="BP185" s="239"/>
      <c r="BQ185" s="239"/>
      <c r="BR185" s="239"/>
      <c r="BS185" s="239"/>
      <c r="BT185" s="239"/>
      <c r="BU185" s="239"/>
      <c r="BV185" s="239"/>
      <c r="BW185" s="239"/>
      <c r="BX185" s="239"/>
      <c r="BY185" s="239"/>
      <c r="BZ185" s="239"/>
      <c r="CA185" s="239"/>
      <c r="CB185" s="239"/>
      <c r="CC185" s="239"/>
      <c r="CD185" s="239"/>
      <c r="CE185" s="239"/>
      <c r="CF185" s="239"/>
      <c r="CG185" s="239"/>
      <c r="CH185" s="239"/>
      <c r="CI185" s="239"/>
      <c r="CJ185" s="239"/>
      <c r="CK185" s="239"/>
      <c r="CL185" s="239"/>
      <c r="CM185" s="239"/>
      <c r="CN185" s="239"/>
      <c r="CO185" s="239"/>
      <c r="CP185" s="239"/>
      <c r="CQ185" s="239"/>
      <c r="CR185" s="239"/>
      <c r="CS185" s="239"/>
      <c r="CT185" s="239"/>
      <c r="CU185" s="239"/>
      <c r="CV185" s="239"/>
      <c r="CW185" s="239"/>
      <c r="CX185" s="239"/>
      <c r="CY185" s="239"/>
      <c r="CZ185" s="239"/>
      <c r="DA185" s="239"/>
      <c r="DB185" s="239"/>
      <c r="DC185" s="239"/>
      <c r="DD185" s="239"/>
      <c r="DE185" s="239"/>
      <c r="DF185" s="239"/>
      <c r="DG185" s="239"/>
      <c r="DH185" s="239"/>
      <c r="DI185" s="239"/>
      <c r="DJ185" s="239"/>
      <c r="DK185" s="239"/>
      <c r="DL185" s="239"/>
      <c r="DM185" s="239"/>
      <c r="DN185" s="239"/>
      <c r="DO185" s="239"/>
      <c r="DP185" s="239"/>
      <c r="DQ185" s="239"/>
      <c r="DR185" s="239"/>
      <c r="DS185" s="239"/>
      <c r="DT185" s="239"/>
      <c r="DU185" s="239"/>
      <c r="DV185" s="239"/>
      <c r="DW185" s="239"/>
      <c r="DX185" s="239"/>
      <c r="DY185" s="239"/>
      <c r="DZ185" s="239"/>
      <c r="EA185" s="239"/>
      <c r="EB185" s="239"/>
      <c r="EC185" s="239"/>
      <c r="ED185" s="239"/>
      <c r="EE185" s="239"/>
      <c r="EF185" s="239"/>
      <c r="EG185" s="239"/>
      <c r="EH185" s="239"/>
      <c r="EI185" s="239"/>
      <c r="EJ185" s="239"/>
      <c r="EK185" s="239"/>
      <c r="EL185" s="239"/>
      <c r="EM185" s="239"/>
      <c r="EN185" s="239"/>
      <c r="EO185" s="239"/>
      <c r="EP185" s="239"/>
      <c r="EQ185" s="239"/>
      <c r="ER185" s="239"/>
      <c r="ES185" s="239"/>
      <c r="ET185" s="239"/>
      <c r="EU185" s="239"/>
      <c r="EV185" s="239"/>
      <c r="EW185" s="239"/>
      <c r="EX185" s="239"/>
      <c r="EY185" s="239"/>
      <c r="EZ185" s="239"/>
      <c r="FA185" s="239"/>
      <c r="FB185" s="239"/>
      <c r="FC185" s="239"/>
      <c r="FD185" s="239"/>
      <c r="FE185" s="239"/>
      <c r="FF185" s="239"/>
      <c r="FG185" s="239"/>
      <c r="FH185" s="239"/>
      <c r="FI185" s="239"/>
      <c r="FJ185" s="239"/>
      <c r="FK185" s="239"/>
      <c r="FL185" s="239"/>
      <c r="FM185" s="239"/>
      <c r="FN185" s="239"/>
      <c r="FO185" s="239"/>
      <c r="FP185" s="239"/>
      <c r="FQ185" s="239"/>
      <c r="FR185" s="239"/>
      <c r="FS185" s="239"/>
      <c r="FT185" s="239"/>
      <c r="FU185" s="239"/>
      <c r="FV185" s="239"/>
      <c r="FW185" s="239"/>
      <c r="FX185" s="239"/>
      <c r="FY185" s="239"/>
      <c r="FZ185" s="239"/>
      <c r="GA185" s="239"/>
      <c r="GB185" s="239"/>
      <c r="GC185" s="239"/>
      <c r="GD185" s="239"/>
      <c r="GE185" s="239"/>
      <c r="GF185" s="239"/>
      <c r="GG185" s="239"/>
      <c r="GH185" s="239"/>
      <c r="GI185" s="239"/>
      <c r="GJ185" s="239"/>
      <c r="GK185" s="239"/>
      <c r="GL185" s="239"/>
      <c r="GM185" s="239"/>
      <c r="GN185" s="239"/>
      <c r="GO185" s="239"/>
      <c r="GP185" s="239"/>
      <c r="GQ185" s="239"/>
      <c r="GR185" s="239"/>
      <c r="GS185" s="239"/>
      <c r="GT185" s="239"/>
      <c r="GU185" s="239"/>
      <c r="GV185" s="239"/>
      <c r="GW185" s="239"/>
      <c r="GX185" s="239"/>
      <c r="GY185" s="239"/>
      <c r="GZ185" s="239"/>
      <c r="HA185" s="239"/>
      <c r="HB185" s="239"/>
      <c r="HC185" s="239"/>
      <c r="HD185" s="239"/>
      <c r="HE185" s="239"/>
      <c r="HF185" s="239"/>
      <c r="HG185" s="239"/>
      <c r="HH185" s="239"/>
      <c r="HI185" s="239"/>
      <c r="HJ185" s="239"/>
      <c r="HK185" s="239"/>
      <c r="HL185" s="239"/>
      <c r="HM185" s="239"/>
      <c r="HN185" s="239"/>
      <c r="HO185" s="239"/>
      <c r="HP185" s="239"/>
      <c r="HQ185" s="239"/>
      <c r="HR185" s="239"/>
      <c r="HS185" s="239"/>
    </row>
    <row r="186" spans="1:227" s="23" customFormat="1" ht="15" customHeight="1">
      <c r="A186" s="42"/>
      <c r="B186" s="17"/>
      <c r="C186" s="17"/>
      <c r="D186" s="312"/>
      <c r="E186" s="312"/>
      <c r="F186" s="312"/>
      <c r="G186" s="312"/>
      <c r="H186" s="312"/>
      <c r="I186" s="312"/>
      <c r="J186" s="312"/>
      <c r="K186" s="312"/>
      <c r="L186" s="312"/>
      <c r="M186" s="312"/>
      <c r="N186" s="312"/>
      <c r="O186" s="312"/>
      <c r="P186" s="312"/>
      <c r="Q186" s="312"/>
      <c r="R186" s="312"/>
      <c r="S186" s="312"/>
      <c r="T186" s="312"/>
      <c r="U186" s="312"/>
      <c r="V186" s="312"/>
      <c r="W186" s="22"/>
      <c r="X186" s="42"/>
      <c r="Y186" s="239"/>
      <c r="Z186" s="239"/>
      <c r="AA186" s="239"/>
      <c r="AB186" s="239"/>
      <c r="AC186" s="239"/>
      <c r="AD186" s="239"/>
      <c r="AE186" s="239"/>
      <c r="AF186" s="239"/>
      <c r="AG186" s="239"/>
      <c r="AH186" s="239"/>
      <c r="AI186" s="239"/>
      <c r="AJ186" s="239"/>
      <c r="AK186" s="239"/>
      <c r="AL186" s="239"/>
      <c r="AM186" s="239"/>
      <c r="AN186" s="239"/>
      <c r="AO186" s="239"/>
      <c r="AP186" s="239"/>
      <c r="AQ186" s="239"/>
      <c r="AR186" s="239"/>
      <c r="AS186" s="239"/>
      <c r="AT186" s="239"/>
      <c r="AU186" s="239"/>
      <c r="AV186" s="239"/>
      <c r="AW186" s="239"/>
      <c r="AX186" s="239"/>
      <c r="AY186" s="239"/>
      <c r="AZ186" s="239"/>
      <c r="BA186" s="239"/>
      <c r="BB186" s="239"/>
      <c r="BC186" s="239"/>
      <c r="BD186" s="239"/>
      <c r="BE186" s="239"/>
      <c r="BF186" s="239"/>
      <c r="BG186" s="239"/>
      <c r="BH186" s="239"/>
      <c r="BI186" s="239"/>
      <c r="BJ186" s="239"/>
      <c r="BK186" s="239"/>
      <c r="BL186" s="239"/>
      <c r="BM186" s="239"/>
      <c r="BN186" s="239"/>
      <c r="BO186" s="239"/>
      <c r="BP186" s="239"/>
      <c r="BQ186" s="239"/>
      <c r="BR186" s="239"/>
      <c r="BS186" s="239"/>
      <c r="BT186" s="239"/>
      <c r="BU186" s="239"/>
      <c r="BV186" s="239"/>
      <c r="BW186" s="239"/>
      <c r="BX186" s="239"/>
      <c r="BY186" s="239"/>
      <c r="BZ186" s="239"/>
      <c r="CA186" s="239"/>
      <c r="CB186" s="239"/>
      <c r="CC186" s="239"/>
      <c r="CD186" s="239"/>
      <c r="CE186" s="239"/>
      <c r="CF186" s="239"/>
      <c r="CG186" s="239"/>
      <c r="CH186" s="239"/>
      <c r="CI186" s="239"/>
      <c r="CJ186" s="239"/>
      <c r="CK186" s="239"/>
      <c r="CL186" s="239"/>
      <c r="CM186" s="239"/>
      <c r="CN186" s="239"/>
      <c r="CO186" s="239"/>
      <c r="CP186" s="239"/>
      <c r="CQ186" s="239"/>
      <c r="CR186" s="239"/>
      <c r="CS186" s="239"/>
      <c r="CT186" s="239"/>
      <c r="CU186" s="239"/>
      <c r="CV186" s="239"/>
      <c r="CW186" s="239"/>
      <c r="CX186" s="239"/>
      <c r="CY186" s="239"/>
      <c r="CZ186" s="239"/>
      <c r="DA186" s="239"/>
      <c r="DB186" s="239"/>
      <c r="DC186" s="239"/>
      <c r="DD186" s="239"/>
      <c r="DE186" s="239"/>
      <c r="DF186" s="239"/>
      <c r="DG186" s="239"/>
      <c r="DH186" s="239"/>
      <c r="DI186" s="239"/>
      <c r="DJ186" s="239"/>
      <c r="DK186" s="239"/>
      <c r="DL186" s="239"/>
      <c r="DM186" s="239"/>
      <c r="DN186" s="239"/>
      <c r="DO186" s="239"/>
      <c r="DP186" s="239"/>
      <c r="DQ186" s="239"/>
      <c r="DR186" s="239"/>
      <c r="DS186" s="239"/>
      <c r="DT186" s="239"/>
      <c r="DU186" s="239"/>
      <c r="DV186" s="239"/>
      <c r="DW186" s="239"/>
      <c r="DX186" s="239"/>
      <c r="DY186" s="239"/>
      <c r="DZ186" s="239"/>
      <c r="EA186" s="239"/>
      <c r="EB186" s="239"/>
      <c r="EC186" s="239"/>
      <c r="ED186" s="239"/>
      <c r="EE186" s="239"/>
      <c r="EF186" s="239"/>
      <c r="EG186" s="239"/>
      <c r="EH186" s="239"/>
      <c r="EI186" s="239"/>
      <c r="EJ186" s="239"/>
      <c r="EK186" s="239"/>
      <c r="EL186" s="239"/>
      <c r="EM186" s="239"/>
      <c r="EN186" s="239"/>
      <c r="EO186" s="239"/>
      <c r="EP186" s="239"/>
      <c r="EQ186" s="239"/>
      <c r="ER186" s="239"/>
      <c r="ES186" s="239"/>
      <c r="ET186" s="239"/>
      <c r="EU186" s="239"/>
      <c r="EV186" s="239"/>
      <c r="EW186" s="239"/>
      <c r="EX186" s="239"/>
      <c r="EY186" s="239"/>
      <c r="EZ186" s="239"/>
      <c r="FA186" s="239"/>
      <c r="FB186" s="239"/>
      <c r="FC186" s="239"/>
      <c r="FD186" s="239"/>
      <c r="FE186" s="239"/>
      <c r="FF186" s="239"/>
      <c r="FG186" s="239"/>
      <c r="FH186" s="239"/>
      <c r="FI186" s="239"/>
      <c r="FJ186" s="239"/>
      <c r="FK186" s="239"/>
      <c r="FL186" s="239"/>
      <c r="FM186" s="239"/>
      <c r="FN186" s="239"/>
      <c r="FO186" s="239"/>
      <c r="FP186" s="239"/>
      <c r="FQ186" s="239"/>
      <c r="FR186" s="239"/>
      <c r="FS186" s="239"/>
      <c r="FT186" s="239"/>
      <c r="FU186" s="239"/>
      <c r="FV186" s="239"/>
      <c r="FW186" s="239"/>
      <c r="FX186" s="239"/>
      <c r="FY186" s="239"/>
      <c r="FZ186" s="239"/>
      <c r="GA186" s="239"/>
      <c r="GB186" s="239"/>
      <c r="GC186" s="239"/>
      <c r="GD186" s="239"/>
      <c r="GE186" s="239"/>
      <c r="GF186" s="239"/>
      <c r="GG186" s="239"/>
      <c r="GH186" s="239"/>
      <c r="GI186" s="239"/>
      <c r="GJ186" s="239"/>
      <c r="GK186" s="239"/>
      <c r="GL186" s="239"/>
      <c r="GM186" s="239"/>
      <c r="GN186" s="239"/>
      <c r="GO186" s="239"/>
      <c r="GP186" s="239"/>
      <c r="GQ186" s="239"/>
      <c r="GR186" s="239"/>
      <c r="GS186" s="239"/>
      <c r="GT186" s="239"/>
      <c r="GU186" s="239"/>
      <c r="GV186" s="239"/>
      <c r="GW186" s="239"/>
      <c r="GX186" s="239"/>
      <c r="GY186" s="239"/>
      <c r="GZ186" s="239"/>
      <c r="HA186" s="239"/>
      <c r="HB186" s="239"/>
      <c r="HC186" s="239"/>
      <c r="HD186" s="239"/>
      <c r="HE186" s="239"/>
      <c r="HF186" s="239"/>
      <c r="HG186" s="239"/>
      <c r="HH186" s="239"/>
      <c r="HI186" s="239"/>
      <c r="HJ186" s="239"/>
      <c r="HK186" s="239"/>
      <c r="HL186" s="239"/>
      <c r="HM186" s="239"/>
      <c r="HN186" s="239"/>
      <c r="HO186" s="239"/>
      <c r="HP186" s="239"/>
      <c r="HQ186" s="239"/>
      <c r="HR186" s="239"/>
      <c r="HS186" s="239"/>
    </row>
    <row r="187" spans="1:227" s="23" customFormat="1" ht="15" customHeight="1">
      <c r="A187" s="42"/>
      <c r="B187" s="17"/>
      <c r="C187" s="17"/>
      <c r="D187" s="22"/>
      <c r="E187" s="17"/>
      <c r="F187" s="160"/>
      <c r="G187" s="160"/>
      <c r="H187" s="165"/>
      <c r="I187" s="165"/>
      <c r="J187" s="165"/>
      <c r="K187" s="165"/>
      <c r="L187" s="165"/>
      <c r="M187" s="165"/>
      <c r="N187" s="174"/>
      <c r="O187" s="174"/>
      <c r="P187" s="174"/>
      <c r="Q187" s="174"/>
      <c r="R187" s="22"/>
      <c r="S187" s="22"/>
      <c r="T187" s="22"/>
      <c r="U187" s="22"/>
      <c r="V187" s="22"/>
      <c r="W187" s="22"/>
      <c r="X187" s="42"/>
      <c r="Y187" s="239"/>
      <c r="Z187" s="239"/>
      <c r="AA187" s="239"/>
      <c r="AB187" s="239"/>
      <c r="AC187" s="239"/>
      <c r="AD187" s="239"/>
      <c r="AE187" s="239"/>
      <c r="AF187" s="239"/>
      <c r="AG187" s="239"/>
      <c r="AH187" s="239"/>
      <c r="AI187" s="239"/>
      <c r="AJ187" s="239"/>
      <c r="AK187" s="239"/>
      <c r="AL187" s="239"/>
      <c r="AM187" s="239"/>
      <c r="AN187" s="239"/>
      <c r="AO187" s="239"/>
      <c r="AP187" s="239"/>
      <c r="AQ187" s="239"/>
      <c r="AR187" s="239"/>
      <c r="AS187" s="239"/>
      <c r="AT187" s="239"/>
      <c r="AU187" s="239"/>
      <c r="AV187" s="239"/>
      <c r="AW187" s="239"/>
      <c r="AX187" s="239"/>
      <c r="AY187" s="239"/>
      <c r="AZ187" s="239"/>
      <c r="BA187" s="239"/>
      <c r="BB187" s="239"/>
      <c r="BC187" s="239"/>
      <c r="BD187" s="239"/>
      <c r="BE187" s="239"/>
      <c r="BF187" s="239"/>
      <c r="BG187" s="239"/>
      <c r="BH187" s="239"/>
      <c r="BI187" s="239"/>
      <c r="BJ187" s="239"/>
      <c r="BK187" s="239"/>
      <c r="BL187" s="239"/>
      <c r="BM187" s="239"/>
      <c r="BN187" s="239"/>
      <c r="BO187" s="239"/>
      <c r="BP187" s="239"/>
      <c r="BQ187" s="239"/>
      <c r="BR187" s="239"/>
      <c r="BS187" s="239"/>
      <c r="BT187" s="239"/>
      <c r="BU187" s="239"/>
      <c r="BV187" s="239"/>
      <c r="BW187" s="239"/>
      <c r="BX187" s="239"/>
      <c r="BY187" s="239"/>
      <c r="BZ187" s="239"/>
      <c r="CA187" s="239"/>
      <c r="CB187" s="239"/>
      <c r="CC187" s="239"/>
      <c r="CD187" s="239"/>
      <c r="CE187" s="239"/>
      <c r="CF187" s="239"/>
      <c r="CG187" s="239"/>
      <c r="CH187" s="239"/>
      <c r="CI187" s="239"/>
      <c r="CJ187" s="239"/>
      <c r="CK187" s="239"/>
      <c r="CL187" s="239"/>
      <c r="CM187" s="239"/>
      <c r="CN187" s="239"/>
      <c r="CO187" s="239"/>
      <c r="CP187" s="239"/>
      <c r="CQ187" s="239"/>
      <c r="CR187" s="239"/>
      <c r="CS187" s="239"/>
      <c r="CT187" s="239"/>
      <c r="CU187" s="239"/>
      <c r="CV187" s="239"/>
      <c r="CW187" s="239"/>
      <c r="CX187" s="239"/>
      <c r="CY187" s="239"/>
      <c r="CZ187" s="239"/>
      <c r="DA187" s="239"/>
      <c r="DB187" s="239"/>
      <c r="DC187" s="239"/>
      <c r="DD187" s="239"/>
      <c r="DE187" s="239"/>
      <c r="DF187" s="239"/>
      <c r="DG187" s="239"/>
      <c r="DH187" s="239"/>
      <c r="DI187" s="239"/>
      <c r="DJ187" s="239"/>
      <c r="DK187" s="239"/>
      <c r="DL187" s="239"/>
      <c r="DM187" s="239"/>
      <c r="DN187" s="239"/>
      <c r="DO187" s="239"/>
      <c r="DP187" s="239"/>
      <c r="DQ187" s="239"/>
      <c r="DR187" s="239"/>
      <c r="DS187" s="239"/>
      <c r="DT187" s="239"/>
      <c r="DU187" s="239"/>
      <c r="DV187" s="239"/>
      <c r="DW187" s="239"/>
      <c r="DX187" s="239"/>
      <c r="DY187" s="239"/>
      <c r="DZ187" s="239"/>
      <c r="EA187" s="239"/>
      <c r="EB187" s="239"/>
      <c r="EC187" s="239"/>
      <c r="ED187" s="239"/>
      <c r="EE187" s="239"/>
      <c r="EF187" s="239"/>
      <c r="EG187" s="239"/>
      <c r="EH187" s="239"/>
      <c r="EI187" s="239"/>
      <c r="EJ187" s="239"/>
      <c r="EK187" s="239"/>
      <c r="EL187" s="239"/>
      <c r="EM187" s="239"/>
      <c r="EN187" s="239"/>
      <c r="EO187" s="239"/>
      <c r="EP187" s="239"/>
      <c r="EQ187" s="239"/>
      <c r="ER187" s="239"/>
      <c r="ES187" s="239"/>
      <c r="ET187" s="239"/>
      <c r="EU187" s="239"/>
      <c r="EV187" s="239"/>
      <c r="EW187" s="239"/>
      <c r="EX187" s="239"/>
      <c r="EY187" s="239"/>
      <c r="EZ187" s="239"/>
      <c r="FA187" s="239"/>
      <c r="FB187" s="239"/>
      <c r="FC187" s="239"/>
      <c r="FD187" s="239"/>
      <c r="FE187" s="239"/>
      <c r="FF187" s="239"/>
      <c r="FG187" s="239"/>
      <c r="FH187" s="239"/>
      <c r="FI187" s="239"/>
      <c r="FJ187" s="239"/>
      <c r="FK187" s="239"/>
      <c r="FL187" s="239"/>
      <c r="FM187" s="239"/>
      <c r="FN187" s="239"/>
      <c r="FO187" s="239"/>
      <c r="FP187" s="239"/>
      <c r="FQ187" s="239"/>
      <c r="FR187" s="239"/>
      <c r="FS187" s="239"/>
      <c r="FT187" s="239"/>
      <c r="FU187" s="239"/>
      <c r="FV187" s="239"/>
      <c r="FW187" s="239"/>
      <c r="FX187" s="239"/>
      <c r="FY187" s="239"/>
      <c r="FZ187" s="239"/>
      <c r="GA187" s="239"/>
      <c r="GB187" s="239"/>
      <c r="GC187" s="239"/>
      <c r="GD187" s="239"/>
      <c r="GE187" s="239"/>
      <c r="GF187" s="239"/>
      <c r="GG187" s="239"/>
      <c r="GH187" s="239"/>
      <c r="GI187" s="239"/>
      <c r="GJ187" s="239"/>
      <c r="GK187" s="239"/>
      <c r="GL187" s="239"/>
      <c r="GM187" s="239"/>
      <c r="GN187" s="239"/>
      <c r="GO187" s="239"/>
      <c r="GP187" s="239"/>
      <c r="GQ187" s="239"/>
      <c r="GR187" s="239"/>
      <c r="GS187" s="239"/>
      <c r="GT187" s="239"/>
      <c r="GU187" s="239"/>
      <c r="GV187" s="239"/>
      <c r="GW187" s="239"/>
      <c r="GX187" s="239"/>
      <c r="GY187" s="239"/>
      <c r="GZ187" s="239"/>
      <c r="HA187" s="239"/>
      <c r="HB187" s="239"/>
      <c r="HC187" s="239"/>
      <c r="HD187" s="239"/>
      <c r="HE187" s="239"/>
      <c r="HF187" s="239"/>
      <c r="HG187" s="239"/>
      <c r="HH187" s="239"/>
      <c r="HI187" s="239"/>
      <c r="HJ187" s="239"/>
      <c r="HK187" s="239"/>
      <c r="HL187" s="239"/>
      <c r="HM187" s="239"/>
      <c r="HN187" s="239"/>
      <c r="HO187" s="239"/>
      <c r="HP187" s="239"/>
      <c r="HQ187" s="239"/>
      <c r="HR187" s="239"/>
      <c r="HS187" s="239"/>
    </row>
    <row r="188" spans="1:227" s="23" customFormat="1" ht="15" customHeight="1">
      <c r="A188" s="42"/>
      <c r="B188" s="17"/>
      <c r="C188" s="17"/>
      <c r="D188" s="22"/>
      <c r="E188" s="17"/>
      <c r="F188" s="160"/>
      <c r="G188" s="160"/>
      <c r="H188" s="165"/>
      <c r="I188" s="165"/>
      <c r="J188" s="165"/>
      <c r="K188" s="165"/>
      <c r="L188" s="165"/>
      <c r="M188" s="165"/>
      <c r="N188" s="179"/>
      <c r="O188" s="179"/>
      <c r="P188" s="179"/>
      <c r="Q188" s="179"/>
      <c r="R188" s="22"/>
      <c r="S188" s="22"/>
      <c r="T188" s="22"/>
      <c r="U188" s="22"/>
      <c r="V188" s="22"/>
      <c r="W188" s="22"/>
      <c r="X188" s="42"/>
      <c r="Y188" s="239"/>
      <c r="Z188" s="239"/>
      <c r="AA188" s="239"/>
      <c r="AB188" s="239"/>
      <c r="AC188" s="239"/>
      <c r="AD188" s="239"/>
      <c r="AE188" s="239"/>
      <c r="AF188" s="239"/>
      <c r="AG188" s="239"/>
      <c r="AH188" s="239"/>
      <c r="AI188" s="239"/>
      <c r="AJ188" s="239"/>
      <c r="AK188" s="239"/>
      <c r="AL188" s="239"/>
      <c r="AM188" s="239"/>
      <c r="AN188" s="239"/>
      <c r="AO188" s="239"/>
      <c r="AP188" s="239"/>
      <c r="AQ188" s="239"/>
      <c r="AR188" s="239"/>
      <c r="AS188" s="239"/>
      <c r="AT188" s="239"/>
      <c r="AU188" s="239"/>
      <c r="AV188" s="239"/>
      <c r="AW188" s="239"/>
      <c r="AX188" s="239"/>
      <c r="AY188" s="239"/>
      <c r="AZ188" s="239"/>
      <c r="BA188" s="239"/>
      <c r="BB188" s="239"/>
      <c r="BC188" s="239"/>
      <c r="BD188" s="239"/>
      <c r="BE188" s="239"/>
      <c r="BF188" s="239"/>
      <c r="BG188" s="239"/>
      <c r="BH188" s="239"/>
      <c r="BI188" s="239"/>
      <c r="BJ188" s="239"/>
      <c r="BK188" s="239"/>
      <c r="BL188" s="239"/>
      <c r="BM188" s="239"/>
      <c r="BN188" s="239"/>
      <c r="BO188" s="239"/>
      <c r="BP188" s="239"/>
      <c r="BQ188" s="239"/>
      <c r="BR188" s="239"/>
      <c r="BS188" s="239"/>
      <c r="BT188" s="239"/>
      <c r="BU188" s="239"/>
      <c r="BV188" s="239"/>
      <c r="BW188" s="239"/>
      <c r="BX188" s="239"/>
      <c r="BY188" s="239"/>
      <c r="BZ188" s="239"/>
      <c r="CA188" s="239"/>
      <c r="CB188" s="239"/>
      <c r="CC188" s="239"/>
      <c r="CD188" s="239"/>
      <c r="CE188" s="239"/>
      <c r="CF188" s="239"/>
      <c r="CG188" s="239"/>
      <c r="CH188" s="239"/>
      <c r="CI188" s="239"/>
      <c r="CJ188" s="239"/>
      <c r="CK188" s="239"/>
      <c r="CL188" s="239"/>
      <c r="CM188" s="239"/>
      <c r="CN188" s="239"/>
      <c r="CO188" s="239"/>
      <c r="CP188" s="239"/>
      <c r="CQ188" s="239"/>
      <c r="CR188" s="239"/>
      <c r="CS188" s="239"/>
      <c r="CT188" s="239"/>
      <c r="CU188" s="239"/>
      <c r="CV188" s="239"/>
      <c r="CW188" s="239"/>
      <c r="CX188" s="239"/>
      <c r="CY188" s="239"/>
      <c r="CZ188" s="239"/>
      <c r="DA188" s="239"/>
      <c r="DB188" s="239"/>
      <c r="DC188" s="239"/>
      <c r="DD188" s="239"/>
      <c r="DE188" s="239"/>
      <c r="DF188" s="239"/>
      <c r="DG188" s="239"/>
      <c r="DH188" s="239"/>
      <c r="DI188" s="239"/>
      <c r="DJ188" s="239"/>
      <c r="DK188" s="239"/>
      <c r="DL188" s="239"/>
      <c r="DM188" s="239"/>
      <c r="DN188" s="239"/>
      <c r="DO188" s="239"/>
      <c r="DP188" s="239"/>
      <c r="DQ188" s="239"/>
      <c r="DR188" s="239"/>
      <c r="DS188" s="239"/>
      <c r="DT188" s="239"/>
      <c r="DU188" s="239"/>
      <c r="DV188" s="239"/>
      <c r="DW188" s="239"/>
      <c r="DX188" s="239"/>
      <c r="DY188" s="239"/>
      <c r="DZ188" s="239"/>
      <c r="EA188" s="239"/>
      <c r="EB188" s="239"/>
      <c r="EC188" s="239"/>
      <c r="ED188" s="239"/>
      <c r="EE188" s="239"/>
      <c r="EF188" s="239"/>
      <c r="EG188" s="239"/>
      <c r="EH188" s="239"/>
      <c r="EI188" s="239"/>
      <c r="EJ188" s="239"/>
      <c r="EK188" s="239"/>
      <c r="EL188" s="239"/>
      <c r="EM188" s="239"/>
      <c r="EN188" s="239"/>
      <c r="EO188" s="239"/>
      <c r="EP188" s="239"/>
      <c r="EQ188" s="239"/>
      <c r="ER188" s="239"/>
      <c r="ES188" s="239"/>
      <c r="ET188" s="239"/>
      <c r="EU188" s="239"/>
      <c r="EV188" s="239"/>
      <c r="EW188" s="239"/>
      <c r="EX188" s="239"/>
      <c r="EY188" s="239"/>
      <c r="EZ188" s="239"/>
      <c r="FA188" s="239"/>
      <c r="FB188" s="239"/>
      <c r="FC188" s="239"/>
      <c r="FD188" s="239"/>
      <c r="FE188" s="239"/>
      <c r="FF188" s="239"/>
      <c r="FG188" s="239"/>
      <c r="FH188" s="239"/>
      <c r="FI188" s="239"/>
      <c r="FJ188" s="239"/>
      <c r="FK188" s="239"/>
      <c r="FL188" s="239"/>
      <c r="FM188" s="239"/>
      <c r="FN188" s="239"/>
      <c r="FO188" s="239"/>
      <c r="FP188" s="239"/>
      <c r="FQ188" s="239"/>
      <c r="FR188" s="239"/>
      <c r="FS188" s="239"/>
      <c r="FT188" s="239"/>
      <c r="FU188" s="239"/>
      <c r="FV188" s="239"/>
      <c r="FW188" s="239"/>
      <c r="FX188" s="239"/>
      <c r="FY188" s="239"/>
      <c r="FZ188" s="239"/>
      <c r="GA188" s="239"/>
      <c r="GB188" s="239"/>
      <c r="GC188" s="239"/>
      <c r="GD188" s="239"/>
      <c r="GE188" s="239"/>
      <c r="GF188" s="239"/>
      <c r="GG188" s="239"/>
      <c r="GH188" s="239"/>
      <c r="GI188" s="239"/>
      <c r="GJ188" s="239"/>
      <c r="GK188" s="239"/>
      <c r="GL188" s="239"/>
      <c r="GM188" s="239"/>
      <c r="GN188" s="239"/>
      <c r="GO188" s="239"/>
      <c r="GP188" s="239"/>
      <c r="GQ188" s="239"/>
      <c r="GR188" s="239"/>
      <c r="GS188" s="239"/>
      <c r="GT188" s="239"/>
      <c r="GU188" s="239"/>
      <c r="GV188" s="239"/>
      <c r="GW188" s="239"/>
      <c r="GX188" s="239"/>
      <c r="GY188" s="239"/>
      <c r="GZ188" s="239"/>
      <c r="HA188" s="239"/>
      <c r="HB188" s="239"/>
      <c r="HC188" s="239"/>
      <c r="HD188" s="239"/>
      <c r="HE188" s="239"/>
      <c r="HF188" s="239"/>
      <c r="HG188" s="239"/>
      <c r="HH188" s="239"/>
      <c r="HI188" s="239"/>
      <c r="HJ188" s="239"/>
      <c r="HK188" s="239"/>
      <c r="HL188" s="239"/>
      <c r="HM188" s="239"/>
      <c r="HN188" s="239"/>
      <c r="HO188" s="239"/>
      <c r="HP188" s="239"/>
      <c r="HQ188" s="239"/>
      <c r="HR188" s="239"/>
      <c r="HS188" s="239"/>
    </row>
    <row r="189" spans="1:227" s="23" customFormat="1" ht="16.2" customHeight="1">
      <c r="A189" s="42"/>
      <c r="B189" s="17"/>
      <c r="C189" s="17"/>
      <c r="D189" s="22"/>
      <c r="E189" s="17"/>
      <c r="F189" s="17"/>
      <c r="G189" s="17"/>
      <c r="H189" s="17"/>
      <c r="I189" s="80"/>
      <c r="J189" s="80"/>
      <c r="K189" s="80"/>
      <c r="L189" s="80"/>
      <c r="M189" s="80"/>
      <c r="N189" s="17"/>
      <c r="O189" s="17"/>
      <c r="P189" s="17"/>
      <c r="Q189" s="163"/>
      <c r="R189" s="22"/>
      <c r="S189" s="22"/>
      <c r="T189" s="17"/>
      <c r="U189" s="17"/>
      <c r="V189" s="17"/>
      <c r="W189" s="22"/>
      <c r="X189" s="42"/>
      <c r="Y189" s="239"/>
      <c r="Z189" s="239"/>
      <c r="AA189" s="239"/>
      <c r="AB189" s="239"/>
      <c r="AC189" s="239"/>
      <c r="AD189" s="239"/>
      <c r="AE189" s="239"/>
      <c r="AF189" s="239"/>
      <c r="AG189" s="239"/>
      <c r="AH189" s="239"/>
      <c r="AI189" s="239"/>
      <c r="AJ189" s="239"/>
      <c r="AK189" s="239"/>
      <c r="AL189" s="239"/>
      <c r="AM189" s="239"/>
      <c r="AN189" s="239"/>
      <c r="AO189" s="239"/>
      <c r="AP189" s="239"/>
      <c r="AQ189" s="239"/>
      <c r="AR189" s="239"/>
      <c r="AS189" s="239"/>
      <c r="AT189" s="239"/>
      <c r="AU189" s="239"/>
      <c r="AV189" s="239"/>
      <c r="AW189" s="239"/>
      <c r="AX189" s="239"/>
      <c r="AY189" s="239"/>
      <c r="AZ189" s="239"/>
      <c r="BA189" s="239"/>
      <c r="BB189" s="239"/>
      <c r="BC189" s="239"/>
      <c r="BD189" s="239"/>
      <c r="BE189" s="239"/>
      <c r="BF189" s="239"/>
      <c r="BG189" s="239"/>
      <c r="BH189" s="239"/>
      <c r="BI189" s="239"/>
      <c r="BJ189" s="239"/>
      <c r="BK189" s="239"/>
      <c r="BL189" s="239"/>
      <c r="BM189" s="239"/>
      <c r="BN189" s="239"/>
      <c r="BO189" s="239"/>
      <c r="BP189" s="239"/>
      <c r="BQ189" s="239"/>
      <c r="BR189" s="239"/>
      <c r="BS189" s="239"/>
      <c r="BT189" s="239"/>
      <c r="BU189" s="239"/>
      <c r="BV189" s="239"/>
      <c r="BW189" s="239"/>
      <c r="BX189" s="239"/>
      <c r="BY189" s="239"/>
      <c r="BZ189" s="239"/>
      <c r="CA189" s="239"/>
      <c r="CB189" s="239"/>
      <c r="CC189" s="239"/>
      <c r="CD189" s="239"/>
      <c r="CE189" s="239"/>
      <c r="CF189" s="239"/>
      <c r="CG189" s="239"/>
      <c r="CH189" s="239"/>
      <c r="CI189" s="239"/>
      <c r="CJ189" s="239"/>
      <c r="CK189" s="239"/>
      <c r="CL189" s="239"/>
      <c r="CM189" s="239"/>
      <c r="CN189" s="239"/>
      <c r="CO189" s="239"/>
      <c r="CP189" s="239"/>
      <c r="CQ189" s="239"/>
      <c r="CR189" s="239"/>
      <c r="CS189" s="239"/>
      <c r="CT189" s="239"/>
      <c r="CU189" s="239"/>
      <c r="CV189" s="239"/>
      <c r="CW189" s="239"/>
      <c r="CX189" s="239"/>
      <c r="CY189" s="239"/>
      <c r="CZ189" s="239"/>
      <c r="DA189" s="239"/>
      <c r="DB189" s="239"/>
      <c r="DC189" s="239"/>
      <c r="DD189" s="239"/>
      <c r="DE189" s="239"/>
      <c r="DF189" s="239"/>
      <c r="DG189" s="239"/>
      <c r="DH189" s="239"/>
      <c r="DI189" s="239"/>
      <c r="DJ189" s="239"/>
      <c r="DK189" s="239"/>
      <c r="DL189" s="239"/>
      <c r="DM189" s="239"/>
      <c r="DN189" s="239"/>
      <c r="DO189" s="239"/>
      <c r="DP189" s="239"/>
      <c r="DQ189" s="239"/>
      <c r="DR189" s="239"/>
      <c r="DS189" s="239"/>
      <c r="DT189" s="239"/>
      <c r="DU189" s="239"/>
      <c r="DV189" s="239"/>
      <c r="DW189" s="239"/>
      <c r="DX189" s="239"/>
      <c r="DY189" s="239"/>
      <c r="DZ189" s="239"/>
      <c r="EA189" s="239"/>
      <c r="EB189" s="239"/>
      <c r="EC189" s="239"/>
      <c r="ED189" s="239"/>
      <c r="EE189" s="239"/>
      <c r="EF189" s="239"/>
      <c r="EG189" s="239"/>
      <c r="EH189" s="239"/>
      <c r="EI189" s="239"/>
      <c r="EJ189" s="239"/>
      <c r="EK189" s="239"/>
      <c r="EL189" s="239"/>
      <c r="EM189" s="239"/>
      <c r="EN189" s="239"/>
      <c r="EO189" s="239"/>
      <c r="EP189" s="239"/>
      <c r="EQ189" s="239"/>
      <c r="ER189" s="239"/>
      <c r="ES189" s="239"/>
      <c r="ET189" s="239"/>
      <c r="EU189" s="239"/>
      <c r="EV189" s="239"/>
      <c r="EW189" s="239"/>
      <c r="EX189" s="239"/>
      <c r="EY189" s="239"/>
      <c r="EZ189" s="239"/>
      <c r="FA189" s="239"/>
      <c r="FB189" s="239"/>
      <c r="FC189" s="239"/>
      <c r="FD189" s="239"/>
      <c r="FE189" s="239"/>
      <c r="FF189" s="239"/>
      <c r="FG189" s="239"/>
      <c r="FH189" s="239"/>
      <c r="FI189" s="239"/>
      <c r="FJ189" s="239"/>
      <c r="FK189" s="239"/>
      <c r="FL189" s="239"/>
      <c r="FM189" s="239"/>
      <c r="FN189" s="239"/>
      <c r="FO189" s="239"/>
      <c r="FP189" s="239"/>
      <c r="FQ189" s="239"/>
      <c r="FR189" s="239"/>
      <c r="FS189" s="239"/>
      <c r="FT189" s="239"/>
      <c r="FU189" s="239"/>
      <c r="FV189" s="239"/>
      <c r="FW189" s="239"/>
      <c r="FX189" s="239"/>
      <c r="FY189" s="239"/>
      <c r="FZ189" s="239"/>
      <c r="GA189" s="239"/>
      <c r="GB189" s="239"/>
      <c r="GC189" s="239"/>
      <c r="GD189" s="239"/>
      <c r="GE189" s="239"/>
      <c r="GF189" s="239"/>
      <c r="GG189" s="239"/>
      <c r="GH189" s="239"/>
      <c r="GI189" s="239"/>
      <c r="GJ189" s="239"/>
      <c r="GK189" s="239"/>
      <c r="GL189" s="239"/>
      <c r="GM189" s="239"/>
      <c r="GN189" s="239"/>
      <c r="GO189" s="239"/>
      <c r="GP189" s="239"/>
      <c r="GQ189" s="239"/>
      <c r="GR189" s="239"/>
      <c r="GS189" s="239"/>
      <c r="GT189" s="239"/>
      <c r="GU189" s="239"/>
      <c r="GV189" s="239"/>
      <c r="GW189" s="239"/>
      <c r="GX189" s="239"/>
      <c r="GY189" s="239"/>
      <c r="GZ189" s="239"/>
      <c r="HA189" s="239"/>
      <c r="HB189" s="239"/>
      <c r="HC189" s="239"/>
      <c r="HD189" s="239"/>
      <c r="HE189" s="239"/>
      <c r="HF189" s="239"/>
      <c r="HG189" s="239"/>
      <c r="HH189" s="239"/>
      <c r="HI189" s="239"/>
      <c r="HJ189" s="239"/>
      <c r="HK189" s="239"/>
      <c r="HL189" s="239"/>
      <c r="HM189" s="239"/>
      <c r="HN189" s="239"/>
      <c r="HO189" s="239"/>
      <c r="HP189" s="239"/>
      <c r="HQ189" s="239"/>
      <c r="HR189" s="239"/>
      <c r="HS189" s="239"/>
    </row>
    <row r="190" spans="1:227" s="23" customFormat="1" ht="15" customHeight="1">
      <c r="A190" s="42"/>
      <c r="B190" s="17"/>
      <c r="C190" s="17"/>
      <c r="D190" s="277" t="s">
        <v>565</v>
      </c>
      <c r="E190" s="277"/>
      <c r="F190" s="277"/>
      <c r="G190" s="277"/>
      <c r="H190" s="277"/>
      <c r="I190" s="277"/>
      <c r="J190" s="277"/>
      <c r="K190" s="277"/>
      <c r="L190" s="277"/>
      <c r="M190" s="277"/>
      <c r="N190" s="277"/>
      <c r="O190" s="277"/>
      <c r="P190" s="277"/>
      <c r="Q190" s="277"/>
      <c r="R190" s="277"/>
      <c r="S190" s="277"/>
      <c r="T190" s="277"/>
      <c r="U190" s="277"/>
      <c r="V190" s="17"/>
      <c r="W190" s="22"/>
      <c r="X190" s="42"/>
      <c r="Y190" s="239"/>
      <c r="Z190" s="239"/>
      <c r="AA190" s="239"/>
      <c r="AB190" s="239"/>
      <c r="AC190" s="239"/>
      <c r="AD190" s="239"/>
      <c r="AE190" s="239"/>
      <c r="AF190" s="239"/>
      <c r="AG190" s="239"/>
      <c r="AH190" s="239"/>
      <c r="AI190" s="239"/>
      <c r="AJ190" s="239"/>
      <c r="AK190" s="239"/>
      <c r="AL190" s="239"/>
      <c r="AM190" s="239"/>
      <c r="AN190" s="239"/>
      <c r="AO190" s="239"/>
      <c r="AP190" s="239"/>
      <c r="AQ190" s="239"/>
      <c r="AR190" s="239"/>
      <c r="AS190" s="239"/>
      <c r="AT190" s="239"/>
      <c r="AU190" s="239"/>
      <c r="AV190" s="239"/>
      <c r="AW190" s="239"/>
      <c r="AX190" s="239"/>
      <c r="AY190" s="239"/>
      <c r="AZ190" s="239"/>
      <c r="BA190" s="239"/>
      <c r="BB190" s="239"/>
      <c r="BC190" s="239"/>
      <c r="BD190" s="239"/>
      <c r="BE190" s="239"/>
      <c r="BF190" s="239"/>
      <c r="BG190" s="239"/>
      <c r="BH190" s="239"/>
      <c r="BI190" s="239"/>
      <c r="BJ190" s="239"/>
      <c r="BK190" s="239"/>
      <c r="BL190" s="239"/>
      <c r="BM190" s="239"/>
      <c r="BN190" s="239"/>
      <c r="BO190" s="239"/>
      <c r="BP190" s="239"/>
      <c r="BQ190" s="239"/>
      <c r="BR190" s="239"/>
      <c r="BS190" s="239"/>
      <c r="BT190" s="239"/>
      <c r="BU190" s="239"/>
      <c r="BV190" s="239"/>
      <c r="BW190" s="239"/>
      <c r="BX190" s="239"/>
      <c r="BY190" s="239"/>
      <c r="BZ190" s="239"/>
      <c r="CA190" s="239"/>
      <c r="CB190" s="239"/>
      <c r="CC190" s="239"/>
      <c r="CD190" s="239"/>
      <c r="CE190" s="239"/>
      <c r="CF190" s="239"/>
      <c r="CG190" s="239"/>
      <c r="CH190" s="239"/>
      <c r="CI190" s="239"/>
      <c r="CJ190" s="239"/>
      <c r="CK190" s="239"/>
      <c r="CL190" s="239"/>
      <c r="CM190" s="239"/>
      <c r="CN190" s="239"/>
      <c r="CO190" s="239"/>
      <c r="CP190" s="239"/>
      <c r="CQ190" s="239"/>
      <c r="CR190" s="239"/>
      <c r="CS190" s="239"/>
      <c r="CT190" s="239"/>
      <c r="CU190" s="239"/>
      <c r="CV190" s="239"/>
      <c r="CW190" s="239"/>
      <c r="CX190" s="239"/>
      <c r="CY190" s="239"/>
      <c r="CZ190" s="239"/>
      <c r="DA190" s="239"/>
      <c r="DB190" s="239"/>
      <c r="DC190" s="239"/>
      <c r="DD190" s="239"/>
      <c r="DE190" s="239"/>
      <c r="DF190" s="239"/>
      <c r="DG190" s="239"/>
      <c r="DH190" s="239"/>
      <c r="DI190" s="239"/>
      <c r="DJ190" s="239"/>
      <c r="DK190" s="239"/>
      <c r="DL190" s="239"/>
      <c r="DM190" s="239"/>
      <c r="DN190" s="239"/>
      <c r="DO190" s="239"/>
      <c r="DP190" s="239"/>
      <c r="DQ190" s="239"/>
      <c r="DR190" s="239"/>
      <c r="DS190" s="239"/>
      <c r="DT190" s="239"/>
      <c r="DU190" s="239"/>
      <c r="DV190" s="239"/>
      <c r="DW190" s="239"/>
      <c r="DX190" s="239"/>
      <c r="DY190" s="239"/>
      <c r="DZ190" s="239"/>
      <c r="EA190" s="239"/>
      <c r="EB190" s="239"/>
      <c r="EC190" s="239"/>
      <c r="ED190" s="239"/>
      <c r="EE190" s="239"/>
      <c r="EF190" s="239"/>
      <c r="EG190" s="239"/>
      <c r="EH190" s="239"/>
      <c r="EI190" s="239"/>
      <c r="EJ190" s="239"/>
      <c r="EK190" s="239"/>
      <c r="EL190" s="239"/>
      <c r="EM190" s="239"/>
      <c r="EN190" s="239"/>
      <c r="EO190" s="239"/>
      <c r="EP190" s="239"/>
      <c r="EQ190" s="239"/>
      <c r="ER190" s="239"/>
      <c r="ES190" s="239"/>
      <c r="ET190" s="239"/>
      <c r="EU190" s="239"/>
      <c r="EV190" s="239"/>
      <c r="EW190" s="239"/>
      <c r="EX190" s="239"/>
      <c r="EY190" s="239"/>
      <c r="EZ190" s="239"/>
      <c r="FA190" s="239"/>
      <c r="FB190" s="239"/>
      <c r="FC190" s="239"/>
      <c r="FD190" s="239"/>
      <c r="FE190" s="239"/>
      <c r="FF190" s="239"/>
      <c r="FG190" s="239"/>
      <c r="FH190" s="239"/>
      <c r="FI190" s="239"/>
      <c r="FJ190" s="239"/>
      <c r="FK190" s="239"/>
      <c r="FL190" s="239"/>
      <c r="FM190" s="239"/>
      <c r="FN190" s="239"/>
      <c r="FO190" s="239"/>
      <c r="FP190" s="239"/>
      <c r="FQ190" s="239"/>
      <c r="FR190" s="239"/>
      <c r="FS190" s="239"/>
      <c r="FT190" s="239"/>
      <c r="FU190" s="239"/>
      <c r="FV190" s="239"/>
      <c r="FW190" s="239"/>
      <c r="FX190" s="239"/>
      <c r="FY190" s="239"/>
      <c r="FZ190" s="239"/>
      <c r="GA190" s="239"/>
      <c r="GB190" s="239"/>
      <c r="GC190" s="239"/>
      <c r="GD190" s="239"/>
      <c r="GE190" s="239"/>
      <c r="GF190" s="239"/>
      <c r="GG190" s="239"/>
      <c r="GH190" s="239"/>
      <c r="GI190" s="239"/>
      <c r="GJ190" s="239"/>
      <c r="GK190" s="239"/>
      <c r="GL190" s="239"/>
      <c r="GM190" s="239"/>
      <c r="GN190" s="239"/>
      <c r="GO190" s="239"/>
      <c r="GP190" s="239"/>
      <c r="GQ190" s="239"/>
      <c r="GR190" s="239"/>
      <c r="GS190" s="239"/>
      <c r="GT190" s="239"/>
      <c r="GU190" s="239"/>
      <c r="GV190" s="239"/>
      <c r="GW190" s="239"/>
      <c r="GX190" s="239"/>
      <c r="GY190" s="239"/>
      <c r="GZ190" s="239"/>
      <c r="HA190" s="239"/>
      <c r="HB190" s="239"/>
      <c r="HC190" s="239"/>
      <c r="HD190" s="239"/>
      <c r="HE190" s="239"/>
      <c r="HF190" s="239"/>
      <c r="HG190" s="239"/>
      <c r="HH190" s="239"/>
      <c r="HI190" s="239"/>
      <c r="HJ190" s="239"/>
      <c r="HK190" s="239"/>
      <c r="HL190" s="239"/>
      <c r="HM190" s="239"/>
      <c r="HN190" s="239"/>
      <c r="HO190" s="239"/>
      <c r="HP190" s="239"/>
      <c r="HQ190" s="239"/>
      <c r="HR190" s="239"/>
      <c r="HS190" s="239"/>
    </row>
    <row r="191" spans="1:227" s="23" customFormat="1" ht="15" customHeight="1">
      <c r="A191" s="42"/>
      <c r="B191" s="17"/>
      <c r="C191" s="17"/>
      <c r="D191" s="277"/>
      <c r="E191" s="277"/>
      <c r="F191" s="277"/>
      <c r="G191" s="277"/>
      <c r="H191" s="277"/>
      <c r="I191" s="277"/>
      <c r="J191" s="277"/>
      <c r="K191" s="277"/>
      <c r="L191" s="277"/>
      <c r="M191" s="277"/>
      <c r="N191" s="277"/>
      <c r="O191" s="277"/>
      <c r="P191" s="277"/>
      <c r="Q191" s="277"/>
      <c r="R191" s="277"/>
      <c r="S191" s="277"/>
      <c r="T191" s="277"/>
      <c r="U191" s="277"/>
      <c r="V191" s="265" t="str">
        <f>"Autor: "&amp;'Pom1'!AA189</f>
        <v>Autor: PanD, 2023</v>
      </c>
      <c r="W191" s="238"/>
      <c r="X191" s="42"/>
      <c r="Y191" s="239"/>
      <c r="Z191" s="239"/>
      <c r="AA191" s="239"/>
      <c r="AB191" s="239"/>
      <c r="AC191" s="239"/>
      <c r="AD191" s="239"/>
      <c r="AE191" s="239"/>
      <c r="AF191" s="239"/>
      <c r="AG191" s="239"/>
      <c r="AH191" s="239"/>
      <c r="AI191" s="239"/>
      <c r="AJ191" s="239"/>
      <c r="AK191" s="239"/>
      <c r="AL191" s="239"/>
      <c r="AM191" s="239"/>
      <c r="AN191" s="239"/>
      <c r="AO191" s="239"/>
      <c r="AP191" s="239"/>
      <c r="AQ191" s="239"/>
      <c r="AR191" s="239"/>
      <c r="AS191" s="239"/>
      <c r="AT191" s="239"/>
      <c r="AU191" s="239"/>
      <c r="AV191" s="239"/>
      <c r="AW191" s="239"/>
      <c r="AX191" s="239"/>
      <c r="AY191" s="239"/>
      <c r="AZ191" s="239"/>
      <c r="BA191" s="239"/>
      <c r="BB191" s="239"/>
      <c r="BC191" s="239"/>
      <c r="BD191" s="239"/>
      <c r="BE191" s="239"/>
      <c r="BF191" s="239"/>
      <c r="BG191" s="239"/>
      <c r="BH191" s="239"/>
      <c r="BI191" s="239"/>
      <c r="BJ191" s="239"/>
      <c r="BK191" s="239"/>
      <c r="BL191" s="239"/>
      <c r="BM191" s="239"/>
      <c r="BN191" s="239"/>
      <c r="BO191" s="239"/>
      <c r="BP191" s="239"/>
      <c r="BQ191" s="239"/>
      <c r="BR191" s="239"/>
      <c r="BS191" s="239"/>
      <c r="BT191" s="239"/>
      <c r="BU191" s="239"/>
      <c r="BV191" s="239"/>
      <c r="BW191" s="239"/>
      <c r="BX191" s="239"/>
      <c r="BY191" s="239"/>
      <c r="BZ191" s="239"/>
      <c r="CA191" s="239"/>
      <c r="CB191" s="239"/>
      <c r="CC191" s="239"/>
      <c r="CD191" s="239"/>
      <c r="CE191" s="239"/>
      <c r="CF191" s="239"/>
      <c r="CG191" s="239"/>
      <c r="CH191" s="239"/>
      <c r="CI191" s="239"/>
      <c r="CJ191" s="239"/>
      <c r="CK191" s="239"/>
      <c r="CL191" s="239"/>
      <c r="CM191" s="239"/>
      <c r="CN191" s="239"/>
      <c r="CO191" s="239"/>
      <c r="CP191" s="239"/>
      <c r="CQ191" s="239"/>
      <c r="CR191" s="239"/>
      <c r="CS191" s="239"/>
      <c r="CT191" s="239"/>
      <c r="CU191" s="239"/>
      <c r="CV191" s="239"/>
      <c r="CW191" s="239"/>
      <c r="CX191" s="239"/>
      <c r="CY191" s="239"/>
      <c r="CZ191" s="239"/>
      <c r="DA191" s="239"/>
      <c r="DB191" s="239"/>
      <c r="DC191" s="239"/>
      <c r="DD191" s="239"/>
      <c r="DE191" s="239"/>
      <c r="DF191" s="239"/>
      <c r="DG191" s="239"/>
      <c r="DH191" s="239"/>
      <c r="DI191" s="239"/>
      <c r="DJ191" s="239"/>
      <c r="DK191" s="239"/>
      <c r="DL191" s="239"/>
      <c r="DM191" s="239"/>
      <c r="DN191" s="239"/>
      <c r="DO191" s="239"/>
      <c r="DP191" s="239"/>
      <c r="DQ191" s="239"/>
      <c r="DR191" s="239"/>
      <c r="DS191" s="239"/>
      <c r="DT191" s="239"/>
      <c r="DU191" s="239"/>
      <c r="DV191" s="239"/>
      <c r="DW191" s="239"/>
      <c r="DX191" s="239"/>
      <c r="DY191" s="239"/>
      <c r="DZ191" s="239"/>
      <c r="EA191" s="239"/>
      <c r="EB191" s="239"/>
      <c r="EC191" s="239"/>
      <c r="ED191" s="239"/>
      <c r="EE191" s="239"/>
      <c r="EF191" s="239"/>
      <c r="EG191" s="239"/>
      <c r="EH191" s="239"/>
      <c r="EI191" s="239"/>
      <c r="EJ191" s="239"/>
      <c r="EK191" s="239"/>
      <c r="EL191" s="239"/>
      <c r="EM191" s="239"/>
      <c r="EN191" s="239"/>
      <c r="EO191" s="239"/>
      <c r="EP191" s="239"/>
      <c r="EQ191" s="239"/>
      <c r="ER191" s="239"/>
      <c r="ES191" s="239"/>
      <c r="ET191" s="239"/>
      <c r="EU191" s="239"/>
      <c r="EV191" s="239"/>
      <c r="EW191" s="239"/>
      <c r="EX191" s="239"/>
      <c r="EY191" s="239"/>
      <c r="EZ191" s="239"/>
      <c r="FA191" s="239"/>
      <c r="FB191" s="239"/>
      <c r="FC191" s="239"/>
      <c r="FD191" s="239"/>
      <c r="FE191" s="239"/>
      <c r="FF191" s="239"/>
      <c r="FG191" s="239"/>
      <c r="FH191" s="239"/>
      <c r="FI191" s="239"/>
      <c r="FJ191" s="239"/>
      <c r="FK191" s="239"/>
      <c r="FL191" s="239"/>
      <c r="FM191" s="239"/>
      <c r="FN191" s="239"/>
      <c r="FO191" s="239"/>
      <c r="FP191" s="239"/>
      <c r="FQ191" s="239"/>
      <c r="FR191" s="239"/>
      <c r="FS191" s="239"/>
      <c r="FT191" s="239"/>
      <c r="FU191" s="239"/>
      <c r="FV191" s="239"/>
      <c r="FW191" s="239"/>
      <c r="FX191" s="239"/>
      <c r="FY191" s="239"/>
      <c r="FZ191" s="239"/>
      <c r="GA191" s="239"/>
      <c r="GB191" s="239"/>
      <c r="GC191" s="239"/>
      <c r="GD191" s="239"/>
      <c r="GE191" s="239"/>
      <c r="GF191" s="239"/>
      <c r="GG191" s="239"/>
      <c r="GH191" s="239"/>
      <c r="GI191" s="239"/>
      <c r="GJ191" s="239"/>
      <c r="GK191" s="239"/>
      <c r="GL191" s="239"/>
      <c r="GM191" s="239"/>
      <c r="GN191" s="239"/>
      <c r="GO191" s="239"/>
      <c r="GP191" s="239"/>
      <c r="GQ191" s="239"/>
      <c r="GR191" s="239"/>
      <c r="GS191" s="239"/>
      <c r="GT191" s="239"/>
      <c r="GU191" s="239"/>
      <c r="GV191" s="239"/>
      <c r="GW191" s="239"/>
      <c r="GX191" s="239"/>
      <c r="GY191" s="239"/>
      <c r="GZ191" s="239"/>
      <c r="HA191" s="239"/>
      <c r="HB191" s="239"/>
      <c r="HC191" s="239"/>
      <c r="HD191" s="239"/>
      <c r="HE191" s="239"/>
      <c r="HF191" s="239"/>
      <c r="HG191" s="239"/>
      <c r="HH191" s="239"/>
      <c r="HI191" s="239"/>
      <c r="HJ191" s="239"/>
      <c r="HK191" s="239"/>
      <c r="HL191" s="239"/>
      <c r="HM191" s="239"/>
      <c r="HN191" s="239"/>
      <c r="HO191" s="239"/>
      <c r="HP191" s="239"/>
      <c r="HQ191" s="239"/>
      <c r="HR191" s="239"/>
      <c r="HS191" s="239"/>
    </row>
    <row r="192" spans="1:227" s="23" customFormat="1" ht="15" customHeight="1">
      <c r="A192" s="42"/>
      <c r="B192" s="17"/>
      <c r="C192" s="17"/>
      <c r="D192" s="266"/>
      <c r="E192" s="266"/>
      <c r="F192" s="266"/>
      <c r="G192" s="266"/>
      <c r="H192" s="266"/>
      <c r="I192" s="266"/>
      <c r="J192" s="266"/>
      <c r="K192" s="266"/>
      <c r="L192" s="266"/>
      <c r="M192" s="266"/>
      <c r="N192" s="266"/>
      <c r="O192" s="266"/>
      <c r="P192" s="266"/>
      <c r="Q192" s="266"/>
      <c r="R192" s="266"/>
      <c r="S192" s="266"/>
      <c r="T192" s="266"/>
      <c r="U192" s="238"/>
      <c r="V192" s="238"/>
      <c r="W192" s="238"/>
      <c r="X192" s="42"/>
      <c r="Y192" s="239"/>
      <c r="Z192" s="239"/>
      <c r="AA192" s="239"/>
      <c r="AB192" s="239"/>
      <c r="AC192" s="239"/>
      <c r="AD192" s="239"/>
      <c r="AE192" s="239"/>
      <c r="AF192" s="239"/>
      <c r="AG192" s="239"/>
      <c r="AH192" s="239"/>
      <c r="AI192" s="239"/>
      <c r="AJ192" s="239"/>
      <c r="AK192" s="239"/>
      <c r="AL192" s="239"/>
      <c r="AM192" s="239"/>
      <c r="AN192" s="239"/>
      <c r="AO192" s="239"/>
      <c r="AP192" s="239"/>
      <c r="AQ192" s="239"/>
      <c r="AR192" s="239"/>
      <c r="AS192" s="239"/>
      <c r="AT192" s="239"/>
      <c r="AU192" s="239"/>
      <c r="AV192" s="239"/>
      <c r="AW192" s="239"/>
      <c r="AX192" s="239"/>
      <c r="AY192" s="239"/>
      <c r="AZ192" s="239"/>
      <c r="BA192" s="239"/>
      <c r="BB192" s="239"/>
      <c r="BC192" s="239"/>
      <c r="BD192" s="239"/>
      <c r="BE192" s="239"/>
      <c r="BF192" s="239"/>
      <c r="BG192" s="239"/>
      <c r="BH192" s="239"/>
      <c r="BI192" s="239"/>
      <c r="BJ192" s="239"/>
      <c r="BK192" s="239"/>
      <c r="BL192" s="239"/>
      <c r="BM192" s="239"/>
      <c r="BN192" s="239"/>
      <c r="BO192" s="239"/>
      <c r="BP192" s="239"/>
      <c r="BQ192" s="239"/>
      <c r="BR192" s="239"/>
      <c r="BS192" s="239"/>
      <c r="BT192" s="239"/>
      <c r="BU192" s="239"/>
      <c r="BV192" s="239"/>
      <c r="BW192" s="239"/>
      <c r="BX192" s="239"/>
      <c r="BY192" s="239"/>
      <c r="BZ192" s="239"/>
      <c r="CA192" s="239"/>
      <c r="CB192" s="239"/>
      <c r="CC192" s="239"/>
      <c r="CD192" s="239"/>
      <c r="CE192" s="239"/>
      <c r="CF192" s="239"/>
      <c r="CG192" s="239"/>
      <c r="CH192" s="239"/>
      <c r="CI192" s="239"/>
      <c r="CJ192" s="239"/>
      <c r="CK192" s="239"/>
      <c r="CL192" s="239"/>
      <c r="CM192" s="239"/>
      <c r="CN192" s="239"/>
      <c r="CO192" s="239"/>
      <c r="CP192" s="239"/>
      <c r="CQ192" s="239"/>
      <c r="CR192" s="239"/>
      <c r="CS192" s="239"/>
      <c r="CT192" s="239"/>
      <c r="CU192" s="239"/>
      <c r="CV192" s="239"/>
      <c r="CW192" s="239"/>
      <c r="CX192" s="239"/>
      <c r="CY192" s="239"/>
      <c r="CZ192" s="239"/>
      <c r="DA192" s="239"/>
      <c r="DB192" s="239"/>
      <c r="DC192" s="239"/>
      <c r="DD192" s="239"/>
      <c r="DE192" s="239"/>
      <c r="DF192" s="239"/>
      <c r="DG192" s="239"/>
      <c r="DH192" s="239"/>
      <c r="DI192" s="239"/>
      <c r="DJ192" s="239"/>
      <c r="DK192" s="239"/>
      <c r="DL192" s="239"/>
      <c r="DM192" s="239"/>
      <c r="DN192" s="239"/>
      <c r="DO192" s="239"/>
      <c r="DP192" s="239"/>
      <c r="DQ192" s="239"/>
      <c r="DR192" s="239"/>
      <c r="DS192" s="239"/>
      <c r="DT192" s="239"/>
      <c r="DU192" s="239"/>
      <c r="DV192" s="239"/>
      <c r="DW192" s="239"/>
      <c r="DX192" s="239"/>
      <c r="DY192" s="239"/>
      <c r="DZ192" s="239"/>
      <c r="EA192" s="239"/>
      <c r="EB192" s="239"/>
      <c r="EC192" s="239"/>
      <c r="ED192" s="239"/>
      <c r="EE192" s="239"/>
      <c r="EF192" s="239"/>
      <c r="EG192" s="239"/>
      <c r="EH192" s="239"/>
      <c r="EI192" s="239"/>
      <c r="EJ192" s="239"/>
      <c r="EK192" s="239"/>
      <c r="EL192" s="239"/>
      <c r="EM192" s="239"/>
      <c r="EN192" s="239"/>
      <c r="EO192" s="239"/>
      <c r="EP192" s="239"/>
      <c r="EQ192" s="239"/>
      <c r="ER192" s="239"/>
      <c r="ES192" s="239"/>
      <c r="ET192" s="239"/>
      <c r="EU192" s="239"/>
      <c r="EV192" s="239"/>
      <c r="EW192" s="239"/>
      <c r="EX192" s="239"/>
      <c r="EY192" s="239"/>
      <c r="EZ192" s="239"/>
      <c r="FA192" s="239"/>
      <c r="FB192" s="239"/>
      <c r="FC192" s="239"/>
      <c r="FD192" s="239"/>
      <c r="FE192" s="239"/>
      <c r="FF192" s="239"/>
      <c r="FG192" s="239"/>
      <c r="FH192" s="239"/>
      <c r="FI192" s="239"/>
      <c r="FJ192" s="239"/>
      <c r="FK192" s="239"/>
      <c r="FL192" s="239"/>
      <c r="FM192" s="239"/>
      <c r="FN192" s="239"/>
      <c r="FO192" s="239"/>
      <c r="FP192" s="239"/>
      <c r="FQ192" s="239"/>
      <c r="FR192" s="239"/>
      <c r="FS192" s="239"/>
      <c r="FT192" s="239"/>
      <c r="FU192" s="239"/>
      <c r="FV192" s="239"/>
      <c r="FW192" s="239"/>
      <c r="FX192" s="239"/>
      <c r="FY192" s="239"/>
      <c r="FZ192" s="239"/>
      <c r="GA192" s="239"/>
      <c r="GB192" s="239"/>
      <c r="GC192" s="239"/>
      <c r="GD192" s="239"/>
      <c r="GE192" s="239"/>
      <c r="GF192" s="239"/>
      <c r="GG192" s="239"/>
      <c r="GH192" s="239"/>
      <c r="GI192" s="239"/>
      <c r="GJ192" s="239"/>
      <c r="GK192" s="239"/>
      <c r="GL192" s="239"/>
      <c r="GM192" s="239"/>
      <c r="GN192" s="239"/>
      <c r="GO192" s="239"/>
      <c r="GP192" s="239"/>
      <c r="GQ192" s="239"/>
      <c r="GR192" s="239"/>
      <c r="GS192" s="239"/>
      <c r="GT192" s="239"/>
      <c r="GU192" s="239"/>
      <c r="GV192" s="239"/>
      <c r="GW192" s="239"/>
      <c r="GX192" s="239"/>
      <c r="GY192" s="239"/>
      <c r="GZ192" s="239"/>
      <c r="HA192" s="239"/>
      <c r="HB192" s="239"/>
      <c r="HC192" s="239"/>
      <c r="HD192" s="239"/>
      <c r="HE192" s="239"/>
      <c r="HF192" s="239"/>
      <c r="HG192" s="239"/>
      <c r="HH192" s="239"/>
      <c r="HI192" s="239"/>
      <c r="HJ192" s="239"/>
      <c r="HK192" s="239"/>
      <c r="HL192" s="239"/>
      <c r="HM192" s="239"/>
      <c r="HN192" s="239"/>
      <c r="HO192" s="239"/>
      <c r="HP192" s="239"/>
      <c r="HQ192" s="239"/>
      <c r="HR192" s="239"/>
      <c r="HS192" s="239"/>
    </row>
    <row r="193" spans="1:26" ht="6" customHeight="1">
      <c r="A193" s="42"/>
      <c r="B193" s="42"/>
      <c r="C193" s="42"/>
      <c r="D193" s="42"/>
      <c r="E193" s="42"/>
      <c r="F193" s="42"/>
      <c r="G193" s="42"/>
      <c r="H193" s="42"/>
      <c r="I193" s="42"/>
      <c r="J193" s="42"/>
      <c r="K193" s="42"/>
      <c r="L193" s="42"/>
      <c r="M193" s="42"/>
      <c r="N193" s="42"/>
      <c r="O193" s="42"/>
      <c r="P193" s="42"/>
      <c r="Q193" s="42"/>
      <c r="R193" s="42"/>
      <c r="S193" s="42"/>
      <c r="T193" s="42"/>
      <c r="U193" s="42"/>
      <c r="V193" s="42"/>
      <c r="W193" s="42"/>
      <c r="X193" s="42"/>
      <c r="Y193" s="240"/>
      <c r="Z193" s="240"/>
    </row>
    <row r="194" spans="1:26">
      <c r="A194" s="15"/>
      <c r="B194" s="15"/>
      <c r="C194" s="15"/>
      <c r="D194" s="15"/>
      <c r="E194" s="15"/>
      <c r="F194" s="15"/>
      <c r="G194" s="15"/>
      <c r="H194" s="15"/>
      <c r="I194" s="15"/>
      <c r="J194" s="15"/>
      <c r="K194" s="15"/>
      <c r="L194" s="15"/>
      <c r="M194" s="15"/>
      <c r="N194" s="15"/>
      <c r="O194" s="15"/>
      <c r="P194" s="15"/>
      <c r="Q194" s="15"/>
      <c r="R194" s="15"/>
      <c r="S194" s="15"/>
      <c r="T194" s="15"/>
      <c r="U194" s="15"/>
      <c r="V194" s="15"/>
      <c r="Y194" s="240"/>
      <c r="Z194" s="240"/>
    </row>
    <row r="195" spans="1:26">
      <c r="A195" s="15"/>
      <c r="B195" s="15"/>
      <c r="C195" s="15"/>
      <c r="D195" s="15"/>
      <c r="E195" s="15"/>
      <c r="F195" s="15"/>
      <c r="G195" s="15"/>
      <c r="H195" s="15"/>
      <c r="I195" s="15"/>
      <c r="J195" s="15"/>
      <c r="K195" s="15"/>
      <c r="L195" s="15"/>
      <c r="M195" s="15"/>
      <c r="N195" s="15"/>
      <c r="O195" s="15"/>
      <c r="P195" s="15"/>
      <c r="Q195" s="15"/>
      <c r="R195" s="15"/>
      <c r="S195" s="15"/>
      <c r="T195" s="15"/>
      <c r="U195" s="15"/>
      <c r="V195" s="15"/>
      <c r="Y195" s="241"/>
      <c r="Z195" s="242"/>
    </row>
    <row r="196" spans="1:26">
      <c r="A196" s="15"/>
      <c r="B196" s="15"/>
      <c r="C196" s="15"/>
      <c r="D196" s="15"/>
      <c r="E196" s="15"/>
      <c r="F196" s="15"/>
      <c r="G196" s="15"/>
      <c r="H196" s="15"/>
      <c r="I196" s="15"/>
      <c r="J196" s="15"/>
      <c r="K196" s="15"/>
      <c r="L196" s="15"/>
      <c r="M196" s="15"/>
      <c r="N196" s="15"/>
      <c r="O196" s="15"/>
      <c r="P196" s="15"/>
      <c r="Q196" s="15"/>
      <c r="R196" s="15"/>
      <c r="S196" s="15"/>
      <c r="T196" s="15"/>
      <c r="U196" s="15"/>
      <c r="V196" s="15"/>
    </row>
    <row r="197" spans="1:26">
      <c r="A197" s="15"/>
      <c r="B197" s="15"/>
      <c r="C197" s="15"/>
      <c r="D197" s="15"/>
      <c r="E197" s="15"/>
      <c r="F197" s="15"/>
      <c r="G197" s="15"/>
      <c r="H197" s="15"/>
      <c r="I197" s="15"/>
      <c r="J197" s="15"/>
      <c r="K197" s="15"/>
      <c r="L197" s="15"/>
      <c r="M197" s="15"/>
      <c r="N197" s="15"/>
      <c r="O197" s="15"/>
      <c r="P197" s="15"/>
      <c r="Q197" s="15"/>
      <c r="R197" s="15"/>
      <c r="S197" s="15"/>
      <c r="T197" s="15"/>
      <c r="U197" s="15"/>
      <c r="V197" s="15"/>
    </row>
    <row r="198" spans="1:26">
      <c r="A198" s="15"/>
      <c r="B198" s="15"/>
      <c r="C198" s="15"/>
      <c r="D198" s="15"/>
      <c r="E198" s="15"/>
      <c r="F198" s="15"/>
      <c r="G198" s="15"/>
      <c r="H198" s="15"/>
      <c r="I198" s="15"/>
      <c r="J198" s="15"/>
      <c r="K198" s="15"/>
      <c r="L198" s="15"/>
      <c r="M198" s="15"/>
      <c r="N198" s="15"/>
      <c r="O198" s="15"/>
      <c r="P198" s="15"/>
      <c r="Q198" s="15"/>
      <c r="R198" s="15"/>
      <c r="S198" s="15"/>
      <c r="T198" s="15"/>
      <c r="U198" s="15"/>
      <c r="V198" s="15"/>
    </row>
    <row r="199" spans="1:26">
      <c r="A199" s="15"/>
      <c r="B199" s="15"/>
      <c r="C199" s="15"/>
      <c r="D199" s="15"/>
      <c r="E199" s="15"/>
      <c r="F199" s="15"/>
      <c r="G199" s="15"/>
      <c r="H199" s="15"/>
      <c r="I199" s="15"/>
      <c r="J199" s="15"/>
      <c r="K199" s="15"/>
      <c r="L199" s="15"/>
      <c r="M199" s="15"/>
      <c r="N199" s="15"/>
      <c r="O199" s="15"/>
      <c r="P199" s="15"/>
      <c r="Q199" s="15"/>
      <c r="R199" s="15"/>
      <c r="S199" s="15"/>
      <c r="T199" s="15"/>
      <c r="U199" s="15"/>
      <c r="V199" s="15"/>
    </row>
    <row r="200" spans="1:26">
      <c r="A200" s="15"/>
      <c r="B200" s="15"/>
      <c r="C200" s="15"/>
      <c r="D200" s="15"/>
      <c r="E200" s="15"/>
      <c r="F200" s="15"/>
      <c r="G200" s="15"/>
      <c r="H200" s="15"/>
      <c r="I200" s="15"/>
      <c r="J200" s="15"/>
      <c r="K200" s="15"/>
      <c r="L200" s="15"/>
      <c r="M200" s="15"/>
      <c r="N200" s="15"/>
      <c r="O200" s="15"/>
      <c r="P200" s="15"/>
      <c r="Q200" s="15"/>
      <c r="R200" s="15"/>
      <c r="S200" s="15"/>
      <c r="T200" s="15"/>
      <c r="U200" s="15"/>
      <c r="V200" s="15"/>
    </row>
    <row r="201" spans="1:26">
      <c r="A201" s="15"/>
      <c r="B201" s="15"/>
      <c r="C201" s="15"/>
      <c r="D201" s="15"/>
      <c r="E201" s="15"/>
      <c r="F201" s="15"/>
      <c r="G201" s="15"/>
      <c r="H201" s="15"/>
      <c r="I201" s="15"/>
      <c r="J201" s="15"/>
      <c r="K201" s="15"/>
      <c r="L201" s="15"/>
      <c r="M201" s="15"/>
      <c r="N201" s="15"/>
      <c r="O201" s="15"/>
      <c r="P201" s="15"/>
      <c r="Q201" s="15"/>
      <c r="R201" s="15"/>
      <c r="S201" s="15"/>
      <c r="T201" s="15"/>
      <c r="U201" s="15"/>
      <c r="V201" s="15"/>
    </row>
    <row r="202" spans="1:26">
      <c r="A202" s="15"/>
      <c r="B202" s="15"/>
      <c r="C202" s="15"/>
      <c r="D202" s="15"/>
      <c r="E202" s="15"/>
      <c r="F202" s="15"/>
      <c r="G202" s="15"/>
      <c r="H202" s="15"/>
      <c r="I202" s="15"/>
      <c r="J202" s="15"/>
      <c r="K202" s="15"/>
      <c r="L202" s="15"/>
      <c r="M202" s="15"/>
      <c r="N202" s="15"/>
      <c r="O202" s="15"/>
      <c r="P202" s="15"/>
      <c r="Q202" s="15"/>
      <c r="R202" s="15"/>
      <c r="S202" s="15"/>
      <c r="T202" s="15"/>
      <c r="U202" s="15"/>
      <c r="V202" s="15"/>
    </row>
    <row r="203" spans="1:26">
      <c r="A203" s="15"/>
      <c r="B203" s="15"/>
      <c r="C203" s="15"/>
      <c r="D203" s="15"/>
      <c r="E203" s="15"/>
      <c r="F203" s="15"/>
      <c r="G203" s="15"/>
      <c r="H203" s="15"/>
      <c r="I203" s="15"/>
      <c r="J203" s="15"/>
      <c r="K203" s="15"/>
      <c r="L203" s="15"/>
      <c r="M203" s="15"/>
      <c r="N203" s="15"/>
      <c r="O203" s="15"/>
      <c r="P203" s="15"/>
      <c r="Q203" s="15"/>
      <c r="R203" s="15"/>
      <c r="S203" s="15"/>
      <c r="T203" s="15"/>
      <c r="U203" s="15"/>
      <c r="V203" s="15"/>
    </row>
    <row r="204" spans="1:26">
      <c r="A204" s="15"/>
      <c r="B204" s="15"/>
      <c r="C204" s="15"/>
      <c r="D204" s="15"/>
      <c r="E204" s="15"/>
      <c r="F204" s="15"/>
      <c r="G204" s="15"/>
      <c r="H204" s="15"/>
      <c r="I204" s="15"/>
      <c r="J204" s="15"/>
      <c r="K204" s="15"/>
      <c r="L204" s="15"/>
      <c r="M204" s="15"/>
      <c r="N204" s="15"/>
      <c r="O204" s="15"/>
      <c r="P204" s="15"/>
      <c r="Q204" s="15"/>
      <c r="R204" s="15"/>
      <c r="S204" s="15"/>
      <c r="T204" s="15"/>
      <c r="U204" s="15"/>
      <c r="V204" s="15"/>
    </row>
    <row r="205" spans="1:26">
      <c r="A205" s="15"/>
      <c r="B205" s="15"/>
      <c r="C205" s="15"/>
      <c r="D205" s="15"/>
      <c r="E205" s="15"/>
      <c r="F205" s="15"/>
      <c r="G205" s="15"/>
      <c r="H205" s="15"/>
      <c r="I205" s="15"/>
      <c r="J205" s="15"/>
      <c r="K205" s="15"/>
      <c r="L205" s="15"/>
      <c r="M205" s="15"/>
      <c r="N205" s="15"/>
      <c r="O205" s="15"/>
      <c r="P205" s="15"/>
      <c r="Q205" s="15"/>
      <c r="R205" s="15"/>
      <c r="S205" s="15"/>
      <c r="T205" s="15"/>
      <c r="U205" s="15"/>
      <c r="V205" s="15"/>
    </row>
    <row r="206" spans="1:26">
      <c r="A206" s="15"/>
      <c r="B206" s="15"/>
      <c r="C206" s="15"/>
      <c r="D206" s="15"/>
      <c r="E206" s="15"/>
      <c r="F206" s="15"/>
      <c r="G206" s="15"/>
      <c r="H206" s="15"/>
      <c r="I206" s="15"/>
      <c r="J206" s="15"/>
      <c r="K206" s="15"/>
      <c r="L206" s="15"/>
      <c r="M206" s="15"/>
      <c r="N206" s="15"/>
      <c r="O206" s="15"/>
      <c r="P206" s="15"/>
      <c r="Q206" s="15"/>
      <c r="R206" s="15"/>
      <c r="S206" s="15"/>
      <c r="T206" s="15"/>
      <c r="U206" s="15"/>
      <c r="V206" s="15"/>
    </row>
    <row r="207" spans="1:26">
      <c r="A207" s="15"/>
      <c r="B207" s="15"/>
      <c r="C207" s="15"/>
      <c r="D207" s="15"/>
      <c r="E207" s="15"/>
      <c r="F207" s="15"/>
      <c r="G207" s="15"/>
      <c r="H207" s="15"/>
      <c r="I207" s="15"/>
      <c r="J207" s="15"/>
      <c r="K207" s="15"/>
      <c r="L207" s="15"/>
      <c r="M207" s="15"/>
      <c r="N207" s="15"/>
      <c r="O207" s="15"/>
      <c r="P207" s="15"/>
      <c r="Q207" s="15"/>
      <c r="R207" s="15"/>
      <c r="S207" s="15"/>
      <c r="T207" s="15"/>
      <c r="U207" s="15"/>
      <c r="V207" s="15"/>
    </row>
    <row r="208" spans="1:26">
      <c r="A208" s="15"/>
      <c r="B208" s="15"/>
      <c r="C208" s="15"/>
      <c r="D208" s="15"/>
      <c r="E208" s="15"/>
      <c r="F208" s="15"/>
      <c r="G208" s="15"/>
      <c r="H208" s="15"/>
      <c r="I208" s="15"/>
      <c r="J208" s="15"/>
      <c r="K208" s="15"/>
      <c r="L208" s="15"/>
      <c r="M208" s="15"/>
      <c r="N208" s="15"/>
      <c r="O208" s="15"/>
      <c r="P208" s="15"/>
      <c r="Q208" s="15"/>
      <c r="R208" s="15"/>
      <c r="S208" s="15"/>
      <c r="T208" s="15"/>
      <c r="U208" s="15"/>
      <c r="V208" s="15"/>
    </row>
    <row r="209" spans="1:22">
      <c r="A209" s="15"/>
      <c r="B209" s="15"/>
      <c r="C209" s="15"/>
      <c r="D209" s="15"/>
      <c r="E209" s="15"/>
      <c r="F209" s="15"/>
      <c r="G209" s="15"/>
      <c r="H209" s="15"/>
      <c r="I209" s="15"/>
      <c r="J209" s="15"/>
      <c r="K209" s="15"/>
      <c r="L209" s="15"/>
      <c r="M209" s="15"/>
      <c r="N209" s="15"/>
      <c r="O209" s="15"/>
      <c r="P209" s="15"/>
      <c r="Q209" s="15"/>
      <c r="R209" s="15"/>
      <c r="S209" s="15"/>
      <c r="T209" s="15"/>
      <c r="U209" s="15"/>
      <c r="V209" s="15"/>
    </row>
    <row r="210" spans="1:22">
      <c r="A210" s="15"/>
      <c r="B210" s="15"/>
      <c r="C210" s="15"/>
      <c r="D210" s="15"/>
      <c r="E210" s="15"/>
      <c r="F210" s="15"/>
      <c r="G210" s="15"/>
      <c r="H210" s="15"/>
      <c r="I210" s="15"/>
      <c r="J210" s="15"/>
      <c r="K210" s="15"/>
      <c r="L210" s="15"/>
      <c r="M210" s="15"/>
      <c r="N210" s="15"/>
      <c r="O210" s="15"/>
      <c r="P210" s="15"/>
      <c r="Q210" s="15"/>
      <c r="R210" s="15"/>
      <c r="S210" s="15"/>
      <c r="T210" s="15"/>
      <c r="U210" s="15"/>
      <c r="V210" s="15"/>
    </row>
    <row r="211" spans="1:22">
      <c r="A211" s="15"/>
      <c r="B211" s="15"/>
      <c r="C211" s="15"/>
      <c r="D211" s="15"/>
      <c r="E211" s="15"/>
      <c r="F211" s="15"/>
      <c r="G211" s="15"/>
      <c r="H211" s="15"/>
      <c r="I211" s="15"/>
      <c r="J211" s="15"/>
      <c r="K211" s="15"/>
      <c r="L211" s="15"/>
      <c r="M211" s="15"/>
      <c r="N211" s="15"/>
      <c r="O211" s="15"/>
      <c r="P211" s="15"/>
      <c r="Q211" s="15"/>
      <c r="R211" s="15"/>
      <c r="S211" s="15"/>
      <c r="T211" s="15"/>
      <c r="U211" s="15"/>
      <c r="V211" s="15"/>
    </row>
    <row r="212" spans="1:22">
      <c r="A212" s="15"/>
      <c r="B212" s="15"/>
      <c r="C212" s="15"/>
      <c r="D212" s="15"/>
      <c r="E212" s="15"/>
      <c r="F212" s="15"/>
      <c r="G212" s="15"/>
      <c r="H212" s="15"/>
      <c r="I212" s="15"/>
      <c r="J212" s="15"/>
      <c r="K212" s="15"/>
      <c r="L212" s="15"/>
      <c r="M212" s="15"/>
      <c r="N212" s="15"/>
      <c r="O212" s="15"/>
      <c r="P212" s="15"/>
      <c r="Q212" s="15"/>
      <c r="R212" s="15"/>
      <c r="S212" s="15"/>
      <c r="T212" s="15"/>
      <c r="U212" s="15"/>
      <c r="V212" s="15"/>
    </row>
    <row r="213" spans="1:22">
      <c r="A213" s="15"/>
      <c r="B213" s="15"/>
      <c r="C213" s="15"/>
      <c r="D213" s="15"/>
      <c r="E213" s="15"/>
      <c r="F213" s="15"/>
      <c r="G213" s="15"/>
      <c r="H213" s="15"/>
      <c r="I213" s="15"/>
      <c r="J213" s="15"/>
      <c r="K213" s="15"/>
      <c r="L213" s="15"/>
      <c r="M213" s="15"/>
      <c r="N213" s="15"/>
      <c r="O213" s="15"/>
      <c r="P213" s="15"/>
      <c r="Q213" s="15"/>
      <c r="R213" s="15"/>
      <c r="S213" s="15"/>
      <c r="T213" s="15"/>
      <c r="U213" s="15"/>
      <c r="V213" s="15"/>
    </row>
    <row r="214" spans="1:22">
      <c r="A214" s="15"/>
      <c r="B214" s="15"/>
      <c r="C214" s="15"/>
      <c r="D214" s="15"/>
      <c r="E214" s="15"/>
      <c r="F214" s="15"/>
      <c r="G214" s="15"/>
      <c r="H214" s="15"/>
      <c r="I214" s="15"/>
      <c r="J214" s="15"/>
      <c r="K214" s="15"/>
      <c r="L214" s="15"/>
      <c r="M214" s="15"/>
      <c r="N214" s="15"/>
      <c r="O214" s="15"/>
      <c r="P214" s="15"/>
      <c r="Q214" s="15"/>
      <c r="R214" s="15"/>
      <c r="S214" s="15"/>
      <c r="T214" s="15"/>
      <c r="U214" s="15"/>
      <c r="V214" s="15"/>
    </row>
    <row r="215" spans="1:22">
      <c r="A215" s="15"/>
      <c r="B215" s="15"/>
      <c r="C215" s="15"/>
      <c r="D215" s="15"/>
      <c r="E215" s="15"/>
      <c r="F215" s="15"/>
      <c r="G215" s="15"/>
      <c r="H215" s="15"/>
      <c r="I215" s="15"/>
      <c r="J215" s="15"/>
      <c r="K215" s="15"/>
      <c r="L215" s="15"/>
      <c r="M215" s="15"/>
      <c r="N215" s="15"/>
      <c r="O215" s="15"/>
      <c r="P215" s="15"/>
      <c r="Q215" s="15"/>
      <c r="R215" s="15"/>
      <c r="S215" s="15"/>
      <c r="T215" s="15"/>
      <c r="U215" s="15"/>
      <c r="V215" s="15"/>
    </row>
    <row r="216" spans="1:22">
      <c r="A216" s="15"/>
      <c r="B216" s="15"/>
      <c r="C216" s="15"/>
      <c r="D216" s="15"/>
      <c r="E216" s="15"/>
      <c r="F216" s="15"/>
      <c r="G216" s="15"/>
      <c r="H216" s="15"/>
      <c r="I216" s="15"/>
      <c r="J216" s="15"/>
      <c r="K216" s="15"/>
      <c r="L216" s="15"/>
      <c r="M216" s="15"/>
      <c r="N216" s="15"/>
      <c r="O216" s="15"/>
      <c r="P216" s="15"/>
      <c r="Q216" s="15"/>
      <c r="R216" s="15"/>
      <c r="S216" s="15"/>
      <c r="T216" s="15"/>
      <c r="U216" s="15"/>
      <c r="V216" s="15"/>
    </row>
    <row r="217" spans="1:22">
      <c r="A217" s="15"/>
      <c r="B217" s="15"/>
      <c r="C217" s="15"/>
      <c r="D217" s="15"/>
      <c r="E217" s="15"/>
      <c r="F217" s="15"/>
      <c r="G217" s="15"/>
      <c r="H217" s="15"/>
      <c r="I217" s="15"/>
      <c r="J217" s="15"/>
      <c r="K217" s="15"/>
      <c r="L217" s="15"/>
      <c r="M217" s="15"/>
      <c r="N217" s="15"/>
      <c r="O217" s="15"/>
      <c r="P217" s="15"/>
      <c r="Q217" s="15"/>
      <c r="R217" s="15"/>
      <c r="S217" s="15"/>
      <c r="T217" s="15"/>
      <c r="U217" s="15"/>
      <c r="V217" s="15"/>
    </row>
    <row r="218" spans="1:22">
      <c r="A218" s="15"/>
      <c r="B218" s="15"/>
      <c r="C218" s="15"/>
      <c r="D218" s="15"/>
      <c r="E218" s="15"/>
      <c r="F218" s="15"/>
      <c r="G218" s="15"/>
      <c r="H218" s="15"/>
      <c r="I218" s="15"/>
      <c r="J218" s="15"/>
      <c r="K218" s="15"/>
      <c r="L218" s="15"/>
      <c r="M218" s="15"/>
      <c r="N218" s="15"/>
      <c r="O218" s="15"/>
      <c r="P218" s="15"/>
      <c r="Q218" s="15"/>
      <c r="R218" s="15"/>
      <c r="S218" s="15"/>
      <c r="T218" s="15"/>
      <c r="U218" s="15"/>
      <c r="V218" s="15"/>
    </row>
    <row r="219" spans="1:22">
      <c r="A219" s="15"/>
      <c r="B219" s="15"/>
      <c r="C219" s="15"/>
      <c r="D219" s="15"/>
      <c r="E219" s="15"/>
      <c r="F219" s="15"/>
      <c r="G219" s="15"/>
      <c r="H219" s="15"/>
      <c r="I219" s="15"/>
      <c r="J219" s="15"/>
      <c r="K219" s="15"/>
      <c r="L219" s="15"/>
      <c r="M219" s="15"/>
      <c r="N219" s="15"/>
      <c r="O219" s="15"/>
      <c r="P219" s="15"/>
      <c r="Q219" s="15"/>
      <c r="R219" s="15"/>
      <c r="S219" s="15"/>
      <c r="T219" s="15"/>
      <c r="U219" s="15"/>
      <c r="V219" s="15"/>
    </row>
    <row r="220" spans="1:22">
      <c r="A220" s="15"/>
      <c r="B220" s="15"/>
      <c r="C220" s="15"/>
      <c r="D220" s="15"/>
      <c r="E220" s="15"/>
      <c r="F220" s="15"/>
      <c r="G220" s="15"/>
      <c r="H220" s="15"/>
      <c r="I220" s="15"/>
      <c r="J220" s="15"/>
      <c r="K220" s="15"/>
      <c r="L220" s="15"/>
      <c r="M220" s="15"/>
      <c r="N220" s="15"/>
      <c r="O220" s="15"/>
      <c r="P220" s="15"/>
      <c r="Q220" s="15"/>
      <c r="R220" s="15"/>
      <c r="S220" s="15"/>
      <c r="T220" s="15"/>
      <c r="U220" s="15"/>
      <c r="V220" s="15"/>
    </row>
    <row r="221" spans="1:22">
      <c r="A221" s="15"/>
      <c r="B221" s="15"/>
      <c r="C221" s="15"/>
      <c r="D221" s="15"/>
      <c r="E221" s="15"/>
      <c r="F221" s="15"/>
      <c r="G221" s="15"/>
      <c r="H221" s="15"/>
      <c r="I221" s="15"/>
      <c r="J221" s="15"/>
      <c r="K221" s="15"/>
      <c r="L221" s="15"/>
      <c r="M221" s="15"/>
      <c r="N221" s="15"/>
      <c r="O221" s="15"/>
      <c r="P221" s="15"/>
      <c r="Q221" s="15"/>
      <c r="R221" s="15"/>
      <c r="S221" s="15"/>
      <c r="T221" s="15"/>
      <c r="U221" s="15"/>
      <c r="V221" s="15"/>
    </row>
    <row r="222" spans="1:22">
      <c r="A222" s="15"/>
      <c r="B222" s="15"/>
      <c r="C222" s="15"/>
      <c r="D222" s="15"/>
      <c r="E222" s="15"/>
      <c r="F222" s="15"/>
      <c r="G222" s="15"/>
      <c r="H222" s="15"/>
      <c r="I222" s="15"/>
      <c r="J222" s="15"/>
      <c r="K222" s="15"/>
      <c r="L222" s="15"/>
      <c r="M222" s="15"/>
      <c r="N222" s="15"/>
      <c r="O222" s="15"/>
      <c r="P222" s="15"/>
      <c r="Q222" s="15"/>
      <c r="R222" s="15"/>
      <c r="S222" s="15"/>
      <c r="T222" s="15"/>
      <c r="U222" s="15"/>
      <c r="V222" s="15"/>
    </row>
    <row r="223" spans="1:22">
      <c r="A223" s="15"/>
      <c r="B223" s="15"/>
      <c r="C223" s="15"/>
      <c r="D223" s="15"/>
      <c r="E223" s="15"/>
      <c r="F223" s="15"/>
      <c r="G223" s="15"/>
      <c r="H223" s="15"/>
      <c r="I223" s="15"/>
      <c r="J223" s="15"/>
      <c r="K223" s="15"/>
      <c r="L223" s="15"/>
      <c r="M223" s="15"/>
      <c r="N223" s="15"/>
      <c r="O223" s="15"/>
      <c r="P223" s="15"/>
      <c r="Q223" s="15"/>
      <c r="R223" s="15"/>
      <c r="S223" s="15"/>
      <c r="T223" s="15"/>
      <c r="U223" s="15"/>
      <c r="V223" s="15"/>
    </row>
    <row r="224" spans="1:22">
      <c r="A224" s="15"/>
      <c r="B224" s="15"/>
      <c r="C224" s="15"/>
      <c r="D224" s="15"/>
      <c r="E224" s="15"/>
      <c r="F224" s="15"/>
      <c r="G224" s="15"/>
      <c r="H224" s="15"/>
      <c r="I224" s="15"/>
      <c r="J224" s="15"/>
      <c r="K224" s="15"/>
      <c r="L224" s="15"/>
      <c r="M224" s="15"/>
      <c r="N224" s="15"/>
      <c r="O224" s="15"/>
      <c r="P224" s="15"/>
      <c r="Q224" s="15"/>
      <c r="R224" s="15"/>
      <c r="S224" s="15"/>
      <c r="T224" s="15"/>
      <c r="U224" s="15"/>
      <c r="V224" s="15"/>
    </row>
    <row r="225" spans="1:22">
      <c r="A225" s="15"/>
      <c r="B225" s="15"/>
      <c r="C225" s="15"/>
      <c r="D225" s="15"/>
      <c r="E225" s="15"/>
      <c r="F225" s="15"/>
      <c r="G225" s="15"/>
      <c r="H225" s="15"/>
      <c r="I225" s="15"/>
      <c r="J225" s="15"/>
      <c r="K225" s="15"/>
      <c r="L225" s="15"/>
      <c r="M225" s="15"/>
      <c r="N225" s="15"/>
      <c r="O225" s="15"/>
      <c r="P225" s="15"/>
      <c r="Q225" s="15"/>
      <c r="R225" s="15"/>
      <c r="S225" s="15"/>
      <c r="T225" s="15"/>
      <c r="U225" s="15"/>
      <c r="V225" s="15"/>
    </row>
    <row r="226" spans="1:22">
      <c r="A226" s="15"/>
      <c r="B226" s="15"/>
      <c r="C226" s="15"/>
      <c r="D226" s="15"/>
      <c r="E226" s="15"/>
      <c r="F226" s="15"/>
      <c r="G226" s="15"/>
      <c r="H226" s="15"/>
      <c r="I226" s="15"/>
      <c r="J226" s="15"/>
      <c r="K226" s="15"/>
      <c r="L226" s="15"/>
      <c r="M226" s="15"/>
      <c r="N226" s="15"/>
      <c r="O226" s="15"/>
      <c r="P226" s="15"/>
      <c r="Q226" s="15"/>
      <c r="R226" s="15"/>
      <c r="S226" s="15"/>
      <c r="T226" s="15"/>
      <c r="U226" s="15"/>
      <c r="V226" s="15"/>
    </row>
    <row r="227" spans="1:22">
      <c r="A227" s="15"/>
      <c r="B227" s="15"/>
      <c r="C227" s="15"/>
      <c r="D227" s="15"/>
      <c r="E227" s="15"/>
      <c r="F227" s="15"/>
      <c r="G227" s="15"/>
      <c r="H227" s="15"/>
      <c r="I227" s="15"/>
      <c r="J227" s="15"/>
      <c r="K227" s="15"/>
      <c r="L227" s="15"/>
      <c r="M227" s="15"/>
      <c r="N227" s="15"/>
      <c r="O227" s="15"/>
      <c r="P227" s="15"/>
      <c r="Q227" s="15"/>
      <c r="R227" s="15"/>
      <c r="S227" s="15"/>
      <c r="T227" s="15"/>
      <c r="U227" s="15"/>
      <c r="V227" s="15"/>
    </row>
    <row r="228" spans="1:22">
      <c r="A228" s="15"/>
      <c r="B228" s="15"/>
      <c r="C228" s="15"/>
      <c r="D228" s="15"/>
      <c r="E228" s="15"/>
      <c r="F228" s="15"/>
      <c r="G228" s="15"/>
      <c r="H228" s="15"/>
      <c r="I228" s="15"/>
      <c r="J228" s="15"/>
      <c r="K228" s="15"/>
      <c r="L228" s="15"/>
      <c r="M228" s="15"/>
      <c r="N228" s="15"/>
      <c r="O228" s="15"/>
      <c r="P228" s="15"/>
      <c r="Q228" s="15"/>
      <c r="R228" s="15"/>
      <c r="S228" s="15"/>
      <c r="T228" s="15"/>
      <c r="U228" s="15"/>
      <c r="V228" s="15"/>
    </row>
    <row r="229" spans="1:22">
      <c r="A229" s="15"/>
      <c r="B229" s="15"/>
      <c r="C229" s="15"/>
      <c r="D229" s="15"/>
      <c r="E229" s="15"/>
      <c r="F229" s="15"/>
      <c r="G229" s="15"/>
      <c r="H229" s="15"/>
      <c r="I229" s="15"/>
      <c r="J229" s="15"/>
      <c r="K229" s="15"/>
      <c r="L229" s="15"/>
      <c r="M229" s="15"/>
      <c r="N229" s="15"/>
      <c r="O229" s="15"/>
      <c r="P229" s="15"/>
      <c r="Q229" s="15"/>
      <c r="R229" s="15"/>
      <c r="S229" s="15"/>
      <c r="T229" s="15"/>
      <c r="U229" s="15"/>
      <c r="V229" s="15"/>
    </row>
    <row r="230" spans="1:22">
      <c r="A230" s="15"/>
      <c r="B230" s="15"/>
      <c r="C230" s="15"/>
      <c r="D230" s="15"/>
      <c r="E230" s="15"/>
      <c r="F230" s="15"/>
      <c r="G230" s="15"/>
      <c r="H230" s="15"/>
      <c r="I230" s="15"/>
      <c r="J230" s="15"/>
      <c r="K230" s="15"/>
      <c r="L230" s="15"/>
      <c r="M230" s="15"/>
      <c r="N230" s="15"/>
      <c r="O230" s="15"/>
      <c r="P230" s="15"/>
      <c r="Q230" s="15"/>
      <c r="R230" s="15"/>
      <c r="S230" s="15"/>
      <c r="T230" s="15"/>
      <c r="U230" s="15"/>
      <c r="V230" s="15"/>
    </row>
    <row r="231" spans="1:22">
      <c r="A231" s="15"/>
      <c r="B231" s="15"/>
      <c r="C231" s="15"/>
      <c r="D231" s="15"/>
      <c r="E231" s="15"/>
      <c r="F231" s="15"/>
      <c r="G231" s="15"/>
      <c r="H231" s="15"/>
      <c r="I231" s="15"/>
      <c r="J231" s="15"/>
      <c r="K231" s="15"/>
      <c r="L231" s="15"/>
      <c r="M231" s="15"/>
      <c r="N231" s="15"/>
      <c r="O231" s="15"/>
      <c r="P231" s="15"/>
      <c r="Q231" s="15"/>
      <c r="R231" s="15"/>
      <c r="S231" s="15"/>
      <c r="T231" s="15"/>
      <c r="U231" s="15"/>
      <c r="V231" s="15"/>
    </row>
    <row r="232" spans="1:22">
      <c r="A232" s="15"/>
      <c r="B232" s="15"/>
      <c r="C232" s="15"/>
      <c r="D232" s="15"/>
      <c r="E232" s="15"/>
      <c r="F232" s="15"/>
      <c r="G232" s="15"/>
      <c r="H232" s="15"/>
      <c r="I232" s="15"/>
      <c r="J232" s="15"/>
      <c r="K232" s="15"/>
      <c r="L232" s="15"/>
      <c r="M232" s="15"/>
      <c r="N232" s="15"/>
      <c r="O232" s="15"/>
      <c r="P232" s="15"/>
      <c r="Q232" s="15"/>
      <c r="R232" s="15"/>
      <c r="S232" s="15"/>
      <c r="T232" s="15"/>
      <c r="U232" s="15"/>
      <c r="V232" s="15"/>
    </row>
    <row r="233" spans="1:22">
      <c r="A233" s="15"/>
      <c r="B233" s="15"/>
      <c r="C233" s="15"/>
      <c r="D233" s="15"/>
      <c r="E233" s="15"/>
      <c r="F233" s="15"/>
      <c r="G233" s="15"/>
      <c r="H233" s="15"/>
      <c r="I233" s="15"/>
      <c r="J233" s="15"/>
      <c r="K233" s="15"/>
      <c r="L233" s="15"/>
      <c r="M233" s="15"/>
      <c r="N233" s="15"/>
      <c r="O233" s="15"/>
      <c r="P233" s="15"/>
      <c r="Q233" s="15"/>
      <c r="R233" s="15"/>
      <c r="S233" s="15"/>
      <c r="T233" s="15"/>
      <c r="U233" s="15"/>
      <c r="V233" s="15"/>
    </row>
    <row r="234" spans="1:22">
      <c r="A234" s="15"/>
      <c r="B234" s="15"/>
      <c r="C234" s="15"/>
      <c r="D234" s="15"/>
      <c r="E234" s="15"/>
      <c r="F234" s="15"/>
      <c r="G234" s="15"/>
      <c r="H234" s="15"/>
      <c r="I234" s="15"/>
      <c r="J234" s="15"/>
      <c r="K234" s="15"/>
      <c r="L234" s="15"/>
      <c r="M234" s="15"/>
      <c r="N234" s="15"/>
      <c r="O234" s="15"/>
      <c r="P234" s="15"/>
      <c r="Q234" s="15"/>
      <c r="R234" s="15"/>
      <c r="S234" s="15"/>
      <c r="T234" s="15"/>
      <c r="U234" s="15"/>
      <c r="V234" s="15"/>
    </row>
    <row r="235" spans="1:22">
      <c r="A235" s="15"/>
      <c r="B235" s="15"/>
      <c r="C235" s="15"/>
      <c r="D235" s="15"/>
      <c r="E235" s="15"/>
      <c r="F235" s="15"/>
      <c r="G235" s="15"/>
      <c r="H235" s="15"/>
      <c r="I235" s="15"/>
      <c r="J235" s="15"/>
      <c r="K235" s="15"/>
      <c r="L235" s="15"/>
      <c r="M235" s="15"/>
      <c r="N235" s="15"/>
      <c r="O235" s="15"/>
      <c r="P235" s="15"/>
      <c r="Q235" s="15"/>
      <c r="R235" s="15"/>
      <c r="S235" s="15"/>
      <c r="T235" s="15"/>
      <c r="U235" s="15"/>
      <c r="V235" s="15"/>
    </row>
    <row r="236" spans="1:22">
      <c r="A236" s="15"/>
      <c r="B236" s="15"/>
      <c r="C236" s="15"/>
      <c r="D236" s="15"/>
      <c r="E236" s="15"/>
      <c r="F236" s="15"/>
      <c r="G236" s="15"/>
      <c r="H236" s="15"/>
      <c r="I236" s="15"/>
      <c r="J236" s="15"/>
      <c r="K236" s="15"/>
      <c r="L236" s="15"/>
      <c r="M236" s="15"/>
      <c r="N236" s="15"/>
      <c r="O236" s="15"/>
      <c r="P236" s="15"/>
      <c r="Q236" s="15"/>
      <c r="R236" s="15"/>
      <c r="S236" s="15"/>
      <c r="T236" s="15"/>
      <c r="U236" s="15"/>
      <c r="V236" s="15"/>
    </row>
    <row r="237" spans="1:22">
      <c r="A237" s="15"/>
      <c r="B237" s="15"/>
      <c r="C237" s="15"/>
      <c r="D237" s="15"/>
      <c r="E237" s="15"/>
      <c r="F237" s="15"/>
      <c r="G237" s="15"/>
      <c r="H237" s="15"/>
      <c r="I237" s="15"/>
      <c r="J237" s="15"/>
      <c r="K237" s="15"/>
      <c r="L237" s="15"/>
      <c r="M237" s="15"/>
      <c r="N237" s="15"/>
      <c r="O237" s="15"/>
      <c r="P237" s="15"/>
      <c r="Q237" s="15"/>
      <c r="R237" s="15"/>
      <c r="S237" s="15"/>
      <c r="T237" s="15"/>
      <c r="U237" s="15"/>
      <c r="V237" s="15"/>
    </row>
    <row r="238" spans="1:22">
      <c r="A238" s="15"/>
      <c r="B238" s="15"/>
      <c r="C238" s="15"/>
      <c r="D238" s="15"/>
      <c r="E238" s="15"/>
      <c r="F238" s="15"/>
      <c r="G238" s="15"/>
      <c r="H238" s="15"/>
      <c r="I238" s="15"/>
      <c r="J238" s="15"/>
      <c r="K238" s="15"/>
      <c r="L238" s="15"/>
      <c r="M238" s="15"/>
      <c r="N238" s="15"/>
      <c r="O238" s="15"/>
      <c r="P238" s="15"/>
      <c r="Q238" s="15"/>
      <c r="R238" s="15"/>
      <c r="S238" s="15"/>
      <c r="T238" s="15"/>
      <c r="U238" s="15"/>
      <c r="V238" s="15"/>
    </row>
    <row r="239" spans="1:22">
      <c r="A239" s="15"/>
      <c r="B239" s="15"/>
      <c r="C239" s="15"/>
      <c r="D239" s="15"/>
      <c r="E239" s="15"/>
      <c r="F239" s="15"/>
      <c r="G239" s="15"/>
      <c r="H239" s="15"/>
      <c r="I239" s="15"/>
      <c r="J239" s="15"/>
      <c r="K239" s="15"/>
      <c r="L239" s="15"/>
      <c r="M239" s="15"/>
      <c r="N239" s="15"/>
      <c r="O239" s="15"/>
      <c r="P239" s="15"/>
      <c r="Q239" s="15"/>
      <c r="R239" s="15"/>
      <c r="S239" s="15"/>
      <c r="T239" s="15"/>
      <c r="U239" s="15"/>
      <c r="V239" s="15"/>
    </row>
    <row r="240" spans="1:22">
      <c r="A240" s="15"/>
      <c r="B240" s="15"/>
      <c r="C240" s="15"/>
      <c r="D240" s="15"/>
      <c r="E240" s="15"/>
      <c r="F240" s="15"/>
      <c r="G240" s="15"/>
      <c r="H240" s="15"/>
      <c r="I240" s="15"/>
      <c r="J240" s="15"/>
      <c r="K240" s="15"/>
      <c r="L240" s="15"/>
      <c r="M240" s="15"/>
      <c r="N240" s="15"/>
      <c r="O240" s="15"/>
      <c r="P240" s="15"/>
      <c r="Q240" s="15"/>
      <c r="R240" s="15"/>
      <c r="S240" s="15"/>
      <c r="T240" s="15"/>
      <c r="U240" s="15"/>
      <c r="V240" s="15"/>
    </row>
    <row r="241" spans="1:22">
      <c r="A241" s="15"/>
      <c r="B241" s="15"/>
      <c r="C241" s="15"/>
      <c r="D241" s="15"/>
      <c r="E241" s="15"/>
      <c r="F241" s="15"/>
      <c r="G241" s="15"/>
      <c r="H241" s="15"/>
      <c r="I241" s="15"/>
      <c r="J241" s="15"/>
      <c r="K241" s="15"/>
      <c r="L241" s="15"/>
      <c r="M241" s="15"/>
      <c r="N241" s="15"/>
      <c r="O241" s="15"/>
      <c r="P241" s="15"/>
      <c r="Q241" s="15"/>
      <c r="R241" s="15"/>
      <c r="S241" s="15"/>
      <c r="T241" s="15"/>
      <c r="U241" s="15"/>
      <c r="V241" s="15"/>
    </row>
    <row r="242" spans="1:22">
      <c r="A242" s="15"/>
      <c r="B242" s="15"/>
      <c r="C242" s="15"/>
      <c r="D242" s="15"/>
      <c r="E242" s="15"/>
      <c r="F242" s="15"/>
      <c r="G242" s="15"/>
      <c r="H242" s="15"/>
      <c r="I242" s="15"/>
      <c r="J242" s="15"/>
      <c r="K242" s="15"/>
      <c r="L242" s="15"/>
      <c r="M242" s="15"/>
      <c r="N242" s="15"/>
      <c r="O242" s="15"/>
      <c r="P242" s="15"/>
      <c r="Q242" s="15"/>
      <c r="R242" s="15"/>
      <c r="S242" s="15"/>
      <c r="T242" s="15"/>
      <c r="U242" s="15"/>
      <c r="V242" s="15"/>
    </row>
    <row r="243" spans="1:22">
      <c r="A243" s="15"/>
      <c r="B243" s="15"/>
      <c r="C243" s="15"/>
      <c r="D243" s="15"/>
      <c r="E243" s="15"/>
      <c r="F243" s="15"/>
      <c r="G243" s="15"/>
      <c r="H243" s="15"/>
      <c r="I243" s="15"/>
      <c r="J243" s="15"/>
      <c r="K243" s="15"/>
      <c r="L243" s="15"/>
      <c r="M243" s="15"/>
      <c r="N243" s="15"/>
      <c r="O243" s="15"/>
      <c r="P243" s="15"/>
      <c r="Q243" s="15"/>
      <c r="R243" s="15"/>
      <c r="S243" s="15"/>
      <c r="T243" s="15"/>
      <c r="U243" s="15"/>
      <c r="V243" s="15"/>
    </row>
    <row r="244" spans="1:22">
      <c r="A244" s="15"/>
      <c r="B244" s="15"/>
      <c r="C244" s="15"/>
      <c r="D244" s="15"/>
      <c r="E244" s="15"/>
      <c r="F244" s="15"/>
      <c r="G244" s="15"/>
      <c r="H244" s="15"/>
      <c r="I244" s="15"/>
      <c r="J244" s="15"/>
      <c r="K244" s="15"/>
      <c r="L244" s="15"/>
      <c r="M244" s="15"/>
      <c r="N244" s="15"/>
      <c r="O244" s="15"/>
      <c r="P244" s="15"/>
      <c r="Q244" s="15"/>
      <c r="R244" s="15"/>
      <c r="S244" s="15"/>
      <c r="T244" s="15"/>
      <c r="U244" s="15"/>
      <c r="V244" s="15"/>
    </row>
    <row r="245" spans="1:22">
      <c r="A245" s="15"/>
      <c r="B245" s="15"/>
      <c r="C245" s="15"/>
      <c r="D245" s="15"/>
      <c r="E245" s="15"/>
      <c r="F245" s="15"/>
      <c r="G245" s="15"/>
      <c r="H245" s="15"/>
      <c r="I245" s="15"/>
      <c r="J245" s="15"/>
      <c r="K245" s="15"/>
      <c r="L245" s="15"/>
      <c r="M245" s="15"/>
      <c r="N245" s="15"/>
      <c r="O245" s="15"/>
      <c r="P245" s="15"/>
      <c r="Q245" s="15"/>
      <c r="R245" s="15"/>
      <c r="S245" s="15"/>
      <c r="T245" s="15"/>
      <c r="U245" s="15"/>
      <c r="V245" s="15"/>
    </row>
    <row r="246" spans="1:22">
      <c r="A246" s="15"/>
      <c r="B246" s="15"/>
      <c r="C246" s="15"/>
      <c r="D246" s="15"/>
      <c r="E246" s="15"/>
      <c r="F246" s="15"/>
      <c r="G246" s="15"/>
      <c r="H246" s="15"/>
      <c r="I246" s="15"/>
      <c r="J246" s="15"/>
      <c r="K246" s="15"/>
      <c r="L246" s="15"/>
      <c r="M246" s="15"/>
      <c r="N246" s="15"/>
      <c r="O246" s="15"/>
      <c r="P246" s="15"/>
      <c r="Q246" s="15"/>
      <c r="R246" s="15"/>
      <c r="S246" s="15"/>
      <c r="T246" s="15"/>
      <c r="U246" s="15"/>
      <c r="V246" s="15"/>
    </row>
    <row r="247" spans="1:22">
      <c r="A247" s="15"/>
      <c r="B247" s="15"/>
      <c r="C247" s="15"/>
      <c r="D247" s="15"/>
      <c r="E247" s="15"/>
      <c r="F247" s="15"/>
      <c r="G247" s="15"/>
      <c r="H247" s="15"/>
      <c r="I247" s="15"/>
      <c r="J247" s="15"/>
      <c r="K247" s="15"/>
      <c r="L247" s="15"/>
      <c r="M247" s="15"/>
      <c r="N247" s="15"/>
      <c r="O247" s="15"/>
      <c r="P247" s="15"/>
      <c r="Q247" s="15"/>
      <c r="R247" s="15"/>
      <c r="S247" s="15"/>
      <c r="T247" s="15"/>
      <c r="U247" s="15"/>
      <c r="V247" s="15"/>
    </row>
    <row r="248" spans="1:22">
      <c r="A248" s="15"/>
      <c r="B248" s="15"/>
      <c r="C248" s="15"/>
      <c r="D248" s="15"/>
      <c r="E248" s="15"/>
      <c r="F248" s="15"/>
      <c r="G248" s="15"/>
      <c r="H248" s="15"/>
      <c r="I248" s="15"/>
      <c r="J248" s="15"/>
      <c r="K248" s="15"/>
      <c r="L248" s="15"/>
      <c r="M248" s="15"/>
      <c r="N248" s="15"/>
      <c r="O248" s="15"/>
      <c r="P248" s="15"/>
      <c r="Q248" s="15"/>
      <c r="R248" s="15"/>
      <c r="S248" s="15"/>
      <c r="T248" s="15"/>
      <c r="U248" s="15"/>
      <c r="V248" s="15"/>
    </row>
    <row r="249" spans="1:22">
      <c r="A249" s="15"/>
      <c r="B249" s="15"/>
      <c r="C249" s="15"/>
      <c r="D249" s="15"/>
      <c r="E249" s="15"/>
      <c r="F249" s="15"/>
      <c r="G249" s="15"/>
      <c r="H249" s="15"/>
      <c r="I249" s="15"/>
      <c r="J249" s="15"/>
      <c r="K249" s="15"/>
      <c r="L249" s="15"/>
      <c r="M249" s="15"/>
      <c r="N249" s="15"/>
      <c r="O249" s="15"/>
      <c r="P249" s="15"/>
      <c r="Q249" s="15"/>
      <c r="R249" s="15"/>
      <c r="S249" s="15"/>
      <c r="T249" s="15"/>
      <c r="U249" s="15"/>
      <c r="V249" s="15"/>
    </row>
    <row r="250" spans="1:22">
      <c r="A250" s="15"/>
      <c r="B250" s="15"/>
      <c r="C250" s="15"/>
      <c r="D250" s="15"/>
      <c r="E250" s="15"/>
      <c r="F250" s="15"/>
      <c r="G250" s="15"/>
      <c r="H250" s="15"/>
      <c r="I250" s="15"/>
      <c r="J250" s="15"/>
      <c r="K250" s="15"/>
      <c r="L250" s="15"/>
      <c r="M250" s="15"/>
      <c r="N250" s="15"/>
      <c r="O250" s="15"/>
      <c r="P250" s="15"/>
      <c r="Q250" s="15"/>
      <c r="R250" s="15"/>
      <c r="S250" s="15"/>
      <c r="T250" s="15"/>
      <c r="U250" s="15"/>
      <c r="V250" s="15"/>
    </row>
    <row r="251" spans="1:22">
      <c r="A251" s="15"/>
      <c r="B251" s="15"/>
      <c r="C251" s="15"/>
      <c r="D251" s="15"/>
      <c r="E251" s="15"/>
      <c r="F251" s="15"/>
      <c r="G251" s="15"/>
      <c r="H251" s="15"/>
      <c r="I251" s="15"/>
      <c r="J251" s="15"/>
      <c r="K251" s="15"/>
      <c r="L251" s="15"/>
      <c r="M251" s="15"/>
      <c r="N251" s="15"/>
      <c r="O251" s="15"/>
      <c r="P251" s="15"/>
      <c r="Q251" s="15"/>
      <c r="R251" s="15"/>
      <c r="S251" s="15"/>
      <c r="T251" s="15"/>
      <c r="U251" s="15"/>
      <c r="V251" s="15"/>
    </row>
    <row r="252" spans="1:22">
      <c r="A252" s="15"/>
      <c r="B252" s="15"/>
      <c r="C252" s="15"/>
      <c r="D252" s="15"/>
      <c r="E252" s="15"/>
      <c r="F252" s="15"/>
      <c r="G252" s="15"/>
      <c r="H252" s="15"/>
      <c r="I252" s="15"/>
      <c r="J252" s="15"/>
      <c r="K252" s="15"/>
      <c r="L252" s="15"/>
      <c r="M252" s="15"/>
      <c r="N252" s="15"/>
      <c r="O252" s="15"/>
      <c r="P252" s="15"/>
      <c r="Q252" s="15"/>
      <c r="R252" s="15"/>
      <c r="S252" s="15"/>
      <c r="T252" s="15"/>
      <c r="U252" s="15"/>
      <c r="V252" s="15"/>
    </row>
    <row r="253" spans="1:22">
      <c r="A253" s="15"/>
      <c r="B253" s="15"/>
      <c r="C253" s="15"/>
      <c r="D253" s="15"/>
      <c r="E253" s="15"/>
      <c r="F253" s="15"/>
      <c r="G253" s="15"/>
      <c r="H253" s="15"/>
      <c r="I253" s="15"/>
      <c r="J253" s="15"/>
      <c r="K253" s="15"/>
      <c r="L253" s="15"/>
      <c r="M253" s="15"/>
      <c r="N253" s="15"/>
      <c r="O253" s="15"/>
      <c r="P253" s="15"/>
      <c r="Q253" s="15"/>
      <c r="R253" s="15"/>
      <c r="S253" s="15"/>
      <c r="T253" s="15"/>
      <c r="U253" s="15"/>
      <c r="V253" s="15"/>
    </row>
    <row r="254" spans="1:22">
      <c r="A254" s="15"/>
      <c r="B254" s="15"/>
      <c r="C254" s="15"/>
      <c r="D254" s="15"/>
      <c r="E254" s="15"/>
      <c r="F254" s="15"/>
      <c r="G254" s="15"/>
      <c r="H254" s="15"/>
      <c r="I254" s="15"/>
      <c r="J254" s="15"/>
      <c r="K254" s="15"/>
      <c r="L254" s="15"/>
      <c r="M254" s="15"/>
      <c r="N254" s="15"/>
      <c r="O254" s="15"/>
      <c r="P254" s="15"/>
      <c r="Q254" s="15"/>
      <c r="R254" s="15"/>
      <c r="S254" s="15"/>
      <c r="T254" s="15"/>
      <c r="U254" s="15"/>
      <c r="V254" s="15"/>
    </row>
    <row r="255" spans="1:22">
      <c r="A255" s="15"/>
      <c r="B255" s="15"/>
      <c r="C255" s="15"/>
      <c r="D255" s="15"/>
      <c r="E255" s="15"/>
      <c r="F255" s="15"/>
      <c r="G255" s="15"/>
      <c r="H255" s="15"/>
      <c r="I255" s="15"/>
      <c r="J255" s="15"/>
      <c r="K255" s="15"/>
      <c r="L255" s="15"/>
      <c r="M255" s="15"/>
      <c r="N255" s="15"/>
      <c r="O255" s="15"/>
      <c r="P255" s="15"/>
      <c r="Q255" s="15"/>
      <c r="R255" s="15"/>
      <c r="S255" s="15"/>
      <c r="T255" s="15"/>
      <c r="U255" s="15"/>
      <c r="V255" s="15"/>
    </row>
    <row r="256" spans="1:22">
      <c r="A256" s="15"/>
      <c r="B256" s="15"/>
      <c r="C256" s="15"/>
      <c r="D256" s="15"/>
      <c r="E256" s="15"/>
      <c r="F256" s="15"/>
      <c r="G256" s="15"/>
      <c r="H256" s="15"/>
      <c r="I256" s="15"/>
      <c r="J256" s="15"/>
      <c r="K256" s="15"/>
      <c r="L256" s="15"/>
      <c r="M256" s="15"/>
      <c r="N256" s="15"/>
      <c r="O256" s="15"/>
      <c r="P256" s="15"/>
      <c r="Q256" s="15"/>
      <c r="R256" s="15"/>
      <c r="S256" s="15"/>
      <c r="T256" s="15"/>
      <c r="U256" s="15"/>
      <c r="V256" s="15"/>
    </row>
    <row r="257" spans="1:22">
      <c r="A257" s="15"/>
      <c r="B257" s="15"/>
      <c r="C257" s="15"/>
      <c r="D257" s="15"/>
      <c r="E257" s="15"/>
      <c r="F257" s="15"/>
      <c r="G257" s="15"/>
      <c r="H257" s="15"/>
      <c r="I257" s="15"/>
      <c r="J257" s="15"/>
      <c r="K257" s="15"/>
      <c r="L257" s="15"/>
      <c r="M257" s="15"/>
      <c r="N257" s="15"/>
      <c r="O257" s="15"/>
      <c r="P257" s="15"/>
      <c r="Q257" s="15"/>
      <c r="R257" s="15"/>
      <c r="S257" s="15"/>
      <c r="T257" s="15"/>
      <c r="U257" s="15"/>
      <c r="V257" s="15"/>
    </row>
    <row r="258" spans="1:22">
      <c r="A258" s="15"/>
      <c r="B258" s="15"/>
      <c r="C258" s="15"/>
      <c r="D258" s="15"/>
      <c r="E258" s="15"/>
      <c r="F258" s="15"/>
      <c r="G258" s="15"/>
      <c r="H258" s="15"/>
      <c r="I258" s="15"/>
      <c r="J258" s="15"/>
      <c r="K258" s="15"/>
      <c r="L258" s="15"/>
      <c r="M258" s="15"/>
      <c r="N258" s="15"/>
      <c r="O258" s="15"/>
      <c r="P258" s="15"/>
      <c r="Q258" s="15"/>
      <c r="R258" s="15"/>
      <c r="S258" s="15"/>
      <c r="T258" s="15"/>
      <c r="U258" s="15"/>
      <c r="V258" s="15"/>
    </row>
    <row r="259" spans="1:22">
      <c r="A259" s="15"/>
      <c r="B259" s="15"/>
      <c r="C259" s="15"/>
      <c r="D259" s="15"/>
      <c r="E259" s="15"/>
      <c r="F259" s="15"/>
      <c r="G259" s="15"/>
      <c r="H259" s="15"/>
      <c r="I259" s="15"/>
      <c r="J259" s="15"/>
      <c r="K259" s="15"/>
      <c r="L259" s="15"/>
      <c r="M259" s="15"/>
      <c r="N259" s="15"/>
      <c r="O259" s="15"/>
      <c r="P259" s="15"/>
      <c r="Q259" s="15"/>
      <c r="R259" s="15"/>
      <c r="S259" s="15"/>
      <c r="T259" s="15"/>
      <c r="U259" s="15"/>
      <c r="V259" s="15"/>
    </row>
    <row r="260" spans="1:22">
      <c r="A260" s="15"/>
      <c r="B260" s="15"/>
      <c r="C260" s="15"/>
      <c r="D260" s="15"/>
      <c r="E260" s="15"/>
      <c r="F260" s="15"/>
      <c r="G260" s="15"/>
      <c r="H260" s="15"/>
      <c r="I260" s="15"/>
      <c r="J260" s="15"/>
      <c r="K260" s="15"/>
      <c r="L260" s="15"/>
      <c r="M260" s="15"/>
      <c r="N260" s="15"/>
      <c r="O260" s="15"/>
      <c r="P260" s="15"/>
      <c r="Q260" s="15"/>
      <c r="R260" s="15"/>
      <c r="S260" s="15"/>
      <c r="T260" s="15"/>
      <c r="U260" s="15"/>
      <c r="V260" s="15"/>
    </row>
    <row r="261" spans="1:22">
      <c r="A261" s="15"/>
      <c r="B261" s="15"/>
      <c r="C261" s="15"/>
      <c r="D261" s="15"/>
      <c r="E261" s="15"/>
      <c r="F261" s="15"/>
      <c r="G261" s="15"/>
      <c r="H261" s="15"/>
      <c r="I261" s="15"/>
      <c r="J261" s="15"/>
      <c r="K261" s="15"/>
      <c r="L261" s="15"/>
      <c r="M261" s="15"/>
      <c r="N261" s="15"/>
      <c r="O261" s="15"/>
      <c r="P261" s="15"/>
      <c r="Q261" s="15"/>
      <c r="R261" s="15"/>
      <c r="S261" s="15"/>
      <c r="T261" s="15"/>
      <c r="U261" s="15"/>
      <c r="V261" s="15"/>
    </row>
    <row r="262" spans="1:22">
      <c r="A262" s="15"/>
      <c r="B262" s="15"/>
      <c r="C262" s="15"/>
      <c r="D262" s="15"/>
      <c r="E262" s="15"/>
      <c r="F262" s="15"/>
      <c r="G262" s="15"/>
      <c r="H262" s="15"/>
      <c r="I262" s="15"/>
      <c r="J262" s="15"/>
      <c r="K262" s="15"/>
      <c r="L262" s="15"/>
      <c r="M262" s="15"/>
      <c r="N262" s="15"/>
      <c r="O262" s="15"/>
      <c r="P262" s="15"/>
      <c r="Q262" s="15"/>
      <c r="R262" s="15"/>
      <c r="S262" s="15"/>
      <c r="T262" s="15"/>
      <c r="U262" s="15"/>
      <c r="V262" s="15"/>
    </row>
    <row r="263" spans="1:22">
      <c r="A263" s="15"/>
      <c r="B263" s="15"/>
      <c r="C263" s="15"/>
      <c r="D263" s="15"/>
      <c r="E263" s="15"/>
      <c r="F263" s="15"/>
      <c r="G263" s="15"/>
      <c r="H263" s="15"/>
      <c r="I263" s="15"/>
      <c r="J263" s="15"/>
      <c r="K263" s="15"/>
      <c r="L263" s="15"/>
      <c r="M263" s="15"/>
      <c r="N263" s="15"/>
      <c r="O263" s="15"/>
      <c r="P263" s="15"/>
      <c r="Q263" s="15"/>
      <c r="R263" s="15"/>
      <c r="S263" s="15"/>
      <c r="T263" s="15"/>
      <c r="U263" s="15"/>
      <c r="V263" s="15"/>
    </row>
    <row r="264" spans="1:22">
      <c r="A264" s="15"/>
      <c r="B264" s="15"/>
      <c r="C264" s="15"/>
      <c r="D264" s="15"/>
      <c r="E264" s="15"/>
      <c r="F264" s="15"/>
      <c r="G264" s="15"/>
      <c r="H264" s="15"/>
      <c r="I264" s="15"/>
      <c r="J264" s="15"/>
      <c r="K264" s="15"/>
      <c r="L264" s="15"/>
      <c r="M264" s="15"/>
      <c r="N264" s="15"/>
      <c r="O264" s="15"/>
      <c r="P264" s="15"/>
      <c r="Q264" s="15"/>
      <c r="R264" s="15"/>
      <c r="S264" s="15"/>
      <c r="T264" s="15"/>
      <c r="U264" s="15"/>
      <c r="V264" s="15"/>
    </row>
    <row r="265" spans="1:22">
      <c r="A265" s="15"/>
      <c r="B265" s="15"/>
      <c r="C265" s="15"/>
      <c r="D265" s="15"/>
      <c r="E265" s="15"/>
      <c r="F265" s="15"/>
      <c r="G265" s="15"/>
      <c r="H265" s="15"/>
      <c r="I265" s="15"/>
      <c r="J265" s="15"/>
      <c r="K265" s="15"/>
      <c r="L265" s="15"/>
      <c r="M265" s="15"/>
      <c r="N265" s="15"/>
      <c r="O265" s="15"/>
      <c r="P265" s="15"/>
      <c r="Q265" s="15"/>
      <c r="R265" s="15"/>
      <c r="S265" s="15"/>
      <c r="T265" s="15"/>
      <c r="U265" s="15"/>
      <c r="V265" s="15"/>
    </row>
    <row r="266" spans="1:22">
      <c r="A266" s="15"/>
      <c r="B266" s="15"/>
      <c r="C266" s="15"/>
      <c r="D266" s="15"/>
      <c r="E266" s="15"/>
      <c r="F266" s="15"/>
      <c r="G266" s="15"/>
      <c r="H266" s="15"/>
      <c r="I266" s="15"/>
      <c r="J266" s="15"/>
      <c r="K266" s="15"/>
      <c r="L266" s="15"/>
      <c r="M266" s="15"/>
      <c r="N266" s="15"/>
      <c r="O266" s="15"/>
      <c r="P266" s="15"/>
      <c r="Q266" s="15"/>
      <c r="R266" s="15"/>
      <c r="S266" s="15"/>
      <c r="T266" s="15"/>
      <c r="U266" s="15"/>
      <c r="V266" s="15"/>
    </row>
    <row r="267" spans="1:22">
      <c r="A267" s="15"/>
      <c r="B267" s="15"/>
      <c r="C267" s="15"/>
      <c r="D267" s="15"/>
      <c r="E267" s="15"/>
      <c r="F267" s="15"/>
      <c r="G267" s="15"/>
      <c r="H267" s="15"/>
      <c r="I267" s="15"/>
      <c r="J267" s="15"/>
      <c r="K267" s="15"/>
      <c r="L267" s="15"/>
      <c r="M267" s="15"/>
      <c r="N267" s="15"/>
      <c r="O267" s="15"/>
      <c r="P267" s="15"/>
      <c r="Q267" s="15"/>
      <c r="R267" s="15"/>
      <c r="S267" s="15"/>
      <c r="T267" s="15"/>
      <c r="U267" s="15"/>
      <c r="V267" s="15"/>
    </row>
    <row r="268" spans="1:22">
      <c r="A268" s="15"/>
      <c r="B268" s="15"/>
      <c r="C268" s="15"/>
      <c r="D268" s="15"/>
      <c r="E268" s="15"/>
      <c r="F268" s="15"/>
      <c r="G268" s="15"/>
      <c r="H268" s="15"/>
      <c r="I268" s="15"/>
      <c r="J268" s="15"/>
      <c r="K268" s="15"/>
      <c r="L268" s="15"/>
      <c r="M268" s="15"/>
      <c r="N268" s="15"/>
      <c r="O268" s="15"/>
      <c r="P268" s="15"/>
      <c r="Q268" s="15"/>
      <c r="R268" s="15"/>
      <c r="S268" s="15"/>
      <c r="T268" s="15"/>
      <c r="U268" s="15"/>
      <c r="V268" s="15"/>
    </row>
    <row r="269" spans="1:22">
      <c r="A269" s="15"/>
      <c r="B269" s="15"/>
      <c r="C269" s="15"/>
      <c r="D269" s="15"/>
      <c r="E269" s="15"/>
      <c r="F269" s="15"/>
      <c r="G269" s="15"/>
      <c r="H269" s="15"/>
      <c r="I269" s="15"/>
      <c r="J269" s="15"/>
      <c r="K269" s="15"/>
      <c r="L269" s="15"/>
      <c r="M269" s="15"/>
      <c r="N269" s="15"/>
      <c r="O269" s="15"/>
      <c r="P269" s="15"/>
      <c r="Q269" s="15"/>
      <c r="R269" s="15"/>
      <c r="S269" s="15"/>
      <c r="T269" s="15"/>
      <c r="U269" s="15"/>
      <c r="V269" s="15"/>
    </row>
    <row r="270" spans="1:22">
      <c r="A270" s="15"/>
      <c r="B270" s="15"/>
      <c r="C270" s="15"/>
      <c r="D270" s="15"/>
      <c r="E270" s="15"/>
      <c r="F270" s="15"/>
      <c r="G270" s="15"/>
      <c r="H270" s="15"/>
      <c r="I270" s="15"/>
      <c r="J270" s="15"/>
      <c r="K270" s="15"/>
      <c r="L270" s="15"/>
      <c r="M270" s="15"/>
      <c r="N270" s="15"/>
      <c r="O270" s="15"/>
      <c r="P270" s="15"/>
      <c r="Q270" s="15"/>
      <c r="R270" s="15"/>
      <c r="S270" s="15"/>
      <c r="T270" s="15"/>
      <c r="U270" s="15"/>
      <c r="V270" s="15"/>
    </row>
    <row r="271" spans="1:22">
      <c r="A271" s="15"/>
      <c r="B271" s="15"/>
      <c r="C271" s="15"/>
      <c r="D271" s="15"/>
      <c r="E271" s="15"/>
      <c r="F271" s="15"/>
      <c r="G271" s="15"/>
      <c r="H271" s="15"/>
      <c r="I271" s="15"/>
      <c r="J271" s="15"/>
      <c r="K271" s="15"/>
      <c r="L271" s="15"/>
      <c r="M271" s="15"/>
      <c r="N271" s="15"/>
      <c r="O271" s="15"/>
      <c r="P271" s="15"/>
      <c r="Q271" s="15"/>
      <c r="R271" s="15"/>
      <c r="S271" s="15"/>
      <c r="T271" s="15"/>
      <c r="U271" s="15"/>
      <c r="V271" s="15"/>
    </row>
    <row r="272" spans="1:22">
      <c r="A272" s="15"/>
      <c r="B272" s="15"/>
      <c r="C272" s="15"/>
      <c r="D272" s="15"/>
      <c r="E272" s="15"/>
      <c r="F272" s="15"/>
      <c r="G272" s="15"/>
      <c r="H272" s="15"/>
      <c r="I272" s="15"/>
      <c r="J272" s="15"/>
      <c r="K272" s="15"/>
      <c r="L272" s="15"/>
      <c r="M272" s="15"/>
      <c r="N272" s="15"/>
      <c r="O272" s="15"/>
      <c r="P272" s="15"/>
      <c r="Q272" s="15"/>
      <c r="R272" s="15"/>
      <c r="S272" s="15"/>
      <c r="T272" s="15"/>
      <c r="U272" s="15"/>
      <c r="V272" s="15"/>
    </row>
    <row r="273" spans="1:22">
      <c r="A273" s="15"/>
      <c r="B273" s="15"/>
      <c r="C273" s="15"/>
      <c r="D273" s="15"/>
      <c r="E273" s="15"/>
      <c r="F273" s="15"/>
      <c r="G273" s="15"/>
      <c r="H273" s="15"/>
      <c r="I273" s="15"/>
      <c r="J273" s="15"/>
      <c r="K273" s="15"/>
      <c r="L273" s="15"/>
      <c r="M273" s="15"/>
      <c r="N273" s="15"/>
      <c r="O273" s="15"/>
      <c r="P273" s="15"/>
      <c r="Q273" s="15"/>
      <c r="R273" s="15"/>
      <c r="S273" s="15"/>
      <c r="T273" s="15"/>
      <c r="U273" s="15"/>
      <c r="V273" s="15"/>
    </row>
    <row r="274" spans="1:22">
      <c r="A274" s="15"/>
      <c r="B274" s="15"/>
      <c r="C274" s="15"/>
      <c r="D274" s="15"/>
      <c r="E274" s="15"/>
      <c r="F274" s="15"/>
      <c r="G274" s="15"/>
      <c r="H274" s="15"/>
      <c r="I274" s="15"/>
      <c r="J274" s="15"/>
      <c r="K274" s="15"/>
      <c r="L274" s="15"/>
      <c r="M274" s="15"/>
      <c r="N274" s="15"/>
      <c r="O274" s="15"/>
      <c r="P274" s="15"/>
      <c r="Q274" s="15"/>
      <c r="R274" s="15"/>
      <c r="S274" s="15"/>
      <c r="T274" s="15"/>
      <c r="U274" s="15"/>
      <c r="V274" s="15"/>
    </row>
    <row r="275" spans="1:22">
      <c r="A275" s="15"/>
      <c r="B275" s="15"/>
      <c r="C275" s="15"/>
      <c r="D275" s="15"/>
      <c r="E275" s="15"/>
      <c r="F275" s="15"/>
      <c r="G275" s="15"/>
      <c r="H275" s="15"/>
      <c r="I275" s="15"/>
      <c r="J275" s="15"/>
      <c r="K275" s="15"/>
      <c r="L275" s="15"/>
      <c r="M275" s="15"/>
      <c r="N275" s="15"/>
      <c r="O275" s="15"/>
      <c r="P275" s="15"/>
      <c r="Q275" s="15"/>
      <c r="R275" s="15"/>
      <c r="S275" s="15"/>
      <c r="T275" s="15"/>
      <c r="U275" s="15"/>
      <c r="V275" s="15"/>
    </row>
    <row r="276" spans="1:22">
      <c r="A276" s="15"/>
      <c r="B276" s="15"/>
      <c r="C276" s="15"/>
      <c r="D276" s="15"/>
      <c r="E276" s="15"/>
      <c r="F276" s="15"/>
      <c r="G276" s="15"/>
      <c r="H276" s="15"/>
      <c r="I276" s="15"/>
      <c r="J276" s="15"/>
      <c r="K276" s="15"/>
      <c r="L276" s="15"/>
      <c r="M276" s="15"/>
      <c r="N276" s="15"/>
      <c r="O276" s="15"/>
      <c r="P276" s="15"/>
      <c r="Q276" s="15"/>
      <c r="R276" s="15"/>
      <c r="S276" s="15"/>
      <c r="T276" s="15"/>
      <c r="U276" s="15"/>
      <c r="V276" s="15"/>
    </row>
    <row r="277" spans="1:22">
      <c r="A277" s="15"/>
      <c r="B277" s="15"/>
      <c r="C277" s="15"/>
      <c r="D277" s="15"/>
      <c r="E277" s="15"/>
      <c r="F277" s="15"/>
      <c r="G277" s="15"/>
      <c r="H277" s="15"/>
      <c r="I277" s="15"/>
      <c r="J277" s="15"/>
      <c r="K277" s="15"/>
      <c r="L277" s="15"/>
      <c r="M277" s="15"/>
      <c r="N277" s="15"/>
      <c r="O277" s="15"/>
      <c r="P277" s="15"/>
      <c r="Q277" s="15"/>
      <c r="R277" s="15"/>
      <c r="S277" s="15"/>
      <c r="T277" s="15"/>
      <c r="U277" s="15"/>
      <c r="V277" s="15"/>
    </row>
    <row r="278" spans="1:22">
      <c r="A278" s="15"/>
      <c r="B278" s="15"/>
      <c r="C278" s="15"/>
      <c r="D278" s="15"/>
      <c r="E278" s="15"/>
      <c r="F278" s="15"/>
      <c r="G278" s="15"/>
      <c r="H278" s="15"/>
      <c r="I278" s="15"/>
      <c r="J278" s="15"/>
      <c r="K278" s="15"/>
      <c r="L278" s="15"/>
      <c r="M278" s="15"/>
      <c r="N278" s="15"/>
      <c r="O278" s="15"/>
      <c r="P278" s="15"/>
      <c r="Q278" s="15"/>
      <c r="R278" s="15"/>
      <c r="S278" s="15"/>
      <c r="T278" s="15"/>
      <c r="U278" s="15"/>
      <c r="V278" s="15"/>
    </row>
    <row r="279" spans="1:22">
      <c r="A279" s="15"/>
      <c r="B279" s="15"/>
      <c r="C279" s="15"/>
      <c r="D279" s="15"/>
      <c r="E279" s="15"/>
      <c r="F279" s="15"/>
      <c r="G279" s="15"/>
      <c r="H279" s="15"/>
      <c r="I279" s="15"/>
      <c r="J279" s="15"/>
      <c r="K279" s="15"/>
      <c r="L279" s="15"/>
      <c r="M279" s="15"/>
      <c r="N279" s="15"/>
      <c r="O279" s="15"/>
      <c r="P279" s="15"/>
      <c r="Q279" s="15"/>
      <c r="R279" s="15"/>
      <c r="S279" s="15"/>
      <c r="T279" s="15"/>
      <c r="U279" s="15"/>
      <c r="V279" s="15"/>
    </row>
    <row r="280" spans="1:22">
      <c r="A280" s="15"/>
      <c r="B280" s="15"/>
      <c r="C280" s="15"/>
      <c r="D280" s="15"/>
      <c r="E280" s="15"/>
      <c r="F280" s="15"/>
      <c r="G280" s="15"/>
      <c r="H280" s="15"/>
      <c r="I280" s="15"/>
      <c r="J280" s="15"/>
      <c r="K280" s="15"/>
      <c r="L280" s="15"/>
      <c r="M280" s="15"/>
      <c r="N280" s="15"/>
      <c r="O280" s="15"/>
      <c r="P280" s="15"/>
      <c r="Q280" s="15"/>
      <c r="R280" s="15"/>
      <c r="S280" s="15"/>
      <c r="T280" s="15"/>
      <c r="U280" s="15"/>
      <c r="V280" s="15"/>
    </row>
    <row r="281" spans="1:22">
      <c r="A281" s="15"/>
      <c r="B281" s="15"/>
      <c r="C281" s="15"/>
      <c r="D281" s="15"/>
      <c r="E281" s="15"/>
      <c r="F281" s="15"/>
      <c r="G281" s="15"/>
      <c r="H281" s="15"/>
      <c r="I281" s="15"/>
      <c r="J281" s="15"/>
      <c r="K281" s="15"/>
      <c r="L281" s="15"/>
      <c r="M281" s="15"/>
      <c r="N281" s="15"/>
      <c r="O281" s="15"/>
      <c r="P281" s="15"/>
      <c r="Q281" s="15"/>
      <c r="R281" s="15"/>
      <c r="S281" s="15"/>
      <c r="T281" s="15"/>
      <c r="U281" s="15"/>
      <c r="V281" s="15"/>
    </row>
    <row r="282" spans="1:22">
      <c r="A282" s="15"/>
      <c r="B282" s="15"/>
      <c r="C282" s="15"/>
      <c r="D282" s="15"/>
      <c r="E282" s="15"/>
      <c r="F282" s="15"/>
      <c r="G282" s="15"/>
      <c r="H282" s="15"/>
      <c r="I282" s="15"/>
      <c r="J282" s="15"/>
      <c r="K282" s="15"/>
      <c r="L282" s="15"/>
      <c r="M282" s="15"/>
      <c r="N282" s="15"/>
      <c r="O282" s="15"/>
      <c r="P282" s="15"/>
      <c r="Q282" s="15"/>
      <c r="R282" s="15"/>
      <c r="S282" s="15"/>
      <c r="T282" s="15"/>
      <c r="U282" s="15"/>
      <c r="V282" s="15"/>
    </row>
    <row r="283" spans="1:22">
      <c r="A283" s="15"/>
      <c r="B283" s="15"/>
      <c r="C283" s="15"/>
      <c r="D283" s="15"/>
      <c r="E283" s="15"/>
      <c r="F283" s="15"/>
      <c r="G283" s="15"/>
      <c r="H283" s="15"/>
      <c r="I283" s="15"/>
      <c r="J283" s="15"/>
      <c r="K283" s="15"/>
      <c r="L283" s="15"/>
      <c r="M283" s="15"/>
      <c r="N283" s="15"/>
      <c r="O283" s="15"/>
      <c r="P283" s="15"/>
      <c r="Q283" s="15"/>
      <c r="R283" s="15"/>
      <c r="S283" s="15"/>
      <c r="T283" s="15"/>
      <c r="U283" s="15"/>
      <c r="V283" s="15"/>
    </row>
    <row r="284" spans="1:22">
      <c r="A284" s="15"/>
      <c r="B284" s="15"/>
      <c r="C284" s="15"/>
      <c r="D284" s="15"/>
      <c r="E284" s="15"/>
      <c r="F284" s="15"/>
      <c r="G284" s="15"/>
      <c r="H284" s="15"/>
      <c r="I284" s="15"/>
      <c r="J284" s="15"/>
      <c r="K284" s="15"/>
      <c r="L284" s="15"/>
      <c r="M284" s="15"/>
      <c r="N284" s="15"/>
      <c r="O284" s="15"/>
      <c r="P284" s="15"/>
      <c r="Q284" s="15"/>
      <c r="R284" s="15"/>
      <c r="S284" s="15"/>
      <c r="T284" s="15"/>
      <c r="U284" s="15"/>
      <c r="V284" s="15"/>
    </row>
    <row r="285" spans="1:22">
      <c r="A285" s="15"/>
      <c r="B285" s="15"/>
      <c r="C285" s="15"/>
      <c r="D285" s="15"/>
      <c r="E285" s="15"/>
      <c r="F285" s="15"/>
      <c r="G285" s="15"/>
      <c r="H285" s="15"/>
      <c r="I285" s="15"/>
      <c r="J285" s="15"/>
      <c r="K285" s="15"/>
      <c r="L285" s="15"/>
      <c r="M285" s="15"/>
      <c r="N285" s="15"/>
      <c r="O285" s="15"/>
      <c r="P285" s="15"/>
      <c r="Q285" s="15"/>
      <c r="R285" s="15"/>
      <c r="S285" s="15"/>
      <c r="T285" s="15"/>
      <c r="U285" s="15"/>
      <c r="V285" s="15"/>
    </row>
    <row r="286" spans="1:22">
      <c r="A286" s="15"/>
      <c r="B286" s="15"/>
      <c r="C286" s="15"/>
      <c r="D286" s="15"/>
      <c r="E286" s="15"/>
      <c r="F286" s="15"/>
      <c r="G286" s="15"/>
      <c r="H286" s="15"/>
      <c r="I286" s="15"/>
      <c r="J286" s="15"/>
      <c r="K286" s="15"/>
      <c r="L286" s="15"/>
      <c r="M286" s="15"/>
      <c r="N286" s="15"/>
      <c r="O286" s="15"/>
      <c r="P286" s="15"/>
      <c r="Q286" s="15"/>
      <c r="R286" s="15"/>
      <c r="S286" s="15"/>
      <c r="T286" s="15"/>
      <c r="U286" s="15"/>
      <c r="V286" s="15"/>
    </row>
    <row r="287" spans="1:22">
      <c r="A287" s="15"/>
      <c r="B287" s="15"/>
      <c r="C287" s="15"/>
      <c r="D287" s="15"/>
      <c r="E287" s="15"/>
      <c r="F287" s="15"/>
      <c r="G287" s="15"/>
      <c r="H287" s="15"/>
      <c r="I287" s="15"/>
      <c r="J287" s="15"/>
      <c r="K287" s="15"/>
      <c r="L287" s="15"/>
      <c r="M287" s="15"/>
      <c r="N287" s="15"/>
      <c r="O287" s="15"/>
      <c r="P287" s="15"/>
      <c r="Q287" s="15"/>
      <c r="R287" s="15"/>
      <c r="S287" s="15"/>
      <c r="T287" s="15"/>
      <c r="U287" s="15"/>
      <c r="V287" s="15"/>
    </row>
    <row r="288" spans="1:22">
      <c r="A288" s="15"/>
      <c r="B288" s="15"/>
      <c r="C288" s="15"/>
      <c r="D288" s="15"/>
      <c r="E288" s="15"/>
      <c r="F288" s="15"/>
      <c r="G288" s="15"/>
      <c r="H288" s="15"/>
      <c r="I288" s="15"/>
      <c r="J288" s="15"/>
      <c r="K288" s="15"/>
      <c r="L288" s="15"/>
      <c r="M288" s="15"/>
      <c r="N288" s="15"/>
      <c r="O288" s="15"/>
      <c r="P288" s="15"/>
      <c r="Q288" s="15"/>
      <c r="R288" s="15"/>
      <c r="S288" s="15"/>
      <c r="T288" s="15"/>
      <c r="U288" s="15"/>
      <c r="V288" s="15"/>
    </row>
    <row r="289" spans="1:22">
      <c r="A289" s="15"/>
      <c r="B289" s="15"/>
      <c r="C289" s="15"/>
      <c r="D289" s="15"/>
      <c r="E289" s="15"/>
      <c r="F289" s="15"/>
      <c r="G289" s="15"/>
      <c r="H289" s="15"/>
      <c r="I289" s="15"/>
      <c r="J289" s="15"/>
      <c r="K289" s="15"/>
      <c r="L289" s="15"/>
      <c r="M289" s="15"/>
      <c r="N289" s="15"/>
      <c r="O289" s="15"/>
      <c r="P289" s="15"/>
      <c r="Q289" s="15"/>
      <c r="R289" s="15"/>
      <c r="S289" s="15"/>
      <c r="T289" s="15"/>
      <c r="U289" s="15"/>
      <c r="V289" s="15"/>
    </row>
    <row r="290" spans="1:22">
      <c r="A290" s="15"/>
      <c r="B290" s="15"/>
      <c r="C290" s="15"/>
      <c r="D290" s="15"/>
      <c r="E290" s="15"/>
      <c r="F290" s="15"/>
      <c r="G290" s="15"/>
      <c r="H290" s="15"/>
      <c r="I290" s="15"/>
      <c r="J290" s="15"/>
      <c r="K290" s="15"/>
      <c r="L290" s="15"/>
      <c r="M290" s="15"/>
      <c r="N290" s="15"/>
      <c r="O290" s="15"/>
      <c r="P290" s="15"/>
      <c r="Q290" s="15"/>
      <c r="R290" s="15"/>
      <c r="S290" s="15"/>
      <c r="T290" s="15"/>
      <c r="U290" s="15"/>
      <c r="V290" s="15"/>
    </row>
    <row r="291" spans="1:22">
      <c r="A291" s="15"/>
      <c r="B291" s="15"/>
      <c r="C291" s="15"/>
      <c r="D291" s="15"/>
      <c r="E291" s="15"/>
      <c r="F291" s="15"/>
      <c r="G291" s="15"/>
      <c r="H291" s="15"/>
      <c r="I291" s="15"/>
      <c r="J291" s="15"/>
      <c r="K291" s="15"/>
      <c r="L291" s="15"/>
      <c r="M291" s="15"/>
      <c r="N291" s="15"/>
      <c r="O291" s="15"/>
      <c r="P291" s="15"/>
      <c r="Q291" s="15"/>
      <c r="R291" s="15"/>
      <c r="S291" s="15"/>
      <c r="T291" s="15"/>
      <c r="U291" s="15"/>
      <c r="V291" s="15"/>
    </row>
    <row r="292" spans="1:22">
      <c r="A292" s="15"/>
      <c r="B292" s="15"/>
      <c r="C292" s="15"/>
      <c r="D292" s="15"/>
      <c r="E292" s="15"/>
      <c r="F292" s="15"/>
      <c r="G292" s="15"/>
      <c r="H292" s="15"/>
      <c r="I292" s="15"/>
      <c r="J292" s="15"/>
      <c r="K292" s="15"/>
      <c r="L292" s="15"/>
      <c r="M292" s="15"/>
      <c r="N292" s="15"/>
      <c r="O292" s="15"/>
      <c r="P292" s="15"/>
      <c r="Q292" s="15"/>
      <c r="R292" s="15"/>
      <c r="S292" s="15"/>
      <c r="T292" s="15"/>
      <c r="U292" s="15"/>
      <c r="V292" s="15"/>
    </row>
    <row r="293" spans="1:22">
      <c r="A293" s="15"/>
      <c r="B293" s="15"/>
      <c r="C293" s="15"/>
      <c r="D293" s="15"/>
      <c r="E293" s="15"/>
      <c r="F293" s="15"/>
      <c r="G293" s="15"/>
      <c r="H293" s="15"/>
      <c r="I293" s="15"/>
      <c r="J293" s="15"/>
      <c r="K293" s="15"/>
      <c r="L293" s="15"/>
      <c r="M293" s="15"/>
      <c r="N293" s="15"/>
      <c r="O293" s="15"/>
      <c r="P293" s="15"/>
      <c r="Q293" s="15"/>
      <c r="R293" s="15"/>
      <c r="S293" s="15"/>
      <c r="T293" s="15"/>
      <c r="U293" s="15"/>
      <c r="V293" s="15"/>
    </row>
    <row r="294" spans="1:22">
      <c r="A294" s="15"/>
      <c r="B294" s="15"/>
      <c r="C294" s="15"/>
      <c r="D294" s="15"/>
      <c r="E294" s="15"/>
      <c r="F294" s="15"/>
      <c r="G294" s="15"/>
      <c r="H294" s="15"/>
      <c r="I294" s="15"/>
      <c r="J294" s="15"/>
      <c r="K294" s="15"/>
      <c r="L294" s="15"/>
      <c r="M294" s="15"/>
      <c r="N294" s="15"/>
      <c r="O294" s="15"/>
      <c r="P294" s="15"/>
      <c r="Q294" s="15"/>
      <c r="R294" s="15"/>
      <c r="S294" s="15"/>
      <c r="T294" s="15"/>
      <c r="U294" s="15"/>
      <c r="V294" s="15"/>
    </row>
    <row r="295" spans="1:22">
      <c r="A295" s="15"/>
      <c r="B295" s="15"/>
      <c r="C295" s="15"/>
      <c r="D295" s="15"/>
      <c r="E295" s="15"/>
      <c r="F295" s="15"/>
      <c r="G295" s="15"/>
      <c r="H295" s="15"/>
      <c r="I295" s="15"/>
      <c r="J295" s="15"/>
      <c r="K295" s="15"/>
      <c r="L295" s="15"/>
      <c r="M295" s="15"/>
      <c r="N295" s="15"/>
      <c r="O295" s="15"/>
      <c r="P295" s="15"/>
      <c r="Q295" s="15"/>
      <c r="R295" s="15"/>
      <c r="S295" s="15"/>
      <c r="T295" s="15"/>
      <c r="U295" s="15"/>
      <c r="V295" s="15"/>
    </row>
    <row r="296" spans="1:22">
      <c r="A296" s="15"/>
      <c r="B296" s="15"/>
      <c r="C296" s="15"/>
      <c r="D296" s="15"/>
      <c r="E296" s="15"/>
      <c r="F296" s="15"/>
      <c r="G296" s="15"/>
      <c r="H296" s="15"/>
      <c r="I296" s="15"/>
      <c r="J296" s="15"/>
      <c r="K296" s="15"/>
      <c r="L296" s="15"/>
      <c r="M296" s="15"/>
      <c r="N296" s="15"/>
      <c r="O296" s="15"/>
      <c r="P296" s="15"/>
      <c r="Q296" s="15"/>
      <c r="R296" s="15"/>
      <c r="S296" s="15"/>
      <c r="T296" s="15"/>
      <c r="U296" s="15"/>
      <c r="V296" s="15"/>
    </row>
    <row r="297" spans="1:22">
      <c r="A297" s="15"/>
      <c r="B297" s="15"/>
      <c r="C297" s="15"/>
      <c r="D297" s="15"/>
      <c r="E297" s="15"/>
      <c r="F297" s="15"/>
      <c r="G297" s="15"/>
      <c r="H297" s="15"/>
      <c r="I297" s="15"/>
      <c r="J297" s="15"/>
      <c r="K297" s="15"/>
      <c r="L297" s="15"/>
      <c r="M297" s="15"/>
      <c r="N297" s="15"/>
      <c r="O297" s="15"/>
      <c r="P297" s="15"/>
      <c r="Q297" s="15"/>
      <c r="R297" s="15"/>
      <c r="S297" s="15"/>
      <c r="T297" s="15"/>
      <c r="U297" s="15"/>
      <c r="V297" s="15"/>
    </row>
    <row r="298" spans="1:22">
      <c r="A298" s="15"/>
      <c r="B298" s="15"/>
      <c r="C298" s="15"/>
      <c r="D298" s="15"/>
      <c r="E298" s="15"/>
      <c r="F298" s="15"/>
      <c r="G298" s="15"/>
      <c r="H298" s="15"/>
      <c r="I298" s="15"/>
      <c r="J298" s="15"/>
      <c r="K298" s="15"/>
      <c r="L298" s="15"/>
      <c r="M298" s="15"/>
      <c r="N298" s="15"/>
      <c r="O298" s="15"/>
      <c r="P298" s="15"/>
      <c r="Q298" s="15"/>
      <c r="R298" s="15"/>
      <c r="S298" s="15"/>
      <c r="T298" s="15"/>
      <c r="U298" s="15"/>
      <c r="V298" s="15"/>
    </row>
    <row r="299" spans="1:22">
      <c r="A299" s="15"/>
      <c r="B299" s="15"/>
      <c r="C299" s="15"/>
      <c r="D299" s="15"/>
      <c r="E299" s="15"/>
      <c r="F299" s="15"/>
      <c r="G299" s="15"/>
      <c r="H299" s="15"/>
      <c r="I299" s="15"/>
      <c r="J299" s="15"/>
      <c r="K299" s="15"/>
      <c r="L299" s="15"/>
      <c r="M299" s="15"/>
      <c r="N299" s="15"/>
      <c r="O299" s="15"/>
      <c r="P299" s="15"/>
      <c r="Q299" s="15"/>
      <c r="R299" s="15"/>
      <c r="S299" s="15"/>
      <c r="T299" s="15"/>
      <c r="U299" s="15"/>
      <c r="V299" s="15"/>
    </row>
    <row r="300" spans="1:22">
      <c r="A300" s="15"/>
      <c r="B300" s="15"/>
      <c r="C300" s="15"/>
      <c r="D300" s="15"/>
      <c r="E300" s="15"/>
      <c r="F300" s="15"/>
      <c r="G300" s="15"/>
      <c r="H300" s="15"/>
      <c r="I300" s="15"/>
      <c r="J300" s="15"/>
      <c r="K300" s="15"/>
      <c r="L300" s="15"/>
      <c r="M300" s="15"/>
      <c r="N300" s="15"/>
      <c r="O300" s="15"/>
      <c r="P300" s="15"/>
      <c r="Q300" s="15"/>
      <c r="R300" s="15"/>
      <c r="S300" s="15"/>
      <c r="T300" s="15"/>
      <c r="U300" s="15"/>
      <c r="V300" s="15"/>
    </row>
    <row r="301" spans="1:22">
      <c r="A301" s="15"/>
      <c r="B301" s="15"/>
      <c r="C301" s="15"/>
      <c r="D301" s="15"/>
      <c r="E301" s="15"/>
      <c r="F301" s="15"/>
      <c r="G301" s="15"/>
      <c r="H301" s="15"/>
      <c r="I301" s="15"/>
      <c r="J301" s="15"/>
      <c r="K301" s="15"/>
      <c r="L301" s="15"/>
      <c r="M301" s="15"/>
      <c r="N301" s="15"/>
      <c r="O301" s="15"/>
      <c r="P301" s="15"/>
      <c r="Q301" s="15"/>
      <c r="R301" s="15"/>
      <c r="S301" s="15"/>
      <c r="T301" s="15"/>
      <c r="U301" s="15"/>
      <c r="V301" s="15"/>
    </row>
    <row r="302" spans="1:22">
      <c r="A302" s="15"/>
      <c r="B302" s="15"/>
      <c r="C302" s="15"/>
      <c r="D302" s="15"/>
      <c r="E302" s="15"/>
      <c r="F302" s="15"/>
      <c r="G302" s="15"/>
      <c r="H302" s="15"/>
      <c r="I302" s="15"/>
      <c r="J302" s="15"/>
      <c r="K302" s="15"/>
      <c r="L302" s="15"/>
      <c r="M302" s="15"/>
      <c r="N302" s="15"/>
      <c r="O302" s="15"/>
      <c r="P302" s="15"/>
      <c r="Q302" s="15"/>
      <c r="R302" s="15"/>
      <c r="S302" s="15"/>
      <c r="T302" s="15"/>
      <c r="U302" s="15"/>
      <c r="V302" s="15"/>
    </row>
    <row r="303" spans="1:22">
      <c r="A303" s="15"/>
      <c r="B303" s="15"/>
      <c r="C303" s="15"/>
      <c r="D303" s="15"/>
      <c r="E303" s="15"/>
      <c r="F303" s="15"/>
      <c r="G303" s="15"/>
      <c r="H303" s="15"/>
      <c r="I303" s="15"/>
      <c r="J303" s="15"/>
      <c r="K303" s="15"/>
      <c r="L303" s="15"/>
      <c r="M303" s="15"/>
      <c r="N303" s="15"/>
      <c r="O303" s="15"/>
      <c r="P303" s="15"/>
      <c r="Q303" s="15"/>
      <c r="R303" s="15"/>
      <c r="S303" s="15"/>
      <c r="T303" s="15"/>
      <c r="U303" s="15"/>
      <c r="V303" s="15"/>
    </row>
    <row r="304" spans="1:22">
      <c r="A304" s="15"/>
      <c r="B304" s="15"/>
      <c r="C304" s="15"/>
      <c r="D304" s="15"/>
      <c r="E304" s="15"/>
      <c r="F304" s="15"/>
      <c r="G304" s="15"/>
      <c r="H304" s="15"/>
      <c r="I304" s="15"/>
      <c r="J304" s="15"/>
      <c r="K304" s="15"/>
      <c r="L304" s="15"/>
      <c r="M304" s="15"/>
      <c r="N304" s="15"/>
      <c r="O304" s="15"/>
      <c r="P304" s="15"/>
      <c r="Q304" s="15"/>
      <c r="R304" s="15"/>
      <c r="S304" s="15"/>
      <c r="T304" s="15"/>
      <c r="U304" s="15"/>
      <c r="V304" s="15"/>
    </row>
    <row r="305" spans="1:22">
      <c r="A305" s="15"/>
      <c r="B305" s="15"/>
      <c r="C305" s="15"/>
      <c r="D305" s="15"/>
      <c r="E305" s="15"/>
      <c r="F305" s="15"/>
      <c r="G305" s="15"/>
      <c r="H305" s="15"/>
      <c r="I305" s="15"/>
      <c r="J305" s="15"/>
      <c r="K305" s="15"/>
      <c r="L305" s="15"/>
      <c r="M305" s="15"/>
      <c r="N305" s="15"/>
      <c r="O305" s="15"/>
      <c r="P305" s="15"/>
      <c r="Q305" s="15"/>
      <c r="R305" s="15"/>
      <c r="S305" s="15"/>
      <c r="T305" s="15"/>
      <c r="U305" s="15"/>
      <c r="V305" s="15"/>
    </row>
    <row r="306" spans="1:22">
      <c r="A306" s="15"/>
      <c r="B306" s="15"/>
      <c r="C306" s="15"/>
      <c r="D306" s="15"/>
      <c r="E306" s="15"/>
      <c r="F306" s="15"/>
      <c r="G306" s="15"/>
      <c r="H306" s="15"/>
      <c r="I306" s="15"/>
      <c r="J306" s="15"/>
      <c r="K306" s="15"/>
      <c r="L306" s="15"/>
      <c r="M306" s="15"/>
      <c r="N306" s="15"/>
      <c r="O306" s="15"/>
      <c r="P306" s="15"/>
      <c r="Q306" s="15"/>
      <c r="R306" s="15"/>
      <c r="S306" s="15"/>
      <c r="T306" s="15"/>
      <c r="U306" s="15"/>
      <c r="V306" s="15"/>
    </row>
    <row r="307" spans="1:22">
      <c r="A307" s="15"/>
      <c r="B307" s="15"/>
      <c r="C307" s="15"/>
      <c r="D307" s="15"/>
      <c r="E307" s="15"/>
      <c r="F307" s="15"/>
      <c r="G307" s="15"/>
      <c r="H307" s="15"/>
      <c r="I307" s="15"/>
      <c r="J307" s="15"/>
      <c r="K307" s="15"/>
      <c r="L307" s="15"/>
      <c r="M307" s="15"/>
      <c r="N307" s="15"/>
      <c r="O307" s="15"/>
      <c r="P307" s="15"/>
      <c r="Q307" s="15"/>
      <c r="R307" s="15"/>
      <c r="S307" s="15"/>
      <c r="T307" s="15"/>
      <c r="U307" s="15"/>
      <c r="V307" s="15"/>
    </row>
    <row r="308" spans="1:22">
      <c r="A308" s="15"/>
      <c r="B308" s="15"/>
      <c r="C308" s="15"/>
      <c r="D308" s="15"/>
      <c r="E308" s="15"/>
      <c r="F308" s="15"/>
      <c r="G308" s="15"/>
      <c r="H308" s="15"/>
      <c r="I308" s="15"/>
      <c r="J308" s="15"/>
      <c r="K308" s="15"/>
      <c r="L308" s="15"/>
      <c r="M308" s="15"/>
      <c r="N308" s="15"/>
      <c r="O308" s="15"/>
      <c r="P308" s="15"/>
      <c r="Q308" s="15"/>
      <c r="R308" s="15"/>
      <c r="S308" s="15"/>
      <c r="T308" s="15"/>
      <c r="U308" s="15"/>
      <c r="V308" s="15"/>
    </row>
    <row r="309" spans="1:22">
      <c r="A309" s="15"/>
      <c r="B309" s="15"/>
      <c r="C309" s="15"/>
      <c r="D309" s="15"/>
      <c r="E309" s="15"/>
      <c r="F309" s="15"/>
      <c r="G309" s="15"/>
      <c r="H309" s="15"/>
      <c r="I309" s="15"/>
      <c r="J309" s="15"/>
      <c r="K309" s="15"/>
      <c r="L309" s="15"/>
      <c r="M309" s="15"/>
      <c r="N309" s="15"/>
      <c r="O309" s="15"/>
      <c r="P309" s="15"/>
      <c r="Q309" s="15"/>
      <c r="R309" s="15"/>
      <c r="S309" s="15"/>
      <c r="T309" s="15"/>
      <c r="U309" s="15"/>
      <c r="V309" s="15"/>
    </row>
    <row r="310" spans="1:22">
      <c r="A310" s="15"/>
      <c r="B310" s="15"/>
      <c r="C310" s="15"/>
      <c r="D310" s="15"/>
      <c r="E310" s="15"/>
      <c r="F310" s="15"/>
      <c r="G310" s="15"/>
      <c r="H310" s="15"/>
      <c r="I310" s="15"/>
      <c r="J310" s="15"/>
      <c r="K310" s="15"/>
      <c r="L310" s="15"/>
      <c r="M310" s="15"/>
      <c r="N310" s="15"/>
      <c r="O310" s="15"/>
      <c r="P310" s="15"/>
      <c r="Q310" s="15"/>
      <c r="R310" s="15"/>
      <c r="S310" s="15"/>
      <c r="T310" s="15"/>
      <c r="U310" s="15"/>
      <c r="V310" s="15"/>
    </row>
    <row r="311" spans="1:22">
      <c r="A311" s="15"/>
      <c r="B311" s="15"/>
      <c r="C311" s="15"/>
      <c r="D311" s="15"/>
      <c r="E311" s="15"/>
      <c r="F311" s="15"/>
      <c r="G311" s="15"/>
      <c r="H311" s="15"/>
      <c r="I311" s="15"/>
      <c r="J311" s="15"/>
      <c r="K311" s="15"/>
      <c r="L311" s="15"/>
      <c r="M311" s="15"/>
      <c r="N311" s="15"/>
      <c r="O311" s="15"/>
      <c r="P311" s="15"/>
      <c r="Q311" s="15"/>
      <c r="R311" s="15"/>
      <c r="S311" s="15"/>
      <c r="T311" s="15"/>
      <c r="U311" s="15"/>
      <c r="V311" s="15"/>
    </row>
    <row r="312" spans="1:22">
      <c r="A312" s="15"/>
      <c r="B312" s="15"/>
      <c r="C312" s="15"/>
      <c r="D312" s="15"/>
      <c r="E312" s="15"/>
      <c r="F312" s="15"/>
      <c r="G312" s="15"/>
      <c r="H312" s="15"/>
      <c r="I312" s="15"/>
      <c r="J312" s="15"/>
      <c r="K312" s="15"/>
      <c r="L312" s="15"/>
      <c r="M312" s="15"/>
      <c r="N312" s="15"/>
      <c r="O312" s="15"/>
      <c r="P312" s="15"/>
      <c r="Q312" s="15"/>
      <c r="R312" s="15"/>
      <c r="S312" s="15"/>
      <c r="T312" s="15"/>
      <c r="U312" s="15"/>
      <c r="V312" s="15"/>
    </row>
    <row r="313" spans="1:22">
      <c r="A313" s="15"/>
      <c r="B313" s="15"/>
      <c r="C313" s="15"/>
      <c r="D313" s="15"/>
      <c r="E313" s="15"/>
      <c r="F313" s="15"/>
      <c r="G313" s="15"/>
      <c r="H313" s="15"/>
      <c r="I313" s="15"/>
      <c r="J313" s="15"/>
      <c r="K313" s="15"/>
      <c r="L313" s="15"/>
      <c r="M313" s="15"/>
      <c r="N313" s="15"/>
      <c r="O313" s="15"/>
      <c r="P313" s="15"/>
      <c r="Q313" s="15"/>
      <c r="R313" s="15"/>
      <c r="S313" s="15"/>
      <c r="T313" s="15"/>
      <c r="U313" s="15"/>
      <c r="V313" s="15"/>
    </row>
    <row r="314" spans="1:22">
      <c r="A314" s="15"/>
      <c r="B314" s="15"/>
      <c r="C314" s="15"/>
      <c r="D314" s="15"/>
      <c r="E314" s="15"/>
      <c r="F314" s="15"/>
      <c r="G314" s="15"/>
      <c r="H314" s="15"/>
      <c r="I314" s="15"/>
      <c r="J314" s="15"/>
      <c r="K314" s="15"/>
      <c r="L314" s="15"/>
      <c r="M314" s="15"/>
      <c r="N314" s="15"/>
      <c r="O314" s="15"/>
      <c r="P314" s="15"/>
      <c r="Q314" s="15"/>
      <c r="R314" s="15"/>
      <c r="S314" s="15"/>
      <c r="T314" s="15"/>
      <c r="U314" s="15"/>
      <c r="V314" s="15"/>
    </row>
    <row r="315" spans="1:22">
      <c r="A315" s="15"/>
      <c r="B315" s="15"/>
      <c r="C315" s="15"/>
      <c r="D315" s="15"/>
      <c r="E315" s="15"/>
      <c r="F315" s="15"/>
      <c r="G315" s="15"/>
      <c r="H315" s="15"/>
      <c r="I315" s="15"/>
      <c r="J315" s="15"/>
      <c r="K315" s="15"/>
      <c r="L315" s="15"/>
      <c r="M315" s="15"/>
      <c r="N315" s="15"/>
      <c r="O315" s="15"/>
      <c r="P315" s="15"/>
      <c r="Q315" s="15"/>
      <c r="R315" s="15"/>
      <c r="S315" s="15"/>
      <c r="T315" s="15"/>
      <c r="U315" s="15"/>
      <c r="V315" s="15"/>
    </row>
    <row r="316" spans="1:22">
      <c r="A316" s="15"/>
      <c r="B316" s="15"/>
      <c r="C316" s="15"/>
      <c r="D316" s="15"/>
      <c r="E316" s="15"/>
      <c r="F316" s="15"/>
      <c r="G316" s="15"/>
      <c r="H316" s="15"/>
      <c r="I316" s="15"/>
      <c r="J316" s="15"/>
      <c r="K316" s="15"/>
      <c r="L316" s="15"/>
      <c r="M316" s="15"/>
      <c r="N316" s="15"/>
      <c r="O316" s="15"/>
      <c r="P316" s="15"/>
      <c r="Q316" s="15"/>
      <c r="R316" s="15"/>
      <c r="S316" s="15"/>
      <c r="T316" s="15"/>
      <c r="U316" s="15"/>
      <c r="V316" s="15"/>
    </row>
    <row r="317" spans="1:22">
      <c r="A317" s="15"/>
      <c r="B317" s="15"/>
      <c r="C317" s="15"/>
      <c r="D317" s="15"/>
      <c r="E317" s="15"/>
      <c r="F317" s="15"/>
      <c r="G317" s="15"/>
      <c r="H317" s="15"/>
      <c r="I317" s="15"/>
      <c r="J317" s="15"/>
      <c r="K317" s="15"/>
      <c r="L317" s="15"/>
      <c r="M317" s="15"/>
      <c r="N317" s="15"/>
      <c r="O317" s="15"/>
      <c r="P317" s="15"/>
      <c r="Q317" s="15"/>
      <c r="R317" s="15"/>
      <c r="S317" s="15"/>
      <c r="T317" s="15"/>
      <c r="U317" s="15"/>
      <c r="V317" s="15"/>
    </row>
    <row r="318" spans="1:22">
      <c r="A318" s="15"/>
      <c r="B318" s="15"/>
      <c r="C318" s="15"/>
      <c r="D318" s="15"/>
      <c r="E318" s="15"/>
      <c r="F318" s="15"/>
      <c r="G318" s="15"/>
      <c r="H318" s="15"/>
      <c r="I318" s="15"/>
      <c r="J318" s="15"/>
      <c r="K318" s="15"/>
      <c r="L318" s="15"/>
      <c r="M318" s="15"/>
      <c r="N318" s="15"/>
      <c r="O318" s="15"/>
      <c r="P318" s="15"/>
      <c r="Q318" s="15"/>
      <c r="R318" s="15"/>
      <c r="S318" s="15"/>
      <c r="T318" s="15"/>
      <c r="U318" s="15"/>
      <c r="V318" s="15"/>
    </row>
    <row r="319" spans="1:22">
      <c r="A319" s="15"/>
      <c r="B319" s="15"/>
      <c r="C319" s="15"/>
      <c r="D319" s="15"/>
      <c r="E319" s="15"/>
      <c r="F319" s="15"/>
      <c r="G319" s="15"/>
      <c r="H319" s="15"/>
      <c r="I319" s="15"/>
      <c r="J319" s="15"/>
      <c r="K319" s="15"/>
      <c r="L319" s="15"/>
      <c r="M319" s="15"/>
      <c r="N319" s="15"/>
      <c r="O319" s="15"/>
      <c r="P319" s="15"/>
      <c r="Q319" s="15"/>
      <c r="R319" s="15"/>
      <c r="S319" s="15"/>
      <c r="T319" s="15"/>
      <c r="U319" s="15"/>
      <c r="V319" s="15"/>
    </row>
    <row r="320" spans="1:22">
      <c r="A320" s="15"/>
      <c r="B320" s="15"/>
      <c r="C320" s="15"/>
      <c r="D320" s="15"/>
      <c r="E320" s="15"/>
      <c r="F320" s="15"/>
      <c r="G320" s="15"/>
      <c r="H320" s="15"/>
      <c r="I320" s="15"/>
      <c r="J320" s="15"/>
      <c r="K320" s="15"/>
      <c r="L320" s="15"/>
      <c r="M320" s="15"/>
      <c r="N320" s="15"/>
      <c r="O320" s="15"/>
      <c r="P320" s="15"/>
      <c r="Q320" s="15"/>
      <c r="R320" s="15"/>
      <c r="S320" s="15"/>
      <c r="T320" s="15"/>
      <c r="U320" s="15"/>
      <c r="V320" s="15"/>
    </row>
    <row r="321" spans="1:22">
      <c r="A321" s="15"/>
      <c r="B321" s="15"/>
      <c r="C321" s="15"/>
      <c r="D321" s="15"/>
      <c r="E321" s="15"/>
      <c r="F321" s="15"/>
      <c r="G321" s="15"/>
      <c r="H321" s="15"/>
      <c r="I321" s="15"/>
      <c r="J321" s="15"/>
      <c r="K321" s="15"/>
      <c r="L321" s="15"/>
      <c r="M321" s="15"/>
      <c r="N321" s="15"/>
      <c r="O321" s="15"/>
      <c r="P321" s="15"/>
      <c r="Q321" s="15"/>
      <c r="R321" s="15"/>
      <c r="S321" s="15"/>
      <c r="T321" s="15"/>
      <c r="U321" s="15"/>
      <c r="V321" s="15"/>
    </row>
    <row r="322" spans="1:22">
      <c r="A322" s="15"/>
      <c r="B322" s="15"/>
      <c r="C322" s="15"/>
      <c r="D322" s="15"/>
      <c r="E322" s="15"/>
      <c r="F322" s="15"/>
      <c r="G322" s="15"/>
      <c r="H322" s="15"/>
      <c r="I322" s="15"/>
      <c r="J322" s="15"/>
      <c r="K322" s="15"/>
      <c r="L322" s="15"/>
      <c r="M322" s="15"/>
      <c r="N322" s="15"/>
      <c r="O322" s="15"/>
      <c r="P322" s="15"/>
      <c r="Q322" s="15"/>
      <c r="R322" s="15"/>
      <c r="S322" s="15"/>
      <c r="T322" s="15"/>
      <c r="U322" s="15"/>
      <c r="V322" s="15"/>
    </row>
    <row r="323" spans="1:22">
      <c r="A323" s="15"/>
      <c r="B323" s="15"/>
      <c r="C323" s="15"/>
      <c r="D323" s="15"/>
      <c r="E323" s="15"/>
      <c r="F323" s="15"/>
      <c r="G323" s="15"/>
      <c r="H323" s="15"/>
      <c r="I323" s="15"/>
      <c r="J323" s="15"/>
      <c r="K323" s="15"/>
      <c r="L323" s="15"/>
      <c r="M323" s="15"/>
      <c r="N323" s="15"/>
      <c r="O323" s="15"/>
      <c r="P323" s="15"/>
      <c r="Q323" s="15"/>
      <c r="R323" s="15"/>
      <c r="S323" s="15"/>
      <c r="T323" s="15"/>
      <c r="U323" s="15"/>
      <c r="V323" s="15"/>
    </row>
    <row r="324" spans="1:22">
      <c r="A324" s="15"/>
      <c r="B324" s="15"/>
      <c r="C324" s="15"/>
      <c r="D324" s="15"/>
      <c r="E324" s="15"/>
      <c r="F324" s="15"/>
      <c r="G324" s="15"/>
      <c r="H324" s="15"/>
      <c r="I324" s="15"/>
      <c r="J324" s="15"/>
      <c r="K324" s="15"/>
      <c r="L324" s="15"/>
      <c r="M324" s="15"/>
      <c r="N324" s="15"/>
      <c r="O324" s="15"/>
      <c r="P324" s="15"/>
      <c r="Q324" s="15"/>
      <c r="R324" s="15"/>
      <c r="S324" s="15"/>
      <c r="T324" s="15"/>
      <c r="U324" s="15"/>
      <c r="V324" s="15"/>
    </row>
    <row r="325" spans="1:22">
      <c r="A325" s="15"/>
      <c r="B325" s="15"/>
      <c r="C325" s="15"/>
      <c r="D325" s="15"/>
      <c r="E325" s="15"/>
      <c r="F325" s="15"/>
      <c r="G325" s="15"/>
      <c r="H325" s="15"/>
      <c r="I325" s="15"/>
      <c r="J325" s="15"/>
      <c r="K325" s="15"/>
      <c r="L325" s="15"/>
      <c r="M325" s="15"/>
      <c r="N325" s="15"/>
      <c r="O325" s="15"/>
      <c r="P325" s="15"/>
      <c r="Q325" s="15"/>
      <c r="R325" s="15"/>
      <c r="S325" s="15"/>
      <c r="T325" s="15"/>
      <c r="U325" s="15"/>
      <c r="V325" s="15"/>
    </row>
    <row r="326" spans="1:22">
      <c r="A326" s="15"/>
      <c r="B326" s="15"/>
      <c r="C326" s="15"/>
      <c r="D326" s="15"/>
      <c r="E326" s="15"/>
      <c r="F326" s="15"/>
      <c r="G326" s="15"/>
      <c r="H326" s="15"/>
      <c r="I326" s="15"/>
      <c r="J326" s="15"/>
      <c r="K326" s="15"/>
      <c r="L326" s="15"/>
      <c r="M326" s="15"/>
      <c r="N326" s="15"/>
      <c r="O326" s="15"/>
      <c r="P326" s="15"/>
      <c r="Q326" s="15"/>
      <c r="R326" s="15"/>
      <c r="S326" s="15"/>
      <c r="T326" s="15"/>
      <c r="U326" s="15"/>
      <c r="V326" s="15"/>
    </row>
    <row r="327" spans="1:22">
      <c r="A327" s="15"/>
      <c r="B327" s="15"/>
      <c r="C327" s="15"/>
      <c r="D327" s="15"/>
      <c r="E327" s="15"/>
      <c r="F327" s="15"/>
      <c r="G327" s="15"/>
      <c r="H327" s="15"/>
      <c r="I327" s="15"/>
      <c r="J327" s="15"/>
      <c r="K327" s="15"/>
      <c r="L327" s="15"/>
      <c r="M327" s="15"/>
      <c r="N327" s="15"/>
      <c r="O327" s="15"/>
      <c r="P327" s="15"/>
      <c r="Q327" s="15"/>
      <c r="R327" s="15"/>
      <c r="S327" s="15"/>
      <c r="T327" s="15"/>
      <c r="U327" s="15"/>
      <c r="V327" s="15"/>
    </row>
    <row r="328" spans="1:22">
      <c r="A328" s="15"/>
      <c r="B328" s="15"/>
      <c r="C328" s="15"/>
      <c r="D328" s="15"/>
      <c r="E328" s="15"/>
      <c r="F328" s="15"/>
      <c r="G328" s="15"/>
      <c r="H328" s="15"/>
      <c r="I328" s="15"/>
      <c r="J328" s="15"/>
      <c r="K328" s="15"/>
      <c r="L328" s="15"/>
      <c r="M328" s="15"/>
      <c r="N328" s="15"/>
      <c r="O328" s="15"/>
      <c r="P328" s="15"/>
      <c r="Q328" s="15"/>
      <c r="R328" s="15"/>
      <c r="S328" s="15"/>
      <c r="T328" s="15"/>
      <c r="U328" s="15"/>
      <c r="V328" s="15"/>
    </row>
    <row r="329" spans="1:22">
      <c r="A329" s="15"/>
      <c r="B329" s="15"/>
      <c r="C329" s="15"/>
      <c r="D329" s="15"/>
      <c r="E329" s="15"/>
      <c r="F329" s="15"/>
      <c r="G329" s="15"/>
      <c r="H329" s="15"/>
      <c r="I329" s="15"/>
      <c r="J329" s="15"/>
      <c r="K329" s="15"/>
      <c r="L329" s="15"/>
      <c r="M329" s="15"/>
      <c r="N329" s="15"/>
      <c r="O329" s="15"/>
      <c r="P329" s="15"/>
      <c r="Q329" s="15"/>
      <c r="R329" s="15"/>
      <c r="S329" s="15"/>
      <c r="T329" s="15"/>
      <c r="U329" s="15"/>
      <c r="V329" s="15"/>
    </row>
    <row r="330" spans="1:22">
      <c r="A330" s="15"/>
      <c r="B330" s="15"/>
      <c r="C330" s="15"/>
      <c r="D330" s="15"/>
      <c r="E330" s="15"/>
      <c r="F330" s="15"/>
      <c r="G330" s="15"/>
      <c r="H330" s="15"/>
      <c r="I330" s="15"/>
      <c r="J330" s="15"/>
      <c r="K330" s="15"/>
      <c r="L330" s="15"/>
      <c r="M330" s="15"/>
      <c r="N330" s="15"/>
      <c r="O330" s="15"/>
      <c r="P330" s="15"/>
      <c r="Q330" s="15"/>
      <c r="R330" s="15"/>
      <c r="S330" s="15"/>
      <c r="T330" s="15"/>
      <c r="U330" s="15"/>
      <c r="V330" s="15"/>
    </row>
    <row r="331" spans="1:22">
      <c r="A331" s="15"/>
      <c r="B331" s="15"/>
      <c r="C331" s="15"/>
      <c r="D331" s="15"/>
      <c r="E331" s="15"/>
      <c r="F331" s="15"/>
      <c r="G331" s="15"/>
      <c r="H331" s="15"/>
      <c r="I331" s="15"/>
      <c r="J331" s="15"/>
      <c r="K331" s="15"/>
      <c r="L331" s="15"/>
      <c r="M331" s="15"/>
      <c r="N331" s="15"/>
      <c r="O331" s="15"/>
      <c r="P331" s="15"/>
      <c r="Q331" s="15"/>
      <c r="R331" s="15"/>
      <c r="S331" s="15"/>
      <c r="T331" s="15"/>
      <c r="U331" s="15"/>
      <c r="V331" s="15"/>
    </row>
    <row r="332" spans="1:22">
      <c r="A332" s="15"/>
      <c r="B332" s="15"/>
      <c r="C332" s="15"/>
      <c r="D332" s="15"/>
      <c r="E332" s="15"/>
      <c r="F332" s="15"/>
      <c r="G332" s="15"/>
      <c r="H332" s="15"/>
      <c r="I332" s="15"/>
      <c r="J332" s="15"/>
      <c r="K332" s="15"/>
      <c r="L332" s="15"/>
      <c r="M332" s="15"/>
      <c r="N332" s="15"/>
      <c r="O332" s="15"/>
      <c r="P332" s="15"/>
      <c r="Q332" s="15"/>
      <c r="R332" s="15"/>
      <c r="S332" s="15"/>
      <c r="T332" s="15"/>
      <c r="U332" s="15"/>
      <c r="V332" s="15"/>
    </row>
    <row r="333" spans="1:22">
      <c r="A333" s="15"/>
      <c r="B333" s="15"/>
      <c r="C333" s="15"/>
      <c r="D333" s="15"/>
      <c r="E333" s="15"/>
      <c r="F333" s="15"/>
      <c r="G333" s="15"/>
      <c r="H333" s="15"/>
      <c r="I333" s="15"/>
      <c r="J333" s="15"/>
      <c r="K333" s="15"/>
      <c r="L333" s="15"/>
      <c r="M333" s="15"/>
      <c r="N333" s="15"/>
      <c r="O333" s="15"/>
      <c r="P333" s="15"/>
      <c r="Q333" s="15"/>
      <c r="R333" s="15"/>
      <c r="S333" s="15"/>
      <c r="T333" s="15"/>
      <c r="U333" s="15"/>
      <c r="V333" s="15"/>
    </row>
    <row r="334" spans="1:22">
      <c r="A334" s="15"/>
      <c r="B334" s="15"/>
      <c r="C334" s="15"/>
      <c r="D334" s="15"/>
      <c r="E334" s="15"/>
      <c r="F334" s="15"/>
      <c r="G334" s="15"/>
      <c r="H334" s="15"/>
      <c r="I334" s="15"/>
      <c r="J334" s="15"/>
      <c r="K334" s="15"/>
      <c r="L334" s="15"/>
      <c r="M334" s="15"/>
      <c r="N334" s="15"/>
      <c r="O334" s="15"/>
      <c r="P334" s="15"/>
      <c r="Q334" s="15"/>
      <c r="R334" s="15"/>
      <c r="S334" s="15"/>
      <c r="T334" s="15"/>
      <c r="U334" s="15"/>
      <c r="V334" s="15"/>
    </row>
    <row r="335" spans="1:22">
      <c r="A335" s="15"/>
      <c r="B335" s="15"/>
      <c r="C335" s="15"/>
      <c r="D335" s="15"/>
      <c r="E335" s="15"/>
      <c r="F335" s="15"/>
      <c r="G335" s="15"/>
      <c r="H335" s="15"/>
      <c r="I335" s="15"/>
      <c r="J335" s="15"/>
      <c r="K335" s="15"/>
      <c r="L335" s="15"/>
      <c r="M335" s="15"/>
      <c r="N335" s="15"/>
      <c r="O335" s="15"/>
      <c r="P335" s="15"/>
      <c r="Q335" s="15"/>
      <c r="R335" s="15"/>
      <c r="S335" s="15"/>
      <c r="T335" s="15"/>
      <c r="U335" s="15"/>
      <c r="V335" s="15"/>
    </row>
    <row r="336" spans="1:22">
      <c r="A336" s="15"/>
      <c r="B336" s="15"/>
      <c r="C336" s="15"/>
      <c r="D336" s="15"/>
      <c r="E336" s="15"/>
      <c r="F336" s="15"/>
      <c r="G336" s="15"/>
      <c r="H336" s="15"/>
      <c r="I336" s="15"/>
      <c r="J336" s="15"/>
      <c r="K336" s="15"/>
      <c r="L336" s="15"/>
      <c r="M336" s="15"/>
      <c r="N336" s="15"/>
      <c r="O336" s="15"/>
      <c r="P336" s="15"/>
      <c r="Q336" s="15"/>
      <c r="R336" s="15"/>
      <c r="S336" s="15"/>
      <c r="T336" s="15"/>
      <c r="U336" s="15"/>
      <c r="V336" s="15"/>
    </row>
    <row r="337" spans="1:22">
      <c r="A337" s="15"/>
      <c r="B337" s="15"/>
      <c r="C337" s="15"/>
      <c r="D337" s="15"/>
      <c r="E337" s="15"/>
      <c r="F337" s="15"/>
      <c r="G337" s="15"/>
      <c r="H337" s="15"/>
      <c r="I337" s="15"/>
      <c r="J337" s="15"/>
      <c r="K337" s="15"/>
      <c r="L337" s="15"/>
      <c r="M337" s="15"/>
      <c r="N337" s="15"/>
      <c r="O337" s="15"/>
      <c r="P337" s="15"/>
      <c r="Q337" s="15"/>
      <c r="R337" s="15"/>
      <c r="S337" s="15"/>
      <c r="T337" s="15"/>
      <c r="U337" s="15"/>
      <c r="V337" s="15"/>
    </row>
    <row r="338" spans="1:22">
      <c r="A338" s="15"/>
      <c r="B338" s="15"/>
      <c r="C338" s="15"/>
      <c r="D338" s="15"/>
      <c r="E338" s="15"/>
      <c r="F338" s="15"/>
      <c r="G338" s="15"/>
      <c r="H338" s="15"/>
      <c r="I338" s="15"/>
      <c r="J338" s="15"/>
      <c r="K338" s="15"/>
      <c r="L338" s="15"/>
      <c r="M338" s="15"/>
      <c r="N338" s="15"/>
      <c r="O338" s="15"/>
      <c r="P338" s="15"/>
      <c r="Q338" s="15"/>
      <c r="R338" s="15"/>
      <c r="S338" s="15"/>
      <c r="T338" s="15"/>
      <c r="U338" s="15"/>
      <c r="V338" s="15"/>
    </row>
    <row r="339" spans="1:22">
      <c r="A339" s="15"/>
      <c r="B339" s="15"/>
      <c r="C339" s="15"/>
      <c r="D339" s="15"/>
      <c r="E339" s="15"/>
      <c r="F339" s="15"/>
      <c r="G339" s="15"/>
      <c r="H339" s="15"/>
      <c r="I339" s="15"/>
      <c r="J339" s="15"/>
      <c r="K339" s="15"/>
      <c r="L339" s="15"/>
      <c r="M339" s="15"/>
      <c r="N339" s="15"/>
      <c r="O339" s="15"/>
      <c r="P339" s="15"/>
      <c r="Q339" s="15"/>
      <c r="R339" s="15"/>
      <c r="S339" s="15"/>
      <c r="T339" s="15"/>
      <c r="U339" s="15"/>
      <c r="V339" s="15"/>
    </row>
    <row r="340" spans="1:22">
      <c r="A340" s="15"/>
      <c r="B340" s="15"/>
      <c r="C340" s="15"/>
      <c r="D340" s="15"/>
      <c r="E340" s="15"/>
      <c r="F340" s="15"/>
      <c r="G340" s="15"/>
      <c r="H340" s="15"/>
      <c r="I340" s="15"/>
      <c r="J340" s="15"/>
      <c r="K340" s="15"/>
      <c r="L340" s="15"/>
      <c r="M340" s="15"/>
      <c r="N340" s="15"/>
      <c r="O340" s="15"/>
      <c r="P340" s="15"/>
      <c r="Q340" s="15"/>
      <c r="R340" s="15"/>
      <c r="S340" s="15"/>
      <c r="T340" s="15"/>
      <c r="U340" s="15"/>
      <c r="V340" s="15"/>
    </row>
    <row r="341" spans="1:22">
      <c r="A341" s="15"/>
      <c r="B341" s="15"/>
      <c r="C341" s="15"/>
      <c r="D341" s="15"/>
      <c r="E341" s="15"/>
      <c r="F341" s="15"/>
      <c r="G341" s="15"/>
      <c r="H341" s="15"/>
      <c r="I341" s="15"/>
      <c r="J341" s="15"/>
      <c r="K341" s="15"/>
      <c r="L341" s="15"/>
      <c r="M341" s="15"/>
      <c r="N341" s="15"/>
      <c r="O341" s="15"/>
      <c r="P341" s="15"/>
      <c r="Q341" s="15"/>
      <c r="R341" s="15"/>
      <c r="S341" s="15"/>
      <c r="T341" s="15"/>
      <c r="U341" s="15"/>
      <c r="V341" s="15"/>
    </row>
    <row r="342" spans="1:22">
      <c r="A342" s="15"/>
      <c r="B342" s="15"/>
      <c r="C342" s="15"/>
      <c r="D342" s="15"/>
      <c r="E342" s="15"/>
      <c r="F342" s="15"/>
      <c r="G342" s="15"/>
      <c r="H342" s="15"/>
      <c r="I342" s="15"/>
      <c r="J342" s="15"/>
      <c r="K342" s="15"/>
      <c r="L342" s="15"/>
      <c r="M342" s="15"/>
      <c r="N342" s="15"/>
      <c r="O342" s="15"/>
      <c r="P342" s="15"/>
      <c r="Q342" s="15"/>
      <c r="R342" s="15"/>
      <c r="S342" s="15"/>
      <c r="T342" s="15"/>
      <c r="U342" s="15"/>
      <c r="V342" s="15"/>
    </row>
    <row r="343" spans="1:22">
      <c r="A343" s="15"/>
      <c r="B343" s="15"/>
      <c r="C343" s="15"/>
      <c r="D343" s="15"/>
      <c r="E343" s="15"/>
      <c r="F343" s="15"/>
      <c r="G343" s="15"/>
      <c r="H343" s="15"/>
      <c r="I343" s="15"/>
      <c r="J343" s="15"/>
      <c r="K343" s="15"/>
      <c r="L343" s="15"/>
      <c r="M343" s="15"/>
      <c r="N343" s="15"/>
      <c r="O343" s="15"/>
      <c r="P343" s="15"/>
      <c r="Q343" s="15"/>
      <c r="R343" s="15"/>
      <c r="S343" s="15"/>
      <c r="T343" s="15"/>
      <c r="U343" s="15"/>
      <c r="V343" s="15"/>
    </row>
    <row r="344" spans="1:22">
      <c r="A344" s="15"/>
      <c r="B344" s="15"/>
      <c r="C344" s="15"/>
      <c r="D344" s="15"/>
      <c r="E344" s="15"/>
      <c r="F344" s="15"/>
      <c r="G344" s="15"/>
      <c r="H344" s="15"/>
      <c r="I344" s="15"/>
      <c r="J344" s="15"/>
      <c r="K344" s="15"/>
      <c r="L344" s="15"/>
      <c r="M344" s="15"/>
      <c r="N344" s="15"/>
      <c r="O344" s="15"/>
      <c r="P344" s="15"/>
      <c r="Q344" s="15"/>
      <c r="R344" s="15"/>
      <c r="S344" s="15"/>
      <c r="T344" s="15"/>
      <c r="U344" s="15"/>
      <c r="V344" s="15"/>
    </row>
    <row r="345" spans="1:22">
      <c r="A345" s="15"/>
      <c r="B345" s="15"/>
      <c r="C345" s="15"/>
      <c r="D345" s="15"/>
      <c r="E345" s="15"/>
      <c r="F345" s="15"/>
      <c r="G345" s="15"/>
      <c r="H345" s="15"/>
      <c r="I345" s="15"/>
      <c r="J345" s="15"/>
      <c r="K345" s="15"/>
      <c r="L345" s="15"/>
      <c r="M345" s="15"/>
      <c r="N345" s="15"/>
      <c r="O345" s="15"/>
      <c r="P345" s="15"/>
      <c r="Q345" s="15"/>
      <c r="R345" s="15"/>
      <c r="S345" s="15"/>
      <c r="T345" s="15"/>
      <c r="U345" s="15"/>
      <c r="V345" s="15"/>
    </row>
    <row r="346" spans="1:22">
      <c r="A346" s="15"/>
      <c r="B346" s="15"/>
      <c r="C346" s="15"/>
      <c r="D346" s="15"/>
      <c r="E346" s="15"/>
      <c r="F346" s="15"/>
      <c r="G346" s="15"/>
      <c r="H346" s="15"/>
      <c r="I346" s="15"/>
      <c r="J346" s="15"/>
      <c r="K346" s="15"/>
      <c r="L346" s="15"/>
      <c r="M346" s="15"/>
      <c r="N346" s="15"/>
      <c r="O346" s="15"/>
      <c r="P346" s="15"/>
      <c r="Q346" s="15"/>
      <c r="R346" s="15"/>
      <c r="S346" s="15"/>
      <c r="T346" s="15"/>
      <c r="U346" s="15"/>
      <c r="V346" s="15"/>
    </row>
    <row r="347" spans="1:22">
      <c r="A347" s="15"/>
      <c r="B347" s="15"/>
      <c r="C347" s="15"/>
      <c r="D347" s="15"/>
      <c r="E347" s="15"/>
      <c r="F347" s="15"/>
      <c r="G347" s="15"/>
      <c r="H347" s="15"/>
      <c r="I347" s="15"/>
      <c r="J347" s="15"/>
      <c r="K347" s="15"/>
      <c r="L347" s="15"/>
      <c r="M347" s="15"/>
      <c r="N347" s="15"/>
      <c r="O347" s="15"/>
      <c r="P347" s="15"/>
      <c r="Q347" s="15"/>
      <c r="R347" s="15"/>
      <c r="S347" s="15"/>
      <c r="T347" s="15"/>
      <c r="U347" s="15"/>
      <c r="V347" s="15"/>
    </row>
    <row r="348" spans="1:22">
      <c r="A348" s="15"/>
      <c r="B348" s="15"/>
      <c r="C348" s="15"/>
      <c r="D348" s="15"/>
      <c r="E348" s="15"/>
      <c r="F348" s="15"/>
      <c r="G348" s="15"/>
      <c r="H348" s="15"/>
      <c r="I348" s="15"/>
      <c r="J348" s="15"/>
      <c r="K348" s="15"/>
      <c r="L348" s="15"/>
      <c r="M348" s="15"/>
      <c r="N348" s="15"/>
      <c r="O348" s="15"/>
      <c r="P348" s="15"/>
      <c r="Q348" s="15"/>
      <c r="R348" s="15"/>
      <c r="S348" s="15"/>
      <c r="T348" s="15"/>
      <c r="U348" s="15"/>
      <c r="V348" s="15"/>
    </row>
    <row r="349" spans="1:22">
      <c r="A349" s="15"/>
      <c r="B349" s="15"/>
      <c r="C349" s="15"/>
      <c r="D349" s="15"/>
      <c r="E349" s="15"/>
      <c r="F349" s="15"/>
      <c r="G349" s="15"/>
      <c r="H349" s="15"/>
      <c r="I349" s="15"/>
      <c r="J349" s="15"/>
      <c r="K349" s="15"/>
      <c r="L349" s="15"/>
      <c r="M349" s="15"/>
      <c r="N349" s="15"/>
      <c r="O349" s="15"/>
      <c r="P349" s="15"/>
      <c r="Q349" s="15"/>
      <c r="R349" s="15"/>
      <c r="S349" s="15"/>
      <c r="T349" s="15"/>
      <c r="U349" s="15"/>
      <c r="V349" s="15"/>
    </row>
    <row r="350" spans="1:22">
      <c r="A350" s="15"/>
      <c r="B350" s="15"/>
      <c r="C350" s="15"/>
      <c r="D350" s="15"/>
      <c r="E350" s="15"/>
      <c r="F350" s="15"/>
      <c r="G350" s="15"/>
      <c r="H350" s="15"/>
      <c r="I350" s="15"/>
      <c r="J350" s="15"/>
      <c r="K350" s="15"/>
      <c r="L350" s="15"/>
      <c r="M350" s="15"/>
      <c r="N350" s="15"/>
      <c r="O350" s="15"/>
      <c r="P350" s="15"/>
      <c r="Q350" s="15"/>
      <c r="R350" s="15"/>
      <c r="S350" s="15"/>
      <c r="T350" s="15"/>
      <c r="U350" s="15"/>
      <c r="V350" s="15"/>
    </row>
    <row r="351" spans="1:22">
      <c r="A351" s="15"/>
      <c r="B351" s="15"/>
      <c r="C351" s="15"/>
      <c r="D351" s="15"/>
      <c r="E351" s="15"/>
      <c r="F351" s="15"/>
      <c r="G351" s="15"/>
      <c r="H351" s="15"/>
      <c r="I351" s="15"/>
      <c r="J351" s="15"/>
      <c r="K351" s="15"/>
      <c r="L351" s="15"/>
      <c r="M351" s="15"/>
      <c r="N351" s="15"/>
      <c r="O351" s="15"/>
      <c r="P351" s="15"/>
      <c r="Q351" s="15"/>
      <c r="R351" s="15"/>
      <c r="S351" s="15"/>
      <c r="T351" s="15"/>
      <c r="U351" s="15"/>
      <c r="V351" s="15"/>
    </row>
    <row r="352" spans="1:22">
      <c r="A352" s="15"/>
      <c r="B352" s="15"/>
      <c r="C352" s="15"/>
      <c r="D352" s="15"/>
      <c r="E352" s="15"/>
      <c r="F352" s="15"/>
      <c r="G352" s="15"/>
      <c r="H352" s="15"/>
      <c r="I352" s="15"/>
      <c r="J352" s="15"/>
      <c r="K352" s="15"/>
      <c r="L352" s="15"/>
      <c r="M352" s="15"/>
      <c r="N352" s="15"/>
      <c r="O352" s="15"/>
      <c r="P352" s="15"/>
      <c r="Q352" s="15"/>
      <c r="R352" s="15"/>
      <c r="S352" s="15"/>
      <c r="T352" s="15"/>
      <c r="U352" s="15"/>
      <c r="V352" s="15"/>
    </row>
    <row r="353" spans="1:22">
      <c r="A353" s="15"/>
      <c r="B353" s="15"/>
      <c r="C353" s="15"/>
      <c r="D353" s="15"/>
      <c r="E353" s="15"/>
      <c r="F353" s="15"/>
      <c r="G353" s="15"/>
      <c r="H353" s="15"/>
      <c r="I353" s="15"/>
      <c r="J353" s="15"/>
      <c r="K353" s="15"/>
      <c r="L353" s="15"/>
      <c r="M353" s="15"/>
      <c r="N353" s="15"/>
      <c r="O353" s="15"/>
      <c r="P353" s="15"/>
      <c r="Q353" s="15"/>
      <c r="R353" s="15"/>
      <c r="S353" s="15"/>
      <c r="T353" s="15"/>
      <c r="U353" s="15"/>
      <c r="V353" s="15"/>
    </row>
    <row r="354" spans="1:22">
      <c r="A354" s="15"/>
      <c r="B354" s="15"/>
      <c r="C354" s="15"/>
      <c r="D354" s="15"/>
      <c r="E354" s="15"/>
      <c r="F354" s="15"/>
      <c r="G354" s="15"/>
      <c r="H354" s="15"/>
      <c r="I354" s="15"/>
      <c r="J354" s="15"/>
      <c r="K354" s="15"/>
      <c r="L354" s="15"/>
      <c r="M354" s="15"/>
      <c r="N354" s="15"/>
      <c r="O354" s="15"/>
      <c r="P354" s="15"/>
      <c r="Q354" s="15"/>
      <c r="R354" s="15"/>
      <c r="S354" s="15"/>
      <c r="T354" s="15"/>
      <c r="U354" s="15"/>
      <c r="V354" s="15"/>
    </row>
    <row r="355" spans="1:22">
      <c r="A355" s="15"/>
      <c r="B355" s="15"/>
      <c r="C355" s="15"/>
      <c r="D355" s="15"/>
      <c r="E355" s="15"/>
      <c r="F355" s="15"/>
      <c r="G355" s="15"/>
      <c r="H355" s="15"/>
      <c r="I355" s="15"/>
      <c r="J355" s="15"/>
      <c r="K355" s="15"/>
      <c r="L355" s="15"/>
      <c r="M355" s="15"/>
      <c r="N355" s="15"/>
      <c r="O355" s="15"/>
      <c r="P355" s="15"/>
      <c r="Q355" s="15"/>
      <c r="R355" s="15"/>
      <c r="S355" s="15"/>
      <c r="T355" s="15"/>
      <c r="U355" s="15"/>
      <c r="V355" s="15"/>
    </row>
    <row r="356" spans="1:22">
      <c r="A356" s="15"/>
      <c r="B356" s="15"/>
      <c r="C356" s="15"/>
      <c r="D356" s="15"/>
      <c r="E356" s="15"/>
      <c r="F356" s="15"/>
      <c r="G356" s="15"/>
      <c r="H356" s="15"/>
      <c r="I356" s="15"/>
      <c r="J356" s="15"/>
      <c r="K356" s="15"/>
      <c r="L356" s="15"/>
      <c r="M356" s="15"/>
      <c r="N356" s="15"/>
      <c r="O356" s="15"/>
      <c r="P356" s="15"/>
      <c r="Q356" s="15"/>
      <c r="R356" s="15"/>
      <c r="S356" s="15"/>
      <c r="T356" s="15"/>
      <c r="U356" s="15"/>
      <c r="V356" s="15"/>
    </row>
    <row r="357" spans="1:22">
      <c r="A357" s="15"/>
      <c r="B357" s="15"/>
      <c r="C357" s="15"/>
      <c r="D357" s="15"/>
      <c r="E357" s="15"/>
      <c r="F357" s="15"/>
      <c r="G357" s="15"/>
      <c r="H357" s="15"/>
      <c r="I357" s="15"/>
      <c r="J357" s="15"/>
      <c r="K357" s="15"/>
      <c r="L357" s="15"/>
      <c r="M357" s="15"/>
      <c r="N357" s="15"/>
      <c r="O357" s="15"/>
      <c r="P357" s="15"/>
      <c r="Q357" s="15"/>
      <c r="R357" s="15"/>
      <c r="S357" s="15"/>
      <c r="T357" s="15"/>
      <c r="U357" s="15"/>
      <c r="V357" s="15"/>
    </row>
    <row r="358" spans="1:22">
      <c r="A358" s="15"/>
      <c r="B358" s="15"/>
      <c r="C358" s="15"/>
      <c r="D358" s="15"/>
      <c r="E358" s="15"/>
      <c r="F358" s="15"/>
      <c r="G358" s="15"/>
      <c r="H358" s="15"/>
      <c r="I358" s="15"/>
      <c r="J358" s="15"/>
      <c r="K358" s="15"/>
      <c r="L358" s="15"/>
      <c r="M358" s="15"/>
      <c r="N358" s="15"/>
      <c r="O358" s="15"/>
      <c r="P358" s="15"/>
      <c r="Q358" s="15"/>
      <c r="R358" s="15"/>
      <c r="S358" s="15"/>
      <c r="T358" s="15"/>
      <c r="U358" s="15"/>
      <c r="V358" s="15"/>
    </row>
    <row r="359" spans="1:22">
      <c r="A359" s="15"/>
      <c r="B359" s="15"/>
      <c r="C359" s="15"/>
      <c r="D359" s="15"/>
      <c r="E359" s="15"/>
      <c r="F359" s="15"/>
      <c r="G359" s="15"/>
      <c r="H359" s="15"/>
      <c r="I359" s="15"/>
      <c r="J359" s="15"/>
      <c r="K359" s="15"/>
      <c r="L359" s="15"/>
      <c r="M359" s="15"/>
      <c r="N359" s="15"/>
      <c r="O359" s="15"/>
      <c r="P359" s="15"/>
      <c r="Q359" s="15"/>
      <c r="R359" s="15"/>
      <c r="S359" s="15"/>
      <c r="T359" s="15"/>
      <c r="U359" s="15"/>
      <c r="V359" s="15"/>
    </row>
    <row r="360" spans="1:22">
      <c r="A360" s="15"/>
      <c r="B360" s="15"/>
      <c r="C360" s="15"/>
      <c r="D360" s="15"/>
      <c r="E360" s="15"/>
      <c r="F360" s="15"/>
      <c r="G360" s="15"/>
      <c r="H360" s="15"/>
      <c r="I360" s="15"/>
      <c r="J360" s="15"/>
      <c r="K360" s="15"/>
      <c r="L360" s="15"/>
      <c r="M360" s="15"/>
      <c r="N360" s="15"/>
      <c r="O360" s="15"/>
      <c r="P360" s="15"/>
      <c r="Q360" s="15"/>
      <c r="R360" s="15"/>
      <c r="S360" s="15"/>
      <c r="T360" s="15"/>
      <c r="U360" s="15"/>
      <c r="V360" s="15"/>
    </row>
    <row r="361" spans="1:22">
      <c r="A361" s="15"/>
      <c r="B361" s="15"/>
      <c r="C361" s="15"/>
      <c r="D361" s="15"/>
      <c r="E361" s="15"/>
      <c r="F361" s="15"/>
      <c r="G361" s="15"/>
      <c r="H361" s="15"/>
      <c r="I361" s="15"/>
      <c r="J361" s="15"/>
      <c r="K361" s="15"/>
      <c r="L361" s="15"/>
      <c r="M361" s="15"/>
      <c r="N361" s="15"/>
      <c r="O361" s="15"/>
      <c r="P361" s="15"/>
      <c r="Q361" s="15"/>
      <c r="R361" s="15"/>
      <c r="S361" s="15"/>
      <c r="T361" s="15"/>
      <c r="U361" s="15"/>
      <c r="V361" s="15"/>
    </row>
    <row r="362" spans="1:22">
      <c r="A362" s="15"/>
      <c r="B362" s="15"/>
      <c r="C362" s="15"/>
      <c r="D362" s="15"/>
      <c r="E362" s="15"/>
      <c r="F362" s="15"/>
      <c r="G362" s="15"/>
      <c r="H362" s="15"/>
      <c r="I362" s="15"/>
      <c r="J362" s="15"/>
      <c r="K362" s="15"/>
      <c r="L362" s="15"/>
      <c r="M362" s="15"/>
      <c r="N362" s="15"/>
      <c r="O362" s="15"/>
      <c r="P362" s="15"/>
      <c r="Q362" s="15"/>
      <c r="R362" s="15"/>
      <c r="S362" s="15"/>
      <c r="T362" s="15"/>
      <c r="U362" s="15"/>
      <c r="V362" s="15"/>
    </row>
    <row r="363" spans="1:22">
      <c r="A363" s="15"/>
      <c r="B363" s="15"/>
      <c r="C363" s="15"/>
      <c r="D363" s="15"/>
      <c r="E363" s="15"/>
      <c r="F363" s="15"/>
      <c r="G363" s="15"/>
      <c r="H363" s="15"/>
      <c r="I363" s="15"/>
      <c r="J363" s="15"/>
      <c r="K363" s="15"/>
      <c r="L363" s="15"/>
      <c r="M363" s="15"/>
      <c r="N363" s="15"/>
      <c r="O363" s="15"/>
      <c r="P363" s="15"/>
      <c r="Q363" s="15"/>
      <c r="R363" s="15"/>
      <c r="S363" s="15"/>
      <c r="T363" s="15"/>
      <c r="U363" s="15"/>
      <c r="V363" s="15"/>
    </row>
    <row r="364" spans="1:22">
      <c r="A364" s="15"/>
      <c r="B364" s="15"/>
      <c r="C364" s="15"/>
      <c r="D364" s="15"/>
      <c r="E364" s="15"/>
      <c r="F364" s="15"/>
      <c r="G364" s="15"/>
      <c r="H364" s="15"/>
      <c r="I364" s="15"/>
      <c r="J364" s="15"/>
      <c r="K364" s="15"/>
      <c r="L364" s="15"/>
      <c r="M364" s="15"/>
      <c r="N364" s="15"/>
      <c r="O364" s="15"/>
      <c r="P364" s="15"/>
      <c r="Q364" s="15"/>
      <c r="R364" s="15"/>
      <c r="S364" s="15"/>
      <c r="T364" s="15"/>
      <c r="U364" s="15"/>
      <c r="V364" s="15"/>
    </row>
    <row r="365" spans="1:22">
      <c r="A365" s="15"/>
      <c r="B365" s="15"/>
      <c r="C365" s="15"/>
      <c r="D365" s="15"/>
      <c r="E365" s="15"/>
      <c r="F365" s="15"/>
      <c r="G365" s="15"/>
      <c r="H365" s="15"/>
      <c r="I365" s="15"/>
      <c r="J365" s="15"/>
      <c r="K365" s="15"/>
      <c r="L365" s="15"/>
      <c r="M365" s="15"/>
      <c r="N365" s="15"/>
      <c r="O365" s="15"/>
      <c r="P365" s="15"/>
      <c r="Q365" s="15"/>
      <c r="R365" s="15"/>
      <c r="S365" s="15"/>
      <c r="T365" s="15"/>
      <c r="U365" s="15"/>
      <c r="V365" s="15"/>
    </row>
    <row r="366" spans="1:22">
      <c r="A366" s="15"/>
      <c r="B366" s="15"/>
      <c r="C366" s="15"/>
      <c r="D366" s="15"/>
      <c r="E366" s="15"/>
      <c r="F366" s="15"/>
      <c r="G366" s="15"/>
      <c r="H366" s="15"/>
      <c r="I366" s="15"/>
      <c r="J366" s="15"/>
      <c r="K366" s="15"/>
      <c r="L366" s="15"/>
      <c r="M366" s="15"/>
      <c r="N366" s="15"/>
      <c r="O366" s="15"/>
      <c r="P366" s="15"/>
      <c r="Q366" s="15"/>
      <c r="R366" s="15"/>
      <c r="S366" s="15"/>
      <c r="T366" s="15"/>
      <c r="U366" s="15"/>
      <c r="V366" s="15"/>
    </row>
    <row r="367" spans="1:22">
      <c r="A367" s="15"/>
      <c r="B367" s="15"/>
      <c r="C367" s="15"/>
      <c r="D367" s="15"/>
      <c r="E367" s="15"/>
      <c r="F367" s="15"/>
      <c r="G367" s="15"/>
      <c r="H367" s="15"/>
      <c r="I367" s="15"/>
      <c r="J367" s="15"/>
      <c r="K367" s="15"/>
      <c r="L367" s="15"/>
      <c r="M367" s="15"/>
      <c r="N367" s="15"/>
      <c r="O367" s="15"/>
      <c r="P367" s="15"/>
      <c r="Q367" s="15"/>
      <c r="R367" s="15"/>
      <c r="S367" s="15"/>
      <c r="T367" s="15"/>
      <c r="U367" s="15"/>
      <c r="V367" s="15"/>
    </row>
    <row r="368" spans="1:22">
      <c r="A368" s="15"/>
      <c r="B368" s="15"/>
      <c r="C368" s="15"/>
      <c r="D368" s="15"/>
      <c r="E368" s="15"/>
      <c r="F368" s="15"/>
      <c r="G368" s="15"/>
      <c r="H368" s="15"/>
      <c r="I368" s="15"/>
      <c r="J368" s="15"/>
      <c r="K368" s="15"/>
      <c r="L368" s="15"/>
      <c r="M368" s="15"/>
      <c r="N368" s="15"/>
      <c r="O368" s="15"/>
      <c r="P368" s="15"/>
      <c r="Q368" s="15"/>
      <c r="R368" s="15"/>
      <c r="S368" s="15"/>
      <c r="T368" s="15"/>
      <c r="U368" s="15"/>
      <c r="V368" s="15"/>
    </row>
    <row r="369" spans="1:22">
      <c r="A369" s="15"/>
      <c r="B369" s="15"/>
      <c r="C369" s="15"/>
      <c r="D369" s="15"/>
      <c r="E369" s="15"/>
      <c r="F369" s="15"/>
      <c r="G369" s="15"/>
      <c r="H369" s="15"/>
      <c r="I369" s="15"/>
      <c r="J369" s="15"/>
      <c r="K369" s="15"/>
      <c r="L369" s="15"/>
      <c r="M369" s="15"/>
      <c r="N369" s="15"/>
      <c r="O369" s="15"/>
      <c r="P369" s="15"/>
      <c r="Q369" s="15"/>
      <c r="R369" s="15"/>
      <c r="S369" s="15"/>
      <c r="T369" s="15"/>
      <c r="U369" s="15"/>
      <c r="V369" s="15"/>
    </row>
    <row r="370" spans="1:22">
      <c r="A370" s="15"/>
      <c r="B370" s="15"/>
      <c r="C370" s="15"/>
      <c r="D370" s="15"/>
      <c r="E370" s="15"/>
      <c r="F370" s="15"/>
      <c r="G370" s="15"/>
      <c r="H370" s="15"/>
      <c r="I370" s="15"/>
      <c r="J370" s="15"/>
      <c r="K370" s="15"/>
      <c r="L370" s="15"/>
      <c r="M370" s="15"/>
      <c r="N370" s="15"/>
      <c r="O370" s="15"/>
      <c r="P370" s="15"/>
      <c r="Q370" s="15"/>
      <c r="R370" s="15"/>
      <c r="S370" s="15"/>
      <c r="T370" s="15"/>
      <c r="U370" s="15"/>
      <c r="V370" s="15"/>
    </row>
    <row r="371" spans="1:22">
      <c r="A371" s="15"/>
      <c r="B371" s="15"/>
      <c r="C371" s="15"/>
      <c r="D371" s="15"/>
      <c r="E371" s="15"/>
      <c r="F371" s="15"/>
      <c r="G371" s="15"/>
      <c r="H371" s="15"/>
      <c r="I371" s="15"/>
      <c r="J371" s="15"/>
      <c r="K371" s="15"/>
      <c r="L371" s="15"/>
      <c r="M371" s="15"/>
      <c r="N371" s="15"/>
      <c r="O371" s="15"/>
      <c r="P371" s="15"/>
      <c r="Q371" s="15"/>
      <c r="R371" s="15"/>
      <c r="S371" s="15"/>
      <c r="T371" s="15"/>
      <c r="U371" s="15"/>
      <c r="V371" s="15"/>
    </row>
    <row r="372" spans="1:22">
      <c r="A372" s="15"/>
      <c r="B372" s="15"/>
      <c r="C372" s="15"/>
      <c r="D372" s="15"/>
      <c r="E372" s="15"/>
      <c r="F372" s="15"/>
      <c r="G372" s="15"/>
      <c r="H372" s="15"/>
      <c r="I372" s="15"/>
      <c r="J372" s="15"/>
      <c r="K372" s="15"/>
      <c r="L372" s="15"/>
      <c r="M372" s="15"/>
      <c r="N372" s="15"/>
      <c r="O372" s="15"/>
      <c r="P372" s="15"/>
      <c r="Q372" s="15"/>
      <c r="R372" s="15"/>
      <c r="S372" s="15"/>
      <c r="T372" s="15"/>
      <c r="U372" s="15"/>
      <c r="V372" s="15"/>
    </row>
    <row r="373" spans="1:22">
      <c r="A373" s="15"/>
      <c r="B373" s="15"/>
      <c r="C373" s="15"/>
      <c r="D373" s="15"/>
      <c r="E373" s="15"/>
      <c r="F373" s="15"/>
      <c r="G373" s="15"/>
      <c r="H373" s="15"/>
      <c r="I373" s="15"/>
      <c r="J373" s="15"/>
      <c r="K373" s="15"/>
      <c r="L373" s="15"/>
      <c r="M373" s="15"/>
      <c r="N373" s="15"/>
      <c r="O373" s="15"/>
      <c r="P373" s="15"/>
      <c r="Q373" s="15"/>
      <c r="R373" s="15"/>
      <c r="S373" s="15"/>
      <c r="T373" s="15"/>
      <c r="U373" s="15"/>
      <c r="V373" s="15"/>
    </row>
    <row r="374" spans="1:22">
      <c r="A374" s="15"/>
      <c r="B374" s="15"/>
      <c r="C374" s="15"/>
      <c r="D374" s="15"/>
      <c r="E374" s="15"/>
      <c r="F374" s="15"/>
      <c r="G374" s="15"/>
      <c r="H374" s="15"/>
      <c r="I374" s="15"/>
      <c r="J374" s="15"/>
      <c r="K374" s="15"/>
      <c r="L374" s="15"/>
      <c r="M374" s="15"/>
      <c r="N374" s="15"/>
      <c r="O374" s="15"/>
      <c r="P374" s="15"/>
      <c r="Q374" s="15"/>
      <c r="R374" s="15"/>
      <c r="S374" s="15"/>
      <c r="T374" s="15"/>
      <c r="U374" s="15"/>
      <c r="V374" s="15"/>
    </row>
    <row r="375" spans="1:22">
      <c r="A375" s="15"/>
      <c r="B375" s="15"/>
      <c r="C375" s="15"/>
      <c r="D375" s="15"/>
      <c r="E375" s="15"/>
      <c r="F375" s="15"/>
      <c r="G375" s="15"/>
      <c r="H375" s="15"/>
      <c r="I375" s="15"/>
      <c r="J375" s="15"/>
      <c r="K375" s="15"/>
      <c r="L375" s="15"/>
      <c r="M375" s="15"/>
      <c r="N375" s="15"/>
      <c r="O375" s="15"/>
      <c r="P375" s="15"/>
      <c r="Q375" s="15"/>
      <c r="R375" s="15"/>
      <c r="S375" s="15"/>
      <c r="T375" s="15"/>
      <c r="U375" s="15"/>
      <c r="V375" s="15"/>
    </row>
    <row r="376" spans="1:22">
      <c r="A376" s="15"/>
      <c r="B376" s="15"/>
      <c r="C376" s="15"/>
      <c r="D376" s="15"/>
      <c r="E376" s="15"/>
      <c r="F376" s="15"/>
      <c r="G376" s="15"/>
      <c r="H376" s="15"/>
      <c r="I376" s="15"/>
      <c r="J376" s="15"/>
      <c r="K376" s="15"/>
      <c r="L376" s="15"/>
      <c r="M376" s="15"/>
      <c r="N376" s="15"/>
      <c r="O376" s="15"/>
      <c r="P376" s="15"/>
      <c r="Q376" s="15"/>
      <c r="R376" s="15"/>
      <c r="S376" s="15"/>
      <c r="T376" s="15"/>
      <c r="U376" s="15"/>
      <c r="V376" s="15"/>
    </row>
    <row r="377" spans="1:22">
      <c r="A377" s="15"/>
      <c r="B377" s="15"/>
      <c r="C377" s="15"/>
      <c r="D377" s="15"/>
      <c r="E377" s="15"/>
      <c r="F377" s="15"/>
      <c r="G377" s="15"/>
      <c r="H377" s="15"/>
      <c r="I377" s="15"/>
      <c r="J377" s="15"/>
      <c r="K377" s="15"/>
      <c r="L377" s="15"/>
      <c r="M377" s="15"/>
      <c r="N377" s="15"/>
      <c r="O377" s="15"/>
      <c r="P377" s="15"/>
      <c r="Q377" s="15"/>
      <c r="R377" s="15"/>
      <c r="S377" s="15"/>
      <c r="T377" s="15"/>
      <c r="U377" s="15"/>
      <c r="V377" s="15"/>
    </row>
    <row r="378" spans="1:22">
      <c r="A378" s="15"/>
      <c r="B378" s="15"/>
      <c r="C378" s="15"/>
      <c r="D378" s="15"/>
      <c r="E378" s="15"/>
      <c r="F378" s="15"/>
      <c r="G378" s="15"/>
      <c r="H378" s="15"/>
      <c r="I378" s="15"/>
      <c r="J378" s="15"/>
      <c r="K378" s="15"/>
      <c r="L378" s="15"/>
      <c r="M378" s="15"/>
      <c r="N378" s="15"/>
      <c r="O378" s="15"/>
      <c r="P378" s="15"/>
      <c r="Q378" s="15"/>
      <c r="R378" s="15"/>
      <c r="S378" s="15"/>
      <c r="T378" s="15"/>
      <c r="U378" s="15"/>
      <c r="V378" s="15"/>
    </row>
    <row r="379" spans="1:22">
      <c r="A379" s="15"/>
      <c r="B379" s="15"/>
      <c r="C379" s="15"/>
      <c r="D379" s="15"/>
      <c r="E379" s="15"/>
      <c r="F379" s="15"/>
      <c r="G379" s="15"/>
      <c r="H379" s="15"/>
      <c r="I379" s="15"/>
      <c r="J379" s="15"/>
      <c r="K379" s="15"/>
      <c r="L379" s="15"/>
      <c r="M379" s="15"/>
      <c r="N379" s="15"/>
      <c r="O379" s="15"/>
      <c r="P379" s="15"/>
      <c r="Q379" s="15"/>
      <c r="R379" s="15"/>
      <c r="S379" s="15"/>
      <c r="T379" s="15"/>
      <c r="U379" s="15"/>
      <c r="V379" s="15"/>
    </row>
    <row r="380" spans="1:22">
      <c r="A380" s="15"/>
      <c r="B380" s="15"/>
      <c r="C380" s="15"/>
      <c r="D380" s="15"/>
      <c r="E380" s="15"/>
      <c r="F380" s="15"/>
      <c r="G380" s="15"/>
      <c r="H380" s="15"/>
      <c r="I380" s="15"/>
      <c r="J380" s="15"/>
      <c r="K380" s="15"/>
      <c r="L380" s="15"/>
      <c r="M380" s="15"/>
      <c r="N380" s="15"/>
      <c r="O380" s="15"/>
      <c r="P380" s="15"/>
      <c r="Q380" s="15"/>
      <c r="R380" s="15"/>
      <c r="S380" s="15"/>
      <c r="T380" s="15"/>
      <c r="U380" s="15"/>
      <c r="V380" s="15"/>
    </row>
    <row r="381" spans="1:22">
      <c r="A381" s="15"/>
      <c r="B381" s="15"/>
      <c r="C381" s="15"/>
      <c r="D381" s="15"/>
      <c r="E381" s="15"/>
      <c r="F381" s="15"/>
      <c r="G381" s="15"/>
      <c r="H381" s="15"/>
      <c r="I381" s="15"/>
      <c r="J381" s="15"/>
      <c r="K381" s="15"/>
      <c r="L381" s="15"/>
      <c r="M381" s="15"/>
      <c r="N381" s="15"/>
      <c r="O381" s="15"/>
      <c r="P381" s="15"/>
      <c r="Q381" s="15"/>
      <c r="R381" s="15"/>
      <c r="S381" s="15"/>
      <c r="T381" s="15"/>
      <c r="U381" s="15"/>
      <c r="V381" s="15"/>
    </row>
    <row r="382" spans="1:22">
      <c r="A382" s="15"/>
      <c r="B382" s="15"/>
      <c r="C382" s="15"/>
      <c r="D382" s="15"/>
      <c r="E382" s="15"/>
      <c r="F382" s="15"/>
      <c r="G382" s="15"/>
      <c r="H382" s="15"/>
      <c r="I382" s="15"/>
      <c r="J382" s="15"/>
      <c r="K382" s="15"/>
      <c r="L382" s="15"/>
      <c r="M382" s="15"/>
      <c r="N382" s="15"/>
      <c r="O382" s="15"/>
      <c r="P382" s="15"/>
      <c r="Q382" s="15"/>
      <c r="R382" s="15"/>
      <c r="S382" s="15"/>
      <c r="T382" s="15"/>
      <c r="U382" s="15"/>
      <c r="V382" s="15"/>
    </row>
    <row r="383" spans="1:22">
      <c r="A383" s="15"/>
      <c r="B383" s="15"/>
      <c r="C383" s="15"/>
      <c r="D383" s="15"/>
      <c r="E383" s="15"/>
      <c r="F383" s="15"/>
      <c r="G383" s="15"/>
      <c r="H383" s="15"/>
      <c r="I383" s="15"/>
      <c r="J383" s="15"/>
      <c r="K383" s="15"/>
      <c r="L383" s="15"/>
      <c r="M383" s="15"/>
      <c r="N383" s="15"/>
      <c r="O383" s="15"/>
      <c r="P383" s="15"/>
      <c r="Q383" s="15"/>
      <c r="R383" s="15"/>
      <c r="S383" s="15"/>
      <c r="T383" s="15"/>
      <c r="U383" s="15"/>
      <c r="V383" s="15"/>
    </row>
    <row r="384" spans="1:22">
      <c r="A384" s="15"/>
      <c r="B384" s="15"/>
      <c r="C384" s="15"/>
      <c r="D384" s="15"/>
      <c r="E384" s="15"/>
      <c r="F384" s="15"/>
      <c r="G384" s="15"/>
      <c r="H384" s="15"/>
      <c r="I384" s="15"/>
      <c r="J384" s="15"/>
      <c r="K384" s="15"/>
      <c r="L384" s="15"/>
      <c r="M384" s="15"/>
      <c r="N384" s="15"/>
      <c r="O384" s="15"/>
      <c r="P384" s="15"/>
      <c r="Q384" s="15"/>
      <c r="R384" s="15"/>
      <c r="S384" s="15"/>
      <c r="T384" s="15"/>
      <c r="U384" s="15"/>
      <c r="V384" s="15"/>
    </row>
    <row r="385" spans="1:22">
      <c r="A385" s="15"/>
      <c r="B385" s="15"/>
      <c r="C385" s="15"/>
      <c r="D385" s="15"/>
      <c r="E385" s="15"/>
      <c r="F385" s="15"/>
      <c r="G385" s="15"/>
      <c r="H385" s="15"/>
      <c r="I385" s="15"/>
      <c r="J385" s="15"/>
      <c r="K385" s="15"/>
      <c r="L385" s="15"/>
      <c r="M385" s="15"/>
      <c r="N385" s="15"/>
      <c r="O385" s="15"/>
      <c r="P385" s="15"/>
      <c r="Q385" s="15"/>
      <c r="R385" s="15"/>
      <c r="S385" s="15"/>
      <c r="T385" s="15"/>
      <c r="U385" s="15"/>
      <c r="V385" s="15"/>
    </row>
    <row r="386" spans="1:22">
      <c r="A386" s="15"/>
      <c r="B386" s="15"/>
      <c r="C386" s="15"/>
      <c r="D386" s="15"/>
      <c r="E386" s="15"/>
      <c r="F386" s="15"/>
      <c r="G386" s="15"/>
      <c r="H386" s="15"/>
      <c r="I386" s="15"/>
      <c r="J386" s="15"/>
      <c r="K386" s="15"/>
      <c r="L386" s="15"/>
      <c r="M386" s="15"/>
      <c r="N386" s="15"/>
      <c r="O386" s="15"/>
      <c r="P386" s="15"/>
      <c r="Q386" s="15"/>
      <c r="R386" s="15"/>
      <c r="S386" s="15"/>
      <c r="T386" s="15"/>
      <c r="U386" s="15"/>
      <c r="V386" s="15"/>
    </row>
    <row r="387" spans="1:22">
      <c r="A387" s="15"/>
      <c r="B387" s="15"/>
      <c r="C387" s="15"/>
      <c r="D387" s="15"/>
      <c r="E387" s="15"/>
      <c r="F387" s="15"/>
      <c r="G387" s="15"/>
      <c r="H387" s="15"/>
      <c r="I387" s="15"/>
      <c r="J387" s="15"/>
      <c r="K387" s="15"/>
      <c r="L387" s="15"/>
      <c r="M387" s="15"/>
      <c r="N387" s="15"/>
      <c r="O387" s="15"/>
      <c r="P387" s="15"/>
      <c r="Q387" s="15"/>
      <c r="R387" s="15"/>
      <c r="S387" s="15"/>
      <c r="T387" s="15"/>
      <c r="U387" s="15"/>
      <c r="V387" s="15"/>
    </row>
    <row r="388" spans="1:22">
      <c r="A388" s="15"/>
      <c r="B388" s="15"/>
      <c r="C388" s="15"/>
      <c r="D388" s="15"/>
      <c r="E388" s="15"/>
      <c r="F388" s="15"/>
      <c r="G388" s="15"/>
      <c r="H388" s="15"/>
      <c r="I388" s="15"/>
      <c r="J388" s="15"/>
      <c r="K388" s="15"/>
      <c r="L388" s="15"/>
      <c r="M388" s="15"/>
      <c r="N388" s="15"/>
      <c r="O388" s="15"/>
      <c r="P388" s="15"/>
      <c r="Q388" s="15"/>
      <c r="R388" s="15"/>
      <c r="S388" s="15"/>
      <c r="T388" s="15"/>
      <c r="U388" s="15"/>
      <c r="V388" s="15"/>
    </row>
    <row r="389" spans="1:22">
      <c r="A389" s="15"/>
      <c r="B389" s="15"/>
      <c r="C389" s="15"/>
      <c r="D389" s="15"/>
      <c r="E389" s="15"/>
      <c r="F389" s="15"/>
      <c r="G389" s="15"/>
      <c r="H389" s="15"/>
      <c r="I389" s="15"/>
      <c r="J389" s="15"/>
      <c r="K389" s="15"/>
      <c r="L389" s="15"/>
      <c r="M389" s="15"/>
      <c r="N389" s="15"/>
      <c r="O389" s="15"/>
      <c r="P389" s="15"/>
      <c r="Q389" s="15"/>
      <c r="R389" s="15"/>
      <c r="S389" s="15"/>
      <c r="T389" s="15"/>
      <c r="U389" s="15"/>
      <c r="V389" s="15"/>
    </row>
    <row r="390" spans="1:22">
      <c r="A390" s="15"/>
      <c r="B390" s="15"/>
      <c r="C390" s="15"/>
      <c r="D390" s="15"/>
      <c r="E390" s="15"/>
      <c r="F390" s="15"/>
      <c r="G390" s="15"/>
      <c r="H390" s="15"/>
      <c r="I390" s="15"/>
      <c r="J390" s="15"/>
      <c r="K390" s="15"/>
      <c r="L390" s="15"/>
      <c r="M390" s="15"/>
      <c r="N390" s="15"/>
      <c r="O390" s="15"/>
      <c r="P390" s="15"/>
      <c r="Q390" s="15"/>
      <c r="R390" s="15"/>
      <c r="S390" s="15"/>
      <c r="T390" s="15"/>
      <c r="U390" s="15"/>
      <c r="V390" s="15"/>
    </row>
    <row r="391" spans="1:22">
      <c r="A391" s="15"/>
      <c r="B391" s="15"/>
      <c r="C391" s="15"/>
      <c r="D391" s="15"/>
      <c r="E391" s="15"/>
      <c r="F391" s="15"/>
      <c r="G391" s="15"/>
      <c r="H391" s="15"/>
      <c r="I391" s="15"/>
      <c r="J391" s="15"/>
      <c r="K391" s="15"/>
      <c r="L391" s="15"/>
      <c r="M391" s="15"/>
      <c r="N391" s="15"/>
      <c r="O391" s="15"/>
      <c r="P391" s="15"/>
      <c r="Q391" s="15"/>
      <c r="R391" s="15"/>
      <c r="S391" s="15"/>
      <c r="T391" s="15"/>
      <c r="U391" s="15"/>
      <c r="V391" s="15"/>
    </row>
    <row r="392" spans="1:22">
      <c r="A392" s="15"/>
      <c r="B392" s="15"/>
      <c r="C392" s="15"/>
      <c r="D392" s="15"/>
      <c r="E392" s="15"/>
      <c r="F392" s="15"/>
      <c r="G392" s="15"/>
      <c r="H392" s="15"/>
      <c r="I392" s="15"/>
      <c r="J392" s="15"/>
      <c r="K392" s="15"/>
      <c r="L392" s="15"/>
      <c r="M392" s="15"/>
      <c r="N392" s="15"/>
      <c r="O392" s="15"/>
      <c r="P392" s="15"/>
      <c r="Q392" s="15"/>
      <c r="R392" s="15"/>
      <c r="S392" s="15"/>
      <c r="T392" s="15"/>
      <c r="U392" s="15"/>
      <c r="V392" s="15"/>
    </row>
    <row r="393" spans="1:22">
      <c r="A393" s="15"/>
      <c r="B393" s="15"/>
      <c r="C393" s="15"/>
      <c r="D393" s="15"/>
      <c r="E393" s="15"/>
      <c r="F393" s="15"/>
      <c r="G393" s="15"/>
      <c r="H393" s="15"/>
      <c r="I393" s="15"/>
      <c r="J393" s="15"/>
      <c r="K393" s="15"/>
      <c r="L393" s="15"/>
      <c r="M393" s="15"/>
      <c r="N393" s="15"/>
      <c r="O393" s="15"/>
      <c r="P393" s="15"/>
      <c r="Q393" s="15"/>
      <c r="R393" s="15"/>
      <c r="S393" s="15"/>
      <c r="T393" s="15"/>
      <c r="U393" s="15"/>
      <c r="V393" s="15"/>
    </row>
    <row r="394" spans="1:22">
      <c r="A394" s="15"/>
      <c r="B394" s="15"/>
      <c r="C394" s="15"/>
      <c r="D394" s="15"/>
      <c r="E394" s="15"/>
      <c r="F394" s="15"/>
      <c r="G394" s="15"/>
      <c r="H394" s="15"/>
      <c r="I394" s="15"/>
      <c r="J394" s="15"/>
      <c r="K394" s="15"/>
      <c r="L394" s="15"/>
      <c r="M394" s="15"/>
      <c r="N394" s="15"/>
      <c r="O394" s="15"/>
      <c r="P394" s="15"/>
      <c r="Q394" s="15"/>
      <c r="R394" s="15"/>
      <c r="S394" s="15"/>
      <c r="T394" s="15"/>
      <c r="U394" s="15"/>
      <c r="V394" s="15"/>
    </row>
    <row r="395" spans="1:22">
      <c r="A395" s="15"/>
      <c r="B395" s="15"/>
      <c r="C395" s="15"/>
      <c r="D395" s="15"/>
      <c r="E395" s="15"/>
      <c r="F395" s="15"/>
      <c r="G395" s="15"/>
      <c r="H395" s="15"/>
      <c r="I395" s="15"/>
      <c r="J395" s="15"/>
      <c r="K395" s="15"/>
      <c r="L395" s="15"/>
      <c r="M395" s="15"/>
      <c r="N395" s="15"/>
      <c r="O395" s="15"/>
      <c r="P395" s="15"/>
      <c r="Q395" s="15"/>
      <c r="R395" s="15"/>
      <c r="S395" s="15"/>
      <c r="T395" s="15"/>
      <c r="U395" s="15"/>
      <c r="V395" s="15"/>
    </row>
    <row r="396" spans="1:22">
      <c r="A396" s="15"/>
      <c r="B396" s="15"/>
      <c r="C396" s="15"/>
      <c r="D396" s="15"/>
      <c r="E396" s="15"/>
      <c r="F396" s="15"/>
      <c r="G396" s="15"/>
      <c r="H396" s="15"/>
      <c r="I396" s="15"/>
      <c r="J396" s="15"/>
      <c r="K396" s="15"/>
      <c r="L396" s="15"/>
      <c r="M396" s="15"/>
      <c r="N396" s="15"/>
      <c r="O396" s="15"/>
      <c r="P396" s="15"/>
      <c r="Q396" s="15"/>
      <c r="R396" s="15"/>
      <c r="S396" s="15"/>
      <c r="T396" s="15"/>
      <c r="U396" s="15"/>
      <c r="V396" s="15"/>
    </row>
    <row r="397" spans="1:22">
      <c r="A397" s="15"/>
      <c r="B397" s="15"/>
      <c r="C397" s="15"/>
      <c r="D397" s="15"/>
      <c r="E397" s="15"/>
      <c r="F397" s="15"/>
      <c r="G397" s="15"/>
      <c r="H397" s="15"/>
      <c r="I397" s="15"/>
      <c r="J397" s="15"/>
      <c r="K397" s="15"/>
      <c r="L397" s="15"/>
      <c r="M397" s="15"/>
      <c r="N397" s="15"/>
      <c r="O397" s="15"/>
      <c r="P397" s="15"/>
      <c r="Q397" s="15"/>
      <c r="R397" s="15"/>
      <c r="S397" s="15"/>
      <c r="T397" s="15"/>
      <c r="U397" s="15"/>
      <c r="V397" s="15"/>
    </row>
    <row r="398" spans="1:22">
      <c r="A398" s="15"/>
      <c r="B398" s="15"/>
      <c r="C398" s="15"/>
      <c r="D398" s="15"/>
      <c r="E398" s="15"/>
      <c r="F398" s="15"/>
      <c r="G398" s="15"/>
      <c r="H398" s="15"/>
      <c r="I398" s="15"/>
      <c r="J398" s="15"/>
      <c r="K398" s="15"/>
      <c r="L398" s="15"/>
      <c r="M398" s="15"/>
      <c r="N398" s="15"/>
      <c r="O398" s="15"/>
      <c r="P398" s="15"/>
      <c r="Q398" s="15"/>
      <c r="R398" s="15"/>
      <c r="S398" s="15"/>
      <c r="T398" s="15"/>
      <c r="U398" s="15"/>
      <c r="V398" s="15"/>
    </row>
    <row r="399" spans="1:22">
      <c r="A399" s="15"/>
      <c r="B399" s="15"/>
      <c r="C399" s="15"/>
      <c r="D399" s="15"/>
      <c r="E399" s="15"/>
      <c r="F399" s="15"/>
      <c r="G399" s="15"/>
      <c r="H399" s="15"/>
      <c r="I399" s="15"/>
      <c r="J399" s="15"/>
      <c r="K399" s="15"/>
      <c r="L399" s="15"/>
      <c r="M399" s="15"/>
      <c r="N399" s="15"/>
      <c r="O399" s="15"/>
      <c r="P399" s="15"/>
      <c r="Q399" s="15"/>
      <c r="R399" s="15"/>
      <c r="S399" s="15"/>
      <c r="T399" s="15"/>
      <c r="U399" s="15"/>
      <c r="V399" s="15"/>
    </row>
    <row r="400" spans="1:22">
      <c r="A400" s="15"/>
      <c r="B400" s="15"/>
      <c r="C400" s="15"/>
      <c r="D400" s="15"/>
      <c r="E400" s="15"/>
      <c r="F400" s="15"/>
      <c r="G400" s="15"/>
      <c r="H400" s="15"/>
      <c r="I400" s="15"/>
      <c r="J400" s="15"/>
      <c r="K400" s="15"/>
      <c r="L400" s="15"/>
      <c r="M400" s="15"/>
      <c r="N400" s="15"/>
      <c r="O400" s="15"/>
      <c r="P400" s="15"/>
      <c r="Q400" s="15"/>
      <c r="R400" s="15"/>
      <c r="S400" s="15"/>
      <c r="T400" s="15"/>
      <c r="U400" s="15"/>
      <c r="V400" s="15"/>
    </row>
    <row r="401" spans="1:22">
      <c r="A401" s="15"/>
      <c r="B401" s="15"/>
      <c r="C401" s="15"/>
      <c r="D401" s="15"/>
      <c r="E401" s="15"/>
      <c r="F401" s="15"/>
      <c r="G401" s="15"/>
      <c r="H401" s="15"/>
      <c r="I401" s="15"/>
      <c r="J401" s="15"/>
      <c r="K401" s="15"/>
      <c r="L401" s="15"/>
      <c r="M401" s="15"/>
      <c r="N401" s="15"/>
      <c r="O401" s="15"/>
      <c r="P401" s="15"/>
      <c r="Q401" s="15"/>
      <c r="R401" s="15"/>
      <c r="S401" s="15"/>
      <c r="T401" s="15"/>
      <c r="U401" s="15"/>
      <c r="V401" s="15"/>
    </row>
    <row r="402" spans="1:22">
      <c r="A402" s="15"/>
      <c r="B402" s="15"/>
      <c r="C402" s="15"/>
      <c r="D402" s="15"/>
      <c r="E402" s="15"/>
      <c r="F402" s="15"/>
      <c r="G402" s="15"/>
      <c r="H402" s="15"/>
      <c r="I402" s="15"/>
      <c r="J402" s="15"/>
      <c r="K402" s="15"/>
      <c r="L402" s="15"/>
      <c r="M402" s="15"/>
      <c r="N402" s="15"/>
      <c r="O402" s="15"/>
      <c r="P402" s="15"/>
      <c r="Q402" s="15"/>
      <c r="R402" s="15"/>
      <c r="S402" s="15"/>
      <c r="T402" s="15"/>
      <c r="U402" s="15"/>
      <c r="V402" s="15"/>
    </row>
    <row r="403" spans="1:22">
      <c r="A403" s="15"/>
      <c r="B403" s="15"/>
      <c r="C403" s="15"/>
      <c r="D403" s="15"/>
      <c r="E403" s="15"/>
      <c r="F403" s="15"/>
      <c r="G403" s="15"/>
      <c r="H403" s="15"/>
      <c r="I403" s="15"/>
      <c r="J403" s="15"/>
      <c r="K403" s="15"/>
      <c r="L403" s="15"/>
      <c r="M403" s="15"/>
      <c r="N403" s="15"/>
      <c r="O403" s="15"/>
      <c r="P403" s="15"/>
      <c r="Q403" s="15"/>
      <c r="R403" s="15"/>
      <c r="S403" s="15"/>
      <c r="T403" s="15"/>
      <c r="U403" s="15"/>
      <c r="V403" s="15"/>
    </row>
    <row r="404" spans="1:22">
      <c r="A404" s="15"/>
      <c r="B404" s="15"/>
      <c r="C404" s="15"/>
      <c r="D404" s="15"/>
      <c r="E404" s="15"/>
      <c r="F404" s="15"/>
      <c r="G404" s="15"/>
      <c r="H404" s="15"/>
      <c r="I404" s="15"/>
      <c r="J404" s="15"/>
      <c r="K404" s="15"/>
      <c r="L404" s="15"/>
      <c r="M404" s="15"/>
      <c r="N404" s="15"/>
      <c r="O404" s="15"/>
      <c r="P404" s="15"/>
      <c r="Q404" s="15"/>
      <c r="R404" s="15"/>
      <c r="S404" s="15"/>
      <c r="T404" s="15"/>
      <c r="U404" s="15"/>
      <c r="V404" s="15"/>
    </row>
    <row r="405" spans="1:22">
      <c r="A405" s="15"/>
      <c r="B405" s="15"/>
      <c r="C405" s="15"/>
      <c r="D405" s="15"/>
      <c r="E405" s="15"/>
      <c r="F405" s="15"/>
      <c r="G405" s="15"/>
      <c r="H405" s="15"/>
      <c r="I405" s="15"/>
      <c r="J405" s="15"/>
      <c r="K405" s="15"/>
      <c r="L405" s="15"/>
      <c r="M405" s="15"/>
      <c r="N405" s="15"/>
      <c r="O405" s="15"/>
      <c r="P405" s="15"/>
      <c r="Q405" s="15"/>
      <c r="R405" s="15"/>
      <c r="S405" s="15"/>
      <c r="T405" s="15"/>
      <c r="U405" s="15"/>
      <c r="V405" s="15"/>
    </row>
    <row r="406" spans="1:22">
      <c r="A406" s="15"/>
      <c r="B406" s="15"/>
      <c r="C406" s="15"/>
      <c r="D406" s="15"/>
      <c r="E406" s="15"/>
      <c r="F406" s="15"/>
      <c r="G406" s="15"/>
      <c r="H406" s="15"/>
      <c r="I406" s="15"/>
      <c r="J406" s="15"/>
      <c r="K406" s="15"/>
      <c r="L406" s="15"/>
      <c r="M406" s="15"/>
      <c r="N406" s="15"/>
      <c r="O406" s="15"/>
      <c r="P406" s="15"/>
      <c r="Q406" s="15"/>
      <c r="R406" s="15"/>
      <c r="S406" s="15"/>
      <c r="T406" s="15"/>
      <c r="U406" s="15"/>
      <c r="V406" s="15"/>
    </row>
    <row r="407" spans="1:22">
      <c r="A407" s="15"/>
      <c r="B407" s="15"/>
      <c r="C407" s="15"/>
      <c r="D407" s="15"/>
      <c r="E407" s="15"/>
      <c r="F407" s="15"/>
      <c r="G407" s="15"/>
      <c r="H407" s="15"/>
      <c r="I407" s="15"/>
      <c r="J407" s="15"/>
      <c r="K407" s="15"/>
      <c r="L407" s="15"/>
      <c r="M407" s="15"/>
      <c r="N407" s="15"/>
      <c r="O407" s="15"/>
      <c r="P407" s="15"/>
      <c r="Q407" s="15"/>
      <c r="R407" s="15"/>
      <c r="S407" s="15"/>
      <c r="T407" s="15"/>
      <c r="U407" s="15"/>
      <c r="V407" s="15"/>
    </row>
    <row r="408" spans="1:22">
      <c r="A408" s="15"/>
      <c r="B408" s="15"/>
      <c r="C408" s="15"/>
      <c r="D408" s="15"/>
      <c r="E408" s="15"/>
      <c r="F408" s="15"/>
      <c r="G408" s="15"/>
      <c r="H408" s="15"/>
      <c r="I408" s="15"/>
      <c r="J408" s="15"/>
      <c r="K408" s="15"/>
      <c r="L408" s="15"/>
      <c r="M408" s="15"/>
      <c r="N408" s="15"/>
      <c r="O408" s="15"/>
      <c r="P408" s="15"/>
      <c r="Q408" s="15"/>
      <c r="R408" s="15"/>
      <c r="S408" s="15"/>
      <c r="T408" s="15"/>
      <c r="U408" s="15"/>
      <c r="V408" s="15"/>
    </row>
    <row r="409" spans="1:22">
      <c r="A409" s="15"/>
      <c r="B409" s="15"/>
      <c r="C409" s="15"/>
      <c r="D409" s="15"/>
      <c r="E409" s="15"/>
      <c r="F409" s="15"/>
      <c r="G409" s="15"/>
      <c r="H409" s="15"/>
      <c r="I409" s="15"/>
      <c r="J409" s="15"/>
      <c r="K409" s="15"/>
      <c r="L409" s="15"/>
      <c r="M409" s="15"/>
      <c r="N409" s="15"/>
      <c r="O409" s="15"/>
      <c r="P409" s="15"/>
      <c r="Q409" s="15"/>
      <c r="R409" s="15"/>
      <c r="S409" s="15"/>
      <c r="T409" s="15"/>
      <c r="U409" s="15"/>
      <c r="V409" s="15"/>
    </row>
    <row r="410" spans="1:22">
      <c r="A410" s="15"/>
      <c r="B410" s="15"/>
      <c r="C410" s="15"/>
      <c r="D410" s="15"/>
      <c r="E410" s="15"/>
      <c r="F410" s="15"/>
      <c r="G410" s="15"/>
      <c r="H410" s="15"/>
      <c r="I410" s="15"/>
      <c r="J410" s="15"/>
      <c r="K410" s="15"/>
      <c r="L410" s="15"/>
      <c r="M410" s="15"/>
      <c r="N410" s="15"/>
      <c r="O410" s="15"/>
      <c r="P410" s="15"/>
      <c r="Q410" s="15"/>
      <c r="R410" s="15"/>
      <c r="S410" s="15"/>
      <c r="T410" s="15"/>
      <c r="U410" s="15"/>
      <c r="V410" s="15"/>
    </row>
    <row r="411" spans="1:22">
      <c r="A411" s="15"/>
      <c r="B411" s="15"/>
      <c r="C411" s="15"/>
      <c r="D411" s="15"/>
      <c r="E411" s="15"/>
      <c r="F411" s="15"/>
      <c r="G411" s="15"/>
      <c r="H411" s="15"/>
      <c r="I411" s="15"/>
      <c r="J411" s="15"/>
      <c r="K411" s="15"/>
      <c r="L411" s="15"/>
      <c r="M411" s="15"/>
      <c r="N411" s="15"/>
      <c r="O411" s="15"/>
      <c r="P411" s="15"/>
      <c r="Q411" s="15"/>
      <c r="R411" s="15"/>
      <c r="S411" s="15"/>
      <c r="T411" s="15"/>
      <c r="U411" s="15"/>
      <c r="V411" s="15"/>
    </row>
    <row r="412" spans="1:22">
      <c r="A412" s="15"/>
      <c r="B412" s="15"/>
      <c r="C412" s="15"/>
      <c r="D412" s="15"/>
      <c r="E412" s="15"/>
      <c r="F412" s="15"/>
      <c r="G412" s="15"/>
      <c r="H412" s="15"/>
      <c r="I412" s="15"/>
      <c r="J412" s="15"/>
      <c r="K412" s="15"/>
      <c r="L412" s="15"/>
      <c r="M412" s="15"/>
      <c r="N412" s="15"/>
      <c r="O412" s="15"/>
      <c r="P412" s="15"/>
      <c r="Q412" s="15"/>
      <c r="R412" s="15"/>
      <c r="S412" s="15"/>
      <c r="T412" s="15"/>
      <c r="U412" s="15"/>
      <c r="V412" s="15"/>
    </row>
    <row r="413" spans="1:22">
      <c r="A413" s="15"/>
      <c r="B413" s="15"/>
      <c r="C413" s="15"/>
      <c r="D413" s="15"/>
      <c r="E413" s="15"/>
      <c r="F413" s="15"/>
      <c r="G413" s="15"/>
      <c r="H413" s="15"/>
      <c r="I413" s="15"/>
      <c r="J413" s="15"/>
      <c r="K413" s="15"/>
      <c r="L413" s="15"/>
      <c r="M413" s="15"/>
      <c r="N413" s="15"/>
      <c r="O413" s="15"/>
      <c r="P413" s="15"/>
      <c r="Q413" s="15"/>
      <c r="R413" s="15"/>
      <c r="S413" s="15"/>
      <c r="T413" s="15"/>
      <c r="U413" s="15"/>
      <c r="V413" s="15"/>
    </row>
    <row r="414" spans="1:22">
      <c r="A414" s="15"/>
      <c r="B414" s="15"/>
      <c r="C414" s="15"/>
      <c r="D414" s="15"/>
      <c r="E414" s="15"/>
      <c r="F414" s="15"/>
      <c r="G414" s="15"/>
      <c r="H414" s="15"/>
      <c r="I414" s="15"/>
      <c r="J414" s="15"/>
      <c r="K414" s="15"/>
      <c r="L414" s="15"/>
      <c r="M414" s="15"/>
      <c r="N414" s="15"/>
      <c r="O414" s="15"/>
      <c r="P414" s="15"/>
      <c r="Q414" s="15"/>
      <c r="R414" s="15"/>
      <c r="S414" s="15"/>
      <c r="T414" s="15"/>
      <c r="U414" s="15"/>
      <c r="V414" s="15"/>
    </row>
    <row r="415" spans="1:22">
      <c r="A415" s="15"/>
      <c r="B415" s="15"/>
      <c r="C415" s="15"/>
      <c r="D415" s="15"/>
      <c r="E415" s="15"/>
      <c r="F415" s="15"/>
      <c r="G415" s="15"/>
      <c r="H415" s="15"/>
      <c r="I415" s="15"/>
      <c r="J415" s="15"/>
      <c r="K415" s="15"/>
      <c r="L415" s="15"/>
      <c r="M415" s="15"/>
      <c r="N415" s="15"/>
      <c r="O415" s="15"/>
      <c r="P415" s="15"/>
      <c r="Q415" s="15"/>
      <c r="R415" s="15"/>
      <c r="S415" s="15"/>
      <c r="T415" s="15"/>
      <c r="U415" s="15"/>
      <c r="V415" s="15"/>
    </row>
    <row r="416" spans="1:22">
      <c r="A416" s="15"/>
      <c r="B416" s="15"/>
      <c r="C416" s="15"/>
      <c r="D416" s="15"/>
      <c r="E416" s="15"/>
      <c r="F416" s="15"/>
      <c r="G416" s="15"/>
      <c r="H416" s="15"/>
      <c r="I416" s="15"/>
      <c r="J416" s="15"/>
      <c r="K416" s="15"/>
      <c r="L416" s="15"/>
      <c r="M416" s="15"/>
      <c r="N416" s="15"/>
      <c r="O416" s="15"/>
      <c r="P416" s="15"/>
      <c r="Q416" s="15"/>
      <c r="R416" s="15"/>
      <c r="S416" s="15"/>
      <c r="T416" s="15"/>
      <c r="U416" s="15"/>
      <c r="V416" s="15"/>
    </row>
    <row r="417" spans="1:22">
      <c r="A417" s="15"/>
      <c r="B417" s="15"/>
      <c r="C417" s="15"/>
      <c r="D417" s="15"/>
      <c r="E417" s="15"/>
      <c r="F417" s="15"/>
      <c r="G417" s="15"/>
      <c r="H417" s="15"/>
      <c r="I417" s="15"/>
      <c r="J417" s="15"/>
      <c r="K417" s="15"/>
      <c r="L417" s="15"/>
      <c r="M417" s="15"/>
      <c r="N417" s="15"/>
      <c r="O417" s="15"/>
      <c r="P417" s="15"/>
      <c r="Q417" s="15"/>
      <c r="R417" s="15"/>
      <c r="S417" s="15"/>
      <c r="T417" s="15"/>
      <c r="U417" s="15"/>
      <c r="V417" s="15"/>
    </row>
    <row r="418" spans="1:22">
      <c r="A418" s="15"/>
      <c r="B418" s="15"/>
      <c r="C418" s="15"/>
      <c r="D418" s="15"/>
      <c r="E418" s="15"/>
      <c r="F418" s="15"/>
      <c r="G418" s="15"/>
      <c r="H418" s="15"/>
      <c r="I418" s="15"/>
      <c r="J418" s="15"/>
      <c r="K418" s="15"/>
      <c r="L418" s="15"/>
      <c r="M418" s="15"/>
      <c r="N418" s="15"/>
      <c r="O418" s="15"/>
      <c r="P418" s="15"/>
      <c r="Q418" s="15"/>
      <c r="R418" s="15"/>
      <c r="S418" s="15"/>
      <c r="T418" s="15"/>
      <c r="U418" s="15"/>
      <c r="V418" s="15"/>
    </row>
    <row r="419" spans="1:22">
      <c r="A419" s="15"/>
      <c r="B419" s="15"/>
      <c r="C419" s="15"/>
      <c r="D419" s="15"/>
      <c r="E419" s="15"/>
      <c r="F419" s="15"/>
      <c r="G419" s="15"/>
      <c r="H419" s="15"/>
      <c r="I419" s="15"/>
      <c r="J419" s="15"/>
      <c r="K419" s="15"/>
      <c r="L419" s="15"/>
      <c r="M419" s="15"/>
      <c r="N419" s="15"/>
      <c r="O419" s="15"/>
      <c r="P419" s="15"/>
      <c r="Q419" s="15"/>
      <c r="R419" s="15"/>
      <c r="S419" s="15"/>
      <c r="T419" s="15"/>
      <c r="U419" s="15"/>
      <c r="V419" s="15"/>
    </row>
    <row r="420" spans="1:22">
      <c r="A420" s="15"/>
      <c r="B420" s="15"/>
      <c r="C420" s="15"/>
      <c r="D420" s="15"/>
      <c r="E420" s="15"/>
      <c r="F420" s="15"/>
      <c r="G420" s="15"/>
      <c r="H420" s="15"/>
      <c r="I420" s="15"/>
      <c r="J420" s="15"/>
      <c r="K420" s="15"/>
      <c r="L420" s="15"/>
      <c r="M420" s="15"/>
      <c r="N420" s="15"/>
      <c r="O420" s="15"/>
      <c r="P420" s="15"/>
      <c r="Q420" s="15"/>
      <c r="R420" s="15"/>
      <c r="S420" s="15"/>
      <c r="T420" s="15"/>
      <c r="U420" s="15"/>
      <c r="V420" s="15"/>
    </row>
    <row r="421" spans="1:22">
      <c r="A421" s="15"/>
      <c r="B421" s="15"/>
      <c r="C421" s="15"/>
      <c r="D421" s="15"/>
      <c r="E421" s="15"/>
      <c r="F421" s="15"/>
      <c r="G421" s="15"/>
      <c r="H421" s="15"/>
      <c r="I421" s="15"/>
      <c r="J421" s="15"/>
      <c r="K421" s="15"/>
      <c r="L421" s="15"/>
      <c r="M421" s="15"/>
      <c r="N421" s="15"/>
      <c r="O421" s="15"/>
      <c r="P421" s="15"/>
      <c r="Q421" s="15"/>
      <c r="R421" s="15"/>
      <c r="S421" s="15"/>
      <c r="T421" s="15"/>
      <c r="U421" s="15"/>
      <c r="V421" s="15"/>
    </row>
    <row r="422" spans="1:22">
      <c r="A422" s="15"/>
      <c r="B422" s="15"/>
      <c r="C422" s="15"/>
      <c r="D422" s="15"/>
      <c r="E422" s="15"/>
      <c r="F422" s="15"/>
      <c r="G422" s="15"/>
      <c r="H422" s="15"/>
      <c r="I422" s="15"/>
      <c r="J422" s="15"/>
      <c r="K422" s="15"/>
      <c r="L422" s="15"/>
      <c r="M422" s="15"/>
      <c r="N422" s="15"/>
      <c r="O422" s="15"/>
      <c r="P422" s="15"/>
      <c r="Q422" s="15"/>
      <c r="R422" s="15"/>
      <c r="S422" s="15"/>
      <c r="T422" s="15"/>
      <c r="U422" s="15"/>
      <c r="V422" s="15"/>
    </row>
    <row r="423" spans="1:22">
      <c r="A423" s="15"/>
      <c r="B423" s="15"/>
      <c r="C423" s="15"/>
      <c r="D423" s="15"/>
      <c r="E423" s="15"/>
      <c r="F423" s="15"/>
      <c r="G423" s="15"/>
      <c r="H423" s="15"/>
      <c r="I423" s="15"/>
      <c r="J423" s="15"/>
      <c r="K423" s="15"/>
      <c r="L423" s="15"/>
      <c r="M423" s="15"/>
      <c r="N423" s="15"/>
      <c r="O423" s="15"/>
      <c r="P423" s="15"/>
      <c r="Q423" s="15"/>
      <c r="R423" s="15"/>
      <c r="S423" s="15"/>
      <c r="T423" s="15"/>
      <c r="U423" s="15"/>
      <c r="V423" s="15"/>
    </row>
    <row r="424" spans="1:22">
      <c r="A424" s="15"/>
      <c r="B424" s="15"/>
      <c r="C424" s="15"/>
      <c r="D424" s="15"/>
      <c r="E424" s="15"/>
      <c r="F424" s="15"/>
      <c r="G424" s="15"/>
      <c r="H424" s="15"/>
      <c r="I424" s="15"/>
      <c r="J424" s="15"/>
      <c r="K424" s="15"/>
      <c r="L424" s="15"/>
      <c r="M424" s="15"/>
      <c r="N424" s="15"/>
      <c r="O424" s="15"/>
      <c r="P424" s="15"/>
      <c r="Q424" s="15"/>
      <c r="R424" s="15"/>
      <c r="S424" s="15"/>
      <c r="T424" s="15"/>
      <c r="U424" s="15"/>
      <c r="V424" s="15"/>
    </row>
    <row r="425" spans="1:22">
      <c r="A425" s="15"/>
      <c r="B425" s="15"/>
      <c r="C425" s="15"/>
      <c r="D425" s="15"/>
      <c r="E425" s="15"/>
      <c r="F425" s="15"/>
      <c r="G425" s="15"/>
      <c r="H425" s="15"/>
      <c r="I425" s="15"/>
      <c r="J425" s="15"/>
      <c r="K425" s="15"/>
      <c r="L425" s="15"/>
      <c r="M425" s="15"/>
      <c r="N425" s="15"/>
      <c r="O425" s="15"/>
      <c r="P425" s="15"/>
      <c r="Q425" s="15"/>
      <c r="R425" s="15"/>
      <c r="S425" s="15"/>
      <c r="T425" s="15"/>
      <c r="U425" s="15"/>
      <c r="V425" s="15"/>
    </row>
    <row r="426" spans="1:22">
      <c r="A426" s="15"/>
      <c r="B426" s="15"/>
      <c r="C426" s="15"/>
      <c r="D426" s="15"/>
      <c r="E426" s="15"/>
      <c r="F426" s="15"/>
      <c r="G426" s="15"/>
      <c r="H426" s="15"/>
      <c r="I426" s="15"/>
      <c r="J426" s="15"/>
      <c r="K426" s="15"/>
      <c r="L426" s="15"/>
      <c r="M426" s="15"/>
      <c r="N426" s="15"/>
      <c r="O426" s="15"/>
      <c r="P426" s="15"/>
      <c r="Q426" s="15"/>
      <c r="R426" s="15"/>
      <c r="S426" s="15"/>
      <c r="T426" s="15"/>
      <c r="U426" s="15"/>
      <c r="V426" s="15"/>
    </row>
    <row r="427" spans="1:22">
      <c r="A427" s="15"/>
      <c r="B427" s="15"/>
      <c r="C427" s="15"/>
      <c r="D427" s="15"/>
      <c r="E427" s="15"/>
      <c r="F427" s="15"/>
      <c r="G427" s="15"/>
      <c r="H427" s="15"/>
      <c r="I427" s="15"/>
      <c r="J427" s="15"/>
      <c r="K427" s="15"/>
      <c r="L427" s="15"/>
      <c r="M427" s="15"/>
      <c r="N427" s="15"/>
      <c r="O427" s="15"/>
      <c r="P427" s="15"/>
      <c r="Q427" s="15"/>
      <c r="R427" s="15"/>
      <c r="S427" s="15"/>
      <c r="T427" s="15"/>
      <c r="U427" s="15"/>
      <c r="V427" s="15"/>
    </row>
    <row r="428" spans="1:22">
      <c r="A428" s="15"/>
      <c r="B428" s="15"/>
      <c r="C428" s="15"/>
      <c r="D428" s="15"/>
      <c r="E428" s="15"/>
      <c r="F428" s="15"/>
      <c r="G428" s="15"/>
      <c r="H428" s="15"/>
      <c r="I428" s="15"/>
      <c r="J428" s="15"/>
      <c r="K428" s="15"/>
      <c r="L428" s="15"/>
      <c r="M428" s="15"/>
      <c r="N428" s="15"/>
      <c r="O428" s="15"/>
      <c r="P428" s="15"/>
      <c r="Q428" s="15"/>
      <c r="R428" s="15"/>
      <c r="S428" s="15"/>
      <c r="T428" s="15"/>
      <c r="U428" s="15"/>
      <c r="V428" s="15"/>
    </row>
    <row r="429" spans="1:22">
      <c r="A429" s="15"/>
      <c r="B429" s="15"/>
      <c r="C429" s="15"/>
      <c r="D429" s="15"/>
      <c r="E429" s="15"/>
      <c r="F429" s="15"/>
      <c r="G429" s="15"/>
      <c r="H429" s="15"/>
      <c r="I429" s="15"/>
      <c r="J429" s="15"/>
      <c r="K429" s="15"/>
      <c r="L429" s="15"/>
      <c r="M429" s="15"/>
      <c r="N429" s="15"/>
      <c r="O429" s="15"/>
      <c r="P429" s="15"/>
      <c r="Q429" s="15"/>
      <c r="R429" s="15"/>
      <c r="S429" s="15"/>
      <c r="T429" s="15"/>
      <c r="U429" s="15"/>
      <c r="V429" s="15"/>
    </row>
    <row r="430" spans="1:22">
      <c r="A430" s="15"/>
      <c r="B430" s="15"/>
      <c r="C430" s="15"/>
      <c r="D430" s="15"/>
      <c r="E430" s="15"/>
      <c r="F430" s="15"/>
      <c r="G430" s="15"/>
      <c r="H430" s="15"/>
      <c r="I430" s="15"/>
      <c r="J430" s="15"/>
      <c r="K430" s="15"/>
      <c r="L430" s="15"/>
      <c r="M430" s="15"/>
      <c r="N430" s="15"/>
      <c r="O430" s="15"/>
      <c r="P430" s="15"/>
      <c r="Q430" s="15"/>
      <c r="R430" s="15"/>
      <c r="S430" s="15"/>
      <c r="T430" s="15"/>
      <c r="U430" s="15"/>
      <c r="V430" s="15"/>
    </row>
    <row r="431" spans="1:22">
      <c r="A431" s="15"/>
      <c r="B431" s="15"/>
      <c r="C431" s="15"/>
      <c r="D431" s="15"/>
      <c r="E431" s="15"/>
      <c r="F431" s="15"/>
      <c r="G431" s="15"/>
      <c r="H431" s="15"/>
      <c r="I431" s="15"/>
      <c r="J431" s="15"/>
      <c r="K431" s="15"/>
      <c r="L431" s="15"/>
      <c r="M431" s="15"/>
      <c r="N431" s="15"/>
      <c r="O431" s="15"/>
      <c r="P431" s="15"/>
      <c r="Q431" s="15"/>
      <c r="R431" s="15"/>
      <c r="S431" s="15"/>
      <c r="T431" s="15"/>
      <c r="U431" s="15"/>
      <c r="V431" s="15"/>
    </row>
    <row r="432" spans="1:22">
      <c r="A432" s="15"/>
      <c r="B432" s="15"/>
      <c r="C432" s="15"/>
      <c r="D432" s="15"/>
      <c r="E432" s="15"/>
      <c r="F432" s="15"/>
      <c r="G432" s="15"/>
      <c r="H432" s="15"/>
      <c r="I432" s="15"/>
      <c r="J432" s="15"/>
      <c r="K432" s="15"/>
      <c r="L432" s="15"/>
      <c r="M432" s="15"/>
      <c r="N432" s="15"/>
      <c r="O432" s="15"/>
      <c r="P432" s="15"/>
      <c r="Q432" s="15"/>
      <c r="R432" s="15"/>
      <c r="S432" s="15"/>
      <c r="T432" s="15"/>
      <c r="U432" s="15"/>
      <c r="V432" s="15"/>
    </row>
    <row r="433" spans="1:22">
      <c r="A433" s="15"/>
      <c r="B433" s="15"/>
      <c r="C433" s="15"/>
      <c r="D433" s="15"/>
      <c r="E433" s="15"/>
      <c r="F433" s="15"/>
      <c r="G433" s="15"/>
      <c r="H433" s="15"/>
      <c r="I433" s="15"/>
      <c r="J433" s="15"/>
      <c r="K433" s="15"/>
      <c r="L433" s="15"/>
      <c r="M433" s="15"/>
      <c r="N433" s="15"/>
      <c r="O433" s="15"/>
      <c r="P433" s="15"/>
      <c r="Q433" s="15"/>
      <c r="R433" s="15"/>
      <c r="S433" s="15"/>
      <c r="T433" s="15"/>
      <c r="U433" s="15"/>
      <c r="V433" s="15"/>
    </row>
    <row r="434" spans="1:22">
      <c r="A434" s="15"/>
      <c r="B434" s="15"/>
      <c r="C434" s="15"/>
      <c r="D434" s="15"/>
      <c r="E434" s="15"/>
      <c r="F434" s="15"/>
      <c r="G434" s="15"/>
      <c r="H434" s="15"/>
      <c r="I434" s="15"/>
      <c r="J434" s="15"/>
      <c r="K434" s="15"/>
      <c r="L434" s="15"/>
      <c r="M434" s="15"/>
      <c r="N434" s="15"/>
      <c r="O434" s="15"/>
      <c r="P434" s="15"/>
      <c r="Q434" s="15"/>
      <c r="R434" s="15"/>
      <c r="S434" s="15"/>
      <c r="T434" s="15"/>
      <c r="U434" s="15"/>
      <c r="V434" s="15"/>
    </row>
    <row r="435" spans="1:22">
      <c r="A435" s="15"/>
      <c r="B435" s="15"/>
      <c r="C435" s="15"/>
      <c r="D435" s="15"/>
      <c r="E435" s="15"/>
      <c r="F435" s="15"/>
      <c r="G435" s="15"/>
      <c r="H435" s="15"/>
      <c r="I435" s="15"/>
      <c r="J435" s="15"/>
      <c r="K435" s="15"/>
      <c r="L435" s="15"/>
      <c r="M435" s="15"/>
      <c r="N435" s="15"/>
      <c r="O435" s="15"/>
      <c r="P435" s="15"/>
      <c r="Q435" s="15"/>
      <c r="R435" s="15"/>
      <c r="S435" s="15"/>
      <c r="T435" s="15"/>
      <c r="U435" s="15"/>
      <c r="V435" s="15"/>
    </row>
    <row r="436" spans="1:22">
      <c r="A436" s="15"/>
      <c r="B436" s="15"/>
      <c r="C436" s="15"/>
      <c r="D436" s="15"/>
      <c r="E436" s="15"/>
      <c r="F436" s="15"/>
      <c r="G436" s="15"/>
      <c r="H436" s="15"/>
      <c r="I436" s="15"/>
      <c r="J436" s="15"/>
      <c r="K436" s="15"/>
      <c r="L436" s="15"/>
      <c r="M436" s="15"/>
      <c r="N436" s="15"/>
      <c r="O436" s="15"/>
      <c r="P436" s="15"/>
      <c r="Q436" s="15"/>
      <c r="R436" s="15"/>
      <c r="S436" s="15"/>
      <c r="T436" s="15"/>
      <c r="U436" s="15"/>
      <c r="V436" s="15"/>
    </row>
    <row r="437" spans="1:22">
      <c r="A437" s="15"/>
      <c r="B437" s="15"/>
      <c r="C437" s="15"/>
      <c r="D437" s="15"/>
      <c r="E437" s="15"/>
      <c r="F437" s="15"/>
      <c r="G437" s="15"/>
      <c r="H437" s="15"/>
      <c r="I437" s="15"/>
      <c r="J437" s="15"/>
      <c r="K437" s="15"/>
      <c r="L437" s="15"/>
      <c r="M437" s="15"/>
      <c r="N437" s="15"/>
      <c r="O437" s="15"/>
      <c r="P437" s="15"/>
      <c r="Q437" s="15"/>
      <c r="R437" s="15"/>
      <c r="S437" s="15"/>
      <c r="T437" s="15"/>
      <c r="U437" s="15"/>
      <c r="V437" s="15"/>
    </row>
    <row r="438" spans="1:22">
      <c r="A438" s="15"/>
      <c r="B438" s="15"/>
      <c r="C438" s="15"/>
      <c r="D438" s="15"/>
      <c r="E438" s="15"/>
      <c r="F438" s="15"/>
      <c r="G438" s="15"/>
      <c r="H438" s="15"/>
      <c r="I438" s="15"/>
      <c r="J438" s="15"/>
      <c r="K438" s="15"/>
      <c r="L438" s="15"/>
      <c r="M438" s="15"/>
      <c r="N438" s="15"/>
      <c r="O438" s="15"/>
      <c r="P438" s="15"/>
      <c r="Q438" s="15"/>
      <c r="R438" s="15"/>
      <c r="S438" s="15"/>
      <c r="T438" s="15"/>
      <c r="U438" s="15"/>
      <c r="V438" s="15"/>
    </row>
    <row r="439" spans="1:22">
      <c r="A439" s="15"/>
      <c r="B439" s="15"/>
      <c r="C439" s="15"/>
      <c r="D439" s="15"/>
      <c r="E439" s="15"/>
      <c r="F439" s="15"/>
      <c r="G439" s="15"/>
      <c r="H439" s="15"/>
      <c r="I439" s="15"/>
      <c r="J439" s="15"/>
      <c r="K439" s="15"/>
      <c r="L439" s="15"/>
      <c r="M439" s="15"/>
      <c r="N439" s="15"/>
      <c r="O439" s="15"/>
      <c r="P439" s="15"/>
      <c r="Q439" s="15"/>
      <c r="R439" s="15"/>
      <c r="S439" s="15"/>
      <c r="T439" s="15"/>
      <c r="U439" s="15"/>
      <c r="V439" s="15"/>
    </row>
    <row r="440" spans="1:22">
      <c r="A440" s="15"/>
      <c r="B440" s="15"/>
      <c r="C440" s="15"/>
      <c r="D440" s="15"/>
      <c r="E440" s="15"/>
      <c r="F440" s="15"/>
      <c r="G440" s="15"/>
      <c r="H440" s="15"/>
      <c r="I440" s="15"/>
      <c r="J440" s="15"/>
      <c r="K440" s="15"/>
      <c r="L440" s="15"/>
      <c r="M440" s="15"/>
      <c r="N440" s="15"/>
      <c r="O440" s="15"/>
      <c r="P440" s="15"/>
      <c r="Q440" s="15"/>
      <c r="R440" s="15"/>
      <c r="S440" s="15"/>
      <c r="T440" s="15"/>
      <c r="U440" s="15"/>
      <c r="V440" s="15"/>
    </row>
    <row r="441" spans="1:22">
      <c r="A441" s="15"/>
      <c r="B441" s="15"/>
      <c r="C441" s="15"/>
      <c r="D441" s="15"/>
      <c r="E441" s="15"/>
      <c r="F441" s="15"/>
      <c r="G441" s="15"/>
      <c r="H441" s="15"/>
      <c r="I441" s="15"/>
      <c r="J441" s="15"/>
      <c r="K441" s="15"/>
      <c r="L441" s="15"/>
      <c r="M441" s="15"/>
      <c r="N441" s="15"/>
      <c r="O441" s="15"/>
      <c r="P441" s="15"/>
      <c r="Q441" s="15"/>
      <c r="R441" s="15"/>
      <c r="S441" s="15"/>
      <c r="T441" s="15"/>
      <c r="U441" s="15"/>
      <c r="V441" s="15"/>
    </row>
    <row r="442" spans="1:22">
      <c r="A442" s="15"/>
      <c r="B442" s="15"/>
      <c r="C442" s="15"/>
      <c r="D442" s="15"/>
      <c r="E442" s="15"/>
      <c r="F442" s="15"/>
      <c r="G442" s="15"/>
      <c r="H442" s="15"/>
      <c r="I442" s="15"/>
      <c r="J442" s="15"/>
      <c r="K442" s="15"/>
      <c r="L442" s="15"/>
      <c r="M442" s="15"/>
      <c r="N442" s="15"/>
      <c r="O442" s="15"/>
      <c r="P442" s="15"/>
      <c r="Q442" s="15"/>
      <c r="R442" s="15"/>
      <c r="S442" s="15"/>
      <c r="T442" s="15"/>
      <c r="U442" s="15"/>
      <c r="V442" s="15"/>
    </row>
    <row r="443" spans="1:22">
      <c r="A443" s="15"/>
      <c r="B443" s="15"/>
      <c r="C443" s="15"/>
      <c r="D443" s="15"/>
      <c r="E443" s="15"/>
      <c r="F443" s="15"/>
      <c r="G443" s="15"/>
      <c r="H443" s="15"/>
      <c r="I443" s="15"/>
      <c r="J443" s="15"/>
      <c r="K443" s="15"/>
      <c r="L443" s="15"/>
      <c r="M443" s="15"/>
      <c r="N443" s="15"/>
      <c r="O443" s="15"/>
      <c r="P443" s="15"/>
      <c r="Q443" s="15"/>
      <c r="R443" s="15"/>
      <c r="S443" s="15"/>
      <c r="T443" s="15"/>
      <c r="U443" s="15"/>
      <c r="V443" s="15"/>
    </row>
    <row r="444" spans="1:22">
      <c r="A444" s="15"/>
      <c r="B444" s="15"/>
      <c r="C444" s="15"/>
      <c r="D444" s="15"/>
      <c r="E444" s="15"/>
      <c r="F444" s="15"/>
      <c r="G444" s="15"/>
      <c r="H444" s="15"/>
      <c r="I444" s="15"/>
      <c r="J444" s="15"/>
      <c r="K444" s="15"/>
      <c r="L444" s="15"/>
      <c r="M444" s="15"/>
      <c r="N444" s="15"/>
      <c r="O444" s="15"/>
      <c r="P444" s="15"/>
      <c r="Q444" s="15"/>
      <c r="R444" s="15"/>
      <c r="S444" s="15"/>
      <c r="T444" s="15"/>
      <c r="U444" s="15"/>
      <c r="V444" s="15"/>
    </row>
    <row r="445" spans="1:22">
      <c r="A445" s="15"/>
      <c r="B445" s="15"/>
      <c r="C445" s="15"/>
      <c r="D445" s="15"/>
      <c r="E445" s="15"/>
      <c r="F445" s="15"/>
      <c r="G445" s="15"/>
      <c r="H445" s="15"/>
      <c r="I445" s="15"/>
      <c r="J445" s="15"/>
      <c r="K445" s="15"/>
      <c r="L445" s="15"/>
      <c r="M445" s="15"/>
      <c r="N445" s="15"/>
      <c r="O445" s="15"/>
      <c r="P445" s="15"/>
      <c r="Q445" s="15"/>
      <c r="R445" s="15"/>
      <c r="S445" s="15"/>
      <c r="T445" s="15"/>
      <c r="U445" s="15"/>
      <c r="V445" s="15"/>
    </row>
    <row r="446" spans="1:22">
      <c r="A446" s="15"/>
      <c r="B446" s="15"/>
      <c r="C446" s="15"/>
      <c r="D446" s="15"/>
      <c r="E446" s="15"/>
      <c r="F446" s="15"/>
      <c r="G446" s="15"/>
      <c r="H446" s="15"/>
      <c r="I446" s="15"/>
      <c r="J446" s="15"/>
      <c r="K446" s="15"/>
      <c r="L446" s="15"/>
      <c r="M446" s="15"/>
      <c r="N446" s="15"/>
      <c r="O446" s="15"/>
      <c r="P446" s="15"/>
      <c r="Q446" s="15"/>
      <c r="R446" s="15"/>
      <c r="S446" s="15"/>
      <c r="T446" s="15"/>
      <c r="U446" s="15"/>
      <c r="V446" s="15"/>
    </row>
    <row r="447" spans="1:22">
      <c r="A447" s="15"/>
      <c r="B447" s="15"/>
      <c r="C447" s="15"/>
      <c r="D447" s="15"/>
      <c r="E447" s="15"/>
      <c r="F447" s="15"/>
      <c r="G447" s="15"/>
      <c r="H447" s="15"/>
      <c r="I447" s="15"/>
      <c r="J447" s="15"/>
      <c r="K447" s="15"/>
      <c r="L447" s="15"/>
      <c r="M447" s="15"/>
      <c r="N447" s="15"/>
      <c r="O447" s="15"/>
      <c r="P447" s="15"/>
      <c r="Q447" s="15"/>
      <c r="R447" s="15"/>
      <c r="S447" s="15"/>
      <c r="T447" s="15"/>
      <c r="U447" s="15"/>
      <c r="V447" s="15"/>
    </row>
    <row r="448" spans="1:22">
      <c r="A448" s="15"/>
      <c r="B448" s="15"/>
      <c r="C448" s="15"/>
      <c r="D448" s="15"/>
      <c r="E448" s="15"/>
      <c r="F448" s="15"/>
      <c r="G448" s="15"/>
      <c r="H448" s="15"/>
      <c r="I448" s="15"/>
      <c r="J448" s="15"/>
      <c r="K448" s="15"/>
      <c r="L448" s="15"/>
      <c r="M448" s="15"/>
      <c r="N448" s="15"/>
      <c r="O448" s="15"/>
      <c r="P448" s="15"/>
      <c r="Q448" s="15"/>
      <c r="R448" s="15"/>
      <c r="S448" s="15"/>
      <c r="T448" s="15"/>
      <c r="U448" s="15"/>
      <c r="V448" s="15"/>
    </row>
    <row r="449" spans="1:22">
      <c r="A449" s="15"/>
      <c r="B449" s="15"/>
      <c r="C449" s="15"/>
      <c r="D449" s="15"/>
      <c r="E449" s="15"/>
      <c r="F449" s="15"/>
      <c r="G449" s="15"/>
      <c r="H449" s="15"/>
      <c r="I449" s="15"/>
      <c r="J449" s="15"/>
      <c r="K449" s="15"/>
      <c r="L449" s="15"/>
      <c r="M449" s="15"/>
      <c r="N449" s="15"/>
      <c r="O449" s="15"/>
      <c r="P449" s="15"/>
      <c r="Q449" s="15"/>
      <c r="R449" s="15"/>
      <c r="S449" s="15"/>
      <c r="T449" s="15"/>
      <c r="U449" s="15"/>
      <c r="V449" s="15"/>
    </row>
    <row r="450" spans="1:22">
      <c r="A450" s="15"/>
      <c r="B450" s="15"/>
      <c r="C450" s="15"/>
      <c r="D450" s="15"/>
      <c r="E450" s="15"/>
      <c r="F450" s="15"/>
      <c r="G450" s="15"/>
      <c r="H450" s="15"/>
      <c r="I450" s="15"/>
      <c r="J450" s="15"/>
      <c r="K450" s="15"/>
      <c r="L450" s="15"/>
      <c r="M450" s="15"/>
      <c r="N450" s="15"/>
      <c r="O450" s="15"/>
      <c r="P450" s="15"/>
      <c r="Q450" s="15"/>
      <c r="R450" s="15"/>
      <c r="S450" s="15"/>
      <c r="T450" s="15"/>
      <c r="U450" s="15"/>
      <c r="V450" s="15"/>
    </row>
    <row r="451" spans="1:22">
      <c r="A451" s="15"/>
      <c r="B451" s="15"/>
      <c r="C451" s="15"/>
      <c r="D451" s="15"/>
      <c r="E451" s="15"/>
      <c r="F451" s="15"/>
      <c r="G451" s="15"/>
      <c r="H451" s="15"/>
      <c r="I451" s="15"/>
      <c r="J451" s="15"/>
      <c r="K451" s="15"/>
      <c r="L451" s="15"/>
      <c r="M451" s="15"/>
      <c r="N451" s="15"/>
      <c r="O451" s="15"/>
      <c r="P451" s="15"/>
      <c r="Q451" s="15"/>
      <c r="R451" s="15"/>
      <c r="S451" s="15"/>
      <c r="T451" s="15"/>
      <c r="U451" s="15"/>
      <c r="V451" s="15"/>
    </row>
    <row r="452" spans="1:22">
      <c r="A452" s="15"/>
      <c r="B452" s="15"/>
      <c r="C452" s="15"/>
      <c r="D452" s="15"/>
      <c r="E452" s="15"/>
      <c r="F452" s="15"/>
      <c r="G452" s="15"/>
      <c r="H452" s="15"/>
      <c r="I452" s="15"/>
      <c r="J452" s="15"/>
      <c r="K452" s="15"/>
      <c r="L452" s="15"/>
      <c r="M452" s="15"/>
      <c r="N452" s="15"/>
      <c r="O452" s="15"/>
      <c r="P452" s="15"/>
      <c r="Q452" s="15"/>
      <c r="R452" s="15"/>
      <c r="S452" s="15"/>
      <c r="T452" s="15"/>
      <c r="U452" s="15"/>
      <c r="V452" s="15"/>
    </row>
    <row r="453" spans="1:22">
      <c r="A453" s="15"/>
      <c r="B453" s="15"/>
      <c r="C453" s="15"/>
      <c r="D453" s="15"/>
      <c r="E453" s="15"/>
      <c r="F453" s="15"/>
      <c r="G453" s="15"/>
      <c r="H453" s="15"/>
      <c r="I453" s="15"/>
      <c r="J453" s="15"/>
      <c r="K453" s="15"/>
      <c r="L453" s="15"/>
      <c r="M453" s="15"/>
      <c r="N453" s="15"/>
      <c r="O453" s="15"/>
      <c r="P453" s="15"/>
      <c r="Q453" s="15"/>
      <c r="R453" s="15"/>
      <c r="S453" s="15"/>
      <c r="T453" s="15"/>
      <c r="U453" s="15"/>
      <c r="V453" s="15"/>
    </row>
    <row r="454" spans="1:22">
      <c r="A454" s="15"/>
      <c r="B454" s="15"/>
      <c r="C454" s="15"/>
      <c r="D454" s="15"/>
      <c r="E454" s="15"/>
      <c r="F454" s="15"/>
      <c r="G454" s="15"/>
      <c r="H454" s="15"/>
      <c r="I454" s="15"/>
      <c r="J454" s="15"/>
      <c r="K454" s="15"/>
      <c r="L454" s="15"/>
      <c r="M454" s="15"/>
      <c r="N454" s="15"/>
      <c r="O454" s="15"/>
      <c r="P454" s="15"/>
      <c r="Q454" s="15"/>
      <c r="R454" s="15"/>
      <c r="S454" s="15"/>
      <c r="T454" s="15"/>
      <c r="U454" s="15"/>
      <c r="V454" s="15"/>
    </row>
    <row r="455" spans="1:22">
      <c r="A455" s="15"/>
      <c r="B455" s="15"/>
      <c r="C455" s="15"/>
      <c r="D455" s="15"/>
      <c r="E455" s="15"/>
      <c r="F455" s="15"/>
      <c r="G455" s="15"/>
      <c r="H455" s="15"/>
      <c r="I455" s="15"/>
      <c r="J455" s="15"/>
      <c r="K455" s="15"/>
      <c r="L455" s="15"/>
      <c r="M455" s="15"/>
      <c r="N455" s="15"/>
      <c r="O455" s="15"/>
      <c r="P455" s="15"/>
      <c r="Q455" s="15"/>
      <c r="R455" s="15"/>
      <c r="S455" s="15"/>
      <c r="T455" s="15"/>
      <c r="U455" s="15"/>
      <c r="V455" s="15"/>
    </row>
    <row r="456" spans="1:22">
      <c r="A456" s="15"/>
      <c r="B456" s="15"/>
      <c r="C456" s="15"/>
      <c r="D456" s="15"/>
      <c r="E456" s="15"/>
      <c r="F456" s="15"/>
      <c r="G456" s="15"/>
      <c r="H456" s="15"/>
      <c r="I456" s="15"/>
      <c r="J456" s="15"/>
      <c r="K456" s="15"/>
      <c r="L456" s="15"/>
      <c r="M456" s="15"/>
      <c r="N456" s="15"/>
      <c r="O456" s="15"/>
      <c r="P456" s="15"/>
      <c r="Q456" s="15"/>
      <c r="R456" s="15"/>
      <c r="S456" s="15"/>
      <c r="T456" s="15"/>
      <c r="U456" s="15"/>
      <c r="V456" s="15"/>
    </row>
    <row r="457" spans="1:22">
      <c r="A457" s="15"/>
      <c r="B457" s="15"/>
      <c r="C457" s="15"/>
      <c r="D457" s="15"/>
      <c r="E457" s="15"/>
      <c r="F457" s="15"/>
      <c r="G457" s="15"/>
      <c r="H457" s="15"/>
      <c r="I457" s="15"/>
      <c r="J457" s="15"/>
      <c r="K457" s="15"/>
      <c r="L457" s="15"/>
      <c r="M457" s="15"/>
      <c r="N457" s="15"/>
      <c r="O457" s="15"/>
      <c r="P457" s="15"/>
      <c r="Q457" s="15"/>
      <c r="R457" s="15"/>
      <c r="S457" s="15"/>
      <c r="T457" s="15"/>
      <c r="U457" s="15"/>
      <c r="V457" s="15"/>
    </row>
    <row r="458" spans="1:22">
      <c r="A458" s="15"/>
      <c r="B458" s="15"/>
      <c r="C458" s="15"/>
      <c r="D458" s="15"/>
      <c r="E458" s="15"/>
      <c r="F458" s="15"/>
      <c r="G458" s="15"/>
      <c r="H458" s="15"/>
      <c r="I458" s="15"/>
      <c r="J458" s="15"/>
      <c r="K458" s="15"/>
      <c r="L458" s="15"/>
      <c r="M458" s="15"/>
      <c r="N458" s="15"/>
      <c r="O458" s="15"/>
      <c r="P458" s="15"/>
      <c r="Q458" s="15"/>
      <c r="R458" s="15"/>
      <c r="S458" s="15"/>
      <c r="T458" s="15"/>
      <c r="U458" s="15"/>
      <c r="V458" s="15"/>
    </row>
    <row r="459" spans="1:22">
      <c r="A459" s="15"/>
      <c r="B459" s="15"/>
      <c r="C459" s="15"/>
      <c r="D459" s="15"/>
      <c r="E459" s="15"/>
      <c r="F459" s="15"/>
      <c r="G459" s="15"/>
      <c r="H459" s="15"/>
      <c r="I459" s="15"/>
      <c r="J459" s="15"/>
      <c r="K459" s="15"/>
      <c r="L459" s="15"/>
      <c r="M459" s="15"/>
      <c r="N459" s="15"/>
      <c r="O459" s="15"/>
      <c r="P459" s="15"/>
      <c r="Q459" s="15"/>
      <c r="R459" s="15"/>
      <c r="S459" s="15"/>
      <c r="T459" s="15"/>
      <c r="U459" s="15"/>
      <c r="V459" s="15"/>
    </row>
    <row r="460" spans="1:22">
      <c r="A460" s="15"/>
      <c r="B460" s="15"/>
      <c r="C460" s="15"/>
      <c r="D460" s="15"/>
      <c r="E460" s="15"/>
      <c r="F460" s="15"/>
      <c r="G460" s="15"/>
      <c r="H460" s="15"/>
      <c r="I460" s="15"/>
      <c r="J460" s="15"/>
      <c r="K460" s="15"/>
      <c r="L460" s="15"/>
      <c r="M460" s="15"/>
      <c r="N460" s="15"/>
      <c r="O460" s="15"/>
      <c r="P460" s="15"/>
      <c r="Q460" s="15"/>
      <c r="R460" s="15"/>
      <c r="S460" s="15"/>
      <c r="T460" s="15"/>
      <c r="U460" s="15"/>
      <c r="V460" s="15"/>
    </row>
    <row r="461" spans="1:22">
      <c r="A461" s="15"/>
      <c r="B461" s="15"/>
      <c r="C461" s="15"/>
      <c r="D461" s="15"/>
      <c r="E461" s="15"/>
      <c r="F461" s="15"/>
      <c r="G461" s="15"/>
      <c r="H461" s="15"/>
      <c r="I461" s="15"/>
      <c r="J461" s="15"/>
      <c r="K461" s="15"/>
      <c r="L461" s="15"/>
      <c r="M461" s="15"/>
      <c r="N461" s="15"/>
      <c r="O461" s="15"/>
      <c r="P461" s="15"/>
      <c r="Q461" s="15"/>
      <c r="R461" s="15"/>
      <c r="S461" s="15"/>
      <c r="T461" s="15"/>
      <c r="U461" s="15"/>
      <c r="V461" s="15"/>
    </row>
    <row r="462" spans="1:22">
      <c r="A462" s="15"/>
      <c r="B462" s="15"/>
      <c r="C462" s="15"/>
      <c r="D462" s="15"/>
      <c r="E462" s="15"/>
      <c r="F462" s="15"/>
      <c r="G462" s="15"/>
      <c r="H462" s="15"/>
      <c r="I462" s="15"/>
      <c r="J462" s="15"/>
      <c r="K462" s="15"/>
      <c r="L462" s="15"/>
      <c r="M462" s="15"/>
      <c r="N462" s="15"/>
      <c r="O462" s="15"/>
      <c r="P462" s="15"/>
      <c r="Q462" s="15"/>
      <c r="R462" s="15"/>
      <c r="S462" s="15"/>
      <c r="T462" s="15"/>
      <c r="U462" s="15"/>
      <c r="V462" s="15"/>
    </row>
    <row r="463" spans="1:22">
      <c r="A463" s="15"/>
      <c r="B463" s="15"/>
      <c r="C463" s="15"/>
      <c r="D463" s="15"/>
      <c r="E463" s="15"/>
      <c r="F463" s="15"/>
      <c r="G463" s="15"/>
      <c r="H463" s="15"/>
      <c r="I463" s="15"/>
      <c r="J463" s="15"/>
      <c r="K463" s="15"/>
      <c r="L463" s="15"/>
      <c r="M463" s="15"/>
      <c r="N463" s="15"/>
      <c r="O463" s="15"/>
      <c r="P463" s="15"/>
      <c r="Q463" s="15"/>
      <c r="R463" s="15"/>
      <c r="S463" s="15"/>
      <c r="T463" s="15"/>
      <c r="U463" s="15"/>
      <c r="V463" s="15"/>
    </row>
    <row r="464" spans="1:22">
      <c r="A464" s="15"/>
      <c r="B464" s="15"/>
      <c r="C464" s="15"/>
      <c r="D464" s="15"/>
      <c r="E464" s="15"/>
      <c r="F464" s="15"/>
      <c r="G464" s="15"/>
      <c r="H464" s="15"/>
      <c r="I464" s="15"/>
      <c r="J464" s="15"/>
      <c r="K464" s="15"/>
      <c r="L464" s="15"/>
      <c r="M464" s="15"/>
      <c r="N464" s="15"/>
      <c r="O464" s="15"/>
      <c r="P464" s="15"/>
      <c r="Q464" s="15"/>
      <c r="R464" s="15"/>
      <c r="S464" s="15"/>
      <c r="T464" s="15"/>
      <c r="U464" s="15"/>
      <c r="V464" s="15"/>
    </row>
    <row r="465" spans="1:22">
      <c r="A465" s="15"/>
      <c r="B465" s="15"/>
      <c r="C465" s="15"/>
      <c r="D465" s="15"/>
      <c r="E465" s="15"/>
      <c r="F465" s="15"/>
      <c r="G465" s="15"/>
      <c r="H465" s="15"/>
      <c r="I465" s="15"/>
      <c r="J465" s="15"/>
      <c r="K465" s="15"/>
      <c r="L465" s="15"/>
      <c r="M465" s="15"/>
      <c r="N465" s="15"/>
      <c r="O465" s="15"/>
      <c r="P465" s="15"/>
      <c r="Q465" s="15"/>
      <c r="R465" s="15"/>
      <c r="S465" s="15"/>
      <c r="T465" s="15"/>
      <c r="U465" s="15"/>
      <c r="V465" s="15"/>
    </row>
    <row r="466" spans="1:22">
      <c r="A466" s="15"/>
      <c r="B466" s="15"/>
      <c r="C466" s="15"/>
      <c r="D466" s="15"/>
      <c r="E466" s="15"/>
      <c r="F466" s="15"/>
      <c r="G466" s="15"/>
      <c r="H466" s="15"/>
      <c r="I466" s="15"/>
      <c r="J466" s="15"/>
      <c r="K466" s="15"/>
      <c r="L466" s="15"/>
      <c r="M466" s="15"/>
      <c r="N466" s="15"/>
      <c r="O466" s="15"/>
      <c r="P466" s="15"/>
      <c r="Q466" s="15"/>
      <c r="R466" s="15"/>
      <c r="S466" s="15"/>
      <c r="T466" s="15"/>
      <c r="U466" s="15"/>
      <c r="V466" s="15"/>
    </row>
    <row r="467" spans="1:22">
      <c r="A467" s="15"/>
      <c r="B467" s="15"/>
      <c r="C467" s="15"/>
      <c r="D467" s="15"/>
      <c r="E467" s="15"/>
      <c r="F467" s="15"/>
      <c r="G467" s="15"/>
      <c r="H467" s="15"/>
      <c r="I467" s="15"/>
      <c r="J467" s="15"/>
      <c r="K467" s="15"/>
      <c r="L467" s="15"/>
      <c r="M467" s="15"/>
      <c r="N467" s="15"/>
      <c r="O467" s="15"/>
      <c r="P467" s="15"/>
      <c r="Q467" s="15"/>
      <c r="R467" s="15"/>
      <c r="S467" s="15"/>
      <c r="T467" s="15"/>
      <c r="U467" s="15"/>
      <c r="V467" s="15"/>
    </row>
    <row r="468" spans="1:22">
      <c r="A468" s="15"/>
      <c r="B468" s="15"/>
      <c r="C468" s="15"/>
      <c r="D468" s="15"/>
      <c r="E468" s="15"/>
      <c r="F468" s="15"/>
      <c r="G468" s="15"/>
      <c r="H468" s="15"/>
      <c r="I468" s="15"/>
      <c r="J468" s="15"/>
      <c r="K468" s="15"/>
      <c r="L468" s="15"/>
      <c r="M468" s="15"/>
      <c r="N468" s="15"/>
      <c r="O468" s="15"/>
      <c r="P468" s="15"/>
      <c r="Q468" s="15"/>
      <c r="R468" s="15"/>
      <c r="S468" s="15"/>
      <c r="T468" s="15"/>
      <c r="U468" s="15"/>
      <c r="V468" s="15"/>
    </row>
    <row r="469" spans="1:22">
      <c r="A469" s="15"/>
      <c r="B469" s="15"/>
      <c r="C469" s="15"/>
      <c r="D469" s="15"/>
      <c r="E469" s="15"/>
      <c r="F469" s="15"/>
      <c r="G469" s="15"/>
      <c r="H469" s="15"/>
      <c r="I469" s="15"/>
      <c r="J469" s="15"/>
      <c r="K469" s="15"/>
      <c r="L469" s="15"/>
      <c r="M469" s="15"/>
      <c r="N469" s="15"/>
      <c r="O469" s="15"/>
      <c r="P469" s="15"/>
      <c r="Q469" s="15"/>
      <c r="R469" s="15"/>
      <c r="S469" s="15"/>
      <c r="T469" s="15"/>
      <c r="U469" s="15"/>
      <c r="V469" s="15"/>
    </row>
    <row r="470" spans="1:22">
      <c r="A470" s="15"/>
      <c r="B470" s="15"/>
      <c r="C470" s="15"/>
      <c r="D470" s="15"/>
      <c r="E470" s="15"/>
      <c r="F470" s="15"/>
      <c r="G470" s="15"/>
      <c r="H470" s="15"/>
      <c r="I470" s="15"/>
      <c r="J470" s="15"/>
      <c r="K470" s="15"/>
      <c r="L470" s="15"/>
      <c r="M470" s="15"/>
      <c r="N470" s="15"/>
      <c r="O470" s="15"/>
      <c r="P470" s="15"/>
      <c r="Q470" s="15"/>
      <c r="R470" s="15"/>
      <c r="S470" s="15"/>
      <c r="T470" s="15"/>
      <c r="U470" s="15"/>
      <c r="V470" s="15"/>
    </row>
    <row r="471" spans="1:22">
      <c r="A471" s="15"/>
      <c r="B471" s="15"/>
      <c r="C471" s="15"/>
      <c r="D471" s="15"/>
      <c r="E471" s="15"/>
      <c r="F471" s="15"/>
      <c r="G471" s="15"/>
      <c r="H471" s="15"/>
      <c r="I471" s="15"/>
      <c r="J471" s="15"/>
      <c r="K471" s="15"/>
      <c r="L471" s="15"/>
      <c r="M471" s="15"/>
      <c r="N471" s="15"/>
      <c r="O471" s="15"/>
      <c r="P471" s="15"/>
      <c r="Q471" s="15"/>
      <c r="R471" s="15"/>
      <c r="S471" s="15"/>
      <c r="T471" s="15"/>
      <c r="U471" s="15"/>
      <c r="V471" s="15"/>
    </row>
    <row r="472" spans="1:22">
      <c r="A472" s="15"/>
      <c r="B472" s="15"/>
      <c r="C472" s="15"/>
      <c r="D472" s="15"/>
      <c r="E472" s="15"/>
      <c r="F472" s="15"/>
      <c r="G472" s="15"/>
      <c r="H472" s="15"/>
      <c r="I472" s="15"/>
      <c r="J472" s="15"/>
      <c r="K472" s="15"/>
      <c r="L472" s="15"/>
      <c r="M472" s="15"/>
      <c r="N472" s="15"/>
      <c r="O472" s="15"/>
      <c r="P472" s="15"/>
      <c r="Q472" s="15"/>
      <c r="R472" s="15"/>
      <c r="S472" s="15"/>
      <c r="T472" s="15"/>
      <c r="U472" s="15"/>
      <c r="V472" s="15"/>
    </row>
    <row r="473" spans="1:22">
      <c r="A473" s="15"/>
      <c r="B473" s="15"/>
      <c r="C473" s="15"/>
      <c r="D473" s="15"/>
      <c r="E473" s="15"/>
      <c r="F473" s="15"/>
      <c r="G473" s="15"/>
      <c r="H473" s="15"/>
      <c r="I473" s="15"/>
      <c r="J473" s="15"/>
      <c r="K473" s="15"/>
      <c r="L473" s="15"/>
      <c r="M473" s="15"/>
      <c r="N473" s="15"/>
      <c r="O473" s="15"/>
      <c r="P473" s="15"/>
      <c r="Q473" s="15"/>
      <c r="R473" s="15"/>
      <c r="S473" s="15"/>
      <c r="T473" s="15"/>
      <c r="U473" s="15"/>
      <c r="V473" s="15"/>
    </row>
    <row r="474" spans="1:22">
      <c r="A474" s="15"/>
      <c r="B474" s="15"/>
      <c r="C474" s="15"/>
      <c r="D474" s="15"/>
      <c r="E474" s="15"/>
      <c r="F474" s="15"/>
      <c r="G474" s="15"/>
      <c r="H474" s="15"/>
      <c r="I474" s="15"/>
      <c r="J474" s="15"/>
      <c r="K474" s="15"/>
      <c r="L474" s="15"/>
      <c r="M474" s="15"/>
      <c r="N474" s="15"/>
      <c r="O474" s="15"/>
      <c r="P474" s="15"/>
      <c r="Q474" s="15"/>
      <c r="R474" s="15"/>
      <c r="S474" s="15"/>
      <c r="T474" s="15"/>
      <c r="U474" s="15"/>
      <c r="V474" s="15"/>
    </row>
    <row r="475" spans="1:22">
      <c r="A475" s="15"/>
      <c r="B475" s="15"/>
      <c r="C475" s="15"/>
      <c r="D475" s="15"/>
      <c r="E475" s="15"/>
      <c r="F475" s="15"/>
      <c r="G475" s="15"/>
      <c r="H475" s="15"/>
      <c r="I475" s="15"/>
      <c r="J475" s="15"/>
      <c r="K475" s="15"/>
      <c r="L475" s="15"/>
      <c r="M475" s="15"/>
      <c r="N475" s="15"/>
      <c r="O475" s="15"/>
      <c r="P475" s="15"/>
      <c r="Q475" s="15"/>
      <c r="R475" s="15"/>
      <c r="S475" s="15"/>
      <c r="T475" s="15"/>
      <c r="U475" s="15"/>
      <c r="V475" s="15"/>
    </row>
    <row r="476" spans="1:22">
      <c r="A476" s="15"/>
      <c r="B476" s="15"/>
      <c r="C476" s="15"/>
      <c r="D476" s="15"/>
      <c r="E476" s="15"/>
      <c r="F476" s="15"/>
      <c r="G476" s="15"/>
      <c r="H476" s="15"/>
      <c r="I476" s="15"/>
      <c r="J476" s="15"/>
      <c r="K476" s="15"/>
      <c r="L476" s="15"/>
      <c r="M476" s="15"/>
      <c r="N476" s="15"/>
      <c r="O476" s="15"/>
      <c r="P476" s="15"/>
      <c r="Q476" s="15"/>
      <c r="R476" s="15"/>
      <c r="S476" s="15"/>
      <c r="T476" s="15"/>
      <c r="U476" s="15"/>
      <c r="V476" s="15"/>
    </row>
    <row r="477" spans="1:22">
      <c r="A477" s="15"/>
      <c r="B477" s="15"/>
      <c r="C477" s="15"/>
      <c r="D477" s="15"/>
      <c r="E477" s="15"/>
      <c r="F477" s="15"/>
      <c r="G477" s="15"/>
      <c r="H477" s="15"/>
      <c r="I477" s="15"/>
      <c r="J477" s="15"/>
      <c r="K477" s="15"/>
      <c r="L477" s="15"/>
      <c r="M477" s="15"/>
      <c r="N477" s="15"/>
      <c r="O477" s="15"/>
      <c r="P477" s="15"/>
      <c r="Q477" s="15"/>
      <c r="R477" s="15"/>
      <c r="S477" s="15"/>
      <c r="T477" s="15"/>
      <c r="U477" s="15"/>
      <c r="V477" s="15"/>
    </row>
    <row r="478" spans="1:22">
      <c r="A478" s="15"/>
      <c r="B478" s="15"/>
      <c r="C478" s="15"/>
      <c r="D478" s="15"/>
      <c r="E478" s="15"/>
      <c r="F478" s="15"/>
      <c r="G478" s="15"/>
      <c r="H478" s="15"/>
      <c r="I478" s="15"/>
      <c r="J478" s="15"/>
      <c r="K478" s="15"/>
      <c r="L478" s="15"/>
      <c r="M478" s="15"/>
      <c r="N478" s="15"/>
      <c r="O478" s="15"/>
      <c r="P478" s="15"/>
      <c r="Q478" s="15"/>
      <c r="R478" s="15"/>
      <c r="S478" s="15"/>
      <c r="T478" s="15"/>
      <c r="U478" s="15"/>
      <c r="V478" s="15"/>
    </row>
    <row r="479" spans="1:22">
      <c r="A479" s="15"/>
      <c r="B479" s="15"/>
      <c r="C479" s="15"/>
      <c r="D479" s="15"/>
      <c r="E479" s="15"/>
      <c r="F479" s="15"/>
      <c r="G479" s="15"/>
      <c r="H479" s="15"/>
      <c r="I479" s="15"/>
      <c r="J479" s="15"/>
      <c r="K479" s="15"/>
      <c r="L479" s="15"/>
      <c r="M479" s="15"/>
      <c r="N479" s="15"/>
      <c r="O479" s="15"/>
      <c r="P479" s="15"/>
      <c r="Q479" s="15"/>
      <c r="R479" s="15"/>
      <c r="S479" s="15"/>
      <c r="T479" s="15"/>
      <c r="U479" s="15"/>
      <c r="V479" s="15"/>
    </row>
    <row r="480" spans="1:22">
      <c r="A480" s="15"/>
      <c r="B480" s="15"/>
      <c r="C480" s="15"/>
      <c r="D480" s="15"/>
      <c r="E480" s="15"/>
      <c r="F480" s="15"/>
      <c r="G480" s="15"/>
      <c r="H480" s="15"/>
      <c r="I480" s="15"/>
      <c r="J480" s="15"/>
      <c r="K480" s="15"/>
      <c r="L480" s="15"/>
      <c r="M480" s="15"/>
      <c r="N480" s="15"/>
      <c r="O480" s="15"/>
      <c r="P480" s="15"/>
      <c r="Q480" s="15"/>
      <c r="R480" s="15"/>
      <c r="S480" s="15"/>
      <c r="T480" s="15"/>
      <c r="U480" s="15"/>
      <c r="V480" s="15"/>
    </row>
    <row r="481" spans="1:22">
      <c r="A481" s="15"/>
      <c r="B481" s="15"/>
      <c r="C481" s="15"/>
      <c r="D481" s="15"/>
      <c r="E481" s="15"/>
      <c r="F481" s="15"/>
      <c r="G481" s="15"/>
      <c r="H481" s="15"/>
      <c r="I481" s="15"/>
      <c r="J481" s="15"/>
      <c r="K481" s="15"/>
      <c r="L481" s="15"/>
      <c r="M481" s="15"/>
      <c r="N481" s="15"/>
      <c r="O481" s="15"/>
      <c r="P481" s="15"/>
      <c r="Q481" s="15"/>
      <c r="R481" s="15"/>
      <c r="S481" s="15"/>
      <c r="T481" s="15"/>
      <c r="U481" s="15"/>
      <c r="V481" s="15"/>
    </row>
    <row r="482" spans="1:22">
      <c r="A482" s="15"/>
      <c r="B482" s="15"/>
      <c r="C482" s="15"/>
      <c r="D482" s="15"/>
      <c r="E482" s="15"/>
      <c r="F482" s="15"/>
      <c r="G482" s="15"/>
      <c r="H482" s="15"/>
      <c r="I482" s="15"/>
      <c r="J482" s="15"/>
      <c r="K482" s="15"/>
      <c r="L482" s="15"/>
      <c r="M482" s="15"/>
      <c r="N482" s="15"/>
      <c r="O482" s="15"/>
      <c r="P482" s="15"/>
      <c r="Q482" s="15"/>
      <c r="R482" s="15"/>
      <c r="S482" s="15"/>
      <c r="T482" s="15"/>
      <c r="U482" s="15"/>
      <c r="V482" s="15"/>
    </row>
    <row r="483" spans="1:22">
      <c r="A483" s="15"/>
      <c r="B483" s="15"/>
      <c r="C483" s="15"/>
      <c r="D483" s="15"/>
      <c r="E483" s="15"/>
      <c r="F483" s="15"/>
      <c r="G483" s="15"/>
      <c r="H483" s="15"/>
      <c r="I483" s="15"/>
      <c r="J483" s="15"/>
      <c r="K483" s="15"/>
      <c r="L483" s="15"/>
      <c r="M483" s="15"/>
      <c r="N483" s="15"/>
      <c r="O483" s="15"/>
      <c r="P483" s="15"/>
      <c r="Q483" s="15"/>
      <c r="R483" s="15"/>
      <c r="S483" s="15"/>
      <c r="T483" s="15"/>
      <c r="U483" s="15"/>
      <c r="V483" s="15"/>
    </row>
    <row r="484" spans="1:22">
      <c r="A484" s="15"/>
      <c r="B484" s="15"/>
      <c r="C484" s="15"/>
      <c r="D484" s="15"/>
      <c r="E484" s="15"/>
      <c r="F484" s="15"/>
      <c r="G484" s="15"/>
      <c r="H484" s="15"/>
      <c r="I484" s="15"/>
      <c r="J484" s="15"/>
      <c r="K484" s="15"/>
      <c r="L484" s="15"/>
      <c r="M484" s="15"/>
      <c r="N484" s="15"/>
      <c r="O484" s="15"/>
      <c r="P484" s="15"/>
      <c r="Q484" s="15"/>
      <c r="R484" s="15"/>
      <c r="S484" s="15"/>
      <c r="T484" s="15"/>
      <c r="U484" s="15"/>
      <c r="V484" s="15"/>
    </row>
    <row r="485" spans="1:22">
      <c r="A485" s="15"/>
      <c r="B485" s="15"/>
      <c r="C485" s="15"/>
      <c r="D485" s="15"/>
      <c r="E485" s="15"/>
      <c r="F485" s="15"/>
      <c r="G485" s="15"/>
      <c r="H485" s="15"/>
      <c r="I485" s="15"/>
      <c r="J485" s="15"/>
      <c r="K485" s="15"/>
      <c r="L485" s="15"/>
      <c r="M485" s="15"/>
      <c r="N485" s="15"/>
      <c r="O485" s="15"/>
      <c r="P485" s="15"/>
      <c r="Q485" s="15"/>
      <c r="R485" s="15"/>
      <c r="S485" s="15"/>
      <c r="T485" s="15"/>
      <c r="U485" s="15"/>
      <c r="V485" s="15"/>
    </row>
    <row r="486" spans="1:22">
      <c r="A486" s="15"/>
      <c r="B486" s="15"/>
      <c r="C486" s="15"/>
      <c r="D486" s="15"/>
      <c r="E486" s="15"/>
      <c r="F486" s="15"/>
      <c r="G486" s="15"/>
      <c r="H486" s="15"/>
      <c r="I486" s="15"/>
      <c r="J486" s="15"/>
      <c r="K486" s="15"/>
      <c r="L486" s="15"/>
      <c r="M486" s="15"/>
      <c r="N486" s="15"/>
      <c r="O486" s="15"/>
      <c r="P486" s="15"/>
      <c r="Q486" s="15"/>
      <c r="R486" s="15"/>
      <c r="S486" s="15"/>
      <c r="T486" s="15"/>
      <c r="U486" s="15"/>
      <c r="V486" s="15"/>
    </row>
    <row r="487" spans="1:22">
      <c r="A487" s="15"/>
      <c r="B487" s="15"/>
      <c r="C487" s="15"/>
      <c r="D487" s="15"/>
      <c r="E487" s="15"/>
      <c r="F487" s="15"/>
      <c r="G487" s="15"/>
      <c r="H487" s="15"/>
      <c r="I487" s="15"/>
      <c r="J487" s="15"/>
      <c r="K487" s="15"/>
      <c r="L487" s="15"/>
      <c r="M487" s="15"/>
      <c r="N487" s="15"/>
      <c r="O487" s="15"/>
      <c r="P487" s="15"/>
      <c r="Q487" s="15"/>
      <c r="R487" s="15"/>
      <c r="S487" s="15"/>
      <c r="T487" s="15"/>
      <c r="U487" s="15"/>
      <c r="V487" s="15"/>
    </row>
    <row r="488" spans="1:22">
      <c r="A488" s="15"/>
      <c r="B488" s="15"/>
      <c r="C488" s="15"/>
      <c r="D488" s="15"/>
      <c r="E488" s="15"/>
      <c r="F488" s="15"/>
      <c r="G488" s="15"/>
      <c r="H488" s="15"/>
      <c r="I488" s="15"/>
      <c r="J488" s="15"/>
      <c r="K488" s="15"/>
      <c r="L488" s="15"/>
      <c r="M488" s="15"/>
      <c r="N488" s="15"/>
      <c r="O488" s="15"/>
      <c r="P488" s="15"/>
      <c r="Q488" s="15"/>
      <c r="R488" s="15"/>
      <c r="S488" s="15"/>
      <c r="T488" s="15"/>
      <c r="U488" s="15"/>
      <c r="V488" s="15"/>
    </row>
    <row r="489" spans="1:22">
      <c r="A489" s="15"/>
      <c r="B489" s="15"/>
      <c r="C489" s="15"/>
      <c r="D489" s="15"/>
      <c r="E489" s="15"/>
      <c r="F489" s="15"/>
      <c r="G489" s="15"/>
      <c r="H489" s="15"/>
      <c r="I489" s="15"/>
      <c r="J489" s="15"/>
      <c r="K489" s="15"/>
      <c r="L489" s="15"/>
      <c r="M489" s="15"/>
      <c r="N489" s="15"/>
      <c r="O489" s="15"/>
      <c r="P489" s="15"/>
      <c r="Q489" s="15"/>
      <c r="R489" s="15"/>
      <c r="S489" s="15"/>
      <c r="T489" s="15"/>
      <c r="U489" s="15"/>
      <c r="V489" s="15"/>
    </row>
    <row r="490" spans="1:22">
      <c r="A490" s="15"/>
      <c r="B490" s="15"/>
      <c r="C490" s="15"/>
      <c r="D490" s="15"/>
      <c r="E490" s="15"/>
      <c r="F490" s="15"/>
      <c r="G490" s="15"/>
      <c r="H490" s="15"/>
      <c r="I490" s="15"/>
      <c r="J490" s="15"/>
      <c r="K490" s="15"/>
      <c r="L490" s="15"/>
      <c r="M490" s="15"/>
      <c r="N490" s="15"/>
      <c r="O490" s="15"/>
      <c r="P490" s="15"/>
      <c r="Q490" s="15"/>
      <c r="R490" s="15"/>
      <c r="S490" s="15"/>
      <c r="T490" s="15"/>
      <c r="U490" s="15"/>
      <c r="V490" s="15"/>
    </row>
    <row r="491" spans="1:22">
      <c r="A491" s="15"/>
      <c r="B491" s="15"/>
      <c r="C491" s="15"/>
      <c r="D491" s="15"/>
      <c r="E491" s="15"/>
      <c r="F491" s="15"/>
      <c r="G491" s="15"/>
      <c r="H491" s="15"/>
      <c r="I491" s="15"/>
      <c r="J491" s="15"/>
      <c r="K491" s="15"/>
      <c r="L491" s="15"/>
      <c r="M491" s="15"/>
      <c r="N491" s="15"/>
      <c r="O491" s="15"/>
      <c r="P491" s="15"/>
      <c r="Q491" s="15"/>
      <c r="R491" s="15"/>
      <c r="S491" s="15"/>
      <c r="T491" s="15"/>
      <c r="U491" s="15"/>
      <c r="V491" s="15"/>
    </row>
    <row r="492" spans="1:22">
      <c r="A492" s="15"/>
      <c r="B492" s="15"/>
      <c r="C492" s="15"/>
      <c r="D492" s="15"/>
      <c r="E492" s="15"/>
      <c r="F492" s="15"/>
      <c r="G492" s="15"/>
      <c r="H492" s="15"/>
      <c r="I492" s="15"/>
      <c r="J492" s="15"/>
      <c r="K492" s="15"/>
      <c r="L492" s="15"/>
      <c r="M492" s="15"/>
      <c r="N492" s="15"/>
      <c r="O492" s="15"/>
      <c r="P492" s="15"/>
      <c r="Q492" s="15"/>
      <c r="R492" s="15"/>
      <c r="S492" s="15"/>
      <c r="T492" s="15"/>
      <c r="U492" s="15"/>
      <c r="V492" s="15"/>
    </row>
    <row r="493" spans="1:22">
      <c r="A493" s="15"/>
      <c r="B493" s="15"/>
      <c r="C493" s="15"/>
      <c r="D493" s="15"/>
      <c r="E493" s="15"/>
      <c r="F493" s="15"/>
      <c r="G493" s="15"/>
      <c r="H493" s="15"/>
      <c r="I493" s="15"/>
      <c r="J493" s="15"/>
      <c r="K493" s="15"/>
      <c r="L493" s="15"/>
      <c r="M493" s="15"/>
      <c r="N493" s="15"/>
      <c r="O493" s="15"/>
      <c r="P493" s="15"/>
      <c r="Q493" s="15"/>
      <c r="R493" s="15"/>
      <c r="S493" s="15"/>
      <c r="T493" s="15"/>
      <c r="U493" s="15"/>
      <c r="V493" s="15"/>
    </row>
    <row r="494" spans="1:22">
      <c r="A494" s="15"/>
      <c r="B494" s="15"/>
      <c r="C494" s="15"/>
      <c r="D494" s="15"/>
      <c r="E494" s="15"/>
      <c r="F494" s="15"/>
      <c r="G494" s="15"/>
      <c r="H494" s="15"/>
      <c r="I494" s="15"/>
      <c r="J494" s="15"/>
      <c r="K494" s="15"/>
      <c r="L494" s="15"/>
      <c r="M494" s="15"/>
      <c r="N494" s="15"/>
      <c r="O494" s="15"/>
      <c r="P494" s="15"/>
      <c r="Q494" s="15"/>
      <c r="R494" s="15"/>
      <c r="S494" s="15"/>
      <c r="T494" s="15"/>
      <c r="U494" s="15"/>
      <c r="V494" s="15"/>
    </row>
    <row r="495" spans="1:22">
      <c r="A495" s="15"/>
      <c r="B495" s="15"/>
      <c r="C495" s="15"/>
      <c r="D495" s="15"/>
      <c r="E495" s="15"/>
      <c r="F495" s="15"/>
      <c r="G495" s="15"/>
      <c r="H495" s="15"/>
      <c r="I495" s="15"/>
      <c r="J495" s="15"/>
      <c r="K495" s="15"/>
      <c r="L495" s="15"/>
      <c r="M495" s="15"/>
      <c r="N495" s="15"/>
      <c r="O495" s="15"/>
      <c r="P495" s="15"/>
      <c r="Q495" s="15"/>
      <c r="R495" s="15"/>
      <c r="S495" s="15"/>
      <c r="T495" s="15"/>
      <c r="U495" s="15"/>
      <c r="V495" s="15"/>
    </row>
    <row r="496" spans="1:22">
      <c r="A496" s="15"/>
      <c r="B496" s="15"/>
      <c r="C496" s="15"/>
      <c r="D496" s="15"/>
      <c r="E496" s="15"/>
      <c r="F496" s="15"/>
      <c r="G496" s="15"/>
      <c r="H496" s="15"/>
      <c r="I496" s="15"/>
      <c r="J496" s="15"/>
      <c r="K496" s="15"/>
      <c r="L496" s="15"/>
      <c r="M496" s="15"/>
      <c r="N496" s="15"/>
      <c r="O496" s="15"/>
      <c r="P496" s="15"/>
      <c r="Q496" s="15"/>
      <c r="R496" s="15"/>
      <c r="S496" s="15"/>
      <c r="T496" s="15"/>
      <c r="U496" s="15"/>
      <c r="V496" s="15"/>
    </row>
    <row r="497" spans="1:22">
      <c r="A497" s="15"/>
      <c r="B497" s="15"/>
      <c r="C497" s="15"/>
      <c r="D497" s="15"/>
      <c r="E497" s="15"/>
      <c r="F497" s="15"/>
      <c r="G497" s="15"/>
      <c r="H497" s="15"/>
      <c r="I497" s="15"/>
      <c r="J497" s="15"/>
      <c r="K497" s="15"/>
      <c r="L497" s="15"/>
      <c r="M497" s="15"/>
      <c r="N497" s="15"/>
      <c r="O497" s="15"/>
      <c r="P497" s="15"/>
      <c r="Q497" s="15"/>
      <c r="R497" s="15"/>
      <c r="S497" s="15"/>
      <c r="T497" s="15"/>
      <c r="U497" s="15"/>
      <c r="V497" s="15"/>
    </row>
    <row r="498" spans="1:22">
      <c r="A498" s="15"/>
      <c r="B498" s="15"/>
      <c r="C498" s="15"/>
      <c r="D498" s="15"/>
      <c r="E498" s="15"/>
      <c r="F498" s="15"/>
      <c r="G498" s="15"/>
      <c r="H498" s="15"/>
      <c r="I498" s="15"/>
      <c r="J498" s="15"/>
      <c r="K498" s="15"/>
      <c r="L498" s="15"/>
      <c r="M498" s="15"/>
      <c r="N498" s="15"/>
      <c r="O498" s="15"/>
      <c r="P498" s="15"/>
      <c r="Q498" s="15"/>
      <c r="R498" s="15"/>
      <c r="S498" s="15"/>
      <c r="T498" s="15"/>
      <c r="U498" s="15"/>
      <c r="V498" s="15"/>
    </row>
    <row r="499" spans="1:22">
      <c r="A499" s="15"/>
      <c r="B499" s="15"/>
      <c r="C499" s="15"/>
      <c r="D499" s="15"/>
      <c r="E499" s="15"/>
      <c r="F499" s="15"/>
      <c r="G499" s="15"/>
      <c r="H499" s="15"/>
      <c r="I499" s="15"/>
      <c r="J499" s="15"/>
      <c r="K499" s="15"/>
      <c r="L499" s="15"/>
      <c r="M499" s="15"/>
      <c r="N499" s="15"/>
      <c r="O499" s="15"/>
      <c r="P499" s="15"/>
      <c r="Q499" s="15"/>
      <c r="R499" s="15"/>
      <c r="S499" s="15"/>
      <c r="T499" s="15"/>
      <c r="U499" s="15"/>
      <c r="V499" s="15"/>
    </row>
    <row r="500" spans="1:22">
      <c r="A500" s="15"/>
      <c r="B500" s="15"/>
      <c r="C500" s="15"/>
      <c r="D500" s="15"/>
      <c r="E500" s="15"/>
      <c r="F500" s="15"/>
      <c r="G500" s="15"/>
      <c r="H500" s="15"/>
      <c r="I500" s="15"/>
      <c r="J500" s="15"/>
      <c r="K500" s="15"/>
      <c r="L500" s="15"/>
      <c r="M500" s="15"/>
      <c r="N500" s="15"/>
      <c r="O500" s="15"/>
      <c r="P500" s="15"/>
      <c r="Q500" s="15"/>
      <c r="R500" s="15"/>
      <c r="S500" s="15"/>
      <c r="T500" s="15"/>
      <c r="U500" s="15"/>
      <c r="V500" s="15"/>
    </row>
    <row r="501" spans="1:22">
      <c r="A501" s="15"/>
      <c r="B501" s="15"/>
      <c r="C501" s="15"/>
      <c r="D501" s="15"/>
      <c r="E501" s="15"/>
      <c r="F501" s="15"/>
      <c r="G501" s="15"/>
      <c r="H501" s="15"/>
      <c r="I501" s="15"/>
      <c r="J501" s="15"/>
      <c r="K501" s="15"/>
      <c r="L501" s="15"/>
      <c r="M501" s="15"/>
      <c r="N501" s="15"/>
      <c r="O501" s="15"/>
      <c r="P501" s="15"/>
      <c r="Q501" s="15"/>
      <c r="R501" s="15"/>
      <c r="S501" s="15"/>
      <c r="T501" s="15"/>
      <c r="U501" s="15"/>
      <c r="V501" s="15"/>
    </row>
    <row r="502" spans="1:22">
      <c r="A502" s="15"/>
      <c r="B502" s="15"/>
      <c r="C502" s="15"/>
      <c r="D502" s="15"/>
      <c r="E502" s="15"/>
      <c r="F502" s="15"/>
      <c r="G502" s="15"/>
      <c r="H502" s="15"/>
      <c r="I502" s="15"/>
      <c r="J502" s="15"/>
      <c r="K502" s="15"/>
      <c r="L502" s="15"/>
      <c r="M502" s="15"/>
      <c r="N502" s="15"/>
      <c r="O502" s="15"/>
      <c r="P502" s="15"/>
      <c r="Q502" s="15"/>
      <c r="R502" s="15"/>
      <c r="S502" s="15"/>
      <c r="T502" s="15"/>
      <c r="U502" s="15"/>
      <c r="V502" s="15"/>
    </row>
    <row r="503" spans="1:22">
      <c r="A503" s="15"/>
      <c r="B503" s="15"/>
      <c r="C503" s="15"/>
      <c r="D503" s="15"/>
      <c r="E503" s="15"/>
      <c r="F503" s="15"/>
      <c r="G503" s="15"/>
      <c r="H503" s="15"/>
      <c r="I503" s="15"/>
      <c r="J503" s="15"/>
      <c r="K503" s="15"/>
      <c r="L503" s="15"/>
      <c r="M503" s="15"/>
      <c r="N503" s="15"/>
      <c r="O503" s="15"/>
      <c r="P503" s="15"/>
      <c r="Q503" s="15"/>
      <c r="R503" s="15"/>
      <c r="S503" s="15"/>
      <c r="T503" s="15"/>
      <c r="U503" s="15"/>
      <c r="V503" s="15"/>
    </row>
    <row r="504" spans="1:22">
      <c r="A504" s="15"/>
      <c r="B504" s="15"/>
      <c r="C504" s="15"/>
      <c r="D504" s="15"/>
      <c r="E504" s="15"/>
      <c r="F504" s="15"/>
      <c r="G504" s="15"/>
      <c r="H504" s="15"/>
      <c r="I504" s="15"/>
      <c r="J504" s="15"/>
      <c r="K504" s="15"/>
      <c r="L504" s="15"/>
      <c r="M504" s="15"/>
      <c r="N504" s="15"/>
      <c r="O504" s="15"/>
      <c r="P504" s="15"/>
      <c r="Q504" s="15"/>
      <c r="R504" s="15"/>
      <c r="S504" s="15"/>
      <c r="T504" s="15"/>
      <c r="U504" s="15"/>
      <c r="V504" s="15"/>
    </row>
    <row r="505" spans="1:22">
      <c r="A505" s="15"/>
      <c r="B505" s="15"/>
      <c r="C505" s="15"/>
      <c r="D505" s="15"/>
      <c r="E505" s="15"/>
      <c r="F505" s="15"/>
      <c r="G505" s="15"/>
      <c r="H505" s="15"/>
      <c r="I505" s="15"/>
      <c r="J505" s="15"/>
      <c r="K505" s="15"/>
      <c r="L505" s="15"/>
      <c r="M505" s="15"/>
      <c r="N505" s="15"/>
      <c r="O505" s="15"/>
      <c r="P505" s="15"/>
      <c r="Q505" s="15"/>
      <c r="R505" s="15"/>
      <c r="S505" s="15"/>
      <c r="T505" s="15"/>
      <c r="U505" s="15"/>
      <c r="V505" s="15"/>
    </row>
    <row r="506" spans="1:22">
      <c r="A506" s="15"/>
      <c r="B506" s="15"/>
      <c r="C506" s="15"/>
      <c r="D506" s="15"/>
      <c r="E506" s="15"/>
      <c r="F506" s="15"/>
      <c r="G506" s="15"/>
      <c r="H506" s="15"/>
      <c r="I506" s="15"/>
      <c r="J506" s="15"/>
      <c r="K506" s="15"/>
      <c r="L506" s="15"/>
      <c r="M506" s="15"/>
      <c r="N506" s="15"/>
      <c r="O506" s="15"/>
      <c r="P506" s="15"/>
      <c r="Q506" s="15"/>
      <c r="R506" s="15"/>
      <c r="S506" s="15"/>
      <c r="T506" s="15"/>
      <c r="U506" s="15"/>
      <c r="V506" s="15"/>
    </row>
    <row r="507" spans="1:22">
      <c r="A507" s="15"/>
      <c r="B507" s="15"/>
      <c r="C507" s="15"/>
      <c r="D507" s="15"/>
      <c r="E507" s="15"/>
      <c r="F507" s="15"/>
      <c r="G507" s="15"/>
      <c r="H507" s="15"/>
      <c r="I507" s="15"/>
      <c r="J507" s="15"/>
      <c r="K507" s="15"/>
      <c r="L507" s="15"/>
      <c r="M507" s="15"/>
      <c r="N507" s="15"/>
      <c r="O507" s="15"/>
      <c r="P507" s="15"/>
      <c r="Q507" s="15"/>
      <c r="R507" s="15"/>
      <c r="S507" s="15"/>
      <c r="T507" s="15"/>
      <c r="U507" s="15"/>
      <c r="V507" s="15"/>
    </row>
    <row r="508" spans="1:22">
      <c r="A508" s="15"/>
      <c r="B508" s="15"/>
      <c r="C508" s="15"/>
      <c r="D508" s="15"/>
      <c r="E508" s="15"/>
      <c r="F508" s="15"/>
      <c r="G508" s="15"/>
      <c r="H508" s="15"/>
      <c r="I508" s="15"/>
      <c r="J508" s="15"/>
      <c r="K508" s="15"/>
      <c r="L508" s="15"/>
      <c r="M508" s="15"/>
      <c r="N508" s="15"/>
      <c r="O508" s="15"/>
      <c r="P508" s="15"/>
      <c r="Q508" s="15"/>
      <c r="R508" s="15"/>
      <c r="S508" s="15"/>
      <c r="T508" s="15"/>
      <c r="U508" s="15"/>
      <c r="V508" s="15"/>
    </row>
    <row r="509" spans="1:22">
      <c r="A509" s="15"/>
      <c r="B509" s="15"/>
      <c r="C509" s="15"/>
      <c r="D509" s="15"/>
      <c r="E509" s="15"/>
      <c r="F509" s="15"/>
      <c r="G509" s="15"/>
      <c r="H509" s="15"/>
      <c r="I509" s="15"/>
      <c r="J509" s="15"/>
      <c r="K509" s="15"/>
      <c r="L509" s="15"/>
      <c r="M509" s="15"/>
      <c r="N509" s="15"/>
      <c r="O509" s="15"/>
      <c r="P509" s="15"/>
      <c r="Q509" s="15"/>
      <c r="R509" s="15"/>
      <c r="S509" s="15"/>
      <c r="T509" s="15"/>
      <c r="U509" s="15"/>
      <c r="V509" s="15"/>
    </row>
    <row r="510" spans="1:22">
      <c r="A510" s="15"/>
      <c r="B510" s="15"/>
      <c r="C510" s="15"/>
      <c r="D510" s="15"/>
      <c r="E510" s="15"/>
      <c r="F510" s="15"/>
      <c r="G510" s="15"/>
      <c r="H510" s="15"/>
      <c r="I510" s="15"/>
      <c r="J510" s="15"/>
      <c r="K510" s="15"/>
      <c r="L510" s="15"/>
      <c r="M510" s="15"/>
      <c r="N510" s="15"/>
      <c r="O510" s="15"/>
      <c r="P510" s="15"/>
      <c r="Q510" s="15"/>
      <c r="R510" s="15"/>
      <c r="S510" s="15"/>
      <c r="T510" s="15"/>
      <c r="U510" s="15"/>
      <c r="V510" s="15"/>
    </row>
    <row r="511" spans="1:22">
      <c r="A511" s="15"/>
      <c r="B511" s="15"/>
      <c r="C511" s="15"/>
      <c r="D511" s="15"/>
      <c r="E511" s="15"/>
      <c r="F511" s="15"/>
      <c r="G511" s="15"/>
      <c r="H511" s="15"/>
      <c r="I511" s="15"/>
      <c r="J511" s="15"/>
      <c r="K511" s="15"/>
      <c r="L511" s="15"/>
      <c r="M511" s="15"/>
      <c r="N511" s="15"/>
      <c r="O511" s="15"/>
      <c r="P511" s="15"/>
      <c r="Q511" s="15"/>
      <c r="R511" s="15"/>
      <c r="S511" s="15"/>
      <c r="T511" s="15"/>
      <c r="U511" s="15"/>
      <c r="V511" s="15"/>
    </row>
    <row r="512" spans="1:22">
      <c r="A512" s="15"/>
      <c r="B512" s="15"/>
      <c r="C512" s="15"/>
      <c r="D512" s="15"/>
      <c r="E512" s="15"/>
      <c r="F512" s="15"/>
      <c r="G512" s="15"/>
      <c r="H512" s="15"/>
      <c r="I512" s="15"/>
      <c r="J512" s="15"/>
      <c r="K512" s="15"/>
      <c r="L512" s="15"/>
      <c r="M512" s="15"/>
      <c r="N512" s="15"/>
      <c r="O512" s="15"/>
      <c r="P512" s="15"/>
      <c r="Q512" s="15"/>
      <c r="R512" s="15"/>
      <c r="S512" s="15"/>
      <c r="T512" s="15"/>
      <c r="U512" s="15"/>
      <c r="V512" s="15"/>
    </row>
    <row r="513" spans="1:22">
      <c r="A513" s="15"/>
      <c r="B513" s="15"/>
      <c r="C513" s="15"/>
      <c r="D513" s="15"/>
      <c r="E513" s="15"/>
      <c r="F513" s="15"/>
      <c r="G513" s="15"/>
      <c r="H513" s="15"/>
      <c r="I513" s="15"/>
      <c r="J513" s="15"/>
      <c r="K513" s="15"/>
      <c r="L513" s="15"/>
      <c r="M513" s="15"/>
      <c r="N513" s="15"/>
      <c r="O513" s="15"/>
      <c r="P513" s="15"/>
      <c r="Q513" s="15"/>
      <c r="R513" s="15"/>
      <c r="S513" s="15"/>
      <c r="T513" s="15"/>
      <c r="U513" s="15"/>
      <c r="V513" s="15"/>
    </row>
    <row r="514" spans="1:22">
      <c r="A514" s="15"/>
      <c r="B514" s="15"/>
      <c r="C514" s="15"/>
      <c r="D514" s="15"/>
      <c r="E514" s="15"/>
      <c r="F514" s="15"/>
      <c r="G514" s="15"/>
      <c r="H514" s="15"/>
      <c r="I514" s="15"/>
      <c r="J514" s="15"/>
      <c r="K514" s="15"/>
      <c r="L514" s="15"/>
      <c r="M514" s="15"/>
      <c r="N514" s="15"/>
      <c r="O514" s="15"/>
      <c r="P514" s="15"/>
      <c r="Q514" s="15"/>
      <c r="R514" s="15"/>
      <c r="S514" s="15"/>
      <c r="T514" s="15"/>
      <c r="U514" s="15"/>
      <c r="V514" s="15"/>
    </row>
    <row r="515" spans="1:22">
      <c r="A515" s="15"/>
      <c r="B515" s="15"/>
      <c r="C515" s="15"/>
      <c r="D515" s="15"/>
      <c r="E515" s="15"/>
      <c r="F515" s="15"/>
      <c r="G515" s="15"/>
      <c r="H515" s="15"/>
      <c r="I515" s="15"/>
      <c r="J515" s="15"/>
      <c r="K515" s="15"/>
      <c r="L515" s="15"/>
      <c r="M515" s="15"/>
      <c r="N515" s="15"/>
      <c r="O515" s="15"/>
      <c r="P515" s="15"/>
      <c r="Q515" s="15"/>
      <c r="R515" s="15"/>
      <c r="S515" s="15"/>
      <c r="T515" s="15"/>
      <c r="U515" s="15"/>
      <c r="V515" s="15"/>
    </row>
    <row r="516" spans="1:22">
      <c r="A516" s="15"/>
      <c r="B516" s="15"/>
      <c r="C516" s="15"/>
      <c r="D516" s="15"/>
      <c r="E516" s="15"/>
      <c r="F516" s="15"/>
      <c r="G516" s="15"/>
      <c r="H516" s="15"/>
      <c r="I516" s="15"/>
      <c r="J516" s="15"/>
      <c r="K516" s="15"/>
      <c r="L516" s="15"/>
      <c r="M516" s="15"/>
      <c r="N516" s="15"/>
      <c r="O516" s="15"/>
      <c r="P516" s="15"/>
      <c r="Q516" s="15"/>
      <c r="R516" s="15"/>
      <c r="S516" s="15"/>
      <c r="T516" s="15"/>
      <c r="U516" s="15"/>
      <c r="V516" s="15"/>
    </row>
    <row r="517" spans="1:22">
      <c r="A517" s="15"/>
      <c r="B517" s="15"/>
      <c r="C517" s="15"/>
      <c r="D517" s="15"/>
      <c r="E517" s="15"/>
      <c r="F517" s="15"/>
      <c r="G517" s="15"/>
      <c r="H517" s="15"/>
      <c r="I517" s="15"/>
      <c r="J517" s="15"/>
      <c r="K517" s="15"/>
      <c r="L517" s="15"/>
      <c r="M517" s="15"/>
      <c r="N517" s="15"/>
      <c r="O517" s="15"/>
      <c r="P517" s="15"/>
      <c r="Q517" s="15"/>
      <c r="R517" s="15"/>
      <c r="S517" s="15"/>
      <c r="T517" s="15"/>
      <c r="U517" s="15"/>
      <c r="V517" s="15"/>
    </row>
    <row r="518" spans="1:22">
      <c r="A518" s="15"/>
      <c r="B518" s="15"/>
      <c r="C518" s="15"/>
      <c r="D518" s="15"/>
      <c r="E518" s="15"/>
      <c r="F518" s="15"/>
      <c r="G518" s="15"/>
      <c r="H518" s="15"/>
      <c r="I518" s="15"/>
      <c r="J518" s="15"/>
      <c r="K518" s="15"/>
      <c r="L518" s="15"/>
      <c r="M518" s="15"/>
      <c r="N518" s="15"/>
      <c r="O518" s="15"/>
      <c r="P518" s="15"/>
      <c r="Q518" s="15"/>
      <c r="R518" s="15"/>
      <c r="S518" s="15"/>
      <c r="T518" s="15"/>
      <c r="U518" s="15"/>
      <c r="V518" s="15"/>
    </row>
    <row r="519" spans="1:22">
      <c r="A519" s="15"/>
      <c r="B519" s="15"/>
      <c r="C519" s="15"/>
      <c r="D519" s="15"/>
      <c r="E519" s="15"/>
      <c r="F519" s="15"/>
      <c r="G519" s="15"/>
      <c r="H519" s="15"/>
      <c r="I519" s="15"/>
      <c r="J519" s="15"/>
      <c r="K519" s="15"/>
      <c r="L519" s="15"/>
      <c r="M519" s="15"/>
      <c r="N519" s="15"/>
      <c r="O519" s="15"/>
      <c r="P519" s="15"/>
      <c r="Q519" s="15"/>
      <c r="R519" s="15"/>
      <c r="S519" s="15"/>
      <c r="T519" s="15"/>
      <c r="U519" s="15"/>
      <c r="V519" s="15"/>
    </row>
    <row r="520" spans="1:22">
      <c r="A520" s="15"/>
      <c r="B520" s="15"/>
      <c r="C520" s="15"/>
      <c r="D520" s="15"/>
      <c r="E520" s="15"/>
      <c r="F520" s="15"/>
      <c r="G520" s="15"/>
      <c r="H520" s="15"/>
      <c r="I520" s="15"/>
      <c r="J520" s="15"/>
      <c r="K520" s="15"/>
      <c r="L520" s="15"/>
      <c r="M520" s="15"/>
      <c r="N520" s="15"/>
      <c r="O520" s="15"/>
      <c r="P520" s="15"/>
      <c r="Q520" s="15"/>
      <c r="R520" s="15"/>
      <c r="S520" s="15"/>
      <c r="T520" s="15"/>
      <c r="U520" s="15"/>
      <c r="V520" s="15"/>
    </row>
    <row r="521" spans="1:22">
      <c r="A521" s="15"/>
      <c r="B521" s="15"/>
      <c r="C521" s="15"/>
      <c r="D521" s="15"/>
      <c r="E521" s="15"/>
      <c r="F521" s="15"/>
      <c r="G521" s="15"/>
      <c r="H521" s="15"/>
      <c r="I521" s="15"/>
      <c r="J521" s="15"/>
      <c r="K521" s="15"/>
      <c r="L521" s="15"/>
      <c r="M521" s="15"/>
      <c r="N521" s="15"/>
      <c r="O521" s="15"/>
      <c r="P521" s="15"/>
      <c r="Q521" s="15"/>
      <c r="R521" s="15"/>
      <c r="S521" s="15"/>
      <c r="T521" s="15"/>
      <c r="U521" s="15"/>
      <c r="V521" s="15"/>
    </row>
    <row r="522" spans="1:22">
      <c r="A522" s="15"/>
      <c r="B522" s="15"/>
      <c r="C522" s="15"/>
      <c r="D522" s="15"/>
      <c r="E522" s="15"/>
      <c r="F522" s="15"/>
      <c r="G522" s="15"/>
      <c r="H522" s="15"/>
      <c r="I522" s="15"/>
      <c r="J522" s="15"/>
      <c r="K522" s="15"/>
      <c r="L522" s="15"/>
      <c r="M522" s="15"/>
      <c r="N522" s="15"/>
      <c r="O522" s="15"/>
      <c r="P522" s="15"/>
      <c r="Q522" s="15"/>
      <c r="R522" s="15"/>
      <c r="S522" s="15"/>
      <c r="T522" s="15"/>
      <c r="U522" s="15"/>
      <c r="V522" s="15"/>
    </row>
    <row r="523" spans="1:22">
      <c r="A523" s="15"/>
      <c r="B523" s="15"/>
      <c r="C523" s="15"/>
      <c r="D523" s="15"/>
      <c r="E523" s="15"/>
      <c r="F523" s="15"/>
      <c r="G523" s="15"/>
      <c r="H523" s="15"/>
      <c r="I523" s="15"/>
      <c r="J523" s="15"/>
      <c r="K523" s="15"/>
      <c r="L523" s="15"/>
      <c r="M523" s="15"/>
      <c r="N523" s="15"/>
      <c r="O523" s="15"/>
      <c r="P523" s="15"/>
      <c r="Q523" s="15"/>
      <c r="R523" s="15"/>
      <c r="S523" s="15"/>
      <c r="T523" s="15"/>
      <c r="U523" s="15"/>
      <c r="V523" s="15"/>
    </row>
    <row r="524" spans="1:22">
      <c r="A524" s="15"/>
      <c r="B524" s="15"/>
      <c r="C524" s="15"/>
      <c r="D524" s="15"/>
      <c r="E524" s="15"/>
      <c r="F524" s="15"/>
      <c r="G524" s="15"/>
      <c r="H524" s="15"/>
      <c r="I524" s="15"/>
      <c r="J524" s="15"/>
      <c r="K524" s="15"/>
      <c r="L524" s="15"/>
      <c r="M524" s="15"/>
      <c r="N524" s="15"/>
      <c r="O524" s="15"/>
      <c r="P524" s="15"/>
      <c r="Q524" s="15"/>
      <c r="R524" s="15"/>
      <c r="S524" s="15"/>
      <c r="T524" s="15"/>
      <c r="U524" s="15"/>
      <c r="V524" s="15"/>
    </row>
    <row r="525" spans="1:22">
      <c r="A525" s="15"/>
      <c r="B525" s="15"/>
      <c r="C525" s="15"/>
      <c r="D525" s="15"/>
      <c r="E525" s="15"/>
      <c r="F525" s="15"/>
      <c r="G525" s="15"/>
      <c r="H525" s="15"/>
      <c r="I525" s="15"/>
      <c r="J525" s="15"/>
      <c r="K525" s="15"/>
      <c r="L525" s="15"/>
      <c r="M525" s="15"/>
      <c r="N525" s="15"/>
      <c r="O525" s="15"/>
      <c r="P525" s="15"/>
      <c r="Q525" s="15"/>
      <c r="R525" s="15"/>
      <c r="S525" s="15"/>
      <c r="T525" s="15"/>
      <c r="U525" s="15"/>
      <c r="V525" s="15"/>
    </row>
    <row r="526" spans="1:22">
      <c r="A526" s="15"/>
      <c r="B526" s="15"/>
      <c r="C526" s="15"/>
      <c r="D526" s="15"/>
      <c r="E526" s="15"/>
      <c r="F526" s="15"/>
      <c r="G526" s="15"/>
      <c r="H526" s="15"/>
      <c r="I526" s="15"/>
      <c r="J526" s="15"/>
      <c r="K526" s="15"/>
      <c r="L526" s="15"/>
      <c r="M526" s="15"/>
      <c r="N526" s="15"/>
      <c r="O526" s="15"/>
      <c r="P526" s="15"/>
      <c r="Q526" s="15"/>
      <c r="R526" s="15"/>
      <c r="S526" s="15"/>
      <c r="T526" s="15"/>
      <c r="U526" s="15"/>
      <c r="V526" s="15"/>
    </row>
    <row r="527" spans="1:22">
      <c r="A527" s="15"/>
      <c r="B527" s="15"/>
      <c r="C527" s="15"/>
      <c r="D527" s="15"/>
      <c r="E527" s="15"/>
      <c r="F527" s="15"/>
      <c r="G527" s="15"/>
      <c r="H527" s="15"/>
      <c r="I527" s="15"/>
      <c r="J527" s="15"/>
      <c r="K527" s="15"/>
      <c r="L527" s="15"/>
      <c r="M527" s="15"/>
      <c r="N527" s="15"/>
      <c r="O527" s="15"/>
      <c r="P527" s="15"/>
      <c r="Q527" s="15"/>
      <c r="R527" s="15"/>
      <c r="S527" s="15"/>
      <c r="T527" s="15"/>
      <c r="U527" s="15"/>
      <c r="V527" s="15"/>
    </row>
    <row r="528" spans="1:22">
      <c r="A528" s="15"/>
      <c r="B528" s="15"/>
      <c r="C528" s="15"/>
      <c r="D528" s="15"/>
      <c r="E528" s="15"/>
      <c r="F528" s="15"/>
      <c r="G528" s="15"/>
      <c r="H528" s="15"/>
      <c r="I528" s="15"/>
      <c r="J528" s="15"/>
      <c r="K528" s="15"/>
      <c r="L528" s="15"/>
      <c r="M528" s="15"/>
      <c r="N528" s="15"/>
      <c r="O528" s="15"/>
      <c r="P528" s="15"/>
      <c r="Q528" s="15"/>
      <c r="R528" s="15"/>
      <c r="S528" s="15"/>
      <c r="T528" s="15"/>
      <c r="U528" s="15"/>
      <c r="V528" s="15"/>
    </row>
    <row r="529" spans="1:22">
      <c r="A529" s="15"/>
      <c r="B529" s="15"/>
      <c r="C529" s="15"/>
      <c r="D529" s="15"/>
      <c r="E529" s="15"/>
      <c r="F529" s="15"/>
      <c r="G529" s="15"/>
      <c r="H529" s="15"/>
      <c r="I529" s="15"/>
      <c r="J529" s="15"/>
      <c r="K529" s="15"/>
      <c r="L529" s="15"/>
      <c r="M529" s="15"/>
      <c r="N529" s="15"/>
      <c r="O529" s="15"/>
      <c r="P529" s="15"/>
      <c r="Q529" s="15"/>
      <c r="R529" s="15"/>
      <c r="S529" s="15"/>
      <c r="T529" s="15"/>
      <c r="U529" s="15"/>
      <c r="V529" s="15"/>
    </row>
    <row r="530" spans="1:22">
      <c r="A530" s="15"/>
      <c r="B530" s="15"/>
      <c r="C530" s="15"/>
      <c r="D530" s="15"/>
      <c r="E530" s="15"/>
      <c r="F530" s="15"/>
      <c r="G530" s="15"/>
      <c r="H530" s="15"/>
      <c r="I530" s="15"/>
      <c r="J530" s="15"/>
      <c r="K530" s="15"/>
      <c r="L530" s="15"/>
      <c r="M530" s="15"/>
      <c r="N530" s="15"/>
      <c r="O530" s="15"/>
      <c r="P530" s="15"/>
      <c r="Q530" s="15"/>
      <c r="R530" s="15"/>
      <c r="S530" s="15"/>
      <c r="T530" s="15"/>
      <c r="U530" s="15"/>
      <c r="V530" s="15"/>
    </row>
    <row r="531" spans="1:22">
      <c r="A531" s="15"/>
      <c r="B531" s="15"/>
      <c r="C531" s="15"/>
      <c r="D531" s="15"/>
      <c r="E531" s="15"/>
      <c r="F531" s="15"/>
      <c r="G531" s="15"/>
      <c r="H531" s="15"/>
      <c r="I531" s="15"/>
      <c r="J531" s="15"/>
      <c r="K531" s="15"/>
      <c r="L531" s="15"/>
      <c r="M531" s="15"/>
      <c r="N531" s="15"/>
      <c r="O531" s="15"/>
      <c r="P531" s="15"/>
      <c r="Q531" s="15"/>
      <c r="R531" s="15"/>
      <c r="S531" s="15"/>
      <c r="T531" s="15"/>
      <c r="U531" s="15"/>
      <c r="V531" s="15"/>
    </row>
    <row r="532" spans="1:22">
      <c r="A532" s="15"/>
      <c r="B532" s="15"/>
      <c r="C532" s="15"/>
      <c r="D532" s="15"/>
      <c r="E532" s="15"/>
      <c r="F532" s="15"/>
      <c r="G532" s="15"/>
      <c r="H532" s="15"/>
      <c r="I532" s="15"/>
      <c r="J532" s="15"/>
      <c r="K532" s="15"/>
      <c r="L532" s="15"/>
      <c r="M532" s="15"/>
      <c r="N532" s="15"/>
      <c r="O532" s="15"/>
      <c r="P532" s="15"/>
      <c r="Q532" s="15"/>
      <c r="R532" s="15"/>
      <c r="S532" s="15"/>
      <c r="T532" s="15"/>
      <c r="U532" s="15"/>
      <c r="V532" s="15"/>
    </row>
    <row r="533" spans="1:22">
      <c r="A533" s="15"/>
      <c r="B533" s="15"/>
      <c r="C533" s="15"/>
      <c r="D533" s="15"/>
      <c r="E533" s="15"/>
      <c r="F533" s="15"/>
      <c r="G533" s="15"/>
      <c r="H533" s="15"/>
      <c r="I533" s="15"/>
      <c r="J533" s="15"/>
      <c r="K533" s="15"/>
      <c r="L533" s="15"/>
      <c r="M533" s="15"/>
      <c r="N533" s="15"/>
      <c r="O533" s="15"/>
      <c r="P533" s="15"/>
      <c r="Q533" s="15"/>
      <c r="R533" s="15"/>
      <c r="S533" s="15"/>
      <c r="T533" s="15"/>
      <c r="U533" s="15"/>
      <c r="V533" s="15"/>
    </row>
    <row r="534" spans="1:22">
      <c r="A534" s="15"/>
      <c r="B534" s="15"/>
      <c r="C534" s="15"/>
      <c r="D534" s="15"/>
      <c r="E534" s="15"/>
      <c r="F534" s="15"/>
      <c r="G534" s="15"/>
      <c r="H534" s="15"/>
      <c r="I534" s="15"/>
      <c r="J534" s="15"/>
      <c r="K534" s="15"/>
      <c r="L534" s="15"/>
      <c r="M534" s="15"/>
      <c r="N534" s="15"/>
      <c r="O534" s="15"/>
      <c r="P534" s="15"/>
      <c r="Q534" s="15"/>
      <c r="R534" s="15"/>
      <c r="S534" s="15"/>
      <c r="T534" s="15"/>
      <c r="U534" s="15"/>
      <c r="V534" s="15"/>
    </row>
    <row r="535" spans="1:22">
      <c r="A535" s="15"/>
      <c r="B535" s="15"/>
      <c r="C535" s="15"/>
      <c r="D535" s="15"/>
      <c r="E535" s="15"/>
      <c r="F535" s="15"/>
      <c r="G535" s="15"/>
      <c r="H535" s="15"/>
      <c r="I535" s="15"/>
      <c r="J535" s="15"/>
      <c r="K535" s="15"/>
      <c r="L535" s="15"/>
      <c r="M535" s="15"/>
      <c r="N535" s="15"/>
      <c r="O535" s="15"/>
      <c r="P535" s="15"/>
      <c r="Q535" s="15"/>
      <c r="R535" s="15"/>
      <c r="S535" s="15"/>
      <c r="T535" s="15"/>
      <c r="U535" s="15"/>
      <c r="V535" s="15"/>
    </row>
    <row r="536" spans="1:22">
      <c r="A536" s="15"/>
      <c r="B536" s="15"/>
      <c r="C536" s="15"/>
      <c r="D536" s="15"/>
      <c r="E536" s="15"/>
      <c r="F536" s="15"/>
      <c r="G536" s="15"/>
      <c r="H536" s="15"/>
      <c r="I536" s="15"/>
      <c r="J536" s="15"/>
      <c r="K536" s="15"/>
      <c r="L536" s="15"/>
      <c r="M536" s="15"/>
      <c r="N536" s="15"/>
      <c r="O536" s="15"/>
      <c r="P536" s="15"/>
      <c r="Q536" s="15"/>
      <c r="R536" s="15"/>
      <c r="S536" s="15"/>
      <c r="T536" s="15"/>
      <c r="U536" s="15"/>
      <c r="V536" s="15"/>
    </row>
    <row r="537" spans="1:22">
      <c r="A537" s="15"/>
      <c r="B537" s="15"/>
      <c r="C537" s="15"/>
      <c r="D537" s="15"/>
      <c r="E537" s="15"/>
      <c r="F537" s="15"/>
      <c r="G537" s="15"/>
      <c r="H537" s="15"/>
      <c r="I537" s="15"/>
      <c r="J537" s="15"/>
      <c r="K537" s="15"/>
      <c r="L537" s="15"/>
      <c r="M537" s="15"/>
      <c r="N537" s="15"/>
      <c r="O537" s="15"/>
      <c r="P537" s="15"/>
      <c r="Q537" s="15"/>
      <c r="R537" s="15"/>
      <c r="S537" s="15"/>
      <c r="T537" s="15"/>
      <c r="U537" s="15"/>
      <c r="V537" s="15"/>
    </row>
    <row r="538" spans="1:22">
      <c r="A538" s="15"/>
      <c r="B538" s="15"/>
      <c r="C538" s="15"/>
      <c r="D538" s="15"/>
      <c r="E538" s="15"/>
      <c r="F538" s="15"/>
      <c r="G538" s="15"/>
      <c r="H538" s="15"/>
      <c r="I538" s="15"/>
      <c r="J538" s="15"/>
      <c r="K538" s="15"/>
      <c r="L538" s="15"/>
      <c r="M538" s="15"/>
      <c r="N538" s="15"/>
      <c r="O538" s="15"/>
      <c r="P538" s="15"/>
      <c r="Q538" s="15"/>
      <c r="R538" s="15"/>
      <c r="S538" s="15"/>
      <c r="T538" s="15"/>
      <c r="U538" s="15"/>
      <c r="V538" s="15"/>
    </row>
    <row r="539" spans="1:22">
      <c r="A539" s="15"/>
      <c r="B539" s="15"/>
      <c r="C539" s="15"/>
      <c r="D539" s="15"/>
      <c r="E539" s="15"/>
      <c r="F539" s="15"/>
      <c r="G539" s="15"/>
      <c r="H539" s="15"/>
      <c r="I539" s="15"/>
      <c r="J539" s="15"/>
      <c r="K539" s="15"/>
      <c r="L539" s="15"/>
      <c r="M539" s="15"/>
      <c r="N539" s="15"/>
      <c r="O539" s="15"/>
      <c r="P539" s="15"/>
      <c r="Q539" s="15"/>
      <c r="R539" s="15"/>
      <c r="S539" s="15"/>
      <c r="T539" s="15"/>
      <c r="U539" s="15"/>
      <c r="V539" s="15"/>
    </row>
    <row r="540" spans="1:22">
      <c r="A540" s="15"/>
      <c r="B540" s="15"/>
      <c r="C540" s="15"/>
      <c r="D540" s="15"/>
      <c r="E540" s="15"/>
      <c r="F540" s="15"/>
      <c r="G540" s="15"/>
      <c r="H540" s="15"/>
      <c r="I540" s="15"/>
      <c r="J540" s="15"/>
      <c r="K540" s="15"/>
      <c r="L540" s="15"/>
      <c r="M540" s="15"/>
      <c r="N540" s="15"/>
      <c r="O540" s="15"/>
      <c r="P540" s="15"/>
      <c r="Q540" s="15"/>
      <c r="R540" s="15"/>
      <c r="S540" s="15"/>
      <c r="T540" s="15"/>
      <c r="U540" s="15"/>
      <c r="V540" s="15"/>
    </row>
    <row r="541" spans="1:22">
      <c r="A541" s="15"/>
      <c r="B541" s="15"/>
      <c r="C541" s="15"/>
      <c r="D541" s="15"/>
      <c r="E541" s="15"/>
      <c r="F541" s="15"/>
      <c r="G541" s="15"/>
      <c r="H541" s="15"/>
      <c r="I541" s="15"/>
      <c r="J541" s="15"/>
      <c r="K541" s="15"/>
      <c r="L541" s="15"/>
      <c r="M541" s="15"/>
      <c r="N541" s="15"/>
      <c r="O541" s="15"/>
      <c r="P541" s="15"/>
      <c r="Q541" s="15"/>
      <c r="R541" s="15"/>
      <c r="S541" s="15"/>
      <c r="T541" s="15"/>
      <c r="U541" s="15"/>
      <c r="V541" s="15"/>
    </row>
    <row r="542" spans="1:22">
      <c r="A542" s="15"/>
      <c r="B542" s="15"/>
      <c r="C542" s="15"/>
      <c r="D542" s="15"/>
      <c r="E542" s="15"/>
      <c r="F542" s="15"/>
      <c r="G542" s="15"/>
      <c r="H542" s="15"/>
      <c r="I542" s="15"/>
      <c r="J542" s="15"/>
      <c r="K542" s="15"/>
      <c r="L542" s="15"/>
      <c r="M542" s="15"/>
      <c r="N542" s="15"/>
      <c r="O542" s="15"/>
      <c r="P542" s="15"/>
      <c r="Q542" s="15"/>
      <c r="R542" s="15"/>
      <c r="S542" s="15"/>
      <c r="T542" s="15"/>
      <c r="U542" s="15"/>
      <c r="V542" s="15"/>
    </row>
    <row r="543" spans="1:22">
      <c r="A543" s="15"/>
      <c r="B543" s="15"/>
      <c r="C543" s="15"/>
      <c r="D543" s="15"/>
      <c r="E543" s="15"/>
      <c r="F543" s="15"/>
      <c r="G543" s="15"/>
      <c r="H543" s="15"/>
      <c r="I543" s="15"/>
      <c r="J543" s="15"/>
      <c r="K543" s="15"/>
      <c r="L543" s="15"/>
      <c r="M543" s="15"/>
      <c r="N543" s="15"/>
      <c r="O543" s="15"/>
      <c r="P543" s="15"/>
      <c r="Q543" s="15"/>
      <c r="R543" s="15"/>
      <c r="S543" s="15"/>
      <c r="T543" s="15"/>
      <c r="U543" s="15"/>
      <c r="V543" s="15"/>
    </row>
    <row r="544" spans="1:22">
      <c r="A544" s="15"/>
      <c r="B544" s="15"/>
      <c r="C544" s="15"/>
      <c r="D544" s="15"/>
      <c r="E544" s="15"/>
      <c r="F544" s="15"/>
      <c r="G544" s="15"/>
      <c r="H544" s="15"/>
      <c r="I544" s="15"/>
      <c r="J544" s="15"/>
      <c r="K544" s="15"/>
      <c r="L544" s="15"/>
      <c r="M544" s="15"/>
      <c r="N544" s="15"/>
      <c r="O544" s="15"/>
      <c r="P544" s="15"/>
      <c r="Q544" s="15"/>
      <c r="R544" s="15"/>
      <c r="S544" s="15"/>
      <c r="T544" s="15"/>
      <c r="U544" s="15"/>
      <c r="V544" s="15"/>
    </row>
    <row r="545" spans="1:22">
      <c r="A545" s="15"/>
      <c r="B545" s="15"/>
      <c r="C545" s="15"/>
      <c r="D545" s="15"/>
      <c r="E545" s="15"/>
      <c r="F545" s="15"/>
      <c r="G545" s="15"/>
      <c r="H545" s="15"/>
      <c r="I545" s="15"/>
      <c r="J545" s="15"/>
      <c r="K545" s="15"/>
      <c r="L545" s="15"/>
      <c r="M545" s="15"/>
      <c r="N545" s="15"/>
      <c r="O545" s="15"/>
      <c r="P545" s="15"/>
      <c r="Q545" s="15"/>
      <c r="R545" s="15"/>
      <c r="S545" s="15"/>
      <c r="T545" s="15"/>
      <c r="U545" s="15"/>
      <c r="V545" s="15"/>
    </row>
    <row r="546" spans="1:22">
      <c r="A546" s="15"/>
      <c r="B546" s="15"/>
      <c r="C546" s="15"/>
      <c r="D546" s="15"/>
      <c r="E546" s="15"/>
      <c r="F546" s="15"/>
      <c r="G546" s="15"/>
      <c r="H546" s="15"/>
      <c r="I546" s="15"/>
      <c r="J546" s="15"/>
      <c r="K546" s="15"/>
      <c r="L546" s="15"/>
      <c r="M546" s="15"/>
      <c r="N546" s="15"/>
      <c r="O546" s="15"/>
      <c r="P546" s="15"/>
      <c r="Q546" s="15"/>
      <c r="R546" s="15"/>
      <c r="S546" s="15"/>
      <c r="T546" s="15"/>
      <c r="U546" s="15"/>
      <c r="V546" s="15"/>
    </row>
    <row r="547" spans="1:22">
      <c r="A547" s="15"/>
      <c r="B547" s="15"/>
      <c r="C547" s="15"/>
      <c r="D547" s="15"/>
      <c r="E547" s="15"/>
      <c r="F547" s="15"/>
      <c r="G547" s="15"/>
      <c r="H547" s="15"/>
      <c r="I547" s="15"/>
      <c r="J547" s="15"/>
      <c r="K547" s="15"/>
      <c r="L547" s="15"/>
      <c r="M547" s="15"/>
      <c r="N547" s="15"/>
      <c r="O547" s="15"/>
      <c r="P547" s="15"/>
      <c r="Q547" s="15"/>
      <c r="R547" s="15"/>
      <c r="S547" s="15"/>
      <c r="T547" s="15"/>
      <c r="U547" s="15"/>
      <c r="V547" s="15"/>
    </row>
    <row r="548" spans="1:22">
      <c r="A548" s="15"/>
      <c r="B548" s="15"/>
      <c r="C548" s="15"/>
      <c r="D548" s="15"/>
      <c r="E548" s="15"/>
      <c r="F548" s="15"/>
      <c r="G548" s="15"/>
      <c r="H548" s="15"/>
      <c r="I548" s="15"/>
      <c r="J548" s="15"/>
      <c r="K548" s="15"/>
      <c r="L548" s="15"/>
      <c r="M548" s="15"/>
      <c r="N548" s="15"/>
      <c r="O548" s="15"/>
      <c r="P548" s="15"/>
      <c r="Q548" s="15"/>
      <c r="R548" s="15"/>
      <c r="S548" s="15"/>
      <c r="T548" s="15"/>
      <c r="U548" s="15"/>
      <c r="V548" s="15"/>
    </row>
    <row r="549" spans="1:22">
      <c r="A549" s="15"/>
      <c r="B549" s="15"/>
      <c r="C549" s="15"/>
      <c r="D549" s="15"/>
      <c r="E549" s="15"/>
      <c r="F549" s="15"/>
      <c r="G549" s="15"/>
      <c r="H549" s="15"/>
      <c r="I549" s="15"/>
      <c r="J549" s="15"/>
      <c r="K549" s="15"/>
      <c r="L549" s="15"/>
      <c r="M549" s="15"/>
      <c r="N549" s="15"/>
      <c r="O549" s="15"/>
      <c r="P549" s="15"/>
      <c r="Q549" s="15"/>
      <c r="R549" s="15"/>
      <c r="S549" s="15"/>
      <c r="T549" s="15"/>
      <c r="U549" s="15"/>
      <c r="V549" s="15"/>
    </row>
    <row r="550" spans="1:22">
      <c r="A550" s="15"/>
      <c r="B550" s="15"/>
      <c r="C550" s="15"/>
      <c r="D550" s="15"/>
      <c r="E550" s="15"/>
      <c r="F550" s="15"/>
      <c r="G550" s="15"/>
      <c r="H550" s="15"/>
      <c r="I550" s="15"/>
      <c r="J550" s="15"/>
      <c r="K550" s="15"/>
      <c r="L550" s="15"/>
      <c r="M550" s="15"/>
      <c r="N550" s="15"/>
      <c r="O550" s="15"/>
      <c r="P550" s="15"/>
      <c r="Q550" s="15"/>
      <c r="R550" s="15"/>
      <c r="S550" s="15"/>
      <c r="T550" s="15"/>
      <c r="U550" s="15"/>
      <c r="V550" s="15"/>
    </row>
    <row r="551" spans="1:22">
      <c r="A551" s="15"/>
      <c r="B551" s="15"/>
      <c r="C551" s="15"/>
      <c r="D551" s="15"/>
      <c r="E551" s="15"/>
      <c r="F551" s="15"/>
      <c r="G551" s="15"/>
      <c r="H551" s="15"/>
      <c r="I551" s="15"/>
      <c r="J551" s="15"/>
      <c r="K551" s="15"/>
      <c r="L551" s="15"/>
      <c r="M551" s="15"/>
      <c r="N551" s="15"/>
      <c r="O551" s="15"/>
      <c r="P551" s="15"/>
      <c r="Q551" s="15"/>
      <c r="R551" s="15"/>
      <c r="S551" s="15"/>
      <c r="T551" s="15"/>
      <c r="U551" s="15"/>
      <c r="V551" s="15"/>
    </row>
    <row r="552" spans="1:22">
      <c r="A552" s="15"/>
      <c r="B552" s="15"/>
      <c r="C552" s="15"/>
      <c r="D552" s="15"/>
      <c r="E552" s="15"/>
      <c r="F552" s="15"/>
      <c r="G552" s="15"/>
      <c r="H552" s="15"/>
      <c r="I552" s="15"/>
      <c r="J552" s="15"/>
      <c r="K552" s="15"/>
      <c r="L552" s="15"/>
      <c r="M552" s="15"/>
      <c r="N552" s="15"/>
      <c r="O552" s="15"/>
      <c r="P552" s="15"/>
      <c r="Q552" s="15"/>
      <c r="R552" s="15"/>
      <c r="S552" s="15"/>
      <c r="T552" s="15"/>
      <c r="U552" s="15"/>
      <c r="V552" s="15"/>
    </row>
    <row r="553" spans="1:22">
      <c r="A553" s="15"/>
      <c r="B553" s="15"/>
      <c r="C553" s="15"/>
      <c r="D553" s="15"/>
      <c r="E553" s="15"/>
      <c r="F553" s="15"/>
      <c r="G553" s="15"/>
      <c r="H553" s="15"/>
      <c r="I553" s="15"/>
      <c r="J553" s="15"/>
      <c r="K553" s="15"/>
      <c r="L553" s="15"/>
      <c r="M553" s="15"/>
      <c r="N553" s="15"/>
      <c r="O553" s="15"/>
      <c r="P553" s="15"/>
      <c r="Q553" s="15"/>
      <c r="R553" s="15"/>
      <c r="S553" s="15"/>
      <c r="T553" s="15"/>
      <c r="U553" s="15"/>
      <c r="V553" s="15"/>
    </row>
    <row r="554" spans="1:22">
      <c r="A554" s="15"/>
      <c r="B554" s="15"/>
      <c r="C554" s="15"/>
      <c r="D554" s="15"/>
      <c r="E554" s="15"/>
      <c r="F554" s="15"/>
      <c r="G554" s="15"/>
      <c r="H554" s="15"/>
      <c r="I554" s="15"/>
      <c r="J554" s="15"/>
      <c r="K554" s="15"/>
      <c r="L554" s="15"/>
      <c r="M554" s="15"/>
      <c r="N554" s="15"/>
      <c r="O554" s="15"/>
      <c r="P554" s="15"/>
      <c r="Q554" s="15"/>
      <c r="R554" s="15"/>
      <c r="S554" s="15"/>
      <c r="T554" s="15"/>
      <c r="U554" s="15"/>
      <c r="V554" s="15"/>
    </row>
    <row r="555" spans="1:22">
      <c r="A555" s="15"/>
      <c r="B555" s="15"/>
      <c r="C555" s="15"/>
      <c r="D555" s="15"/>
      <c r="E555" s="15"/>
      <c r="F555" s="15"/>
      <c r="G555" s="15"/>
      <c r="H555" s="15"/>
      <c r="I555" s="15"/>
      <c r="J555" s="15"/>
      <c r="K555" s="15"/>
      <c r="L555" s="15"/>
      <c r="M555" s="15"/>
      <c r="N555" s="15"/>
      <c r="O555" s="15"/>
      <c r="P555" s="15"/>
      <c r="Q555" s="15"/>
      <c r="R555" s="15"/>
      <c r="S555" s="15"/>
      <c r="T555" s="15"/>
      <c r="U555" s="15"/>
      <c r="V555" s="15"/>
    </row>
    <row r="556" spans="1:22">
      <c r="A556" s="15"/>
      <c r="B556" s="15"/>
      <c r="C556" s="15"/>
      <c r="D556" s="15"/>
      <c r="E556" s="15"/>
      <c r="F556" s="15"/>
      <c r="G556" s="15"/>
      <c r="H556" s="15"/>
      <c r="I556" s="15"/>
      <c r="J556" s="15"/>
      <c r="K556" s="15"/>
      <c r="L556" s="15"/>
      <c r="M556" s="15"/>
      <c r="N556" s="15"/>
      <c r="O556" s="15"/>
      <c r="P556" s="15"/>
      <c r="Q556" s="15"/>
      <c r="R556" s="15"/>
      <c r="S556" s="15"/>
      <c r="T556" s="15"/>
      <c r="U556" s="15"/>
      <c r="V556" s="15"/>
    </row>
    <row r="557" spans="1:22">
      <c r="A557" s="15"/>
      <c r="B557" s="15"/>
      <c r="C557" s="15"/>
      <c r="D557" s="15"/>
      <c r="E557" s="15"/>
      <c r="F557" s="15"/>
      <c r="G557" s="15"/>
      <c r="H557" s="15"/>
      <c r="I557" s="15"/>
      <c r="J557" s="15"/>
      <c r="K557" s="15"/>
      <c r="L557" s="15"/>
      <c r="M557" s="15"/>
      <c r="N557" s="15"/>
      <c r="O557" s="15"/>
      <c r="P557" s="15"/>
      <c r="Q557" s="15"/>
      <c r="R557" s="15"/>
      <c r="S557" s="15"/>
      <c r="T557" s="15"/>
      <c r="U557" s="15"/>
      <c r="V557" s="15"/>
    </row>
    <row r="558" spans="1:22">
      <c r="A558" s="15"/>
      <c r="B558" s="15"/>
      <c r="C558" s="15"/>
      <c r="D558" s="15"/>
      <c r="E558" s="15"/>
      <c r="F558" s="15"/>
      <c r="G558" s="15"/>
      <c r="H558" s="15"/>
      <c r="I558" s="15"/>
      <c r="J558" s="15"/>
      <c r="K558" s="15"/>
      <c r="L558" s="15"/>
      <c r="M558" s="15"/>
      <c r="N558" s="15"/>
      <c r="O558" s="15"/>
      <c r="P558" s="15"/>
      <c r="Q558" s="15"/>
      <c r="R558" s="15"/>
      <c r="S558" s="15"/>
      <c r="T558" s="15"/>
      <c r="U558" s="15"/>
      <c r="V558" s="15"/>
    </row>
    <row r="559" spans="1:22">
      <c r="A559" s="15"/>
      <c r="B559" s="15"/>
      <c r="C559" s="15"/>
      <c r="D559" s="15"/>
      <c r="E559" s="15"/>
      <c r="F559" s="15"/>
      <c r="G559" s="15"/>
      <c r="H559" s="15"/>
      <c r="I559" s="15"/>
      <c r="J559" s="15"/>
      <c r="K559" s="15"/>
      <c r="L559" s="15"/>
      <c r="M559" s="15"/>
      <c r="N559" s="15"/>
      <c r="O559" s="15"/>
      <c r="P559" s="15"/>
      <c r="Q559" s="15"/>
      <c r="R559" s="15"/>
      <c r="S559" s="15"/>
      <c r="T559" s="15"/>
      <c r="U559" s="15"/>
      <c r="V559" s="15"/>
    </row>
    <row r="560" spans="1:22">
      <c r="A560" s="15"/>
      <c r="B560" s="15"/>
      <c r="C560" s="15"/>
      <c r="D560" s="15"/>
      <c r="E560" s="15"/>
      <c r="F560" s="15"/>
      <c r="G560" s="15"/>
      <c r="H560" s="15"/>
      <c r="I560" s="15"/>
      <c r="J560" s="15"/>
      <c r="K560" s="15"/>
      <c r="L560" s="15"/>
      <c r="M560" s="15"/>
      <c r="N560" s="15"/>
      <c r="O560" s="15"/>
      <c r="P560" s="15"/>
      <c r="Q560" s="15"/>
      <c r="R560" s="15"/>
      <c r="S560" s="15"/>
      <c r="T560" s="15"/>
      <c r="U560" s="15"/>
      <c r="V560" s="15"/>
    </row>
    <row r="561" spans="1:22">
      <c r="A561" s="15"/>
      <c r="B561" s="15"/>
      <c r="C561" s="15"/>
      <c r="D561" s="15"/>
      <c r="E561" s="15"/>
      <c r="F561" s="15"/>
      <c r="G561" s="15"/>
      <c r="H561" s="15"/>
      <c r="I561" s="15"/>
      <c r="J561" s="15"/>
      <c r="K561" s="15"/>
      <c r="L561" s="15"/>
      <c r="M561" s="15"/>
      <c r="N561" s="15"/>
      <c r="O561" s="15"/>
      <c r="P561" s="15"/>
      <c r="Q561" s="15"/>
      <c r="R561" s="15"/>
      <c r="S561" s="15"/>
      <c r="T561" s="15"/>
      <c r="U561" s="15"/>
      <c r="V561" s="15"/>
    </row>
    <row r="562" spans="1:22">
      <c r="A562" s="15"/>
      <c r="B562" s="15"/>
      <c r="C562" s="15"/>
      <c r="D562" s="15"/>
      <c r="E562" s="15"/>
      <c r="F562" s="15"/>
      <c r="G562" s="15"/>
      <c r="H562" s="15"/>
      <c r="I562" s="15"/>
      <c r="J562" s="15"/>
      <c r="K562" s="15"/>
      <c r="L562" s="15"/>
      <c r="M562" s="15"/>
      <c r="N562" s="15"/>
      <c r="O562" s="15"/>
      <c r="P562" s="15"/>
      <c r="Q562" s="15"/>
      <c r="R562" s="15"/>
      <c r="S562" s="15"/>
      <c r="T562" s="15"/>
      <c r="U562" s="15"/>
      <c r="V562" s="15"/>
    </row>
    <row r="563" spans="1:22">
      <c r="A563" s="15"/>
      <c r="B563" s="15"/>
      <c r="C563" s="15"/>
      <c r="D563" s="15"/>
      <c r="E563" s="15"/>
      <c r="F563" s="15"/>
      <c r="G563" s="15"/>
      <c r="H563" s="15"/>
      <c r="I563" s="15"/>
      <c r="J563" s="15"/>
      <c r="K563" s="15"/>
      <c r="L563" s="15"/>
      <c r="M563" s="15"/>
      <c r="N563" s="15"/>
      <c r="O563" s="15"/>
      <c r="P563" s="15"/>
      <c r="Q563" s="15"/>
      <c r="R563" s="15"/>
      <c r="S563" s="15"/>
      <c r="T563" s="15"/>
      <c r="U563" s="15"/>
      <c r="V563" s="15"/>
    </row>
    <row r="564" spans="1:22">
      <c r="A564" s="15"/>
      <c r="B564" s="15"/>
      <c r="C564" s="15"/>
      <c r="D564" s="15"/>
      <c r="E564" s="15"/>
      <c r="F564" s="15"/>
      <c r="G564" s="15"/>
      <c r="H564" s="15"/>
      <c r="I564" s="15"/>
      <c r="J564" s="15"/>
      <c r="K564" s="15"/>
      <c r="L564" s="15"/>
      <c r="M564" s="15"/>
      <c r="N564" s="15"/>
      <c r="O564" s="15"/>
      <c r="P564" s="15"/>
      <c r="Q564" s="15"/>
      <c r="R564" s="15"/>
      <c r="S564" s="15"/>
      <c r="T564" s="15"/>
      <c r="U564" s="15"/>
      <c r="V564" s="15"/>
    </row>
    <row r="565" spans="1:22">
      <c r="A565" s="15"/>
      <c r="B565" s="15"/>
      <c r="C565" s="15"/>
      <c r="D565" s="15"/>
      <c r="E565" s="15"/>
      <c r="F565" s="15"/>
      <c r="G565" s="15"/>
      <c r="H565" s="15"/>
      <c r="I565" s="15"/>
      <c r="J565" s="15"/>
      <c r="K565" s="15"/>
      <c r="L565" s="15"/>
      <c r="M565" s="15"/>
      <c r="N565" s="15"/>
      <c r="O565" s="15"/>
      <c r="P565" s="15"/>
      <c r="Q565" s="15"/>
      <c r="R565" s="15"/>
      <c r="S565" s="15"/>
      <c r="T565" s="15"/>
      <c r="U565" s="15"/>
      <c r="V565" s="15"/>
    </row>
    <row r="566" spans="1:22">
      <c r="A566" s="15"/>
      <c r="B566" s="15"/>
      <c r="C566" s="15"/>
      <c r="D566" s="15"/>
      <c r="E566" s="15"/>
      <c r="F566" s="15"/>
      <c r="G566" s="15"/>
      <c r="H566" s="15"/>
      <c r="I566" s="15"/>
      <c r="J566" s="15"/>
      <c r="K566" s="15"/>
      <c r="L566" s="15"/>
      <c r="M566" s="15"/>
      <c r="N566" s="15"/>
      <c r="O566" s="15"/>
      <c r="P566" s="15"/>
      <c r="Q566" s="15"/>
      <c r="R566" s="15"/>
      <c r="S566" s="15"/>
      <c r="T566" s="15"/>
      <c r="U566" s="15"/>
      <c r="V566" s="15"/>
    </row>
    <row r="567" spans="1:22">
      <c r="A567" s="15"/>
      <c r="B567" s="15"/>
      <c r="C567" s="15"/>
      <c r="D567" s="15"/>
      <c r="E567" s="15"/>
      <c r="F567" s="15"/>
      <c r="G567" s="15"/>
      <c r="H567" s="15"/>
      <c r="I567" s="15"/>
      <c r="J567" s="15"/>
      <c r="K567" s="15"/>
      <c r="L567" s="15"/>
      <c r="M567" s="15"/>
      <c r="N567" s="15"/>
      <c r="O567" s="15"/>
      <c r="P567" s="15"/>
      <c r="Q567" s="15"/>
      <c r="R567" s="15"/>
      <c r="S567" s="15"/>
      <c r="T567" s="15"/>
      <c r="U567" s="15"/>
      <c r="V567" s="15"/>
    </row>
    <row r="568" spans="1:22">
      <c r="A568" s="15"/>
      <c r="B568" s="15"/>
      <c r="C568" s="15"/>
      <c r="D568" s="15"/>
      <c r="E568" s="15"/>
      <c r="F568" s="15"/>
      <c r="G568" s="15"/>
      <c r="H568" s="15"/>
      <c r="I568" s="15"/>
      <c r="J568" s="15"/>
      <c r="K568" s="15"/>
      <c r="L568" s="15"/>
      <c r="M568" s="15"/>
      <c r="N568" s="15"/>
      <c r="O568" s="15"/>
      <c r="P568" s="15"/>
      <c r="Q568" s="15"/>
      <c r="R568" s="15"/>
      <c r="S568" s="15"/>
      <c r="T568" s="15"/>
      <c r="U568" s="15"/>
      <c r="V568" s="15"/>
    </row>
    <row r="569" spans="1:22">
      <c r="A569" s="15"/>
      <c r="B569" s="15"/>
      <c r="C569" s="15"/>
      <c r="D569" s="15"/>
      <c r="E569" s="15"/>
      <c r="F569" s="15"/>
      <c r="G569" s="15"/>
      <c r="H569" s="15"/>
      <c r="I569" s="15"/>
      <c r="J569" s="15"/>
      <c r="K569" s="15"/>
      <c r="L569" s="15"/>
      <c r="M569" s="15"/>
      <c r="N569" s="15"/>
      <c r="O569" s="15"/>
      <c r="P569" s="15"/>
      <c r="Q569" s="15"/>
      <c r="R569" s="15"/>
      <c r="S569" s="15"/>
      <c r="T569" s="15"/>
      <c r="U569" s="15"/>
      <c r="V569" s="15"/>
    </row>
    <row r="570" spans="1:22">
      <c r="A570" s="15"/>
      <c r="B570" s="15"/>
      <c r="C570" s="15"/>
      <c r="D570" s="15"/>
      <c r="E570" s="15"/>
      <c r="F570" s="15"/>
      <c r="G570" s="15"/>
      <c r="H570" s="15"/>
      <c r="I570" s="15"/>
      <c r="J570" s="15"/>
      <c r="K570" s="15"/>
      <c r="L570" s="15"/>
      <c r="M570" s="15"/>
      <c r="N570" s="15"/>
      <c r="O570" s="15"/>
      <c r="P570" s="15"/>
      <c r="Q570" s="15"/>
      <c r="R570" s="15"/>
      <c r="S570" s="15"/>
      <c r="T570" s="15"/>
      <c r="U570" s="15"/>
      <c r="V570" s="15"/>
    </row>
    <row r="571" spans="1:22">
      <c r="A571" s="15"/>
      <c r="B571" s="15"/>
      <c r="C571" s="15"/>
      <c r="D571" s="15"/>
      <c r="E571" s="15"/>
      <c r="F571" s="15"/>
      <c r="G571" s="15"/>
      <c r="H571" s="15"/>
      <c r="I571" s="15"/>
      <c r="J571" s="15"/>
      <c r="K571" s="15"/>
      <c r="L571" s="15"/>
      <c r="M571" s="15"/>
      <c r="N571" s="15"/>
      <c r="O571" s="15"/>
      <c r="P571" s="15"/>
      <c r="Q571" s="15"/>
      <c r="R571" s="15"/>
      <c r="S571" s="15"/>
      <c r="T571" s="15"/>
      <c r="U571" s="15"/>
      <c r="V571" s="15"/>
    </row>
    <row r="572" spans="1:22">
      <c r="A572" s="15"/>
      <c r="B572" s="15"/>
      <c r="C572" s="15"/>
      <c r="D572" s="15"/>
      <c r="E572" s="15"/>
      <c r="F572" s="15"/>
      <c r="G572" s="15"/>
      <c r="H572" s="15"/>
      <c r="I572" s="15"/>
      <c r="J572" s="15"/>
      <c r="K572" s="15"/>
      <c r="L572" s="15"/>
      <c r="M572" s="15"/>
      <c r="N572" s="15"/>
      <c r="O572" s="15"/>
      <c r="P572" s="15"/>
      <c r="Q572" s="15"/>
      <c r="R572" s="15"/>
      <c r="S572" s="15"/>
      <c r="T572" s="15"/>
      <c r="U572" s="15"/>
      <c r="V572" s="15"/>
    </row>
    <row r="573" spans="1:22">
      <c r="A573" s="15"/>
      <c r="B573" s="15"/>
      <c r="C573" s="15"/>
      <c r="D573" s="15"/>
      <c r="E573" s="15"/>
      <c r="F573" s="15"/>
      <c r="G573" s="15"/>
      <c r="H573" s="15"/>
      <c r="I573" s="15"/>
      <c r="J573" s="15"/>
      <c r="K573" s="15"/>
      <c r="L573" s="15"/>
      <c r="M573" s="15"/>
      <c r="N573" s="15"/>
      <c r="O573" s="15"/>
      <c r="P573" s="15"/>
      <c r="Q573" s="15"/>
      <c r="R573" s="15"/>
      <c r="S573" s="15"/>
      <c r="T573" s="15"/>
      <c r="U573" s="15"/>
      <c r="V573" s="15"/>
    </row>
    <row r="574" spans="1:22">
      <c r="A574" s="15"/>
      <c r="B574" s="15"/>
      <c r="C574" s="15"/>
      <c r="D574" s="15"/>
      <c r="E574" s="15"/>
      <c r="F574" s="15"/>
      <c r="G574" s="15"/>
      <c r="H574" s="15"/>
      <c r="I574" s="15"/>
      <c r="J574" s="15"/>
      <c r="K574" s="15"/>
      <c r="L574" s="15"/>
      <c r="M574" s="15"/>
      <c r="N574" s="15"/>
      <c r="O574" s="15"/>
      <c r="P574" s="15"/>
      <c r="Q574" s="15"/>
      <c r="R574" s="15"/>
      <c r="S574" s="15"/>
      <c r="T574" s="15"/>
      <c r="U574" s="15"/>
      <c r="V574" s="15"/>
    </row>
    <row r="575" spans="1:22">
      <c r="A575" s="15"/>
      <c r="B575" s="15"/>
      <c r="C575" s="15"/>
      <c r="D575" s="15"/>
      <c r="E575" s="15"/>
      <c r="F575" s="15"/>
      <c r="G575" s="15"/>
      <c r="H575" s="15"/>
      <c r="I575" s="15"/>
      <c r="J575" s="15"/>
      <c r="K575" s="15"/>
      <c r="L575" s="15"/>
      <c r="M575" s="15"/>
      <c r="N575" s="15"/>
      <c r="O575" s="15"/>
      <c r="P575" s="15"/>
      <c r="Q575" s="15"/>
      <c r="R575" s="15"/>
      <c r="S575" s="15"/>
      <c r="T575" s="15"/>
      <c r="U575" s="15"/>
      <c r="V575" s="15"/>
    </row>
    <row r="576" spans="1:22">
      <c r="A576" s="15"/>
      <c r="B576" s="15"/>
      <c r="C576" s="15"/>
      <c r="D576" s="15"/>
      <c r="E576" s="15"/>
      <c r="F576" s="15"/>
      <c r="G576" s="15"/>
      <c r="H576" s="15"/>
      <c r="I576" s="15"/>
      <c r="J576" s="15"/>
      <c r="K576" s="15"/>
      <c r="L576" s="15"/>
      <c r="M576" s="15"/>
      <c r="N576" s="15"/>
      <c r="O576" s="15"/>
      <c r="P576" s="15"/>
      <c r="Q576" s="15"/>
      <c r="R576" s="15"/>
      <c r="S576" s="15"/>
      <c r="T576" s="15"/>
      <c r="U576" s="15"/>
      <c r="V576" s="15"/>
    </row>
    <row r="577" spans="1:22">
      <c r="A577" s="15"/>
      <c r="B577" s="15"/>
      <c r="C577" s="15"/>
      <c r="D577" s="15"/>
      <c r="E577" s="15"/>
      <c r="F577" s="15"/>
      <c r="G577" s="15"/>
      <c r="H577" s="15"/>
      <c r="I577" s="15"/>
      <c r="J577" s="15"/>
      <c r="K577" s="15"/>
      <c r="L577" s="15"/>
      <c r="M577" s="15"/>
      <c r="N577" s="15"/>
      <c r="O577" s="15"/>
      <c r="P577" s="15"/>
      <c r="Q577" s="15"/>
      <c r="R577" s="15"/>
      <c r="S577" s="15"/>
      <c r="T577" s="15"/>
      <c r="U577" s="15"/>
      <c r="V577" s="15"/>
    </row>
    <row r="578" spans="1:22">
      <c r="A578" s="15"/>
      <c r="B578" s="15"/>
      <c r="C578" s="15"/>
      <c r="D578" s="15"/>
      <c r="E578" s="15"/>
      <c r="F578" s="15"/>
      <c r="G578" s="15"/>
      <c r="H578" s="15"/>
      <c r="I578" s="15"/>
      <c r="J578" s="15"/>
      <c r="K578" s="15"/>
      <c r="L578" s="15"/>
      <c r="M578" s="15"/>
      <c r="N578" s="15"/>
      <c r="O578" s="15"/>
      <c r="P578" s="15"/>
      <c r="Q578" s="15"/>
      <c r="R578" s="15"/>
      <c r="S578" s="15"/>
      <c r="T578" s="15"/>
      <c r="U578" s="15"/>
      <c r="V578" s="15"/>
    </row>
    <row r="579" spans="1:22">
      <c r="A579" s="15"/>
      <c r="B579" s="15"/>
      <c r="C579" s="15"/>
      <c r="D579" s="15"/>
      <c r="E579" s="15"/>
      <c r="F579" s="15"/>
      <c r="G579" s="15"/>
      <c r="H579" s="15"/>
      <c r="I579" s="15"/>
      <c r="J579" s="15"/>
      <c r="K579" s="15"/>
      <c r="L579" s="15"/>
      <c r="M579" s="15"/>
      <c r="N579" s="15"/>
      <c r="O579" s="15"/>
      <c r="P579" s="15"/>
      <c r="Q579" s="15"/>
      <c r="R579" s="15"/>
      <c r="S579" s="15"/>
      <c r="T579" s="15"/>
      <c r="U579" s="15"/>
      <c r="V579" s="15"/>
    </row>
    <row r="580" spans="1:22">
      <c r="A580" s="15"/>
      <c r="B580" s="15"/>
      <c r="C580" s="15"/>
      <c r="D580" s="15"/>
      <c r="E580" s="15"/>
      <c r="F580" s="15"/>
      <c r="G580" s="15"/>
      <c r="H580" s="15"/>
      <c r="I580" s="15"/>
      <c r="J580" s="15"/>
      <c r="K580" s="15"/>
      <c r="L580" s="15"/>
      <c r="M580" s="15"/>
      <c r="N580" s="15"/>
      <c r="O580" s="15"/>
      <c r="P580" s="15"/>
      <c r="Q580" s="15"/>
      <c r="R580" s="15"/>
      <c r="S580" s="15"/>
      <c r="T580" s="15"/>
      <c r="U580" s="15"/>
      <c r="V580" s="15"/>
    </row>
    <row r="581" spans="1:22">
      <c r="A581" s="15"/>
      <c r="B581" s="15"/>
      <c r="C581" s="15"/>
      <c r="D581" s="15"/>
      <c r="E581" s="15"/>
      <c r="F581" s="15"/>
      <c r="G581" s="15"/>
      <c r="H581" s="15"/>
      <c r="I581" s="15"/>
      <c r="J581" s="15"/>
      <c r="K581" s="15"/>
      <c r="L581" s="15"/>
      <c r="M581" s="15"/>
      <c r="N581" s="15"/>
      <c r="O581" s="15"/>
      <c r="P581" s="15"/>
      <c r="Q581" s="15"/>
      <c r="R581" s="15"/>
      <c r="S581" s="15"/>
      <c r="T581" s="15"/>
      <c r="U581" s="15"/>
      <c r="V581" s="15"/>
    </row>
    <row r="582" spans="1:22">
      <c r="A582" s="15"/>
      <c r="B582" s="15"/>
      <c r="C582" s="15"/>
      <c r="D582" s="15"/>
      <c r="E582" s="15"/>
      <c r="F582" s="15"/>
      <c r="G582" s="15"/>
      <c r="H582" s="15"/>
      <c r="I582" s="15"/>
      <c r="J582" s="15"/>
      <c r="K582" s="15"/>
      <c r="L582" s="15"/>
      <c r="M582" s="15"/>
      <c r="N582" s="15"/>
      <c r="O582" s="15"/>
      <c r="P582" s="15"/>
      <c r="Q582" s="15"/>
      <c r="R582" s="15"/>
      <c r="S582" s="15"/>
      <c r="T582" s="15"/>
      <c r="U582" s="15"/>
      <c r="V582" s="15"/>
    </row>
    <row r="583" spans="1:22">
      <c r="A583" s="15"/>
      <c r="B583" s="15"/>
      <c r="C583" s="15"/>
      <c r="D583" s="15"/>
      <c r="E583" s="15"/>
      <c r="F583" s="15"/>
      <c r="G583" s="15"/>
      <c r="H583" s="15"/>
      <c r="I583" s="15"/>
      <c r="J583" s="15"/>
      <c r="K583" s="15"/>
      <c r="L583" s="15"/>
      <c r="M583" s="15"/>
      <c r="N583" s="15"/>
      <c r="O583" s="15"/>
      <c r="P583" s="15"/>
      <c r="Q583" s="15"/>
      <c r="R583" s="15"/>
      <c r="S583" s="15"/>
      <c r="T583" s="15"/>
      <c r="U583" s="15"/>
      <c r="V583" s="15"/>
    </row>
    <row r="584" spans="1:22">
      <c r="A584" s="15"/>
      <c r="B584" s="15"/>
      <c r="C584" s="15"/>
      <c r="D584" s="15"/>
      <c r="E584" s="15"/>
      <c r="F584" s="15"/>
      <c r="G584" s="15"/>
      <c r="H584" s="15"/>
      <c r="I584" s="15"/>
      <c r="J584" s="15"/>
      <c r="K584" s="15"/>
      <c r="L584" s="15"/>
      <c r="M584" s="15"/>
      <c r="N584" s="15"/>
      <c r="O584" s="15"/>
      <c r="P584" s="15"/>
      <c r="Q584" s="15"/>
      <c r="R584" s="15"/>
      <c r="S584" s="15"/>
      <c r="T584" s="15"/>
      <c r="U584" s="15"/>
      <c r="V584" s="15"/>
    </row>
    <row r="585" spans="1:22">
      <c r="A585" s="15"/>
      <c r="B585" s="15"/>
      <c r="C585" s="15"/>
      <c r="D585" s="15"/>
      <c r="E585" s="15"/>
      <c r="F585" s="15"/>
      <c r="G585" s="15"/>
      <c r="H585" s="15"/>
      <c r="I585" s="15"/>
      <c r="J585" s="15"/>
      <c r="K585" s="15"/>
      <c r="L585" s="15"/>
      <c r="M585" s="15"/>
      <c r="N585" s="15"/>
      <c r="O585" s="15"/>
      <c r="P585" s="15"/>
      <c r="Q585" s="15"/>
      <c r="R585" s="15"/>
      <c r="S585" s="15"/>
      <c r="T585" s="15"/>
      <c r="U585" s="15"/>
      <c r="V585" s="15"/>
    </row>
    <row r="586" spans="1:22">
      <c r="A586" s="15"/>
      <c r="B586" s="15"/>
      <c r="C586" s="15"/>
      <c r="D586" s="15"/>
      <c r="E586" s="15"/>
      <c r="F586" s="15"/>
      <c r="G586" s="15"/>
      <c r="H586" s="15"/>
      <c r="I586" s="15"/>
      <c r="J586" s="15"/>
      <c r="K586" s="15"/>
      <c r="L586" s="15"/>
      <c r="M586" s="15"/>
      <c r="N586" s="15"/>
      <c r="O586" s="15"/>
      <c r="P586" s="15"/>
      <c r="Q586" s="15"/>
      <c r="R586" s="15"/>
      <c r="S586" s="15"/>
      <c r="T586" s="15"/>
      <c r="U586" s="15"/>
      <c r="V586" s="15"/>
    </row>
    <row r="587" spans="1:22">
      <c r="A587" s="15"/>
      <c r="B587" s="15"/>
      <c r="C587" s="15"/>
      <c r="D587" s="15"/>
      <c r="E587" s="15"/>
      <c r="F587" s="15"/>
      <c r="G587" s="15"/>
      <c r="H587" s="15"/>
      <c r="I587" s="15"/>
      <c r="J587" s="15"/>
      <c r="K587" s="15"/>
      <c r="L587" s="15"/>
      <c r="M587" s="15"/>
      <c r="N587" s="15"/>
      <c r="O587" s="15"/>
      <c r="P587" s="15"/>
      <c r="Q587" s="15"/>
      <c r="R587" s="15"/>
      <c r="S587" s="15"/>
      <c r="T587" s="15"/>
      <c r="U587" s="15"/>
      <c r="V587" s="15"/>
    </row>
    <row r="588" spans="1:22">
      <c r="A588" s="15"/>
      <c r="B588" s="15"/>
      <c r="C588" s="15"/>
      <c r="D588" s="15"/>
      <c r="E588" s="15"/>
      <c r="F588" s="15"/>
      <c r="G588" s="15"/>
      <c r="H588" s="15"/>
      <c r="I588" s="15"/>
      <c r="J588" s="15"/>
      <c r="K588" s="15"/>
      <c r="L588" s="15"/>
      <c r="M588" s="15"/>
      <c r="N588" s="15"/>
      <c r="O588" s="15"/>
      <c r="P588" s="15"/>
      <c r="Q588" s="15"/>
      <c r="R588" s="15"/>
      <c r="S588" s="15"/>
      <c r="T588" s="15"/>
      <c r="U588" s="15"/>
      <c r="V588" s="15"/>
    </row>
    <row r="589" spans="1:22">
      <c r="A589" s="15"/>
      <c r="B589" s="15"/>
      <c r="C589" s="15"/>
      <c r="D589" s="15"/>
      <c r="E589" s="15"/>
      <c r="F589" s="15"/>
      <c r="G589" s="15"/>
      <c r="H589" s="15"/>
      <c r="I589" s="15"/>
      <c r="J589" s="15"/>
      <c r="K589" s="15"/>
      <c r="L589" s="15"/>
      <c r="M589" s="15"/>
      <c r="N589" s="15"/>
      <c r="O589" s="15"/>
      <c r="P589" s="15"/>
      <c r="Q589" s="15"/>
      <c r="R589" s="15"/>
      <c r="S589" s="15"/>
      <c r="T589" s="15"/>
      <c r="U589" s="15"/>
      <c r="V589" s="15"/>
    </row>
    <row r="590" spans="1:22">
      <c r="A590" s="15"/>
      <c r="B590" s="15"/>
      <c r="C590" s="15"/>
      <c r="D590" s="15"/>
      <c r="E590" s="15"/>
      <c r="F590" s="15"/>
      <c r="G590" s="15"/>
      <c r="H590" s="15"/>
      <c r="I590" s="15"/>
      <c r="J590" s="15"/>
      <c r="K590" s="15"/>
      <c r="L590" s="15"/>
      <c r="M590" s="15"/>
      <c r="N590" s="15"/>
      <c r="O590" s="15"/>
      <c r="P590" s="15"/>
      <c r="Q590" s="15"/>
      <c r="R590" s="15"/>
      <c r="S590" s="15"/>
      <c r="T590" s="15"/>
      <c r="U590" s="15"/>
      <c r="V590" s="15"/>
    </row>
    <row r="591" spans="1:22">
      <c r="A591" s="15"/>
      <c r="B591" s="15"/>
      <c r="C591" s="15"/>
      <c r="D591" s="15"/>
      <c r="E591" s="15"/>
      <c r="F591" s="15"/>
      <c r="G591" s="15"/>
      <c r="H591" s="15"/>
      <c r="I591" s="15"/>
      <c r="J591" s="15"/>
      <c r="K591" s="15"/>
      <c r="L591" s="15"/>
      <c r="M591" s="15"/>
      <c r="N591" s="15"/>
      <c r="O591" s="15"/>
      <c r="P591" s="15"/>
      <c r="Q591" s="15"/>
      <c r="R591" s="15"/>
      <c r="S591" s="15"/>
      <c r="T591" s="15"/>
      <c r="U591" s="15"/>
      <c r="V591" s="15"/>
    </row>
    <row r="592" spans="1:22">
      <c r="A592" s="15"/>
      <c r="B592" s="15"/>
      <c r="C592" s="15"/>
      <c r="D592" s="15"/>
      <c r="E592" s="15"/>
      <c r="F592" s="15"/>
      <c r="G592" s="15"/>
      <c r="H592" s="15"/>
      <c r="I592" s="15"/>
      <c r="J592" s="15"/>
      <c r="K592" s="15"/>
      <c r="L592" s="15"/>
      <c r="M592" s="15"/>
      <c r="N592" s="15"/>
      <c r="O592" s="15"/>
      <c r="P592" s="15"/>
      <c r="Q592" s="15"/>
      <c r="R592" s="15"/>
      <c r="S592" s="15"/>
      <c r="T592" s="15"/>
      <c r="U592" s="15"/>
      <c r="V592" s="15"/>
    </row>
    <row r="593" spans="1:22">
      <c r="A593" s="15"/>
      <c r="B593" s="15"/>
      <c r="C593" s="15"/>
      <c r="D593" s="15"/>
      <c r="E593" s="15"/>
      <c r="F593" s="15"/>
      <c r="G593" s="15"/>
      <c r="H593" s="15"/>
      <c r="I593" s="15"/>
      <c r="J593" s="15"/>
      <c r="K593" s="15"/>
      <c r="L593" s="15"/>
      <c r="M593" s="15"/>
      <c r="N593" s="15"/>
      <c r="O593" s="15"/>
      <c r="P593" s="15"/>
      <c r="Q593" s="15"/>
      <c r="R593" s="15"/>
      <c r="S593" s="15"/>
      <c r="T593" s="15"/>
      <c r="U593" s="15"/>
      <c r="V593" s="15"/>
    </row>
    <row r="594" spans="1:22">
      <c r="A594" s="15"/>
      <c r="B594" s="15"/>
      <c r="C594" s="15"/>
      <c r="D594" s="15"/>
      <c r="E594" s="15"/>
      <c r="F594" s="15"/>
      <c r="G594" s="15"/>
      <c r="H594" s="15"/>
      <c r="I594" s="15"/>
      <c r="J594" s="15"/>
      <c r="K594" s="15"/>
      <c r="L594" s="15"/>
      <c r="M594" s="15"/>
      <c r="N594" s="15"/>
      <c r="O594" s="15"/>
      <c r="P594" s="15"/>
      <c r="Q594" s="15"/>
      <c r="R594" s="15"/>
      <c r="S594" s="15"/>
      <c r="T594" s="15"/>
      <c r="U594" s="15"/>
      <c r="V594" s="15"/>
    </row>
    <row r="595" spans="1:22">
      <c r="A595" s="15"/>
      <c r="B595" s="15"/>
      <c r="C595" s="15"/>
      <c r="D595" s="15"/>
      <c r="E595" s="15"/>
      <c r="F595" s="15"/>
      <c r="G595" s="15"/>
      <c r="H595" s="15"/>
      <c r="I595" s="15"/>
      <c r="J595" s="15"/>
      <c r="K595" s="15"/>
      <c r="L595" s="15"/>
      <c r="M595" s="15"/>
      <c r="N595" s="15"/>
      <c r="O595" s="15"/>
      <c r="P595" s="15"/>
      <c r="Q595" s="15"/>
      <c r="R595" s="15"/>
      <c r="S595" s="15"/>
      <c r="T595" s="15"/>
      <c r="U595" s="15"/>
      <c r="V595" s="15"/>
    </row>
    <row r="596" spans="1:22">
      <c r="A596" s="15"/>
      <c r="B596" s="15"/>
      <c r="C596" s="15"/>
      <c r="D596" s="15"/>
      <c r="E596" s="15"/>
      <c r="F596" s="15"/>
      <c r="G596" s="15"/>
      <c r="H596" s="15"/>
      <c r="I596" s="15"/>
      <c r="J596" s="15"/>
      <c r="K596" s="15"/>
      <c r="L596" s="15"/>
      <c r="M596" s="15"/>
      <c r="N596" s="15"/>
      <c r="O596" s="15"/>
      <c r="P596" s="15"/>
      <c r="Q596" s="15"/>
      <c r="R596" s="15"/>
      <c r="S596" s="15"/>
      <c r="T596" s="15"/>
      <c r="U596" s="15"/>
      <c r="V596" s="15"/>
    </row>
    <row r="597" spans="1:22">
      <c r="A597" s="15"/>
      <c r="B597" s="15"/>
      <c r="C597" s="15"/>
      <c r="D597" s="15"/>
      <c r="E597" s="15"/>
      <c r="F597" s="15"/>
      <c r="G597" s="15"/>
      <c r="H597" s="15"/>
      <c r="I597" s="15"/>
      <c r="J597" s="15"/>
      <c r="K597" s="15"/>
      <c r="L597" s="15"/>
      <c r="M597" s="15"/>
      <c r="N597" s="15"/>
      <c r="O597" s="15"/>
      <c r="P597" s="15"/>
      <c r="Q597" s="15"/>
      <c r="R597" s="15"/>
      <c r="S597" s="15"/>
      <c r="T597" s="15"/>
      <c r="U597" s="15"/>
      <c r="V597" s="15"/>
    </row>
    <row r="598" spans="1:22">
      <c r="A598" s="15"/>
      <c r="B598" s="15"/>
      <c r="C598" s="15"/>
      <c r="D598" s="15"/>
      <c r="E598" s="15"/>
      <c r="F598" s="15"/>
      <c r="G598" s="15"/>
      <c r="H598" s="15"/>
      <c r="I598" s="15"/>
      <c r="J598" s="15"/>
      <c r="K598" s="15"/>
      <c r="L598" s="15"/>
      <c r="M598" s="15"/>
      <c r="N598" s="15"/>
      <c r="O598" s="15"/>
      <c r="P598" s="15"/>
      <c r="Q598" s="15"/>
      <c r="R598" s="15"/>
      <c r="S598" s="15"/>
      <c r="T598" s="15"/>
      <c r="U598" s="15"/>
      <c r="V598" s="15"/>
    </row>
    <row r="599" spans="1:22">
      <c r="A599" s="15"/>
      <c r="B599" s="15"/>
      <c r="C599" s="15"/>
      <c r="D599" s="15"/>
      <c r="E599" s="15"/>
      <c r="F599" s="15"/>
      <c r="G599" s="15"/>
      <c r="H599" s="15"/>
      <c r="I599" s="15"/>
      <c r="J599" s="15"/>
      <c r="K599" s="15"/>
      <c r="L599" s="15"/>
      <c r="M599" s="15"/>
      <c r="N599" s="15"/>
      <c r="O599" s="15"/>
      <c r="P599" s="15"/>
      <c r="Q599" s="15"/>
      <c r="R599" s="15"/>
      <c r="S599" s="15"/>
      <c r="T599" s="15"/>
      <c r="U599" s="15"/>
      <c r="V599" s="15"/>
    </row>
    <row r="600" spans="1:22">
      <c r="A600" s="15"/>
      <c r="B600" s="15"/>
      <c r="C600" s="15"/>
      <c r="D600" s="15"/>
      <c r="E600" s="15"/>
      <c r="F600" s="15"/>
      <c r="G600" s="15"/>
      <c r="H600" s="15"/>
      <c r="I600" s="15"/>
      <c r="J600" s="15"/>
      <c r="K600" s="15"/>
      <c r="L600" s="15"/>
      <c r="M600" s="15"/>
      <c r="N600" s="15"/>
      <c r="O600" s="15"/>
      <c r="P600" s="15"/>
      <c r="Q600" s="15"/>
      <c r="R600" s="15"/>
      <c r="S600" s="15"/>
      <c r="T600" s="15"/>
      <c r="U600" s="15"/>
      <c r="V600" s="15"/>
    </row>
    <row r="601" spans="1:22">
      <c r="A601" s="15"/>
      <c r="B601" s="15"/>
      <c r="C601" s="15"/>
      <c r="D601" s="15"/>
      <c r="E601" s="15"/>
      <c r="F601" s="15"/>
      <c r="G601" s="15"/>
      <c r="H601" s="15"/>
      <c r="I601" s="15"/>
      <c r="J601" s="15"/>
      <c r="K601" s="15"/>
      <c r="L601" s="15"/>
      <c r="M601" s="15"/>
      <c r="N601" s="15"/>
      <c r="O601" s="15"/>
      <c r="P601" s="15"/>
      <c r="Q601" s="15"/>
      <c r="R601" s="15"/>
      <c r="S601" s="15"/>
      <c r="T601" s="15"/>
      <c r="U601" s="15"/>
      <c r="V601" s="15"/>
    </row>
    <row r="602" spans="1:22">
      <c r="A602" s="15"/>
      <c r="B602" s="15"/>
      <c r="C602" s="15"/>
      <c r="D602" s="15"/>
      <c r="E602" s="15"/>
      <c r="F602" s="15"/>
      <c r="G602" s="15"/>
      <c r="H602" s="15"/>
      <c r="I602" s="15"/>
      <c r="J602" s="15"/>
      <c r="K602" s="15"/>
      <c r="L602" s="15"/>
      <c r="M602" s="15"/>
      <c r="N602" s="15"/>
      <c r="O602" s="15"/>
      <c r="P602" s="15"/>
      <c r="Q602" s="15"/>
      <c r="R602" s="15"/>
      <c r="S602" s="15"/>
      <c r="T602" s="15"/>
      <c r="U602" s="15"/>
      <c r="V602" s="15"/>
    </row>
    <row r="603" spans="1:22">
      <c r="A603" s="15"/>
      <c r="B603" s="15"/>
      <c r="C603" s="15"/>
      <c r="D603" s="15"/>
      <c r="E603" s="15"/>
      <c r="F603" s="15"/>
      <c r="G603" s="15"/>
      <c r="H603" s="15"/>
      <c r="I603" s="15"/>
      <c r="J603" s="15"/>
      <c r="K603" s="15"/>
      <c r="L603" s="15"/>
      <c r="M603" s="15"/>
      <c r="N603" s="15"/>
      <c r="O603" s="15"/>
      <c r="P603" s="15"/>
      <c r="Q603" s="15"/>
      <c r="R603" s="15"/>
      <c r="S603" s="15"/>
      <c r="T603" s="15"/>
      <c r="U603" s="15"/>
      <c r="V603" s="15"/>
    </row>
    <row r="604" spans="1:22">
      <c r="A604" s="15"/>
      <c r="B604" s="15"/>
      <c r="C604" s="15"/>
      <c r="D604" s="15"/>
      <c r="E604" s="15"/>
      <c r="F604" s="15"/>
      <c r="G604" s="15"/>
      <c r="H604" s="15"/>
      <c r="I604" s="15"/>
      <c r="J604" s="15"/>
      <c r="K604" s="15"/>
      <c r="L604" s="15"/>
      <c r="M604" s="15"/>
      <c r="N604" s="15"/>
      <c r="O604" s="15"/>
      <c r="P604" s="15"/>
      <c r="Q604" s="15"/>
      <c r="R604" s="15"/>
      <c r="S604" s="15"/>
      <c r="T604" s="15"/>
      <c r="U604" s="15"/>
      <c r="V604" s="15"/>
    </row>
    <row r="605" spans="1:22">
      <c r="A605" s="15"/>
      <c r="B605" s="15"/>
      <c r="C605" s="15"/>
      <c r="D605" s="15"/>
      <c r="E605" s="15"/>
      <c r="F605" s="15"/>
      <c r="G605" s="15"/>
      <c r="H605" s="15"/>
      <c r="I605" s="15"/>
      <c r="J605" s="15"/>
      <c r="K605" s="15"/>
      <c r="L605" s="15"/>
      <c r="M605" s="15"/>
      <c r="N605" s="15"/>
      <c r="O605" s="15"/>
      <c r="P605" s="15"/>
      <c r="Q605" s="15"/>
      <c r="R605" s="15"/>
      <c r="S605" s="15"/>
      <c r="T605" s="15"/>
      <c r="U605" s="15"/>
      <c r="V605" s="15"/>
    </row>
    <row r="606" spans="1:22">
      <c r="A606" s="15"/>
      <c r="B606" s="15"/>
      <c r="C606" s="15"/>
      <c r="D606" s="15"/>
      <c r="E606" s="15"/>
      <c r="F606" s="15"/>
      <c r="G606" s="15"/>
      <c r="H606" s="15"/>
      <c r="I606" s="15"/>
      <c r="J606" s="15"/>
      <c r="K606" s="15"/>
      <c r="L606" s="15"/>
      <c r="M606" s="15"/>
      <c r="N606" s="15"/>
      <c r="O606" s="15"/>
      <c r="P606" s="15"/>
      <c r="Q606" s="15"/>
      <c r="R606" s="15"/>
      <c r="S606" s="15"/>
      <c r="T606" s="15"/>
      <c r="U606" s="15"/>
      <c r="V606" s="15"/>
    </row>
    <row r="607" spans="1:22">
      <c r="A607" s="15"/>
      <c r="B607" s="15"/>
      <c r="C607" s="15"/>
      <c r="D607" s="15"/>
      <c r="E607" s="15"/>
      <c r="F607" s="15"/>
      <c r="G607" s="15"/>
      <c r="H607" s="15"/>
      <c r="I607" s="15"/>
      <c r="J607" s="15"/>
      <c r="K607" s="15"/>
      <c r="L607" s="15"/>
      <c r="M607" s="15"/>
      <c r="N607" s="15"/>
      <c r="O607" s="15"/>
      <c r="P607" s="15"/>
      <c r="Q607" s="15"/>
      <c r="R607" s="15"/>
      <c r="S607" s="15"/>
      <c r="T607" s="15"/>
      <c r="U607" s="15"/>
      <c r="V607" s="15"/>
    </row>
    <row r="608" spans="1:22">
      <c r="A608" s="15"/>
      <c r="B608" s="15"/>
      <c r="C608" s="15"/>
      <c r="D608" s="15"/>
      <c r="E608" s="15"/>
      <c r="F608" s="15"/>
      <c r="G608" s="15"/>
      <c r="H608" s="15"/>
      <c r="I608" s="15"/>
      <c r="J608" s="15"/>
      <c r="K608" s="15"/>
      <c r="L608" s="15"/>
      <c r="M608" s="15"/>
      <c r="N608" s="15"/>
      <c r="O608" s="15"/>
      <c r="P608" s="15"/>
      <c r="Q608" s="15"/>
      <c r="R608" s="15"/>
      <c r="S608" s="15"/>
      <c r="T608" s="15"/>
      <c r="U608" s="15"/>
      <c r="V608" s="15"/>
    </row>
    <row r="609" spans="1:22">
      <c r="A609" s="15"/>
      <c r="B609" s="15"/>
      <c r="C609" s="15"/>
      <c r="D609" s="15"/>
      <c r="E609" s="15"/>
      <c r="F609" s="15"/>
      <c r="G609" s="15"/>
      <c r="H609" s="15"/>
      <c r="I609" s="15"/>
      <c r="J609" s="15"/>
      <c r="K609" s="15"/>
      <c r="L609" s="15"/>
      <c r="M609" s="15"/>
      <c r="N609" s="15"/>
      <c r="O609" s="15"/>
      <c r="P609" s="15"/>
      <c r="Q609" s="15"/>
      <c r="R609" s="15"/>
      <c r="S609" s="15"/>
      <c r="T609" s="15"/>
      <c r="U609" s="15"/>
      <c r="V609" s="15"/>
    </row>
    <row r="610" spans="1:22">
      <c r="A610" s="15"/>
      <c r="B610" s="15"/>
      <c r="C610" s="15"/>
      <c r="D610" s="15"/>
      <c r="E610" s="15"/>
      <c r="F610" s="15"/>
      <c r="G610" s="15"/>
      <c r="H610" s="15"/>
      <c r="I610" s="15"/>
      <c r="J610" s="15"/>
      <c r="K610" s="15"/>
      <c r="L610" s="15"/>
      <c r="M610" s="15"/>
      <c r="N610" s="15"/>
      <c r="O610" s="15"/>
      <c r="P610" s="15"/>
      <c r="Q610" s="15"/>
      <c r="R610" s="15"/>
      <c r="S610" s="15"/>
      <c r="T610" s="15"/>
      <c r="U610" s="15"/>
      <c r="V610" s="15"/>
    </row>
    <row r="611" spans="1:22">
      <c r="A611" s="15"/>
      <c r="B611" s="15"/>
      <c r="C611" s="15"/>
      <c r="D611" s="15"/>
      <c r="E611" s="15"/>
      <c r="F611" s="15"/>
      <c r="G611" s="15"/>
      <c r="H611" s="15"/>
      <c r="I611" s="15"/>
      <c r="J611" s="15"/>
      <c r="K611" s="15"/>
      <c r="L611" s="15"/>
      <c r="M611" s="15"/>
      <c r="N611" s="15"/>
      <c r="O611" s="15"/>
      <c r="P611" s="15"/>
      <c r="Q611" s="15"/>
      <c r="R611" s="15"/>
      <c r="S611" s="15"/>
      <c r="T611" s="15"/>
      <c r="U611" s="15"/>
      <c r="V611" s="15"/>
    </row>
    <row r="612" spans="1:22">
      <c r="A612" s="15"/>
      <c r="B612" s="15"/>
      <c r="C612" s="15"/>
      <c r="D612" s="15"/>
      <c r="E612" s="15"/>
      <c r="F612" s="15"/>
      <c r="G612" s="15"/>
      <c r="H612" s="15"/>
      <c r="I612" s="15"/>
      <c r="J612" s="15"/>
      <c r="K612" s="15"/>
      <c r="L612" s="15"/>
      <c r="M612" s="15"/>
      <c r="N612" s="15"/>
      <c r="O612" s="15"/>
      <c r="P612" s="15"/>
      <c r="Q612" s="15"/>
      <c r="R612" s="15"/>
      <c r="S612" s="15"/>
      <c r="T612" s="15"/>
      <c r="U612" s="15"/>
      <c r="V612" s="15"/>
    </row>
    <row r="613" spans="1:22">
      <c r="A613" s="15"/>
      <c r="B613" s="15"/>
      <c r="C613" s="15"/>
      <c r="D613" s="15"/>
      <c r="E613" s="15"/>
      <c r="F613" s="15"/>
      <c r="G613" s="15"/>
      <c r="H613" s="15"/>
      <c r="I613" s="15"/>
      <c r="J613" s="15"/>
      <c r="K613" s="15"/>
      <c r="L613" s="15"/>
      <c r="M613" s="15"/>
      <c r="N613" s="15"/>
      <c r="O613" s="15"/>
      <c r="P613" s="15"/>
      <c r="Q613" s="15"/>
      <c r="R613" s="15"/>
      <c r="S613" s="15"/>
      <c r="T613" s="15"/>
      <c r="U613" s="15"/>
      <c r="V613" s="15"/>
    </row>
    <row r="614" spans="1:22">
      <c r="A614" s="15"/>
      <c r="B614" s="15"/>
      <c r="C614" s="15"/>
      <c r="D614" s="15"/>
      <c r="E614" s="15"/>
      <c r="F614" s="15"/>
      <c r="G614" s="15"/>
      <c r="H614" s="15"/>
      <c r="I614" s="15"/>
      <c r="J614" s="15"/>
      <c r="K614" s="15"/>
      <c r="L614" s="15"/>
      <c r="M614" s="15"/>
      <c r="N614" s="15"/>
      <c r="O614" s="15"/>
      <c r="P614" s="15"/>
      <c r="Q614" s="15"/>
      <c r="R614" s="15"/>
      <c r="S614" s="15"/>
      <c r="T614" s="15"/>
      <c r="U614" s="15"/>
      <c r="V614" s="15"/>
    </row>
    <row r="615" spans="1:22">
      <c r="A615" s="15"/>
      <c r="B615" s="15"/>
      <c r="C615" s="15"/>
      <c r="D615" s="15"/>
      <c r="E615" s="15"/>
      <c r="F615" s="15"/>
      <c r="G615" s="15"/>
      <c r="H615" s="15"/>
      <c r="I615" s="15"/>
      <c r="J615" s="15"/>
      <c r="K615" s="15"/>
      <c r="L615" s="15"/>
      <c r="M615" s="15"/>
      <c r="N615" s="15"/>
      <c r="O615" s="15"/>
      <c r="P615" s="15"/>
      <c r="Q615" s="15"/>
      <c r="R615" s="15"/>
      <c r="S615" s="15"/>
      <c r="T615" s="15"/>
      <c r="U615" s="15"/>
      <c r="V615" s="15"/>
    </row>
    <row r="616" spans="1:22">
      <c r="A616" s="15"/>
      <c r="B616" s="15"/>
      <c r="C616" s="15"/>
      <c r="D616" s="15"/>
      <c r="E616" s="15"/>
      <c r="F616" s="15"/>
      <c r="G616" s="15"/>
      <c r="H616" s="15"/>
      <c r="I616" s="15"/>
      <c r="J616" s="15"/>
      <c r="K616" s="15"/>
      <c r="L616" s="15"/>
      <c r="M616" s="15"/>
      <c r="N616" s="15"/>
      <c r="O616" s="15"/>
      <c r="P616" s="15"/>
      <c r="Q616" s="15"/>
      <c r="R616" s="15"/>
      <c r="S616" s="15"/>
      <c r="T616" s="15"/>
      <c r="U616" s="15"/>
      <c r="V616" s="15"/>
    </row>
    <row r="617" spans="1:22">
      <c r="A617" s="15"/>
      <c r="B617" s="15"/>
      <c r="C617" s="15"/>
      <c r="D617" s="15"/>
      <c r="E617" s="15"/>
      <c r="F617" s="15"/>
      <c r="G617" s="15"/>
      <c r="H617" s="15"/>
      <c r="I617" s="15"/>
      <c r="J617" s="15"/>
      <c r="K617" s="15"/>
      <c r="L617" s="15"/>
      <c r="M617" s="15"/>
      <c r="N617" s="15"/>
      <c r="O617" s="15"/>
      <c r="P617" s="15"/>
      <c r="Q617" s="15"/>
      <c r="R617" s="15"/>
      <c r="S617" s="15"/>
      <c r="T617" s="15"/>
      <c r="U617" s="15"/>
      <c r="V617" s="15"/>
    </row>
    <row r="618" spans="1:22">
      <c r="A618" s="15"/>
      <c r="B618" s="15"/>
      <c r="C618" s="15"/>
      <c r="D618" s="15"/>
      <c r="E618" s="15"/>
      <c r="F618" s="15"/>
      <c r="G618" s="15"/>
      <c r="H618" s="15"/>
      <c r="I618" s="15"/>
      <c r="J618" s="15"/>
      <c r="K618" s="15"/>
      <c r="L618" s="15"/>
      <c r="M618" s="15"/>
      <c r="N618" s="15"/>
      <c r="O618" s="15"/>
      <c r="P618" s="15"/>
      <c r="Q618" s="15"/>
      <c r="R618" s="15"/>
      <c r="S618" s="15"/>
      <c r="T618" s="15"/>
      <c r="U618" s="15"/>
      <c r="V618" s="15"/>
    </row>
    <row r="619" spans="1:22">
      <c r="A619" s="15"/>
      <c r="B619" s="15"/>
      <c r="C619" s="15"/>
      <c r="D619" s="15"/>
      <c r="E619" s="15"/>
      <c r="F619" s="15"/>
      <c r="G619" s="15"/>
      <c r="H619" s="15"/>
      <c r="I619" s="15"/>
      <c r="J619" s="15"/>
      <c r="K619" s="15"/>
      <c r="L619" s="15"/>
      <c r="M619" s="15"/>
      <c r="N619" s="15"/>
      <c r="O619" s="15"/>
      <c r="P619" s="15"/>
      <c r="Q619" s="15"/>
      <c r="R619" s="15"/>
      <c r="S619" s="15"/>
      <c r="T619" s="15"/>
      <c r="U619" s="15"/>
      <c r="V619" s="15"/>
    </row>
    <row r="620" spans="1:22">
      <c r="A620" s="15"/>
      <c r="B620" s="15"/>
      <c r="C620" s="15"/>
      <c r="D620" s="15"/>
      <c r="E620" s="15"/>
      <c r="F620" s="15"/>
      <c r="G620" s="15"/>
      <c r="H620" s="15"/>
      <c r="I620" s="15"/>
      <c r="J620" s="15"/>
      <c r="K620" s="15"/>
      <c r="L620" s="15"/>
      <c r="M620" s="15"/>
      <c r="N620" s="15"/>
      <c r="O620" s="15"/>
      <c r="P620" s="15"/>
      <c r="Q620" s="15"/>
      <c r="R620" s="15"/>
      <c r="S620" s="15"/>
      <c r="T620" s="15"/>
      <c r="U620" s="15"/>
      <c r="V620" s="15"/>
    </row>
    <row r="621" spans="1:22">
      <c r="A621" s="15"/>
      <c r="B621" s="15"/>
      <c r="C621" s="15"/>
      <c r="D621" s="15"/>
      <c r="E621" s="15"/>
      <c r="F621" s="15"/>
      <c r="G621" s="15"/>
      <c r="H621" s="15"/>
      <c r="I621" s="15"/>
      <c r="J621" s="15"/>
      <c r="K621" s="15"/>
      <c r="L621" s="15"/>
      <c r="M621" s="15"/>
      <c r="N621" s="15"/>
      <c r="O621" s="15"/>
      <c r="P621" s="15"/>
      <c r="Q621" s="15"/>
      <c r="R621" s="15"/>
      <c r="S621" s="15"/>
      <c r="T621" s="15"/>
      <c r="U621" s="15"/>
      <c r="V621" s="15"/>
    </row>
    <row r="622" spans="1:22">
      <c r="A622" s="15"/>
      <c r="B622" s="15"/>
      <c r="C622" s="15"/>
      <c r="D622" s="15"/>
      <c r="E622" s="15"/>
      <c r="F622" s="15"/>
      <c r="G622" s="15"/>
      <c r="H622" s="15"/>
      <c r="I622" s="15"/>
      <c r="J622" s="15"/>
      <c r="K622" s="15"/>
      <c r="L622" s="15"/>
      <c r="M622" s="15"/>
      <c r="N622" s="15"/>
      <c r="O622" s="15"/>
      <c r="P622" s="15"/>
      <c r="Q622" s="15"/>
      <c r="R622" s="15"/>
      <c r="S622" s="15"/>
      <c r="T622" s="15"/>
      <c r="U622" s="15"/>
      <c r="V622" s="15"/>
    </row>
    <row r="623" spans="1:22">
      <c r="A623" s="15"/>
      <c r="B623" s="15"/>
      <c r="C623" s="15"/>
      <c r="D623" s="15"/>
      <c r="E623" s="15"/>
      <c r="F623" s="15"/>
      <c r="G623" s="15"/>
      <c r="H623" s="15"/>
      <c r="I623" s="15"/>
      <c r="J623" s="15"/>
      <c r="K623" s="15"/>
      <c r="L623" s="15"/>
      <c r="M623" s="15"/>
      <c r="N623" s="15"/>
      <c r="O623" s="15"/>
      <c r="P623" s="15"/>
      <c r="Q623" s="15"/>
      <c r="R623" s="15"/>
      <c r="S623" s="15"/>
      <c r="T623" s="15"/>
      <c r="U623" s="15"/>
      <c r="V623" s="15"/>
    </row>
    <row r="624" spans="1:22">
      <c r="A624" s="15"/>
      <c r="B624" s="15"/>
      <c r="C624" s="15"/>
      <c r="D624" s="15"/>
      <c r="E624" s="15"/>
      <c r="F624" s="15"/>
      <c r="G624" s="15"/>
      <c r="H624" s="15"/>
      <c r="I624" s="15"/>
      <c r="J624" s="15"/>
      <c r="K624" s="15"/>
      <c r="L624" s="15"/>
      <c r="M624" s="15"/>
      <c r="N624" s="15"/>
      <c r="O624" s="15"/>
      <c r="P624" s="15"/>
      <c r="Q624" s="15"/>
      <c r="R624" s="15"/>
      <c r="S624" s="15"/>
      <c r="T624" s="15"/>
      <c r="U624" s="15"/>
      <c r="V624" s="15"/>
    </row>
    <row r="625" spans="1:22">
      <c r="A625" s="15"/>
      <c r="B625" s="15"/>
      <c r="C625" s="15"/>
      <c r="D625" s="15"/>
      <c r="E625" s="15"/>
      <c r="F625" s="15"/>
      <c r="G625" s="15"/>
      <c r="H625" s="15"/>
      <c r="I625" s="15"/>
      <c r="J625" s="15"/>
      <c r="K625" s="15"/>
      <c r="L625" s="15"/>
      <c r="M625" s="15"/>
      <c r="N625" s="15"/>
      <c r="O625" s="15"/>
      <c r="P625" s="15"/>
      <c r="Q625" s="15"/>
      <c r="R625" s="15"/>
      <c r="S625" s="15"/>
      <c r="T625" s="15"/>
      <c r="U625" s="15"/>
      <c r="V625" s="15"/>
    </row>
    <row r="626" spans="1:22">
      <c r="A626" s="15"/>
      <c r="B626" s="15"/>
      <c r="C626" s="15"/>
      <c r="D626" s="15"/>
      <c r="E626" s="15"/>
      <c r="F626" s="15"/>
      <c r="G626" s="15"/>
      <c r="H626" s="15"/>
      <c r="I626" s="15"/>
      <c r="J626" s="15"/>
      <c r="K626" s="15"/>
      <c r="L626" s="15"/>
      <c r="M626" s="15"/>
      <c r="N626" s="15"/>
      <c r="O626" s="15"/>
      <c r="P626" s="15"/>
      <c r="Q626" s="15"/>
      <c r="R626" s="15"/>
      <c r="S626" s="15"/>
      <c r="T626" s="15"/>
      <c r="U626" s="15"/>
      <c r="V626" s="15"/>
    </row>
    <row r="627" spans="1:22">
      <c r="A627" s="15"/>
      <c r="B627" s="15"/>
      <c r="C627" s="15"/>
      <c r="D627" s="15"/>
      <c r="E627" s="15"/>
      <c r="F627" s="15"/>
      <c r="G627" s="15"/>
      <c r="H627" s="15"/>
      <c r="I627" s="15"/>
      <c r="J627" s="15"/>
      <c r="K627" s="15"/>
      <c r="L627" s="15"/>
      <c r="M627" s="15"/>
      <c r="N627" s="15"/>
      <c r="O627" s="15"/>
      <c r="P627" s="15"/>
      <c r="Q627" s="15"/>
      <c r="R627" s="15"/>
      <c r="S627" s="15"/>
      <c r="T627" s="15"/>
      <c r="U627" s="15"/>
      <c r="V627" s="15"/>
    </row>
    <row r="628" spans="1:22">
      <c r="A628" s="15"/>
      <c r="B628" s="15"/>
      <c r="C628" s="15"/>
      <c r="D628" s="15"/>
      <c r="E628" s="15"/>
      <c r="F628" s="15"/>
      <c r="G628" s="15"/>
      <c r="H628" s="15"/>
      <c r="I628" s="15"/>
      <c r="J628" s="15"/>
      <c r="K628" s="15"/>
      <c r="L628" s="15"/>
      <c r="M628" s="15"/>
      <c r="N628" s="15"/>
      <c r="O628" s="15"/>
      <c r="P628" s="15"/>
      <c r="Q628" s="15"/>
      <c r="R628" s="15"/>
      <c r="S628" s="15"/>
      <c r="T628" s="15"/>
      <c r="U628" s="15"/>
      <c r="V628" s="15"/>
    </row>
    <row r="629" spans="1:22">
      <c r="A629" s="15"/>
      <c r="B629" s="15"/>
      <c r="C629" s="15"/>
      <c r="D629" s="15"/>
      <c r="E629" s="15"/>
      <c r="F629" s="15"/>
      <c r="G629" s="15"/>
      <c r="H629" s="15"/>
      <c r="I629" s="15"/>
      <c r="J629" s="15"/>
      <c r="K629" s="15"/>
      <c r="L629" s="15"/>
      <c r="M629" s="15"/>
      <c r="N629" s="15"/>
      <c r="O629" s="15"/>
      <c r="P629" s="15"/>
      <c r="Q629" s="15"/>
      <c r="R629" s="15"/>
      <c r="S629" s="15"/>
      <c r="T629" s="15"/>
      <c r="U629" s="15"/>
      <c r="V629" s="15"/>
    </row>
    <row r="630" spans="1:22">
      <c r="A630" s="15"/>
      <c r="B630" s="15"/>
      <c r="C630" s="15"/>
      <c r="D630" s="15"/>
      <c r="E630" s="15"/>
      <c r="F630" s="15"/>
      <c r="G630" s="15"/>
      <c r="H630" s="15"/>
      <c r="I630" s="15"/>
      <c r="J630" s="15"/>
      <c r="K630" s="15"/>
      <c r="L630" s="15"/>
      <c r="M630" s="15"/>
      <c r="N630" s="15"/>
      <c r="O630" s="15"/>
      <c r="P630" s="15"/>
      <c r="Q630" s="15"/>
      <c r="R630" s="15"/>
      <c r="S630" s="15"/>
      <c r="T630" s="15"/>
      <c r="U630" s="15"/>
      <c r="V630" s="15"/>
    </row>
    <row r="631" spans="1:22">
      <c r="A631" s="15"/>
      <c r="B631" s="15"/>
      <c r="C631" s="15"/>
      <c r="D631" s="15"/>
      <c r="E631" s="15"/>
      <c r="F631" s="15"/>
      <c r="G631" s="15"/>
      <c r="H631" s="15"/>
      <c r="I631" s="15"/>
      <c r="J631" s="15"/>
      <c r="K631" s="15"/>
      <c r="L631" s="15"/>
      <c r="M631" s="15"/>
      <c r="N631" s="15"/>
      <c r="O631" s="15"/>
      <c r="P631" s="15"/>
      <c r="Q631" s="15"/>
      <c r="R631" s="15"/>
      <c r="S631" s="15"/>
      <c r="T631" s="15"/>
      <c r="U631" s="15"/>
      <c r="V631" s="15"/>
    </row>
    <row r="632" spans="1:22">
      <c r="A632" s="15"/>
      <c r="B632" s="15"/>
      <c r="C632" s="15"/>
      <c r="D632" s="15"/>
      <c r="E632" s="15"/>
      <c r="F632" s="15"/>
      <c r="G632" s="15"/>
      <c r="H632" s="15"/>
      <c r="I632" s="15"/>
      <c r="J632" s="15"/>
      <c r="K632" s="15"/>
      <c r="L632" s="15"/>
      <c r="M632" s="15"/>
      <c r="N632" s="15"/>
      <c r="O632" s="15"/>
      <c r="P632" s="15"/>
      <c r="Q632" s="15"/>
      <c r="R632" s="15"/>
      <c r="S632" s="15"/>
      <c r="T632" s="15"/>
      <c r="U632" s="15"/>
      <c r="V632" s="15"/>
    </row>
    <row r="633" spans="1:22">
      <c r="A633" s="15"/>
      <c r="B633" s="15"/>
      <c r="C633" s="15"/>
      <c r="D633" s="15"/>
      <c r="E633" s="15"/>
      <c r="F633" s="15"/>
      <c r="G633" s="15"/>
      <c r="H633" s="15"/>
      <c r="I633" s="15"/>
      <c r="J633" s="15"/>
      <c r="K633" s="15"/>
      <c r="L633" s="15"/>
      <c r="M633" s="15"/>
      <c r="N633" s="15"/>
      <c r="O633" s="15"/>
      <c r="P633" s="15"/>
      <c r="Q633" s="15"/>
      <c r="R633" s="15"/>
      <c r="S633" s="15"/>
      <c r="T633" s="15"/>
      <c r="U633" s="15"/>
      <c r="V633" s="15"/>
    </row>
    <row r="634" spans="1:22">
      <c r="A634" s="15"/>
      <c r="B634" s="15"/>
      <c r="C634" s="15"/>
      <c r="D634" s="15"/>
      <c r="E634" s="15"/>
      <c r="F634" s="15"/>
      <c r="G634" s="15"/>
      <c r="H634" s="15"/>
      <c r="I634" s="15"/>
      <c r="J634" s="15"/>
      <c r="K634" s="15"/>
      <c r="L634" s="15"/>
      <c r="M634" s="15"/>
      <c r="N634" s="15"/>
      <c r="O634" s="15"/>
      <c r="P634" s="15"/>
      <c r="Q634" s="15"/>
      <c r="R634" s="15"/>
      <c r="S634" s="15"/>
      <c r="T634" s="15"/>
      <c r="U634" s="15"/>
      <c r="V634" s="15"/>
    </row>
    <row r="635" spans="1:22">
      <c r="A635" s="15"/>
      <c r="B635" s="15"/>
      <c r="C635" s="15"/>
      <c r="D635" s="15"/>
      <c r="E635" s="15"/>
      <c r="F635" s="15"/>
      <c r="G635" s="15"/>
      <c r="H635" s="15"/>
      <c r="I635" s="15"/>
      <c r="J635" s="15"/>
      <c r="K635" s="15"/>
      <c r="L635" s="15"/>
      <c r="M635" s="15"/>
      <c r="N635" s="15"/>
      <c r="O635" s="15"/>
      <c r="P635" s="15"/>
      <c r="Q635" s="15"/>
      <c r="R635" s="15"/>
      <c r="S635" s="15"/>
      <c r="T635" s="15"/>
      <c r="U635" s="15"/>
      <c r="V635" s="15"/>
    </row>
    <row r="636" spans="1:22">
      <c r="A636" s="15"/>
      <c r="B636" s="15"/>
      <c r="C636" s="15"/>
      <c r="D636" s="15"/>
      <c r="E636" s="15"/>
      <c r="F636" s="15"/>
      <c r="G636" s="15"/>
      <c r="H636" s="15"/>
      <c r="I636" s="15"/>
      <c r="J636" s="15"/>
      <c r="K636" s="15"/>
      <c r="L636" s="15"/>
      <c r="M636" s="15"/>
      <c r="N636" s="15"/>
      <c r="O636" s="15"/>
      <c r="P636" s="15"/>
      <c r="Q636" s="15"/>
      <c r="R636" s="15"/>
      <c r="S636" s="15"/>
      <c r="T636" s="15"/>
      <c r="U636" s="15"/>
      <c r="V636" s="15"/>
    </row>
    <row r="637" spans="1:22">
      <c r="A637" s="15"/>
      <c r="B637" s="15"/>
      <c r="C637" s="15"/>
      <c r="D637" s="15"/>
      <c r="E637" s="15"/>
      <c r="F637" s="15"/>
      <c r="G637" s="15"/>
      <c r="H637" s="15"/>
      <c r="I637" s="15"/>
      <c r="J637" s="15"/>
      <c r="K637" s="15"/>
      <c r="L637" s="15"/>
      <c r="M637" s="15"/>
      <c r="N637" s="15"/>
      <c r="O637" s="15"/>
      <c r="P637" s="15"/>
      <c r="Q637" s="15"/>
      <c r="R637" s="15"/>
      <c r="S637" s="15"/>
      <c r="T637" s="15"/>
      <c r="U637" s="15"/>
      <c r="V637" s="15"/>
    </row>
    <row r="638" spans="1:22">
      <c r="A638" s="15"/>
      <c r="B638" s="15"/>
      <c r="C638" s="15"/>
      <c r="D638" s="15"/>
      <c r="E638" s="15"/>
      <c r="F638" s="15"/>
      <c r="G638" s="15"/>
      <c r="H638" s="15"/>
      <c r="I638" s="15"/>
      <c r="J638" s="15"/>
      <c r="K638" s="15"/>
      <c r="L638" s="15"/>
      <c r="M638" s="15"/>
      <c r="N638" s="15"/>
      <c r="O638" s="15"/>
      <c r="P638" s="15"/>
      <c r="Q638" s="15"/>
      <c r="R638" s="15"/>
      <c r="S638" s="15"/>
      <c r="T638" s="15"/>
      <c r="U638" s="15"/>
      <c r="V638" s="15"/>
    </row>
    <row r="639" spans="1:22">
      <c r="A639" s="15"/>
      <c r="B639" s="15"/>
      <c r="C639" s="15"/>
      <c r="D639" s="15"/>
      <c r="E639" s="15"/>
      <c r="F639" s="15"/>
      <c r="G639" s="15"/>
      <c r="H639" s="15"/>
      <c r="I639" s="15"/>
      <c r="J639" s="15"/>
      <c r="K639" s="15"/>
      <c r="L639" s="15"/>
      <c r="M639" s="15"/>
      <c r="N639" s="15"/>
      <c r="O639" s="15"/>
      <c r="P639" s="15"/>
      <c r="Q639" s="15"/>
      <c r="R639" s="15"/>
      <c r="S639" s="15"/>
      <c r="T639" s="15"/>
      <c r="U639" s="15"/>
      <c r="V639" s="15"/>
    </row>
    <row r="640" spans="1:22">
      <c r="A640" s="15"/>
      <c r="B640" s="15"/>
      <c r="C640" s="15"/>
      <c r="D640" s="15"/>
      <c r="E640" s="15"/>
      <c r="F640" s="15"/>
      <c r="G640" s="15"/>
      <c r="H640" s="15"/>
      <c r="I640" s="15"/>
      <c r="J640" s="15"/>
      <c r="K640" s="15"/>
      <c r="L640" s="15"/>
      <c r="M640" s="15"/>
      <c r="N640" s="15"/>
      <c r="O640" s="15"/>
      <c r="P640" s="15"/>
      <c r="Q640" s="15"/>
      <c r="R640" s="15"/>
      <c r="S640" s="15"/>
      <c r="T640" s="15"/>
      <c r="U640" s="15"/>
      <c r="V640" s="15"/>
    </row>
    <row r="641" spans="1:22">
      <c r="A641" s="15"/>
      <c r="B641" s="15"/>
      <c r="C641" s="15"/>
      <c r="D641" s="15"/>
      <c r="E641" s="15"/>
      <c r="F641" s="15"/>
      <c r="G641" s="15"/>
      <c r="H641" s="15"/>
      <c r="I641" s="15"/>
      <c r="J641" s="15"/>
      <c r="K641" s="15"/>
      <c r="L641" s="15"/>
      <c r="M641" s="15"/>
      <c r="N641" s="15"/>
      <c r="O641" s="15"/>
      <c r="P641" s="15"/>
      <c r="Q641" s="15"/>
      <c r="R641" s="15"/>
      <c r="S641" s="15"/>
      <c r="T641" s="15"/>
      <c r="U641" s="15"/>
      <c r="V641" s="15"/>
    </row>
    <row r="642" spans="1:22">
      <c r="A642" s="15"/>
      <c r="B642" s="15"/>
      <c r="C642" s="15"/>
      <c r="D642" s="15"/>
      <c r="E642" s="15"/>
      <c r="F642" s="15"/>
      <c r="G642" s="15"/>
      <c r="H642" s="15"/>
      <c r="I642" s="15"/>
      <c r="J642" s="15"/>
      <c r="K642" s="15"/>
      <c r="L642" s="15"/>
      <c r="M642" s="15"/>
      <c r="N642" s="15"/>
      <c r="O642" s="15"/>
      <c r="P642" s="15"/>
      <c r="Q642" s="15"/>
      <c r="R642" s="15"/>
      <c r="S642" s="15"/>
      <c r="T642" s="15"/>
      <c r="U642" s="15"/>
      <c r="V642" s="15"/>
    </row>
    <row r="643" spans="1:22">
      <c r="A643" s="15"/>
      <c r="B643" s="15"/>
      <c r="C643" s="15"/>
      <c r="D643" s="15"/>
      <c r="E643" s="15"/>
      <c r="F643" s="15"/>
      <c r="G643" s="15"/>
      <c r="H643" s="15"/>
      <c r="I643" s="15"/>
      <c r="J643" s="15"/>
      <c r="K643" s="15"/>
      <c r="L643" s="15"/>
      <c r="M643" s="15"/>
      <c r="N643" s="15"/>
      <c r="O643" s="15"/>
      <c r="P643" s="15"/>
      <c r="Q643" s="15"/>
      <c r="R643" s="15"/>
      <c r="S643" s="15"/>
      <c r="T643" s="15"/>
      <c r="U643" s="15"/>
      <c r="V643" s="15"/>
    </row>
    <row r="644" spans="1:22">
      <c r="A644" s="15"/>
      <c r="B644" s="15"/>
      <c r="C644" s="15"/>
      <c r="D644" s="15"/>
      <c r="E644" s="15"/>
      <c r="F644" s="15"/>
      <c r="G644" s="15"/>
      <c r="H644" s="15"/>
      <c r="I644" s="15"/>
      <c r="J644" s="15"/>
      <c r="K644" s="15"/>
      <c r="L644" s="15"/>
      <c r="M644" s="15"/>
      <c r="N644" s="15"/>
      <c r="O644" s="15"/>
      <c r="P644" s="15"/>
      <c r="Q644" s="15"/>
      <c r="R644" s="15"/>
      <c r="S644" s="15"/>
      <c r="T644" s="15"/>
      <c r="U644" s="15"/>
      <c r="V644" s="15"/>
    </row>
    <row r="645" spans="1:22">
      <c r="A645" s="15"/>
      <c r="B645" s="15"/>
      <c r="C645" s="15"/>
      <c r="D645" s="15"/>
      <c r="E645" s="15"/>
      <c r="F645" s="15"/>
      <c r="G645" s="15"/>
      <c r="H645" s="15"/>
      <c r="I645" s="15"/>
      <c r="J645" s="15"/>
      <c r="K645" s="15"/>
      <c r="L645" s="15"/>
      <c r="M645" s="15"/>
      <c r="N645" s="15"/>
      <c r="O645" s="15"/>
      <c r="P645" s="15"/>
      <c r="Q645" s="15"/>
      <c r="R645" s="15"/>
      <c r="S645" s="15"/>
      <c r="T645" s="15"/>
      <c r="U645" s="15"/>
      <c r="V645" s="15"/>
    </row>
    <row r="646" spans="1:22">
      <c r="A646" s="15"/>
      <c r="B646" s="15"/>
      <c r="C646" s="15"/>
      <c r="D646" s="15"/>
      <c r="E646" s="15"/>
      <c r="F646" s="15"/>
      <c r="G646" s="15"/>
      <c r="H646" s="15"/>
      <c r="I646" s="15"/>
      <c r="J646" s="15"/>
      <c r="K646" s="15"/>
      <c r="L646" s="15"/>
      <c r="M646" s="15"/>
      <c r="N646" s="15"/>
      <c r="O646" s="15"/>
      <c r="P646" s="15"/>
      <c r="Q646" s="15"/>
      <c r="R646" s="15"/>
      <c r="S646" s="15"/>
      <c r="T646" s="15"/>
      <c r="U646" s="15"/>
      <c r="V646" s="15"/>
    </row>
    <row r="647" spans="1:22">
      <c r="A647" s="15"/>
      <c r="B647" s="15"/>
      <c r="C647" s="15"/>
      <c r="D647" s="15"/>
      <c r="E647" s="15"/>
      <c r="F647" s="15"/>
      <c r="G647" s="15"/>
      <c r="H647" s="15"/>
      <c r="I647" s="15"/>
      <c r="J647" s="15"/>
      <c r="K647" s="15"/>
      <c r="L647" s="15"/>
      <c r="M647" s="15"/>
      <c r="N647" s="15"/>
      <c r="O647" s="15"/>
      <c r="P647" s="15"/>
      <c r="Q647" s="15"/>
      <c r="R647" s="15"/>
      <c r="S647" s="15"/>
      <c r="T647" s="15"/>
      <c r="U647" s="15"/>
      <c r="V647" s="15"/>
    </row>
    <row r="648" spans="1:22">
      <c r="A648" s="15"/>
      <c r="B648" s="15"/>
      <c r="C648" s="15"/>
      <c r="D648" s="15"/>
      <c r="E648" s="15"/>
      <c r="F648" s="15"/>
      <c r="G648" s="15"/>
      <c r="H648" s="15"/>
      <c r="I648" s="15"/>
      <c r="J648" s="15"/>
      <c r="K648" s="15"/>
      <c r="L648" s="15"/>
      <c r="M648" s="15"/>
      <c r="N648" s="15"/>
      <c r="O648" s="15"/>
      <c r="P648" s="15"/>
      <c r="Q648" s="15"/>
      <c r="R648" s="15"/>
      <c r="S648" s="15"/>
      <c r="T648" s="15"/>
      <c r="U648" s="15"/>
      <c r="V648" s="15"/>
    </row>
    <row r="649" spans="1:22">
      <c r="A649" s="15"/>
      <c r="B649" s="15"/>
      <c r="C649" s="15"/>
      <c r="D649" s="15"/>
      <c r="E649" s="15"/>
      <c r="F649" s="15"/>
      <c r="G649" s="15"/>
      <c r="H649" s="15"/>
      <c r="I649" s="15"/>
      <c r="J649" s="15"/>
      <c r="K649" s="15"/>
      <c r="L649" s="15"/>
      <c r="M649" s="15"/>
      <c r="N649" s="15"/>
      <c r="O649" s="15"/>
      <c r="P649" s="15"/>
      <c r="Q649" s="15"/>
      <c r="R649" s="15"/>
      <c r="S649" s="15"/>
      <c r="T649" s="15"/>
      <c r="U649" s="15"/>
      <c r="V649" s="15"/>
    </row>
    <row r="650" spans="1:22">
      <c r="A650" s="15"/>
      <c r="B650" s="15"/>
      <c r="C650" s="15"/>
      <c r="D650" s="15"/>
      <c r="E650" s="15"/>
      <c r="F650" s="15"/>
      <c r="G650" s="15"/>
      <c r="H650" s="15"/>
      <c r="I650" s="15"/>
      <c r="J650" s="15"/>
      <c r="K650" s="15"/>
      <c r="L650" s="15"/>
      <c r="M650" s="15"/>
      <c r="N650" s="15"/>
      <c r="O650" s="15"/>
      <c r="P650" s="15"/>
      <c r="Q650" s="15"/>
      <c r="R650" s="15"/>
      <c r="S650" s="15"/>
      <c r="T650" s="15"/>
      <c r="U650" s="15"/>
      <c r="V650" s="15"/>
    </row>
    <row r="651" spans="1:22">
      <c r="A651" s="15"/>
      <c r="B651" s="15"/>
      <c r="C651" s="15"/>
      <c r="D651" s="15"/>
      <c r="E651" s="15"/>
      <c r="F651" s="15"/>
      <c r="G651" s="15"/>
      <c r="H651" s="15"/>
      <c r="I651" s="15"/>
      <c r="J651" s="15"/>
      <c r="K651" s="15"/>
      <c r="L651" s="15"/>
      <c r="M651" s="15"/>
      <c r="N651" s="15"/>
      <c r="O651" s="15"/>
      <c r="P651" s="15"/>
      <c r="Q651" s="15"/>
      <c r="R651" s="15"/>
      <c r="S651" s="15"/>
      <c r="T651" s="15"/>
      <c r="U651" s="15"/>
      <c r="V651" s="15"/>
    </row>
    <row r="652" spans="1:22">
      <c r="A652" s="15"/>
      <c r="B652" s="15"/>
      <c r="C652" s="15"/>
      <c r="D652" s="15"/>
      <c r="E652" s="15"/>
      <c r="F652" s="15"/>
      <c r="G652" s="15"/>
      <c r="H652" s="15"/>
      <c r="I652" s="15"/>
      <c r="J652" s="15"/>
      <c r="K652" s="15"/>
      <c r="L652" s="15"/>
      <c r="M652" s="15"/>
      <c r="N652" s="15"/>
      <c r="O652" s="15"/>
      <c r="P652" s="15"/>
      <c r="Q652" s="15"/>
      <c r="R652" s="15"/>
      <c r="S652" s="15"/>
      <c r="T652" s="15"/>
      <c r="U652" s="15"/>
      <c r="V652" s="15"/>
    </row>
    <row r="653" spans="1:22">
      <c r="A653" s="15"/>
      <c r="B653" s="15"/>
      <c r="C653" s="15"/>
      <c r="D653" s="15"/>
      <c r="E653" s="15"/>
      <c r="F653" s="15"/>
      <c r="G653" s="15"/>
      <c r="H653" s="15"/>
      <c r="I653" s="15"/>
      <c r="J653" s="15"/>
      <c r="K653" s="15"/>
      <c r="L653" s="15"/>
      <c r="M653" s="15"/>
      <c r="N653" s="15"/>
      <c r="O653" s="15"/>
      <c r="P653" s="15"/>
      <c r="Q653" s="15"/>
      <c r="R653" s="15"/>
      <c r="S653" s="15"/>
      <c r="T653" s="15"/>
      <c r="U653" s="15"/>
      <c r="V653" s="15"/>
    </row>
    <row r="654" spans="1:22">
      <c r="A654" s="15"/>
      <c r="B654" s="15"/>
      <c r="C654" s="15"/>
      <c r="D654" s="15"/>
      <c r="E654" s="15"/>
      <c r="F654" s="15"/>
      <c r="G654" s="15"/>
      <c r="H654" s="15"/>
      <c r="I654" s="15"/>
      <c r="J654" s="15"/>
      <c r="K654" s="15"/>
      <c r="L654" s="15"/>
      <c r="M654" s="15"/>
      <c r="N654" s="15"/>
      <c r="O654" s="15"/>
      <c r="P654" s="15"/>
      <c r="Q654" s="15"/>
      <c r="R654" s="15"/>
      <c r="S654" s="15"/>
      <c r="T654" s="15"/>
      <c r="U654" s="15"/>
      <c r="V654" s="15"/>
    </row>
    <row r="655" spans="1:22">
      <c r="A655" s="15"/>
      <c r="B655" s="15"/>
      <c r="C655" s="15"/>
      <c r="D655" s="15"/>
      <c r="E655" s="15"/>
      <c r="F655" s="15"/>
      <c r="G655" s="15"/>
      <c r="H655" s="15"/>
      <c r="I655" s="15"/>
      <c r="J655" s="15"/>
      <c r="K655" s="15"/>
      <c r="L655" s="15"/>
      <c r="M655" s="15"/>
      <c r="N655" s="15"/>
      <c r="O655" s="15"/>
      <c r="P655" s="15"/>
      <c r="Q655" s="15"/>
      <c r="R655" s="15"/>
      <c r="S655" s="15"/>
      <c r="T655" s="15"/>
      <c r="U655" s="15"/>
      <c r="V655" s="15"/>
    </row>
    <row r="656" spans="1:22">
      <c r="A656" s="15"/>
      <c r="B656" s="15"/>
      <c r="C656" s="15"/>
      <c r="D656" s="15"/>
      <c r="E656" s="15"/>
      <c r="F656" s="15"/>
      <c r="G656" s="15"/>
      <c r="H656" s="15"/>
      <c r="I656" s="15"/>
      <c r="J656" s="15"/>
      <c r="K656" s="15"/>
      <c r="L656" s="15"/>
      <c r="M656" s="15"/>
      <c r="N656" s="15"/>
      <c r="O656" s="15"/>
      <c r="P656" s="15"/>
      <c r="Q656" s="15"/>
      <c r="R656" s="15"/>
      <c r="S656" s="15"/>
      <c r="T656" s="15"/>
      <c r="U656" s="15"/>
      <c r="V656" s="15"/>
    </row>
    <row r="657" spans="1:22">
      <c r="A657" s="15"/>
      <c r="B657" s="15"/>
      <c r="C657" s="15"/>
      <c r="D657" s="15"/>
      <c r="E657" s="15"/>
      <c r="F657" s="15"/>
      <c r="G657" s="15"/>
      <c r="H657" s="15"/>
      <c r="I657" s="15"/>
      <c r="J657" s="15"/>
      <c r="K657" s="15"/>
      <c r="L657" s="15"/>
      <c r="M657" s="15"/>
      <c r="N657" s="15"/>
      <c r="O657" s="15"/>
      <c r="P657" s="15"/>
      <c r="Q657" s="15"/>
      <c r="R657" s="15"/>
      <c r="S657" s="15"/>
      <c r="T657" s="15"/>
      <c r="U657" s="15"/>
      <c r="V657" s="15"/>
    </row>
    <row r="658" spans="1:22">
      <c r="A658" s="15"/>
      <c r="B658" s="15"/>
      <c r="C658" s="15"/>
      <c r="D658" s="15"/>
      <c r="E658" s="15"/>
      <c r="F658" s="15"/>
      <c r="G658" s="15"/>
      <c r="H658" s="15"/>
      <c r="I658" s="15"/>
      <c r="J658" s="15"/>
      <c r="K658" s="15"/>
      <c r="L658" s="15"/>
      <c r="M658" s="15"/>
      <c r="N658" s="15"/>
      <c r="O658" s="15"/>
      <c r="P658" s="15"/>
      <c r="Q658" s="15"/>
      <c r="R658" s="15"/>
      <c r="S658" s="15"/>
      <c r="T658" s="15"/>
      <c r="U658" s="15"/>
      <c r="V658" s="15"/>
    </row>
    <row r="659" spans="1:22">
      <c r="A659" s="15"/>
      <c r="B659" s="15"/>
      <c r="C659" s="15"/>
      <c r="D659" s="15"/>
      <c r="E659" s="15"/>
      <c r="F659" s="15"/>
      <c r="G659" s="15"/>
      <c r="H659" s="15"/>
      <c r="I659" s="15"/>
      <c r="J659" s="15"/>
      <c r="K659" s="15"/>
      <c r="L659" s="15"/>
      <c r="M659" s="15"/>
      <c r="N659" s="15"/>
      <c r="O659" s="15"/>
      <c r="P659" s="15"/>
      <c r="Q659" s="15"/>
      <c r="R659" s="15"/>
      <c r="S659" s="15"/>
      <c r="T659" s="15"/>
      <c r="U659" s="15"/>
      <c r="V659" s="15"/>
    </row>
    <row r="660" spans="1:22">
      <c r="A660" s="15"/>
      <c r="B660" s="15"/>
      <c r="C660" s="15"/>
      <c r="D660" s="15"/>
      <c r="E660" s="15"/>
      <c r="F660" s="15"/>
      <c r="G660" s="15"/>
      <c r="H660" s="15"/>
      <c r="I660" s="15"/>
      <c r="J660" s="15"/>
      <c r="K660" s="15"/>
      <c r="L660" s="15"/>
      <c r="M660" s="15"/>
      <c r="N660" s="15"/>
      <c r="O660" s="15"/>
      <c r="P660" s="15"/>
      <c r="Q660" s="15"/>
      <c r="R660" s="15"/>
      <c r="S660" s="15"/>
      <c r="T660" s="15"/>
      <c r="U660" s="15"/>
      <c r="V660" s="15"/>
    </row>
    <row r="661" spans="1:22">
      <c r="A661" s="15"/>
      <c r="B661" s="15"/>
      <c r="C661" s="15"/>
      <c r="D661" s="15"/>
      <c r="E661" s="15"/>
      <c r="F661" s="15"/>
      <c r="G661" s="15"/>
      <c r="H661" s="15"/>
      <c r="I661" s="15"/>
      <c r="J661" s="15"/>
      <c r="K661" s="15"/>
      <c r="L661" s="15"/>
      <c r="M661" s="15"/>
      <c r="N661" s="15"/>
      <c r="O661" s="15"/>
      <c r="P661" s="15"/>
      <c r="Q661" s="15"/>
      <c r="R661" s="15"/>
      <c r="S661" s="15"/>
      <c r="T661" s="15"/>
      <c r="U661" s="15"/>
      <c r="V661" s="15"/>
    </row>
    <row r="662" spans="1:22">
      <c r="A662" s="15"/>
      <c r="B662" s="15"/>
      <c r="C662" s="15"/>
      <c r="D662" s="15"/>
      <c r="E662" s="15"/>
      <c r="F662" s="15"/>
      <c r="G662" s="15"/>
      <c r="H662" s="15"/>
      <c r="I662" s="15"/>
      <c r="J662" s="15"/>
      <c r="K662" s="15"/>
      <c r="L662" s="15"/>
      <c r="M662" s="15"/>
      <c r="N662" s="15"/>
      <c r="O662" s="15"/>
      <c r="P662" s="15"/>
      <c r="Q662" s="15"/>
      <c r="R662" s="15"/>
      <c r="S662" s="15"/>
      <c r="T662" s="15"/>
      <c r="U662" s="15"/>
      <c r="V662" s="15"/>
    </row>
    <row r="663" spans="1:22">
      <c r="A663" s="15"/>
      <c r="B663" s="15"/>
      <c r="C663" s="15"/>
      <c r="D663" s="15"/>
      <c r="E663" s="15"/>
      <c r="F663" s="15"/>
      <c r="G663" s="15"/>
      <c r="H663" s="15"/>
      <c r="I663" s="15"/>
      <c r="J663" s="15"/>
      <c r="K663" s="15"/>
      <c r="L663" s="15"/>
      <c r="M663" s="15"/>
      <c r="N663" s="15"/>
      <c r="O663" s="15"/>
      <c r="P663" s="15"/>
      <c r="Q663" s="15"/>
      <c r="R663" s="15"/>
      <c r="S663" s="15"/>
      <c r="T663" s="15"/>
      <c r="U663" s="15"/>
      <c r="V663" s="15"/>
    </row>
    <row r="664" spans="1:22">
      <c r="A664" s="15"/>
      <c r="B664" s="15"/>
      <c r="C664" s="15"/>
      <c r="D664" s="15"/>
      <c r="E664" s="15"/>
      <c r="F664" s="15"/>
      <c r="G664" s="15"/>
      <c r="H664" s="15"/>
      <c r="I664" s="15"/>
      <c r="J664" s="15"/>
      <c r="K664" s="15"/>
      <c r="L664" s="15"/>
      <c r="M664" s="15"/>
      <c r="N664" s="15"/>
      <c r="O664" s="15"/>
      <c r="P664" s="15"/>
      <c r="Q664" s="15"/>
      <c r="R664" s="15"/>
      <c r="S664" s="15"/>
      <c r="T664" s="15"/>
      <c r="U664" s="15"/>
      <c r="V664" s="15"/>
    </row>
    <row r="665" spans="1:22">
      <c r="A665" s="15"/>
      <c r="B665" s="15"/>
      <c r="C665" s="15"/>
      <c r="D665" s="15"/>
      <c r="E665" s="15"/>
      <c r="F665" s="15"/>
      <c r="G665" s="15"/>
      <c r="H665" s="15"/>
      <c r="I665" s="15"/>
      <c r="J665" s="15"/>
      <c r="K665" s="15"/>
      <c r="L665" s="15"/>
      <c r="M665" s="15"/>
      <c r="N665" s="15"/>
      <c r="O665" s="15"/>
      <c r="P665" s="15"/>
      <c r="Q665" s="15"/>
      <c r="R665" s="15"/>
      <c r="S665" s="15"/>
      <c r="T665" s="15"/>
      <c r="U665" s="15"/>
      <c r="V665" s="15"/>
    </row>
    <row r="666" spans="1:22">
      <c r="A666" s="15"/>
      <c r="B666" s="15"/>
      <c r="C666" s="15"/>
      <c r="D666" s="15"/>
      <c r="E666" s="15"/>
      <c r="F666" s="15"/>
      <c r="G666" s="15"/>
      <c r="H666" s="15"/>
      <c r="I666" s="15"/>
      <c r="J666" s="15"/>
      <c r="K666" s="15"/>
      <c r="L666" s="15"/>
      <c r="M666" s="15"/>
      <c r="N666" s="15"/>
      <c r="O666" s="15"/>
      <c r="P666" s="15"/>
      <c r="Q666" s="15"/>
      <c r="R666" s="15"/>
      <c r="S666" s="15"/>
      <c r="T666" s="15"/>
      <c r="U666" s="15"/>
      <c r="V666" s="15"/>
    </row>
    <row r="667" spans="1:22">
      <c r="A667" s="15"/>
      <c r="B667" s="15"/>
      <c r="C667" s="15"/>
      <c r="D667" s="15"/>
      <c r="E667" s="15"/>
      <c r="F667" s="15"/>
      <c r="G667" s="15"/>
      <c r="H667" s="15"/>
      <c r="I667" s="15"/>
      <c r="J667" s="15"/>
      <c r="K667" s="15"/>
      <c r="L667" s="15"/>
      <c r="M667" s="15"/>
      <c r="N667" s="15"/>
      <c r="O667" s="15"/>
      <c r="P667" s="15"/>
      <c r="Q667" s="15"/>
      <c r="R667" s="15"/>
      <c r="S667" s="15"/>
      <c r="T667" s="15"/>
      <c r="U667" s="15"/>
      <c r="V667" s="15"/>
    </row>
    <row r="668" spans="1:22">
      <c r="A668" s="15"/>
      <c r="B668" s="15"/>
      <c r="C668" s="15"/>
      <c r="D668" s="15"/>
      <c r="E668" s="15"/>
      <c r="F668" s="15"/>
      <c r="G668" s="15"/>
      <c r="H668" s="15"/>
      <c r="I668" s="15"/>
      <c r="J668" s="15"/>
      <c r="K668" s="15"/>
      <c r="L668" s="15"/>
      <c r="M668" s="15"/>
      <c r="N668" s="15"/>
      <c r="O668" s="15"/>
      <c r="P668" s="15"/>
      <c r="Q668" s="15"/>
      <c r="R668" s="15"/>
      <c r="S668" s="15"/>
      <c r="T668" s="15"/>
      <c r="U668" s="15"/>
      <c r="V668" s="15"/>
    </row>
    <row r="669" spans="1:22">
      <c r="A669" s="15"/>
      <c r="B669" s="15"/>
      <c r="C669" s="15"/>
      <c r="D669" s="15"/>
      <c r="E669" s="15"/>
      <c r="F669" s="15"/>
      <c r="G669" s="15"/>
      <c r="H669" s="15"/>
      <c r="I669" s="15"/>
      <c r="J669" s="15"/>
      <c r="K669" s="15"/>
      <c r="L669" s="15"/>
      <c r="M669" s="15"/>
      <c r="N669" s="15"/>
      <c r="O669" s="15"/>
      <c r="P669" s="15"/>
      <c r="Q669" s="15"/>
      <c r="R669" s="15"/>
      <c r="S669" s="15"/>
      <c r="T669" s="15"/>
      <c r="U669" s="15"/>
      <c r="V669" s="15"/>
    </row>
    <row r="670" spans="1:22">
      <c r="A670" s="15"/>
      <c r="B670" s="15"/>
      <c r="C670" s="15"/>
      <c r="D670" s="15"/>
      <c r="E670" s="15"/>
      <c r="F670" s="15"/>
      <c r="G670" s="15"/>
      <c r="H670" s="15"/>
      <c r="I670" s="15"/>
      <c r="J670" s="15"/>
      <c r="K670" s="15"/>
      <c r="L670" s="15"/>
      <c r="M670" s="15"/>
      <c r="N670" s="15"/>
      <c r="O670" s="15"/>
      <c r="P670" s="15"/>
      <c r="Q670" s="15"/>
      <c r="R670" s="15"/>
      <c r="S670" s="15"/>
      <c r="T670" s="15"/>
      <c r="U670" s="15"/>
      <c r="V670" s="15"/>
    </row>
    <row r="671" spans="1:22">
      <c r="A671" s="15"/>
      <c r="B671" s="15"/>
      <c r="C671" s="15"/>
      <c r="D671" s="15"/>
      <c r="E671" s="15"/>
      <c r="F671" s="15"/>
      <c r="G671" s="15"/>
      <c r="H671" s="15"/>
      <c r="I671" s="15"/>
      <c r="J671" s="15"/>
      <c r="K671" s="15"/>
      <c r="L671" s="15"/>
      <c r="M671" s="15"/>
      <c r="N671" s="15"/>
      <c r="O671" s="15"/>
      <c r="P671" s="15"/>
      <c r="Q671" s="15"/>
      <c r="R671" s="15"/>
      <c r="S671" s="15"/>
      <c r="T671" s="15"/>
      <c r="U671" s="15"/>
      <c r="V671" s="15"/>
    </row>
    <row r="672" spans="1:22">
      <c r="A672" s="15"/>
      <c r="B672" s="15"/>
      <c r="C672" s="15"/>
      <c r="D672" s="15"/>
      <c r="E672" s="15"/>
      <c r="F672" s="15"/>
      <c r="G672" s="15"/>
      <c r="H672" s="15"/>
      <c r="I672" s="15"/>
      <c r="J672" s="15"/>
      <c r="K672" s="15"/>
      <c r="L672" s="15"/>
      <c r="M672" s="15"/>
      <c r="N672" s="15"/>
      <c r="O672" s="15"/>
      <c r="P672" s="15"/>
      <c r="Q672" s="15"/>
      <c r="R672" s="15"/>
      <c r="S672" s="15"/>
      <c r="T672" s="15"/>
      <c r="U672" s="15"/>
      <c r="V672" s="15"/>
    </row>
    <row r="673" spans="1:22">
      <c r="A673" s="15"/>
      <c r="B673" s="15"/>
      <c r="C673" s="15"/>
      <c r="D673" s="15"/>
      <c r="E673" s="15"/>
      <c r="F673" s="15"/>
      <c r="G673" s="15"/>
      <c r="H673" s="15"/>
      <c r="I673" s="15"/>
      <c r="J673" s="15"/>
      <c r="K673" s="15"/>
      <c r="L673" s="15"/>
      <c r="M673" s="15"/>
      <c r="N673" s="15"/>
      <c r="O673" s="15"/>
      <c r="P673" s="15"/>
      <c r="Q673" s="15"/>
      <c r="R673" s="15"/>
      <c r="S673" s="15"/>
      <c r="T673" s="15"/>
      <c r="U673" s="15"/>
      <c r="V673" s="15"/>
    </row>
    <row r="674" spans="1:22">
      <c r="A674" s="15"/>
      <c r="B674" s="15"/>
      <c r="C674" s="15"/>
      <c r="D674" s="15"/>
      <c r="E674" s="15"/>
      <c r="F674" s="15"/>
      <c r="G674" s="15"/>
      <c r="H674" s="15"/>
      <c r="I674" s="15"/>
      <c r="J674" s="15"/>
      <c r="K674" s="15"/>
      <c r="L674" s="15"/>
      <c r="M674" s="15"/>
      <c r="N674" s="15"/>
      <c r="O674" s="15"/>
      <c r="P674" s="15"/>
      <c r="Q674" s="15"/>
      <c r="R674" s="15"/>
      <c r="S674" s="15"/>
      <c r="T674" s="15"/>
      <c r="U674" s="15"/>
      <c r="V674" s="15"/>
    </row>
    <row r="675" spans="1:22">
      <c r="A675" s="15"/>
      <c r="B675" s="15"/>
      <c r="C675" s="15"/>
      <c r="D675" s="15"/>
      <c r="E675" s="15"/>
      <c r="F675" s="15"/>
      <c r="G675" s="15"/>
      <c r="H675" s="15"/>
      <c r="I675" s="15"/>
      <c r="J675" s="15"/>
      <c r="K675" s="15"/>
      <c r="L675" s="15"/>
      <c r="M675" s="15"/>
      <c r="N675" s="15"/>
      <c r="O675" s="15"/>
      <c r="P675" s="15"/>
      <c r="Q675" s="15"/>
      <c r="R675" s="15"/>
      <c r="S675" s="15"/>
      <c r="T675" s="15"/>
      <c r="U675" s="15"/>
      <c r="V675" s="15"/>
    </row>
    <row r="676" spans="1:22">
      <c r="A676" s="15"/>
      <c r="B676" s="15"/>
      <c r="C676" s="15"/>
      <c r="D676" s="15"/>
      <c r="E676" s="15"/>
      <c r="F676" s="15"/>
      <c r="G676" s="15"/>
      <c r="H676" s="15"/>
      <c r="I676" s="15"/>
      <c r="J676" s="15"/>
      <c r="K676" s="15"/>
      <c r="L676" s="15"/>
      <c r="M676" s="15"/>
      <c r="N676" s="15"/>
      <c r="O676" s="15"/>
      <c r="P676" s="15"/>
      <c r="Q676" s="15"/>
      <c r="R676" s="15"/>
      <c r="S676" s="15"/>
      <c r="T676" s="15"/>
      <c r="U676" s="15"/>
      <c r="V676" s="15"/>
    </row>
    <row r="677" spans="1:22">
      <c r="A677" s="15"/>
      <c r="B677" s="15"/>
      <c r="C677" s="15"/>
      <c r="D677" s="15"/>
      <c r="E677" s="15"/>
      <c r="F677" s="15"/>
      <c r="G677" s="15"/>
      <c r="H677" s="15"/>
      <c r="I677" s="15"/>
      <c r="J677" s="15"/>
      <c r="K677" s="15"/>
      <c r="L677" s="15"/>
      <c r="M677" s="15"/>
      <c r="N677" s="15"/>
      <c r="O677" s="15"/>
      <c r="P677" s="15"/>
      <c r="Q677" s="15"/>
      <c r="R677" s="15"/>
      <c r="S677" s="15"/>
      <c r="T677" s="15"/>
      <c r="U677" s="15"/>
      <c r="V677" s="15"/>
    </row>
    <row r="678" spans="1:22">
      <c r="A678" s="15"/>
      <c r="B678" s="15"/>
      <c r="C678" s="15"/>
      <c r="D678" s="15"/>
      <c r="E678" s="15"/>
      <c r="F678" s="15"/>
      <c r="G678" s="15"/>
      <c r="H678" s="15"/>
      <c r="I678" s="15"/>
      <c r="J678" s="15"/>
      <c r="K678" s="15"/>
      <c r="L678" s="15"/>
      <c r="M678" s="15"/>
      <c r="N678" s="15"/>
      <c r="O678" s="15"/>
      <c r="P678" s="15"/>
      <c r="Q678" s="15"/>
      <c r="R678" s="15"/>
      <c r="S678" s="15"/>
      <c r="T678" s="15"/>
      <c r="U678" s="15"/>
      <c r="V678" s="15"/>
    </row>
    <row r="679" spans="1:22">
      <c r="A679" s="15"/>
      <c r="B679" s="15"/>
      <c r="C679" s="15"/>
      <c r="D679" s="15"/>
      <c r="E679" s="15"/>
      <c r="F679" s="15"/>
      <c r="G679" s="15"/>
      <c r="H679" s="15"/>
      <c r="I679" s="15"/>
      <c r="J679" s="15"/>
      <c r="K679" s="15"/>
      <c r="L679" s="15"/>
      <c r="M679" s="15"/>
      <c r="N679" s="15"/>
      <c r="O679" s="15"/>
      <c r="P679" s="15"/>
      <c r="Q679" s="15"/>
      <c r="R679" s="15"/>
      <c r="S679" s="15"/>
      <c r="T679" s="15"/>
      <c r="U679" s="15"/>
      <c r="V679" s="15"/>
    </row>
    <row r="680" spans="1:22">
      <c r="A680" s="15"/>
      <c r="B680" s="15"/>
      <c r="C680" s="15"/>
      <c r="D680" s="15"/>
      <c r="E680" s="15"/>
      <c r="F680" s="15"/>
      <c r="G680" s="15"/>
      <c r="H680" s="15"/>
      <c r="I680" s="15"/>
      <c r="J680" s="15"/>
      <c r="K680" s="15"/>
      <c r="L680" s="15"/>
      <c r="M680" s="15"/>
      <c r="N680" s="15"/>
      <c r="O680" s="15"/>
      <c r="P680" s="15"/>
      <c r="Q680" s="15"/>
      <c r="R680" s="15"/>
      <c r="S680" s="15"/>
      <c r="T680" s="15"/>
      <c r="U680" s="15"/>
      <c r="V680" s="15"/>
    </row>
    <row r="681" spans="1:22">
      <c r="A681" s="15"/>
      <c r="B681" s="15"/>
      <c r="C681" s="15"/>
      <c r="D681" s="15"/>
      <c r="E681" s="15"/>
      <c r="F681" s="15"/>
      <c r="G681" s="15"/>
      <c r="H681" s="15"/>
      <c r="I681" s="15"/>
      <c r="J681" s="15"/>
      <c r="K681" s="15"/>
      <c r="L681" s="15"/>
      <c r="M681" s="15"/>
      <c r="N681" s="15"/>
      <c r="O681" s="15"/>
      <c r="P681" s="15"/>
      <c r="Q681" s="15"/>
      <c r="R681" s="15"/>
      <c r="S681" s="15"/>
      <c r="T681" s="15"/>
      <c r="U681" s="15"/>
      <c r="V681" s="15"/>
    </row>
    <row r="682" spans="1:22">
      <c r="A682" s="15"/>
      <c r="B682" s="15"/>
      <c r="C682" s="15"/>
      <c r="D682" s="15"/>
      <c r="E682" s="15"/>
      <c r="F682" s="15"/>
      <c r="G682" s="15"/>
      <c r="H682" s="15"/>
      <c r="I682" s="15"/>
      <c r="J682" s="15"/>
      <c r="K682" s="15"/>
      <c r="L682" s="15"/>
      <c r="M682" s="15"/>
      <c r="N682" s="15"/>
      <c r="O682" s="15"/>
      <c r="P682" s="15"/>
      <c r="Q682" s="15"/>
      <c r="R682" s="15"/>
      <c r="S682" s="15"/>
      <c r="T682" s="15"/>
      <c r="U682" s="15"/>
      <c r="V682" s="15"/>
    </row>
    <row r="683" spans="1:22">
      <c r="A683" s="15"/>
      <c r="B683" s="15"/>
      <c r="C683" s="15"/>
      <c r="D683" s="15"/>
      <c r="E683" s="15"/>
      <c r="F683" s="15"/>
      <c r="G683" s="15"/>
      <c r="H683" s="15"/>
      <c r="I683" s="15"/>
      <c r="J683" s="15"/>
      <c r="K683" s="15"/>
      <c r="L683" s="15"/>
      <c r="M683" s="15"/>
      <c r="N683" s="15"/>
      <c r="O683" s="15"/>
      <c r="P683" s="15"/>
      <c r="Q683" s="15"/>
      <c r="R683" s="15"/>
      <c r="S683" s="15"/>
      <c r="T683" s="15"/>
      <c r="U683" s="15"/>
      <c r="V683" s="15"/>
    </row>
    <row r="684" spans="1:22">
      <c r="A684" s="15"/>
      <c r="B684" s="15"/>
      <c r="C684" s="15"/>
      <c r="D684" s="15"/>
      <c r="E684" s="15"/>
      <c r="F684" s="15"/>
      <c r="G684" s="15"/>
      <c r="H684" s="15"/>
      <c r="I684" s="15"/>
      <c r="J684" s="15"/>
      <c r="K684" s="15"/>
      <c r="L684" s="15"/>
      <c r="M684" s="15"/>
      <c r="N684" s="15"/>
      <c r="O684" s="15"/>
      <c r="P684" s="15"/>
      <c r="Q684" s="15"/>
      <c r="R684" s="15"/>
      <c r="S684" s="15"/>
      <c r="T684" s="15"/>
      <c r="U684" s="15"/>
      <c r="V684" s="15"/>
    </row>
    <row r="685" spans="1:22">
      <c r="A685" s="15"/>
      <c r="B685" s="15"/>
      <c r="C685" s="15"/>
      <c r="D685" s="15"/>
      <c r="E685" s="15"/>
      <c r="F685" s="15"/>
      <c r="G685" s="15"/>
      <c r="H685" s="15"/>
      <c r="I685" s="15"/>
      <c r="J685" s="15"/>
      <c r="K685" s="15"/>
      <c r="L685" s="15"/>
      <c r="M685" s="15"/>
      <c r="N685" s="15"/>
      <c r="O685" s="15"/>
      <c r="P685" s="15"/>
      <c r="Q685" s="15"/>
      <c r="R685" s="15"/>
      <c r="S685" s="15"/>
      <c r="T685" s="15"/>
      <c r="U685" s="15"/>
      <c r="V685" s="15"/>
    </row>
    <row r="686" spans="1:22">
      <c r="A686" s="15"/>
      <c r="B686" s="15"/>
      <c r="C686" s="15"/>
      <c r="D686" s="15"/>
      <c r="E686" s="15"/>
      <c r="F686" s="15"/>
      <c r="G686" s="15"/>
      <c r="H686" s="15"/>
      <c r="I686" s="15"/>
      <c r="J686" s="15"/>
      <c r="K686" s="15"/>
      <c r="L686" s="15"/>
      <c r="M686" s="15"/>
      <c r="N686" s="15"/>
      <c r="O686" s="15"/>
      <c r="P686" s="15"/>
      <c r="Q686" s="15"/>
      <c r="R686" s="15"/>
      <c r="S686" s="15"/>
      <c r="T686" s="15"/>
      <c r="U686" s="15"/>
      <c r="V686" s="15"/>
    </row>
    <row r="687" spans="1:22">
      <c r="A687" s="15"/>
      <c r="B687" s="15"/>
      <c r="C687" s="15"/>
      <c r="D687" s="15"/>
      <c r="E687" s="15"/>
      <c r="F687" s="15"/>
      <c r="G687" s="15"/>
      <c r="H687" s="15"/>
      <c r="I687" s="15"/>
      <c r="J687" s="15"/>
      <c r="K687" s="15"/>
      <c r="L687" s="15"/>
      <c r="M687" s="15"/>
      <c r="N687" s="15"/>
      <c r="O687" s="15"/>
      <c r="P687" s="15"/>
      <c r="Q687" s="15"/>
      <c r="R687" s="15"/>
      <c r="S687" s="15"/>
      <c r="T687" s="15"/>
      <c r="U687" s="15"/>
      <c r="V687" s="15"/>
    </row>
    <row r="688" spans="1:22">
      <c r="A688" s="15"/>
      <c r="B688" s="15"/>
      <c r="C688" s="15"/>
      <c r="D688" s="15"/>
      <c r="E688" s="15"/>
      <c r="F688" s="15"/>
      <c r="G688" s="15"/>
      <c r="H688" s="15"/>
      <c r="I688" s="15"/>
      <c r="J688" s="15"/>
      <c r="K688" s="15"/>
      <c r="L688" s="15"/>
      <c r="M688" s="15"/>
      <c r="N688" s="15"/>
      <c r="O688" s="15"/>
      <c r="P688" s="15"/>
      <c r="Q688" s="15"/>
      <c r="R688" s="15"/>
      <c r="S688" s="15"/>
      <c r="T688" s="15"/>
      <c r="U688" s="15"/>
      <c r="V688" s="15"/>
    </row>
    <row r="689" spans="1:22">
      <c r="A689" s="15"/>
      <c r="B689" s="15"/>
      <c r="C689" s="15"/>
      <c r="D689" s="15"/>
      <c r="E689" s="15"/>
      <c r="F689" s="15"/>
      <c r="G689" s="15"/>
      <c r="H689" s="15"/>
      <c r="I689" s="15"/>
      <c r="J689" s="15"/>
      <c r="K689" s="15"/>
      <c r="L689" s="15"/>
      <c r="M689" s="15"/>
      <c r="N689" s="15"/>
      <c r="O689" s="15"/>
      <c r="P689" s="15"/>
      <c r="Q689" s="15"/>
      <c r="R689" s="15"/>
      <c r="S689" s="15"/>
      <c r="T689" s="15"/>
      <c r="U689" s="15"/>
      <c r="V689" s="15"/>
    </row>
    <row r="690" spans="1:22">
      <c r="A690" s="15"/>
      <c r="B690" s="15"/>
      <c r="C690" s="15"/>
      <c r="D690" s="15"/>
      <c r="E690" s="15"/>
      <c r="F690" s="15"/>
      <c r="G690" s="15"/>
      <c r="H690" s="15"/>
      <c r="I690" s="15"/>
      <c r="J690" s="15"/>
      <c r="K690" s="15"/>
      <c r="L690" s="15"/>
      <c r="M690" s="15"/>
      <c r="N690" s="15"/>
      <c r="O690" s="15"/>
      <c r="P690" s="15"/>
      <c r="Q690" s="15"/>
      <c r="R690" s="15"/>
      <c r="S690" s="15"/>
      <c r="T690" s="15"/>
      <c r="U690" s="15"/>
      <c r="V690" s="15"/>
    </row>
    <row r="691" spans="1:22">
      <c r="A691" s="15"/>
      <c r="B691" s="15"/>
      <c r="C691" s="15"/>
      <c r="D691" s="15"/>
      <c r="E691" s="15"/>
      <c r="F691" s="15"/>
      <c r="G691" s="15"/>
      <c r="H691" s="15"/>
      <c r="I691" s="15"/>
      <c r="J691" s="15"/>
      <c r="K691" s="15"/>
      <c r="L691" s="15"/>
      <c r="M691" s="15"/>
      <c r="N691" s="15"/>
      <c r="O691" s="15"/>
      <c r="P691" s="15"/>
      <c r="Q691" s="15"/>
      <c r="R691" s="15"/>
      <c r="S691" s="15"/>
      <c r="T691" s="15"/>
      <c r="U691" s="15"/>
      <c r="V691" s="15"/>
    </row>
    <row r="692" spans="1:22">
      <c r="A692" s="15"/>
      <c r="B692" s="15"/>
      <c r="C692" s="15"/>
      <c r="D692" s="15"/>
      <c r="E692" s="15"/>
      <c r="F692" s="15"/>
      <c r="G692" s="15"/>
      <c r="H692" s="15"/>
      <c r="I692" s="15"/>
      <c r="J692" s="15"/>
      <c r="K692" s="15"/>
      <c r="L692" s="15"/>
      <c r="M692" s="15"/>
      <c r="N692" s="15"/>
      <c r="O692" s="15"/>
      <c r="P692" s="15"/>
      <c r="Q692" s="15"/>
      <c r="R692" s="15"/>
      <c r="S692" s="15"/>
      <c r="T692" s="15"/>
      <c r="U692" s="15"/>
      <c r="V692" s="15"/>
    </row>
    <row r="693" spans="1:22">
      <c r="A693" s="15"/>
      <c r="B693" s="15"/>
      <c r="C693" s="15"/>
      <c r="D693" s="15"/>
      <c r="E693" s="15"/>
      <c r="F693" s="15"/>
      <c r="G693" s="15"/>
      <c r="H693" s="15"/>
      <c r="I693" s="15"/>
      <c r="J693" s="15"/>
      <c r="K693" s="15"/>
      <c r="L693" s="15"/>
      <c r="M693" s="15"/>
      <c r="N693" s="15"/>
      <c r="O693" s="15"/>
      <c r="P693" s="15"/>
      <c r="Q693" s="15"/>
      <c r="R693" s="15"/>
      <c r="S693" s="15"/>
      <c r="T693" s="15"/>
      <c r="U693" s="15"/>
      <c r="V693" s="15"/>
    </row>
    <row r="694" spans="1:22">
      <c r="A694" s="15"/>
      <c r="B694" s="15"/>
      <c r="C694" s="15"/>
      <c r="D694" s="15"/>
      <c r="E694" s="15"/>
      <c r="F694" s="15"/>
      <c r="G694" s="15"/>
      <c r="H694" s="15"/>
      <c r="I694" s="15"/>
      <c r="J694" s="15"/>
      <c r="K694" s="15"/>
      <c r="L694" s="15"/>
      <c r="M694" s="15"/>
      <c r="N694" s="15"/>
      <c r="O694" s="15"/>
      <c r="P694" s="15"/>
      <c r="Q694" s="15"/>
      <c r="R694" s="15"/>
      <c r="S694" s="15"/>
      <c r="T694" s="15"/>
      <c r="U694" s="15"/>
      <c r="V694" s="15"/>
    </row>
    <row r="695" spans="1:22">
      <c r="A695" s="15"/>
      <c r="B695" s="15"/>
      <c r="C695" s="15"/>
      <c r="D695" s="15"/>
      <c r="E695" s="15"/>
      <c r="F695" s="15"/>
      <c r="G695" s="15"/>
      <c r="H695" s="15"/>
      <c r="I695" s="15"/>
      <c r="J695" s="15"/>
      <c r="K695" s="15"/>
      <c r="L695" s="15"/>
      <c r="M695" s="15"/>
      <c r="N695" s="15"/>
      <c r="O695" s="15"/>
      <c r="P695" s="15"/>
      <c r="Q695" s="15"/>
      <c r="R695" s="15"/>
      <c r="S695" s="15"/>
      <c r="T695" s="15"/>
      <c r="U695" s="15"/>
      <c r="V695" s="15"/>
    </row>
    <row r="696" spans="1:22">
      <c r="A696" s="15"/>
      <c r="B696" s="15"/>
      <c r="C696" s="15"/>
      <c r="D696" s="15"/>
      <c r="E696" s="15"/>
      <c r="F696" s="15"/>
      <c r="G696" s="15"/>
      <c r="H696" s="15"/>
      <c r="I696" s="15"/>
      <c r="J696" s="15"/>
      <c r="K696" s="15"/>
      <c r="L696" s="15"/>
      <c r="M696" s="15"/>
      <c r="N696" s="15"/>
      <c r="O696" s="15"/>
      <c r="P696" s="15"/>
      <c r="Q696" s="15"/>
      <c r="R696" s="15"/>
      <c r="S696" s="15"/>
      <c r="T696" s="15"/>
      <c r="U696" s="15"/>
      <c r="V696" s="15"/>
    </row>
    <row r="697" spans="1:22">
      <c r="A697" s="15"/>
      <c r="B697" s="15"/>
      <c r="C697" s="15"/>
      <c r="D697" s="15"/>
      <c r="E697" s="15"/>
      <c r="F697" s="15"/>
      <c r="G697" s="15"/>
      <c r="H697" s="15"/>
      <c r="I697" s="15"/>
      <c r="J697" s="15"/>
      <c r="K697" s="15"/>
      <c r="L697" s="15"/>
      <c r="M697" s="15"/>
      <c r="N697" s="15"/>
      <c r="O697" s="15"/>
      <c r="P697" s="15"/>
      <c r="Q697" s="15"/>
      <c r="R697" s="15"/>
      <c r="S697" s="15"/>
      <c r="T697" s="15"/>
      <c r="U697" s="15"/>
      <c r="V697" s="15"/>
    </row>
    <row r="698" spans="1:22">
      <c r="A698" s="15"/>
      <c r="B698" s="15"/>
      <c r="C698" s="15"/>
      <c r="D698" s="15"/>
      <c r="E698" s="15"/>
      <c r="F698" s="15"/>
      <c r="G698" s="15"/>
      <c r="H698" s="15"/>
      <c r="I698" s="15"/>
      <c r="J698" s="15"/>
      <c r="K698" s="15"/>
      <c r="L698" s="15"/>
      <c r="M698" s="15"/>
      <c r="N698" s="15"/>
      <c r="O698" s="15"/>
      <c r="P698" s="15"/>
      <c r="Q698" s="15"/>
      <c r="R698" s="15"/>
      <c r="S698" s="15"/>
      <c r="T698" s="15"/>
      <c r="U698" s="15"/>
      <c r="V698" s="15"/>
    </row>
    <row r="699" spans="1:22">
      <c r="A699" s="15"/>
      <c r="B699" s="15"/>
      <c r="C699" s="15"/>
      <c r="D699" s="15"/>
      <c r="E699" s="15"/>
      <c r="F699" s="15"/>
      <c r="G699" s="15"/>
      <c r="H699" s="15"/>
      <c r="I699" s="15"/>
      <c r="J699" s="15"/>
      <c r="K699" s="15"/>
      <c r="L699" s="15"/>
      <c r="M699" s="15"/>
      <c r="N699" s="15"/>
      <c r="O699" s="15"/>
      <c r="P699" s="15"/>
      <c r="Q699" s="15"/>
      <c r="R699" s="15"/>
      <c r="S699" s="15"/>
      <c r="T699" s="15"/>
      <c r="U699" s="15"/>
      <c r="V699" s="15"/>
    </row>
    <row r="700" spans="1:22">
      <c r="A700" s="15"/>
      <c r="B700" s="15"/>
      <c r="C700" s="15"/>
      <c r="D700" s="15"/>
      <c r="E700" s="15"/>
      <c r="F700" s="15"/>
      <c r="G700" s="15"/>
      <c r="H700" s="15"/>
      <c r="I700" s="15"/>
      <c r="J700" s="15"/>
      <c r="K700" s="15"/>
      <c r="L700" s="15"/>
      <c r="M700" s="15"/>
      <c r="N700" s="15"/>
      <c r="O700" s="15"/>
      <c r="P700" s="15"/>
      <c r="Q700" s="15"/>
      <c r="R700" s="15"/>
      <c r="S700" s="15"/>
      <c r="T700" s="15"/>
      <c r="U700" s="15"/>
      <c r="V700" s="15"/>
    </row>
    <row r="701" spans="1:22">
      <c r="A701" s="15"/>
      <c r="B701" s="15"/>
      <c r="C701" s="15"/>
      <c r="D701" s="15"/>
      <c r="E701" s="15"/>
      <c r="F701" s="15"/>
      <c r="G701" s="15"/>
      <c r="H701" s="15"/>
      <c r="I701" s="15"/>
      <c r="J701" s="15"/>
      <c r="K701" s="15"/>
      <c r="L701" s="15"/>
      <c r="M701" s="15"/>
      <c r="N701" s="15"/>
      <c r="O701" s="15"/>
      <c r="P701" s="15"/>
      <c r="Q701" s="15"/>
      <c r="R701" s="15"/>
      <c r="S701" s="15"/>
      <c r="T701" s="15"/>
      <c r="U701" s="15"/>
      <c r="V701" s="15"/>
    </row>
    <row r="702" spans="1:22">
      <c r="A702" s="15"/>
      <c r="B702" s="15"/>
      <c r="C702" s="15"/>
      <c r="D702" s="15"/>
      <c r="E702" s="15"/>
      <c r="F702" s="15"/>
      <c r="G702" s="15"/>
      <c r="H702" s="15"/>
      <c r="I702" s="15"/>
      <c r="J702" s="15"/>
      <c r="K702" s="15"/>
      <c r="L702" s="15"/>
      <c r="M702" s="15"/>
      <c r="N702" s="15"/>
      <c r="O702" s="15"/>
      <c r="P702" s="15"/>
      <c r="Q702" s="15"/>
      <c r="R702" s="15"/>
      <c r="S702" s="15"/>
      <c r="T702" s="15"/>
      <c r="U702" s="15"/>
      <c r="V702" s="15"/>
    </row>
    <row r="703" spans="1:22">
      <c r="A703" s="15"/>
      <c r="B703" s="15"/>
      <c r="C703" s="15"/>
      <c r="D703" s="15"/>
      <c r="E703" s="15"/>
      <c r="F703" s="15"/>
      <c r="G703" s="15"/>
      <c r="H703" s="15"/>
      <c r="I703" s="15"/>
      <c r="J703" s="15"/>
      <c r="K703" s="15"/>
      <c r="L703" s="15"/>
      <c r="M703" s="15"/>
      <c r="N703" s="15"/>
      <c r="O703" s="15"/>
      <c r="P703" s="15"/>
      <c r="Q703" s="15"/>
      <c r="R703" s="15"/>
      <c r="S703" s="15"/>
      <c r="T703" s="15"/>
      <c r="U703" s="15"/>
      <c r="V703" s="15"/>
    </row>
    <row r="704" spans="1:22">
      <c r="A704" s="15"/>
      <c r="B704" s="15"/>
      <c r="C704" s="15"/>
      <c r="D704" s="15"/>
      <c r="E704" s="15"/>
      <c r="F704" s="15"/>
      <c r="G704" s="15"/>
      <c r="H704" s="15"/>
      <c r="I704" s="15"/>
      <c r="J704" s="15"/>
      <c r="K704" s="15"/>
      <c r="L704" s="15"/>
      <c r="M704" s="15"/>
      <c r="N704" s="15"/>
      <c r="O704" s="15"/>
      <c r="P704" s="15"/>
      <c r="Q704" s="15"/>
      <c r="R704" s="15"/>
      <c r="S704" s="15"/>
      <c r="T704" s="15"/>
      <c r="U704" s="15"/>
      <c r="V704" s="15"/>
    </row>
    <row r="705" spans="1:22">
      <c r="A705" s="15"/>
      <c r="B705" s="15"/>
      <c r="C705" s="15"/>
      <c r="D705" s="15"/>
      <c r="E705" s="15"/>
      <c r="F705" s="15"/>
      <c r="G705" s="15"/>
      <c r="H705" s="15"/>
      <c r="I705" s="15"/>
      <c r="J705" s="15"/>
      <c r="K705" s="15"/>
      <c r="L705" s="15"/>
      <c r="M705" s="15"/>
      <c r="N705" s="15"/>
      <c r="O705" s="15"/>
      <c r="P705" s="15"/>
      <c r="Q705" s="15"/>
      <c r="R705" s="15"/>
      <c r="S705" s="15"/>
      <c r="T705" s="15"/>
      <c r="U705" s="15"/>
      <c r="V705" s="15"/>
    </row>
    <row r="706" spans="1:22">
      <c r="A706" s="15"/>
      <c r="B706" s="15"/>
      <c r="C706" s="15"/>
      <c r="D706" s="15"/>
      <c r="E706" s="15"/>
      <c r="F706" s="15"/>
      <c r="G706" s="15"/>
      <c r="H706" s="15"/>
      <c r="I706" s="15"/>
      <c r="J706" s="15"/>
      <c r="K706" s="15"/>
      <c r="L706" s="15"/>
      <c r="M706" s="15"/>
      <c r="N706" s="15"/>
      <c r="O706" s="15"/>
      <c r="P706" s="15"/>
      <c r="Q706" s="15"/>
      <c r="R706" s="15"/>
      <c r="S706" s="15"/>
      <c r="T706" s="15"/>
      <c r="U706" s="15"/>
      <c r="V706" s="15"/>
    </row>
    <row r="707" spans="1:22">
      <c r="A707" s="15"/>
      <c r="B707" s="15"/>
      <c r="C707" s="15"/>
      <c r="D707" s="15"/>
      <c r="E707" s="15"/>
      <c r="F707" s="15"/>
      <c r="G707" s="15"/>
      <c r="H707" s="15"/>
      <c r="I707" s="15"/>
      <c r="J707" s="15"/>
      <c r="K707" s="15"/>
      <c r="L707" s="15"/>
      <c r="M707" s="15"/>
      <c r="N707" s="15"/>
      <c r="O707" s="15"/>
      <c r="P707" s="15"/>
      <c r="Q707" s="15"/>
      <c r="R707" s="15"/>
      <c r="S707" s="15"/>
      <c r="T707" s="15"/>
      <c r="U707" s="15"/>
      <c r="V707" s="15"/>
    </row>
    <row r="708" spans="1:22">
      <c r="A708" s="15"/>
      <c r="B708" s="15"/>
      <c r="C708" s="15"/>
      <c r="D708" s="15"/>
      <c r="E708" s="15"/>
      <c r="F708" s="15"/>
      <c r="G708" s="15"/>
      <c r="H708" s="15"/>
      <c r="I708" s="15"/>
      <c r="J708" s="15"/>
      <c r="K708" s="15"/>
      <c r="L708" s="15"/>
      <c r="M708" s="15"/>
      <c r="N708" s="15"/>
      <c r="O708" s="15"/>
      <c r="P708" s="15"/>
      <c r="Q708" s="15"/>
      <c r="R708" s="15"/>
      <c r="S708" s="15"/>
      <c r="T708" s="15"/>
      <c r="U708" s="15"/>
      <c r="V708" s="15"/>
    </row>
    <row r="709" spans="1:22">
      <c r="A709" s="15"/>
      <c r="B709" s="15"/>
      <c r="C709" s="15"/>
      <c r="D709" s="15"/>
      <c r="E709" s="15"/>
      <c r="F709" s="15"/>
      <c r="G709" s="15"/>
      <c r="H709" s="15"/>
      <c r="I709" s="15"/>
      <c r="J709" s="15"/>
      <c r="K709" s="15"/>
      <c r="L709" s="15"/>
      <c r="M709" s="15"/>
      <c r="N709" s="15"/>
      <c r="O709" s="15"/>
      <c r="P709" s="15"/>
      <c r="Q709" s="15"/>
      <c r="R709" s="15"/>
      <c r="S709" s="15"/>
      <c r="T709" s="15"/>
      <c r="U709" s="15"/>
      <c r="V709" s="15"/>
    </row>
    <row r="710" spans="1:22">
      <c r="A710" s="15"/>
      <c r="B710" s="15"/>
      <c r="C710" s="15"/>
      <c r="D710" s="15"/>
      <c r="E710" s="15"/>
      <c r="F710" s="15"/>
      <c r="G710" s="15"/>
      <c r="H710" s="15"/>
      <c r="I710" s="15"/>
      <c r="J710" s="15"/>
      <c r="K710" s="15"/>
      <c r="L710" s="15"/>
      <c r="M710" s="15"/>
      <c r="N710" s="15"/>
      <c r="O710" s="15"/>
      <c r="P710" s="15"/>
      <c r="Q710" s="15"/>
      <c r="R710" s="15"/>
      <c r="S710" s="15"/>
      <c r="T710" s="15"/>
      <c r="U710" s="15"/>
      <c r="V710" s="15"/>
    </row>
    <row r="711" spans="1:22">
      <c r="A711" s="15"/>
      <c r="B711" s="15"/>
      <c r="C711" s="15"/>
      <c r="D711" s="15"/>
      <c r="E711" s="15"/>
      <c r="F711" s="15"/>
      <c r="G711" s="15"/>
      <c r="H711" s="15"/>
      <c r="I711" s="15"/>
      <c r="J711" s="15"/>
      <c r="K711" s="15"/>
      <c r="L711" s="15"/>
      <c r="M711" s="15"/>
      <c r="N711" s="15"/>
      <c r="O711" s="15"/>
      <c r="P711" s="15"/>
      <c r="Q711" s="15"/>
      <c r="R711" s="15"/>
      <c r="S711" s="15"/>
      <c r="T711" s="15"/>
      <c r="U711" s="15"/>
      <c r="V711" s="15"/>
    </row>
    <row r="712" spans="1:22">
      <c r="A712" s="15"/>
      <c r="B712" s="15"/>
      <c r="C712" s="15"/>
      <c r="D712" s="15"/>
      <c r="E712" s="15"/>
      <c r="F712" s="15"/>
      <c r="G712" s="15"/>
      <c r="H712" s="15"/>
      <c r="I712" s="15"/>
      <c r="J712" s="15"/>
      <c r="K712" s="15"/>
      <c r="L712" s="15"/>
      <c r="M712" s="15"/>
      <c r="N712" s="15"/>
      <c r="O712" s="15"/>
      <c r="P712" s="15"/>
      <c r="Q712" s="15"/>
      <c r="R712" s="15"/>
      <c r="S712" s="15"/>
      <c r="T712" s="15"/>
      <c r="U712" s="15"/>
      <c r="V712" s="15"/>
    </row>
    <row r="713" spans="1:22">
      <c r="A713" s="15"/>
      <c r="B713" s="15"/>
      <c r="C713" s="15"/>
      <c r="D713" s="15"/>
      <c r="E713" s="15"/>
      <c r="F713" s="15"/>
      <c r="G713" s="15"/>
      <c r="H713" s="15"/>
      <c r="I713" s="15"/>
      <c r="J713" s="15"/>
      <c r="K713" s="15"/>
      <c r="L713" s="15"/>
      <c r="M713" s="15"/>
      <c r="N713" s="15"/>
      <c r="O713" s="15"/>
      <c r="P713" s="15"/>
      <c r="Q713" s="15"/>
      <c r="R713" s="15"/>
      <c r="S713" s="15"/>
      <c r="T713" s="15"/>
      <c r="U713" s="15"/>
      <c r="V713" s="15"/>
    </row>
    <row r="714" spans="1:22">
      <c r="A714" s="15"/>
      <c r="B714" s="15"/>
      <c r="C714" s="15"/>
      <c r="D714" s="15"/>
      <c r="E714" s="15"/>
      <c r="F714" s="15"/>
      <c r="G714" s="15"/>
      <c r="H714" s="15"/>
      <c r="I714" s="15"/>
      <c r="J714" s="15"/>
      <c r="K714" s="15"/>
      <c r="L714" s="15"/>
      <c r="M714" s="15"/>
      <c r="N714" s="15"/>
      <c r="O714" s="15"/>
      <c r="P714" s="15"/>
      <c r="Q714" s="15"/>
      <c r="R714" s="15"/>
      <c r="S714" s="15"/>
      <c r="T714" s="15"/>
      <c r="U714" s="15"/>
      <c r="V714" s="15"/>
    </row>
    <row r="715" spans="1:22">
      <c r="A715" s="15"/>
      <c r="B715" s="15"/>
      <c r="C715" s="15"/>
      <c r="D715" s="15"/>
      <c r="E715" s="15"/>
      <c r="F715" s="15"/>
      <c r="G715" s="15"/>
      <c r="H715" s="15"/>
      <c r="I715" s="15"/>
      <c r="J715" s="15"/>
      <c r="K715" s="15"/>
      <c r="L715" s="15"/>
      <c r="M715" s="15"/>
      <c r="N715" s="15"/>
      <c r="O715" s="15"/>
      <c r="P715" s="15"/>
      <c r="Q715" s="15"/>
      <c r="R715" s="15"/>
      <c r="S715" s="15"/>
      <c r="T715" s="15"/>
      <c r="U715" s="15"/>
      <c r="V715" s="15"/>
    </row>
    <row r="716" spans="1:22">
      <c r="A716" s="15"/>
      <c r="B716" s="15"/>
      <c r="C716" s="15"/>
      <c r="D716" s="15"/>
      <c r="E716" s="15"/>
      <c r="F716" s="15"/>
      <c r="G716" s="15"/>
      <c r="H716" s="15"/>
      <c r="I716" s="15"/>
      <c r="J716" s="15"/>
      <c r="K716" s="15"/>
      <c r="L716" s="15"/>
      <c r="M716" s="15"/>
      <c r="N716" s="15"/>
      <c r="O716" s="15"/>
      <c r="P716" s="15"/>
      <c r="Q716" s="15"/>
      <c r="R716" s="15"/>
      <c r="S716" s="15"/>
      <c r="T716" s="15"/>
      <c r="U716" s="15"/>
      <c r="V716" s="15"/>
    </row>
    <row r="717" spans="1:22">
      <c r="A717" s="15"/>
      <c r="B717" s="15"/>
      <c r="C717" s="15"/>
      <c r="D717" s="15"/>
      <c r="E717" s="15"/>
      <c r="F717" s="15"/>
      <c r="G717" s="15"/>
      <c r="H717" s="15"/>
      <c r="I717" s="15"/>
      <c r="J717" s="15"/>
      <c r="K717" s="15"/>
      <c r="L717" s="15"/>
      <c r="M717" s="15"/>
      <c r="N717" s="15"/>
      <c r="O717" s="15"/>
      <c r="P717" s="15"/>
      <c r="Q717" s="15"/>
      <c r="R717" s="15"/>
      <c r="S717" s="15"/>
      <c r="T717" s="15"/>
      <c r="U717" s="15"/>
      <c r="V717" s="15"/>
    </row>
    <row r="718" spans="1:22">
      <c r="A718" s="15"/>
      <c r="B718" s="15"/>
      <c r="C718" s="15"/>
      <c r="D718" s="15"/>
      <c r="E718" s="15"/>
      <c r="F718" s="15"/>
      <c r="G718" s="15"/>
      <c r="H718" s="15"/>
      <c r="I718" s="15"/>
      <c r="J718" s="15"/>
      <c r="K718" s="15"/>
      <c r="L718" s="15"/>
      <c r="M718" s="15"/>
      <c r="N718" s="15"/>
      <c r="O718" s="15"/>
      <c r="P718" s="15"/>
      <c r="Q718" s="15"/>
      <c r="R718" s="15"/>
      <c r="S718" s="15"/>
      <c r="T718" s="15"/>
      <c r="U718" s="15"/>
      <c r="V718" s="15"/>
    </row>
    <row r="719" spans="1:22">
      <c r="A719" s="15"/>
      <c r="B719" s="15"/>
      <c r="C719" s="15"/>
      <c r="D719" s="15"/>
      <c r="E719" s="15"/>
      <c r="F719" s="15"/>
      <c r="G719" s="15"/>
      <c r="H719" s="15"/>
      <c r="I719" s="15"/>
      <c r="J719" s="15"/>
      <c r="K719" s="15"/>
      <c r="L719" s="15"/>
      <c r="M719" s="15"/>
      <c r="N719" s="15"/>
      <c r="O719" s="15"/>
      <c r="P719" s="15"/>
      <c r="Q719" s="15"/>
      <c r="R719" s="15"/>
      <c r="S719" s="15"/>
      <c r="T719" s="15"/>
      <c r="U719" s="15"/>
      <c r="V719" s="15"/>
    </row>
    <row r="720" spans="1:22">
      <c r="A720" s="15"/>
      <c r="B720" s="15"/>
      <c r="C720" s="15"/>
      <c r="D720" s="15"/>
      <c r="E720" s="15"/>
      <c r="F720" s="15"/>
      <c r="G720" s="15"/>
      <c r="H720" s="15"/>
      <c r="I720" s="15"/>
      <c r="J720" s="15"/>
      <c r="K720" s="15"/>
      <c r="L720" s="15"/>
      <c r="M720" s="15"/>
      <c r="N720" s="15"/>
      <c r="O720" s="15"/>
      <c r="P720" s="15"/>
      <c r="Q720" s="15"/>
      <c r="R720" s="15"/>
      <c r="S720" s="15"/>
      <c r="T720" s="15"/>
      <c r="U720" s="15"/>
      <c r="V720" s="15"/>
    </row>
    <row r="721" spans="1:22">
      <c r="A721" s="15"/>
      <c r="B721" s="15"/>
      <c r="C721" s="15"/>
      <c r="D721" s="15"/>
      <c r="E721" s="15"/>
      <c r="F721" s="15"/>
      <c r="G721" s="15"/>
      <c r="H721" s="15"/>
      <c r="I721" s="15"/>
      <c r="J721" s="15"/>
      <c r="K721" s="15"/>
      <c r="L721" s="15"/>
      <c r="M721" s="15"/>
      <c r="N721" s="15"/>
      <c r="O721" s="15"/>
      <c r="P721" s="15"/>
      <c r="Q721" s="15"/>
      <c r="R721" s="15"/>
      <c r="S721" s="15"/>
      <c r="T721" s="15"/>
      <c r="U721" s="15"/>
      <c r="V721" s="15"/>
    </row>
    <row r="722" spans="1:22">
      <c r="A722" s="15"/>
      <c r="B722" s="15"/>
      <c r="C722" s="15"/>
      <c r="D722" s="15"/>
      <c r="E722" s="15"/>
      <c r="F722" s="15"/>
      <c r="G722" s="15"/>
      <c r="H722" s="15"/>
      <c r="I722" s="15"/>
      <c r="J722" s="15"/>
      <c r="K722" s="15"/>
      <c r="L722" s="15"/>
      <c r="M722" s="15"/>
      <c r="N722" s="15"/>
      <c r="O722" s="15"/>
      <c r="P722" s="15"/>
      <c r="Q722" s="15"/>
      <c r="R722" s="15"/>
      <c r="S722" s="15"/>
      <c r="T722" s="15"/>
      <c r="U722" s="15"/>
      <c r="V722" s="15"/>
    </row>
    <row r="723" spans="1:22">
      <c r="A723" s="15"/>
      <c r="B723" s="15"/>
      <c r="C723" s="15"/>
      <c r="D723" s="15"/>
      <c r="E723" s="15"/>
      <c r="F723" s="15"/>
      <c r="G723" s="15"/>
      <c r="H723" s="15"/>
      <c r="I723" s="15"/>
      <c r="J723" s="15"/>
      <c r="K723" s="15"/>
      <c r="L723" s="15"/>
      <c r="M723" s="15"/>
      <c r="N723" s="15"/>
      <c r="O723" s="15"/>
      <c r="P723" s="15"/>
      <c r="Q723" s="15"/>
      <c r="R723" s="15"/>
      <c r="S723" s="15"/>
      <c r="T723" s="15"/>
      <c r="U723" s="15"/>
      <c r="V723" s="15"/>
    </row>
    <row r="724" spans="1:22">
      <c r="A724" s="15"/>
      <c r="B724" s="15"/>
      <c r="C724" s="15"/>
      <c r="D724" s="15"/>
      <c r="E724" s="15"/>
      <c r="F724" s="15"/>
      <c r="G724" s="15"/>
      <c r="H724" s="15"/>
      <c r="I724" s="15"/>
      <c r="J724" s="15"/>
      <c r="K724" s="15"/>
      <c r="L724" s="15"/>
      <c r="M724" s="15"/>
      <c r="N724" s="15"/>
      <c r="O724" s="15"/>
      <c r="P724" s="15"/>
      <c r="Q724" s="15"/>
      <c r="R724" s="15"/>
      <c r="S724" s="15"/>
      <c r="T724" s="15"/>
      <c r="U724" s="15"/>
      <c r="V724" s="15"/>
    </row>
    <row r="725" spans="1:22">
      <c r="A725" s="15"/>
      <c r="B725" s="15"/>
      <c r="C725" s="15"/>
      <c r="D725" s="15"/>
      <c r="E725" s="15"/>
      <c r="F725" s="15"/>
      <c r="G725" s="15"/>
      <c r="H725" s="15"/>
      <c r="I725" s="15"/>
      <c r="J725" s="15"/>
      <c r="K725" s="15"/>
      <c r="L725" s="15"/>
      <c r="M725" s="15"/>
      <c r="N725" s="15"/>
      <c r="O725" s="15"/>
      <c r="P725" s="15"/>
      <c r="Q725" s="15"/>
      <c r="R725" s="15"/>
      <c r="S725" s="15"/>
      <c r="T725" s="15"/>
      <c r="U725" s="15"/>
      <c r="V725" s="15"/>
    </row>
    <row r="726" spans="1:22">
      <c r="A726" s="15"/>
      <c r="B726" s="15"/>
      <c r="C726" s="15"/>
      <c r="D726" s="15"/>
      <c r="E726" s="15"/>
      <c r="F726" s="15"/>
      <c r="G726" s="15"/>
      <c r="H726" s="15"/>
      <c r="I726" s="15"/>
      <c r="J726" s="15"/>
      <c r="K726" s="15"/>
      <c r="L726" s="15"/>
      <c r="M726" s="15"/>
      <c r="N726" s="15"/>
      <c r="O726" s="15"/>
      <c r="P726" s="15"/>
      <c r="Q726" s="15"/>
      <c r="R726" s="15"/>
      <c r="S726" s="15"/>
      <c r="T726" s="15"/>
      <c r="U726" s="15"/>
      <c r="V726" s="15"/>
    </row>
    <row r="727" spans="1:22">
      <c r="A727" s="15"/>
      <c r="B727" s="15"/>
      <c r="C727" s="15"/>
      <c r="D727" s="15"/>
      <c r="E727" s="15"/>
      <c r="F727" s="15"/>
      <c r="G727" s="15"/>
      <c r="H727" s="15"/>
      <c r="I727" s="15"/>
      <c r="J727" s="15"/>
      <c r="K727" s="15"/>
      <c r="L727" s="15"/>
      <c r="M727" s="15"/>
      <c r="N727" s="15"/>
      <c r="O727" s="15"/>
      <c r="P727" s="15"/>
      <c r="Q727" s="15"/>
      <c r="R727" s="15"/>
      <c r="S727" s="15"/>
      <c r="T727" s="15"/>
      <c r="U727" s="15"/>
      <c r="V727" s="15"/>
    </row>
    <row r="728" spans="1:22">
      <c r="A728" s="15"/>
      <c r="B728" s="15"/>
      <c r="C728" s="15"/>
      <c r="D728" s="15"/>
      <c r="E728" s="15"/>
      <c r="F728" s="15"/>
      <c r="G728" s="15"/>
      <c r="H728" s="15"/>
      <c r="I728" s="15"/>
      <c r="J728" s="15"/>
      <c r="K728" s="15"/>
      <c r="L728" s="15"/>
      <c r="M728" s="15"/>
      <c r="N728" s="15"/>
      <c r="O728" s="15"/>
      <c r="P728" s="15"/>
      <c r="Q728" s="15"/>
      <c r="R728" s="15"/>
      <c r="S728" s="15"/>
      <c r="T728" s="15"/>
      <c r="U728" s="15"/>
      <c r="V728" s="15"/>
    </row>
    <row r="729" spans="1:22">
      <c r="A729" s="15"/>
      <c r="B729" s="15"/>
      <c r="C729" s="15"/>
      <c r="D729" s="15"/>
      <c r="E729" s="15"/>
      <c r="F729" s="15"/>
      <c r="G729" s="15"/>
      <c r="H729" s="15"/>
      <c r="I729" s="15"/>
      <c r="J729" s="15"/>
      <c r="K729" s="15"/>
      <c r="L729" s="15"/>
      <c r="M729" s="15"/>
      <c r="N729" s="15"/>
      <c r="O729" s="15"/>
      <c r="P729" s="15"/>
      <c r="Q729" s="15"/>
      <c r="R729" s="15"/>
      <c r="S729" s="15"/>
      <c r="T729" s="15"/>
      <c r="U729" s="15"/>
      <c r="V729" s="15"/>
    </row>
    <row r="730" spans="1:22">
      <c r="A730" s="15"/>
      <c r="B730" s="15"/>
      <c r="C730" s="15"/>
      <c r="D730" s="15"/>
      <c r="E730" s="15"/>
      <c r="F730" s="15"/>
      <c r="G730" s="15"/>
      <c r="H730" s="15"/>
      <c r="I730" s="15"/>
      <c r="J730" s="15"/>
      <c r="K730" s="15"/>
      <c r="L730" s="15"/>
      <c r="M730" s="15"/>
      <c r="N730" s="15"/>
      <c r="O730" s="15"/>
      <c r="P730" s="15"/>
      <c r="Q730" s="15"/>
      <c r="R730" s="15"/>
      <c r="S730" s="15"/>
      <c r="T730" s="15"/>
      <c r="U730" s="15"/>
      <c r="V730" s="15"/>
    </row>
    <row r="731" spans="1:22">
      <c r="A731" s="15"/>
      <c r="B731" s="15"/>
      <c r="C731" s="15"/>
      <c r="D731" s="15"/>
      <c r="E731" s="15"/>
      <c r="F731" s="15"/>
      <c r="G731" s="15"/>
      <c r="H731" s="15"/>
      <c r="I731" s="15"/>
      <c r="J731" s="15"/>
      <c r="K731" s="15"/>
      <c r="L731" s="15"/>
      <c r="M731" s="15"/>
      <c r="N731" s="15"/>
      <c r="O731" s="15"/>
      <c r="P731" s="15"/>
      <c r="Q731" s="15"/>
      <c r="R731" s="15"/>
      <c r="S731" s="15"/>
      <c r="T731" s="15"/>
      <c r="U731" s="15"/>
      <c r="V731" s="15"/>
    </row>
    <row r="732" spans="1:22">
      <c r="A732" s="15"/>
      <c r="B732" s="15"/>
      <c r="C732" s="15"/>
      <c r="D732" s="15"/>
      <c r="E732" s="15"/>
      <c r="F732" s="15"/>
      <c r="G732" s="15"/>
      <c r="H732" s="15"/>
      <c r="I732" s="15"/>
      <c r="J732" s="15"/>
      <c r="K732" s="15"/>
      <c r="L732" s="15"/>
      <c r="M732" s="15"/>
      <c r="N732" s="15"/>
      <c r="O732" s="15"/>
      <c r="P732" s="15"/>
      <c r="Q732" s="15"/>
      <c r="R732" s="15"/>
      <c r="S732" s="15"/>
      <c r="T732" s="15"/>
      <c r="U732" s="15"/>
      <c r="V732" s="15"/>
    </row>
    <row r="733" spans="1:22">
      <c r="A733" s="15"/>
      <c r="B733" s="15"/>
      <c r="C733" s="15"/>
      <c r="D733" s="15"/>
      <c r="E733" s="15"/>
      <c r="F733" s="15"/>
      <c r="G733" s="15"/>
      <c r="H733" s="15"/>
      <c r="I733" s="15"/>
      <c r="J733" s="15"/>
      <c r="K733" s="15"/>
      <c r="L733" s="15"/>
      <c r="M733" s="15"/>
      <c r="N733" s="15"/>
      <c r="O733" s="15"/>
      <c r="P733" s="15"/>
      <c r="Q733" s="15"/>
      <c r="R733" s="15"/>
      <c r="S733" s="15"/>
      <c r="T733" s="15"/>
      <c r="U733" s="15"/>
      <c r="V733" s="15"/>
    </row>
    <row r="734" spans="1:22">
      <c r="A734" s="15"/>
      <c r="B734" s="15"/>
      <c r="C734" s="15"/>
      <c r="D734" s="15"/>
      <c r="E734" s="15"/>
      <c r="F734" s="15"/>
      <c r="G734" s="15"/>
      <c r="H734" s="15"/>
      <c r="I734" s="15"/>
      <c r="J734" s="15"/>
      <c r="K734" s="15"/>
      <c r="L734" s="15"/>
      <c r="M734" s="15"/>
      <c r="N734" s="15"/>
      <c r="O734" s="15"/>
      <c r="P734" s="15"/>
      <c r="Q734" s="15"/>
      <c r="R734" s="15"/>
      <c r="S734" s="15"/>
      <c r="T734" s="15"/>
      <c r="U734" s="15"/>
      <c r="V734" s="15"/>
    </row>
    <row r="735" spans="1:22">
      <c r="A735" s="15"/>
      <c r="B735" s="15"/>
      <c r="C735" s="15"/>
      <c r="D735" s="15"/>
      <c r="E735" s="15"/>
      <c r="F735" s="15"/>
      <c r="G735" s="15"/>
      <c r="H735" s="15"/>
      <c r="I735" s="15"/>
      <c r="J735" s="15"/>
      <c r="K735" s="15"/>
      <c r="L735" s="15"/>
      <c r="M735" s="15"/>
      <c r="N735" s="15"/>
      <c r="O735" s="15"/>
      <c r="P735" s="15"/>
      <c r="Q735" s="15"/>
      <c r="R735" s="15"/>
      <c r="S735" s="15"/>
      <c r="T735" s="15"/>
      <c r="U735" s="15"/>
      <c r="V735" s="15"/>
    </row>
    <row r="736" spans="1:22">
      <c r="A736" s="15"/>
      <c r="B736" s="15"/>
      <c r="C736" s="15"/>
      <c r="D736" s="15"/>
      <c r="E736" s="15"/>
      <c r="F736" s="15"/>
      <c r="G736" s="15"/>
      <c r="H736" s="15"/>
      <c r="I736" s="15"/>
      <c r="J736" s="15"/>
      <c r="K736" s="15"/>
      <c r="L736" s="15"/>
      <c r="M736" s="15"/>
      <c r="N736" s="15"/>
      <c r="O736" s="15"/>
      <c r="P736" s="15"/>
      <c r="Q736" s="15"/>
      <c r="R736" s="15"/>
      <c r="S736" s="15"/>
      <c r="T736" s="15"/>
      <c r="U736" s="15"/>
      <c r="V736" s="15"/>
    </row>
    <row r="737" spans="1:22">
      <c r="A737" s="15"/>
      <c r="B737" s="15"/>
      <c r="C737" s="15"/>
      <c r="D737" s="15"/>
      <c r="E737" s="15"/>
      <c r="F737" s="15"/>
      <c r="G737" s="15"/>
      <c r="H737" s="15"/>
      <c r="I737" s="15"/>
      <c r="J737" s="15"/>
      <c r="K737" s="15"/>
      <c r="L737" s="15"/>
      <c r="M737" s="15"/>
      <c r="N737" s="15"/>
      <c r="O737" s="15"/>
      <c r="P737" s="15"/>
      <c r="Q737" s="15"/>
      <c r="R737" s="15"/>
      <c r="S737" s="15"/>
      <c r="T737" s="15"/>
      <c r="U737" s="15"/>
      <c r="V737" s="15"/>
    </row>
    <row r="738" spans="1:22">
      <c r="A738" s="15"/>
      <c r="B738" s="15"/>
      <c r="C738" s="15"/>
      <c r="D738" s="15"/>
      <c r="E738" s="15"/>
      <c r="F738" s="15"/>
      <c r="G738" s="15"/>
      <c r="H738" s="15"/>
      <c r="I738" s="15"/>
      <c r="J738" s="15"/>
      <c r="K738" s="15"/>
      <c r="L738" s="15"/>
      <c r="M738" s="15"/>
      <c r="N738" s="15"/>
      <c r="O738" s="15"/>
      <c r="P738" s="15"/>
      <c r="Q738" s="15"/>
      <c r="R738" s="15"/>
      <c r="S738" s="15"/>
      <c r="T738" s="15"/>
      <c r="U738" s="15"/>
      <c r="V738" s="15"/>
    </row>
    <row r="739" spans="1:22">
      <c r="A739" s="15"/>
      <c r="B739" s="15"/>
      <c r="C739" s="15"/>
      <c r="D739" s="15"/>
      <c r="E739" s="15"/>
      <c r="F739" s="15"/>
      <c r="G739" s="15"/>
      <c r="H739" s="15"/>
      <c r="I739" s="15"/>
      <c r="J739" s="15"/>
      <c r="K739" s="15"/>
      <c r="L739" s="15"/>
      <c r="M739" s="15"/>
      <c r="N739" s="15"/>
      <c r="O739" s="15"/>
      <c r="P739" s="15"/>
      <c r="Q739" s="15"/>
      <c r="R739" s="15"/>
      <c r="S739" s="15"/>
      <c r="T739" s="15"/>
      <c r="U739" s="15"/>
      <c r="V739" s="15"/>
    </row>
    <row r="740" spans="1:22">
      <c r="A740" s="15"/>
      <c r="B740" s="15"/>
      <c r="C740" s="15"/>
      <c r="D740" s="15"/>
      <c r="E740" s="15"/>
      <c r="F740" s="15"/>
      <c r="G740" s="15"/>
      <c r="H740" s="15"/>
      <c r="I740" s="15"/>
      <c r="J740" s="15"/>
      <c r="K740" s="15"/>
      <c r="L740" s="15"/>
      <c r="M740" s="15"/>
      <c r="N740" s="15"/>
      <c r="O740" s="15"/>
      <c r="P740" s="15"/>
      <c r="Q740" s="15"/>
      <c r="R740" s="15"/>
      <c r="S740" s="15"/>
      <c r="T740" s="15"/>
      <c r="U740" s="15"/>
      <c r="V740" s="15"/>
    </row>
    <row r="741" spans="1:22">
      <c r="A741" s="15"/>
      <c r="B741" s="15"/>
      <c r="C741" s="15"/>
      <c r="D741" s="15"/>
      <c r="E741" s="15"/>
      <c r="F741" s="15"/>
      <c r="G741" s="15"/>
      <c r="H741" s="15"/>
      <c r="I741" s="15"/>
      <c r="J741" s="15"/>
      <c r="K741" s="15"/>
      <c r="L741" s="15"/>
      <c r="M741" s="15"/>
      <c r="N741" s="15"/>
      <c r="O741" s="15"/>
      <c r="P741" s="15"/>
      <c r="Q741" s="15"/>
      <c r="R741" s="15"/>
      <c r="S741" s="15"/>
      <c r="T741" s="15"/>
      <c r="U741" s="15"/>
      <c r="V741" s="15"/>
    </row>
    <row r="742" spans="1:22">
      <c r="A742" s="15"/>
      <c r="B742" s="15"/>
      <c r="C742" s="15"/>
      <c r="D742" s="15"/>
      <c r="E742" s="15"/>
      <c r="F742" s="15"/>
      <c r="G742" s="15"/>
      <c r="H742" s="15"/>
      <c r="I742" s="15"/>
      <c r="J742" s="15"/>
      <c r="K742" s="15"/>
      <c r="L742" s="15"/>
      <c r="M742" s="15"/>
      <c r="N742" s="15"/>
      <c r="O742" s="15"/>
      <c r="P742" s="15"/>
      <c r="Q742" s="15"/>
      <c r="R742" s="15"/>
      <c r="S742" s="15"/>
      <c r="T742" s="15"/>
      <c r="U742" s="15"/>
      <c r="V742" s="15"/>
    </row>
    <row r="743" spans="1:22">
      <c r="A743" s="15"/>
      <c r="B743" s="15"/>
      <c r="C743" s="15"/>
      <c r="D743" s="15"/>
      <c r="E743" s="15"/>
      <c r="F743" s="15"/>
      <c r="G743" s="15"/>
      <c r="H743" s="15"/>
      <c r="I743" s="15"/>
      <c r="J743" s="15"/>
      <c r="K743" s="15"/>
      <c r="L743" s="15"/>
      <c r="M743" s="15"/>
      <c r="N743" s="15"/>
      <c r="O743" s="15"/>
      <c r="P743" s="15"/>
      <c r="Q743" s="15"/>
      <c r="R743" s="15"/>
      <c r="S743" s="15"/>
      <c r="T743" s="15"/>
      <c r="U743" s="15"/>
      <c r="V743" s="15"/>
    </row>
    <row r="744" spans="1:22">
      <c r="A744" s="15"/>
      <c r="B744" s="15"/>
      <c r="C744" s="15"/>
      <c r="D744" s="15"/>
      <c r="E744" s="15"/>
      <c r="F744" s="15"/>
      <c r="G744" s="15"/>
      <c r="H744" s="15"/>
      <c r="I744" s="15"/>
      <c r="J744" s="15"/>
      <c r="K744" s="15"/>
      <c r="L744" s="15"/>
      <c r="M744" s="15"/>
      <c r="N744" s="15"/>
      <c r="O744" s="15"/>
      <c r="P744" s="15"/>
      <c r="Q744" s="15"/>
      <c r="R744" s="15"/>
      <c r="S744" s="15"/>
      <c r="T744" s="15"/>
      <c r="U744" s="15"/>
      <c r="V744" s="15"/>
    </row>
    <row r="745" spans="1:22">
      <c r="A745" s="15"/>
      <c r="B745" s="15"/>
      <c r="C745" s="15"/>
      <c r="D745" s="15"/>
      <c r="E745" s="15"/>
      <c r="F745" s="15"/>
      <c r="G745" s="15"/>
      <c r="H745" s="15"/>
      <c r="I745" s="15"/>
      <c r="J745" s="15"/>
      <c r="K745" s="15"/>
      <c r="L745" s="15"/>
      <c r="M745" s="15"/>
      <c r="N745" s="15"/>
      <c r="O745" s="15"/>
      <c r="P745" s="15"/>
      <c r="Q745" s="15"/>
      <c r="R745" s="15"/>
      <c r="S745" s="15"/>
      <c r="T745" s="15"/>
      <c r="U745" s="15"/>
      <c r="V745" s="15"/>
    </row>
    <row r="746" spans="1:22">
      <c r="A746" s="15"/>
      <c r="B746" s="15"/>
      <c r="C746" s="15"/>
      <c r="D746" s="15"/>
      <c r="E746" s="15"/>
      <c r="F746" s="15"/>
      <c r="G746" s="15"/>
      <c r="H746" s="15"/>
      <c r="I746" s="15"/>
      <c r="J746" s="15"/>
      <c r="K746" s="15"/>
      <c r="L746" s="15"/>
      <c r="M746" s="15"/>
      <c r="N746" s="15"/>
      <c r="O746" s="15"/>
      <c r="P746" s="15"/>
      <c r="Q746" s="15"/>
      <c r="R746" s="15"/>
      <c r="S746" s="15"/>
      <c r="T746" s="15"/>
      <c r="U746" s="15"/>
      <c r="V746" s="15"/>
    </row>
    <row r="747" spans="1:22">
      <c r="A747" s="15"/>
      <c r="B747" s="15"/>
      <c r="C747" s="15"/>
      <c r="D747" s="15"/>
      <c r="E747" s="15"/>
      <c r="F747" s="15"/>
      <c r="G747" s="15"/>
      <c r="H747" s="15"/>
      <c r="I747" s="15"/>
      <c r="J747" s="15"/>
      <c r="K747" s="15"/>
      <c r="L747" s="15"/>
      <c r="M747" s="15"/>
      <c r="N747" s="15"/>
      <c r="O747" s="15"/>
      <c r="P747" s="15"/>
      <c r="Q747" s="15"/>
      <c r="R747" s="15"/>
      <c r="S747" s="15"/>
      <c r="T747" s="15"/>
      <c r="U747" s="15"/>
      <c r="V747" s="15"/>
    </row>
    <row r="748" spans="1:22">
      <c r="A748" s="15"/>
      <c r="B748" s="15"/>
      <c r="C748" s="15"/>
      <c r="D748" s="15"/>
      <c r="E748" s="15"/>
      <c r="F748" s="15"/>
      <c r="G748" s="15"/>
      <c r="H748" s="15"/>
      <c r="I748" s="15"/>
      <c r="J748" s="15"/>
      <c r="K748" s="15"/>
      <c r="L748" s="15"/>
      <c r="M748" s="15"/>
      <c r="N748" s="15"/>
      <c r="O748" s="15"/>
      <c r="P748" s="15"/>
      <c r="Q748" s="15"/>
      <c r="R748" s="15"/>
      <c r="S748" s="15"/>
      <c r="T748" s="15"/>
      <c r="U748" s="15"/>
      <c r="V748" s="15"/>
    </row>
    <row r="749" spans="1:22">
      <c r="A749" s="15"/>
      <c r="B749" s="15"/>
      <c r="C749" s="15"/>
      <c r="D749" s="15"/>
      <c r="E749" s="15"/>
      <c r="F749" s="15"/>
      <c r="G749" s="15"/>
      <c r="H749" s="15"/>
      <c r="I749" s="15"/>
      <c r="J749" s="15"/>
      <c r="K749" s="15"/>
      <c r="L749" s="15"/>
      <c r="M749" s="15"/>
      <c r="N749" s="15"/>
      <c r="O749" s="15"/>
      <c r="P749" s="15"/>
      <c r="Q749" s="15"/>
      <c r="R749" s="15"/>
      <c r="S749" s="15"/>
      <c r="T749" s="15"/>
      <c r="U749" s="15"/>
      <c r="V749" s="15"/>
    </row>
    <row r="750" spans="1:22">
      <c r="A750" s="15"/>
      <c r="B750" s="15"/>
      <c r="C750" s="15"/>
      <c r="D750" s="15"/>
      <c r="E750" s="15"/>
      <c r="F750" s="15"/>
      <c r="G750" s="15"/>
      <c r="H750" s="15"/>
      <c r="I750" s="15"/>
      <c r="J750" s="15"/>
      <c r="K750" s="15"/>
      <c r="L750" s="15"/>
      <c r="M750" s="15"/>
      <c r="N750" s="15"/>
      <c r="O750" s="15"/>
      <c r="P750" s="15"/>
      <c r="Q750" s="15"/>
      <c r="R750" s="15"/>
      <c r="S750" s="15"/>
      <c r="T750" s="15"/>
      <c r="U750" s="15"/>
      <c r="V750" s="15"/>
    </row>
    <row r="751" spans="1:22">
      <c r="A751" s="15"/>
      <c r="B751" s="15"/>
      <c r="C751" s="15"/>
      <c r="D751" s="15"/>
      <c r="E751" s="15"/>
      <c r="F751" s="15"/>
      <c r="G751" s="15"/>
      <c r="H751" s="15"/>
      <c r="I751" s="15"/>
      <c r="J751" s="15"/>
      <c r="K751" s="15"/>
      <c r="L751" s="15"/>
      <c r="M751" s="15"/>
      <c r="N751" s="15"/>
      <c r="O751" s="15"/>
      <c r="P751" s="15"/>
      <c r="Q751" s="15"/>
      <c r="R751" s="15"/>
      <c r="S751" s="15"/>
      <c r="T751" s="15"/>
      <c r="U751" s="15"/>
      <c r="V751" s="15"/>
    </row>
    <row r="752" spans="1:22">
      <c r="A752" s="15"/>
      <c r="B752" s="15"/>
      <c r="C752" s="15"/>
      <c r="D752" s="15"/>
      <c r="E752" s="15"/>
      <c r="F752" s="15"/>
      <c r="G752" s="15"/>
      <c r="H752" s="15"/>
      <c r="I752" s="15"/>
      <c r="J752" s="15"/>
      <c r="K752" s="15"/>
      <c r="L752" s="15"/>
      <c r="M752" s="15"/>
      <c r="N752" s="15"/>
      <c r="O752" s="15"/>
      <c r="P752" s="15"/>
      <c r="Q752" s="15"/>
      <c r="R752" s="15"/>
      <c r="S752" s="15"/>
      <c r="T752" s="15"/>
      <c r="U752" s="15"/>
      <c r="V752" s="15"/>
    </row>
    <row r="753" spans="1:22">
      <c r="A753" s="15"/>
      <c r="B753" s="15"/>
      <c r="C753" s="15"/>
      <c r="D753" s="15"/>
      <c r="E753" s="15"/>
      <c r="F753" s="15"/>
      <c r="G753" s="15"/>
      <c r="H753" s="15"/>
      <c r="I753" s="15"/>
      <c r="J753" s="15"/>
      <c r="K753" s="15"/>
      <c r="L753" s="15"/>
      <c r="M753" s="15"/>
      <c r="N753" s="15"/>
      <c r="O753" s="15"/>
      <c r="P753" s="15"/>
      <c r="Q753" s="15"/>
      <c r="R753" s="15"/>
      <c r="S753" s="15"/>
      <c r="T753" s="15"/>
      <c r="U753" s="15"/>
      <c r="V753" s="15"/>
    </row>
    <row r="754" spans="1:22">
      <c r="A754" s="15"/>
      <c r="B754" s="15"/>
      <c r="C754" s="15"/>
      <c r="D754" s="15"/>
      <c r="E754" s="15"/>
      <c r="F754" s="15"/>
      <c r="G754" s="15"/>
      <c r="H754" s="15"/>
      <c r="I754" s="15"/>
      <c r="J754" s="15"/>
      <c r="K754" s="15"/>
      <c r="L754" s="15"/>
      <c r="M754" s="15"/>
      <c r="N754" s="15"/>
      <c r="O754" s="15"/>
      <c r="P754" s="15"/>
      <c r="Q754" s="15"/>
      <c r="R754" s="15"/>
      <c r="S754" s="15"/>
      <c r="T754" s="15"/>
      <c r="U754" s="15"/>
      <c r="V754" s="15"/>
    </row>
    <row r="755" spans="1:22">
      <c r="A755" s="15"/>
      <c r="B755" s="15"/>
      <c r="C755" s="15"/>
      <c r="D755" s="15"/>
      <c r="E755" s="15"/>
      <c r="F755" s="15"/>
      <c r="G755" s="15"/>
      <c r="H755" s="15"/>
      <c r="I755" s="15"/>
      <c r="J755" s="15"/>
      <c r="K755" s="15"/>
      <c r="L755" s="15"/>
      <c r="M755" s="15"/>
      <c r="N755" s="15"/>
      <c r="O755" s="15"/>
      <c r="P755" s="15"/>
      <c r="Q755" s="15"/>
      <c r="R755" s="15"/>
      <c r="S755" s="15"/>
      <c r="T755" s="15"/>
      <c r="U755" s="15"/>
      <c r="V755" s="15"/>
    </row>
    <row r="756" spans="1:22">
      <c r="A756" s="15"/>
      <c r="B756" s="15"/>
      <c r="C756" s="15"/>
      <c r="D756" s="15"/>
      <c r="E756" s="15"/>
      <c r="F756" s="15"/>
      <c r="G756" s="15"/>
      <c r="H756" s="15"/>
      <c r="I756" s="15"/>
      <c r="J756" s="15"/>
      <c r="K756" s="15"/>
      <c r="L756" s="15"/>
      <c r="M756" s="15"/>
      <c r="N756" s="15"/>
      <c r="O756" s="15"/>
      <c r="P756" s="15"/>
      <c r="Q756" s="15"/>
      <c r="R756" s="15"/>
      <c r="S756" s="15"/>
      <c r="T756" s="15"/>
      <c r="U756" s="15"/>
      <c r="V756" s="15"/>
    </row>
    <row r="757" spans="1:22">
      <c r="A757" s="15"/>
      <c r="B757" s="15"/>
      <c r="C757" s="15"/>
      <c r="D757" s="15"/>
      <c r="E757" s="15"/>
      <c r="F757" s="15"/>
      <c r="G757" s="15"/>
      <c r="H757" s="15"/>
      <c r="I757" s="15"/>
      <c r="J757" s="15"/>
      <c r="K757" s="15"/>
      <c r="L757" s="15"/>
      <c r="M757" s="15"/>
      <c r="N757" s="15"/>
      <c r="O757" s="15"/>
      <c r="P757" s="15"/>
      <c r="Q757" s="15"/>
      <c r="R757" s="15"/>
      <c r="S757" s="15"/>
      <c r="T757" s="15"/>
      <c r="U757" s="15"/>
      <c r="V757" s="15"/>
    </row>
    <row r="758" spans="1:22">
      <c r="A758" s="15"/>
      <c r="B758" s="15"/>
      <c r="C758" s="15"/>
      <c r="D758" s="15"/>
      <c r="E758" s="15"/>
      <c r="F758" s="15"/>
      <c r="G758" s="15"/>
      <c r="H758" s="15"/>
      <c r="I758" s="15"/>
      <c r="J758" s="15"/>
      <c r="K758" s="15"/>
      <c r="L758" s="15"/>
      <c r="M758" s="15"/>
      <c r="N758" s="15"/>
      <c r="O758" s="15"/>
      <c r="P758" s="15"/>
      <c r="Q758" s="15"/>
      <c r="R758" s="15"/>
      <c r="S758" s="15"/>
      <c r="T758" s="15"/>
      <c r="U758" s="15"/>
      <c r="V758" s="15"/>
    </row>
    <row r="759" spans="1:22">
      <c r="A759" s="15"/>
      <c r="B759" s="15"/>
      <c r="C759" s="15"/>
      <c r="D759" s="15"/>
      <c r="E759" s="15"/>
      <c r="F759" s="15"/>
      <c r="G759" s="15"/>
      <c r="H759" s="15"/>
      <c r="I759" s="15"/>
      <c r="J759" s="15"/>
      <c r="K759" s="15"/>
      <c r="L759" s="15"/>
      <c r="M759" s="15"/>
      <c r="N759" s="15"/>
      <c r="O759" s="15"/>
      <c r="P759" s="15"/>
      <c r="Q759" s="15"/>
      <c r="R759" s="15"/>
      <c r="S759" s="15"/>
      <c r="T759" s="15"/>
      <c r="U759" s="15"/>
      <c r="V759" s="15"/>
    </row>
    <row r="760" spans="1:22">
      <c r="A760" s="15"/>
      <c r="B760" s="15"/>
      <c r="C760" s="15"/>
      <c r="D760" s="15"/>
      <c r="E760" s="15"/>
      <c r="F760" s="15"/>
      <c r="G760" s="15"/>
      <c r="H760" s="15"/>
      <c r="I760" s="15"/>
      <c r="J760" s="15"/>
      <c r="K760" s="15"/>
      <c r="L760" s="15"/>
      <c r="M760" s="15"/>
      <c r="N760" s="15"/>
      <c r="O760" s="15"/>
      <c r="P760" s="15"/>
      <c r="Q760" s="15"/>
      <c r="R760" s="15"/>
      <c r="S760" s="15"/>
      <c r="T760" s="15"/>
      <c r="U760" s="15"/>
      <c r="V760" s="15"/>
    </row>
    <row r="761" spans="1:22">
      <c r="A761" s="15"/>
      <c r="B761" s="15"/>
      <c r="C761" s="15"/>
      <c r="D761" s="15"/>
      <c r="E761" s="15"/>
      <c r="F761" s="15"/>
      <c r="G761" s="15"/>
      <c r="H761" s="15"/>
      <c r="I761" s="15"/>
      <c r="J761" s="15"/>
      <c r="K761" s="15"/>
      <c r="L761" s="15"/>
      <c r="M761" s="15"/>
      <c r="N761" s="15"/>
      <c r="O761" s="15"/>
      <c r="P761" s="15"/>
      <c r="Q761" s="15"/>
      <c r="R761" s="15"/>
      <c r="S761" s="15"/>
      <c r="T761" s="15"/>
      <c r="U761" s="15"/>
      <c r="V761" s="15"/>
    </row>
    <row r="762" spans="1:22">
      <c r="A762" s="15"/>
      <c r="B762" s="15"/>
      <c r="C762" s="15"/>
      <c r="D762" s="15"/>
      <c r="E762" s="15"/>
      <c r="F762" s="15"/>
      <c r="G762" s="15"/>
      <c r="H762" s="15"/>
      <c r="I762" s="15"/>
      <c r="J762" s="15"/>
      <c r="K762" s="15"/>
      <c r="L762" s="15"/>
      <c r="M762" s="15"/>
      <c r="N762" s="15"/>
      <c r="O762" s="15"/>
      <c r="P762" s="15"/>
      <c r="Q762" s="15"/>
      <c r="R762" s="15"/>
      <c r="S762" s="15"/>
      <c r="T762" s="15"/>
      <c r="U762" s="15"/>
      <c r="V762" s="15"/>
    </row>
    <row r="763" spans="1:22">
      <c r="A763" s="15"/>
      <c r="B763" s="15"/>
      <c r="C763" s="15"/>
      <c r="D763" s="15"/>
      <c r="E763" s="15"/>
      <c r="F763" s="15"/>
      <c r="G763" s="15"/>
      <c r="H763" s="15"/>
      <c r="I763" s="15"/>
      <c r="J763" s="15"/>
      <c r="K763" s="15"/>
      <c r="L763" s="15"/>
      <c r="M763" s="15"/>
      <c r="N763" s="15"/>
      <c r="O763" s="15"/>
      <c r="P763" s="15"/>
      <c r="Q763" s="15"/>
      <c r="R763" s="15"/>
      <c r="S763" s="15"/>
      <c r="T763" s="15"/>
      <c r="U763" s="15"/>
      <c r="V763" s="15"/>
    </row>
    <row r="764" spans="1:22">
      <c r="A764" s="15"/>
      <c r="B764" s="15"/>
      <c r="C764" s="15"/>
      <c r="D764" s="15"/>
      <c r="E764" s="15"/>
      <c r="F764" s="15"/>
      <c r="G764" s="15"/>
      <c r="H764" s="15"/>
      <c r="I764" s="15"/>
      <c r="J764" s="15"/>
      <c r="K764" s="15"/>
      <c r="L764" s="15"/>
      <c r="M764" s="15"/>
      <c r="N764" s="15"/>
      <c r="O764" s="15"/>
      <c r="P764" s="15"/>
      <c r="Q764" s="15"/>
      <c r="R764" s="15"/>
      <c r="S764" s="15"/>
      <c r="T764" s="15"/>
      <c r="U764" s="15"/>
      <c r="V764" s="15"/>
    </row>
    <row r="765" spans="1:22">
      <c r="A765" s="15"/>
      <c r="B765" s="15"/>
      <c r="C765" s="15"/>
      <c r="D765" s="15"/>
      <c r="E765" s="15"/>
      <c r="F765" s="15"/>
      <c r="G765" s="15"/>
      <c r="H765" s="15"/>
      <c r="I765" s="15"/>
      <c r="J765" s="15"/>
      <c r="K765" s="15"/>
      <c r="L765" s="15"/>
      <c r="M765" s="15"/>
      <c r="N765" s="15"/>
      <c r="O765" s="15"/>
      <c r="P765" s="15"/>
      <c r="Q765" s="15"/>
      <c r="R765" s="15"/>
      <c r="S765" s="15"/>
      <c r="T765" s="15"/>
      <c r="U765" s="15"/>
      <c r="V765" s="15"/>
    </row>
    <row r="766" spans="1:22">
      <c r="A766" s="15"/>
      <c r="B766" s="15"/>
      <c r="C766" s="15"/>
      <c r="D766" s="15"/>
      <c r="E766" s="15"/>
      <c r="F766" s="15"/>
      <c r="G766" s="15"/>
      <c r="H766" s="15"/>
      <c r="I766" s="15"/>
      <c r="J766" s="15"/>
      <c r="K766" s="15"/>
      <c r="L766" s="15"/>
      <c r="M766" s="15"/>
      <c r="N766" s="15"/>
      <c r="O766" s="15"/>
      <c r="P766" s="15"/>
      <c r="Q766" s="15"/>
      <c r="R766" s="15"/>
      <c r="S766" s="15"/>
      <c r="T766" s="15"/>
      <c r="U766" s="15"/>
      <c r="V766" s="15"/>
    </row>
    <row r="767" spans="1:22">
      <c r="A767" s="15"/>
      <c r="B767" s="15"/>
      <c r="C767" s="15"/>
      <c r="D767" s="15"/>
      <c r="E767" s="15"/>
      <c r="F767" s="15"/>
      <c r="G767" s="15"/>
      <c r="H767" s="15"/>
      <c r="I767" s="15"/>
      <c r="J767" s="15"/>
      <c r="K767" s="15"/>
      <c r="L767" s="15"/>
      <c r="M767" s="15"/>
      <c r="N767" s="15"/>
      <c r="O767" s="15"/>
      <c r="P767" s="15"/>
      <c r="Q767" s="15"/>
      <c r="R767" s="15"/>
      <c r="S767" s="15"/>
      <c r="T767" s="15"/>
      <c r="U767" s="15"/>
      <c r="V767" s="15"/>
    </row>
    <row r="768" spans="1:22">
      <c r="A768" s="15"/>
      <c r="B768" s="15"/>
      <c r="C768" s="15"/>
      <c r="D768" s="15"/>
      <c r="E768" s="15"/>
      <c r="F768" s="15"/>
      <c r="G768" s="15"/>
      <c r="H768" s="15"/>
      <c r="I768" s="15"/>
      <c r="J768" s="15"/>
      <c r="K768" s="15"/>
      <c r="L768" s="15"/>
      <c r="M768" s="15"/>
      <c r="N768" s="15"/>
      <c r="O768" s="15"/>
      <c r="P768" s="15"/>
      <c r="Q768" s="15"/>
      <c r="R768" s="15"/>
      <c r="S768" s="15"/>
      <c r="T768" s="15"/>
      <c r="U768" s="15"/>
      <c r="V768" s="15"/>
    </row>
    <row r="769" spans="1:22">
      <c r="A769" s="15"/>
      <c r="B769" s="15"/>
      <c r="C769" s="15"/>
      <c r="D769" s="15"/>
      <c r="E769" s="15"/>
      <c r="F769" s="15"/>
      <c r="G769" s="15"/>
      <c r="H769" s="15"/>
      <c r="I769" s="15"/>
      <c r="J769" s="15"/>
      <c r="K769" s="15"/>
      <c r="L769" s="15"/>
      <c r="M769" s="15"/>
      <c r="N769" s="15"/>
      <c r="O769" s="15"/>
      <c r="P769" s="15"/>
      <c r="Q769" s="15"/>
      <c r="R769" s="15"/>
      <c r="S769" s="15"/>
      <c r="T769" s="15"/>
      <c r="U769" s="15"/>
      <c r="V769" s="15"/>
    </row>
    <row r="770" spans="1:22">
      <c r="A770" s="15"/>
      <c r="B770" s="15"/>
      <c r="C770" s="15"/>
      <c r="D770" s="15"/>
      <c r="E770" s="15"/>
      <c r="F770" s="15"/>
      <c r="G770" s="15"/>
      <c r="H770" s="15"/>
      <c r="I770" s="15"/>
      <c r="J770" s="15"/>
      <c r="K770" s="15"/>
      <c r="L770" s="15"/>
      <c r="M770" s="15"/>
      <c r="N770" s="15"/>
      <c r="O770" s="15"/>
      <c r="P770" s="15"/>
      <c r="Q770" s="15"/>
      <c r="R770" s="15"/>
      <c r="S770" s="15"/>
      <c r="T770" s="15"/>
      <c r="U770" s="15"/>
      <c r="V770" s="15"/>
    </row>
    <row r="771" spans="1:22">
      <c r="A771" s="15"/>
      <c r="B771" s="15"/>
      <c r="C771" s="15"/>
      <c r="D771" s="15"/>
      <c r="E771" s="15"/>
      <c r="F771" s="15"/>
      <c r="G771" s="15"/>
      <c r="H771" s="15"/>
      <c r="I771" s="15"/>
      <c r="J771" s="15"/>
      <c r="K771" s="15"/>
      <c r="L771" s="15"/>
      <c r="M771" s="15"/>
      <c r="N771" s="15"/>
      <c r="O771" s="15"/>
      <c r="P771" s="15"/>
      <c r="Q771" s="15"/>
      <c r="R771" s="15"/>
      <c r="S771" s="15"/>
      <c r="T771" s="15"/>
      <c r="U771" s="15"/>
      <c r="V771" s="15"/>
    </row>
    <row r="772" spans="1:22">
      <c r="A772" s="15"/>
      <c r="B772" s="15"/>
      <c r="C772" s="15"/>
      <c r="D772" s="15"/>
      <c r="E772" s="15"/>
      <c r="F772" s="15"/>
      <c r="G772" s="15"/>
      <c r="H772" s="15"/>
      <c r="I772" s="15"/>
      <c r="J772" s="15"/>
      <c r="K772" s="15"/>
      <c r="L772" s="15"/>
      <c r="M772" s="15"/>
      <c r="N772" s="15"/>
      <c r="O772" s="15"/>
      <c r="P772" s="15"/>
      <c r="Q772" s="15"/>
      <c r="R772" s="15"/>
      <c r="S772" s="15"/>
      <c r="T772" s="15"/>
      <c r="U772" s="15"/>
      <c r="V772" s="15"/>
    </row>
    <row r="773" spans="1:22">
      <c r="A773" s="15"/>
      <c r="B773" s="15"/>
      <c r="C773" s="15"/>
      <c r="D773" s="15"/>
      <c r="E773" s="15"/>
      <c r="F773" s="15"/>
      <c r="G773" s="15"/>
      <c r="H773" s="15"/>
      <c r="I773" s="15"/>
      <c r="J773" s="15"/>
      <c r="K773" s="15"/>
      <c r="L773" s="15"/>
      <c r="M773" s="15"/>
      <c r="N773" s="15"/>
      <c r="O773" s="15"/>
      <c r="P773" s="15"/>
      <c r="Q773" s="15"/>
      <c r="R773" s="15"/>
      <c r="S773" s="15"/>
      <c r="T773" s="15"/>
      <c r="U773" s="15"/>
      <c r="V773" s="15"/>
    </row>
    <row r="774" spans="1:22">
      <c r="A774" s="15"/>
      <c r="B774" s="15"/>
      <c r="C774" s="15"/>
      <c r="D774" s="15"/>
      <c r="E774" s="15"/>
      <c r="F774" s="15"/>
      <c r="G774" s="15"/>
      <c r="H774" s="15"/>
      <c r="I774" s="15"/>
      <c r="J774" s="15"/>
      <c r="K774" s="15"/>
      <c r="L774" s="15"/>
      <c r="M774" s="15"/>
      <c r="N774" s="15"/>
      <c r="O774" s="15"/>
      <c r="P774" s="15"/>
      <c r="Q774" s="15"/>
      <c r="R774" s="15"/>
      <c r="S774" s="15"/>
      <c r="T774" s="15"/>
      <c r="U774" s="15"/>
      <c r="V774" s="15"/>
    </row>
    <row r="775" spans="1:22">
      <c r="A775" s="15"/>
      <c r="B775" s="15"/>
      <c r="C775" s="15"/>
      <c r="D775" s="15"/>
      <c r="E775" s="15"/>
      <c r="F775" s="15"/>
      <c r="G775" s="15"/>
      <c r="H775" s="15"/>
      <c r="I775" s="15"/>
      <c r="J775" s="15"/>
      <c r="K775" s="15"/>
      <c r="L775" s="15"/>
      <c r="M775" s="15"/>
      <c r="N775" s="15"/>
      <c r="O775" s="15"/>
      <c r="P775" s="15"/>
      <c r="Q775" s="15"/>
      <c r="R775" s="15"/>
      <c r="S775" s="15"/>
      <c r="T775" s="15"/>
      <c r="U775" s="15"/>
      <c r="V775" s="15"/>
    </row>
    <row r="776" spans="1:22">
      <c r="A776" s="15"/>
      <c r="B776" s="15"/>
      <c r="C776" s="15"/>
      <c r="D776" s="15"/>
      <c r="E776" s="15"/>
      <c r="F776" s="15"/>
      <c r="G776" s="15"/>
      <c r="H776" s="15"/>
      <c r="I776" s="15"/>
      <c r="J776" s="15"/>
      <c r="K776" s="15"/>
      <c r="L776" s="15"/>
      <c r="M776" s="15"/>
      <c r="N776" s="15"/>
      <c r="O776" s="15"/>
      <c r="P776" s="15"/>
      <c r="Q776" s="15"/>
      <c r="R776" s="15"/>
      <c r="S776" s="15"/>
      <c r="T776" s="15"/>
      <c r="U776" s="15"/>
      <c r="V776" s="15"/>
    </row>
    <row r="777" spans="1:22">
      <c r="A777" s="15"/>
      <c r="B777" s="15"/>
      <c r="C777" s="15"/>
      <c r="D777" s="15"/>
      <c r="E777" s="15"/>
      <c r="F777" s="15"/>
      <c r="G777" s="15"/>
      <c r="H777" s="15"/>
      <c r="I777" s="15"/>
      <c r="J777" s="15"/>
      <c r="K777" s="15"/>
      <c r="L777" s="15"/>
      <c r="M777" s="15"/>
      <c r="N777" s="15"/>
      <c r="O777" s="15"/>
      <c r="P777" s="15"/>
      <c r="Q777" s="15"/>
      <c r="R777" s="15"/>
      <c r="S777" s="15"/>
      <c r="T777" s="15"/>
      <c r="U777" s="15"/>
      <c r="V777" s="15"/>
    </row>
    <row r="778" spans="1:22">
      <c r="A778" s="15"/>
      <c r="B778" s="15"/>
      <c r="C778" s="15"/>
      <c r="D778" s="15"/>
      <c r="E778" s="15"/>
      <c r="F778" s="15"/>
      <c r="G778" s="15"/>
      <c r="H778" s="15"/>
      <c r="I778" s="15"/>
      <c r="J778" s="15"/>
      <c r="K778" s="15"/>
      <c r="L778" s="15"/>
      <c r="M778" s="15"/>
      <c r="N778" s="15"/>
      <c r="O778" s="15"/>
      <c r="P778" s="15"/>
      <c r="Q778" s="15"/>
      <c r="R778" s="15"/>
      <c r="S778" s="15"/>
      <c r="T778" s="15"/>
      <c r="U778" s="15"/>
      <c r="V778" s="15"/>
    </row>
    <row r="779" spans="1:22">
      <c r="A779" s="15"/>
      <c r="B779" s="15"/>
      <c r="C779" s="15"/>
      <c r="D779" s="15"/>
      <c r="E779" s="15"/>
      <c r="F779" s="15"/>
      <c r="G779" s="15"/>
      <c r="H779" s="15"/>
      <c r="I779" s="15"/>
      <c r="J779" s="15"/>
      <c r="K779" s="15"/>
      <c r="L779" s="15"/>
      <c r="M779" s="15"/>
      <c r="N779" s="15"/>
      <c r="O779" s="15"/>
      <c r="P779" s="15"/>
      <c r="Q779" s="15"/>
      <c r="R779" s="15"/>
      <c r="S779" s="15"/>
      <c r="T779" s="15"/>
      <c r="U779" s="15"/>
      <c r="V779" s="15"/>
    </row>
    <row r="780" spans="1:22">
      <c r="A780" s="15"/>
      <c r="B780" s="15"/>
      <c r="C780" s="15"/>
      <c r="D780" s="15"/>
      <c r="E780" s="15"/>
      <c r="F780" s="15"/>
      <c r="G780" s="15"/>
      <c r="H780" s="15"/>
      <c r="I780" s="15"/>
      <c r="J780" s="15"/>
      <c r="K780" s="15"/>
      <c r="L780" s="15"/>
      <c r="M780" s="15"/>
      <c r="N780" s="15"/>
      <c r="O780" s="15"/>
      <c r="P780" s="15"/>
      <c r="Q780" s="15"/>
      <c r="R780" s="15"/>
      <c r="S780" s="15"/>
      <c r="T780" s="15"/>
      <c r="U780" s="15"/>
      <c r="V780" s="15"/>
    </row>
    <row r="781" spans="1:22">
      <c r="A781" s="15"/>
      <c r="B781" s="15"/>
      <c r="C781" s="15"/>
      <c r="D781" s="15"/>
      <c r="E781" s="15"/>
      <c r="F781" s="15"/>
      <c r="G781" s="15"/>
      <c r="H781" s="15"/>
      <c r="I781" s="15"/>
      <c r="J781" s="15"/>
      <c r="K781" s="15"/>
      <c r="L781" s="15"/>
      <c r="M781" s="15"/>
      <c r="N781" s="15"/>
      <c r="O781" s="15"/>
      <c r="P781" s="15"/>
      <c r="Q781" s="15"/>
      <c r="R781" s="15"/>
      <c r="S781" s="15"/>
      <c r="T781" s="15"/>
      <c r="U781" s="15"/>
      <c r="V781" s="15"/>
    </row>
    <row r="782" spans="1:22">
      <c r="A782" s="15"/>
      <c r="B782" s="15"/>
      <c r="C782" s="15"/>
      <c r="D782" s="15"/>
      <c r="E782" s="15"/>
      <c r="F782" s="15"/>
      <c r="G782" s="15"/>
      <c r="H782" s="15"/>
      <c r="I782" s="15"/>
      <c r="J782" s="15"/>
      <c r="K782" s="15"/>
      <c r="L782" s="15"/>
      <c r="M782" s="15"/>
      <c r="N782" s="15"/>
      <c r="O782" s="15"/>
      <c r="P782" s="15"/>
      <c r="Q782" s="15"/>
      <c r="R782" s="15"/>
      <c r="S782" s="15"/>
      <c r="T782" s="15"/>
      <c r="U782" s="15"/>
      <c r="V782" s="15"/>
    </row>
    <row r="783" spans="1:22">
      <c r="A783" s="15"/>
      <c r="B783" s="15"/>
      <c r="C783" s="15"/>
      <c r="D783" s="15"/>
      <c r="E783" s="15"/>
      <c r="F783" s="15"/>
      <c r="G783" s="15"/>
      <c r="H783" s="15"/>
      <c r="I783" s="15"/>
      <c r="J783" s="15"/>
      <c r="K783" s="15"/>
      <c r="L783" s="15"/>
      <c r="M783" s="15"/>
      <c r="N783" s="15"/>
      <c r="O783" s="15"/>
      <c r="P783" s="15"/>
      <c r="Q783" s="15"/>
      <c r="R783" s="15"/>
      <c r="S783" s="15"/>
      <c r="T783" s="15"/>
      <c r="U783" s="15"/>
      <c r="V783" s="15"/>
    </row>
    <row r="784" spans="1:22">
      <c r="A784" s="15"/>
      <c r="B784" s="15"/>
      <c r="C784" s="15"/>
      <c r="D784" s="15"/>
      <c r="E784" s="15"/>
      <c r="F784" s="15"/>
      <c r="G784" s="15"/>
      <c r="H784" s="15"/>
      <c r="I784" s="15"/>
      <c r="J784" s="15"/>
      <c r="K784" s="15"/>
      <c r="L784" s="15"/>
      <c r="M784" s="15"/>
      <c r="N784" s="15"/>
      <c r="O784" s="15"/>
      <c r="P784" s="15"/>
      <c r="Q784" s="15"/>
      <c r="R784" s="15"/>
      <c r="S784" s="15"/>
      <c r="T784" s="15"/>
      <c r="U784" s="15"/>
      <c r="V784" s="15"/>
    </row>
    <row r="785" spans="1:22">
      <c r="A785" s="15"/>
      <c r="B785" s="15"/>
      <c r="C785" s="15"/>
      <c r="D785" s="15"/>
      <c r="E785" s="15"/>
      <c r="F785" s="15"/>
      <c r="G785" s="15"/>
      <c r="H785" s="15"/>
      <c r="I785" s="15"/>
      <c r="J785" s="15"/>
      <c r="K785" s="15"/>
      <c r="L785" s="15"/>
      <c r="M785" s="15"/>
      <c r="N785" s="15"/>
      <c r="O785" s="15"/>
      <c r="P785" s="15"/>
      <c r="Q785" s="15"/>
      <c r="R785" s="15"/>
      <c r="S785" s="15"/>
      <c r="T785" s="15"/>
      <c r="U785" s="15"/>
      <c r="V785" s="15"/>
    </row>
    <row r="786" spans="1:22">
      <c r="A786" s="15"/>
      <c r="B786" s="15"/>
      <c r="C786" s="15"/>
      <c r="D786" s="15"/>
      <c r="E786" s="15"/>
      <c r="F786" s="15"/>
      <c r="G786" s="15"/>
      <c r="H786" s="15"/>
      <c r="I786" s="15"/>
      <c r="J786" s="15"/>
      <c r="K786" s="15"/>
      <c r="L786" s="15"/>
      <c r="M786" s="15"/>
      <c r="N786" s="15"/>
      <c r="O786" s="15"/>
      <c r="P786" s="15"/>
      <c r="Q786" s="15"/>
      <c r="R786" s="15"/>
      <c r="S786" s="15"/>
      <c r="T786" s="15"/>
      <c r="U786" s="15"/>
      <c r="V786" s="15"/>
    </row>
    <row r="787" spans="1:22">
      <c r="A787" s="15"/>
      <c r="B787" s="15"/>
      <c r="C787" s="15"/>
      <c r="D787" s="15"/>
      <c r="E787" s="15"/>
      <c r="F787" s="15"/>
      <c r="G787" s="15"/>
      <c r="H787" s="15"/>
      <c r="I787" s="15"/>
      <c r="J787" s="15"/>
      <c r="K787" s="15"/>
      <c r="L787" s="15"/>
      <c r="M787" s="15"/>
      <c r="N787" s="15"/>
      <c r="O787" s="15"/>
      <c r="P787" s="15"/>
      <c r="Q787" s="15"/>
      <c r="R787" s="15"/>
      <c r="S787" s="15"/>
      <c r="T787" s="15"/>
      <c r="U787" s="15"/>
      <c r="V787" s="15"/>
    </row>
    <row r="788" spans="1:22">
      <c r="A788" s="15"/>
      <c r="B788" s="15"/>
      <c r="C788" s="15"/>
      <c r="D788" s="15"/>
      <c r="E788" s="15"/>
      <c r="F788" s="15"/>
      <c r="G788" s="15"/>
      <c r="H788" s="15"/>
      <c r="I788" s="15"/>
      <c r="J788" s="15"/>
      <c r="K788" s="15"/>
      <c r="L788" s="15"/>
      <c r="M788" s="15"/>
      <c r="N788" s="15"/>
      <c r="O788" s="15"/>
      <c r="P788" s="15"/>
      <c r="Q788" s="15"/>
      <c r="R788" s="15"/>
      <c r="S788" s="15"/>
      <c r="T788" s="15"/>
      <c r="U788" s="15"/>
      <c r="V788" s="15"/>
    </row>
    <row r="789" spans="1:22">
      <c r="A789" s="15"/>
      <c r="B789" s="15"/>
      <c r="C789" s="15"/>
      <c r="D789" s="15"/>
      <c r="E789" s="15"/>
      <c r="F789" s="15"/>
      <c r="G789" s="15"/>
      <c r="H789" s="15"/>
      <c r="I789" s="15"/>
      <c r="J789" s="15"/>
      <c r="K789" s="15"/>
      <c r="L789" s="15"/>
      <c r="M789" s="15"/>
      <c r="N789" s="15"/>
      <c r="O789" s="15"/>
      <c r="P789" s="15"/>
      <c r="Q789" s="15"/>
      <c r="R789" s="15"/>
      <c r="S789" s="15"/>
      <c r="T789" s="15"/>
      <c r="U789" s="15"/>
      <c r="V789" s="15"/>
    </row>
    <row r="790" spans="1:22">
      <c r="A790" s="15"/>
      <c r="B790" s="15"/>
      <c r="C790" s="15"/>
      <c r="D790" s="15"/>
      <c r="E790" s="15"/>
      <c r="F790" s="15"/>
      <c r="G790" s="15"/>
      <c r="H790" s="15"/>
      <c r="I790" s="15"/>
      <c r="J790" s="15"/>
      <c r="K790" s="15"/>
      <c r="L790" s="15"/>
      <c r="M790" s="15"/>
      <c r="N790" s="15"/>
      <c r="O790" s="15"/>
      <c r="P790" s="15"/>
      <c r="Q790" s="15"/>
      <c r="R790" s="15"/>
      <c r="S790" s="15"/>
      <c r="T790" s="15"/>
      <c r="U790" s="15"/>
      <c r="V790" s="15"/>
    </row>
    <row r="791" spans="1:22">
      <c r="A791" s="15"/>
      <c r="B791" s="15"/>
      <c r="C791" s="15"/>
      <c r="D791" s="15"/>
      <c r="E791" s="15"/>
      <c r="F791" s="15"/>
      <c r="G791" s="15"/>
      <c r="H791" s="15"/>
      <c r="I791" s="15"/>
      <c r="J791" s="15"/>
      <c r="K791" s="15"/>
      <c r="L791" s="15"/>
      <c r="M791" s="15"/>
      <c r="N791" s="15"/>
      <c r="O791" s="15"/>
      <c r="P791" s="15"/>
      <c r="Q791" s="15"/>
      <c r="R791" s="15"/>
      <c r="S791" s="15"/>
      <c r="T791" s="15"/>
      <c r="U791" s="15"/>
      <c r="V791" s="15"/>
    </row>
    <row r="792" spans="1:22">
      <c r="A792" s="15"/>
      <c r="B792" s="15"/>
      <c r="C792" s="15"/>
      <c r="D792" s="15"/>
      <c r="E792" s="15"/>
      <c r="F792" s="15"/>
      <c r="G792" s="15"/>
      <c r="H792" s="15"/>
      <c r="I792" s="15"/>
      <c r="J792" s="15"/>
      <c r="K792" s="15"/>
      <c r="L792" s="15"/>
      <c r="M792" s="15"/>
      <c r="N792" s="15"/>
      <c r="O792" s="15"/>
      <c r="P792" s="15"/>
      <c r="Q792" s="15"/>
      <c r="R792" s="15"/>
      <c r="S792" s="15"/>
      <c r="T792" s="15"/>
      <c r="U792" s="15"/>
      <c r="V792" s="15"/>
    </row>
    <row r="793" spans="1:22">
      <c r="A793" s="15"/>
      <c r="B793" s="15"/>
      <c r="C793" s="15"/>
      <c r="D793" s="15"/>
      <c r="E793" s="15"/>
      <c r="F793" s="15"/>
      <c r="G793" s="15"/>
      <c r="H793" s="15"/>
      <c r="I793" s="15"/>
      <c r="J793" s="15"/>
      <c r="K793" s="15"/>
      <c r="L793" s="15"/>
      <c r="M793" s="15"/>
      <c r="N793" s="15"/>
      <c r="O793" s="15"/>
      <c r="P793" s="15"/>
      <c r="Q793" s="15"/>
      <c r="R793" s="15"/>
      <c r="S793" s="15"/>
      <c r="T793" s="15"/>
      <c r="U793" s="15"/>
      <c r="V793" s="15"/>
    </row>
    <row r="794" spans="1:22">
      <c r="A794" s="15"/>
      <c r="B794" s="15"/>
      <c r="C794" s="15"/>
      <c r="D794" s="15"/>
      <c r="E794" s="15"/>
      <c r="F794" s="15"/>
      <c r="G794" s="15"/>
      <c r="H794" s="15"/>
      <c r="I794" s="15"/>
      <c r="J794" s="15"/>
      <c r="K794" s="15"/>
      <c r="L794" s="15"/>
      <c r="M794" s="15"/>
      <c r="N794" s="15"/>
      <c r="O794" s="15"/>
      <c r="P794" s="15"/>
      <c r="Q794" s="15"/>
      <c r="R794" s="15"/>
      <c r="S794" s="15"/>
      <c r="T794" s="15"/>
      <c r="U794" s="15"/>
      <c r="V794" s="15"/>
    </row>
    <row r="795" spans="1:22">
      <c r="A795" s="15"/>
      <c r="B795" s="15"/>
      <c r="C795" s="15"/>
      <c r="D795" s="15"/>
      <c r="E795" s="15"/>
      <c r="F795" s="15"/>
      <c r="G795" s="15"/>
      <c r="H795" s="15"/>
      <c r="I795" s="15"/>
      <c r="J795" s="15"/>
      <c r="K795" s="15"/>
      <c r="L795" s="15"/>
      <c r="M795" s="15"/>
      <c r="N795" s="15"/>
      <c r="O795" s="15"/>
      <c r="P795" s="15"/>
      <c r="Q795" s="15"/>
      <c r="R795" s="15"/>
      <c r="S795" s="15"/>
      <c r="T795" s="15"/>
      <c r="U795" s="15"/>
      <c r="V795" s="15"/>
    </row>
    <row r="796" spans="1:22">
      <c r="A796" s="15"/>
      <c r="B796" s="15"/>
      <c r="C796" s="15"/>
      <c r="D796" s="15"/>
      <c r="E796" s="15"/>
      <c r="F796" s="15"/>
      <c r="G796" s="15"/>
      <c r="H796" s="15"/>
      <c r="I796" s="15"/>
      <c r="J796" s="15"/>
      <c r="K796" s="15"/>
      <c r="L796" s="15"/>
      <c r="M796" s="15"/>
      <c r="N796" s="15"/>
      <c r="O796" s="15"/>
      <c r="P796" s="15"/>
      <c r="Q796" s="15"/>
      <c r="R796" s="15"/>
      <c r="S796" s="15"/>
      <c r="T796" s="15"/>
      <c r="U796" s="15"/>
      <c r="V796" s="15"/>
    </row>
    <row r="797" spans="1:22">
      <c r="A797" s="15"/>
      <c r="B797" s="15"/>
      <c r="C797" s="15"/>
      <c r="D797" s="15"/>
      <c r="E797" s="15"/>
      <c r="F797" s="15"/>
      <c r="G797" s="15"/>
      <c r="H797" s="15"/>
      <c r="I797" s="15"/>
      <c r="J797" s="15"/>
      <c r="K797" s="15"/>
      <c r="L797" s="15"/>
      <c r="M797" s="15"/>
      <c r="N797" s="15"/>
      <c r="O797" s="15"/>
      <c r="P797" s="15"/>
      <c r="Q797" s="15"/>
      <c r="R797" s="15"/>
      <c r="S797" s="15"/>
      <c r="T797" s="15"/>
      <c r="U797" s="15"/>
      <c r="V797" s="15"/>
    </row>
    <row r="798" spans="1:22">
      <c r="A798" s="15"/>
      <c r="B798" s="15"/>
      <c r="C798" s="15"/>
      <c r="D798" s="15"/>
      <c r="E798" s="15"/>
      <c r="F798" s="15"/>
      <c r="G798" s="15"/>
      <c r="H798" s="15"/>
      <c r="I798" s="15"/>
      <c r="J798" s="15"/>
      <c r="K798" s="15"/>
      <c r="L798" s="15"/>
      <c r="M798" s="15"/>
      <c r="N798" s="15"/>
      <c r="O798" s="15"/>
      <c r="P798" s="15"/>
      <c r="Q798" s="15"/>
      <c r="R798" s="15"/>
      <c r="S798" s="15"/>
      <c r="T798" s="15"/>
      <c r="U798" s="15"/>
      <c r="V798" s="15"/>
    </row>
    <row r="799" spans="1:22">
      <c r="A799" s="15"/>
      <c r="B799" s="15"/>
      <c r="C799" s="15"/>
      <c r="D799" s="15"/>
      <c r="E799" s="15"/>
      <c r="F799" s="15"/>
      <c r="G799" s="15"/>
      <c r="H799" s="15"/>
      <c r="I799" s="15"/>
      <c r="J799" s="15"/>
      <c r="K799" s="15"/>
      <c r="L799" s="15"/>
      <c r="M799" s="15"/>
      <c r="N799" s="15"/>
      <c r="O799" s="15"/>
      <c r="P799" s="15"/>
      <c r="Q799" s="15"/>
      <c r="R799" s="15"/>
      <c r="S799" s="15"/>
      <c r="T799" s="15"/>
      <c r="U799" s="15"/>
      <c r="V799" s="15"/>
    </row>
    <row r="800" spans="1:22">
      <c r="A800" s="15"/>
      <c r="B800" s="15"/>
      <c r="C800" s="15"/>
      <c r="D800" s="15"/>
      <c r="E800" s="15"/>
      <c r="F800" s="15"/>
      <c r="G800" s="15"/>
      <c r="H800" s="15"/>
      <c r="I800" s="15"/>
      <c r="J800" s="15"/>
      <c r="K800" s="15"/>
      <c r="L800" s="15"/>
      <c r="M800" s="15"/>
      <c r="N800" s="15"/>
      <c r="O800" s="15"/>
      <c r="P800" s="15"/>
      <c r="Q800" s="15"/>
      <c r="R800" s="15"/>
      <c r="S800" s="15"/>
      <c r="T800" s="15"/>
      <c r="U800" s="15"/>
      <c r="V800" s="15"/>
    </row>
    <row r="801" spans="1:22">
      <c r="A801" s="15"/>
      <c r="B801" s="15"/>
      <c r="C801" s="15"/>
      <c r="D801" s="15"/>
      <c r="E801" s="15"/>
      <c r="F801" s="15"/>
      <c r="G801" s="15"/>
      <c r="H801" s="15"/>
      <c r="I801" s="15"/>
      <c r="J801" s="15"/>
      <c r="K801" s="15"/>
      <c r="L801" s="15"/>
      <c r="M801" s="15"/>
      <c r="N801" s="15"/>
      <c r="O801" s="15"/>
      <c r="P801" s="15"/>
      <c r="Q801" s="15"/>
      <c r="R801" s="15"/>
      <c r="S801" s="15"/>
      <c r="T801" s="15"/>
      <c r="U801" s="15"/>
      <c r="V801" s="15"/>
    </row>
    <row r="802" spans="1:22">
      <c r="A802" s="15"/>
      <c r="B802" s="15"/>
      <c r="C802" s="15"/>
      <c r="D802" s="15"/>
      <c r="E802" s="15"/>
      <c r="F802" s="15"/>
      <c r="G802" s="15"/>
      <c r="H802" s="15"/>
      <c r="I802" s="15"/>
      <c r="J802" s="15"/>
      <c r="K802" s="15"/>
      <c r="L802" s="15"/>
      <c r="M802" s="15"/>
      <c r="N802" s="15"/>
      <c r="O802" s="15"/>
      <c r="P802" s="15"/>
      <c r="Q802" s="15"/>
      <c r="R802" s="15"/>
      <c r="S802" s="15"/>
      <c r="T802" s="15"/>
      <c r="U802" s="15"/>
      <c r="V802" s="15"/>
    </row>
    <row r="803" spans="1:22">
      <c r="A803" s="15"/>
      <c r="B803" s="15"/>
      <c r="C803" s="15"/>
      <c r="D803" s="15"/>
      <c r="E803" s="15"/>
      <c r="F803" s="15"/>
      <c r="G803" s="15"/>
      <c r="H803" s="15"/>
      <c r="I803" s="15"/>
      <c r="J803" s="15"/>
      <c r="K803" s="15"/>
      <c r="L803" s="15"/>
      <c r="M803" s="15"/>
      <c r="N803" s="15"/>
      <c r="O803" s="15"/>
      <c r="P803" s="15"/>
      <c r="Q803" s="15"/>
      <c r="R803" s="15"/>
      <c r="S803" s="15"/>
      <c r="T803" s="15"/>
      <c r="U803" s="15"/>
      <c r="V803" s="15"/>
    </row>
    <row r="804" spans="1:22">
      <c r="A804" s="15"/>
      <c r="B804" s="15"/>
      <c r="C804" s="15"/>
      <c r="D804" s="15"/>
      <c r="E804" s="15"/>
      <c r="F804" s="15"/>
      <c r="G804" s="15"/>
      <c r="H804" s="15"/>
      <c r="I804" s="15"/>
      <c r="J804" s="15"/>
      <c r="K804" s="15"/>
      <c r="L804" s="15"/>
      <c r="M804" s="15"/>
      <c r="N804" s="15"/>
      <c r="O804" s="15"/>
      <c r="P804" s="15"/>
      <c r="Q804" s="15"/>
      <c r="R804" s="15"/>
      <c r="S804" s="15"/>
      <c r="T804" s="15"/>
      <c r="U804" s="15"/>
      <c r="V804" s="15"/>
    </row>
    <row r="805" spans="1:22">
      <c r="A805" s="15"/>
      <c r="B805" s="15"/>
      <c r="C805" s="15"/>
      <c r="D805" s="15"/>
      <c r="E805" s="15"/>
      <c r="F805" s="15"/>
      <c r="G805" s="15"/>
      <c r="H805" s="15"/>
      <c r="I805" s="15"/>
      <c r="J805" s="15"/>
      <c r="K805" s="15"/>
      <c r="L805" s="15"/>
      <c r="M805" s="15"/>
      <c r="N805" s="15"/>
      <c r="O805" s="15"/>
      <c r="P805" s="15"/>
      <c r="Q805" s="15"/>
      <c r="R805" s="15"/>
      <c r="S805" s="15"/>
      <c r="T805" s="15"/>
      <c r="U805" s="15"/>
      <c r="V805" s="15"/>
    </row>
  </sheetData>
  <sheetProtection algorithmName="SHA-512" hashValue="2if936D8DmVpW1Q2eDiwtXBWYZwhBncIx/DDuRERuudtwratbhkLE4+yV/1D2Wa8ScZNqDEc1F8YSDK+9/gsmQ==" saltValue="cAPHABE6C5+OZRsKFr4K9A==" spinCount="100000" sheet="1" objects="1" scenarios="1"/>
  <protectedRanges>
    <protectedRange sqref="D11:K12" name="Symulacjaprzygotowanadla_1"/>
  </protectedRanges>
  <mergeCells count="45">
    <mergeCell ref="S70:U70"/>
    <mergeCell ref="E81:I82"/>
    <mergeCell ref="P81:T82"/>
    <mergeCell ref="O132:P133"/>
    <mergeCell ref="E141:H142"/>
    <mergeCell ref="D179:H180"/>
    <mergeCell ref="E17:I18"/>
    <mergeCell ref="T22:U22"/>
    <mergeCell ref="L121:S122"/>
    <mergeCell ref="P33:T34"/>
    <mergeCell ref="E121:G122"/>
    <mergeCell ref="P22:R22"/>
    <mergeCell ref="P17:T18"/>
    <mergeCell ref="P86:R86"/>
    <mergeCell ref="S86:U86"/>
    <mergeCell ref="E65:I66"/>
    <mergeCell ref="P65:T66"/>
    <mergeCell ref="P70:R70"/>
    <mergeCell ref="E33:I34"/>
    <mergeCell ref="D1:I1"/>
    <mergeCell ref="D8:V9"/>
    <mergeCell ref="D11:K12"/>
    <mergeCell ref="J1:K1"/>
    <mergeCell ref="R1:S1"/>
    <mergeCell ref="R3:S4"/>
    <mergeCell ref="N1:Q1"/>
    <mergeCell ref="T1:V1"/>
    <mergeCell ref="Q3:Q4"/>
    <mergeCell ref="U3:V4"/>
    <mergeCell ref="D190:U191"/>
    <mergeCell ref="D181:V182"/>
    <mergeCell ref="D183:V184"/>
    <mergeCell ref="D185:V186"/>
    <mergeCell ref="P38:R38"/>
    <mergeCell ref="S38:U38"/>
    <mergeCell ref="E49:I50"/>
    <mergeCell ref="P49:T50"/>
    <mergeCell ref="P54:R54"/>
    <mergeCell ref="S54:U54"/>
    <mergeCell ref="R135:S135"/>
    <mergeCell ref="L136:L137"/>
    <mergeCell ref="R136:S137"/>
    <mergeCell ref="O130:P131"/>
    <mergeCell ref="N130:N131"/>
    <mergeCell ref="Q130:Q131"/>
  </mergeCells>
  <conditionalFormatting sqref="M108:M112">
    <cfRule type="containsText" dxfId="5" priority="6" operator="containsText" text="nie dotyczy">
      <formula>NOT(ISERROR(SEARCH("nie dotyczy",M108)))</formula>
    </cfRule>
  </conditionalFormatting>
  <conditionalFormatting sqref="R109">
    <cfRule type="containsText" dxfId="4" priority="5" operator="containsText" text="nie dotyczy">
      <formula>NOT(ISERROR(SEARCH("nie dotyczy",R109)))</formula>
    </cfRule>
  </conditionalFormatting>
  <conditionalFormatting sqref="R108">
    <cfRule type="containsText" dxfId="3" priority="4" operator="containsText" text="nie dotyczy">
      <formula>NOT(ISERROR(SEARCH("nie dotyczy",R108)))</formula>
    </cfRule>
  </conditionalFormatting>
  <conditionalFormatting sqref="R110">
    <cfRule type="containsText" dxfId="2" priority="3" operator="containsText" text="nie dotyczy">
      <formula>NOT(ISERROR(SEARCH("nie dotyczy",R110)))</formula>
    </cfRule>
  </conditionalFormatting>
  <conditionalFormatting sqref="R111">
    <cfRule type="containsText" dxfId="1" priority="2" operator="containsText" text="nie dotyczy">
      <formula>NOT(ISERROR(SEARCH("nie dotyczy",R111)))</formula>
    </cfRule>
  </conditionalFormatting>
  <conditionalFormatting sqref="R112">
    <cfRule type="containsText" dxfId="0" priority="1" operator="containsText" text="nie dotyczy">
      <formula>NOT(ISERROR(SEARCH("nie dotyczy",R112)))</formula>
    </cfRule>
  </conditionalFormatting>
  <pageMargins left="0.70866141732283472" right="0.70866141732283472" top="0.74803149606299213" bottom="0.74803149606299213" header="0.31496062992125984" footer="0.31496062992125984"/>
  <pageSetup paperSize="9" scale="50" fitToHeight="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1271" r:id="rId4" name="Check Box 7">
              <controlPr defaultSize="0" autoFill="0" autoLine="0" autoPict="0">
                <anchor moveWithCells="1">
                  <from>
                    <xdr:col>19</xdr:col>
                    <xdr:colOff>83820</xdr:colOff>
                    <xdr:row>16</xdr:row>
                    <xdr:rowOff>30480</xdr:rowOff>
                  </from>
                  <to>
                    <xdr:col>19</xdr:col>
                    <xdr:colOff>320040</xdr:colOff>
                    <xdr:row>17</xdr:row>
                    <xdr:rowOff>152400</xdr:rowOff>
                  </to>
                </anchor>
              </controlPr>
            </control>
          </mc:Choice>
        </mc:AlternateContent>
        <mc:AlternateContent xmlns:mc="http://schemas.openxmlformats.org/markup-compatibility/2006">
          <mc:Choice Requires="x14">
            <control shapeId="11279" r:id="rId5" name="Group Box 15">
              <controlPr defaultSize="0" autoFill="0" autoPict="0">
                <anchor moveWithCells="1">
                  <from>
                    <xdr:col>13</xdr:col>
                    <xdr:colOff>541020</xdr:colOff>
                    <xdr:row>19</xdr:row>
                    <xdr:rowOff>175260</xdr:rowOff>
                  </from>
                  <to>
                    <xdr:col>21</xdr:col>
                    <xdr:colOff>1554480</xdr:colOff>
                    <xdr:row>28</xdr:row>
                    <xdr:rowOff>60960</xdr:rowOff>
                  </to>
                </anchor>
              </controlPr>
            </control>
          </mc:Choice>
        </mc:AlternateContent>
        <mc:AlternateContent xmlns:mc="http://schemas.openxmlformats.org/markup-compatibility/2006">
          <mc:Choice Requires="x14">
            <control shapeId="11280" r:id="rId6" name="Option Button 16">
              <controlPr defaultSize="0" autoFill="0" autoLine="0" autoPict="0">
                <anchor moveWithCells="1">
                  <from>
                    <xdr:col>17</xdr:col>
                    <xdr:colOff>15240</xdr:colOff>
                    <xdr:row>22</xdr:row>
                    <xdr:rowOff>30480</xdr:rowOff>
                  </from>
                  <to>
                    <xdr:col>17</xdr:col>
                    <xdr:colOff>297180</xdr:colOff>
                    <xdr:row>23</xdr:row>
                    <xdr:rowOff>114300</xdr:rowOff>
                  </to>
                </anchor>
              </controlPr>
            </control>
          </mc:Choice>
        </mc:AlternateContent>
        <mc:AlternateContent xmlns:mc="http://schemas.openxmlformats.org/markup-compatibility/2006">
          <mc:Choice Requires="x14">
            <control shapeId="11281" r:id="rId7" name="Option Button 17">
              <controlPr defaultSize="0" autoFill="0" autoLine="0" autoPict="0">
                <anchor moveWithCells="1">
                  <from>
                    <xdr:col>20</xdr:col>
                    <xdr:colOff>7620</xdr:colOff>
                    <xdr:row>22</xdr:row>
                    <xdr:rowOff>30480</xdr:rowOff>
                  </from>
                  <to>
                    <xdr:col>20</xdr:col>
                    <xdr:colOff>281940</xdr:colOff>
                    <xdr:row>23</xdr:row>
                    <xdr:rowOff>121920</xdr:rowOff>
                  </to>
                </anchor>
              </controlPr>
            </control>
          </mc:Choice>
        </mc:AlternateContent>
        <mc:AlternateContent xmlns:mc="http://schemas.openxmlformats.org/markup-compatibility/2006">
          <mc:Choice Requires="x14">
            <control shapeId="11282" r:id="rId8" name="Check Box 18">
              <controlPr defaultSize="0" autoFill="0" autoLine="0" autoPict="0">
                <anchor moveWithCells="1">
                  <from>
                    <xdr:col>19</xdr:col>
                    <xdr:colOff>83820</xdr:colOff>
                    <xdr:row>32</xdr:row>
                    <xdr:rowOff>30480</xdr:rowOff>
                  </from>
                  <to>
                    <xdr:col>19</xdr:col>
                    <xdr:colOff>327660</xdr:colOff>
                    <xdr:row>33</xdr:row>
                    <xdr:rowOff>144780</xdr:rowOff>
                  </to>
                </anchor>
              </controlPr>
            </control>
          </mc:Choice>
        </mc:AlternateContent>
        <mc:AlternateContent xmlns:mc="http://schemas.openxmlformats.org/markup-compatibility/2006">
          <mc:Choice Requires="x14">
            <control shapeId="11283" r:id="rId9" name="Group Box 19">
              <controlPr defaultSize="0" autoFill="0" autoPict="0">
                <anchor moveWithCells="1">
                  <from>
                    <xdr:col>13</xdr:col>
                    <xdr:colOff>541020</xdr:colOff>
                    <xdr:row>35</xdr:row>
                    <xdr:rowOff>175260</xdr:rowOff>
                  </from>
                  <to>
                    <xdr:col>21</xdr:col>
                    <xdr:colOff>1546860</xdr:colOff>
                    <xdr:row>44</xdr:row>
                    <xdr:rowOff>60960</xdr:rowOff>
                  </to>
                </anchor>
              </controlPr>
            </control>
          </mc:Choice>
        </mc:AlternateContent>
        <mc:AlternateContent xmlns:mc="http://schemas.openxmlformats.org/markup-compatibility/2006">
          <mc:Choice Requires="x14">
            <control shapeId="11286" r:id="rId10" name="Option Button 22">
              <controlPr defaultSize="0" autoFill="0" autoLine="0" autoPict="0">
                <anchor moveWithCells="1">
                  <from>
                    <xdr:col>17</xdr:col>
                    <xdr:colOff>22860</xdr:colOff>
                    <xdr:row>38</xdr:row>
                    <xdr:rowOff>45720</xdr:rowOff>
                  </from>
                  <to>
                    <xdr:col>17</xdr:col>
                    <xdr:colOff>365760</xdr:colOff>
                    <xdr:row>39</xdr:row>
                    <xdr:rowOff>83820</xdr:rowOff>
                  </to>
                </anchor>
              </controlPr>
            </control>
          </mc:Choice>
        </mc:AlternateContent>
        <mc:AlternateContent xmlns:mc="http://schemas.openxmlformats.org/markup-compatibility/2006">
          <mc:Choice Requires="x14">
            <control shapeId="11287" r:id="rId11" name="Option Button 23">
              <controlPr defaultSize="0" autoFill="0" autoLine="0" autoPict="0">
                <anchor moveWithCells="1">
                  <from>
                    <xdr:col>19</xdr:col>
                    <xdr:colOff>617220</xdr:colOff>
                    <xdr:row>38</xdr:row>
                    <xdr:rowOff>53340</xdr:rowOff>
                  </from>
                  <to>
                    <xdr:col>20</xdr:col>
                    <xdr:colOff>327660</xdr:colOff>
                    <xdr:row>39</xdr:row>
                    <xdr:rowOff>83820</xdr:rowOff>
                  </to>
                </anchor>
              </controlPr>
            </control>
          </mc:Choice>
        </mc:AlternateContent>
        <mc:AlternateContent xmlns:mc="http://schemas.openxmlformats.org/markup-compatibility/2006">
          <mc:Choice Requires="x14">
            <control shapeId="11288" r:id="rId12" name="Check Box 24">
              <controlPr defaultSize="0" autoFill="0" autoLine="0" autoPict="0">
                <anchor moveWithCells="1">
                  <from>
                    <xdr:col>19</xdr:col>
                    <xdr:colOff>83820</xdr:colOff>
                    <xdr:row>48</xdr:row>
                    <xdr:rowOff>30480</xdr:rowOff>
                  </from>
                  <to>
                    <xdr:col>19</xdr:col>
                    <xdr:colOff>327660</xdr:colOff>
                    <xdr:row>49</xdr:row>
                    <xdr:rowOff>144780</xdr:rowOff>
                  </to>
                </anchor>
              </controlPr>
            </control>
          </mc:Choice>
        </mc:AlternateContent>
        <mc:AlternateContent xmlns:mc="http://schemas.openxmlformats.org/markup-compatibility/2006">
          <mc:Choice Requires="x14">
            <control shapeId="11289" r:id="rId13" name="Group Box 25">
              <controlPr defaultSize="0" autoFill="0" autoPict="0">
                <anchor moveWithCells="1">
                  <from>
                    <xdr:col>13</xdr:col>
                    <xdr:colOff>541020</xdr:colOff>
                    <xdr:row>51</xdr:row>
                    <xdr:rowOff>175260</xdr:rowOff>
                  </from>
                  <to>
                    <xdr:col>21</xdr:col>
                    <xdr:colOff>1546860</xdr:colOff>
                    <xdr:row>60</xdr:row>
                    <xdr:rowOff>60960</xdr:rowOff>
                  </to>
                </anchor>
              </controlPr>
            </control>
          </mc:Choice>
        </mc:AlternateContent>
        <mc:AlternateContent xmlns:mc="http://schemas.openxmlformats.org/markup-compatibility/2006">
          <mc:Choice Requires="x14">
            <control shapeId="11292" r:id="rId14" name="Option Button 28">
              <controlPr defaultSize="0" autoFill="0" autoLine="0" autoPict="0">
                <anchor moveWithCells="1">
                  <from>
                    <xdr:col>17</xdr:col>
                    <xdr:colOff>22860</xdr:colOff>
                    <xdr:row>54</xdr:row>
                    <xdr:rowOff>15240</xdr:rowOff>
                  </from>
                  <to>
                    <xdr:col>17</xdr:col>
                    <xdr:colOff>327660</xdr:colOff>
                    <xdr:row>55</xdr:row>
                    <xdr:rowOff>152400</xdr:rowOff>
                  </to>
                </anchor>
              </controlPr>
            </control>
          </mc:Choice>
        </mc:AlternateContent>
        <mc:AlternateContent xmlns:mc="http://schemas.openxmlformats.org/markup-compatibility/2006">
          <mc:Choice Requires="x14">
            <control shapeId="11293" r:id="rId15" name="Option Button 29">
              <controlPr defaultSize="0" autoFill="0" autoLine="0" autoPict="0">
                <anchor moveWithCells="1">
                  <from>
                    <xdr:col>20</xdr:col>
                    <xdr:colOff>7620</xdr:colOff>
                    <xdr:row>53</xdr:row>
                    <xdr:rowOff>198120</xdr:rowOff>
                  </from>
                  <to>
                    <xdr:col>20</xdr:col>
                    <xdr:colOff>304800</xdr:colOff>
                    <xdr:row>55</xdr:row>
                    <xdr:rowOff>152400</xdr:rowOff>
                  </to>
                </anchor>
              </controlPr>
            </control>
          </mc:Choice>
        </mc:AlternateContent>
        <mc:AlternateContent xmlns:mc="http://schemas.openxmlformats.org/markup-compatibility/2006">
          <mc:Choice Requires="x14">
            <control shapeId="11294" r:id="rId16" name="Check Box 30">
              <controlPr defaultSize="0" autoFill="0" autoLine="0" autoPict="0">
                <anchor moveWithCells="1">
                  <from>
                    <xdr:col>19</xdr:col>
                    <xdr:colOff>83820</xdr:colOff>
                    <xdr:row>64</xdr:row>
                    <xdr:rowOff>30480</xdr:rowOff>
                  </from>
                  <to>
                    <xdr:col>19</xdr:col>
                    <xdr:colOff>320040</xdr:colOff>
                    <xdr:row>65</xdr:row>
                    <xdr:rowOff>137160</xdr:rowOff>
                  </to>
                </anchor>
              </controlPr>
            </control>
          </mc:Choice>
        </mc:AlternateContent>
        <mc:AlternateContent xmlns:mc="http://schemas.openxmlformats.org/markup-compatibility/2006">
          <mc:Choice Requires="x14">
            <control shapeId="11295" r:id="rId17" name="Group Box 31">
              <controlPr defaultSize="0" autoFill="0" autoPict="0">
                <anchor moveWithCells="1">
                  <from>
                    <xdr:col>13</xdr:col>
                    <xdr:colOff>541020</xdr:colOff>
                    <xdr:row>67</xdr:row>
                    <xdr:rowOff>175260</xdr:rowOff>
                  </from>
                  <to>
                    <xdr:col>21</xdr:col>
                    <xdr:colOff>1546860</xdr:colOff>
                    <xdr:row>76</xdr:row>
                    <xdr:rowOff>60960</xdr:rowOff>
                  </to>
                </anchor>
              </controlPr>
            </control>
          </mc:Choice>
        </mc:AlternateContent>
        <mc:AlternateContent xmlns:mc="http://schemas.openxmlformats.org/markup-compatibility/2006">
          <mc:Choice Requires="x14">
            <control shapeId="11298" r:id="rId18" name="Option Button 34">
              <controlPr defaultSize="0" autoFill="0" autoLine="0" autoPict="0">
                <anchor moveWithCells="1">
                  <from>
                    <xdr:col>17</xdr:col>
                    <xdr:colOff>15240</xdr:colOff>
                    <xdr:row>70</xdr:row>
                    <xdr:rowOff>15240</xdr:rowOff>
                  </from>
                  <to>
                    <xdr:col>17</xdr:col>
                    <xdr:colOff>358140</xdr:colOff>
                    <xdr:row>71</xdr:row>
                    <xdr:rowOff>99060</xdr:rowOff>
                  </to>
                </anchor>
              </controlPr>
            </control>
          </mc:Choice>
        </mc:AlternateContent>
        <mc:AlternateContent xmlns:mc="http://schemas.openxmlformats.org/markup-compatibility/2006">
          <mc:Choice Requires="x14">
            <control shapeId="11299" r:id="rId19" name="Option Button 35">
              <controlPr defaultSize="0" autoFill="0" autoLine="0" autoPict="0">
                <anchor moveWithCells="1">
                  <from>
                    <xdr:col>19</xdr:col>
                    <xdr:colOff>617220</xdr:colOff>
                    <xdr:row>70</xdr:row>
                    <xdr:rowOff>38100</xdr:rowOff>
                  </from>
                  <to>
                    <xdr:col>20</xdr:col>
                    <xdr:colOff>274320</xdr:colOff>
                    <xdr:row>71</xdr:row>
                    <xdr:rowOff>121920</xdr:rowOff>
                  </to>
                </anchor>
              </controlPr>
            </control>
          </mc:Choice>
        </mc:AlternateContent>
        <mc:AlternateContent xmlns:mc="http://schemas.openxmlformats.org/markup-compatibility/2006">
          <mc:Choice Requires="x14">
            <control shapeId="11300" r:id="rId20" name="Check Box 36">
              <controlPr defaultSize="0" autoFill="0" autoLine="0" autoPict="0">
                <anchor moveWithCells="1">
                  <from>
                    <xdr:col>19</xdr:col>
                    <xdr:colOff>83820</xdr:colOff>
                    <xdr:row>80</xdr:row>
                    <xdr:rowOff>30480</xdr:rowOff>
                  </from>
                  <to>
                    <xdr:col>19</xdr:col>
                    <xdr:colOff>327660</xdr:colOff>
                    <xdr:row>81</xdr:row>
                    <xdr:rowOff>144780</xdr:rowOff>
                  </to>
                </anchor>
              </controlPr>
            </control>
          </mc:Choice>
        </mc:AlternateContent>
        <mc:AlternateContent xmlns:mc="http://schemas.openxmlformats.org/markup-compatibility/2006">
          <mc:Choice Requires="x14">
            <control shapeId="11301" r:id="rId21" name="Group Box 37">
              <controlPr defaultSize="0" autoFill="0" autoPict="0">
                <anchor moveWithCells="1">
                  <from>
                    <xdr:col>13</xdr:col>
                    <xdr:colOff>541020</xdr:colOff>
                    <xdr:row>83</xdr:row>
                    <xdr:rowOff>175260</xdr:rowOff>
                  </from>
                  <to>
                    <xdr:col>21</xdr:col>
                    <xdr:colOff>1554480</xdr:colOff>
                    <xdr:row>92</xdr:row>
                    <xdr:rowOff>38100</xdr:rowOff>
                  </to>
                </anchor>
              </controlPr>
            </control>
          </mc:Choice>
        </mc:AlternateContent>
        <mc:AlternateContent xmlns:mc="http://schemas.openxmlformats.org/markup-compatibility/2006">
          <mc:Choice Requires="x14">
            <control shapeId="11304" r:id="rId22" name="Option Button 40">
              <controlPr defaultSize="0" autoFill="0" autoLine="0" autoPict="0">
                <anchor moveWithCells="1">
                  <from>
                    <xdr:col>17</xdr:col>
                    <xdr:colOff>22860</xdr:colOff>
                    <xdr:row>86</xdr:row>
                    <xdr:rowOff>76200</xdr:rowOff>
                  </from>
                  <to>
                    <xdr:col>17</xdr:col>
                    <xdr:colOff>320040</xdr:colOff>
                    <xdr:row>87</xdr:row>
                    <xdr:rowOff>114300</xdr:rowOff>
                  </to>
                </anchor>
              </controlPr>
            </control>
          </mc:Choice>
        </mc:AlternateContent>
        <mc:AlternateContent xmlns:mc="http://schemas.openxmlformats.org/markup-compatibility/2006">
          <mc:Choice Requires="x14">
            <control shapeId="11305" r:id="rId23" name="Option Button 41">
              <controlPr defaultSize="0" autoFill="0" autoLine="0" autoPict="0">
                <anchor moveWithCells="1">
                  <from>
                    <xdr:col>20</xdr:col>
                    <xdr:colOff>7620</xdr:colOff>
                    <xdr:row>86</xdr:row>
                    <xdr:rowOff>76200</xdr:rowOff>
                  </from>
                  <to>
                    <xdr:col>20</xdr:col>
                    <xdr:colOff>304800</xdr:colOff>
                    <xdr:row>87</xdr:row>
                    <xdr:rowOff>121920</xdr:rowOff>
                  </to>
                </anchor>
              </controlPr>
            </control>
          </mc:Choice>
        </mc:AlternateContent>
        <mc:AlternateContent xmlns:mc="http://schemas.openxmlformats.org/markup-compatibility/2006">
          <mc:Choice Requires="x14">
            <control shapeId="11306" r:id="rId24" name="Option Button 42">
              <controlPr defaultSize="0" autoFill="0" autoLine="0" autoPict="0">
                <anchor moveWithCells="1">
                  <from>
                    <xdr:col>21</xdr:col>
                    <xdr:colOff>617220</xdr:colOff>
                    <xdr:row>22</xdr:row>
                    <xdr:rowOff>22860</xdr:rowOff>
                  </from>
                  <to>
                    <xdr:col>21</xdr:col>
                    <xdr:colOff>876300</xdr:colOff>
                    <xdr:row>23</xdr:row>
                    <xdr:rowOff>129540</xdr:rowOff>
                  </to>
                </anchor>
              </controlPr>
            </control>
          </mc:Choice>
        </mc:AlternateContent>
        <mc:AlternateContent xmlns:mc="http://schemas.openxmlformats.org/markup-compatibility/2006">
          <mc:Choice Requires="x14">
            <control shapeId="11307" r:id="rId25" name="Option Button 43">
              <controlPr defaultSize="0" autoFill="0" autoLine="0" autoPict="0">
                <anchor moveWithCells="1">
                  <from>
                    <xdr:col>21</xdr:col>
                    <xdr:colOff>617220</xdr:colOff>
                    <xdr:row>38</xdr:row>
                    <xdr:rowOff>68580</xdr:rowOff>
                  </from>
                  <to>
                    <xdr:col>21</xdr:col>
                    <xdr:colOff>944880</xdr:colOff>
                    <xdr:row>39</xdr:row>
                    <xdr:rowOff>91440</xdr:rowOff>
                  </to>
                </anchor>
              </controlPr>
            </control>
          </mc:Choice>
        </mc:AlternateContent>
        <mc:AlternateContent xmlns:mc="http://schemas.openxmlformats.org/markup-compatibility/2006">
          <mc:Choice Requires="x14">
            <control shapeId="11308" r:id="rId26" name="Option Button 44">
              <controlPr defaultSize="0" autoFill="0" autoLine="0" autoPict="0">
                <anchor moveWithCells="1">
                  <from>
                    <xdr:col>21</xdr:col>
                    <xdr:colOff>640080</xdr:colOff>
                    <xdr:row>86</xdr:row>
                    <xdr:rowOff>83820</xdr:rowOff>
                  </from>
                  <to>
                    <xdr:col>21</xdr:col>
                    <xdr:colOff>937260</xdr:colOff>
                    <xdr:row>87</xdr:row>
                    <xdr:rowOff>129540</xdr:rowOff>
                  </to>
                </anchor>
              </controlPr>
            </control>
          </mc:Choice>
        </mc:AlternateContent>
        <mc:AlternateContent xmlns:mc="http://schemas.openxmlformats.org/markup-compatibility/2006">
          <mc:Choice Requires="x14">
            <control shapeId="11309" r:id="rId27" name="Option Button 45">
              <controlPr defaultSize="0" autoFill="0" autoLine="0" autoPict="0">
                <anchor moveWithCells="1">
                  <from>
                    <xdr:col>21</xdr:col>
                    <xdr:colOff>617220</xdr:colOff>
                    <xdr:row>70</xdr:row>
                    <xdr:rowOff>38100</xdr:rowOff>
                  </from>
                  <to>
                    <xdr:col>21</xdr:col>
                    <xdr:colOff>899160</xdr:colOff>
                    <xdr:row>71</xdr:row>
                    <xdr:rowOff>121920</xdr:rowOff>
                  </to>
                </anchor>
              </controlPr>
            </control>
          </mc:Choice>
        </mc:AlternateContent>
        <mc:AlternateContent xmlns:mc="http://schemas.openxmlformats.org/markup-compatibility/2006">
          <mc:Choice Requires="x14">
            <control shapeId="11310" r:id="rId28" name="Option Button 46">
              <controlPr defaultSize="0" autoFill="0" autoLine="0" autoPict="0">
                <anchor moveWithCells="1">
                  <from>
                    <xdr:col>21</xdr:col>
                    <xdr:colOff>624840</xdr:colOff>
                    <xdr:row>53</xdr:row>
                    <xdr:rowOff>198120</xdr:rowOff>
                  </from>
                  <to>
                    <xdr:col>21</xdr:col>
                    <xdr:colOff>914400</xdr:colOff>
                    <xdr:row>55</xdr:row>
                    <xdr:rowOff>152400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iconSet" priority="11" id="{B48F18F3-89C6-4398-B119-93F4B89C64C2}">
            <x14:iconSet iconSet="3Symbols2" showValue="0" custom="1">
              <x14:cfvo type="percent">
                <xm:f>0</xm:f>
              </x14:cfvo>
              <x14:cfvo type="num">
                <xm:f>0</xm:f>
              </x14:cfvo>
              <x14:cfvo type="num">
                <xm:f>1</xm:f>
              </x14:cfvo>
              <x14:cfIcon iconSet="3Symbols2" iconId="0"/>
              <x14:cfIcon iconSet="3Symbols2" iconId="0"/>
              <x14:cfIcon iconSet="3Symbols2" iconId="2"/>
            </x14:iconSet>
          </x14:cfRule>
          <xm:sqref>I108</xm:sqref>
        </x14:conditionalFormatting>
        <x14:conditionalFormatting xmlns:xm="http://schemas.microsoft.com/office/excel/2006/main">
          <x14:cfRule type="iconSet" priority="10" id="{2EDA4279-D993-4014-BCCF-2D73A5B4151C}">
            <x14:iconSet iconSet="3Symbols2" showValue="0" custom="1">
              <x14:cfvo type="percent">
                <xm:f>0</xm:f>
              </x14:cfvo>
              <x14:cfvo type="num">
                <xm:f>0</xm:f>
              </x14:cfvo>
              <x14:cfvo type="num">
                <xm:f>1</xm:f>
              </x14:cfvo>
              <x14:cfIcon iconSet="3Symbols2" iconId="0"/>
              <x14:cfIcon iconSet="3Symbols2" iconId="0"/>
              <x14:cfIcon iconSet="3Symbols2" iconId="2"/>
            </x14:iconSet>
          </x14:cfRule>
          <xm:sqref>I109</xm:sqref>
        </x14:conditionalFormatting>
        <x14:conditionalFormatting xmlns:xm="http://schemas.microsoft.com/office/excel/2006/main">
          <x14:cfRule type="iconSet" priority="9" id="{6A615244-6F5D-4DA0-81CC-965571CC60A7}">
            <x14:iconSet iconSet="3Symbols2" showValue="0" custom="1">
              <x14:cfvo type="percent">
                <xm:f>0</xm:f>
              </x14:cfvo>
              <x14:cfvo type="num">
                <xm:f>0</xm:f>
              </x14:cfvo>
              <x14:cfvo type="num">
                <xm:f>1</xm:f>
              </x14:cfvo>
              <x14:cfIcon iconSet="3Symbols2" iconId="0"/>
              <x14:cfIcon iconSet="3Symbols2" iconId="0"/>
              <x14:cfIcon iconSet="3Symbols2" iconId="2"/>
            </x14:iconSet>
          </x14:cfRule>
          <xm:sqref>I110</xm:sqref>
        </x14:conditionalFormatting>
        <x14:conditionalFormatting xmlns:xm="http://schemas.microsoft.com/office/excel/2006/main">
          <x14:cfRule type="iconSet" priority="8" id="{2A2A0087-0797-4906-B986-97D974992AB6}">
            <x14:iconSet iconSet="3Symbols2" showValue="0" custom="1">
              <x14:cfvo type="percent">
                <xm:f>0</xm:f>
              </x14:cfvo>
              <x14:cfvo type="num">
                <xm:f>0</xm:f>
              </x14:cfvo>
              <x14:cfvo type="num">
                <xm:f>1</xm:f>
              </x14:cfvo>
              <x14:cfIcon iconSet="3Symbols2" iconId="0"/>
              <x14:cfIcon iconSet="3Symbols2" iconId="0"/>
              <x14:cfIcon iconSet="3Symbols2" iconId="2"/>
            </x14:iconSet>
          </x14:cfRule>
          <xm:sqref>I111</xm:sqref>
        </x14:conditionalFormatting>
        <x14:conditionalFormatting xmlns:xm="http://schemas.microsoft.com/office/excel/2006/main">
          <x14:cfRule type="iconSet" priority="7" id="{5E3CE63B-DD79-460F-85CB-B4AF2F69717C}">
            <x14:iconSet iconSet="3Symbols2" showValue="0" custom="1">
              <x14:cfvo type="percent">
                <xm:f>0</xm:f>
              </x14:cfvo>
              <x14:cfvo type="num">
                <xm:f>0</xm:f>
              </x14:cfvo>
              <x14:cfvo type="num">
                <xm:f>1</xm:f>
              </x14:cfvo>
              <x14:cfIcon iconSet="3Symbols2" iconId="0"/>
              <x14:cfIcon iconSet="3Symbols2" iconId="0"/>
              <x14:cfIcon iconSet="3Symbols2" iconId="2"/>
            </x14:iconSet>
          </x14:cfRule>
          <xm:sqref>I112</xm:sqref>
        </x14:conditionalFormatting>
      </x14:conditionalFormatting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BC0AF1-8ABC-4AAC-80BB-521B26C35E37}">
  <sheetPr codeName="Arkusz12"/>
  <dimension ref="A53:AE147"/>
  <sheetViews>
    <sheetView topLeftCell="A78" zoomScale="70" zoomScaleNormal="70" workbookViewId="0">
      <selection activeCell="J137" sqref="J137:J141"/>
    </sheetView>
  </sheetViews>
  <sheetFormatPr defaultRowHeight="14.4"/>
  <cols>
    <col min="1" max="2" width="8.88671875" style="187"/>
    <col min="3" max="3" width="25.77734375" style="187" customWidth="1"/>
    <col min="4" max="16384" width="8.88671875" style="187"/>
  </cols>
  <sheetData>
    <row r="53" spans="1:19">
      <c r="H53" s="187" t="s">
        <v>624</v>
      </c>
      <c r="I53" s="187" t="s">
        <v>625</v>
      </c>
      <c r="K53" s="187" t="s">
        <v>655</v>
      </c>
    </row>
    <row r="54" spans="1:19">
      <c r="B54" s="187" t="s">
        <v>568</v>
      </c>
      <c r="D54" s="187">
        <f>'Pom1'!N178</f>
        <v>2578</v>
      </c>
      <c r="E54" s="187" t="s">
        <v>68</v>
      </c>
      <c r="F54" s="187">
        <f>Multisplit!I108</f>
        <v>1</v>
      </c>
      <c r="G54" s="187">
        <f>IF(F54=0,0,D54)</f>
        <v>2578</v>
      </c>
      <c r="J54" s="187">
        <f>IF(G54=0,"",G54)</f>
        <v>2578</v>
      </c>
      <c r="K54" s="251">
        <f>MIN(J54:J58)/1000</f>
        <v>2.5779999999999998</v>
      </c>
    </row>
    <row r="55" spans="1:19">
      <c r="B55" s="187" t="s">
        <v>576</v>
      </c>
      <c r="D55" s="187">
        <f>'Pom2'!N179</f>
        <v>2976</v>
      </c>
      <c r="E55" s="187" t="s">
        <v>68</v>
      </c>
      <c r="F55" s="187">
        <f>Multisplit!I109</f>
        <v>1</v>
      </c>
      <c r="G55" s="187">
        <f>IF(F55=0,0,D55)</f>
        <v>2976</v>
      </c>
      <c r="J55" s="187">
        <f>IF(G55=0,"",G55)</f>
        <v>2976</v>
      </c>
      <c r="K55" s="251">
        <f>G59</f>
        <v>8.9260000000000002</v>
      </c>
    </row>
    <row r="56" spans="1:19">
      <c r="B56" s="187" t="s">
        <v>577</v>
      </c>
      <c r="D56" s="187">
        <f>'Pom3'!N179</f>
        <v>2082</v>
      </c>
      <c r="E56" s="187" t="s">
        <v>68</v>
      </c>
      <c r="F56" s="187">
        <f>Multisplit!I110</f>
        <v>0</v>
      </c>
      <c r="G56" s="187">
        <f>IF(F56=0,0,D56)</f>
        <v>0</v>
      </c>
      <c r="J56" s="187" t="str">
        <f>IF(G56=0,"",G56)</f>
        <v/>
      </c>
    </row>
    <row r="57" spans="1:19">
      <c r="B57" s="187" t="s">
        <v>578</v>
      </c>
      <c r="D57" s="187">
        <f>'Pom4'!N179</f>
        <v>2457</v>
      </c>
      <c r="E57" s="187" t="s">
        <v>68</v>
      </c>
      <c r="F57" s="187">
        <f>Multisplit!I111</f>
        <v>0</v>
      </c>
      <c r="G57" s="187">
        <f>IF(F57=0,0,D57)</f>
        <v>0</v>
      </c>
      <c r="J57" s="187" t="str">
        <f>IF(G57=0,"",G57)</f>
        <v/>
      </c>
    </row>
    <row r="58" spans="1:19">
      <c r="B58" s="187" t="s">
        <v>585</v>
      </c>
      <c r="D58" s="187">
        <f>'Pom5'!N179</f>
        <v>3372</v>
      </c>
      <c r="E58" s="187" t="s">
        <v>68</v>
      </c>
      <c r="F58" s="187">
        <f>Multisplit!I112</f>
        <v>1</v>
      </c>
      <c r="G58" s="187">
        <f>IF(F58=0,0,D58)</f>
        <v>3372</v>
      </c>
      <c r="J58" s="187">
        <f>IF(G58=0,"",G58)</f>
        <v>3372</v>
      </c>
    </row>
    <row r="59" spans="1:19">
      <c r="E59" s="188" t="s">
        <v>68</v>
      </c>
      <c r="F59" s="187">
        <f>SUM(F54:F58)</f>
        <v>3</v>
      </c>
      <c r="G59" s="188">
        <f>SUM(G54:G58)/1000</f>
        <v>8.9260000000000002</v>
      </c>
    </row>
    <row r="62" spans="1:19">
      <c r="D62" s="187" t="s">
        <v>598</v>
      </c>
      <c r="E62" s="187" t="s">
        <v>599</v>
      </c>
      <c r="F62" s="187" t="s">
        <v>640</v>
      </c>
      <c r="G62" s="187" t="s">
        <v>600</v>
      </c>
      <c r="H62" s="187" t="s">
        <v>602</v>
      </c>
      <c r="I62" s="187" t="s">
        <v>601</v>
      </c>
      <c r="K62" s="187" t="s">
        <v>604</v>
      </c>
      <c r="M62" s="187" t="s">
        <v>603</v>
      </c>
      <c r="Q62" s="187" t="s">
        <v>609</v>
      </c>
      <c r="R62" s="189" t="s">
        <v>610</v>
      </c>
      <c r="S62" s="187" t="s">
        <v>611</v>
      </c>
    </row>
    <row r="63" spans="1:19">
      <c r="A63" s="187">
        <v>1</v>
      </c>
      <c r="B63" s="187" t="s">
        <v>608</v>
      </c>
      <c r="D63" s="187">
        <v>1</v>
      </c>
      <c r="E63" s="187">
        <v>2</v>
      </c>
      <c r="F63" s="187">
        <v>5.65</v>
      </c>
      <c r="G63" s="187">
        <v>2.14</v>
      </c>
      <c r="H63" s="187">
        <v>5.2</v>
      </c>
      <c r="I63" s="187">
        <v>5.8</v>
      </c>
      <c r="K63" s="187">
        <f>H63*0.5</f>
        <v>2.6</v>
      </c>
      <c r="M63" s="187">
        <f>H63*1.5</f>
        <v>7.8000000000000007</v>
      </c>
      <c r="O63" s="187">
        <v>7955866</v>
      </c>
      <c r="Q63" s="187">
        <f>IF(E63&lt;$F$59,0,1)</f>
        <v>0</v>
      </c>
      <c r="R63" s="187" t="str">
        <f>IF($G$59&lt;M63,IF($G$59&gt;K63,1,""),"")</f>
        <v/>
      </c>
      <c r="S63" s="187" t="str">
        <f>IF($G$59&lt;M63,IF($G$59&gt;H63,1,""),"")</f>
        <v/>
      </c>
    </row>
    <row r="64" spans="1:19">
      <c r="A64" s="187">
        <v>2</v>
      </c>
      <c r="B64" s="187" t="s">
        <v>607</v>
      </c>
      <c r="D64" s="187">
        <v>2</v>
      </c>
      <c r="E64" s="187">
        <v>4</v>
      </c>
      <c r="F64" s="187">
        <v>9.5</v>
      </c>
      <c r="G64" s="187">
        <v>2.29</v>
      </c>
      <c r="H64" s="187">
        <v>8</v>
      </c>
      <c r="I64" s="187">
        <v>10.26</v>
      </c>
      <c r="K64" s="187">
        <f>H64*0.5</f>
        <v>4</v>
      </c>
      <c r="M64" s="187">
        <f>H64*1.5</f>
        <v>12</v>
      </c>
      <c r="O64" s="187">
        <v>7955868</v>
      </c>
      <c r="Q64" s="187">
        <f>IF(E64&lt;$F$59,0,1)</f>
        <v>1</v>
      </c>
      <c r="R64" s="187">
        <f>IF($G$59&lt;M64,IF($G$59&gt;K64,2,""),"")</f>
        <v>2</v>
      </c>
      <c r="S64" s="187">
        <f>IF($G$59&lt;M64,IF($G$59&gt;H64,2,""),"")</f>
        <v>2</v>
      </c>
    </row>
    <row r="65" spans="1:19">
      <c r="A65" s="187">
        <v>3</v>
      </c>
      <c r="B65" s="187" t="s">
        <v>606</v>
      </c>
      <c r="D65" s="187">
        <v>2</v>
      </c>
      <c r="E65" s="187">
        <v>4</v>
      </c>
      <c r="F65" s="187">
        <v>12</v>
      </c>
      <c r="G65" s="187">
        <v>2.6</v>
      </c>
      <c r="H65" s="187">
        <v>10.5</v>
      </c>
      <c r="I65" s="187">
        <v>12</v>
      </c>
      <c r="K65" s="187">
        <f>H65*0.5</f>
        <v>5.25</v>
      </c>
      <c r="M65" s="187">
        <f>H65*1.5</f>
        <v>15.75</v>
      </c>
      <c r="O65" s="187">
        <v>7715374</v>
      </c>
      <c r="Q65" s="187">
        <f>IF(E65&lt;$F$59,0,1)</f>
        <v>1</v>
      </c>
      <c r="R65" s="187">
        <f>IF($G$59&lt;M65,IF($G$59&gt;K65,3,""),"")</f>
        <v>3</v>
      </c>
      <c r="S65" s="187" t="str">
        <f>IF($G$59&lt;M65,IF($G$59&gt;H65,3,""),"")</f>
        <v/>
      </c>
    </row>
    <row r="66" spans="1:19">
      <c r="A66" s="187">
        <v>4</v>
      </c>
      <c r="B66" s="187" t="s">
        <v>605</v>
      </c>
      <c r="D66" s="187">
        <v>2</v>
      </c>
      <c r="E66" s="187">
        <v>5</v>
      </c>
      <c r="F66" s="187">
        <v>13</v>
      </c>
      <c r="G66" s="187">
        <v>2.6</v>
      </c>
      <c r="H66" s="187">
        <v>12</v>
      </c>
      <c r="I66" s="187">
        <v>13</v>
      </c>
      <c r="K66" s="187">
        <f>H66*0.5</f>
        <v>6</v>
      </c>
      <c r="M66" s="187">
        <f>H66*1.5</f>
        <v>18</v>
      </c>
      <c r="O66" s="187">
        <v>7715375</v>
      </c>
      <c r="Q66" s="187">
        <f>IF(E66&lt;$F$59,0,1)</f>
        <v>1</v>
      </c>
      <c r="R66" s="187">
        <f>IF($G$59&lt;M66,IF($G$59&gt;K66,4,""),"")</f>
        <v>4</v>
      </c>
      <c r="S66" s="187" t="str">
        <f>IF($G$59&lt;M66,IF($G$59&gt;H66,4,""),"")</f>
        <v/>
      </c>
    </row>
    <row r="68" spans="1:19">
      <c r="B68" s="187" t="s">
        <v>612</v>
      </c>
      <c r="R68" s="187">
        <f>MIN(R63:R66)</f>
        <v>2</v>
      </c>
    </row>
    <row r="69" spans="1:19">
      <c r="A69" s="187">
        <v>1</v>
      </c>
      <c r="B69" s="187" t="str">
        <f>IF(S63&gt;0,B63,"")</f>
        <v>Vitoclima 300-S/HE O2F3050M2</v>
      </c>
      <c r="D69" s="187">
        <f>VLOOKUP(A69,$A$63:$O$66,8,0)</f>
        <v>5.2</v>
      </c>
      <c r="E69" s="187">
        <f>VLOOKUP(A69,$A$63:$O$66,6,0)</f>
        <v>5.65</v>
      </c>
      <c r="F69" s="187">
        <f>VLOOKUP(A69,$A$63:$O$66,15,0)</f>
        <v>7955866</v>
      </c>
    </row>
    <row r="70" spans="1:19">
      <c r="A70" s="187">
        <v>2</v>
      </c>
      <c r="B70" s="187" t="str">
        <f>IF(S64&gt;0,B64,"")</f>
        <v>Vitoclima 300-S/HE O4F3080M2</v>
      </c>
      <c r="D70" s="187">
        <f>VLOOKUP(A70,$A$63:$O$66,8,0)</f>
        <v>8</v>
      </c>
      <c r="E70" s="187">
        <f>VLOOKUP(A70,$A$63:$O$66,6,0)</f>
        <v>9.5</v>
      </c>
      <c r="F70" s="187">
        <f t="shared" ref="F70:F72" si="0">VLOOKUP(A70,$A$63:$O$66,15,0)</f>
        <v>7955868</v>
      </c>
    </row>
    <row r="71" spans="1:19">
      <c r="A71" s="187">
        <v>3</v>
      </c>
      <c r="B71" s="187" t="str">
        <f>IF(S65&gt;0,B65,"")</f>
        <v>Vitoclima 300-S/HE O4F3100M2</v>
      </c>
      <c r="D71" s="187">
        <f>VLOOKUP(A71,$A$63:$O$66,8,0)</f>
        <v>10.5</v>
      </c>
      <c r="E71" s="187">
        <f>VLOOKUP(A71,$A$63:$O$66,6,0)</f>
        <v>12</v>
      </c>
      <c r="F71" s="187">
        <f t="shared" si="0"/>
        <v>7715374</v>
      </c>
    </row>
    <row r="72" spans="1:19">
      <c r="A72" s="187">
        <v>4</v>
      </c>
      <c r="B72" s="187" t="str">
        <f>IF(S66&gt;0,B66,"")</f>
        <v>Vitoclima 300-S/HE O5F3120M2</v>
      </c>
      <c r="D72" s="187">
        <f>VLOOKUP(A72,$A$63:$O$66,8,0)</f>
        <v>12</v>
      </c>
      <c r="E72" s="187">
        <f>VLOOKUP(A72,$A$63:$O$66,6,0)</f>
        <v>13</v>
      </c>
      <c r="F72" s="187">
        <f t="shared" si="0"/>
        <v>7715375</v>
      </c>
    </row>
    <row r="73" spans="1:19">
      <c r="G73" s="187" t="s">
        <v>642</v>
      </c>
      <c r="H73" s="187" t="s">
        <v>643</v>
      </c>
      <c r="L73" s="189" t="s">
        <v>648</v>
      </c>
      <c r="M73" s="189" t="s">
        <v>649</v>
      </c>
    </row>
    <row r="74" spans="1:19">
      <c r="A74" s="190">
        <v>1</v>
      </c>
      <c r="B74" s="190" t="str">
        <f>VLOOKUP($R$68,A63:O66,2,0)</f>
        <v>Vitoclima 300-S/HE O4F3080M2</v>
      </c>
      <c r="C74" s="190"/>
      <c r="D74" s="190">
        <f>VLOOKUP($R$68,A63:O66,8,0)</f>
        <v>8</v>
      </c>
      <c r="E74" s="190">
        <f>VLOOKUP($R$68,A63:O66,6,0)</f>
        <v>9.5</v>
      </c>
      <c r="F74" s="190">
        <f>VLOOKUP($R$68,A63:O66,15,0)</f>
        <v>7955868</v>
      </c>
      <c r="G74" s="190">
        <f>VLOOKUP($R$68,A63:O66,7,0)</f>
        <v>2.29</v>
      </c>
      <c r="H74" s="190">
        <f>VLOOKUP($R$68,A63:O66,9,0)</f>
        <v>10.26</v>
      </c>
      <c r="K74" s="187" t="s">
        <v>642</v>
      </c>
      <c r="L74" s="187">
        <f>G74</f>
        <v>2.29</v>
      </c>
      <c r="M74" s="187">
        <v>1</v>
      </c>
    </row>
    <row r="75" spans="1:19">
      <c r="A75" s="190">
        <v>2</v>
      </c>
      <c r="B75" s="190"/>
      <c r="C75" s="190"/>
      <c r="K75" s="187" t="s">
        <v>643</v>
      </c>
      <c r="L75" s="187">
        <f>H74</f>
        <v>10.26</v>
      </c>
      <c r="M75" s="187">
        <v>1</v>
      </c>
    </row>
    <row r="76" spans="1:19">
      <c r="A76" s="190">
        <v>3</v>
      </c>
      <c r="B76" s="190"/>
      <c r="C76" s="190"/>
      <c r="K76" s="187" t="s">
        <v>646</v>
      </c>
      <c r="L76" s="187">
        <f>D74</f>
        <v>8</v>
      </c>
      <c r="M76" s="187">
        <v>1</v>
      </c>
    </row>
    <row r="77" spans="1:19">
      <c r="A77" s="190">
        <v>4</v>
      </c>
      <c r="B77" s="190"/>
      <c r="C77" s="190"/>
      <c r="K77" s="187" t="s">
        <v>647</v>
      </c>
      <c r="L77" s="187">
        <f>G59</f>
        <v>8.9260000000000002</v>
      </c>
      <c r="M77" s="187">
        <v>1</v>
      </c>
    </row>
    <row r="79" spans="1:19">
      <c r="B79" s="187" t="s">
        <v>613</v>
      </c>
    </row>
    <row r="83" spans="2:31">
      <c r="B83" s="27" t="s">
        <v>615</v>
      </c>
      <c r="C83" s="157" t="s">
        <v>614</v>
      </c>
      <c r="D83" s="27"/>
      <c r="E83" s="27"/>
      <c r="F83" s="27"/>
      <c r="G83" s="27"/>
      <c r="H83" s="27"/>
      <c r="I83" s="27"/>
      <c r="L83" s="27"/>
      <c r="M83" s="157" t="s">
        <v>620</v>
      </c>
      <c r="N83" s="27"/>
      <c r="O83" s="27"/>
      <c r="P83" s="27"/>
      <c r="Q83" s="27"/>
      <c r="R83" s="27"/>
      <c r="S83" s="27"/>
      <c r="V83" s="27"/>
      <c r="W83" s="157" t="s">
        <v>659</v>
      </c>
      <c r="X83" s="27"/>
      <c r="Y83" s="27"/>
      <c r="Z83" s="27"/>
      <c r="AA83" s="27"/>
      <c r="AB83" s="27"/>
      <c r="AC83" s="27"/>
      <c r="AE83" s="188" t="s">
        <v>626</v>
      </c>
    </row>
    <row r="84" spans="2:31">
      <c r="B84" s="27"/>
      <c r="C84" s="27"/>
      <c r="D84" s="154"/>
      <c r="E84" s="154"/>
      <c r="F84" s="154"/>
      <c r="G84" s="98" t="s">
        <v>557</v>
      </c>
      <c r="H84" s="27" t="s">
        <v>558</v>
      </c>
      <c r="I84" s="27"/>
      <c r="L84" s="27"/>
      <c r="M84" s="27"/>
      <c r="N84" s="154"/>
      <c r="O84" s="154"/>
      <c r="P84" s="154"/>
      <c r="Q84" s="98" t="s">
        <v>557</v>
      </c>
      <c r="R84" s="27" t="s">
        <v>558</v>
      </c>
      <c r="S84" s="27"/>
      <c r="V84" s="27"/>
      <c r="W84" s="27"/>
      <c r="X84" s="154"/>
      <c r="Y84" s="154"/>
      <c r="Z84" s="154"/>
      <c r="AA84" s="98" t="s">
        <v>557</v>
      </c>
      <c r="AB84" s="27" t="s">
        <v>558</v>
      </c>
      <c r="AC84" s="27"/>
      <c r="AE84" s="187" t="str">
        <f>IF(Multisplit!U17=TRUE,IF(Multisplit!R28=1,Wymagania!C89,IF(Multisplit!R28=2,Wymagania!M89,Wymagania!W89)),"")</f>
        <v>Vitoclima 300-S/HE CNF3028M1</v>
      </c>
    </row>
    <row r="85" spans="2:31">
      <c r="B85" s="27">
        <v>1</v>
      </c>
      <c r="C85" s="159" t="s">
        <v>630</v>
      </c>
      <c r="D85" s="155"/>
      <c r="E85" s="154">
        <v>2700</v>
      </c>
      <c r="F85" s="155"/>
      <c r="G85" s="27">
        <f>$D$54</f>
        <v>2578</v>
      </c>
      <c r="H85" s="27">
        <f>IF(G85&lt;=E85,1,5)</f>
        <v>1</v>
      </c>
      <c r="I85" s="27">
        <v>7714324</v>
      </c>
      <c r="L85" s="27">
        <v>1</v>
      </c>
      <c r="M85" s="159" t="s">
        <v>627</v>
      </c>
      <c r="N85" s="155"/>
      <c r="O85" s="154">
        <v>3500</v>
      </c>
      <c r="P85" s="155"/>
      <c r="Q85" s="27">
        <f>$D$54</f>
        <v>2578</v>
      </c>
      <c r="R85" s="27">
        <f>IF(Q85&lt;=O85,1,5)</f>
        <v>1</v>
      </c>
      <c r="S85" s="27" t="s">
        <v>621</v>
      </c>
      <c r="V85" s="27">
        <v>1</v>
      </c>
      <c r="W85" s="159" t="s">
        <v>660</v>
      </c>
      <c r="X85" s="155"/>
      <c r="Y85" s="154">
        <v>2700</v>
      </c>
      <c r="Z85" s="155"/>
      <c r="AA85" s="27">
        <f>$D$54</f>
        <v>2578</v>
      </c>
      <c r="AB85" s="27">
        <f>IF(AA85&lt;=Y85,1,5)</f>
        <v>1</v>
      </c>
      <c r="AC85" s="27">
        <v>7634585</v>
      </c>
    </row>
    <row r="86" spans="2:31">
      <c r="B86" s="27">
        <v>2</v>
      </c>
      <c r="C86" s="159" t="s">
        <v>631</v>
      </c>
      <c r="D86" s="155"/>
      <c r="E86" s="154">
        <v>3500</v>
      </c>
      <c r="F86" s="155"/>
      <c r="G86" s="27">
        <f t="shared" ref="G86:G87" si="1">$D$54</f>
        <v>2578</v>
      </c>
      <c r="H86" s="27">
        <f>IF(G86&lt;=E86,2,5)</f>
        <v>2</v>
      </c>
      <c r="I86" s="27">
        <v>7714326</v>
      </c>
      <c r="L86" s="27">
        <v>2</v>
      </c>
      <c r="M86" s="159" t="s">
        <v>628</v>
      </c>
      <c r="N86" s="155"/>
      <c r="O86" s="154">
        <v>4500</v>
      </c>
      <c r="P86" s="155"/>
      <c r="Q86" s="27">
        <f t="shared" ref="Q86:Q87" si="2">$D$54</f>
        <v>2578</v>
      </c>
      <c r="R86" s="27">
        <f>IF(Q86&lt;=O86,2,5)</f>
        <v>2</v>
      </c>
      <c r="S86" s="27" t="s">
        <v>622</v>
      </c>
      <c r="V86" s="27">
        <v>2</v>
      </c>
      <c r="W86" s="159" t="s">
        <v>661</v>
      </c>
      <c r="X86" s="155"/>
      <c r="Y86" s="154">
        <v>3500</v>
      </c>
      <c r="Z86" s="155"/>
      <c r="AA86" s="27">
        <f t="shared" ref="AA86:AA87" si="3">$D$54</f>
        <v>2578</v>
      </c>
      <c r="AB86" s="27">
        <f>IF(AA86&lt;=Y86,2,5)</f>
        <v>2</v>
      </c>
      <c r="AC86" s="27">
        <v>7634586</v>
      </c>
    </row>
    <row r="87" spans="2:31">
      <c r="B87" s="27">
        <v>3</v>
      </c>
      <c r="C87" s="159" t="s">
        <v>632</v>
      </c>
      <c r="D87" s="155"/>
      <c r="E87" s="154">
        <v>5200</v>
      </c>
      <c r="F87" s="158"/>
      <c r="G87" s="27">
        <f t="shared" si="1"/>
        <v>2578</v>
      </c>
      <c r="H87" s="27">
        <f>IF(G87&lt;=E87,3,5)</f>
        <v>3</v>
      </c>
      <c r="I87" s="27">
        <v>7714328</v>
      </c>
      <c r="L87" s="27">
        <v>3</v>
      </c>
      <c r="M87" s="159" t="s">
        <v>629</v>
      </c>
      <c r="N87" s="155"/>
      <c r="O87" s="154">
        <v>7100</v>
      </c>
      <c r="P87" s="158"/>
      <c r="Q87" s="27">
        <f t="shared" si="2"/>
        <v>2578</v>
      </c>
      <c r="R87" s="27">
        <f>IF(Q87&lt;=O87,3,5)</f>
        <v>3</v>
      </c>
      <c r="S87" s="27" t="s">
        <v>623</v>
      </c>
      <c r="V87" s="27">
        <v>3</v>
      </c>
      <c r="W87" s="159" t="s">
        <v>662</v>
      </c>
      <c r="X87" s="155"/>
      <c r="Y87" s="154">
        <v>5200</v>
      </c>
      <c r="Z87" s="158"/>
      <c r="AA87" s="27">
        <f t="shared" si="3"/>
        <v>2578</v>
      </c>
      <c r="AB87" s="27">
        <f>IF(AA87&lt;=Y87,3,5)</f>
        <v>3</v>
      </c>
      <c r="AC87" s="27">
        <v>7634587</v>
      </c>
    </row>
    <row r="88" spans="2:31">
      <c r="B88" s="27"/>
      <c r="C88" s="27"/>
      <c r="D88" s="27"/>
      <c r="E88" s="27"/>
      <c r="F88" s="27"/>
      <c r="G88" s="27"/>
      <c r="H88" s="27"/>
      <c r="I88" s="27"/>
      <c r="L88" s="27"/>
      <c r="M88" s="27"/>
      <c r="N88" s="27"/>
      <c r="O88" s="27"/>
      <c r="P88" s="27"/>
      <c r="Q88" s="27"/>
      <c r="R88" s="27"/>
      <c r="S88" s="27"/>
      <c r="V88" s="27"/>
      <c r="W88" s="27"/>
      <c r="X88" s="27"/>
      <c r="Y88" s="27"/>
      <c r="Z88" s="27"/>
      <c r="AA88" s="27"/>
      <c r="AB88" s="27"/>
      <c r="AC88" s="27"/>
    </row>
    <row r="89" spans="2:31">
      <c r="B89" s="27"/>
      <c r="C89" s="27" t="str">
        <f>VLOOKUP(H89,B85:I87,2,0)</f>
        <v>Vitoclima W2026MHE2</v>
      </c>
      <c r="D89" s="27"/>
      <c r="E89" s="27"/>
      <c r="F89" s="27"/>
      <c r="G89" s="27"/>
      <c r="H89" s="27">
        <f>MIN(H85:H87)</f>
        <v>1</v>
      </c>
      <c r="I89" s="27"/>
      <c r="L89" s="27"/>
      <c r="M89" s="27" t="str">
        <f>VLOOKUP(R89,L85:S87,2,0)</f>
        <v>Vitoclima 300-S/HE CF3035M1</v>
      </c>
      <c r="N89" s="27"/>
      <c r="O89" s="27"/>
      <c r="P89" s="27"/>
      <c r="Q89" s="27"/>
      <c r="R89" s="27">
        <f>MIN(R85:R87)</f>
        <v>1</v>
      </c>
      <c r="S89" s="27"/>
      <c r="V89" s="27"/>
      <c r="W89" s="27" t="str">
        <f>VLOOKUP(AB89,V85:AC87,2,0)</f>
        <v>Vitoclima 300-S/HE CNF3028M1</v>
      </c>
      <c r="X89" s="27"/>
      <c r="Y89" s="27"/>
      <c r="Z89" s="27"/>
      <c r="AA89" s="27"/>
      <c r="AB89" s="27">
        <f>MIN(AB85:AB87)</f>
        <v>1</v>
      </c>
      <c r="AC89" s="27"/>
    </row>
    <row r="90" spans="2:31">
      <c r="B90" s="27"/>
      <c r="C90" s="27">
        <f>VLOOKUP(H89,B85:I87,8,0)</f>
        <v>7714324</v>
      </c>
      <c r="D90" s="27"/>
      <c r="E90" s="27"/>
      <c r="F90" s="27"/>
      <c r="G90" s="27"/>
      <c r="H90" s="27"/>
      <c r="I90" s="27"/>
      <c r="L90" s="27"/>
      <c r="M90" s="27" t="str">
        <f>VLOOKUP(R89,L85:S87,8,0)</f>
        <v>ZK05527</v>
      </c>
      <c r="N90" s="27"/>
      <c r="O90" s="27"/>
      <c r="P90" s="27"/>
      <c r="Q90" s="27"/>
      <c r="R90" s="27"/>
      <c r="S90" s="27"/>
      <c r="V90" s="27"/>
      <c r="W90" s="27">
        <f>VLOOKUP(AB89,V85:AC87,8,0)</f>
        <v>7634585</v>
      </c>
      <c r="X90" s="27"/>
      <c r="Y90" s="27"/>
      <c r="Z90" s="27"/>
      <c r="AA90" s="27"/>
      <c r="AB90" s="27"/>
      <c r="AC90" s="27"/>
    </row>
    <row r="91" spans="2:31">
      <c r="B91" s="27"/>
      <c r="D91" s="27"/>
      <c r="E91" s="27"/>
      <c r="F91" s="27"/>
      <c r="G91" s="27"/>
      <c r="H91" s="27"/>
      <c r="I91" s="27"/>
    </row>
    <row r="92" spans="2:31">
      <c r="B92" s="27" t="s">
        <v>616</v>
      </c>
      <c r="C92" s="157" t="s">
        <v>614</v>
      </c>
      <c r="D92" s="27"/>
      <c r="E92" s="27"/>
      <c r="F92" s="27"/>
      <c r="G92" s="27"/>
      <c r="H92" s="27"/>
      <c r="I92" s="27"/>
      <c r="L92" s="27"/>
      <c r="M92" s="157" t="s">
        <v>620</v>
      </c>
      <c r="N92" s="27"/>
      <c r="O92" s="27"/>
      <c r="P92" s="27"/>
      <c r="Q92" s="27"/>
      <c r="R92" s="27"/>
      <c r="S92" s="27"/>
      <c r="V92" s="27"/>
      <c r="W92" s="157" t="s">
        <v>620</v>
      </c>
      <c r="X92" s="27"/>
      <c r="Y92" s="27"/>
      <c r="Z92" s="27"/>
      <c r="AA92" s="27"/>
      <c r="AB92" s="27"/>
      <c r="AC92" s="27"/>
      <c r="AE92" s="188" t="s">
        <v>626</v>
      </c>
    </row>
    <row r="93" spans="2:31">
      <c r="B93" s="27"/>
      <c r="C93" s="27"/>
      <c r="D93" s="154" t="s">
        <v>555</v>
      </c>
      <c r="E93" s="154"/>
      <c r="F93" s="154"/>
      <c r="G93" s="98" t="s">
        <v>557</v>
      </c>
      <c r="H93" s="27" t="s">
        <v>558</v>
      </c>
      <c r="I93" s="27"/>
      <c r="L93" s="27"/>
      <c r="M93" s="27"/>
      <c r="N93" s="154"/>
      <c r="O93" s="154"/>
      <c r="P93" s="154"/>
      <c r="Q93" s="98" t="s">
        <v>557</v>
      </c>
      <c r="R93" s="27" t="s">
        <v>558</v>
      </c>
      <c r="S93" s="27"/>
      <c r="V93" s="27"/>
      <c r="W93" s="27"/>
      <c r="X93" s="154"/>
      <c r="Y93" s="154"/>
      <c r="Z93" s="154"/>
      <c r="AA93" s="98" t="s">
        <v>557</v>
      </c>
      <c r="AB93" s="27" t="s">
        <v>558</v>
      </c>
      <c r="AC93" s="27"/>
      <c r="AE93" s="187" t="str">
        <f>IF(Multisplit!U33=TRUE,IF(Multisplit!R44=1,Wymagania!C98,IF(Multisplit!R44=2,Wymagania!M98,Wymagania!W98)),"")</f>
        <v>Vitoclima 300-S/HE CNF3036M1</v>
      </c>
    </row>
    <row r="94" spans="2:31">
      <c r="B94" s="27">
        <v>1</v>
      </c>
      <c r="C94" s="159" t="s">
        <v>630</v>
      </c>
      <c r="D94" s="155">
        <v>450</v>
      </c>
      <c r="E94" s="154">
        <v>2700</v>
      </c>
      <c r="F94" s="155"/>
      <c r="G94" s="27">
        <f>$D$55</f>
        <v>2976</v>
      </c>
      <c r="H94" s="27">
        <f>IF(G94&lt;=E94,1,5)</f>
        <v>5</v>
      </c>
      <c r="I94" s="27">
        <v>7714324</v>
      </c>
      <c r="L94" s="27">
        <v>1</v>
      </c>
      <c r="M94" s="159" t="s">
        <v>627</v>
      </c>
      <c r="N94" s="155"/>
      <c r="O94" s="154">
        <v>3500</v>
      </c>
      <c r="P94" s="155"/>
      <c r="Q94" s="27">
        <f>$D$55</f>
        <v>2976</v>
      </c>
      <c r="R94" s="27">
        <f>IF(Q94&lt;=O94,1,5)</f>
        <v>1</v>
      </c>
      <c r="S94" s="27" t="s">
        <v>621</v>
      </c>
      <c r="V94" s="27">
        <v>1</v>
      </c>
      <c r="W94" s="159" t="s">
        <v>660</v>
      </c>
      <c r="X94" s="155"/>
      <c r="Y94" s="154">
        <v>2700</v>
      </c>
      <c r="Z94" s="155"/>
      <c r="AA94" s="27">
        <f>$D$55</f>
        <v>2976</v>
      </c>
      <c r="AB94" s="27">
        <f>IF(AA94&lt;=Y94,1,5)</f>
        <v>5</v>
      </c>
      <c r="AC94" s="27">
        <v>7634585</v>
      </c>
    </row>
    <row r="95" spans="2:31">
      <c r="B95" s="27">
        <v>2</v>
      </c>
      <c r="C95" s="159" t="s">
        <v>631</v>
      </c>
      <c r="D95" s="155">
        <v>700</v>
      </c>
      <c r="E95" s="154">
        <v>3500</v>
      </c>
      <c r="F95" s="155"/>
      <c r="G95" s="27">
        <f t="shared" ref="G95:G96" si="4">$D$55</f>
        <v>2976</v>
      </c>
      <c r="H95" s="27">
        <f>IF(G95&lt;=E95,2,5)</f>
        <v>2</v>
      </c>
      <c r="I95" s="27">
        <v>7714326</v>
      </c>
      <c r="L95" s="27">
        <v>2</v>
      </c>
      <c r="M95" s="159" t="s">
        <v>628</v>
      </c>
      <c r="N95" s="155"/>
      <c r="O95" s="154">
        <v>4500</v>
      </c>
      <c r="P95" s="155"/>
      <c r="Q95" s="27">
        <f t="shared" ref="Q95:Q96" si="5">$D$55</f>
        <v>2976</v>
      </c>
      <c r="R95" s="27">
        <f>IF(Q95&lt;=O95,2,5)</f>
        <v>2</v>
      </c>
      <c r="S95" s="27" t="s">
        <v>622</v>
      </c>
      <c r="V95" s="27">
        <v>2</v>
      </c>
      <c r="W95" s="159" t="s">
        <v>661</v>
      </c>
      <c r="X95" s="155"/>
      <c r="Y95" s="154">
        <v>3500</v>
      </c>
      <c r="Z95" s="155"/>
      <c r="AA95" s="27">
        <f t="shared" ref="AA95:AA96" si="6">$D$55</f>
        <v>2976</v>
      </c>
      <c r="AB95" s="27">
        <f>IF(AA95&lt;=Y95,2,5)</f>
        <v>2</v>
      </c>
      <c r="AC95" s="27">
        <v>7634586</v>
      </c>
    </row>
    <row r="96" spans="2:31">
      <c r="B96" s="27">
        <v>3</v>
      </c>
      <c r="C96" s="159" t="s">
        <v>632</v>
      </c>
      <c r="D96" s="155">
        <v>1260</v>
      </c>
      <c r="E96" s="154">
        <v>5200</v>
      </c>
      <c r="F96" s="158"/>
      <c r="G96" s="27">
        <f t="shared" si="4"/>
        <v>2976</v>
      </c>
      <c r="H96" s="27">
        <f>IF(G96&lt;=E96,3,5)</f>
        <v>3</v>
      </c>
      <c r="I96" s="27">
        <v>7714328</v>
      </c>
      <c r="L96" s="27">
        <v>3</v>
      </c>
      <c r="M96" s="159" t="s">
        <v>629</v>
      </c>
      <c r="N96" s="155"/>
      <c r="O96" s="154">
        <v>7100</v>
      </c>
      <c r="P96" s="158"/>
      <c r="Q96" s="27">
        <f t="shared" si="5"/>
        <v>2976</v>
      </c>
      <c r="R96" s="27">
        <f>IF(Q96&lt;=O96,3,5)</f>
        <v>3</v>
      </c>
      <c r="S96" s="27" t="s">
        <v>623</v>
      </c>
      <c r="V96" s="27">
        <v>3</v>
      </c>
      <c r="W96" s="159" t="s">
        <v>662</v>
      </c>
      <c r="X96" s="155"/>
      <c r="Y96" s="154">
        <v>5200</v>
      </c>
      <c r="Z96" s="158"/>
      <c r="AA96" s="27">
        <f t="shared" si="6"/>
        <v>2976</v>
      </c>
      <c r="AB96" s="27">
        <f>IF(AA96&lt;=Y96,3,5)</f>
        <v>3</v>
      </c>
      <c r="AC96" s="27">
        <v>7634587</v>
      </c>
    </row>
    <row r="97" spans="2:31">
      <c r="B97" s="27"/>
      <c r="C97" s="27"/>
      <c r="D97" s="27"/>
      <c r="E97" s="27"/>
      <c r="F97" s="27"/>
      <c r="G97" s="27"/>
      <c r="H97" s="27"/>
      <c r="I97" s="27"/>
      <c r="L97" s="27"/>
      <c r="M97" s="27"/>
      <c r="N97" s="27"/>
      <c r="O97" s="27"/>
      <c r="P97" s="27"/>
      <c r="Q97" s="27"/>
      <c r="R97" s="27"/>
      <c r="S97" s="27"/>
      <c r="V97" s="27"/>
      <c r="W97" s="27"/>
      <c r="X97" s="27"/>
      <c r="Y97" s="27"/>
      <c r="Z97" s="27"/>
      <c r="AA97" s="27"/>
      <c r="AB97" s="27"/>
      <c r="AC97" s="27"/>
    </row>
    <row r="98" spans="2:31">
      <c r="B98" s="27"/>
      <c r="C98" s="27" t="str">
        <f>VLOOKUP(H98,B94:I96,2,0)</f>
        <v>Vitoclima W2035MHE2</v>
      </c>
      <c r="D98" s="27"/>
      <c r="E98" s="27"/>
      <c r="F98" s="27"/>
      <c r="G98" s="27"/>
      <c r="H98" s="27">
        <f>MIN(H94:H96)</f>
        <v>2</v>
      </c>
      <c r="I98" s="27"/>
      <c r="L98" s="27"/>
      <c r="M98" s="27" t="str">
        <f>VLOOKUP(R98,L94:S96,2,0)</f>
        <v>Vitoclima 300-S/HE CF3035M1</v>
      </c>
      <c r="N98" s="27"/>
      <c r="O98" s="27"/>
      <c r="P98" s="27"/>
      <c r="Q98" s="27"/>
      <c r="R98" s="27">
        <f>MIN(R94:R96)</f>
        <v>1</v>
      </c>
      <c r="S98" s="27"/>
      <c r="V98" s="27"/>
      <c r="W98" s="27" t="str">
        <f>VLOOKUP(AB98,V94:AC96,2,0)</f>
        <v>Vitoclima 300-S/HE CNF3036M1</v>
      </c>
      <c r="X98" s="27"/>
      <c r="Y98" s="27"/>
      <c r="Z98" s="27"/>
      <c r="AA98" s="27"/>
      <c r="AB98" s="27">
        <f>MIN(AB94:AB96)</f>
        <v>2</v>
      </c>
      <c r="AC98" s="27"/>
    </row>
    <row r="99" spans="2:31">
      <c r="B99" s="27"/>
      <c r="C99" s="27">
        <f>VLOOKUP(H98,B94:I96,8,0)</f>
        <v>7714326</v>
      </c>
      <c r="D99" s="27"/>
      <c r="E99" s="27"/>
      <c r="F99" s="27"/>
      <c r="G99" s="27"/>
      <c r="H99" s="27"/>
      <c r="I99" s="27"/>
      <c r="L99" s="27"/>
      <c r="M99" s="27" t="str">
        <f>VLOOKUP(R98,L94:S96,8,0)</f>
        <v>ZK05527</v>
      </c>
      <c r="N99" s="27"/>
      <c r="O99" s="27"/>
      <c r="P99" s="27"/>
      <c r="Q99" s="27"/>
      <c r="R99" s="27"/>
      <c r="S99" s="27"/>
      <c r="V99" s="27"/>
      <c r="W99" s="27">
        <f>VLOOKUP(AB98,V94:AC96,8,0)</f>
        <v>7634586</v>
      </c>
      <c r="X99" s="27"/>
      <c r="Y99" s="27"/>
      <c r="Z99" s="27"/>
      <c r="AA99" s="27"/>
      <c r="AB99" s="27"/>
      <c r="AC99" s="27"/>
    </row>
    <row r="101" spans="2:31">
      <c r="B101" s="27" t="s">
        <v>617</v>
      </c>
      <c r="C101" s="157" t="s">
        <v>614</v>
      </c>
      <c r="D101" s="27"/>
      <c r="E101" s="27"/>
      <c r="F101" s="27"/>
      <c r="G101" s="27"/>
      <c r="H101" s="27"/>
      <c r="I101" s="27"/>
      <c r="L101" s="27"/>
      <c r="M101" s="157" t="s">
        <v>620</v>
      </c>
      <c r="N101" s="27"/>
      <c r="O101" s="27"/>
      <c r="P101" s="27"/>
      <c r="Q101" s="27"/>
      <c r="R101" s="27"/>
      <c r="S101" s="27"/>
      <c r="V101" s="27"/>
      <c r="W101" s="157" t="s">
        <v>620</v>
      </c>
      <c r="X101" s="27"/>
      <c r="Y101" s="27"/>
      <c r="Z101" s="27"/>
      <c r="AA101" s="27"/>
      <c r="AB101" s="27"/>
      <c r="AC101" s="27"/>
      <c r="AE101" s="188" t="s">
        <v>626</v>
      </c>
    </row>
    <row r="102" spans="2:31">
      <c r="B102" s="27"/>
      <c r="C102" s="27"/>
      <c r="D102" s="154" t="s">
        <v>555</v>
      </c>
      <c r="E102" s="154"/>
      <c r="F102" s="154"/>
      <c r="G102" s="98" t="s">
        <v>557</v>
      </c>
      <c r="H102" s="27" t="s">
        <v>558</v>
      </c>
      <c r="I102" s="27"/>
      <c r="L102" s="27"/>
      <c r="M102" s="27"/>
      <c r="N102" s="154"/>
      <c r="O102" s="154"/>
      <c r="P102" s="154"/>
      <c r="Q102" s="98" t="s">
        <v>557</v>
      </c>
      <c r="R102" s="27" t="s">
        <v>558</v>
      </c>
      <c r="S102" s="27"/>
      <c r="V102" s="27"/>
      <c r="W102" s="27"/>
      <c r="X102" s="154"/>
      <c r="Y102" s="154"/>
      <c r="Z102" s="154"/>
      <c r="AA102" s="98" t="s">
        <v>557</v>
      </c>
      <c r="AB102" s="27" t="s">
        <v>558</v>
      </c>
      <c r="AC102" s="27"/>
      <c r="AE102" s="187" t="str">
        <f>IF(Multisplit!U49=TRUE,IF(Multisplit!R60=1,Wymagania!C107,IF(Multisplit!R60=2,Wymagania!M107,Wymagania!W107)),"")</f>
        <v/>
      </c>
    </row>
    <row r="103" spans="2:31">
      <c r="B103" s="27">
        <v>1</v>
      </c>
      <c r="C103" s="159" t="s">
        <v>630</v>
      </c>
      <c r="D103" s="155">
        <v>450</v>
      </c>
      <c r="E103" s="154">
        <v>2700</v>
      </c>
      <c r="F103" s="155"/>
      <c r="G103" s="27">
        <f>$D$56</f>
        <v>2082</v>
      </c>
      <c r="H103" s="27">
        <f>IF(G103&lt;=E103,1,5)</f>
        <v>1</v>
      </c>
      <c r="I103" s="27">
        <v>7714324</v>
      </c>
      <c r="L103" s="27">
        <v>1</v>
      </c>
      <c r="M103" s="159" t="s">
        <v>627</v>
      </c>
      <c r="N103" s="155"/>
      <c r="O103" s="154">
        <v>3500</v>
      </c>
      <c r="P103" s="155"/>
      <c r="Q103" s="27">
        <f>$D$56</f>
        <v>2082</v>
      </c>
      <c r="R103" s="27">
        <f>IF(Q103&lt;=O103,1,5)</f>
        <v>1</v>
      </c>
      <c r="S103" s="27" t="s">
        <v>621</v>
      </c>
      <c r="V103" s="27">
        <v>1</v>
      </c>
      <c r="W103" s="159" t="s">
        <v>660</v>
      </c>
      <c r="X103" s="155"/>
      <c r="Y103" s="154">
        <v>2700</v>
      </c>
      <c r="Z103" s="155"/>
      <c r="AA103" s="27">
        <f>$D$56</f>
        <v>2082</v>
      </c>
      <c r="AB103" s="27">
        <f>IF(AA103&lt;=Y103,1,5)</f>
        <v>1</v>
      </c>
      <c r="AC103" s="27">
        <v>7634585</v>
      </c>
    </row>
    <row r="104" spans="2:31">
      <c r="B104" s="27">
        <v>2</v>
      </c>
      <c r="C104" s="159" t="s">
        <v>631</v>
      </c>
      <c r="D104" s="155">
        <v>700</v>
      </c>
      <c r="E104" s="154">
        <v>3500</v>
      </c>
      <c r="F104" s="155"/>
      <c r="G104" s="27">
        <f t="shared" ref="G104:G105" si="7">$D$56</f>
        <v>2082</v>
      </c>
      <c r="H104" s="27">
        <f>IF(G104&lt;=E104,2,5)</f>
        <v>2</v>
      </c>
      <c r="I104" s="27">
        <v>7714326</v>
      </c>
      <c r="L104" s="27">
        <v>2</v>
      </c>
      <c r="M104" s="159" t="s">
        <v>628</v>
      </c>
      <c r="N104" s="155"/>
      <c r="O104" s="154">
        <v>4500</v>
      </c>
      <c r="P104" s="155"/>
      <c r="Q104" s="27">
        <f t="shared" ref="Q104:Q105" si="8">$D$56</f>
        <v>2082</v>
      </c>
      <c r="R104" s="27">
        <f>IF(Q104&lt;=O104,2,5)</f>
        <v>2</v>
      </c>
      <c r="S104" s="27" t="s">
        <v>622</v>
      </c>
      <c r="V104" s="27">
        <v>2</v>
      </c>
      <c r="W104" s="159" t="s">
        <v>661</v>
      </c>
      <c r="X104" s="155"/>
      <c r="Y104" s="154">
        <v>3500</v>
      </c>
      <c r="Z104" s="155"/>
      <c r="AA104" s="27">
        <f t="shared" ref="AA104:AA105" si="9">$D$56</f>
        <v>2082</v>
      </c>
      <c r="AB104" s="27">
        <f>IF(AA104&lt;=Y104,2,5)</f>
        <v>2</v>
      </c>
      <c r="AC104" s="27">
        <v>7634586</v>
      </c>
    </row>
    <row r="105" spans="2:31">
      <c r="B105" s="27">
        <v>3</v>
      </c>
      <c r="C105" s="159" t="s">
        <v>632</v>
      </c>
      <c r="D105" s="155">
        <v>1260</v>
      </c>
      <c r="E105" s="154">
        <v>5200</v>
      </c>
      <c r="F105" s="158"/>
      <c r="G105" s="27">
        <f t="shared" si="7"/>
        <v>2082</v>
      </c>
      <c r="H105" s="27">
        <f>IF(G105&lt;=E105,3,5)</f>
        <v>3</v>
      </c>
      <c r="I105" s="27">
        <v>7714328</v>
      </c>
      <c r="L105" s="27">
        <v>3</v>
      </c>
      <c r="M105" s="159" t="s">
        <v>629</v>
      </c>
      <c r="N105" s="155"/>
      <c r="O105" s="154">
        <v>7100</v>
      </c>
      <c r="P105" s="158"/>
      <c r="Q105" s="27">
        <f t="shared" si="8"/>
        <v>2082</v>
      </c>
      <c r="R105" s="27">
        <f>IF(Q105&lt;=O105,3,5)</f>
        <v>3</v>
      </c>
      <c r="S105" s="27" t="s">
        <v>623</v>
      </c>
      <c r="V105" s="27">
        <v>3</v>
      </c>
      <c r="W105" s="159" t="s">
        <v>662</v>
      </c>
      <c r="X105" s="155"/>
      <c r="Y105" s="154">
        <v>5200</v>
      </c>
      <c r="Z105" s="158"/>
      <c r="AA105" s="27">
        <f t="shared" si="9"/>
        <v>2082</v>
      </c>
      <c r="AB105" s="27">
        <f>IF(AA105&lt;=Y105,3,5)</f>
        <v>3</v>
      </c>
      <c r="AC105" s="27">
        <v>7634587</v>
      </c>
    </row>
    <row r="106" spans="2:31">
      <c r="B106" s="27"/>
      <c r="C106" s="27"/>
      <c r="D106" s="27"/>
      <c r="E106" s="27"/>
      <c r="F106" s="27"/>
      <c r="G106" s="27"/>
      <c r="H106" s="27"/>
      <c r="I106" s="27"/>
      <c r="L106" s="27"/>
      <c r="M106" s="27"/>
      <c r="N106" s="27"/>
      <c r="O106" s="27"/>
      <c r="P106" s="27"/>
      <c r="Q106" s="27"/>
      <c r="R106" s="27"/>
      <c r="S106" s="27"/>
      <c r="V106" s="27"/>
      <c r="W106" s="27"/>
      <c r="X106" s="27"/>
      <c r="Y106" s="27"/>
      <c r="Z106" s="27"/>
      <c r="AA106" s="27"/>
      <c r="AB106" s="27"/>
      <c r="AC106" s="27"/>
    </row>
    <row r="107" spans="2:31">
      <c r="B107" s="27"/>
      <c r="C107" s="27" t="str">
        <f>VLOOKUP(H107,B103:I105,2,0)</f>
        <v>Vitoclima W2026MHE2</v>
      </c>
      <c r="D107" s="27"/>
      <c r="E107" s="27"/>
      <c r="F107" s="27"/>
      <c r="G107" s="27"/>
      <c r="H107" s="27">
        <f>MIN(H103:H105)</f>
        <v>1</v>
      </c>
      <c r="I107" s="27"/>
      <c r="L107" s="27"/>
      <c r="M107" s="27" t="str">
        <f>VLOOKUP(R107,L103:S105,2,0)</f>
        <v>Vitoclima 300-S/HE CF3035M1</v>
      </c>
      <c r="N107" s="27"/>
      <c r="O107" s="27"/>
      <c r="P107" s="27"/>
      <c r="Q107" s="27"/>
      <c r="R107" s="27">
        <f>MIN(R103:R105)</f>
        <v>1</v>
      </c>
      <c r="S107" s="27"/>
      <c r="V107" s="27"/>
      <c r="W107" s="27" t="str">
        <f>VLOOKUP(AB107,V103:AC105,2,0)</f>
        <v>Vitoclima 300-S/HE CNF3028M1</v>
      </c>
      <c r="X107" s="27"/>
      <c r="Y107" s="27"/>
      <c r="Z107" s="27"/>
      <c r="AA107" s="27"/>
      <c r="AB107" s="27">
        <f>MIN(AB103:AB105)</f>
        <v>1</v>
      </c>
      <c r="AC107" s="27"/>
    </row>
    <row r="108" spans="2:31">
      <c r="B108" s="27"/>
      <c r="C108" s="27">
        <f>VLOOKUP(H107,B103:I105,8,0)</f>
        <v>7714324</v>
      </c>
      <c r="D108" s="27"/>
      <c r="E108" s="27"/>
      <c r="F108" s="27"/>
      <c r="G108" s="27"/>
      <c r="H108" s="27"/>
      <c r="I108" s="27"/>
      <c r="L108" s="27"/>
      <c r="M108" s="27" t="str">
        <f>VLOOKUP(R107,L103:S105,8,0)</f>
        <v>ZK05527</v>
      </c>
      <c r="N108" s="27"/>
      <c r="O108" s="27"/>
      <c r="P108" s="27"/>
      <c r="Q108" s="27"/>
      <c r="R108" s="27"/>
      <c r="S108" s="27"/>
      <c r="V108" s="27"/>
      <c r="W108" s="27">
        <f>VLOOKUP(AB107,V103:AC105,8,0)</f>
        <v>7634585</v>
      </c>
      <c r="X108" s="27"/>
      <c r="Y108" s="27"/>
      <c r="Z108" s="27"/>
      <c r="AA108" s="27"/>
      <c r="AB108" s="27"/>
      <c r="AC108" s="27"/>
    </row>
    <row r="110" spans="2:31">
      <c r="B110" s="27" t="s">
        <v>618</v>
      </c>
      <c r="C110" s="157" t="s">
        <v>614</v>
      </c>
      <c r="D110" s="27"/>
      <c r="E110" s="27"/>
      <c r="F110" s="27"/>
      <c r="G110" s="27"/>
      <c r="H110" s="27"/>
      <c r="I110" s="27"/>
      <c r="L110" s="27"/>
      <c r="M110" s="157" t="s">
        <v>620</v>
      </c>
      <c r="N110" s="27"/>
      <c r="O110" s="27"/>
      <c r="P110" s="27"/>
      <c r="Q110" s="27"/>
      <c r="R110" s="27"/>
      <c r="S110" s="27"/>
      <c r="V110" s="27"/>
      <c r="W110" s="157" t="s">
        <v>620</v>
      </c>
      <c r="X110" s="27"/>
      <c r="Y110" s="27"/>
      <c r="Z110" s="27"/>
      <c r="AA110" s="27"/>
      <c r="AB110" s="27"/>
      <c r="AC110" s="27"/>
      <c r="AE110" s="188" t="s">
        <v>626</v>
      </c>
    </row>
    <row r="111" spans="2:31">
      <c r="B111" s="27"/>
      <c r="C111" s="27"/>
      <c r="D111" s="154" t="s">
        <v>555</v>
      </c>
      <c r="E111" s="154"/>
      <c r="F111" s="154"/>
      <c r="G111" s="98" t="s">
        <v>557</v>
      </c>
      <c r="H111" s="27" t="s">
        <v>558</v>
      </c>
      <c r="I111" s="27"/>
      <c r="L111" s="27"/>
      <c r="M111" s="27"/>
      <c r="N111" s="154"/>
      <c r="O111" s="154"/>
      <c r="P111" s="154"/>
      <c r="Q111" s="98" t="s">
        <v>557</v>
      </c>
      <c r="R111" s="27" t="s">
        <v>558</v>
      </c>
      <c r="S111" s="27"/>
      <c r="V111" s="27"/>
      <c r="W111" s="27"/>
      <c r="X111" s="154"/>
      <c r="Y111" s="154"/>
      <c r="Z111" s="154"/>
      <c r="AA111" s="98" t="s">
        <v>557</v>
      </c>
      <c r="AB111" s="27" t="s">
        <v>558</v>
      </c>
      <c r="AC111" s="27"/>
      <c r="AE111" s="187" t="str">
        <f>IF(Multisplit!U65=TRUE,IF(Multisplit!R76=1,Wymagania!C116,IF(Multisplit!R76=2,Wymagania!M116,Wymagania!W116)),"")</f>
        <v/>
      </c>
    </row>
    <row r="112" spans="2:31">
      <c r="B112" s="27">
        <v>1</v>
      </c>
      <c r="C112" s="159" t="s">
        <v>630</v>
      </c>
      <c r="D112" s="155">
        <v>450</v>
      </c>
      <c r="E112" s="154">
        <v>2700</v>
      </c>
      <c r="F112" s="155"/>
      <c r="G112" s="27">
        <f>$D$57</f>
        <v>2457</v>
      </c>
      <c r="H112" s="27">
        <f>IF(G112&lt;=E112,1,5)</f>
        <v>1</v>
      </c>
      <c r="I112" s="27">
        <v>7714324</v>
      </c>
      <c r="L112" s="27">
        <v>1</v>
      </c>
      <c r="M112" s="159" t="s">
        <v>627</v>
      </c>
      <c r="N112" s="155"/>
      <c r="O112" s="154">
        <v>3500</v>
      </c>
      <c r="P112" s="155"/>
      <c r="Q112" s="27">
        <f>$D$57</f>
        <v>2457</v>
      </c>
      <c r="R112" s="27">
        <f>IF(Q112&lt;=O112,1,5)</f>
        <v>1</v>
      </c>
      <c r="S112" s="27" t="s">
        <v>621</v>
      </c>
      <c r="V112" s="27">
        <v>1</v>
      </c>
      <c r="W112" s="159" t="s">
        <v>660</v>
      </c>
      <c r="X112" s="155"/>
      <c r="Y112" s="154">
        <v>2700</v>
      </c>
      <c r="Z112" s="155"/>
      <c r="AA112" s="27">
        <f>$D$57</f>
        <v>2457</v>
      </c>
      <c r="AB112" s="27">
        <f>IF(AA112&lt;=Y112,1,5)</f>
        <v>1</v>
      </c>
      <c r="AC112" s="27">
        <v>7634585</v>
      </c>
    </row>
    <row r="113" spans="2:31">
      <c r="B113" s="27">
        <v>2</v>
      </c>
      <c r="C113" s="159" t="s">
        <v>631</v>
      </c>
      <c r="D113" s="155">
        <v>700</v>
      </c>
      <c r="E113" s="154">
        <v>3500</v>
      </c>
      <c r="F113" s="155"/>
      <c r="G113" s="27">
        <f t="shared" ref="G113:G114" si="10">$D$57</f>
        <v>2457</v>
      </c>
      <c r="H113" s="27">
        <f>IF(G113&lt;=E113,2,5)</f>
        <v>2</v>
      </c>
      <c r="I113" s="27">
        <v>7714326</v>
      </c>
      <c r="L113" s="27">
        <v>2</v>
      </c>
      <c r="M113" s="159" t="s">
        <v>628</v>
      </c>
      <c r="N113" s="155"/>
      <c r="O113" s="154">
        <v>4500</v>
      </c>
      <c r="P113" s="155"/>
      <c r="Q113" s="27">
        <f t="shared" ref="Q113:Q114" si="11">$D$57</f>
        <v>2457</v>
      </c>
      <c r="R113" s="27">
        <f>IF(Q113&lt;=O113,2,5)</f>
        <v>2</v>
      </c>
      <c r="S113" s="27" t="s">
        <v>622</v>
      </c>
      <c r="V113" s="27">
        <v>2</v>
      </c>
      <c r="W113" s="159" t="s">
        <v>661</v>
      </c>
      <c r="X113" s="155"/>
      <c r="Y113" s="154">
        <v>3500</v>
      </c>
      <c r="Z113" s="155"/>
      <c r="AA113" s="27">
        <f t="shared" ref="AA113:AA114" si="12">$D$57</f>
        <v>2457</v>
      </c>
      <c r="AB113" s="27">
        <f>IF(AA113&lt;=Y113,2,5)</f>
        <v>2</v>
      </c>
      <c r="AC113" s="27">
        <v>7634586</v>
      </c>
    </row>
    <row r="114" spans="2:31">
      <c r="B114" s="27">
        <v>3</v>
      </c>
      <c r="C114" s="159" t="s">
        <v>632</v>
      </c>
      <c r="D114" s="155">
        <v>1260</v>
      </c>
      <c r="E114" s="154">
        <v>5200</v>
      </c>
      <c r="F114" s="158"/>
      <c r="G114" s="27">
        <f t="shared" si="10"/>
        <v>2457</v>
      </c>
      <c r="H114" s="27">
        <f>IF(G114&lt;=E114,3,5)</f>
        <v>3</v>
      </c>
      <c r="I114" s="27">
        <v>7714328</v>
      </c>
      <c r="L114" s="27">
        <v>3</v>
      </c>
      <c r="M114" s="159" t="s">
        <v>629</v>
      </c>
      <c r="N114" s="155"/>
      <c r="O114" s="154">
        <v>7100</v>
      </c>
      <c r="P114" s="158"/>
      <c r="Q114" s="27">
        <f t="shared" si="11"/>
        <v>2457</v>
      </c>
      <c r="R114" s="27">
        <f>IF(Q114&lt;=O114,3,5)</f>
        <v>3</v>
      </c>
      <c r="S114" s="27" t="s">
        <v>623</v>
      </c>
      <c r="V114" s="27">
        <v>3</v>
      </c>
      <c r="W114" s="159" t="s">
        <v>662</v>
      </c>
      <c r="X114" s="155"/>
      <c r="Y114" s="154">
        <v>5200</v>
      </c>
      <c r="Z114" s="158"/>
      <c r="AA114" s="27">
        <f t="shared" si="12"/>
        <v>2457</v>
      </c>
      <c r="AB114" s="27">
        <f>IF(AA114&lt;=Y114,3,5)</f>
        <v>3</v>
      </c>
      <c r="AC114" s="27">
        <v>7634587</v>
      </c>
    </row>
    <row r="115" spans="2:31">
      <c r="B115" s="27"/>
      <c r="C115" s="27"/>
      <c r="D115" s="27"/>
      <c r="E115" s="27"/>
      <c r="F115" s="27"/>
      <c r="G115" s="27"/>
      <c r="H115" s="27"/>
      <c r="I115" s="27"/>
      <c r="L115" s="27"/>
      <c r="M115" s="27"/>
      <c r="N115" s="27"/>
      <c r="O115" s="27"/>
      <c r="P115" s="27"/>
      <c r="Q115" s="27"/>
      <c r="R115" s="27"/>
      <c r="S115" s="27"/>
      <c r="V115" s="27"/>
      <c r="W115" s="27"/>
      <c r="X115" s="27"/>
      <c r="Y115" s="27"/>
      <c r="Z115" s="27"/>
      <c r="AA115" s="27"/>
      <c r="AB115" s="27"/>
      <c r="AC115" s="27"/>
    </row>
    <row r="116" spans="2:31">
      <c r="B116" s="27"/>
      <c r="C116" s="27" t="str">
        <f>VLOOKUP(H116,B112:I114,2,0)</f>
        <v>Vitoclima W2026MHE2</v>
      </c>
      <c r="D116" s="27"/>
      <c r="E116" s="27"/>
      <c r="F116" s="27"/>
      <c r="G116" s="27"/>
      <c r="H116" s="27">
        <f>MIN(H112:H114)</f>
        <v>1</v>
      </c>
      <c r="I116" s="27"/>
      <c r="L116" s="27"/>
      <c r="M116" s="27" t="str">
        <f>VLOOKUP(R116,L112:S114,2,0)</f>
        <v>Vitoclima 300-S/HE CF3035M1</v>
      </c>
      <c r="N116" s="27"/>
      <c r="O116" s="27"/>
      <c r="P116" s="27"/>
      <c r="Q116" s="27"/>
      <c r="R116" s="27">
        <f>MIN(R112:R114)</f>
        <v>1</v>
      </c>
      <c r="S116" s="27"/>
      <c r="V116" s="27"/>
      <c r="W116" s="27" t="str">
        <f>VLOOKUP(AB116,V112:AC114,2,0)</f>
        <v>Vitoclima 300-S/HE CNF3028M1</v>
      </c>
      <c r="X116" s="27"/>
      <c r="Y116" s="27"/>
      <c r="Z116" s="27"/>
      <c r="AA116" s="27"/>
      <c r="AB116" s="27">
        <f>MIN(AB112:AB114)</f>
        <v>1</v>
      </c>
      <c r="AC116" s="27"/>
    </row>
    <row r="117" spans="2:31">
      <c r="B117" s="27"/>
      <c r="C117" s="27">
        <f>VLOOKUP(H116,B112:I114,8,0)</f>
        <v>7714324</v>
      </c>
      <c r="D117" s="27"/>
      <c r="E117" s="27"/>
      <c r="F117" s="27"/>
      <c r="G117" s="27"/>
      <c r="H117" s="27"/>
      <c r="I117" s="27"/>
      <c r="L117" s="27"/>
      <c r="M117" s="27" t="str">
        <f>VLOOKUP(R116,L112:S114,8,0)</f>
        <v>ZK05527</v>
      </c>
      <c r="N117" s="27"/>
      <c r="O117" s="27"/>
      <c r="P117" s="27"/>
      <c r="Q117" s="27"/>
      <c r="R117" s="27"/>
      <c r="S117" s="27"/>
      <c r="V117" s="27"/>
      <c r="W117" s="27">
        <f>VLOOKUP(AB116,V112:AC114,8,0)</f>
        <v>7634585</v>
      </c>
      <c r="X117" s="27"/>
      <c r="Y117" s="27"/>
      <c r="Z117" s="27"/>
      <c r="AA117" s="27"/>
      <c r="AB117" s="27"/>
      <c r="AC117" s="27"/>
    </row>
    <row r="119" spans="2:31">
      <c r="B119" s="27" t="s">
        <v>619</v>
      </c>
      <c r="C119" s="157" t="s">
        <v>614</v>
      </c>
      <c r="D119" s="27"/>
      <c r="E119" s="27"/>
      <c r="F119" s="27"/>
      <c r="G119" s="27"/>
      <c r="H119" s="27"/>
      <c r="I119" s="27"/>
      <c r="L119" s="27"/>
      <c r="M119" s="157" t="s">
        <v>620</v>
      </c>
      <c r="N119" s="27"/>
      <c r="O119" s="27"/>
      <c r="P119" s="27"/>
      <c r="Q119" s="27"/>
      <c r="R119" s="27"/>
      <c r="S119" s="27"/>
      <c r="V119" s="27"/>
      <c r="W119" s="157" t="s">
        <v>620</v>
      </c>
      <c r="X119" s="27"/>
      <c r="Y119" s="27"/>
      <c r="Z119" s="27"/>
      <c r="AA119" s="27"/>
      <c r="AB119" s="27"/>
      <c r="AC119" s="27"/>
      <c r="AE119" s="188" t="s">
        <v>626</v>
      </c>
    </row>
    <row r="120" spans="2:31">
      <c r="B120" s="27"/>
      <c r="C120" s="27"/>
      <c r="D120" s="154" t="s">
        <v>555</v>
      </c>
      <c r="E120" s="154"/>
      <c r="F120" s="154"/>
      <c r="G120" s="98" t="s">
        <v>557</v>
      </c>
      <c r="H120" s="27" t="s">
        <v>558</v>
      </c>
      <c r="I120" s="27"/>
      <c r="L120" s="27"/>
      <c r="M120" s="27"/>
      <c r="N120" s="154"/>
      <c r="O120" s="154"/>
      <c r="P120" s="154"/>
      <c r="Q120" s="98" t="s">
        <v>557</v>
      </c>
      <c r="R120" s="27" t="s">
        <v>558</v>
      </c>
      <c r="S120" s="27"/>
      <c r="V120" s="27"/>
      <c r="W120" s="27"/>
      <c r="X120" s="154"/>
      <c r="Y120" s="154"/>
      <c r="Z120" s="154"/>
      <c r="AA120" s="98" t="s">
        <v>557</v>
      </c>
      <c r="AB120" s="27" t="s">
        <v>558</v>
      </c>
      <c r="AC120" s="27"/>
      <c r="AE120" s="187" t="str">
        <f>IF(Multisplit!U81=TRUE,IF(Multisplit!R92=1,Wymagania!C125,IF(Multisplit!R92=2,Wymagania!M125,Wymagania!W125)),"")</f>
        <v>Vitoclima W2035MHE2</v>
      </c>
    </row>
    <row r="121" spans="2:31">
      <c r="B121" s="27">
        <v>1</v>
      </c>
      <c r="C121" s="159" t="s">
        <v>630</v>
      </c>
      <c r="D121" s="155">
        <v>450</v>
      </c>
      <c r="E121" s="154">
        <v>2700</v>
      </c>
      <c r="F121" s="155"/>
      <c r="G121" s="27">
        <f>$D$58</f>
        <v>3372</v>
      </c>
      <c r="H121" s="27">
        <f>IF(G121&lt;=E121,1,5)</f>
        <v>5</v>
      </c>
      <c r="I121" s="27">
        <v>7714324</v>
      </c>
      <c r="L121" s="27">
        <v>1</v>
      </c>
      <c r="M121" s="159" t="s">
        <v>627</v>
      </c>
      <c r="N121" s="155"/>
      <c r="O121" s="154">
        <v>3500</v>
      </c>
      <c r="P121" s="155"/>
      <c r="Q121" s="27">
        <f>$D$58</f>
        <v>3372</v>
      </c>
      <c r="R121" s="27">
        <f>IF(Q121&lt;=O121,1,5)</f>
        <v>1</v>
      </c>
      <c r="S121" s="27" t="s">
        <v>621</v>
      </c>
      <c r="V121" s="27">
        <v>1</v>
      </c>
      <c r="W121" s="159" t="s">
        <v>660</v>
      </c>
      <c r="X121" s="155"/>
      <c r="Y121" s="154">
        <v>2700</v>
      </c>
      <c r="Z121" s="155"/>
      <c r="AA121" s="27">
        <f>$D$58</f>
        <v>3372</v>
      </c>
      <c r="AB121" s="27">
        <f>IF(AA121&lt;=Y121,1,5)</f>
        <v>5</v>
      </c>
      <c r="AC121" s="27">
        <v>7634585</v>
      </c>
    </row>
    <row r="122" spans="2:31">
      <c r="B122" s="27">
        <v>2</v>
      </c>
      <c r="C122" s="159" t="s">
        <v>631</v>
      </c>
      <c r="D122" s="155">
        <v>700</v>
      </c>
      <c r="E122" s="154">
        <v>3500</v>
      </c>
      <c r="F122" s="155"/>
      <c r="G122" s="27">
        <f t="shared" ref="G122:G123" si="13">$D$58</f>
        <v>3372</v>
      </c>
      <c r="H122" s="27">
        <f>IF(G122&lt;=E122,2,5)</f>
        <v>2</v>
      </c>
      <c r="I122" s="27">
        <v>7714326</v>
      </c>
      <c r="L122" s="27">
        <v>2</v>
      </c>
      <c r="M122" s="159" t="s">
        <v>628</v>
      </c>
      <c r="N122" s="155"/>
      <c r="O122" s="154">
        <v>4500</v>
      </c>
      <c r="P122" s="155"/>
      <c r="Q122" s="27">
        <f t="shared" ref="Q122:Q123" si="14">$D$58</f>
        <v>3372</v>
      </c>
      <c r="R122" s="27">
        <f>IF(Q122&lt;=O122,2,5)</f>
        <v>2</v>
      </c>
      <c r="S122" s="27" t="s">
        <v>622</v>
      </c>
      <c r="V122" s="27">
        <v>2</v>
      </c>
      <c r="W122" s="159" t="s">
        <v>661</v>
      </c>
      <c r="X122" s="155"/>
      <c r="Y122" s="154">
        <v>3500</v>
      </c>
      <c r="Z122" s="155"/>
      <c r="AA122" s="27">
        <f t="shared" ref="AA122:AA123" si="15">$D$58</f>
        <v>3372</v>
      </c>
      <c r="AB122" s="27">
        <f>IF(AA122&lt;=Y122,2,5)</f>
        <v>2</v>
      </c>
      <c r="AC122" s="27">
        <v>7634586</v>
      </c>
    </row>
    <row r="123" spans="2:31">
      <c r="B123" s="27">
        <v>3</v>
      </c>
      <c r="C123" s="159" t="s">
        <v>632</v>
      </c>
      <c r="D123" s="155">
        <v>1260</v>
      </c>
      <c r="E123" s="154">
        <v>5200</v>
      </c>
      <c r="F123" s="158"/>
      <c r="G123" s="27">
        <f t="shared" si="13"/>
        <v>3372</v>
      </c>
      <c r="H123" s="27">
        <f>IF(G123&lt;=E123,3,5)</f>
        <v>3</v>
      </c>
      <c r="I123" s="27">
        <v>7714328</v>
      </c>
      <c r="L123" s="27">
        <v>3</v>
      </c>
      <c r="M123" s="159" t="s">
        <v>629</v>
      </c>
      <c r="N123" s="155"/>
      <c r="O123" s="154">
        <v>7100</v>
      </c>
      <c r="P123" s="158"/>
      <c r="Q123" s="27">
        <f t="shared" si="14"/>
        <v>3372</v>
      </c>
      <c r="R123" s="27">
        <f>IF(Q123&lt;=O123,3,5)</f>
        <v>3</v>
      </c>
      <c r="S123" s="27" t="s">
        <v>623</v>
      </c>
      <c r="V123" s="27">
        <v>3</v>
      </c>
      <c r="W123" s="159" t="s">
        <v>662</v>
      </c>
      <c r="X123" s="155"/>
      <c r="Y123" s="154">
        <v>5200</v>
      </c>
      <c r="Z123" s="158"/>
      <c r="AA123" s="27">
        <f t="shared" si="15"/>
        <v>3372</v>
      </c>
      <c r="AB123" s="27">
        <f>IF(AA123&lt;=Y123,3,5)</f>
        <v>3</v>
      </c>
      <c r="AC123" s="27">
        <v>7634587</v>
      </c>
    </row>
    <row r="124" spans="2:31">
      <c r="B124" s="27"/>
      <c r="C124" s="27"/>
      <c r="D124" s="27"/>
      <c r="E124" s="27"/>
      <c r="F124" s="27"/>
      <c r="G124" s="27"/>
      <c r="H124" s="27"/>
      <c r="I124" s="27"/>
      <c r="L124" s="27"/>
      <c r="M124" s="27"/>
      <c r="N124" s="27"/>
      <c r="O124" s="27"/>
      <c r="P124" s="27"/>
      <c r="Q124" s="27"/>
      <c r="R124" s="27"/>
      <c r="S124" s="27"/>
      <c r="V124" s="27"/>
      <c r="W124" s="27"/>
      <c r="X124" s="27"/>
      <c r="Y124" s="27"/>
      <c r="Z124" s="27"/>
      <c r="AA124" s="27"/>
      <c r="AB124" s="27"/>
      <c r="AC124" s="27"/>
    </row>
    <row r="125" spans="2:31">
      <c r="B125" s="27"/>
      <c r="C125" s="27" t="str">
        <f>VLOOKUP(H125,B121:I123,2,0)</f>
        <v>Vitoclima W2035MHE2</v>
      </c>
      <c r="D125" s="27"/>
      <c r="E125" s="27"/>
      <c r="F125" s="27"/>
      <c r="G125" s="27"/>
      <c r="H125" s="27">
        <f>MIN(H121:H123)</f>
        <v>2</v>
      </c>
      <c r="I125" s="27"/>
      <c r="L125" s="27"/>
      <c r="M125" s="27" t="str">
        <f>VLOOKUP(R125,L121:S123,2,0)</f>
        <v>Vitoclima 300-S/HE CF3035M1</v>
      </c>
      <c r="N125" s="27"/>
      <c r="O125" s="27"/>
      <c r="P125" s="27"/>
      <c r="Q125" s="27"/>
      <c r="R125" s="27">
        <f>MIN(R121:R123)</f>
        <v>1</v>
      </c>
      <c r="S125" s="27"/>
      <c r="V125" s="27"/>
      <c r="W125" s="27" t="str">
        <f>VLOOKUP(AB125,V121:AC123,2,0)</f>
        <v>Vitoclima 300-S/HE CNF3036M1</v>
      </c>
      <c r="X125" s="27"/>
      <c r="Y125" s="27"/>
      <c r="Z125" s="27"/>
      <c r="AA125" s="27"/>
      <c r="AB125" s="27">
        <f>MIN(AB121:AB123)</f>
        <v>2</v>
      </c>
      <c r="AC125" s="27"/>
    </row>
    <row r="126" spans="2:31">
      <c r="B126" s="27"/>
      <c r="C126" s="27">
        <f>VLOOKUP(H125,B121:I123,8,0)</f>
        <v>7714326</v>
      </c>
      <c r="D126" s="27"/>
      <c r="E126" s="27"/>
      <c r="F126" s="27"/>
      <c r="G126" s="27"/>
      <c r="H126" s="27"/>
      <c r="I126" s="27"/>
      <c r="L126" s="27"/>
      <c r="M126" s="27" t="str">
        <f>VLOOKUP(R125,L121:S123,8,0)</f>
        <v>ZK05527</v>
      </c>
      <c r="N126" s="27"/>
      <c r="O126" s="27"/>
      <c r="P126" s="27"/>
      <c r="Q126" s="27"/>
      <c r="R126" s="27"/>
      <c r="S126" s="27"/>
      <c r="V126" s="27"/>
      <c r="W126" s="27">
        <f>VLOOKUP(AB125,V121:AC123,8,0)</f>
        <v>7634586</v>
      </c>
      <c r="X126" s="27"/>
      <c r="Y126" s="27"/>
      <c r="Z126" s="27"/>
      <c r="AA126" s="27"/>
      <c r="AB126" s="27"/>
      <c r="AC126" s="27"/>
    </row>
    <row r="129" spans="3:10">
      <c r="F129" s="187">
        <v>300</v>
      </c>
      <c r="G129" s="187" t="s">
        <v>663</v>
      </c>
    </row>
    <row r="130" spans="3:10">
      <c r="C130" s="187" t="str">
        <f>AE84</f>
        <v>Vitoclima 300-S/HE CNF3028M1</v>
      </c>
      <c r="D130" s="187" t="b">
        <f>ISNUMBER(FIND("300",C130))</f>
        <v>1</v>
      </c>
      <c r="E130" s="187" t="b">
        <f>ISNUMBER(FIND("CNF",C130))</f>
        <v>1</v>
      </c>
      <c r="F130" s="187">
        <f t="shared" ref="F130:G134" si="16">IF(D130=TRUE,1,0)</f>
        <v>1</v>
      </c>
      <c r="G130" s="187">
        <f t="shared" si="16"/>
        <v>1</v>
      </c>
      <c r="H130" s="187">
        <f>F130-G130</f>
        <v>0</v>
      </c>
    </row>
    <row r="131" spans="3:10">
      <c r="C131" s="187" t="str">
        <f>AE93</f>
        <v>Vitoclima 300-S/HE CNF3036M1</v>
      </c>
      <c r="D131" s="187" t="b">
        <f>ISNUMBER(FIND("300",C131))</f>
        <v>1</v>
      </c>
      <c r="E131" s="187" t="b">
        <f>ISNUMBER(FIND("CNF",C131))</f>
        <v>1</v>
      </c>
      <c r="F131" s="187">
        <f t="shared" si="16"/>
        <v>1</v>
      </c>
      <c r="G131" s="187">
        <f t="shared" si="16"/>
        <v>1</v>
      </c>
      <c r="H131" s="187">
        <f>F131-G131</f>
        <v>0</v>
      </c>
    </row>
    <row r="132" spans="3:10">
      <c r="C132" s="187" t="str">
        <f>AE102</f>
        <v/>
      </c>
      <c r="D132" s="187" t="b">
        <f>ISNUMBER(FIND("300",C132))</f>
        <v>0</v>
      </c>
      <c r="E132" s="187" t="b">
        <f>ISNUMBER(FIND("CNF",C132))</f>
        <v>0</v>
      </c>
      <c r="F132" s="187">
        <f t="shared" si="16"/>
        <v>0</v>
      </c>
      <c r="G132" s="187">
        <f t="shared" si="16"/>
        <v>0</v>
      </c>
      <c r="H132" s="187">
        <f>F132-G132</f>
        <v>0</v>
      </c>
    </row>
    <row r="133" spans="3:10">
      <c r="C133" s="187" t="str">
        <f>AE111</f>
        <v/>
      </c>
      <c r="D133" s="187" t="b">
        <f>ISNUMBER(FIND("300",C133))</f>
        <v>0</v>
      </c>
      <c r="E133" s="187" t="b">
        <f>ISNUMBER(FIND("CNF",C133))</f>
        <v>0</v>
      </c>
      <c r="F133" s="187">
        <f t="shared" si="16"/>
        <v>0</v>
      </c>
      <c r="G133" s="187">
        <f t="shared" si="16"/>
        <v>0</v>
      </c>
      <c r="H133" s="187">
        <f>F133-G133</f>
        <v>0</v>
      </c>
    </row>
    <row r="134" spans="3:10">
      <c r="C134" s="187" t="str">
        <f>AE120</f>
        <v>Vitoclima W2035MHE2</v>
      </c>
      <c r="D134" s="187" t="b">
        <f>ISNUMBER(FIND("300",C134))</f>
        <v>0</v>
      </c>
      <c r="E134" s="187" t="b">
        <f>ISNUMBER(FIND("CNF",C134))</f>
        <v>0</v>
      </c>
      <c r="F134" s="187">
        <f t="shared" si="16"/>
        <v>0</v>
      </c>
      <c r="G134" s="187">
        <f t="shared" si="16"/>
        <v>0</v>
      </c>
      <c r="H134" s="187">
        <f>F134-G134</f>
        <v>0</v>
      </c>
    </row>
    <row r="137" spans="3:10">
      <c r="C137" s="190" t="str">
        <f>IF(H130=1,C130,"")</f>
        <v/>
      </c>
      <c r="D137" s="187">
        <f>IF(C137="",0,1)</f>
        <v>0</v>
      </c>
      <c r="F137" s="190" t="str">
        <f>IF(F130=0,C130,"")</f>
        <v/>
      </c>
      <c r="G137" s="187">
        <f>IF(F137="",0,1)</f>
        <v>0</v>
      </c>
      <c r="I137" s="187" t="str">
        <f>IF(G130=1,C130,"")</f>
        <v>Vitoclima 300-S/HE CNF3028M1</v>
      </c>
      <c r="J137" s="187">
        <f>IF(I137="",0,1)</f>
        <v>1</v>
      </c>
    </row>
    <row r="138" spans="3:10">
      <c r="C138" s="190" t="str">
        <f>IF(H131=1,C131,"")</f>
        <v/>
      </c>
      <c r="D138" s="187">
        <f>IF(C138="",0,1)</f>
        <v>0</v>
      </c>
      <c r="F138" s="190" t="str">
        <f>IF(F131=0,C131,"")</f>
        <v/>
      </c>
      <c r="G138" s="187">
        <f>IF(F138="",0,1)</f>
        <v>0</v>
      </c>
      <c r="I138" s="187" t="str">
        <f t="shared" ref="I138:I141" si="17">IF(G131=1,C131,"")</f>
        <v>Vitoclima 300-S/HE CNF3036M1</v>
      </c>
      <c r="J138" s="187">
        <f t="shared" ref="J138:J141" si="18">IF(I138="",0,1)</f>
        <v>1</v>
      </c>
    </row>
    <row r="139" spans="3:10">
      <c r="C139" s="190" t="str">
        <f>IF(H132=1,C132,"")</f>
        <v/>
      </c>
      <c r="D139" s="187">
        <f>IF(C139="",0,1)</f>
        <v>0</v>
      </c>
      <c r="F139" s="190" t="str">
        <f>IF(F132=0,C132,"")</f>
        <v/>
      </c>
      <c r="G139" s="187">
        <f>IF(F139="",0,1)</f>
        <v>0</v>
      </c>
      <c r="I139" s="187" t="str">
        <f t="shared" si="17"/>
        <v/>
      </c>
      <c r="J139" s="187">
        <f t="shared" si="18"/>
        <v>0</v>
      </c>
    </row>
    <row r="140" spans="3:10">
      <c r="C140" s="190" t="str">
        <f>IF(H133=1,C133,"")</f>
        <v/>
      </c>
      <c r="D140" s="187">
        <f>IF(C140="",0,1)</f>
        <v>0</v>
      </c>
      <c r="F140" s="190" t="str">
        <f>IF(F133=0,C133,"")</f>
        <v/>
      </c>
      <c r="G140" s="187">
        <f>IF(F140="",0,1)</f>
        <v>0</v>
      </c>
      <c r="I140" s="187" t="str">
        <f t="shared" si="17"/>
        <v/>
      </c>
      <c r="J140" s="187">
        <f t="shared" si="18"/>
        <v>0</v>
      </c>
    </row>
    <row r="141" spans="3:10">
      <c r="C141" s="190" t="str">
        <f>IF(H134=1,C134,"")</f>
        <v/>
      </c>
      <c r="D141" s="187">
        <f>IF(C141="",0,1)</f>
        <v>0</v>
      </c>
      <c r="F141" s="190" t="str">
        <f>IF(F134=0,C134,"")</f>
        <v>Vitoclima W2035MHE2</v>
      </c>
      <c r="G141" s="187">
        <f>IF(F141="",0,1)</f>
        <v>1</v>
      </c>
      <c r="I141" s="187" t="str">
        <f t="shared" si="17"/>
        <v/>
      </c>
      <c r="J141" s="187">
        <f t="shared" si="18"/>
        <v>0</v>
      </c>
    </row>
    <row r="143" spans="3:10">
      <c r="C143" s="187" t="str" cm="1">
        <f t="array" ref="C143:C147">_xlfn.SORTBY(C137:C141,D137:D141,-1)</f>
        <v/>
      </c>
      <c r="F143" s="187" t="str" cm="1">
        <f t="array" ref="F143:F147">_xlfn.SORTBY(F137:F141,G137:G141,-1)</f>
        <v>Vitoclima W2035MHE2</v>
      </c>
      <c r="I143" s="187" t="str" cm="1">
        <f t="array" ref="I143:I147">_xlfn.SORTBY(I137:I141,J137:J141,-1)</f>
        <v>Vitoclima 300-S/HE CNF3028M1</v>
      </c>
    </row>
    <row r="144" spans="3:10">
      <c r="C144" s="187" t="str">
        <v/>
      </c>
      <c r="F144" s="187" t="str">
        <v/>
      </c>
      <c r="I144" s="187" t="str">
        <v>Vitoclima 300-S/HE CNF3036M1</v>
      </c>
    </row>
    <row r="145" spans="3:9">
      <c r="C145" s="187" t="str">
        <v/>
      </c>
      <c r="F145" s="187" t="str">
        <v/>
      </c>
      <c r="I145" s="187" t="str">
        <v/>
      </c>
    </row>
    <row r="146" spans="3:9">
      <c r="C146" s="187" t="str">
        <v/>
      </c>
      <c r="F146" s="187" t="str">
        <v/>
      </c>
      <c r="I146" s="187" t="str">
        <v/>
      </c>
    </row>
    <row r="147" spans="3:9">
      <c r="C147" s="187" t="str">
        <v/>
      </c>
      <c r="F147" s="187" t="str">
        <v/>
      </c>
      <c r="I147" s="187" t="str">
        <v/>
      </c>
    </row>
  </sheetData>
  <sheetProtection algorithmName="SHA-512" hashValue="A6FKVkim3Xr2EAyXB8MA5lZO3fenkoxbzFhLC3uVmciGKVtSuxv/cBabW5EU9rcdYHP8rqQBnqYSfAUojNekTQ==" saltValue="u/6e9oxmkYIofYYCdOFDtw==" spinCount="100000" sheet="1" objects="1" scenarios="1"/>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B8732E-C065-4804-B061-4DB27DCB1B2C}">
  <sheetPr codeName="Arkusz16"/>
  <dimension ref="A1"/>
  <sheetViews>
    <sheetView zoomScale="70" zoomScaleNormal="70" workbookViewId="0">
      <selection activeCell="Y22" sqref="Y22"/>
    </sheetView>
  </sheetViews>
  <sheetFormatPr defaultRowHeight="14.4"/>
  <cols>
    <col min="1" max="16384" width="8.88671875" style="15"/>
  </cols>
  <sheetData/>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39F8F4-AA76-48F9-8D03-93787BFB113D}">
  <sheetPr codeName="Arkusz13"/>
  <dimension ref="B2:K233"/>
  <sheetViews>
    <sheetView topLeftCell="A76" zoomScale="70" zoomScaleNormal="70" workbookViewId="0">
      <selection activeCell="A94" sqref="A94:XFD94"/>
    </sheetView>
  </sheetViews>
  <sheetFormatPr defaultColWidth="9.88671875" defaultRowHeight="15"/>
  <cols>
    <col min="1" max="1" width="3" style="59" customWidth="1"/>
    <col min="2" max="2" width="5.21875" style="59" customWidth="1"/>
    <col min="3" max="3" width="11.44140625" style="59" customWidth="1"/>
    <col min="4" max="4" width="34.21875" style="59" customWidth="1"/>
    <col min="5" max="5" width="8.6640625" style="59" customWidth="1"/>
    <col min="6" max="7" width="57.109375" style="59" bestFit="1" customWidth="1"/>
    <col min="8" max="8" width="36.44140625" style="59" bestFit="1" customWidth="1"/>
    <col min="9" max="9" width="54.88671875" style="60" bestFit="1" customWidth="1"/>
    <col min="10" max="10" width="9.88671875" style="61"/>
    <col min="11" max="256" width="9.88671875" style="59"/>
    <col min="257" max="257" width="3" style="59" customWidth="1"/>
    <col min="258" max="258" width="5.21875" style="59" customWidth="1"/>
    <col min="259" max="259" width="11.44140625" style="59" customWidth="1"/>
    <col min="260" max="260" width="34.21875" style="59" customWidth="1"/>
    <col min="261" max="261" width="8.6640625" style="59" customWidth="1"/>
    <col min="262" max="265" width="24.5546875" style="59" customWidth="1"/>
    <col min="266" max="512" width="9.88671875" style="59"/>
    <col min="513" max="513" width="3" style="59" customWidth="1"/>
    <col min="514" max="514" width="5.21875" style="59" customWidth="1"/>
    <col min="515" max="515" width="11.44140625" style="59" customWidth="1"/>
    <col min="516" max="516" width="34.21875" style="59" customWidth="1"/>
    <col min="517" max="517" width="8.6640625" style="59" customWidth="1"/>
    <col min="518" max="521" width="24.5546875" style="59" customWidth="1"/>
    <col min="522" max="768" width="9.88671875" style="59"/>
    <col min="769" max="769" width="3" style="59" customWidth="1"/>
    <col min="770" max="770" width="5.21875" style="59" customWidth="1"/>
    <col min="771" max="771" width="11.44140625" style="59" customWidth="1"/>
    <col min="772" max="772" width="34.21875" style="59" customWidth="1"/>
    <col min="773" max="773" width="8.6640625" style="59" customWidth="1"/>
    <col min="774" max="777" width="24.5546875" style="59" customWidth="1"/>
    <col min="778" max="1024" width="9.88671875" style="59"/>
    <col min="1025" max="1025" width="3" style="59" customWidth="1"/>
    <col min="1026" max="1026" width="5.21875" style="59" customWidth="1"/>
    <col min="1027" max="1027" width="11.44140625" style="59" customWidth="1"/>
    <col min="1028" max="1028" width="34.21875" style="59" customWidth="1"/>
    <col min="1029" max="1029" width="8.6640625" style="59" customWidth="1"/>
    <col min="1030" max="1033" width="24.5546875" style="59" customWidth="1"/>
    <col min="1034" max="1280" width="9.88671875" style="59"/>
    <col min="1281" max="1281" width="3" style="59" customWidth="1"/>
    <col min="1282" max="1282" width="5.21875" style="59" customWidth="1"/>
    <col min="1283" max="1283" width="11.44140625" style="59" customWidth="1"/>
    <col min="1284" max="1284" width="34.21875" style="59" customWidth="1"/>
    <col min="1285" max="1285" width="8.6640625" style="59" customWidth="1"/>
    <col min="1286" max="1289" width="24.5546875" style="59" customWidth="1"/>
    <col min="1290" max="1536" width="9.88671875" style="59"/>
    <col min="1537" max="1537" width="3" style="59" customWidth="1"/>
    <col min="1538" max="1538" width="5.21875" style="59" customWidth="1"/>
    <col min="1539" max="1539" width="11.44140625" style="59" customWidth="1"/>
    <col min="1540" max="1540" width="34.21875" style="59" customWidth="1"/>
    <col min="1541" max="1541" width="8.6640625" style="59" customWidth="1"/>
    <col min="1542" max="1545" width="24.5546875" style="59" customWidth="1"/>
    <col min="1546" max="1792" width="9.88671875" style="59"/>
    <col min="1793" max="1793" width="3" style="59" customWidth="1"/>
    <col min="1794" max="1794" width="5.21875" style="59" customWidth="1"/>
    <col min="1795" max="1795" width="11.44140625" style="59" customWidth="1"/>
    <col min="1796" max="1796" width="34.21875" style="59" customWidth="1"/>
    <col min="1797" max="1797" width="8.6640625" style="59" customWidth="1"/>
    <col min="1798" max="1801" width="24.5546875" style="59" customWidth="1"/>
    <col min="1802" max="2048" width="9.88671875" style="59"/>
    <col min="2049" max="2049" width="3" style="59" customWidth="1"/>
    <col min="2050" max="2050" width="5.21875" style="59" customWidth="1"/>
    <col min="2051" max="2051" width="11.44140625" style="59" customWidth="1"/>
    <col min="2052" max="2052" width="34.21875" style="59" customWidth="1"/>
    <col min="2053" max="2053" width="8.6640625" style="59" customWidth="1"/>
    <col min="2054" max="2057" width="24.5546875" style="59" customWidth="1"/>
    <col min="2058" max="2304" width="9.88671875" style="59"/>
    <col min="2305" max="2305" width="3" style="59" customWidth="1"/>
    <col min="2306" max="2306" width="5.21875" style="59" customWidth="1"/>
    <col min="2307" max="2307" width="11.44140625" style="59" customWidth="1"/>
    <col min="2308" max="2308" width="34.21875" style="59" customWidth="1"/>
    <col min="2309" max="2309" width="8.6640625" style="59" customWidth="1"/>
    <col min="2310" max="2313" width="24.5546875" style="59" customWidth="1"/>
    <col min="2314" max="2560" width="9.88671875" style="59"/>
    <col min="2561" max="2561" width="3" style="59" customWidth="1"/>
    <col min="2562" max="2562" width="5.21875" style="59" customWidth="1"/>
    <col min="2563" max="2563" width="11.44140625" style="59" customWidth="1"/>
    <col min="2564" max="2564" width="34.21875" style="59" customWidth="1"/>
    <col min="2565" max="2565" width="8.6640625" style="59" customWidth="1"/>
    <col min="2566" max="2569" width="24.5546875" style="59" customWidth="1"/>
    <col min="2570" max="2816" width="9.88671875" style="59"/>
    <col min="2817" max="2817" width="3" style="59" customWidth="1"/>
    <col min="2818" max="2818" width="5.21875" style="59" customWidth="1"/>
    <col min="2819" max="2819" width="11.44140625" style="59" customWidth="1"/>
    <col min="2820" max="2820" width="34.21875" style="59" customWidth="1"/>
    <col min="2821" max="2821" width="8.6640625" style="59" customWidth="1"/>
    <col min="2822" max="2825" width="24.5546875" style="59" customWidth="1"/>
    <col min="2826" max="3072" width="9.88671875" style="59"/>
    <col min="3073" max="3073" width="3" style="59" customWidth="1"/>
    <col min="3074" max="3074" width="5.21875" style="59" customWidth="1"/>
    <col min="3075" max="3075" width="11.44140625" style="59" customWidth="1"/>
    <col min="3076" max="3076" width="34.21875" style="59" customWidth="1"/>
    <col min="3077" max="3077" width="8.6640625" style="59" customWidth="1"/>
    <col min="3078" max="3081" width="24.5546875" style="59" customWidth="1"/>
    <col min="3082" max="3328" width="9.88671875" style="59"/>
    <col min="3329" max="3329" width="3" style="59" customWidth="1"/>
    <col min="3330" max="3330" width="5.21875" style="59" customWidth="1"/>
    <col min="3331" max="3331" width="11.44140625" style="59" customWidth="1"/>
    <col min="3332" max="3332" width="34.21875" style="59" customWidth="1"/>
    <col min="3333" max="3333" width="8.6640625" style="59" customWidth="1"/>
    <col min="3334" max="3337" width="24.5546875" style="59" customWidth="1"/>
    <col min="3338" max="3584" width="9.88671875" style="59"/>
    <col min="3585" max="3585" width="3" style="59" customWidth="1"/>
    <col min="3586" max="3586" width="5.21875" style="59" customWidth="1"/>
    <col min="3587" max="3587" width="11.44140625" style="59" customWidth="1"/>
    <col min="3588" max="3588" width="34.21875" style="59" customWidth="1"/>
    <col min="3589" max="3589" width="8.6640625" style="59" customWidth="1"/>
    <col min="3590" max="3593" width="24.5546875" style="59" customWidth="1"/>
    <col min="3594" max="3840" width="9.88671875" style="59"/>
    <col min="3841" max="3841" width="3" style="59" customWidth="1"/>
    <col min="3842" max="3842" width="5.21875" style="59" customWidth="1"/>
    <col min="3843" max="3843" width="11.44140625" style="59" customWidth="1"/>
    <col min="3844" max="3844" width="34.21875" style="59" customWidth="1"/>
    <col min="3845" max="3845" width="8.6640625" style="59" customWidth="1"/>
    <col min="3846" max="3849" width="24.5546875" style="59" customWidth="1"/>
    <col min="3850" max="4096" width="9.88671875" style="59"/>
    <col min="4097" max="4097" width="3" style="59" customWidth="1"/>
    <col min="4098" max="4098" width="5.21875" style="59" customWidth="1"/>
    <col min="4099" max="4099" width="11.44140625" style="59" customWidth="1"/>
    <col min="4100" max="4100" width="34.21875" style="59" customWidth="1"/>
    <col min="4101" max="4101" width="8.6640625" style="59" customWidth="1"/>
    <col min="4102" max="4105" width="24.5546875" style="59" customWidth="1"/>
    <col min="4106" max="4352" width="9.88671875" style="59"/>
    <col min="4353" max="4353" width="3" style="59" customWidth="1"/>
    <col min="4354" max="4354" width="5.21875" style="59" customWidth="1"/>
    <col min="4355" max="4355" width="11.44140625" style="59" customWidth="1"/>
    <col min="4356" max="4356" width="34.21875" style="59" customWidth="1"/>
    <col min="4357" max="4357" width="8.6640625" style="59" customWidth="1"/>
    <col min="4358" max="4361" width="24.5546875" style="59" customWidth="1"/>
    <col min="4362" max="4608" width="9.88671875" style="59"/>
    <col min="4609" max="4609" width="3" style="59" customWidth="1"/>
    <col min="4610" max="4610" width="5.21875" style="59" customWidth="1"/>
    <col min="4611" max="4611" width="11.44140625" style="59" customWidth="1"/>
    <col min="4612" max="4612" width="34.21875" style="59" customWidth="1"/>
    <col min="4613" max="4613" width="8.6640625" style="59" customWidth="1"/>
    <col min="4614" max="4617" width="24.5546875" style="59" customWidth="1"/>
    <col min="4618" max="4864" width="9.88671875" style="59"/>
    <col min="4865" max="4865" width="3" style="59" customWidth="1"/>
    <col min="4866" max="4866" width="5.21875" style="59" customWidth="1"/>
    <col min="4867" max="4867" width="11.44140625" style="59" customWidth="1"/>
    <col min="4868" max="4868" width="34.21875" style="59" customWidth="1"/>
    <col min="4869" max="4869" width="8.6640625" style="59" customWidth="1"/>
    <col min="4870" max="4873" width="24.5546875" style="59" customWidth="1"/>
    <col min="4874" max="5120" width="9.88671875" style="59"/>
    <col min="5121" max="5121" width="3" style="59" customWidth="1"/>
    <col min="5122" max="5122" width="5.21875" style="59" customWidth="1"/>
    <col min="5123" max="5123" width="11.44140625" style="59" customWidth="1"/>
    <col min="5124" max="5124" width="34.21875" style="59" customWidth="1"/>
    <col min="5125" max="5125" width="8.6640625" style="59" customWidth="1"/>
    <col min="5126" max="5129" width="24.5546875" style="59" customWidth="1"/>
    <col min="5130" max="5376" width="9.88671875" style="59"/>
    <col min="5377" max="5377" width="3" style="59" customWidth="1"/>
    <col min="5378" max="5378" width="5.21875" style="59" customWidth="1"/>
    <col min="5379" max="5379" width="11.44140625" style="59" customWidth="1"/>
    <col min="5380" max="5380" width="34.21875" style="59" customWidth="1"/>
    <col min="5381" max="5381" width="8.6640625" style="59" customWidth="1"/>
    <col min="5382" max="5385" width="24.5546875" style="59" customWidth="1"/>
    <col min="5386" max="5632" width="9.88671875" style="59"/>
    <col min="5633" max="5633" width="3" style="59" customWidth="1"/>
    <col min="5634" max="5634" width="5.21875" style="59" customWidth="1"/>
    <col min="5635" max="5635" width="11.44140625" style="59" customWidth="1"/>
    <col min="5636" max="5636" width="34.21875" style="59" customWidth="1"/>
    <col min="5637" max="5637" width="8.6640625" style="59" customWidth="1"/>
    <col min="5638" max="5641" width="24.5546875" style="59" customWidth="1"/>
    <col min="5642" max="5888" width="9.88671875" style="59"/>
    <col min="5889" max="5889" width="3" style="59" customWidth="1"/>
    <col min="5890" max="5890" width="5.21875" style="59" customWidth="1"/>
    <col min="5891" max="5891" width="11.44140625" style="59" customWidth="1"/>
    <col min="5892" max="5892" width="34.21875" style="59" customWidth="1"/>
    <col min="5893" max="5893" width="8.6640625" style="59" customWidth="1"/>
    <col min="5894" max="5897" width="24.5546875" style="59" customWidth="1"/>
    <col min="5898" max="6144" width="9.88671875" style="59"/>
    <col min="6145" max="6145" width="3" style="59" customWidth="1"/>
    <col min="6146" max="6146" width="5.21875" style="59" customWidth="1"/>
    <col min="6147" max="6147" width="11.44140625" style="59" customWidth="1"/>
    <col min="6148" max="6148" width="34.21875" style="59" customWidth="1"/>
    <col min="6149" max="6149" width="8.6640625" style="59" customWidth="1"/>
    <col min="6150" max="6153" width="24.5546875" style="59" customWidth="1"/>
    <col min="6154" max="6400" width="9.88671875" style="59"/>
    <col min="6401" max="6401" width="3" style="59" customWidth="1"/>
    <col min="6402" max="6402" width="5.21875" style="59" customWidth="1"/>
    <col min="6403" max="6403" width="11.44140625" style="59" customWidth="1"/>
    <col min="6404" max="6404" width="34.21875" style="59" customWidth="1"/>
    <col min="6405" max="6405" width="8.6640625" style="59" customWidth="1"/>
    <col min="6406" max="6409" width="24.5546875" style="59" customWidth="1"/>
    <col min="6410" max="6656" width="9.88671875" style="59"/>
    <col min="6657" max="6657" width="3" style="59" customWidth="1"/>
    <col min="6658" max="6658" width="5.21875" style="59" customWidth="1"/>
    <col min="6659" max="6659" width="11.44140625" style="59" customWidth="1"/>
    <col min="6660" max="6660" width="34.21875" style="59" customWidth="1"/>
    <col min="6661" max="6661" width="8.6640625" style="59" customWidth="1"/>
    <col min="6662" max="6665" width="24.5546875" style="59" customWidth="1"/>
    <col min="6666" max="6912" width="9.88671875" style="59"/>
    <col min="6913" max="6913" width="3" style="59" customWidth="1"/>
    <col min="6914" max="6914" width="5.21875" style="59" customWidth="1"/>
    <col min="6915" max="6915" width="11.44140625" style="59" customWidth="1"/>
    <col min="6916" max="6916" width="34.21875" style="59" customWidth="1"/>
    <col min="6917" max="6917" width="8.6640625" style="59" customWidth="1"/>
    <col min="6918" max="6921" width="24.5546875" style="59" customWidth="1"/>
    <col min="6922" max="7168" width="9.88671875" style="59"/>
    <col min="7169" max="7169" width="3" style="59" customWidth="1"/>
    <col min="7170" max="7170" width="5.21875" style="59" customWidth="1"/>
    <col min="7171" max="7171" width="11.44140625" style="59" customWidth="1"/>
    <col min="7172" max="7172" width="34.21875" style="59" customWidth="1"/>
    <col min="7173" max="7173" width="8.6640625" style="59" customWidth="1"/>
    <col min="7174" max="7177" width="24.5546875" style="59" customWidth="1"/>
    <col min="7178" max="7424" width="9.88671875" style="59"/>
    <col min="7425" max="7425" width="3" style="59" customWidth="1"/>
    <col min="7426" max="7426" width="5.21875" style="59" customWidth="1"/>
    <col min="7427" max="7427" width="11.44140625" style="59" customWidth="1"/>
    <col min="7428" max="7428" width="34.21875" style="59" customWidth="1"/>
    <col min="7429" max="7429" width="8.6640625" style="59" customWidth="1"/>
    <col min="7430" max="7433" width="24.5546875" style="59" customWidth="1"/>
    <col min="7434" max="7680" width="9.88671875" style="59"/>
    <col min="7681" max="7681" width="3" style="59" customWidth="1"/>
    <col min="7682" max="7682" width="5.21875" style="59" customWidth="1"/>
    <col min="7683" max="7683" width="11.44140625" style="59" customWidth="1"/>
    <col min="7684" max="7684" width="34.21875" style="59" customWidth="1"/>
    <col min="7685" max="7685" width="8.6640625" style="59" customWidth="1"/>
    <col min="7686" max="7689" width="24.5546875" style="59" customWidth="1"/>
    <col min="7690" max="7936" width="9.88671875" style="59"/>
    <col min="7937" max="7937" width="3" style="59" customWidth="1"/>
    <col min="7938" max="7938" width="5.21875" style="59" customWidth="1"/>
    <col min="7939" max="7939" width="11.44140625" style="59" customWidth="1"/>
    <col min="7940" max="7940" width="34.21875" style="59" customWidth="1"/>
    <col min="7941" max="7941" width="8.6640625" style="59" customWidth="1"/>
    <col min="7942" max="7945" width="24.5546875" style="59" customWidth="1"/>
    <col min="7946" max="8192" width="9.88671875" style="59"/>
    <col min="8193" max="8193" width="3" style="59" customWidth="1"/>
    <col min="8194" max="8194" width="5.21875" style="59" customWidth="1"/>
    <col min="8195" max="8195" width="11.44140625" style="59" customWidth="1"/>
    <col min="8196" max="8196" width="34.21875" style="59" customWidth="1"/>
    <col min="8197" max="8197" width="8.6640625" style="59" customWidth="1"/>
    <col min="8198" max="8201" width="24.5546875" style="59" customWidth="1"/>
    <col min="8202" max="8448" width="9.88671875" style="59"/>
    <col min="8449" max="8449" width="3" style="59" customWidth="1"/>
    <col min="8450" max="8450" width="5.21875" style="59" customWidth="1"/>
    <col min="8451" max="8451" width="11.44140625" style="59" customWidth="1"/>
    <col min="8452" max="8452" width="34.21875" style="59" customWidth="1"/>
    <col min="8453" max="8453" width="8.6640625" style="59" customWidth="1"/>
    <col min="8454" max="8457" width="24.5546875" style="59" customWidth="1"/>
    <col min="8458" max="8704" width="9.88671875" style="59"/>
    <col min="8705" max="8705" width="3" style="59" customWidth="1"/>
    <col min="8706" max="8706" width="5.21875" style="59" customWidth="1"/>
    <col min="8707" max="8707" width="11.44140625" style="59" customWidth="1"/>
    <col min="8708" max="8708" width="34.21875" style="59" customWidth="1"/>
    <col min="8709" max="8709" width="8.6640625" style="59" customWidth="1"/>
    <col min="8710" max="8713" width="24.5546875" style="59" customWidth="1"/>
    <col min="8714" max="8960" width="9.88671875" style="59"/>
    <col min="8961" max="8961" width="3" style="59" customWidth="1"/>
    <col min="8962" max="8962" width="5.21875" style="59" customWidth="1"/>
    <col min="8963" max="8963" width="11.44140625" style="59" customWidth="1"/>
    <col min="8964" max="8964" width="34.21875" style="59" customWidth="1"/>
    <col min="8965" max="8965" width="8.6640625" style="59" customWidth="1"/>
    <col min="8966" max="8969" width="24.5546875" style="59" customWidth="1"/>
    <col min="8970" max="9216" width="9.88671875" style="59"/>
    <col min="9217" max="9217" width="3" style="59" customWidth="1"/>
    <col min="9218" max="9218" width="5.21875" style="59" customWidth="1"/>
    <col min="9219" max="9219" width="11.44140625" style="59" customWidth="1"/>
    <col min="9220" max="9220" width="34.21875" style="59" customWidth="1"/>
    <col min="9221" max="9221" width="8.6640625" style="59" customWidth="1"/>
    <col min="9222" max="9225" width="24.5546875" style="59" customWidth="1"/>
    <col min="9226" max="9472" width="9.88671875" style="59"/>
    <col min="9473" max="9473" width="3" style="59" customWidth="1"/>
    <col min="9474" max="9474" width="5.21875" style="59" customWidth="1"/>
    <col min="9475" max="9475" width="11.44140625" style="59" customWidth="1"/>
    <col min="9476" max="9476" width="34.21875" style="59" customWidth="1"/>
    <col min="9477" max="9477" width="8.6640625" style="59" customWidth="1"/>
    <col min="9478" max="9481" width="24.5546875" style="59" customWidth="1"/>
    <col min="9482" max="9728" width="9.88671875" style="59"/>
    <col min="9729" max="9729" width="3" style="59" customWidth="1"/>
    <col min="9730" max="9730" width="5.21875" style="59" customWidth="1"/>
    <col min="9731" max="9731" width="11.44140625" style="59" customWidth="1"/>
    <col min="9732" max="9732" width="34.21875" style="59" customWidth="1"/>
    <col min="9733" max="9733" width="8.6640625" style="59" customWidth="1"/>
    <col min="9734" max="9737" width="24.5546875" style="59" customWidth="1"/>
    <col min="9738" max="9984" width="9.88671875" style="59"/>
    <col min="9985" max="9985" width="3" style="59" customWidth="1"/>
    <col min="9986" max="9986" width="5.21875" style="59" customWidth="1"/>
    <col min="9987" max="9987" width="11.44140625" style="59" customWidth="1"/>
    <col min="9988" max="9988" width="34.21875" style="59" customWidth="1"/>
    <col min="9989" max="9989" width="8.6640625" style="59" customWidth="1"/>
    <col min="9990" max="9993" width="24.5546875" style="59" customWidth="1"/>
    <col min="9994" max="10240" width="9.88671875" style="59"/>
    <col min="10241" max="10241" width="3" style="59" customWidth="1"/>
    <col min="10242" max="10242" width="5.21875" style="59" customWidth="1"/>
    <col min="10243" max="10243" width="11.44140625" style="59" customWidth="1"/>
    <col min="10244" max="10244" width="34.21875" style="59" customWidth="1"/>
    <col min="10245" max="10245" width="8.6640625" style="59" customWidth="1"/>
    <col min="10246" max="10249" width="24.5546875" style="59" customWidth="1"/>
    <col min="10250" max="10496" width="9.88671875" style="59"/>
    <col min="10497" max="10497" width="3" style="59" customWidth="1"/>
    <col min="10498" max="10498" width="5.21875" style="59" customWidth="1"/>
    <col min="10499" max="10499" width="11.44140625" style="59" customWidth="1"/>
    <col min="10500" max="10500" width="34.21875" style="59" customWidth="1"/>
    <col min="10501" max="10501" width="8.6640625" style="59" customWidth="1"/>
    <col min="10502" max="10505" width="24.5546875" style="59" customWidth="1"/>
    <col min="10506" max="10752" width="9.88671875" style="59"/>
    <col min="10753" max="10753" width="3" style="59" customWidth="1"/>
    <col min="10754" max="10754" width="5.21875" style="59" customWidth="1"/>
    <col min="10755" max="10755" width="11.44140625" style="59" customWidth="1"/>
    <col min="10756" max="10756" width="34.21875" style="59" customWidth="1"/>
    <col min="10757" max="10757" width="8.6640625" style="59" customWidth="1"/>
    <col min="10758" max="10761" width="24.5546875" style="59" customWidth="1"/>
    <col min="10762" max="11008" width="9.88671875" style="59"/>
    <col min="11009" max="11009" width="3" style="59" customWidth="1"/>
    <col min="11010" max="11010" width="5.21875" style="59" customWidth="1"/>
    <col min="11011" max="11011" width="11.44140625" style="59" customWidth="1"/>
    <col min="11012" max="11012" width="34.21875" style="59" customWidth="1"/>
    <col min="11013" max="11013" width="8.6640625" style="59" customWidth="1"/>
    <col min="11014" max="11017" width="24.5546875" style="59" customWidth="1"/>
    <col min="11018" max="11264" width="9.88671875" style="59"/>
    <col min="11265" max="11265" width="3" style="59" customWidth="1"/>
    <col min="11266" max="11266" width="5.21875" style="59" customWidth="1"/>
    <col min="11267" max="11267" width="11.44140625" style="59" customWidth="1"/>
    <col min="11268" max="11268" width="34.21875" style="59" customWidth="1"/>
    <col min="11269" max="11269" width="8.6640625" style="59" customWidth="1"/>
    <col min="11270" max="11273" width="24.5546875" style="59" customWidth="1"/>
    <col min="11274" max="11520" width="9.88671875" style="59"/>
    <col min="11521" max="11521" width="3" style="59" customWidth="1"/>
    <col min="11522" max="11522" width="5.21875" style="59" customWidth="1"/>
    <col min="11523" max="11523" width="11.44140625" style="59" customWidth="1"/>
    <col min="11524" max="11524" width="34.21875" style="59" customWidth="1"/>
    <col min="11525" max="11525" width="8.6640625" style="59" customWidth="1"/>
    <col min="11526" max="11529" width="24.5546875" style="59" customWidth="1"/>
    <col min="11530" max="11776" width="9.88671875" style="59"/>
    <col min="11777" max="11777" width="3" style="59" customWidth="1"/>
    <col min="11778" max="11778" width="5.21875" style="59" customWidth="1"/>
    <col min="11779" max="11779" width="11.44140625" style="59" customWidth="1"/>
    <col min="11780" max="11780" width="34.21875" style="59" customWidth="1"/>
    <col min="11781" max="11781" width="8.6640625" style="59" customWidth="1"/>
    <col min="11782" max="11785" width="24.5546875" style="59" customWidth="1"/>
    <col min="11786" max="12032" width="9.88671875" style="59"/>
    <col min="12033" max="12033" width="3" style="59" customWidth="1"/>
    <col min="12034" max="12034" width="5.21875" style="59" customWidth="1"/>
    <col min="12035" max="12035" width="11.44140625" style="59" customWidth="1"/>
    <col min="12036" max="12036" width="34.21875" style="59" customWidth="1"/>
    <col min="12037" max="12037" width="8.6640625" style="59" customWidth="1"/>
    <col min="12038" max="12041" width="24.5546875" style="59" customWidth="1"/>
    <col min="12042" max="12288" width="9.88671875" style="59"/>
    <col min="12289" max="12289" width="3" style="59" customWidth="1"/>
    <col min="12290" max="12290" width="5.21875" style="59" customWidth="1"/>
    <col min="12291" max="12291" width="11.44140625" style="59" customWidth="1"/>
    <col min="12292" max="12292" width="34.21875" style="59" customWidth="1"/>
    <col min="12293" max="12293" width="8.6640625" style="59" customWidth="1"/>
    <col min="12294" max="12297" width="24.5546875" style="59" customWidth="1"/>
    <col min="12298" max="12544" width="9.88671875" style="59"/>
    <col min="12545" max="12545" width="3" style="59" customWidth="1"/>
    <col min="12546" max="12546" width="5.21875" style="59" customWidth="1"/>
    <col min="12547" max="12547" width="11.44140625" style="59" customWidth="1"/>
    <col min="12548" max="12548" width="34.21875" style="59" customWidth="1"/>
    <col min="12549" max="12549" width="8.6640625" style="59" customWidth="1"/>
    <col min="12550" max="12553" width="24.5546875" style="59" customWidth="1"/>
    <col min="12554" max="12800" width="9.88671875" style="59"/>
    <col min="12801" max="12801" width="3" style="59" customWidth="1"/>
    <col min="12802" max="12802" width="5.21875" style="59" customWidth="1"/>
    <col min="12803" max="12803" width="11.44140625" style="59" customWidth="1"/>
    <col min="12804" max="12804" width="34.21875" style="59" customWidth="1"/>
    <col min="12805" max="12805" width="8.6640625" style="59" customWidth="1"/>
    <col min="12806" max="12809" width="24.5546875" style="59" customWidth="1"/>
    <col min="12810" max="13056" width="9.88671875" style="59"/>
    <col min="13057" max="13057" width="3" style="59" customWidth="1"/>
    <col min="13058" max="13058" width="5.21875" style="59" customWidth="1"/>
    <col min="13059" max="13059" width="11.44140625" style="59" customWidth="1"/>
    <col min="13060" max="13060" width="34.21875" style="59" customWidth="1"/>
    <col min="13061" max="13061" width="8.6640625" style="59" customWidth="1"/>
    <col min="13062" max="13065" width="24.5546875" style="59" customWidth="1"/>
    <col min="13066" max="13312" width="9.88671875" style="59"/>
    <col min="13313" max="13313" width="3" style="59" customWidth="1"/>
    <col min="13314" max="13314" width="5.21875" style="59" customWidth="1"/>
    <col min="13315" max="13315" width="11.44140625" style="59" customWidth="1"/>
    <col min="13316" max="13316" width="34.21875" style="59" customWidth="1"/>
    <col min="13317" max="13317" width="8.6640625" style="59" customWidth="1"/>
    <col min="13318" max="13321" width="24.5546875" style="59" customWidth="1"/>
    <col min="13322" max="13568" width="9.88671875" style="59"/>
    <col min="13569" max="13569" width="3" style="59" customWidth="1"/>
    <col min="13570" max="13570" width="5.21875" style="59" customWidth="1"/>
    <col min="13571" max="13571" width="11.44140625" style="59" customWidth="1"/>
    <col min="13572" max="13572" width="34.21875" style="59" customWidth="1"/>
    <col min="13573" max="13573" width="8.6640625" style="59" customWidth="1"/>
    <col min="13574" max="13577" width="24.5546875" style="59" customWidth="1"/>
    <col min="13578" max="13824" width="9.88671875" style="59"/>
    <col min="13825" max="13825" width="3" style="59" customWidth="1"/>
    <col min="13826" max="13826" width="5.21875" style="59" customWidth="1"/>
    <col min="13827" max="13827" width="11.44140625" style="59" customWidth="1"/>
    <col min="13828" max="13828" width="34.21875" style="59" customWidth="1"/>
    <col min="13829" max="13829" width="8.6640625" style="59" customWidth="1"/>
    <col min="13830" max="13833" width="24.5546875" style="59" customWidth="1"/>
    <col min="13834" max="14080" width="9.88671875" style="59"/>
    <col min="14081" max="14081" width="3" style="59" customWidth="1"/>
    <col min="14082" max="14082" width="5.21875" style="59" customWidth="1"/>
    <col min="14083" max="14083" width="11.44140625" style="59" customWidth="1"/>
    <col min="14084" max="14084" width="34.21875" style="59" customWidth="1"/>
    <col min="14085" max="14085" width="8.6640625" style="59" customWidth="1"/>
    <col min="14086" max="14089" width="24.5546875" style="59" customWidth="1"/>
    <col min="14090" max="14336" width="9.88671875" style="59"/>
    <col min="14337" max="14337" width="3" style="59" customWidth="1"/>
    <col min="14338" max="14338" width="5.21875" style="59" customWidth="1"/>
    <col min="14339" max="14339" width="11.44140625" style="59" customWidth="1"/>
    <col min="14340" max="14340" width="34.21875" style="59" customWidth="1"/>
    <col min="14341" max="14341" width="8.6640625" style="59" customWidth="1"/>
    <col min="14342" max="14345" width="24.5546875" style="59" customWidth="1"/>
    <col min="14346" max="14592" width="9.88671875" style="59"/>
    <col min="14593" max="14593" width="3" style="59" customWidth="1"/>
    <col min="14594" max="14594" width="5.21875" style="59" customWidth="1"/>
    <col min="14595" max="14595" width="11.44140625" style="59" customWidth="1"/>
    <col min="14596" max="14596" width="34.21875" style="59" customWidth="1"/>
    <col min="14597" max="14597" width="8.6640625" style="59" customWidth="1"/>
    <col min="14598" max="14601" width="24.5546875" style="59" customWidth="1"/>
    <col min="14602" max="14848" width="9.88671875" style="59"/>
    <col min="14849" max="14849" width="3" style="59" customWidth="1"/>
    <col min="14850" max="14850" width="5.21875" style="59" customWidth="1"/>
    <col min="14851" max="14851" width="11.44140625" style="59" customWidth="1"/>
    <col min="14852" max="14852" width="34.21875" style="59" customWidth="1"/>
    <col min="14853" max="14853" width="8.6640625" style="59" customWidth="1"/>
    <col min="14854" max="14857" width="24.5546875" style="59" customWidth="1"/>
    <col min="14858" max="15104" width="9.88671875" style="59"/>
    <col min="15105" max="15105" width="3" style="59" customWidth="1"/>
    <col min="15106" max="15106" width="5.21875" style="59" customWidth="1"/>
    <col min="15107" max="15107" width="11.44140625" style="59" customWidth="1"/>
    <col min="15108" max="15108" width="34.21875" style="59" customWidth="1"/>
    <col min="15109" max="15109" width="8.6640625" style="59" customWidth="1"/>
    <col min="15110" max="15113" width="24.5546875" style="59" customWidth="1"/>
    <col min="15114" max="15360" width="9.88671875" style="59"/>
    <col min="15361" max="15361" width="3" style="59" customWidth="1"/>
    <col min="15362" max="15362" width="5.21875" style="59" customWidth="1"/>
    <col min="15363" max="15363" width="11.44140625" style="59" customWidth="1"/>
    <col min="15364" max="15364" width="34.21875" style="59" customWidth="1"/>
    <col min="15365" max="15365" width="8.6640625" style="59" customWidth="1"/>
    <col min="15366" max="15369" width="24.5546875" style="59" customWidth="1"/>
    <col min="15370" max="15616" width="9.88671875" style="59"/>
    <col min="15617" max="15617" width="3" style="59" customWidth="1"/>
    <col min="15618" max="15618" width="5.21875" style="59" customWidth="1"/>
    <col min="15619" max="15619" width="11.44140625" style="59" customWidth="1"/>
    <col min="15620" max="15620" width="34.21875" style="59" customWidth="1"/>
    <col min="15621" max="15621" width="8.6640625" style="59" customWidth="1"/>
    <col min="15622" max="15625" width="24.5546875" style="59" customWidth="1"/>
    <col min="15626" max="15872" width="9.88671875" style="59"/>
    <col min="15873" max="15873" width="3" style="59" customWidth="1"/>
    <col min="15874" max="15874" width="5.21875" style="59" customWidth="1"/>
    <col min="15875" max="15875" width="11.44140625" style="59" customWidth="1"/>
    <col min="15876" max="15876" width="34.21875" style="59" customWidth="1"/>
    <col min="15877" max="15877" width="8.6640625" style="59" customWidth="1"/>
    <col min="15878" max="15881" width="24.5546875" style="59" customWidth="1"/>
    <col min="15882" max="16128" width="9.88671875" style="59"/>
    <col min="16129" max="16129" width="3" style="59" customWidth="1"/>
    <col min="16130" max="16130" width="5.21875" style="59" customWidth="1"/>
    <col min="16131" max="16131" width="11.44140625" style="59" customWidth="1"/>
    <col min="16132" max="16132" width="34.21875" style="59" customWidth="1"/>
    <col min="16133" max="16133" width="8.6640625" style="59" customWidth="1"/>
    <col min="16134" max="16137" width="24.5546875" style="59" customWidth="1"/>
    <col min="16138" max="16384" width="9.88671875" style="59"/>
  </cols>
  <sheetData>
    <row r="2" spans="2:9" ht="15.75" customHeight="1">
      <c r="B2" s="326" t="s">
        <v>37</v>
      </c>
      <c r="C2" s="326"/>
      <c r="D2" s="326"/>
      <c r="E2" s="326"/>
      <c r="F2" s="326"/>
    </row>
    <row r="3" spans="2:9">
      <c r="B3" s="327" t="s">
        <v>38</v>
      </c>
      <c r="C3" s="327"/>
      <c r="D3" s="327"/>
      <c r="E3" s="327"/>
      <c r="F3" s="327"/>
    </row>
    <row r="4" spans="2:9" ht="18" customHeight="1">
      <c r="B4" s="62" t="s">
        <v>39</v>
      </c>
      <c r="C4" s="325" t="s">
        <v>40</v>
      </c>
      <c r="D4" s="325"/>
      <c r="E4" s="63" t="s">
        <v>41</v>
      </c>
      <c r="F4" s="63" t="s">
        <v>42</v>
      </c>
      <c r="G4" s="63" t="s">
        <v>42</v>
      </c>
      <c r="H4" s="63" t="s">
        <v>42</v>
      </c>
      <c r="I4" s="63" t="s">
        <v>42</v>
      </c>
    </row>
    <row r="5" spans="2:9" ht="18" customHeight="1">
      <c r="B5" s="63">
        <v>1</v>
      </c>
      <c r="C5" s="328" t="s">
        <v>43</v>
      </c>
      <c r="D5" s="328"/>
      <c r="E5" s="64" t="s">
        <v>44</v>
      </c>
      <c r="F5" s="62"/>
      <c r="G5" s="62"/>
      <c r="H5" s="62"/>
      <c r="I5" s="65"/>
    </row>
    <row r="6" spans="2:9" s="62" customFormat="1" ht="18" customHeight="1">
      <c r="B6" s="63">
        <v>2</v>
      </c>
      <c r="C6" s="328" t="s">
        <v>45</v>
      </c>
      <c r="D6" s="328"/>
      <c r="E6" s="64" t="s">
        <v>44</v>
      </c>
      <c r="I6" s="65"/>
    </row>
    <row r="7" spans="2:9" s="62" customFormat="1" ht="18" customHeight="1">
      <c r="B7" s="63">
        <v>3</v>
      </c>
      <c r="C7" s="325" t="s">
        <v>46</v>
      </c>
      <c r="D7" s="62" t="s">
        <v>47</v>
      </c>
      <c r="E7" s="63" t="s">
        <v>500</v>
      </c>
      <c r="F7" s="62" t="s">
        <v>48</v>
      </c>
      <c r="G7" s="62" t="s">
        <v>48</v>
      </c>
      <c r="H7" s="62" t="s">
        <v>48</v>
      </c>
      <c r="I7" s="65" t="s">
        <v>48</v>
      </c>
    </row>
    <row r="8" spans="2:9" s="62" customFormat="1" ht="18" customHeight="1">
      <c r="B8" s="63">
        <v>4</v>
      </c>
      <c r="C8" s="325"/>
      <c r="D8" s="62" t="s">
        <v>49</v>
      </c>
      <c r="E8" s="63" t="s">
        <v>50</v>
      </c>
      <c r="F8" s="62" t="s">
        <v>51</v>
      </c>
      <c r="G8" s="62" t="s">
        <v>51</v>
      </c>
      <c r="H8" s="62" t="s">
        <v>51</v>
      </c>
      <c r="I8" s="65">
        <v>50</v>
      </c>
    </row>
    <row r="9" spans="2:9" s="62" customFormat="1" ht="18" customHeight="1">
      <c r="B9" s="63">
        <v>5</v>
      </c>
      <c r="C9" s="325"/>
      <c r="D9" s="62" t="s">
        <v>52</v>
      </c>
      <c r="E9" s="64" t="s">
        <v>44</v>
      </c>
      <c r="F9" s="62" t="s">
        <v>53</v>
      </c>
      <c r="G9" s="62" t="s">
        <v>53</v>
      </c>
      <c r="H9" s="62" t="s">
        <v>53</v>
      </c>
      <c r="I9" s="65">
        <v>1</v>
      </c>
    </row>
    <row r="10" spans="2:9" ht="18" customHeight="1">
      <c r="B10" s="63">
        <v>6</v>
      </c>
      <c r="C10" s="328" t="s">
        <v>54</v>
      </c>
      <c r="D10" s="328"/>
      <c r="E10" s="64" t="s">
        <v>44</v>
      </c>
      <c r="F10" s="62" t="s">
        <v>55</v>
      </c>
      <c r="G10" s="62" t="s">
        <v>55</v>
      </c>
      <c r="H10" s="62" t="s">
        <v>55</v>
      </c>
      <c r="I10" s="65" t="s">
        <v>55</v>
      </c>
    </row>
    <row r="11" spans="2:9" ht="18" customHeight="1">
      <c r="B11" s="63">
        <v>7</v>
      </c>
      <c r="C11" s="328" t="s">
        <v>56</v>
      </c>
      <c r="D11" s="328"/>
      <c r="E11" s="66" t="s">
        <v>501</v>
      </c>
      <c r="F11" s="62" t="s">
        <v>57</v>
      </c>
      <c r="G11" s="62" t="s">
        <v>58</v>
      </c>
      <c r="H11" s="62" t="s">
        <v>59</v>
      </c>
      <c r="I11" s="65">
        <v>2.5</v>
      </c>
    </row>
    <row r="12" spans="2:9" ht="18" customHeight="1">
      <c r="B12" s="63">
        <v>8</v>
      </c>
      <c r="C12" s="329" t="s">
        <v>60</v>
      </c>
      <c r="D12" s="329"/>
      <c r="E12" s="66" t="s">
        <v>61</v>
      </c>
      <c r="F12" s="62" t="s">
        <v>62</v>
      </c>
      <c r="G12" s="62" t="s">
        <v>62</v>
      </c>
      <c r="H12" s="62" t="s">
        <v>62</v>
      </c>
      <c r="I12" s="65">
        <v>3</v>
      </c>
    </row>
    <row r="13" spans="2:9" ht="18" customHeight="1">
      <c r="B13" s="63">
        <v>9</v>
      </c>
      <c r="C13" s="329" t="s">
        <v>63</v>
      </c>
      <c r="D13" s="329"/>
      <c r="E13" s="63" t="s">
        <v>64</v>
      </c>
      <c r="F13" s="62" t="s">
        <v>65</v>
      </c>
      <c r="G13" s="62" t="s">
        <v>65</v>
      </c>
      <c r="H13" s="62" t="s">
        <v>65</v>
      </c>
      <c r="I13" s="65" t="s">
        <v>66</v>
      </c>
    </row>
    <row r="14" spans="2:9" ht="18" customHeight="1">
      <c r="B14" s="63">
        <v>10</v>
      </c>
      <c r="C14" s="328" t="s">
        <v>67</v>
      </c>
      <c r="D14" s="328"/>
      <c r="E14" s="63" t="s">
        <v>68</v>
      </c>
      <c r="F14" s="62" t="s">
        <v>69</v>
      </c>
      <c r="G14" s="62" t="s">
        <v>70</v>
      </c>
      <c r="H14" s="62" t="s">
        <v>71</v>
      </c>
      <c r="I14" s="65">
        <v>7000</v>
      </c>
    </row>
    <row r="15" spans="2:9" ht="18" customHeight="1">
      <c r="B15" s="63">
        <v>12</v>
      </c>
      <c r="C15" s="328" t="s">
        <v>72</v>
      </c>
      <c r="D15" s="328"/>
      <c r="E15" s="63" t="s">
        <v>68</v>
      </c>
      <c r="F15" s="62" t="s">
        <v>73</v>
      </c>
      <c r="G15" s="62" t="s">
        <v>74</v>
      </c>
      <c r="H15" s="62" t="s">
        <v>75</v>
      </c>
      <c r="I15" s="65">
        <v>1930</v>
      </c>
    </row>
    <row r="16" spans="2:9" ht="18" customHeight="1">
      <c r="B16" s="63">
        <v>14</v>
      </c>
      <c r="C16" s="328" t="s">
        <v>76</v>
      </c>
      <c r="D16" s="328"/>
      <c r="E16" s="63" t="s">
        <v>68</v>
      </c>
      <c r="F16" s="62" t="s">
        <v>70</v>
      </c>
      <c r="G16" s="62" t="s">
        <v>77</v>
      </c>
      <c r="H16" s="62" t="s">
        <v>78</v>
      </c>
      <c r="I16" s="65">
        <v>8850</v>
      </c>
    </row>
    <row r="17" spans="2:9" ht="18" customHeight="1">
      <c r="B17" s="63">
        <v>16</v>
      </c>
      <c r="C17" s="328" t="s">
        <v>79</v>
      </c>
      <c r="D17" s="328"/>
      <c r="E17" s="63" t="s">
        <v>80</v>
      </c>
      <c r="F17" s="62" t="s">
        <v>81</v>
      </c>
      <c r="G17" s="62" t="s">
        <v>82</v>
      </c>
      <c r="H17" s="62" t="s">
        <v>83</v>
      </c>
      <c r="I17" s="65">
        <v>7</v>
      </c>
    </row>
    <row r="18" spans="2:9" ht="18" customHeight="1">
      <c r="B18" s="63">
        <v>17</v>
      </c>
      <c r="C18" s="328" t="s">
        <v>84</v>
      </c>
      <c r="D18" s="328"/>
      <c r="E18" s="63" t="s">
        <v>68</v>
      </c>
      <c r="F18" s="62" t="s">
        <v>85</v>
      </c>
      <c r="G18" s="62" t="s">
        <v>86</v>
      </c>
      <c r="H18" s="62" t="s">
        <v>87</v>
      </c>
      <c r="I18" s="65">
        <v>7400</v>
      </c>
    </row>
    <row r="19" spans="2:9" ht="18" customHeight="1">
      <c r="B19" s="63">
        <v>19</v>
      </c>
      <c r="C19" s="328" t="s">
        <v>88</v>
      </c>
      <c r="D19" s="328"/>
      <c r="E19" s="63" t="s">
        <v>68</v>
      </c>
      <c r="F19" s="62" t="s">
        <v>73</v>
      </c>
      <c r="G19" s="62" t="s">
        <v>89</v>
      </c>
      <c r="H19" s="62" t="s">
        <v>90</v>
      </c>
      <c r="I19" s="65">
        <v>1800</v>
      </c>
    </row>
    <row r="20" spans="2:9" ht="18" customHeight="1">
      <c r="B20" s="63">
        <v>21</v>
      </c>
      <c r="C20" s="328" t="s">
        <v>91</v>
      </c>
      <c r="D20" s="328"/>
      <c r="E20" s="63" t="s">
        <v>68</v>
      </c>
      <c r="F20" s="62" t="s">
        <v>92</v>
      </c>
      <c r="G20" s="62" t="s">
        <v>93</v>
      </c>
      <c r="H20" s="62" t="s">
        <v>94</v>
      </c>
      <c r="I20" s="65">
        <v>10630</v>
      </c>
    </row>
    <row r="21" spans="2:9" ht="18" customHeight="1">
      <c r="B21" s="63">
        <v>23</v>
      </c>
      <c r="C21" s="328" t="s">
        <v>95</v>
      </c>
      <c r="D21" s="328"/>
      <c r="E21" s="63" t="s">
        <v>96</v>
      </c>
      <c r="F21" s="62" t="s">
        <v>97</v>
      </c>
      <c r="G21" s="62" t="s">
        <v>98</v>
      </c>
      <c r="H21" s="62" t="s">
        <v>99</v>
      </c>
      <c r="I21" s="65">
        <v>6.4</v>
      </c>
    </row>
    <row r="22" spans="2:9" ht="18" customHeight="1">
      <c r="B22" s="63">
        <v>24</v>
      </c>
      <c r="C22" s="328" t="s">
        <v>100</v>
      </c>
      <c r="D22" s="328"/>
      <c r="E22" s="63" t="s">
        <v>96</v>
      </c>
      <c r="F22" s="62" t="s">
        <v>101</v>
      </c>
      <c r="G22" s="62" t="s">
        <v>102</v>
      </c>
      <c r="H22" s="62" t="s">
        <v>103</v>
      </c>
      <c r="I22" s="65">
        <v>6.9</v>
      </c>
    </row>
    <row r="23" spans="2:9" ht="18" customHeight="1">
      <c r="B23" s="63">
        <v>25</v>
      </c>
      <c r="C23" s="328" t="s">
        <v>104</v>
      </c>
      <c r="D23" s="328"/>
      <c r="E23" s="63" t="s">
        <v>96</v>
      </c>
      <c r="F23" s="62" t="s">
        <v>81</v>
      </c>
      <c r="G23" s="62" t="s">
        <v>105</v>
      </c>
      <c r="H23" s="62" t="s">
        <v>106</v>
      </c>
      <c r="I23" s="65">
        <v>6.3</v>
      </c>
    </row>
    <row r="24" spans="2:9" ht="18" customHeight="1">
      <c r="B24" s="63">
        <v>26</v>
      </c>
      <c r="C24" s="328" t="s">
        <v>107</v>
      </c>
      <c r="D24" s="328"/>
      <c r="E24" s="63" t="s">
        <v>108</v>
      </c>
      <c r="F24" s="62" t="s">
        <v>109</v>
      </c>
      <c r="G24" s="62" t="s">
        <v>110</v>
      </c>
      <c r="H24" s="62" t="s">
        <v>111</v>
      </c>
      <c r="I24" s="65">
        <v>1900</v>
      </c>
    </row>
    <row r="25" spans="2:9" ht="18" customHeight="1">
      <c r="B25" s="63">
        <v>27</v>
      </c>
      <c r="C25" s="328" t="s">
        <v>112</v>
      </c>
      <c r="D25" s="328"/>
      <c r="E25" s="63" t="s">
        <v>68</v>
      </c>
      <c r="F25" s="62" t="s">
        <v>113</v>
      </c>
      <c r="G25" s="62" t="s">
        <v>113</v>
      </c>
      <c r="H25" s="62" t="s">
        <v>114</v>
      </c>
      <c r="I25" s="65">
        <v>430</v>
      </c>
    </row>
    <row r="26" spans="2:9" ht="18" customHeight="1">
      <c r="B26" s="63">
        <v>28</v>
      </c>
      <c r="C26" s="328" t="s">
        <v>115</v>
      </c>
      <c r="D26" s="328"/>
      <c r="E26" s="63" t="s">
        <v>68</v>
      </c>
      <c r="F26" s="62" t="s">
        <v>116</v>
      </c>
      <c r="G26" s="62" t="s">
        <v>117</v>
      </c>
      <c r="H26" s="62" t="s">
        <v>118</v>
      </c>
      <c r="I26" s="65">
        <v>3100</v>
      </c>
    </row>
    <row r="27" spans="2:9" ht="18" customHeight="1">
      <c r="B27" s="63">
        <v>29</v>
      </c>
      <c r="C27" s="328" t="s">
        <v>119</v>
      </c>
      <c r="D27" s="328"/>
      <c r="E27" s="63" t="s">
        <v>108</v>
      </c>
      <c r="F27" s="62" t="s">
        <v>120</v>
      </c>
      <c r="G27" s="62" t="s">
        <v>121</v>
      </c>
      <c r="H27" s="62" t="s">
        <v>122</v>
      </c>
      <c r="I27" s="65">
        <v>1897</v>
      </c>
    </row>
    <row r="28" spans="2:9" ht="18" customHeight="1">
      <c r="B28" s="63">
        <v>30</v>
      </c>
      <c r="C28" s="328" t="s">
        <v>123</v>
      </c>
      <c r="D28" s="328"/>
      <c r="E28" s="63" t="s">
        <v>68</v>
      </c>
      <c r="F28" s="62" t="s">
        <v>124</v>
      </c>
      <c r="G28" s="62" t="s">
        <v>125</v>
      </c>
      <c r="H28" s="62" t="s">
        <v>126</v>
      </c>
      <c r="I28" s="65">
        <v>430</v>
      </c>
    </row>
    <row r="29" spans="2:9" ht="18" customHeight="1">
      <c r="B29" s="63">
        <v>31</v>
      </c>
      <c r="C29" s="328" t="s">
        <v>127</v>
      </c>
      <c r="D29" s="328"/>
      <c r="E29" s="63" t="s">
        <v>108</v>
      </c>
      <c r="F29" s="62" t="s">
        <v>128</v>
      </c>
      <c r="G29" s="62" t="s">
        <v>128</v>
      </c>
      <c r="H29" s="62" t="s">
        <v>129</v>
      </c>
      <c r="I29" s="65">
        <v>3750</v>
      </c>
    </row>
    <row r="30" spans="2:9" ht="18" customHeight="1">
      <c r="B30" s="63">
        <v>32</v>
      </c>
      <c r="C30" s="328" t="s">
        <v>130</v>
      </c>
      <c r="D30" s="328"/>
      <c r="E30" s="63" t="s">
        <v>131</v>
      </c>
      <c r="F30" s="62" t="s">
        <v>132</v>
      </c>
      <c r="G30" s="62" t="s">
        <v>133</v>
      </c>
      <c r="H30" s="62" t="s">
        <v>134</v>
      </c>
      <c r="I30" s="65" t="s">
        <v>135</v>
      </c>
    </row>
    <row r="31" spans="2:9" ht="18" customHeight="1">
      <c r="B31" s="63">
        <v>33</v>
      </c>
      <c r="C31" s="328" t="s">
        <v>136</v>
      </c>
      <c r="D31" s="328"/>
      <c r="E31" s="63" t="s">
        <v>131</v>
      </c>
      <c r="F31" s="62" t="s">
        <v>137</v>
      </c>
      <c r="G31" s="62" t="s">
        <v>138</v>
      </c>
      <c r="H31" s="62" t="s">
        <v>139</v>
      </c>
      <c r="I31" s="65" t="s">
        <v>140</v>
      </c>
    </row>
    <row r="32" spans="2:9" ht="18" customHeight="1">
      <c r="B32" s="63">
        <v>34</v>
      </c>
      <c r="C32" s="328" t="s">
        <v>141</v>
      </c>
      <c r="D32" s="328"/>
      <c r="E32" s="63" t="s">
        <v>108</v>
      </c>
      <c r="F32" s="62" t="s">
        <v>128</v>
      </c>
      <c r="G32" s="62" t="s">
        <v>128</v>
      </c>
      <c r="H32" s="62" t="s">
        <v>129</v>
      </c>
      <c r="I32" s="65">
        <v>3750</v>
      </c>
    </row>
    <row r="33" spans="2:9" ht="18" customHeight="1">
      <c r="B33" s="63">
        <v>35</v>
      </c>
      <c r="C33" s="328" t="s">
        <v>142</v>
      </c>
      <c r="D33" s="328"/>
      <c r="E33" s="63" t="s">
        <v>131</v>
      </c>
      <c r="F33" s="62" t="s">
        <v>139</v>
      </c>
      <c r="G33" s="62" t="s">
        <v>143</v>
      </c>
      <c r="H33" s="62" t="s">
        <v>144</v>
      </c>
      <c r="I33" s="65" t="s">
        <v>145</v>
      </c>
    </row>
    <row r="34" spans="2:9" ht="18" customHeight="1">
      <c r="B34" s="63">
        <v>36</v>
      </c>
      <c r="C34" s="328" t="s">
        <v>146</v>
      </c>
      <c r="D34" s="328"/>
      <c r="E34" s="63" t="s">
        <v>131</v>
      </c>
      <c r="F34" s="62" t="s">
        <v>134</v>
      </c>
      <c r="G34" s="62" t="s">
        <v>134</v>
      </c>
      <c r="H34" s="62" t="s">
        <v>147</v>
      </c>
      <c r="I34" s="65" t="s">
        <v>148</v>
      </c>
    </row>
    <row r="35" spans="2:9" ht="18" customHeight="1">
      <c r="B35" s="63">
        <v>40</v>
      </c>
      <c r="C35" s="328" t="s">
        <v>150</v>
      </c>
      <c r="D35" s="328"/>
      <c r="E35" s="63" t="s">
        <v>151</v>
      </c>
      <c r="F35" s="62" t="s">
        <v>152</v>
      </c>
      <c r="G35" s="62" t="s">
        <v>153</v>
      </c>
      <c r="H35" s="62" t="s">
        <v>154</v>
      </c>
      <c r="I35" s="65">
        <f>I14/I24</f>
        <v>3.6842105263157894</v>
      </c>
    </row>
    <row r="36" spans="2:9" ht="18" customHeight="1">
      <c r="B36" s="63">
        <v>42</v>
      </c>
      <c r="C36" s="328" t="s">
        <v>155</v>
      </c>
      <c r="D36" s="328"/>
      <c r="E36" s="63" t="s">
        <v>151</v>
      </c>
      <c r="F36" s="62" t="s">
        <v>156</v>
      </c>
      <c r="G36" s="62" t="s">
        <v>156</v>
      </c>
      <c r="H36" s="62" t="s">
        <v>157</v>
      </c>
      <c r="I36" s="65">
        <f>I18/I27</f>
        <v>3.9008961518186611</v>
      </c>
    </row>
    <row r="37" spans="2:9" ht="18" customHeight="1">
      <c r="B37" s="63">
        <v>45</v>
      </c>
      <c r="C37" s="328" t="s">
        <v>159</v>
      </c>
      <c r="D37" s="328"/>
      <c r="E37" s="64" t="s">
        <v>44</v>
      </c>
      <c r="F37" s="62" t="s">
        <v>160</v>
      </c>
      <c r="G37" s="62" t="s">
        <v>161</v>
      </c>
      <c r="H37" s="62" t="s">
        <v>162</v>
      </c>
      <c r="I37" s="65">
        <v>6.5</v>
      </c>
    </row>
    <row r="38" spans="2:9" ht="18" customHeight="1">
      <c r="B38" s="63">
        <v>47</v>
      </c>
      <c r="C38" s="328" t="s">
        <v>163</v>
      </c>
      <c r="D38" s="328"/>
      <c r="E38" s="64" t="s">
        <v>44</v>
      </c>
      <c r="F38" s="62" t="s">
        <v>164</v>
      </c>
      <c r="G38" s="62" t="s">
        <v>164</v>
      </c>
      <c r="H38" s="62" t="s">
        <v>165</v>
      </c>
      <c r="I38" s="65">
        <v>4</v>
      </c>
    </row>
    <row r="39" spans="2:9" ht="18" customHeight="1">
      <c r="B39" s="63">
        <v>48</v>
      </c>
      <c r="C39" s="328" t="s">
        <v>166</v>
      </c>
      <c r="D39" s="328"/>
      <c r="E39" s="64" t="s">
        <v>44</v>
      </c>
      <c r="F39" s="62" t="s">
        <v>167</v>
      </c>
      <c r="G39" s="62" t="s">
        <v>167</v>
      </c>
      <c r="H39" s="62" t="s">
        <v>168</v>
      </c>
      <c r="I39" s="65">
        <v>5.0999999999999996</v>
      </c>
    </row>
    <row r="40" spans="2:9" ht="18" customHeight="1">
      <c r="B40" s="63">
        <v>49</v>
      </c>
      <c r="C40" s="328" t="s">
        <v>169</v>
      </c>
      <c r="D40" s="328"/>
      <c r="E40" s="64" t="s">
        <v>44</v>
      </c>
      <c r="F40" s="62" t="s">
        <v>170</v>
      </c>
      <c r="G40" s="62" t="s">
        <v>170</v>
      </c>
      <c r="H40" s="62" t="s">
        <v>171</v>
      </c>
      <c r="I40" s="65">
        <v>3.3</v>
      </c>
    </row>
    <row r="41" spans="2:9" ht="18" customHeight="1">
      <c r="B41" s="63">
        <v>51</v>
      </c>
      <c r="C41" s="329" t="s">
        <v>172</v>
      </c>
      <c r="D41" s="329"/>
      <c r="E41" s="64" t="s">
        <v>158</v>
      </c>
      <c r="F41" s="62" t="s">
        <v>173</v>
      </c>
      <c r="G41" s="62" t="s">
        <v>173</v>
      </c>
      <c r="H41" s="62" t="s">
        <v>174</v>
      </c>
      <c r="I41" s="65" t="s">
        <v>502</v>
      </c>
    </row>
    <row r="42" spans="2:9" ht="22.5" customHeight="1">
      <c r="B42" s="63">
        <v>52</v>
      </c>
      <c r="C42" s="328" t="s">
        <v>175</v>
      </c>
      <c r="D42" s="328"/>
      <c r="E42" s="63" t="s">
        <v>503</v>
      </c>
      <c r="F42" s="62" t="s">
        <v>176</v>
      </c>
      <c r="G42" s="62" t="s">
        <v>177</v>
      </c>
      <c r="H42" s="62" t="s">
        <v>178</v>
      </c>
      <c r="I42" s="65" t="s">
        <v>179</v>
      </c>
    </row>
    <row r="43" spans="2:9" ht="18" customHeight="1">
      <c r="B43" s="63">
        <v>54</v>
      </c>
      <c r="C43" s="328" t="s">
        <v>180</v>
      </c>
      <c r="D43" s="328"/>
      <c r="E43" s="63" t="s">
        <v>181</v>
      </c>
      <c r="F43" s="62" t="s">
        <v>182</v>
      </c>
      <c r="G43" s="62" t="s">
        <v>183</v>
      </c>
      <c r="H43" s="62" t="s">
        <v>184</v>
      </c>
      <c r="I43" s="65">
        <v>2.4</v>
      </c>
    </row>
    <row r="44" spans="2:9" ht="18" customHeight="1">
      <c r="B44" s="63">
        <v>56</v>
      </c>
      <c r="C44" s="328" t="s">
        <v>185</v>
      </c>
      <c r="D44" s="328"/>
      <c r="E44" s="63" t="s">
        <v>504</v>
      </c>
      <c r="F44" s="62" t="s">
        <v>186</v>
      </c>
      <c r="G44" s="62" t="s">
        <v>187</v>
      </c>
      <c r="H44" s="62" t="s">
        <v>188</v>
      </c>
      <c r="I44" s="65" t="s">
        <v>189</v>
      </c>
    </row>
    <row r="45" spans="2:9" ht="18" customHeight="1">
      <c r="B45" s="63">
        <v>57</v>
      </c>
      <c r="C45" s="330" t="s">
        <v>190</v>
      </c>
      <c r="D45" s="62" t="s">
        <v>191</v>
      </c>
      <c r="E45" s="64" t="s">
        <v>44</v>
      </c>
      <c r="F45" s="62" t="s">
        <v>482</v>
      </c>
      <c r="G45" s="62" t="s">
        <v>483</v>
      </c>
      <c r="H45" s="62" t="s">
        <v>484</v>
      </c>
      <c r="I45" s="65" t="s">
        <v>485</v>
      </c>
    </row>
    <row r="46" spans="2:9" ht="18" customHeight="1">
      <c r="B46" s="63">
        <v>58</v>
      </c>
      <c r="C46" s="330"/>
      <c r="D46" s="62" t="s">
        <v>192</v>
      </c>
      <c r="E46" s="64" t="s">
        <v>44</v>
      </c>
      <c r="F46" s="62" t="s">
        <v>193</v>
      </c>
      <c r="G46" s="62" t="s">
        <v>193</v>
      </c>
      <c r="H46" s="62" t="s">
        <v>193</v>
      </c>
      <c r="I46" s="65" t="s">
        <v>193</v>
      </c>
    </row>
    <row r="47" spans="2:9" ht="18" customHeight="1">
      <c r="B47" s="63">
        <v>59</v>
      </c>
      <c r="C47" s="330"/>
      <c r="D47" s="62" t="s">
        <v>505</v>
      </c>
      <c r="E47" s="63" t="s">
        <v>194</v>
      </c>
      <c r="F47" s="62" t="s">
        <v>195</v>
      </c>
      <c r="G47" s="62" t="s">
        <v>195</v>
      </c>
      <c r="H47" s="62" t="s">
        <v>196</v>
      </c>
      <c r="I47" s="65" t="s">
        <v>197</v>
      </c>
    </row>
    <row r="48" spans="2:9" ht="18" customHeight="1">
      <c r="B48" s="63">
        <v>61</v>
      </c>
      <c r="C48" s="330"/>
      <c r="D48" s="62" t="s">
        <v>198</v>
      </c>
      <c r="E48" s="63" t="s">
        <v>199</v>
      </c>
      <c r="F48" s="62" t="s">
        <v>200</v>
      </c>
      <c r="G48" s="62" t="s">
        <v>201</v>
      </c>
      <c r="H48" s="62" t="s">
        <v>202</v>
      </c>
      <c r="I48" s="65" t="s">
        <v>203</v>
      </c>
    </row>
    <row r="49" spans="2:11" ht="18" customHeight="1">
      <c r="B49" s="63">
        <v>62</v>
      </c>
      <c r="C49" s="330"/>
      <c r="D49" s="62" t="s">
        <v>204</v>
      </c>
      <c r="E49" s="63" t="s">
        <v>199</v>
      </c>
      <c r="F49" s="62" t="s">
        <v>205</v>
      </c>
      <c r="G49" s="62" t="s">
        <v>206</v>
      </c>
      <c r="H49" s="62" t="s">
        <v>207</v>
      </c>
      <c r="I49" s="65" t="s">
        <v>208</v>
      </c>
    </row>
    <row r="50" spans="2:11" ht="18" customHeight="1">
      <c r="B50" s="63">
        <v>63</v>
      </c>
      <c r="C50" s="330"/>
      <c r="D50" s="62" t="s">
        <v>209</v>
      </c>
      <c r="E50" s="63" t="s">
        <v>108</v>
      </c>
      <c r="F50" s="62" t="s">
        <v>210</v>
      </c>
      <c r="G50" s="62" t="s">
        <v>210</v>
      </c>
      <c r="H50" s="62" t="s">
        <v>211</v>
      </c>
      <c r="I50" s="65">
        <v>35</v>
      </c>
    </row>
    <row r="51" spans="2:11" ht="18" customHeight="1">
      <c r="B51" s="63">
        <v>64</v>
      </c>
      <c r="C51" s="330"/>
      <c r="D51" s="62" t="s">
        <v>212</v>
      </c>
      <c r="E51" s="63" t="s">
        <v>131</v>
      </c>
      <c r="F51" s="62" t="s">
        <v>213</v>
      </c>
      <c r="G51" s="62" t="s">
        <v>214</v>
      </c>
      <c r="H51" s="62" t="s">
        <v>215</v>
      </c>
      <c r="I51" s="65" t="s">
        <v>216</v>
      </c>
    </row>
    <row r="52" spans="2:11" ht="18" customHeight="1">
      <c r="B52" s="63">
        <v>65</v>
      </c>
      <c r="C52" s="330"/>
      <c r="D52" s="62" t="s">
        <v>217</v>
      </c>
      <c r="E52" s="63" t="s">
        <v>218</v>
      </c>
      <c r="F52" s="62" t="s">
        <v>53</v>
      </c>
      <c r="G52" s="62" t="s">
        <v>59</v>
      </c>
      <c r="H52" s="62" t="s">
        <v>219</v>
      </c>
      <c r="I52" s="65">
        <v>3</v>
      </c>
    </row>
    <row r="53" spans="2:11" ht="18" customHeight="1">
      <c r="B53" s="63">
        <v>66</v>
      </c>
      <c r="C53" s="330"/>
      <c r="D53" s="62" t="s">
        <v>220</v>
      </c>
      <c r="E53" s="63" t="s">
        <v>108</v>
      </c>
      <c r="F53" s="62" t="s">
        <v>149</v>
      </c>
      <c r="G53" s="62" t="s">
        <v>149</v>
      </c>
      <c r="H53" s="62" t="s">
        <v>149</v>
      </c>
      <c r="I53" s="65" t="s">
        <v>149</v>
      </c>
    </row>
    <row r="54" spans="2:11" ht="18" customHeight="1">
      <c r="B54" s="63">
        <v>67</v>
      </c>
      <c r="C54" s="330"/>
      <c r="D54" s="62" t="s">
        <v>221</v>
      </c>
      <c r="E54" s="64" t="s">
        <v>44</v>
      </c>
      <c r="F54" s="62" t="s">
        <v>222</v>
      </c>
      <c r="G54" s="62" t="s">
        <v>222</v>
      </c>
      <c r="H54" s="62" t="s">
        <v>222</v>
      </c>
      <c r="I54" s="65" t="s">
        <v>222</v>
      </c>
    </row>
    <row r="55" spans="2:11" ht="18" customHeight="1">
      <c r="B55" s="63">
        <v>68</v>
      </c>
      <c r="C55" s="330"/>
      <c r="D55" s="62" t="s">
        <v>223</v>
      </c>
      <c r="E55" s="63" t="s">
        <v>194</v>
      </c>
      <c r="F55" s="62" t="s">
        <v>224</v>
      </c>
      <c r="G55" s="62" t="s">
        <v>224</v>
      </c>
      <c r="H55" s="62" t="s">
        <v>225</v>
      </c>
      <c r="I55" s="65" t="s">
        <v>226</v>
      </c>
    </row>
    <row r="56" spans="2:11" ht="18" customHeight="1">
      <c r="B56" s="63">
        <v>70</v>
      </c>
      <c r="C56" s="330"/>
      <c r="D56" s="62" t="s">
        <v>227</v>
      </c>
      <c r="E56" s="63" t="s">
        <v>194</v>
      </c>
      <c r="F56" s="62" t="s">
        <v>228</v>
      </c>
      <c r="G56" s="62" t="s">
        <v>228</v>
      </c>
      <c r="H56" s="62" t="s">
        <v>228</v>
      </c>
      <c r="I56" s="65" t="s">
        <v>229</v>
      </c>
    </row>
    <row r="57" spans="2:11" ht="18" customHeight="1">
      <c r="B57" s="63">
        <v>72</v>
      </c>
      <c r="C57" s="330"/>
      <c r="D57" s="62" t="s">
        <v>506</v>
      </c>
      <c r="E57" s="63" t="s">
        <v>194</v>
      </c>
      <c r="F57" s="62" t="s">
        <v>230</v>
      </c>
      <c r="G57" s="62" t="s">
        <v>231</v>
      </c>
      <c r="H57" s="62" t="s">
        <v>232</v>
      </c>
      <c r="I57" s="65" t="s">
        <v>233</v>
      </c>
    </row>
    <row r="58" spans="2:11" ht="18" customHeight="1">
      <c r="B58" s="63">
        <v>74</v>
      </c>
      <c r="C58" s="330"/>
      <c r="D58" s="62" t="s">
        <v>234</v>
      </c>
      <c r="E58" s="64" t="s">
        <v>44</v>
      </c>
      <c r="F58" s="62" t="s">
        <v>235</v>
      </c>
      <c r="G58" s="62" t="s">
        <v>236</v>
      </c>
      <c r="H58" s="62" t="s">
        <v>237</v>
      </c>
      <c r="I58" s="65" t="s">
        <v>507</v>
      </c>
    </row>
    <row r="59" spans="2:11" ht="18" customHeight="1">
      <c r="B59" s="63">
        <v>75</v>
      </c>
      <c r="C59" s="330"/>
      <c r="D59" s="62" t="s">
        <v>238</v>
      </c>
      <c r="E59" s="63" t="s">
        <v>108</v>
      </c>
      <c r="F59" s="62" t="s">
        <v>59</v>
      </c>
      <c r="G59" s="62" t="s">
        <v>59</v>
      </c>
      <c r="H59" s="62" t="s">
        <v>219</v>
      </c>
      <c r="I59" s="65" t="s">
        <v>239</v>
      </c>
    </row>
    <row r="60" spans="2:11" ht="18" customHeight="1">
      <c r="B60" s="63">
        <v>76</v>
      </c>
      <c r="C60" s="330"/>
      <c r="D60" s="62" t="s">
        <v>240</v>
      </c>
      <c r="E60" s="63" t="s">
        <v>131</v>
      </c>
      <c r="F60" s="62" t="s">
        <v>241</v>
      </c>
      <c r="G60" s="62" t="s">
        <v>241</v>
      </c>
      <c r="H60" s="62" t="s">
        <v>241</v>
      </c>
      <c r="I60" s="65">
        <v>3.15</v>
      </c>
    </row>
    <row r="61" spans="2:11" ht="18" customHeight="1">
      <c r="B61" s="63">
        <v>77</v>
      </c>
      <c r="C61" s="330"/>
      <c r="D61" s="62" t="s">
        <v>242</v>
      </c>
      <c r="E61" s="63" t="s">
        <v>243</v>
      </c>
      <c r="F61" s="62" t="s">
        <v>244</v>
      </c>
      <c r="G61" s="62" t="s">
        <v>244</v>
      </c>
      <c r="H61" s="62" t="s">
        <v>244</v>
      </c>
      <c r="I61" s="65" t="s">
        <v>244</v>
      </c>
    </row>
    <row r="62" spans="2:11" ht="23.25" customHeight="1">
      <c r="B62" s="63">
        <v>79</v>
      </c>
      <c r="C62" s="330"/>
      <c r="D62" s="62" t="s">
        <v>245</v>
      </c>
      <c r="E62" s="63" t="s">
        <v>246</v>
      </c>
      <c r="F62" s="62" t="s">
        <v>247</v>
      </c>
      <c r="G62" s="62" t="s">
        <v>248</v>
      </c>
      <c r="H62" s="62" t="s">
        <v>249</v>
      </c>
      <c r="I62" s="65" t="s">
        <v>250</v>
      </c>
    </row>
    <row r="63" spans="2:11" ht="21" customHeight="1">
      <c r="B63" s="63">
        <v>80</v>
      </c>
      <c r="C63" s="330"/>
      <c r="D63" s="62" t="s">
        <v>251</v>
      </c>
      <c r="E63" s="63" t="s">
        <v>246</v>
      </c>
      <c r="F63" s="62" t="s">
        <v>252</v>
      </c>
      <c r="G63" s="62" t="s">
        <v>253</v>
      </c>
      <c r="H63" s="62" t="s">
        <v>254</v>
      </c>
      <c r="I63" s="65" t="s">
        <v>255</v>
      </c>
      <c r="K63" s="62"/>
    </row>
    <row r="64" spans="2:11" ht="18" customHeight="1">
      <c r="B64" s="63">
        <v>81</v>
      </c>
      <c r="C64" s="330"/>
      <c r="D64" s="67" t="s">
        <v>256</v>
      </c>
      <c r="E64" s="63" t="s">
        <v>257</v>
      </c>
      <c r="F64" s="62" t="s">
        <v>258</v>
      </c>
      <c r="G64" s="62" t="s">
        <v>259</v>
      </c>
      <c r="H64" s="62" t="s">
        <v>260</v>
      </c>
      <c r="I64" s="65" t="s">
        <v>261</v>
      </c>
      <c r="K64" s="62"/>
    </row>
    <row r="65" spans="2:11" ht="18" customHeight="1">
      <c r="B65" s="63">
        <v>83</v>
      </c>
      <c r="C65" s="330"/>
      <c r="D65" s="67" t="s">
        <v>262</v>
      </c>
      <c r="E65" s="63" t="s">
        <v>257</v>
      </c>
      <c r="F65" s="62" t="s">
        <v>263</v>
      </c>
      <c r="G65" s="62" t="s">
        <v>264</v>
      </c>
      <c r="H65" s="62" t="s">
        <v>265</v>
      </c>
      <c r="I65" s="65" t="s">
        <v>266</v>
      </c>
      <c r="K65" s="62"/>
    </row>
    <row r="66" spans="2:11" ht="18" customHeight="1">
      <c r="B66" s="63">
        <v>85</v>
      </c>
      <c r="C66" s="330"/>
      <c r="D66" s="67" t="s">
        <v>267</v>
      </c>
      <c r="E66" s="63" t="s">
        <v>257</v>
      </c>
      <c r="F66" s="62" t="s">
        <v>268</v>
      </c>
      <c r="G66" s="62" t="s">
        <v>269</v>
      </c>
      <c r="H66" s="62" t="s">
        <v>270</v>
      </c>
      <c r="I66" s="65" t="s">
        <v>271</v>
      </c>
      <c r="K66" s="62"/>
    </row>
    <row r="67" spans="2:11" ht="18" customHeight="1">
      <c r="B67" s="63">
        <v>87</v>
      </c>
      <c r="C67" s="330"/>
      <c r="D67" s="62" t="s">
        <v>272</v>
      </c>
      <c r="E67" s="68" t="s">
        <v>273</v>
      </c>
      <c r="F67" s="62" t="s">
        <v>274</v>
      </c>
      <c r="G67" s="62" t="s">
        <v>274</v>
      </c>
      <c r="H67" s="62" t="s">
        <v>274</v>
      </c>
      <c r="I67" s="65">
        <v>7</v>
      </c>
      <c r="K67" s="62"/>
    </row>
    <row r="68" spans="2:11" ht="18" customHeight="1">
      <c r="B68" s="63">
        <v>88</v>
      </c>
      <c r="C68" s="330"/>
      <c r="D68" s="67" t="s">
        <v>275</v>
      </c>
      <c r="E68" s="63" t="s">
        <v>276</v>
      </c>
      <c r="F68" s="62" t="s">
        <v>277</v>
      </c>
      <c r="G68" s="62" t="s">
        <v>278</v>
      </c>
      <c r="H68" s="62" t="s">
        <v>279</v>
      </c>
      <c r="I68" s="65" t="s">
        <v>280</v>
      </c>
      <c r="K68" s="62"/>
    </row>
    <row r="69" spans="2:11" ht="18" customHeight="1">
      <c r="B69" s="63">
        <v>90</v>
      </c>
      <c r="C69" s="330"/>
      <c r="D69" s="67" t="s">
        <v>281</v>
      </c>
      <c r="E69" s="63" t="s">
        <v>276</v>
      </c>
      <c r="F69" s="62" t="s">
        <v>282</v>
      </c>
      <c r="G69" s="62" t="s">
        <v>283</v>
      </c>
      <c r="H69" s="62" t="s">
        <v>284</v>
      </c>
      <c r="I69" s="65" t="s">
        <v>285</v>
      </c>
      <c r="K69" s="62"/>
    </row>
    <row r="70" spans="2:11" s="62" customFormat="1" ht="22.35" customHeight="1">
      <c r="B70" s="63">
        <v>92</v>
      </c>
      <c r="C70" s="330" t="s">
        <v>286</v>
      </c>
      <c r="D70" s="62" t="s">
        <v>287</v>
      </c>
      <c r="E70" s="64" t="s">
        <v>44</v>
      </c>
      <c r="F70" s="62" t="s">
        <v>288</v>
      </c>
      <c r="G70" s="62" t="s">
        <v>289</v>
      </c>
      <c r="H70" s="62" t="s">
        <v>290</v>
      </c>
      <c r="I70" s="65" t="s">
        <v>291</v>
      </c>
    </row>
    <row r="71" spans="2:11" s="62" customFormat="1" ht="22.35" customHeight="1">
      <c r="B71" s="63">
        <v>93</v>
      </c>
      <c r="C71" s="330"/>
      <c r="D71" s="62" t="s">
        <v>292</v>
      </c>
      <c r="E71" s="64"/>
      <c r="F71" s="62" t="s">
        <v>293</v>
      </c>
      <c r="G71" s="62" t="s">
        <v>293</v>
      </c>
      <c r="H71" s="62" t="s">
        <v>293</v>
      </c>
      <c r="I71" s="65" t="s">
        <v>293</v>
      </c>
    </row>
    <row r="72" spans="2:11" s="62" customFormat="1" ht="22.35" customHeight="1">
      <c r="B72" s="63">
        <v>95</v>
      </c>
      <c r="C72" s="330"/>
      <c r="D72" s="62" t="s">
        <v>294</v>
      </c>
      <c r="E72" s="64" t="s">
        <v>44</v>
      </c>
      <c r="F72" s="62" t="s">
        <v>295</v>
      </c>
      <c r="G72" s="62" t="s">
        <v>296</v>
      </c>
      <c r="H72" s="62" t="s">
        <v>297</v>
      </c>
      <c r="I72" s="65" t="s">
        <v>298</v>
      </c>
    </row>
    <row r="73" spans="2:11" s="62" customFormat="1" ht="27.6" customHeight="1">
      <c r="B73" s="63">
        <v>96</v>
      </c>
      <c r="C73" s="330"/>
      <c r="D73" s="62" t="s">
        <v>299</v>
      </c>
      <c r="E73" s="64" t="s">
        <v>44</v>
      </c>
      <c r="F73" s="62" t="s">
        <v>300</v>
      </c>
      <c r="G73" s="62" t="s">
        <v>300</v>
      </c>
      <c r="H73" s="62" t="s">
        <v>301</v>
      </c>
      <c r="I73" s="65" t="s">
        <v>302</v>
      </c>
    </row>
    <row r="74" spans="2:11" s="62" customFormat="1" ht="20.100000000000001" customHeight="1">
      <c r="B74" s="63">
        <v>97</v>
      </c>
      <c r="C74" s="330"/>
      <c r="D74" s="62" t="s">
        <v>303</v>
      </c>
      <c r="E74" s="64" t="s">
        <v>44</v>
      </c>
      <c r="F74" s="62" t="s">
        <v>304</v>
      </c>
      <c r="G74" s="62" t="s">
        <v>304</v>
      </c>
      <c r="H74" s="62" t="s">
        <v>304</v>
      </c>
      <c r="I74" s="65" t="s">
        <v>304</v>
      </c>
    </row>
    <row r="75" spans="2:11" s="62" customFormat="1" ht="20.100000000000001" customHeight="1">
      <c r="B75" s="63">
        <v>98</v>
      </c>
      <c r="C75" s="330"/>
      <c r="D75" s="62" t="s">
        <v>305</v>
      </c>
      <c r="E75" s="63" t="s">
        <v>131</v>
      </c>
      <c r="F75" s="62" t="s">
        <v>149</v>
      </c>
      <c r="G75" s="62" t="s">
        <v>149</v>
      </c>
      <c r="H75" s="62" t="s">
        <v>306</v>
      </c>
      <c r="I75" s="65">
        <v>24</v>
      </c>
    </row>
    <row r="76" spans="2:11" s="62" customFormat="1" ht="20.100000000000001" customHeight="1">
      <c r="B76" s="63">
        <v>99</v>
      </c>
      <c r="C76" s="330"/>
      <c r="D76" s="62" t="s">
        <v>307</v>
      </c>
      <c r="E76" s="63" t="s">
        <v>131</v>
      </c>
      <c r="F76" s="62" t="s">
        <v>308</v>
      </c>
      <c r="G76" s="62" t="s">
        <v>308</v>
      </c>
      <c r="H76" s="62" t="s">
        <v>309</v>
      </c>
      <c r="I76" s="65">
        <v>11.7</v>
      </c>
    </row>
    <row r="77" spans="2:11" s="62" customFormat="1" ht="20.100000000000001" customHeight="1">
      <c r="B77" s="63">
        <v>100</v>
      </c>
      <c r="C77" s="330"/>
      <c r="D77" s="62" t="s">
        <v>310</v>
      </c>
      <c r="E77" s="63" t="s">
        <v>108</v>
      </c>
      <c r="F77" s="62" t="s">
        <v>311</v>
      </c>
      <c r="G77" s="62" t="s">
        <v>312</v>
      </c>
      <c r="H77" s="62" t="s">
        <v>122</v>
      </c>
      <c r="I77" s="65">
        <v>2420</v>
      </c>
    </row>
    <row r="78" spans="2:11" s="62" customFormat="1" ht="20.100000000000001" customHeight="1">
      <c r="B78" s="63">
        <v>101</v>
      </c>
      <c r="C78" s="330"/>
      <c r="D78" s="62" t="s">
        <v>313</v>
      </c>
      <c r="E78" s="64" t="s">
        <v>44</v>
      </c>
      <c r="F78" s="62" t="s">
        <v>314</v>
      </c>
      <c r="G78" s="62" t="s">
        <v>314</v>
      </c>
      <c r="H78" s="62" t="s">
        <v>315</v>
      </c>
      <c r="I78" s="65" t="s">
        <v>508</v>
      </c>
    </row>
    <row r="79" spans="2:11" s="62" customFormat="1" ht="20.100000000000001" customHeight="1">
      <c r="B79" s="63">
        <v>102</v>
      </c>
      <c r="C79" s="330"/>
      <c r="D79" s="62" t="s">
        <v>192</v>
      </c>
      <c r="E79" s="64" t="s">
        <v>44</v>
      </c>
      <c r="F79" s="62" t="s">
        <v>316</v>
      </c>
      <c r="G79" s="62" t="s">
        <v>316</v>
      </c>
      <c r="H79" s="62" t="s">
        <v>316</v>
      </c>
      <c r="I79" s="65" t="s">
        <v>316</v>
      </c>
    </row>
    <row r="80" spans="2:11" s="62" customFormat="1" ht="20.100000000000001" customHeight="1">
      <c r="B80" s="63">
        <v>103</v>
      </c>
      <c r="C80" s="330"/>
      <c r="D80" s="62" t="s">
        <v>317</v>
      </c>
      <c r="E80" s="63" t="s">
        <v>257</v>
      </c>
      <c r="F80" s="62" t="s">
        <v>318</v>
      </c>
      <c r="G80" s="62" t="s">
        <v>319</v>
      </c>
      <c r="H80" s="62" t="s">
        <v>320</v>
      </c>
      <c r="I80" s="65">
        <v>520</v>
      </c>
    </row>
    <row r="81" spans="2:9" s="62" customFormat="1" ht="20.100000000000001" customHeight="1">
      <c r="B81" s="63">
        <v>105</v>
      </c>
      <c r="C81" s="330"/>
      <c r="D81" s="62" t="s">
        <v>321</v>
      </c>
      <c r="E81" s="63" t="s">
        <v>322</v>
      </c>
      <c r="F81" s="62" t="s">
        <v>323</v>
      </c>
      <c r="G81" s="62" t="s">
        <v>323</v>
      </c>
      <c r="H81" s="62" t="s">
        <v>89</v>
      </c>
      <c r="I81" s="65">
        <v>800</v>
      </c>
    </row>
    <row r="82" spans="2:9" s="62" customFormat="1" ht="20.100000000000001" customHeight="1">
      <c r="B82" s="63">
        <v>106</v>
      </c>
      <c r="C82" s="330"/>
      <c r="D82" s="62" t="s">
        <v>209</v>
      </c>
      <c r="E82" s="63" t="s">
        <v>108</v>
      </c>
      <c r="F82" s="62" t="s">
        <v>324</v>
      </c>
      <c r="G82" s="62" t="s">
        <v>324</v>
      </c>
      <c r="H82" s="62" t="s">
        <v>325</v>
      </c>
      <c r="I82" s="65">
        <v>60</v>
      </c>
    </row>
    <row r="83" spans="2:9" s="62" customFormat="1" ht="20.100000000000001" customHeight="1">
      <c r="B83" s="63">
        <v>107</v>
      </c>
      <c r="C83" s="330"/>
      <c r="D83" s="62" t="s">
        <v>326</v>
      </c>
      <c r="E83" s="63" t="s">
        <v>131</v>
      </c>
      <c r="F83" s="62" t="s">
        <v>327</v>
      </c>
      <c r="G83" s="62" t="s">
        <v>327</v>
      </c>
      <c r="H83" s="62" t="s">
        <v>328</v>
      </c>
      <c r="I83" s="65" t="s">
        <v>329</v>
      </c>
    </row>
    <row r="84" spans="2:9" s="62" customFormat="1" ht="20.100000000000001" customHeight="1">
      <c r="B84" s="63">
        <v>108</v>
      </c>
      <c r="C84" s="330"/>
      <c r="D84" s="62" t="s">
        <v>217</v>
      </c>
      <c r="E84" s="63" t="s">
        <v>218</v>
      </c>
      <c r="F84" s="62" t="s">
        <v>149</v>
      </c>
      <c r="G84" s="62" t="s">
        <v>149</v>
      </c>
      <c r="H84" s="62" t="s">
        <v>149</v>
      </c>
      <c r="I84" s="65" t="s">
        <v>149</v>
      </c>
    </row>
    <row r="85" spans="2:9" s="62" customFormat="1" ht="20.100000000000001" customHeight="1">
      <c r="B85" s="63">
        <v>109</v>
      </c>
      <c r="C85" s="330"/>
      <c r="D85" s="62" t="s">
        <v>330</v>
      </c>
      <c r="E85" s="63" t="s">
        <v>503</v>
      </c>
      <c r="F85" s="62" t="s">
        <v>331</v>
      </c>
      <c r="G85" s="62" t="s">
        <v>332</v>
      </c>
      <c r="H85" s="62" t="s">
        <v>333</v>
      </c>
      <c r="I85" s="65">
        <v>3200</v>
      </c>
    </row>
    <row r="86" spans="2:9" s="62" customFormat="1" ht="19.350000000000001" customHeight="1">
      <c r="B86" s="63">
        <v>110</v>
      </c>
      <c r="C86" s="330"/>
      <c r="D86" s="62" t="s">
        <v>334</v>
      </c>
      <c r="E86" s="64" t="s">
        <v>44</v>
      </c>
      <c r="F86" s="62" t="s">
        <v>222</v>
      </c>
      <c r="G86" s="62" t="s">
        <v>222</v>
      </c>
      <c r="H86" s="62" t="s">
        <v>222</v>
      </c>
      <c r="I86" s="65" t="s">
        <v>335</v>
      </c>
    </row>
    <row r="87" spans="2:9" s="62" customFormat="1" ht="19.350000000000001" customHeight="1">
      <c r="B87" s="63">
        <v>111</v>
      </c>
      <c r="C87" s="330"/>
      <c r="D87" s="62" t="s">
        <v>336</v>
      </c>
      <c r="E87" s="63" t="s">
        <v>194</v>
      </c>
      <c r="F87" s="62" t="s">
        <v>226</v>
      </c>
      <c r="G87" s="62" t="s">
        <v>337</v>
      </c>
      <c r="H87" s="62" t="s">
        <v>338</v>
      </c>
      <c r="I87" s="65" t="s">
        <v>226</v>
      </c>
    </row>
    <row r="88" spans="2:9" s="62" customFormat="1" ht="19.350000000000001" customHeight="1">
      <c r="B88" s="63">
        <v>113</v>
      </c>
      <c r="C88" s="330"/>
      <c r="D88" s="62" t="s">
        <v>339</v>
      </c>
      <c r="E88" s="63" t="s">
        <v>194</v>
      </c>
      <c r="F88" s="62" t="s">
        <v>340</v>
      </c>
      <c r="G88" s="62" t="s">
        <v>340</v>
      </c>
      <c r="H88" s="62" t="s">
        <v>228</v>
      </c>
      <c r="I88" s="65" t="s">
        <v>229</v>
      </c>
    </row>
    <row r="89" spans="2:9" s="62" customFormat="1" ht="19.350000000000001" customHeight="1">
      <c r="B89" s="63">
        <v>115</v>
      </c>
      <c r="C89" s="330"/>
      <c r="D89" s="62" t="s">
        <v>509</v>
      </c>
      <c r="E89" s="63" t="s">
        <v>194</v>
      </c>
      <c r="F89" s="62" t="s">
        <v>341</v>
      </c>
      <c r="G89" s="62" t="s">
        <v>342</v>
      </c>
      <c r="H89" s="62" t="s">
        <v>343</v>
      </c>
      <c r="I89" s="65" t="s">
        <v>344</v>
      </c>
    </row>
    <row r="90" spans="2:9" s="62" customFormat="1" ht="25.5" customHeight="1">
      <c r="B90" s="63">
        <v>117</v>
      </c>
      <c r="C90" s="330"/>
      <c r="D90" s="62" t="s">
        <v>345</v>
      </c>
      <c r="E90" s="63" t="s">
        <v>346</v>
      </c>
      <c r="F90" s="62" t="s">
        <v>347</v>
      </c>
      <c r="G90" s="62" t="s">
        <v>347</v>
      </c>
      <c r="H90" s="62" t="s">
        <v>347</v>
      </c>
      <c r="I90" s="65">
        <v>4.3</v>
      </c>
    </row>
    <row r="91" spans="2:9" s="62" customFormat="1" ht="25.5" customHeight="1">
      <c r="B91" s="63">
        <v>118</v>
      </c>
      <c r="C91" s="330"/>
      <c r="D91" s="62" t="s">
        <v>348</v>
      </c>
      <c r="E91" s="63" t="s">
        <v>346</v>
      </c>
      <c r="F91" s="62" t="s">
        <v>219</v>
      </c>
      <c r="G91" s="62" t="s">
        <v>219</v>
      </c>
      <c r="H91" s="62" t="s">
        <v>219</v>
      </c>
      <c r="I91" s="65" t="s">
        <v>219</v>
      </c>
    </row>
    <row r="92" spans="2:9" s="62" customFormat="1" ht="19.350000000000001" customHeight="1">
      <c r="B92" s="63">
        <v>119</v>
      </c>
      <c r="C92" s="330"/>
      <c r="D92" s="62" t="s">
        <v>349</v>
      </c>
      <c r="E92" s="63" t="s">
        <v>346</v>
      </c>
      <c r="F92" s="62" t="s">
        <v>347</v>
      </c>
      <c r="G92" s="62" t="s">
        <v>347</v>
      </c>
      <c r="H92" s="62" t="s">
        <v>347</v>
      </c>
      <c r="I92" s="65" t="s">
        <v>347</v>
      </c>
    </row>
    <row r="93" spans="2:9" s="62" customFormat="1" ht="24.75" customHeight="1">
      <c r="B93" s="63">
        <v>120</v>
      </c>
      <c r="C93" s="330"/>
      <c r="D93" s="62" t="s">
        <v>350</v>
      </c>
      <c r="E93" s="63" t="s">
        <v>243</v>
      </c>
      <c r="F93" s="62" t="s">
        <v>351</v>
      </c>
      <c r="G93" s="62" t="s">
        <v>351</v>
      </c>
      <c r="H93" s="62" t="s">
        <v>352</v>
      </c>
      <c r="I93" s="65" t="s">
        <v>353</v>
      </c>
    </row>
    <row r="94" spans="2:9" s="62" customFormat="1" ht="24.75" customHeight="1">
      <c r="B94" s="63">
        <v>122</v>
      </c>
      <c r="C94" s="330"/>
      <c r="D94" s="62" t="s">
        <v>354</v>
      </c>
      <c r="E94" s="63" t="s">
        <v>243</v>
      </c>
      <c r="F94" s="62" t="s">
        <v>355</v>
      </c>
      <c r="G94" s="62" t="s">
        <v>355</v>
      </c>
      <c r="H94" s="62" t="s">
        <v>355</v>
      </c>
      <c r="I94" s="65" t="s">
        <v>356</v>
      </c>
    </row>
    <row r="95" spans="2:9" s="62" customFormat="1" ht="19.350000000000001" customHeight="1">
      <c r="B95" s="63">
        <v>124</v>
      </c>
      <c r="C95" s="330"/>
      <c r="D95" s="62" t="s">
        <v>357</v>
      </c>
      <c r="E95" s="64" t="s">
        <v>44</v>
      </c>
      <c r="F95" s="62" t="s">
        <v>358</v>
      </c>
      <c r="G95" s="62" t="s">
        <v>359</v>
      </c>
      <c r="H95" s="62" t="s">
        <v>359</v>
      </c>
      <c r="I95" s="65" t="s">
        <v>360</v>
      </c>
    </row>
    <row r="96" spans="2:9" s="62" customFormat="1" ht="20.55" customHeight="1">
      <c r="B96" s="63">
        <v>125</v>
      </c>
      <c r="C96" s="330"/>
      <c r="D96" s="62" t="s">
        <v>361</v>
      </c>
      <c r="E96" s="64" t="s">
        <v>44</v>
      </c>
      <c r="F96" s="62" t="s">
        <v>362</v>
      </c>
      <c r="G96" s="62" t="s">
        <v>362</v>
      </c>
      <c r="H96" s="62" t="s">
        <v>149</v>
      </c>
      <c r="I96" s="65" t="s">
        <v>363</v>
      </c>
    </row>
    <row r="97" spans="2:11" s="62" customFormat="1" ht="20.55" customHeight="1">
      <c r="B97" s="63">
        <v>126</v>
      </c>
      <c r="C97" s="330"/>
      <c r="D97" s="62" t="s">
        <v>364</v>
      </c>
      <c r="E97" s="64" t="s">
        <v>44</v>
      </c>
      <c r="F97" s="62" t="s">
        <v>365</v>
      </c>
      <c r="G97" s="62" t="s">
        <v>365</v>
      </c>
      <c r="H97" s="62" t="s">
        <v>365</v>
      </c>
      <c r="I97" s="65" t="s">
        <v>365</v>
      </c>
    </row>
    <row r="98" spans="2:11" s="62" customFormat="1" ht="20.55" customHeight="1">
      <c r="B98" s="63">
        <v>127</v>
      </c>
      <c r="C98" s="330"/>
      <c r="D98" s="62" t="s">
        <v>366</v>
      </c>
      <c r="E98" s="64" t="s">
        <v>44</v>
      </c>
      <c r="F98" s="62" t="s">
        <v>367</v>
      </c>
      <c r="G98" s="62" t="s">
        <v>367</v>
      </c>
      <c r="H98" s="62" t="s">
        <v>367</v>
      </c>
      <c r="I98" s="65" t="s">
        <v>367</v>
      </c>
    </row>
    <row r="99" spans="2:11" s="62" customFormat="1" ht="20.55" customHeight="1">
      <c r="B99" s="63">
        <v>128</v>
      </c>
      <c r="C99" s="330"/>
      <c r="D99" s="62" t="s">
        <v>368</v>
      </c>
      <c r="E99" s="64" t="s">
        <v>44</v>
      </c>
      <c r="F99" s="62" t="s">
        <v>369</v>
      </c>
      <c r="G99" s="62" t="s">
        <v>369</v>
      </c>
      <c r="H99" s="62" t="s">
        <v>369</v>
      </c>
      <c r="I99" s="65" t="s">
        <v>369</v>
      </c>
    </row>
    <row r="100" spans="2:11" s="62" customFormat="1" ht="19.350000000000001" customHeight="1">
      <c r="B100" s="63">
        <v>129</v>
      </c>
      <c r="C100" s="330"/>
      <c r="D100" s="62" t="s">
        <v>370</v>
      </c>
      <c r="E100" s="64" t="s">
        <v>44</v>
      </c>
      <c r="F100" s="62" t="s">
        <v>371</v>
      </c>
      <c r="G100" s="62" t="s">
        <v>371</v>
      </c>
      <c r="H100" s="62" t="s">
        <v>371</v>
      </c>
      <c r="I100" s="65" t="s">
        <v>371</v>
      </c>
    </row>
    <row r="101" spans="2:11" s="62" customFormat="1" ht="19.5" customHeight="1">
      <c r="B101" s="63">
        <v>130</v>
      </c>
      <c r="C101" s="330"/>
      <c r="D101" s="62" t="s">
        <v>245</v>
      </c>
      <c r="E101" s="63" t="s">
        <v>246</v>
      </c>
      <c r="F101" s="62" t="s">
        <v>51</v>
      </c>
      <c r="G101" s="62" t="s">
        <v>372</v>
      </c>
      <c r="H101" s="62" t="s">
        <v>373</v>
      </c>
      <c r="I101" s="65">
        <v>57</v>
      </c>
    </row>
    <row r="102" spans="2:11" s="62" customFormat="1" ht="19.5" customHeight="1">
      <c r="B102" s="63">
        <v>131</v>
      </c>
      <c r="C102" s="330"/>
      <c r="D102" s="62" t="s">
        <v>374</v>
      </c>
      <c r="E102" s="63" t="s">
        <v>246</v>
      </c>
      <c r="F102" s="62" t="s">
        <v>375</v>
      </c>
      <c r="G102" s="62" t="s">
        <v>376</v>
      </c>
      <c r="H102" s="62" t="s">
        <v>377</v>
      </c>
      <c r="I102" s="65">
        <v>67</v>
      </c>
    </row>
    <row r="103" spans="2:11" s="62" customFormat="1" ht="19.5" customHeight="1">
      <c r="B103" s="63">
        <v>132</v>
      </c>
      <c r="C103" s="330"/>
      <c r="D103" s="67" t="s">
        <v>256</v>
      </c>
      <c r="E103" s="63" t="s">
        <v>257</v>
      </c>
      <c r="F103" s="62" t="s">
        <v>378</v>
      </c>
      <c r="G103" s="62" t="s">
        <v>379</v>
      </c>
      <c r="H103" s="62" t="s">
        <v>380</v>
      </c>
      <c r="I103" s="65" t="s">
        <v>381</v>
      </c>
    </row>
    <row r="104" spans="2:11" s="62" customFormat="1" ht="19.5" customHeight="1">
      <c r="B104" s="63">
        <v>133</v>
      </c>
      <c r="C104" s="330"/>
      <c r="D104" s="67" t="s">
        <v>256</v>
      </c>
      <c r="E104" s="69" t="s">
        <v>510</v>
      </c>
      <c r="F104" s="62" t="s">
        <v>382</v>
      </c>
      <c r="G104" s="62" t="s">
        <v>383</v>
      </c>
      <c r="H104" s="62" t="s">
        <v>384</v>
      </c>
      <c r="I104" s="65" t="s">
        <v>385</v>
      </c>
    </row>
    <row r="105" spans="2:11" s="62" customFormat="1" ht="19.5" customHeight="1">
      <c r="B105" s="63">
        <v>134</v>
      </c>
      <c r="C105" s="330"/>
      <c r="D105" s="67" t="s">
        <v>262</v>
      </c>
      <c r="E105" s="63" t="s">
        <v>257</v>
      </c>
      <c r="F105" s="62" t="s">
        <v>386</v>
      </c>
      <c r="G105" s="62" t="s">
        <v>387</v>
      </c>
      <c r="H105" s="62" t="s">
        <v>388</v>
      </c>
      <c r="I105" s="65" t="s">
        <v>389</v>
      </c>
      <c r="K105" s="59"/>
    </row>
    <row r="106" spans="2:11" s="62" customFormat="1" ht="19.5" customHeight="1">
      <c r="B106" s="63">
        <v>136</v>
      </c>
      <c r="C106" s="330"/>
      <c r="D106" s="67" t="s">
        <v>267</v>
      </c>
      <c r="E106" s="63" t="s">
        <v>257</v>
      </c>
      <c r="F106" s="62" t="s">
        <v>390</v>
      </c>
      <c r="G106" s="62" t="s">
        <v>391</v>
      </c>
      <c r="H106" s="62" t="s">
        <v>392</v>
      </c>
      <c r="I106" s="65" t="s">
        <v>393</v>
      </c>
      <c r="K106" s="59"/>
    </row>
    <row r="107" spans="2:11" s="62" customFormat="1" ht="19.5" customHeight="1">
      <c r="B107" s="63">
        <v>138</v>
      </c>
      <c r="C107" s="330"/>
      <c r="D107" s="62" t="s">
        <v>272</v>
      </c>
      <c r="E107" s="64" t="s">
        <v>44</v>
      </c>
      <c r="F107" s="62" t="s">
        <v>394</v>
      </c>
      <c r="G107" s="62" t="s">
        <v>395</v>
      </c>
      <c r="H107" s="62" t="s">
        <v>395</v>
      </c>
      <c r="I107" s="65">
        <v>4</v>
      </c>
      <c r="K107" s="59"/>
    </row>
    <row r="108" spans="2:11" s="62" customFormat="1" ht="19.5" customHeight="1">
      <c r="B108" s="63">
        <v>139</v>
      </c>
      <c r="C108" s="330"/>
      <c r="D108" s="62" t="s">
        <v>275</v>
      </c>
      <c r="E108" s="63" t="s">
        <v>276</v>
      </c>
      <c r="F108" s="62" t="s">
        <v>396</v>
      </c>
      <c r="G108" s="62" t="s">
        <v>397</v>
      </c>
      <c r="H108" s="62" t="s">
        <v>398</v>
      </c>
      <c r="I108" s="65" t="s">
        <v>399</v>
      </c>
      <c r="K108" s="59"/>
    </row>
    <row r="109" spans="2:11" s="62" customFormat="1" ht="19.5" customHeight="1">
      <c r="B109" s="63">
        <v>141</v>
      </c>
      <c r="C109" s="330"/>
      <c r="D109" s="62" t="s">
        <v>281</v>
      </c>
      <c r="E109" s="63" t="s">
        <v>276</v>
      </c>
      <c r="F109" s="62" t="s">
        <v>324</v>
      </c>
      <c r="G109" s="62" t="s">
        <v>400</v>
      </c>
      <c r="H109" s="62" t="s">
        <v>401</v>
      </c>
      <c r="I109" s="65" t="s">
        <v>402</v>
      </c>
      <c r="K109" s="59"/>
    </row>
    <row r="110" spans="2:11" s="62" customFormat="1" ht="22.35" customHeight="1">
      <c r="B110" s="63">
        <v>143</v>
      </c>
      <c r="C110" s="330"/>
      <c r="D110" s="67" t="s">
        <v>403</v>
      </c>
      <c r="E110" s="64" t="s">
        <v>44</v>
      </c>
      <c r="F110" s="62" t="s">
        <v>404</v>
      </c>
      <c r="G110" s="62" t="s">
        <v>404</v>
      </c>
      <c r="H110" s="62" t="s">
        <v>404</v>
      </c>
      <c r="I110" s="65" t="s">
        <v>404</v>
      </c>
      <c r="K110" s="59"/>
    </row>
    <row r="111" spans="2:11" s="62" customFormat="1" ht="22.35" customHeight="1">
      <c r="B111" s="63">
        <v>144</v>
      </c>
      <c r="C111" s="330"/>
      <c r="D111" s="67" t="s">
        <v>405</v>
      </c>
      <c r="E111" s="63" t="s">
        <v>276</v>
      </c>
      <c r="F111" s="62" t="s">
        <v>406</v>
      </c>
      <c r="G111" s="62" t="s">
        <v>407</v>
      </c>
      <c r="H111" s="62" t="s">
        <v>53</v>
      </c>
      <c r="I111" s="65" t="s">
        <v>408</v>
      </c>
      <c r="K111" s="59"/>
    </row>
    <row r="112" spans="2:11" ht="19.5" customHeight="1">
      <c r="B112" s="63">
        <v>146</v>
      </c>
      <c r="C112" s="330" t="s">
        <v>409</v>
      </c>
      <c r="D112" s="62" t="s">
        <v>410</v>
      </c>
      <c r="E112" s="63" t="s">
        <v>411</v>
      </c>
      <c r="F112" s="62" t="s">
        <v>394</v>
      </c>
      <c r="G112" s="62" t="s">
        <v>394</v>
      </c>
      <c r="H112" s="62" t="s">
        <v>394</v>
      </c>
      <c r="I112" s="65">
        <v>5</v>
      </c>
    </row>
    <row r="113" spans="2:11" ht="19.5" customHeight="1">
      <c r="B113" s="63">
        <v>148</v>
      </c>
      <c r="C113" s="330"/>
      <c r="D113" s="62" t="s">
        <v>412</v>
      </c>
      <c r="E113" s="63" t="s">
        <v>413</v>
      </c>
      <c r="F113" s="62" t="s">
        <v>414</v>
      </c>
      <c r="G113" s="62" t="s">
        <v>414</v>
      </c>
      <c r="H113" s="62" t="s">
        <v>414</v>
      </c>
      <c r="I113" s="65">
        <v>50</v>
      </c>
    </row>
    <row r="114" spans="2:11" ht="26.4">
      <c r="B114" s="63">
        <v>150</v>
      </c>
      <c r="C114" s="330"/>
      <c r="D114" s="62" t="s">
        <v>415</v>
      </c>
      <c r="E114" s="63" t="s">
        <v>194</v>
      </c>
      <c r="F114" s="62" t="s">
        <v>416</v>
      </c>
      <c r="G114" s="62" t="s">
        <v>416</v>
      </c>
      <c r="H114" s="62" t="s">
        <v>416</v>
      </c>
      <c r="I114" s="65" t="s">
        <v>416</v>
      </c>
    </row>
    <row r="115" spans="2:11" ht="26.4">
      <c r="B115" s="63">
        <v>152</v>
      </c>
      <c r="C115" s="330"/>
      <c r="D115" s="62" t="s">
        <v>417</v>
      </c>
      <c r="E115" s="63" t="s">
        <v>194</v>
      </c>
      <c r="F115" s="62" t="s">
        <v>418</v>
      </c>
      <c r="G115" s="62" t="s">
        <v>418</v>
      </c>
      <c r="H115" s="62" t="s">
        <v>419</v>
      </c>
      <c r="I115" s="65" t="s">
        <v>420</v>
      </c>
    </row>
    <row r="116" spans="2:11" ht="19.5" customHeight="1">
      <c r="B116" s="63">
        <v>154</v>
      </c>
      <c r="C116" s="330"/>
      <c r="D116" s="62" t="s">
        <v>421</v>
      </c>
      <c r="E116" s="63" t="s">
        <v>411</v>
      </c>
      <c r="F116" s="62" t="s">
        <v>422</v>
      </c>
      <c r="G116" s="62" t="s">
        <v>422</v>
      </c>
      <c r="H116" s="62" t="s">
        <v>422</v>
      </c>
      <c r="I116" s="65">
        <v>10</v>
      </c>
    </row>
    <row r="117" spans="2:11" ht="19.5" customHeight="1">
      <c r="B117" s="63">
        <v>156</v>
      </c>
      <c r="C117" s="330"/>
      <c r="D117" s="62" t="s">
        <v>423</v>
      </c>
      <c r="E117" s="63" t="s">
        <v>411</v>
      </c>
      <c r="F117" s="62" t="s">
        <v>424</v>
      </c>
      <c r="G117" s="62" t="s">
        <v>210</v>
      </c>
      <c r="H117" s="62" t="s">
        <v>306</v>
      </c>
      <c r="I117" s="65">
        <v>20</v>
      </c>
    </row>
    <row r="118" spans="2:11" ht="25.5" customHeight="1">
      <c r="B118" s="63">
        <v>158</v>
      </c>
      <c r="C118" s="330" t="s">
        <v>425</v>
      </c>
      <c r="D118" s="62" t="s">
        <v>426</v>
      </c>
      <c r="E118" s="66" t="s">
        <v>427</v>
      </c>
      <c r="F118" s="62" t="s">
        <v>428</v>
      </c>
      <c r="G118" s="62" t="s">
        <v>429</v>
      </c>
      <c r="H118" s="62" t="s">
        <v>325</v>
      </c>
      <c r="I118" s="65">
        <v>55</v>
      </c>
    </row>
    <row r="119" spans="2:11" ht="25.5" customHeight="1">
      <c r="B119" s="63">
        <v>159</v>
      </c>
      <c r="C119" s="330"/>
      <c r="D119" s="62" t="s">
        <v>430</v>
      </c>
      <c r="E119" s="66" t="s">
        <v>427</v>
      </c>
      <c r="F119" s="62" t="s">
        <v>431</v>
      </c>
      <c r="G119" s="62" t="s">
        <v>432</v>
      </c>
      <c r="H119" s="62" t="s">
        <v>433</v>
      </c>
      <c r="I119" s="65">
        <v>118</v>
      </c>
    </row>
    <row r="120" spans="2:11" ht="25.5" customHeight="1">
      <c r="B120" s="63">
        <v>160</v>
      </c>
      <c r="C120" s="330"/>
      <c r="D120" s="62" t="s">
        <v>434</v>
      </c>
      <c r="E120" s="66" t="s">
        <v>427</v>
      </c>
      <c r="F120" s="62" t="s">
        <v>435</v>
      </c>
      <c r="G120" s="62" t="s">
        <v>436</v>
      </c>
      <c r="H120" s="62" t="s">
        <v>437</v>
      </c>
      <c r="I120" s="65">
        <v>131</v>
      </c>
      <c r="K120" s="70"/>
    </row>
    <row r="121" spans="2:11">
      <c r="J121" s="59"/>
    </row>
    <row r="122" spans="2:11">
      <c r="J122" s="59"/>
    </row>
    <row r="123" spans="2:11">
      <c r="J123" s="59"/>
    </row>
    <row r="124" spans="2:11">
      <c r="J124" s="59"/>
    </row>
    <row r="125" spans="2:11">
      <c r="J125" s="59"/>
    </row>
    <row r="126" spans="2:11">
      <c r="J126" s="59"/>
    </row>
    <row r="127" spans="2:11">
      <c r="J127" s="59"/>
    </row>
    <row r="128" spans="2:11">
      <c r="J128" s="59"/>
    </row>
    <row r="129" spans="9:9" s="59" customFormat="1">
      <c r="I129" s="60"/>
    </row>
    <row r="130" spans="9:9" s="59" customFormat="1">
      <c r="I130" s="60"/>
    </row>
    <row r="131" spans="9:9" s="59" customFormat="1">
      <c r="I131" s="60"/>
    </row>
    <row r="132" spans="9:9" s="59" customFormat="1">
      <c r="I132" s="60"/>
    </row>
    <row r="133" spans="9:9" s="59" customFormat="1">
      <c r="I133" s="60"/>
    </row>
    <row r="134" spans="9:9" s="59" customFormat="1">
      <c r="I134" s="60"/>
    </row>
    <row r="135" spans="9:9" s="59" customFormat="1">
      <c r="I135" s="60"/>
    </row>
    <row r="136" spans="9:9" s="59" customFormat="1">
      <c r="I136" s="60"/>
    </row>
    <row r="137" spans="9:9" s="59" customFormat="1">
      <c r="I137" s="60"/>
    </row>
    <row r="138" spans="9:9" s="59" customFormat="1">
      <c r="I138" s="60"/>
    </row>
    <row r="139" spans="9:9" s="59" customFormat="1">
      <c r="I139" s="60"/>
    </row>
    <row r="140" spans="9:9" s="59" customFormat="1">
      <c r="I140" s="60"/>
    </row>
    <row r="141" spans="9:9" s="59" customFormat="1">
      <c r="I141" s="60"/>
    </row>
    <row r="142" spans="9:9" s="59" customFormat="1">
      <c r="I142" s="60"/>
    </row>
    <row r="143" spans="9:9" s="59" customFormat="1">
      <c r="I143" s="60"/>
    </row>
    <row r="144" spans="9:9" s="59" customFormat="1">
      <c r="I144" s="60"/>
    </row>
    <row r="145" spans="9:9" s="59" customFormat="1">
      <c r="I145" s="60"/>
    </row>
    <row r="146" spans="9:9" s="59" customFormat="1">
      <c r="I146" s="60"/>
    </row>
    <row r="147" spans="9:9" s="59" customFormat="1">
      <c r="I147" s="60"/>
    </row>
    <row r="148" spans="9:9" s="59" customFormat="1">
      <c r="I148" s="60"/>
    </row>
    <row r="149" spans="9:9" s="59" customFormat="1">
      <c r="I149" s="60"/>
    </row>
    <row r="150" spans="9:9" s="59" customFormat="1">
      <c r="I150" s="60"/>
    </row>
    <row r="151" spans="9:9" s="59" customFormat="1">
      <c r="I151" s="60"/>
    </row>
    <row r="152" spans="9:9" s="59" customFormat="1">
      <c r="I152" s="60"/>
    </row>
    <row r="153" spans="9:9" s="59" customFormat="1">
      <c r="I153" s="60"/>
    </row>
    <row r="154" spans="9:9" s="59" customFormat="1">
      <c r="I154" s="60"/>
    </row>
    <row r="155" spans="9:9" s="59" customFormat="1">
      <c r="I155" s="60"/>
    </row>
    <row r="156" spans="9:9" s="59" customFormat="1">
      <c r="I156" s="60"/>
    </row>
    <row r="157" spans="9:9" s="59" customFormat="1">
      <c r="I157" s="60"/>
    </row>
    <row r="158" spans="9:9" s="59" customFormat="1">
      <c r="I158" s="60"/>
    </row>
    <row r="159" spans="9:9" s="59" customFormat="1">
      <c r="I159" s="60"/>
    </row>
    <row r="160" spans="9:9" s="59" customFormat="1">
      <c r="I160" s="60"/>
    </row>
    <row r="161" spans="9:9" s="59" customFormat="1">
      <c r="I161" s="60"/>
    </row>
    <row r="162" spans="9:9" s="59" customFormat="1">
      <c r="I162" s="60"/>
    </row>
    <row r="163" spans="9:9" s="59" customFormat="1">
      <c r="I163" s="60"/>
    </row>
    <row r="164" spans="9:9" s="59" customFormat="1">
      <c r="I164" s="60"/>
    </row>
    <row r="165" spans="9:9" s="59" customFormat="1">
      <c r="I165" s="60"/>
    </row>
    <row r="166" spans="9:9" s="59" customFormat="1">
      <c r="I166" s="60"/>
    </row>
    <row r="167" spans="9:9" s="59" customFormat="1">
      <c r="I167" s="60"/>
    </row>
    <row r="168" spans="9:9" s="59" customFormat="1">
      <c r="I168" s="60"/>
    </row>
    <row r="169" spans="9:9" s="59" customFormat="1">
      <c r="I169" s="60"/>
    </row>
    <row r="170" spans="9:9" s="59" customFormat="1">
      <c r="I170" s="60"/>
    </row>
    <row r="171" spans="9:9" s="59" customFormat="1">
      <c r="I171" s="60"/>
    </row>
    <row r="172" spans="9:9" s="59" customFormat="1">
      <c r="I172" s="60"/>
    </row>
    <row r="173" spans="9:9" s="59" customFormat="1">
      <c r="I173" s="60"/>
    </row>
    <row r="174" spans="9:9" s="59" customFormat="1">
      <c r="I174" s="60"/>
    </row>
    <row r="175" spans="9:9" s="59" customFormat="1">
      <c r="I175" s="60"/>
    </row>
    <row r="176" spans="9:9" s="59" customFormat="1">
      <c r="I176" s="60"/>
    </row>
    <row r="177" spans="9:9" s="59" customFormat="1">
      <c r="I177" s="60"/>
    </row>
    <row r="178" spans="9:9" s="59" customFormat="1">
      <c r="I178" s="60"/>
    </row>
    <row r="179" spans="9:9" s="59" customFormat="1">
      <c r="I179" s="60"/>
    </row>
    <row r="180" spans="9:9" s="59" customFormat="1">
      <c r="I180" s="60"/>
    </row>
    <row r="181" spans="9:9" s="59" customFormat="1">
      <c r="I181" s="60"/>
    </row>
    <row r="182" spans="9:9" s="59" customFormat="1">
      <c r="I182" s="60"/>
    </row>
    <row r="183" spans="9:9" s="59" customFormat="1">
      <c r="I183" s="60"/>
    </row>
    <row r="184" spans="9:9" s="59" customFormat="1">
      <c r="I184" s="60"/>
    </row>
    <row r="185" spans="9:9" s="59" customFormat="1">
      <c r="I185" s="60"/>
    </row>
    <row r="186" spans="9:9" s="59" customFormat="1">
      <c r="I186" s="60"/>
    </row>
    <row r="187" spans="9:9" s="59" customFormat="1">
      <c r="I187" s="60"/>
    </row>
    <row r="188" spans="9:9" s="59" customFormat="1">
      <c r="I188" s="60"/>
    </row>
    <row r="189" spans="9:9" s="59" customFormat="1">
      <c r="I189" s="60"/>
    </row>
    <row r="190" spans="9:9" s="59" customFormat="1">
      <c r="I190" s="60"/>
    </row>
    <row r="191" spans="9:9" s="59" customFormat="1">
      <c r="I191" s="60"/>
    </row>
    <row r="192" spans="9:9" s="59" customFormat="1">
      <c r="I192" s="60"/>
    </row>
    <row r="193" spans="9:9" s="59" customFormat="1">
      <c r="I193" s="60"/>
    </row>
    <row r="194" spans="9:9" s="59" customFormat="1">
      <c r="I194" s="60"/>
    </row>
    <row r="195" spans="9:9" s="59" customFormat="1">
      <c r="I195" s="60"/>
    </row>
    <row r="196" spans="9:9" s="59" customFormat="1">
      <c r="I196" s="60"/>
    </row>
    <row r="197" spans="9:9" s="59" customFormat="1">
      <c r="I197" s="60"/>
    </row>
    <row r="198" spans="9:9" s="59" customFormat="1">
      <c r="I198" s="60"/>
    </row>
    <row r="199" spans="9:9" s="59" customFormat="1">
      <c r="I199" s="60"/>
    </row>
    <row r="200" spans="9:9" s="59" customFormat="1">
      <c r="I200" s="60"/>
    </row>
    <row r="201" spans="9:9" s="59" customFormat="1">
      <c r="I201" s="60"/>
    </row>
    <row r="202" spans="9:9" s="59" customFormat="1">
      <c r="I202" s="60"/>
    </row>
    <row r="203" spans="9:9" s="59" customFormat="1">
      <c r="I203" s="60"/>
    </row>
    <row r="204" spans="9:9" s="59" customFormat="1">
      <c r="I204" s="60"/>
    </row>
    <row r="205" spans="9:9" s="59" customFormat="1">
      <c r="I205" s="60"/>
    </row>
    <row r="206" spans="9:9" s="59" customFormat="1">
      <c r="I206" s="60"/>
    </row>
    <row r="207" spans="9:9" s="59" customFormat="1">
      <c r="I207" s="60"/>
    </row>
    <row r="208" spans="9:9" s="59" customFormat="1">
      <c r="I208" s="60"/>
    </row>
    <row r="209" spans="9:9" s="59" customFormat="1">
      <c r="I209" s="60"/>
    </row>
    <row r="210" spans="9:9" s="59" customFormat="1">
      <c r="I210" s="60"/>
    </row>
    <row r="211" spans="9:9" s="59" customFormat="1">
      <c r="I211" s="60"/>
    </row>
    <row r="212" spans="9:9" s="59" customFormat="1">
      <c r="I212" s="60"/>
    </row>
    <row r="213" spans="9:9" s="59" customFormat="1">
      <c r="I213" s="60"/>
    </row>
    <row r="214" spans="9:9" s="59" customFormat="1">
      <c r="I214" s="60"/>
    </row>
    <row r="215" spans="9:9" s="59" customFormat="1">
      <c r="I215" s="60"/>
    </row>
    <row r="216" spans="9:9" s="59" customFormat="1">
      <c r="I216" s="60"/>
    </row>
    <row r="217" spans="9:9" s="59" customFormat="1">
      <c r="I217" s="60"/>
    </row>
    <row r="218" spans="9:9" s="59" customFormat="1">
      <c r="I218" s="60"/>
    </row>
    <row r="219" spans="9:9" s="59" customFormat="1">
      <c r="I219" s="60"/>
    </row>
    <row r="220" spans="9:9" s="59" customFormat="1">
      <c r="I220" s="60"/>
    </row>
    <row r="221" spans="9:9" s="59" customFormat="1">
      <c r="I221" s="60"/>
    </row>
    <row r="222" spans="9:9" s="59" customFormat="1">
      <c r="I222" s="60"/>
    </row>
    <row r="223" spans="9:9" s="59" customFormat="1">
      <c r="I223" s="60"/>
    </row>
    <row r="224" spans="9:9" s="59" customFormat="1">
      <c r="I224" s="60"/>
    </row>
    <row r="225" spans="9:9" s="59" customFormat="1">
      <c r="I225" s="60"/>
    </row>
    <row r="226" spans="9:9" s="59" customFormat="1">
      <c r="I226" s="60"/>
    </row>
    <row r="227" spans="9:9" s="59" customFormat="1">
      <c r="I227" s="60"/>
    </row>
    <row r="228" spans="9:9" s="59" customFormat="1">
      <c r="I228" s="60"/>
    </row>
    <row r="229" spans="9:9" s="59" customFormat="1">
      <c r="I229" s="60"/>
    </row>
    <row r="230" spans="9:9" s="59" customFormat="1">
      <c r="I230" s="60"/>
    </row>
    <row r="231" spans="9:9" s="59" customFormat="1">
      <c r="I231" s="60"/>
    </row>
    <row r="232" spans="9:9" s="59" customFormat="1">
      <c r="I232" s="60"/>
    </row>
    <row r="233" spans="9:9" s="59" customFormat="1">
      <c r="I233" s="60"/>
    </row>
  </sheetData>
  <sheetProtection algorithmName="SHA-512" hashValue="wQVrnWLytZt27lUT5bTGLZdCFM3aYd5LcD0wPL3njeLstcPRPAw053l8XIBGNVA0qihYaTCurnmg3sntN3Z75g==" saltValue="dFBKU1pMb6qCxq7utC7g8A==" spinCount="100000" sheet="1" objects="1" scenarios="1"/>
  <protectedRanges>
    <protectedRange sqref="I1:I3 I5:I65490" name="区域"/>
  </protectedRanges>
  <mergeCells count="45">
    <mergeCell ref="C70:C111"/>
    <mergeCell ref="C112:C117"/>
    <mergeCell ref="C118:C120"/>
    <mergeCell ref="C42:D42"/>
    <mergeCell ref="C43:D43"/>
    <mergeCell ref="C44:D44"/>
    <mergeCell ref="C45:C69"/>
    <mergeCell ref="C31:D31"/>
    <mergeCell ref="C32:D32"/>
    <mergeCell ref="C41:D41"/>
    <mergeCell ref="C36:D36"/>
    <mergeCell ref="C37:D37"/>
    <mergeCell ref="C38:D38"/>
    <mergeCell ref="C39:D39"/>
    <mergeCell ref="C40:D40"/>
    <mergeCell ref="C35:D35"/>
    <mergeCell ref="C33:D33"/>
    <mergeCell ref="C34:D34"/>
    <mergeCell ref="C24:D24"/>
    <mergeCell ref="C25:D25"/>
    <mergeCell ref="C26:D26"/>
    <mergeCell ref="C29:D29"/>
    <mergeCell ref="C30:D30"/>
    <mergeCell ref="C28:D28"/>
    <mergeCell ref="C27:D27"/>
    <mergeCell ref="C18:D18"/>
    <mergeCell ref="C10:D10"/>
    <mergeCell ref="C11:D11"/>
    <mergeCell ref="C12:D12"/>
    <mergeCell ref="C13:D13"/>
    <mergeCell ref="C14:D14"/>
    <mergeCell ref="C15:D15"/>
    <mergeCell ref="C16:D16"/>
    <mergeCell ref="C17:D17"/>
    <mergeCell ref="C19:D19"/>
    <mergeCell ref="C20:D20"/>
    <mergeCell ref="C21:D21"/>
    <mergeCell ref="C22:D22"/>
    <mergeCell ref="C23:D23"/>
    <mergeCell ref="C7:C9"/>
    <mergeCell ref="B2:F2"/>
    <mergeCell ref="B3:F3"/>
    <mergeCell ref="C4:D4"/>
    <mergeCell ref="C5:D5"/>
    <mergeCell ref="C6:D6"/>
  </mergeCells>
  <dataValidations count="13">
    <dataValidation type="list" allowBlank="1" showInputMessage="1" showErrorMessage="1" sqref="I95 JE95 TA95 ACW95 AMS95 AWO95 BGK95 BQG95 CAC95 CJY95 CTU95 DDQ95 DNM95 DXI95 EHE95 ERA95 FAW95 FKS95 FUO95 GEK95 GOG95 GYC95 HHY95 HRU95 IBQ95 ILM95 IVI95 JFE95 JPA95 JYW95 KIS95 KSO95 LCK95 LMG95 LWC95 MFY95 MPU95 MZQ95 NJM95 NTI95 ODE95 ONA95 OWW95 PGS95 PQO95 QAK95 QKG95 QUC95 RDY95 RNU95 RXQ95 SHM95 SRI95 TBE95 TLA95 TUW95 UES95 UOO95 UYK95 VIG95 VSC95 WBY95 WLU95 WVQ95 I65620 JE65620 TA65620 ACW65620 AMS65620 AWO65620 BGK65620 BQG65620 CAC65620 CJY65620 CTU65620 DDQ65620 DNM65620 DXI65620 EHE65620 ERA65620 FAW65620 FKS65620 FUO65620 GEK65620 GOG65620 GYC65620 HHY65620 HRU65620 IBQ65620 ILM65620 IVI65620 JFE65620 JPA65620 JYW65620 KIS65620 KSO65620 LCK65620 LMG65620 LWC65620 MFY65620 MPU65620 MZQ65620 NJM65620 NTI65620 ODE65620 ONA65620 OWW65620 PGS65620 PQO65620 QAK65620 QKG65620 QUC65620 RDY65620 RNU65620 RXQ65620 SHM65620 SRI65620 TBE65620 TLA65620 TUW65620 UES65620 UOO65620 UYK65620 VIG65620 VSC65620 WBY65620 WLU65620 WVQ65620 I131156 JE131156 TA131156 ACW131156 AMS131156 AWO131156 BGK131156 BQG131156 CAC131156 CJY131156 CTU131156 DDQ131156 DNM131156 DXI131156 EHE131156 ERA131156 FAW131156 FKS131156 FUO131156 GEK131156 GOG131156 GYC131156 HHY131156 HRU131156 IBQ131156 ILM131156 IVI131156 JFE131156 JPA131156 JYW131156 KIS131156 KSO131156 LCK131156 LMG131156 LWC131156 MFY131156 MPU131156 MZQ131156 NJM131156 NTI131156 ODE131156 ONA131156 OWW131156 PGS131156 PQO131156 QAK131156 QKG131156 QUC131156 RDY131156 RNU131156 RXQ131156 SHM131156 SRI131156 TBE131156 TLA131156 TUW131156 UES131156 UOO131156 UYK131156 VIG131156 VSC131156 WBY131156 WLU131156 WVQ131156 I196692 JE196692 TA196692 ACW196692 AMS196692 AWO196692 BGK196692 BQG196692 CAC196692 CJY196692 CTU196692 DDQ196692 DNM196692 DXI196692 EHE196692 ERA196692 FAW196692 FKS196692 FUO196692 GEK196692 GOG196692 GYC196692 HHY196692 HRU196692 IBQ196692 ILM196692 IVI196692 JFE196692 JPA196692 JYW196692 KIS196692 KSO196692 LCK196692 LMG196692 LWC196692 MFY196692 MPU196692 MZQ196692 NJM196692 NTI196692 ODE196692 ONA196692 OWW196692 PGS196692 PQO196692 QAK196692 QKG196692 QUC196692 RDY196692 RNU196692 RXQ196692 SHM196692 SRI196692 TBE196692 TLA196692 TUW196692 UES196692 UOO196692 UYK196692 VIG196692 VSC196692 WBY196692 WLU196692 WVQ196692 I262228 JE262228 TA262228 ACW262228 AMS262228 AWO262228 BGK262228 BQG262228 CAC262228 CJY262228 CTU262228 DDQ262228 DNM262228 DXI262228 EHE262228 ERA262228 FAW262228 FKS262228 FUO262228 GEK262228 GOG262228 GYC262228 HHY262228 HRU262228 IBQ262228 ILM262228 IVI262228 JFE262228 JPA262228 JYW262228 KIS262228 KSO262228 LCK262228 LMG262228 LWC262228 MFY262228 MPU262228 MZQ262228 NJM262228 NTI262228 ODE262228 ONA262228 OWW262228 PGS262228 PQO262228 QAK262228 QKG262228 QUC262228 RDY262228 RNU262228 RXQ262228 SHM262228 SRI262228 TBE262228 TLA262228 TUW262228 UES262228 UOO262228 UYK262228 VIG262228 VSC262228 WBY262228 WLU262228 WVQ262228 I327764 JE327764 TA327764 ACW327764 AMS327764 AWO327764 BGK327764 BQG327764 CAC327764 CJY327764 CTU327764 DDQ327764 DNM327764 DXI327764 EHE327764 ERA327764 FAW327764 FKS327764 FUO327764 GEK327764 GOG327764 GYC327764 HHY327764 HRU327764 IBQ327764 ILM327764 IVI327764 JFE327764 JPA327764 JYW327764 KIS327764 KSO327764 LCK327764 LMG327764 LWC327764 MFY327764 MPU327764 MZQ327764 NJM327764 NTI327764 ODE327764 ONA327764 OWW327764 PGS327764 PQO327764 QAK327764 QKG327764 QUC327764 RDY327764 RNU327764 RXQ327764 SHM327764 SRI327764 TBE327764 TLA327764 TUW327764 UES327764 UOO327764 UYK327764 VIG327764 VSC327764 WBY327764 WLU327764 WVQ327764 I393300 JE393300 TA393300 ACW393300 AMS393300 AWO393300 BGK393300 BQG393300 CAC393300 CJY393300 CTU393300 DDQ393300 DNM393300 DXI393300 EHE393300 ERA393300 FAW393300 FKS393300 FUO393300 GEK393300 GOG393300 GYC393300 HHY393300 HRU393300 IBQ393300 ILM393300 IVI393300 JFE393300 JPA393300 JYW393300 KIS393300 KSO393300 LCK393300 LMG393300 LWC393300 MFY393300 MPU393300 MZQ393300 NJM393300 NTI393300 ODE393300 ONA393300 OWW393300 PGS393300 PQO393300 QAK393300 QKG393300 QUC393300 RDY393300 RNU393300 RXQ393300 SHM393300 SRI393300 TBE393300 TLA393300 TUW393300 UES393300 UOO393300 UYK393300 VIG393300 VSC393300 WBY393300 WLU393300 WVQ393300 I458836 JE458836 TA458836 ACW458836 AMS458836 AWO458836 BGK458836 BQG458836 CAC458836 CJY458836 CTU458836 DDQ458836 DNM458836 DXI458836 EHE458836 ERA458836 FAW458836 FKS458836 FUO458836 GEK458836 GOG458836 GYC458836 HHY458836 HRU458836 IBQ458836 ILM458836 IVI458836 JFE458836 JPA458836 JYW458836 KIS458836 KSO458836 LCK458836 LMG458836 LWC458836 MFY458836 MPU458836 MZQ458836 NJM458836 NTI458836 ODE458836 ONA458836 OWW458836 PGS458836 PQO458836 QAK458836 QKG458836 QUC458836 RDY458836 RNU458836 RXQ458836 SHM458836 SRI458836 TBE458836 TLA458836 TUW458836 UES458836 UOO458836 UYK458836 VIG458836 VSC458836 WBY458836 WLU458836 WVQ458836 I524372 JE524372 TA524372 ACW524372 AMS524372 AWO524372 BGK524372 BQG524372 CAC524372 CJY524372 CTU524372 DDQ524372 DNM524372 DXI524372 EHE524372 ERA524372 FAW524372 FKS524372 FUO524372 GEK524372 GOG524372 GYC524372 HHY524372 HRU524372 IBQ524372 ILM524372 IVI524372 JFE524372 JPA524372 JYW524372 KIS524372 KSO524372 LCK524372 LMG524372 LWC524372 MFY524372 MPU524372 MZQ524372 NJM524372 NTI524372 ODE524372 ONA524372 OWW524372 PGS524372 PQO524372 QAK524372 QKG524372 QUC524372 RDY524372 RNU524372 RXQ524372 SHM524372 SRI524372 TBE524372 TLA524372 TUW524372 UES524372 UOO524372 UYK524372 VIG524372 VSC524372 WBY524372 WLU524372 WVQ524372 I589908 JE589908 TA589908 ACW589908 AMS589908 AWO589908 BGK589908 BQG589908 CAC589908 CJY589908 CTU589908 DDQ589908 DNM589908 DXI589908 EHE589908 ERA589908 FAW589908 FKS589908 FUO589908 GEK589908 GOG589908 GYC589908 HHY589908 HRU589908 IBQ589908 ILM589908 IVI589908 JFE589908 JPA589908 JYW589908 KIS589908 KSO589908 LCK589908 LMG589908 LWC589908 MFY589908 MPU589908 MZQ589908 NJM589908 NTI589908 ODE589908 ONA589908 OWW589908 PGS589908 PQO589908 QAK589908 QKG589908 QUC589908 RDY589908 RNU589908 RXQ589908 SHM589908 SRI589908 TBE589908 TLA589908 TUW589908 UES589908 UOO589908 UYK589908 VIG589908 VSC589908 WBY589908 WLU589908 WVQ589908 I655444 JE655444 TA655444 ACW655444 AMS655444 AWO655444 BGK655444 BQG655444 CAC655444 CJY655444 CTU655444 DDQ655444 DNM655444 DXI655444 EHE655444 ERA655444 FAW655444 FKS655444 FUO655444 GEK655444 GOG655444 GYC655444 HHY655444 HRU655444 IBQ655444 ILM655444 IVI655444 JFE655444 JPA655444 JYW655444 KIS655444 KSO655444 LCK655444 LMG655444 LWC655444 MFY655444 MPU655444 MZQ655444 NJM655444 NTI655444 ODE655444 ONA655444 OWW655444 PGS655444 PQO655444 QAK655444 QKG655444 QUC655444 RDY655444 RNU655444 RXQ655444 SHM655444 SRI655444 TBE655444 TLA655444 TUW655444 UES655444 UOO655444 UYK655444 VIG655444 VSC655444 WBY655444 WLU655444 WVQ655444 I720980 JE720980 TA720980 ACW720980 AMS720980 AWO720980 BGK720980 BQG720980 CAC720980 CJY720980 CTU720980 DDQ720980 DNM720980 DXI720980 EHE720980 ERA720980 FAW720980 FKS720980 FUO720980 GEK720980 GOG720980 GYC720980 HHY720980 HRU720980 IBQ720980 ILM720980 IVI720980 JFE720980 JPA720980 JYW720980 KIS720980 KSO720980 LCK720980 LMG720980 LWC720980 MFY720980 MPU720980 MZQ720980 NJM720980 NTI720980 ODE720980 ONA720980 OWW720980 PGS720980 PQO720980 QAK720980 QKG720980 QUC720980 RDY720980 RNU720980 RXQ720980 SHM720980 SRI720980 TBE720980 TLA720980 TUW720980 UES720980 UOO720980 UYK720980 VIG720980 VSC720980 WBY720980 WLU720980 WVQ720980 I786516 JE786516 TA786516 ACW786516 AMS786516 AWO786516 BGK786516 BQG786516 CAC786516 CJY786516 CTU786516 DDQ786516 DNM786516 DXI786516 EHE786516 ERA786516 FAW786516 FKS786516 FUO786516 GEK786516 GOG786516 GYC786516 HHY786516 HRU786516 IBQ786516 ILM786516 IVI786516 JFE786516 JPA786516 JYW786516 KIS786516 KSO786516 LCK786516 LMG786516 LWC786516 MFY786516 MPU786516 MZQ786516 NJM786516 NTI786516 ODE786516 ONA786516 OWW786516 PGS786516 PQO786516 QAK786516 QKG786516 QUC786516 RDY786516 RNU786516 RXQ786516 SHM786516 SRI786516 TBE786516 TLA786516 TUW786516 UES786516 UOO786516 UYK786516 VIG786516 VSC786516 WBY786516 WLU786516 WVQ786516 I852052 JE852052 TA852052 ACW852052 AMS852052 AWO852052 BGK852052 BQG852052 CAC852052 CJY852052 CTU852052 DDQ852052 DNM852052 DXI852052 EHE852052 ERA852052 FAW852052 FKS852052 FUO852052 GEK852052 GOG852052 GYC852052 HHY852052 HRU852052 IBQ852052 ILM852052 IVI852052 JFE852052 JPA852052 JYW852052 KIS852052 KSO852052 LCK852052 LMG852052 LWC852052 MFY852052 MPU852052 MZQ852052 NJM852052 NTI852052 ODE852052 ONA852052 OWW852052 PGS852052 PQO852052 QAK852052 QKG852052 QUC852052 RDY852052 RNU852052 RXQ852052 SHM852052 SRI852052 TBE852052 TLA852052 TUW852052 UES852052 UOO852052 UYK852052 VIG852052 VSC852052 WBY852052 WLU852052 WVQ852052 I917588 JE917588 TA917588 ACW917588 AMS917588 AWO917588 BGK917588 BQG917588 CAC917588 CJY917588 CTU917588 DDQ917588 DNM917588 DXI917588 EHE917588 ERA917588 FAW917588 FKS917588 FUO917588 GEK917588 GOG917588 GYC917588 HHY917588 HRU917588 IBQ917588 ILM917588 IVI917588 JFE917588 JPA917588 JYW917588 KIS917588 KSO917588 LCK917588 LMG917588 LWC917588 MFY917588 MPU917588 MZQ917588 NJM917588 NTI917588 ODE917588 ONA917588 OWW917588 PGS917588 PQO917588 QAK917588 QKG917588 QUC917588 RDY917588 RNU917588 RXQ917588 SHM917588 SRI917588 TBE917588 TLA917588 TUW917588 UES917588 UOO917588 UYK917588 VIG917588 VSC917588 WBY917588 WLU917588 WVQ917588 I983124 JE983124 TA983124 ACW983124 AMS983124 AWO983124 BGK983124 BQG983124 CAC983124 CJY983124 CTU983124 DDQ983124 DNM983124 DXI983124 EHE983124 ERA983124 FAW983124 FKS983124 FUO983124 GEK983124 GOG983124 GYC983124 HHY983124 HRU983124 IBQ983124 ILM983124 IVI983124 JFE983124 JPA983124 JYW983124 KIS983124 KSO983124 LCK983124 LMG983124 LWC983124 MFY983124 MPU983124 MZQ983124 NJM983124 NTI983124 ODE983124 ONA983124 OWW983124 PGS983124 PQO983124 QAK983124 QKG983124 QUC983124 RDY983124 RNU983124 RXQ983124 SHM983124 SRI983124 TBE983124 TLA983124 TUW983124 UES983124 UOO983124 UYK983124 VIG983124 VSC983124 WBY983124 WLU983124 WVQ983124" xr:uid="{A2564136-F126-4000-B64A-336EC86D9A1B}">
      <formula1>"Capillary,Electron expansion valve"</formula1>
    </dataValidation>
    <dataValidation type="list" allowBlank="1" showInputMessage="1" showErrorMessage="1" sqref="F44:I44 JB44:JE44 SX44:TA44 ACT44:ACW44 AMP44:AMS44 AWL44:AWO44 BGH44:BGK44 BQD44:BQG44 BZZ44:CAC44 CJV44:CJY44 CTR44:CTU44 DDN44:DDQ44 DNJ44:DNM44 DXF44:DXI44 EHB44:EHE44 EQX44:ERA44 FAT44:FAW44 FKP44:FKS44 FUL44:FUO44 GEH44:GEK44 GOD44:GOG44 GXZ44:GYC44 HHV44:HHY44 HRR44:HRU44 IBN44:IBQ44 ILJ44:ILM44 IVF44:IVI44 JFB44:JFE44 JOX44:JPA44 JYT44:JYW44 KIP44:KIS44 KSL44:KSO44 LCH44:LCK44 LMD44:LMG44 LVZ44:LWC44 MFV44:MFY44 MPR44:MPU44 MZN44:MZQ44 NJJ44:NJM44 NTF44:NTI44 ODB44:ODE44 OMX44:ONA44 OWT44:OWW44 PGP44:PGS44 PQL44:PQO44 QAH44:QAK44 QKD44:QKG44 QTZ44:QUC44 RDV44:RDY44 RNR44:RNU44 RXN44:RXQ44 SHJ44:SHM44 SRF44:SRI44 TBB44:TBE44 TKX44:TLA44 TUT44:TUW44 UEP44:UES44 UOL44:UOO44 UYH44:UYK44 VID44:VIG44 VRZ44:VSC44 WBV44:WBY44 WLR44:WLU44 WVN44:WVQ44 F65552:I65552 JB65552:JE65552 SX65552:TA65552 ACT65552:ACW65552 AMP65552:AMS65552 AWL65552:AWO65552 BGH65552:BGK65552 BQD65552:BQG65552 BZZ65552:CAC65552 CJV65552:CJY65552 CTR65552:CTU65552 DDN65552:DDQ65552 DNJ65552:DNM65552 DXF65552:DXI65552 EHB65552:EHE65552 EQX65552:ERA65552 FAT65552:FAW65552 FKP65552:FKS65552 FUL65552:FUO65552 GEH65552:GEK65552 GOD65552:GOG65552 GXZ65552:GYC65552 HHV65552:HHY65552 HRR65552:HRU65552 IBN65552:IBQ65552 ILJ65552:ILM65552 IVF65552:IVI65552 JFB65552:JFE65552 JOX65552:JPA65552 JYT65552:JYW65552 KIP65552:KIS65552 KSL65552:KSO65552 LCH65552:LCK65552 LMD65552:LMG65552 LVZ65552:LWC65552 MFV65552:MFY65552 MPR65552:MPU65552 MZN65552:MZQ65552 NJJ65552:NJM65552 NTF65552:NTI65552 ODB65552:ODE65552 OMX65552:ONA65552 OWT65552:OWW65552 PGP65552:PGS65552 PQL65552:PQO65552 QAH65552:QAK65552 QKD65552:QKG65552 QTZ65552:QUC65552 RDV65552:RDY65552 RNR65552:RNU65552 RXN65552:RXQ65552 SHJ65552:SHM65552 SRF65552:SRI65552 TBB65552:TBE65552 TKX65552:TLA65552 TUT65552:TUW65552 UEP65552:UES65552 UOL65552:UOO65552 UYH65552:UYK65552 VID65552:VIG65552 VRZ65552:VSC65552 WBV65552:WBY65552 WLR65552:WLU65552 WVN65552:WVQ65552 F131088:I131088 JB131088:JE131088 SX131088:TA131088 ACT131088:ACW131088 AMP131088:AMS131088 AWL131088:AWO131088 BGH131088:BGK131088 BQD131088:BQG131088 BZZ131088:CAC131088 CJV131088:CJY131088 CTR131088:CTU131088 DDN131088:DDQ131088 DNJ131088:DNM131088 DXF131088:DXI131088 EHB131088:EHE131088 EQX131088:ERA131088 FAT131088:FAW131088 FKP131088:FKS131088 FUL131088:FUO131088 GEH131088:GEK131088 GOD131088:GOG131088 GXZ131088:GYC131088 HHV131088:HHY131088 HRR131088:HRU131088 IBN131088:IBQ131088 ILJ131088:ILM131088 IVF131088:IVI131088 JFB131088:JFE131088 JOX131088:JPA131088 JYT131088:JYW131088 KIP131088:KIS131088 KSL131088:KSO131088 LCH131088:LCK131088 LMD131088:LMG131088 LVZ131088:LWC131088 MFV131088:MFY131088 MPR131088:MPU131088 MZN131088:MZQ131088 NJJ131088:NJM131088 NTF131088:NTI131088 ODB131088:ODE131088 OMX131088:ONA131088 OWT131088:OWW131088 PGP131088:PGS131088 PQL131088:PQO131088 QAH131088:QAK131088 QKD131088:QKG131088 QTZ131088:QUC131088 RDV131088:RDY131088 RNR131088:RNU131088 RXN131088:RXQ131088 SHJ131088:SHM131088 SRF131088:SRI131088 TBB131088:TBE131088 TKX131088:TLA131088 TUT131088:TUW131088 UEP131088:UES131088 UOL131088:UOO131088 UYH131088:UYK131088 VID131088:VIG131088 VRZ131088:VSC131088 WBV131088:WBY131088 WLR131088:WLU131088 WVN131088:WVQ131088 F196624:I196624 JB196624:JE196624 SX196624:TA196624 ACT196624:ACW196624 AMP196624:AMS196624 AWL196624:AWO196624 BGH196624:BGK196624 BQD196624:BQG196624 BZZ196624:CAC196624 CJV196624:CJY196624 CTR196624:CTU196624 DDN196624:DDQ196624 DNJ196624:DNM196624 DXF196624:DXI196624 EHB196624:EHE196624 EQX196624:ERA196624 FAT196624:FAW196624 FKP196624:FKS196624 FUL196624:FUO196624 GEH196624:GEK196624 GOD196624:GOG196624 GXZ196624:GYC196624 HHV196624:HHY196624 HRR196624:HRU196624 IBN196624:IBQ196624 ILJ196624:ILM196624 IVF196624:IVI196624 JFB196624:JFE196624 JOX196624:JPA196624 JYT196624:JYW196624 KIP196624:KIS196624 KSL196624:KSO196624 LCH196624:LCK196624 LMD196624:LMG196624 LVZ196624:LWC196624 MFV196624:MFY196624 MPR196624:MPU196624 MZN196624:MZQ196624 NJJ196624:NJM196624 NTF196624:NTI196624 ODB196624:ODE196624 OMX196624:ONA196624 OWT196624:OWW196624 PGP196624:PGS196624 PQL196624:PQO196624 QAH196624:QAK196624 QKD196624:QKG196624 QTZ196624:QUC196624 RDV196624:RDY196624 RNR196624:RNU196624 RXN196624:RXQ196624 SHJ196624:SHM196624 SRF196624:SRI196624 TBB196624:TBE196624 TKX196624:TLA196624 TUT196624:TUW196624 UEP196624:UES196624 UOL196624:UOO196624 UYH196624:UYK196624 VID196624:VIG196624 VRZ196624:VSC196624 WBV196624:WBY196624 WLR196624:WLU196624 WVN196624:WVQ196624 F262160:I262160 JB262160:JE262160 SX262160:TA262160 ACT262160:ACW262160 AMP262160:AMS262160 AWL262160:AWO262160 BGH262160:BGK262160 BQD262160:BQG262160 BZZ262160:CAC262160 CJV262160:CJY262160 CTR262160:CTU262160 DDN262160:DDQ262160 DNJ262160:DNM262160 DXF262160:DXI262160 EHB262160:EHE262160 EQX262160:ERA262160 FAT262160:FAW262160 FKP262160:FKS262160 FUL262160:FUO262160 GEH262160:GEK262160 GOD262160:GOG262160 GXZ262160:GYC262160 HHV262160:HHY262160 HRR262160:HRU262160 IBN262160:IBQ262160 ILJ262160:ILM262160 IVF262160:IVI262160 JFB262160:JFE262160 JOX262160:JPA262160 JYT262160:JYW262160 KIP262160:KIS262160 KSL262160:KSO262160 LCH262160:LCK262160 LMD262160:LMG262160 LVZ262160:LWC262160 MFV262160:MFY262160 MPR262160:MPU262160 MZN262160:MZQ262160 NJJ262160:NJM262160 NTF262160:NTI262160 ODB262160:ODE262160 OMX262160:ONA262160 OWT262160:OWW262160 PGP262160:PGS262160 PQL262160:PQO262160 QAH262160:QAK262160 QKD262160:QKG262160 QTZ262160:QUC262160 RDV262160:RDY262160 RNR262160:RNU262160 RXN262160:RXQ262160 SHJ262160:SHM262160 SRF262160:SRI262160 TBB262160:TBE262160 TKX262160:TLA262160 TUT262160:TUW262160 UEP262160:UES262160 UOL262160:UOO262160 UYH262160:UYK262160 VID262160:VIG262160 VRZ262160:VSC262160 WBV262160:WBY262160 WLR262160:WLU262160 WVN262160:WVQ262160 F327696:I327696 JB327696:JE327696 SX327696:TA327696 ACT327696:ACW327696 AMP327696:AMS327696 AWL327696:AWO327696 BGH327696:BGK327696 BQD327696:BQG327696 BZZ327696:CAC327696 CJV327696:CJY327696 CTR327696:CTU327696 DDN327696:DDQ327696 DNJ327696:DNM327696 DXF327696:DXI327696 EHB327696:EHE327696 EQX327696:ERA327696 FAT327696:FAW327696 FKP327696:FKS327696 FUL327696:FUO327696 GEH327696:GEK327696 GOD327696:GOG327696 GXZ327696:GYC327696 HHV327696:HHY327696 HRR327696:HRU327696 IBN327696:IBQ327696 ILJ327696:ILM327696 IVF327696:IVI327696 JFB327696:JFE327696 JOX327696:JPA327696 JYT327696:JYW327696 KIP327696:KIS327696 KSL327696:KSO327696 LCH327696:LCK327696 LMD327696:LMG327696 LVZ327696:LWC327696 MFV327696:MFY327696 MPR327696:MPU327696 MZN327696:MZQ327696 NJJ327696:NJM327696 NTF327696:NTI327696 ODB327696:ODE327696 OMX327696:ONA327696 OWT327696:OWW327696 PGP327696:PGS327696 PQL327696:PQO327696 QAH327696:QAK327696 QKD327696:QKG327696 QTZ327696:QUC327696 RDV327696:RDY327696 RNR327696:RNU327696 RXN327696:RXQ327696 SHJ327696:SHM327696 SRF327696:SRI327696 TBB327696:TBE327696 TKX327696:TLA327696 TUT327696:TUW327696 UEP327696:UES327696 UOL327696:UOO327696 UYH327696:UYK327696 VID327696:VIG327696 VRZ327696:VSC327696 WBV327696:WBY327696 WLR327696:WLU327696 WVN327696:WVQ327696 F393232:I393232 JB393232:JE393232 SX393232:TA393232 ACT393232:ACW393232 AMP393232:AMS393232 AWL393232:AWO393232 BGH393232:BGK393232 BQD393232:BQG393232 BZZ393232:CAC393232 CJV393232:CJY393232 CTR393232:CTU393232 DDN393232:DDQ393232 DNJ393232:DNM393232 DXF393232:DXI393232 EHB393232:EHE393232 EQX393232:ERA393232 FAT393232:FAW393232 FKP393232:FKS393232 FUL393232:FUO393232 GEH393232:GEK393232 GOD393232:GOG393232 GXZ393232:GYC393232 HHV393232:HHY393232 HRR393232:HRU393232 IBN393232:IBQ393232 ILJ393232:ILM393232 IVF393232:IVI393232 JFB393232:JFE393232 JOX393232:JPA393232 JYT393232:JYW393232 KIP393232:KIS393232 KSL393232:KSO393232 LCH393232:LCK393232 LMD393232:LMG393232 LVZ393232:LWC393232 MFV393232:MFY393232 MPR393232:MPU393232 MZN393232:MZQ393232 NJJ393232:NJM393232 NTF393232:NTI393232 ODB393232:ODE393232 OMX393232:ONA393232 OWT393232:OWW393232 PGP393232:PGS393232 PQL393232:PQO393232 QAH393232:QAK393232 QKD393232:QKG393232 QTZ393232:QUC393232 RDV393232:RDY393232 RNR393232:RNU393232 RXN393232:RXQ393232 SHJ393232:SHM393232 SRF393232:SRI393232 TBB393232:TBE393232 TKX393232:TLA393232 TUT393232:TUW393232 UEP393232:UES393232 UOL393232:UOO393232 UYH393232:UYK393232 VID393232:VIG393232 VRZ393232:VSC393232 WBV393232:WBY393232 WLR393232:WLU393232 WVN393232:WVQ393232 F458768:I458768 JB458768:JE458768 SX458768:TA458768 ACT458768:ACW458768 AMP458768:AMS458768 AWL458768:AWO458768 BGH458768:BGK458768 BQD458768:BQG458768 BZZ458768:CAC458768 CJV458768:CJY458768 CTR458768:CTU458768 DDN458768:DDQ458768 DNJ458768:DNM458768 DXF458768:DXI458768 EHB458768:EHE458768 EQX458768:ERA458768 FAT458768:FAW458768 FKP458768:FKS458768 FUL458768:FUO458768 GEH458768:GEK458768 GOD458768:GOG458768 GXZ458768:GYC458768 HHV458768:HHY458768 HRR458768:HRU458768 IBN458768:IBQ458768 ILJ458768:ILM458768 IVF458768:IVI458768 JFB458768:JFE458768 JOX458768:JPA458768 JYT458768:JYW458768 KIP458768:KIS458768 KSL458768:KSO458768 LCH458768:LCK458768 LMD458768:LMG458768 LVZ458768:LWC458768 MFV458768:MFY458768 MPR458768:MPU458768 MZN458768:MZQ458768 NJJ458768:NJM458768 NTF458768:NTI458768 ODB458768:ODE458768 OMX458768:ONA458768 OWT458768:OWW458768 PGP458768:PGS458768 PQL458768:PQO458768 QAH458768:QAK458768 QKD458768:QKG458768 QTZ458768:QUC458768 RDV458768:RDY458768 RNR458768:RNU458768 RXN458768:RXQ458768 SHJ458768:SHM458768 SRF458768:SRI458768 TBB458768:TBE458768 TKX458768:TLA458768 TUT458768:TUW458768 UEP458768:UES458768 UOL458768:UOO458768 UYH458768:UYK458768 VID458768:VIG458768 VRZ458768:VSC458768 WBV458768:WBY458768 WLR458768:WLU458768 WVN458768:WVQ458768 F524304:I524304 JB524304:JE524304 SX524304:TA524304 ACT524304:ACW524304 AMP524304:AMS524304 AWL524304:AWO524304 BGH524304:BGK524304 BQD524304:BQG524304 BZZ524304:CAC524304 CJV524304:CJY524304 CTR524304:CTU524304 DDN524304:DDQ524304 DNJ524304:DNM524304 DXF524304:DXI524304 EHB524304:EHE524304 EQX524304:ERA524304 FAT524304:FAW524304 FKP524304:FKS524304 FUL524304:FUO524304 GEH524304:GEK524304 GOD524304:GOG524304 GXZ524304:GYC524304 HHV524304:HHY524304 HRR524304:HRU524304 IBN524304:IBQ524304 ILJ524304:ILM524304 IVF524304:IVI524304 JFB524304:JFE524304 JOX524304:JPA524304 JYT524304:JYW524304 KIP524304:KIS524304 KSL524304:KSO524304 LCH524304:LCK524304 LMD524304:LMG524304 LVZ524304:LWC524304 MFV524304:MFY524304 MPR524304:MPU524304 MZN524304:MZQ524304 NJJ524304:NJM524304 NTF524304:NTI524304 ODB524304:ODE524304 OMX524304:ONA524304 OWT524304:OWW524304 PGP524304:PGS524304 PQL524304:PQO524304 QAH524304:QAK524304 QKD524304:QKG524304 QTZ524304:QUC524304 RDV524304:RDY524304 RNR524304:RNU524304 RXN524304:RXQ524304 SHJ524304:SHM524304 SRF524304:SRI524304 TBB524304:TBE524304 TKX524304:TLA524304 TUT524304:TUW524304 UEP524304:UES524304 UOL524304:UOO524304 UYH524304:UYK524304 VID524304:VIG524304 VRZ524304:VSC524304 WBV524304:WBY524304 WLR524304:WLU524304 WVN524304:WVQ524304 F589840:I589840 JB589840:JE589840 SX589840:TA589840 ACT589840:ACW589840 AMP589840:AMS589840 AWL589840:AWO589840 BGH589840:BGK589840 BQD589840:BQG589840 BZZ589840:CAC589840 CJV589840:CJY589840 CTR589840:CTU589840 DDN589840:DDQ589840 DNJ589840:DNM589840 DXF589840:DXI589840 EHB589840:EHE589840 EQX589840:ERA589840 FAT589840:FAW589840 FKP589840:FKS589840 FUL589840:FUO589840 GEH589840:GEK589840 GOD589840:GOG589840 GXZ589840:GYC589840 HHV589840:HHY589840 HRR589840:HRU589840 IBN589840:IBQ589840 ILJ589840:ILM589840 IVF589840:IVI589840 JFB589840:JFE589840 JOX589840:JPA589840 JYT589840:JYW589840 KIP589840:KIS589840 KSL589840:KSO589840 LCH589840:LCK589840 LMD589840:LMG589840 LVZ589840:LWC589840 MFV589840:MFY589840 MPR589840:MPU589840 MZN589840:MZQ589840 NJJ589840:NJM589840 NTF589840:NTI589840 ODB589840:ODE589840 OMX589840:ONA589840 OWT589840:OWW589840 PGP589840:PGS589840 PQL589840:PQO589840 QAH589840:QAK589840 QKD589840:QKG589840 QTZ589840:QUC589840 RDV589840:RDY589840 RNR589840:RNU589840 RXN589840:RXQ589840 SHJ589840:SHM589840 SRF589840:SRI589840 TBB589840:TBE589840 TKX589840:TLA589840 TUT589840:TUW589840 UEP589840:UES589840 UOL589840:UOO589840 UYH589840:UYK589840 VID589840:VIG589840 VRZ589840:VSC589840 WBV589840:WBY589840 WLR589840:WLU589840 WVN589840:WVQ589840 F655376:I655376 JB655376:JE655376 SX655376:TA655376 ACT655376:ACW655376 AMP655376:AMS655376 AWL655376:AWO655376 BGH655376:BGK655376 BQD655376:BQG655376 BZZ655376:CAC655376 CJV655376:CJY655376 CTR655376:CTU655376 DDN655376:DDQ655376 DNJ655376:DNM655376 DXF655376:DXI655376 EHB655376:EHE655376 EQX655376:ERA655376 FAT655376:FAW655376 FKP655376:FKS655376 FUL655376:FUO655376 GEH655376:GEK655376 GOD655376:GOG655376 GXZ655376:GYC655376 HHV655376:HHY655376 HRR655376:HRU655376 IBN655376:IBQ655376 ILJ655376:ILM655376 IVF655376:IVI655376 JFB655376:JFE655376 JOX655376:JPA655376 JYT655376:JYW655376 KIP655376:KIS655376 KSL655376:KSO655376 LCH655376:LCK655376 LMD655376:LMG655376 LVZ655376:LWC655376 MFV655376:MFY655376 MPR655376:MPU655376 MZN655376:MZQ655376 NJJ655376:NJM655376 NTF655376:NTI655376 ODB655376:ODE655376 OMX655376:ONA655376 OWT655376:OWW655376 PGP655376:PGS655376 PQL655376:PQO655376 QAH655376:QAK655376 QKD655376:QKG655376 QTZ655376:QUC655376 RDV655376:RDY655376 RNR655376:RNU655376 RXN655376:RXQ655376 SHJ655376:SHM655376 SRF655376:SRI655376 TBB655376:TBE655376 TKX655376:TLA655376 TUT655376:TUW655376 UEP655376:UES655376 UOL655376:UOO655376 UYH655376:UYK655376 VID655376:VIG655376 VRZ655376:VSC655376 WBV655376:WBY655376 WLR655376:WLU655376 WVN655376:WVQ655376 F720912:I720912 JB720912:JE720912 SX720912:TA720912 ACT720912:ACW720912 AMP720912:AMS720912 AWL720912:AWO720912 BGH720912:BGK720912 BQD720912:BQG720912 BZZ720912:CAC720912 CJV720912:CJY720912 CTR720912:CTU720912 DDN720912:DDQ720912 DNJ720912:DNM720912 DXF720912:DXI720912 EHB720912:EHE720912 EQX720912:ERA720912 FAT720912:FAW720912 FKP720912:FKS720912 FUL720912:FUO720912 GEH720912:GEK720912 GOD720912:GOG720912 GXZ720912:GYC720912 HHV720912:HHY720912 HRR720912:HRU720912 IBN720912:IBQ720912 ILJ720912:ILM720912 IVF720912:IVI720912 JFB720912:JFE720912 JOX720912:JPA720912 JYT720912:JYW720912 KIP720912:KIS720912 KSL720912:KSO720912 LCH720912:LCK720912 LMD720912:LMG720912 LVZ720912:LWC720912 MFV720912:MFY720912 MPR720912:MPU720912 MZN720912:MZQ720912 NJJ720912:NJM720912 NTF720912:NTI720912 ODB720912:ODE720912 OMX720912:ONA720912 OWT720912:OWW720912 PGP720912:PGS720912 PQL720912:PQO720912 QAH720912:QAK720912 QKD720912:QKG720912 QTZ720912:QUC720912 RDV720912:RDY720912 RNR720912:RNU720912 RXN720912:RXQ720912 SHJ720912:SHM720912 SRF720912:SRI720912 TBB720912:TBE720912 TKX720912:TLA720912 TUT720912:TUW720912 UEP720912:UES720912 UOL720912:UOO720912 UYH720912:UYK720912 VID720912:VIG720912 VRZ720912:VSC720912 WBV720912:WBY720912 WLR720912:WLU720912 WVN720912:WVQ720912 F786448:I786448 JB786448:JE786448 SX786448:TA786448 ACT786448:ACW786448 AMP786448:AMS786448 AWL786448:AWO786448 BGH786448:BGK786448 BQD786448:BQG786448 BZZ786448:CAC786448 CJV786448:CJY786448 CTR786448:CTU786448 DDN786448:DDQ786448 DNJ786448:DNM786448 DXF786448:DXI786448 EHB786448:EHE786448 EQX786448:ERA786448 FAT786448:FAW786448 FKP786448:FKS786448 FUL786448:FUO786448 GEH786448:GEK786448 GOD786448:GOG786448 GXZ786448:GYC786448 HHV786448:HHY786448 HRR786448:HRU786448 IBN786448:IBQ786448 ILJ786448:ILM786448 IVF786448:IVI786448 JFB786448:JFE786448 JOX786448:JPA786448 JYT786448:JYW786448 KIP786448:KIS786448 KSL786448:KSO786448 LCH786448:LCK786448 LMD786448:LMG786448 LVZ786448:LWC786448 MFV786448:MFY786448 MPR786448:MPU786448 MZN786448:MZQ786448 NJJ786448:NJM786448 NTF786448:NTI786448 ODB786448:ODE786448 OMX786448:ONA786448 OWT786448:OWW786448 PGP786448:PGS786448 PQL786448:PQO786448 QAH786448:QAK786448 QKD786448:QKG786448 QTZ786448:QUC786448 RDV786448:RDY786448 RNR786448:RNU786448 RXN786448:RXQ786448 SHJ786448:SHM786448 SRF786448:SRI786448 TBB786448:TBE786448 TKX786448:TLA786448 TUT786448:TUW786448 UEP786448:UES786448 UOL786448:UOO786448 UYH786448:UYK786448 VID786448:VIG786448 VRZ786448:VSC786448 WBV786448:WBY786448 WLR786448:WLU786448 WVN786448:WVQ786448 F851984:I851984 JB851984:JE851984 SX851984:TA851984 ACT851984:ACW851984 AMP851984:AMS851984 AWL851984:AWO851984 BGH851984:BGK851984 BQD851984:BQG851984 BZZ851984:CAC851984 CJV851984:CJY851984 CTR851984:CTU851984 DDN851984:DDQ851984 DNJ851984:DNM851984 DXF851984:DXI851984 EHB851984:EHE851984 EQX851984:ERA851984 FAT851984:FAW851984 FKP851984:FKS851984 FUL851984:FUO851984 GEH851984:GEK851984 GOD851984:GOG851984 GXZ851984:GYC851984 HHV851984:HHY851984 HRR851984:HRU851984 IBN851984:IBQ851984 ILJ851984:ILM851984 IVF851984:IVI851984 JFB851984:JFE851984 JOX851984:JPA851984 JYT851984:JYW851984 KIP851984:KIS851984 KSL851984:KSO851984 LCH851984:LCK851984 LMD851984:LMG851984 LVZ851984:LWC851984 MFV851984:MFY851984 MPR851984:MPU851984 MZN851984:MZQ851984 NJJ851984:NJM851984 NTF851984:NTI851984 ODB851984:ODE851984 OMX851984:ONA851984 OWT851984:OWW851984 PGP851984:PGS851984 PQL851984:PQO851984 QAH851984:QAK851984 QKD851984:QKG851984 QTZ851984:QUC851984 RDV851984:RDY851984 RNR851984:RNU851984 RXN851984:RXQ851984 SHJ851984:SHM851984 SRF851984:SRI851984 TBB851984:TBE851984 TKX851984:TLA851984 TUT851984:TUW851984 UEP851984:UES851984 UOL851984:UOO851984 UYH851984:UYK851984 VID851984:VIG851984 VRZ851984:VSC851984 WBV851984:WBY851984 WLR851984:WLU851984 WVN851984:WVQ851984 F917520:I917520 JB917520:JE917520 SX917520:TA917520 ACT917520:ACW917520 AMP917520:AMS917520 AWL917520:AWO917520 BGH917520:BGK917520 BQD917520:BQG917520 BZZ917520:CAC917520 CJV917520:CJY917520 CTR917520:CTU917520 DDN917520:DDQ917520 DNJ917520:DNM917520 DXF917520:DXI917520 EHB917520:EHE917520 EQX917520:ERA917520 FAT917520:FAW917520 FKP917520:FKS917520 FUL917520:FUO917520 GEH917520:GEK917520 GOD917520:GOG917520 GXZ917520:GYC917520 HHV917520:HHY917520 HRR917520:HRU917520 IBN917520:IBQ917520 ILJ917520:ILM917520 IVF917520:IVI917520 JFB917520:JFE917520 JOX917520:JPA917520 JYT917520:JYW917520 KIP917520:KIS917520 KSL917520:KSO917520 LCH917520:LCK917520 LMD917520:LMG917520 LVZ917520:LWC917520 MFV917520:MFY917520 MPR917520:MPU917520 MZN917520:MZQ917520 NJJ917520:NJM917520 NTF917520:NTI917520 ODB917520:ODE917520 OMX917520:ONA917520 OWT917520:OWW917520 PGP917520:PGS917520 PQL917520:PQO917520 QAH917520:QAK917520 QKD917520:QKG917520 QTZ917520:QUC917520 RDV917520:RDY917520 RNR917520:RNU917520 RXN917520:RXQ917520 SHJ917520:SHM917520 SRF917520:SRI917520 TBB917520:TBE917520 TKX917520:TLA917520 TUT917520:TUW917520 UEP917520:UES917520 UOL917520:UOO917520 UYH917520:UYK917520 VID917520:VIG917520 VRZ917520:VSC917520 WBV917520:WBY917520 WLR917520:WLU917520 WVN917520:WVQ917520 F983056:I983056 JB983056:JE983056 SX983056:TA983056 ACT983056:ACW983056 AMP983056:AMS983056 AWL983056:AWO983056 BGH983056:BGK983056 BQD983056:BQG983056 BZZ983056:CAC983056 CJV983056:CJY983056 CTR983056:CTU983056 DDN983056:DDQ983056 DNJ983056:DNM983056 DXF983056:DXI983056 EHB983056:EHE983056 EQX983056:ERA983056 FAT983056:FAW983056 FKP983056:FKS983056 FUL983056:FUO983056 GEH983056:GEK983056 GOD983056:GOG983056 GXZ983056:GYC983056 HHV983056:HHY983056 HRR983056:HRU983056 IBN983056:IBQ983056 ILJ983056:ILM983056 IVF983056:IVI983056 JFB983056:JFE983056 JOX983056:JPA983056 JYT983056:JYW983056 KIP983056:KIS983056 KSL983056:KSO983056 LCH983056:LCK983056 LMD983056:LMG983056 LVZ983056:LWC983056 MFV983056:MFY983056 MPR983056:MPU983056 MZN983056:MZQ983056 NJJ983056:NJM983056 NTF983056:NTI983056 ODB983056:ODE983056 OMX983056:ONA983056 OWT983056:OWW983056 PGP983056:PGS983056 PQL983056:PQO983056 QAH983056:QAK983056 QKD983056:QKG983056 QTZ983056:QUC983056 RDV983056:RDY983056 RNR983056:RNU983056 RXN983056:RXQ983056 SHJ983056:SHM983056 SRF983056:SRI983056 TBB983056:TBE983056 TKX983056:TLA983056 TUT983056:TUW983056 UEP983056:UES983056 UOL983056:UOO983056 UYH983056:UYK983056 VID983056:VIG983056 VRZ983056:VSC983056 WBV983056:WBY983056 WLR983056:WLU983056 WVN983056:WVQ983056" xr:uid="{8FCBABD4-45BB-43B1-AA4F-CD9D9734DD21}">
      <formula1>"7-12,10-16,10-17,12-18,15-22,16-24,19-29,21-31,23-34,27-42,32-50,35-52,46-70,55-85,80-100,95-140"</formula1>
    </dataValidation>
    <dataValidation type="list" allowBlank="1" showInputMessage="1" showErrorMessage="1" sqref="F46:I46 JB46:JE46 SX46:TA46 ACT46:ACW46 AMP46:AMS46 AWL46:AWO46 BGH46:BGK46 BQD46:BQG46 BZZ46:CAC46 CJV46:CJY46 CTR46:CTU46 DDN46:DDQ46 DNJ46:DNM46 DXF46:DXI46 EHB46:EHE46 EQX46:ERA46 FAT46:FAW46 FKP46:FKS46 FUL46:FUO46 GEH46:GEK46 GOD46:GOG46 GXZ46:GYC46 HHV46:HHY46 HRR46:HRU46 IBN46:IBQ46 ILJ46:ILM46 IVF46:IVI46 JFB46:JFE46 JOX46:JPA46 JYT46:JYW46 KIP46:KIS46 KSL46:KSO46 LCH46:LCK46 LMD46:LMG46 LVZ46:LWC46 MFV46:MFY46 MPR46:MPU46 MZN46:MZQ46 NJJ46:NJM46 NTF46:NTI46 ODB46:ODE46 OMX46:ONA46 OWT46:OWW46 PGP46:PGS46 PQL46:PQO46 QAH46:QAK46 QKD46:QKG46 QTZ46:QUC46 RDV46:RDY46 RNR46:RNU46 RXN46:RXQ46 SHJ46:SHM46 SRF46:SRI46 TBB46:TBE46 TKX46:TLA46 TUT46:TUW46 UEP46:UES46 UOL46:UOO46 UYH46:UYK46 VID46:VIG46 VRZ46:VSC46 WBV46:WBY46 WLR46:WLU46 WVN46:WVQ46 F65554:I65554 JB65554:JE65554 SX65554:TA65554 ACT65554:ACW65554 AMP65554:AMS65554 AWL65554:AWO65554 BGH65554:BGK65554 BQD65554:BQG65554 BZZ65554:CAC65554 CJV65554:CJY65554 CTR65554:CTU65554 DDN65554:DDQ65554 DNJ65554:DNM65554 DXF65554:DXI65554 EHB65554:EHE65554 EQX65554:ERA65554 FAT65554:FAW65554 FKP65554:FKS65554 FUL65554:FUO65554 GEH65554:GEK65554 GOD65554:GOG65554 GXZ65554:GYC65554 HHV65554:HHY65554 HRR65554:HRU65554 IBN65554:IBQ65554 ILJ65554:ILM65554 IVF65554:IVI65554 JFB65554:JFE65554 JOX65554:JPA65554 JYT65554:JYW65554 KIP65554:KIS65554 KSL65554:KSO65554 LCH65554:LCK65554 LMD65554:LMG65554 LVZ65554:LWC65554 MFV65554:MFY65554 MPR65554:MPU65554 MZN65554:MZQ65554 NJJ65554:NJM65554 NTF65554:NTI65554 ODB65554:ODE65554 OMX65554:ONA65554 OWT65554:OWW65554 PGP65554:PGS65554 PQL65554:PQO65554 QAH65554:QAK65554 QKD65554:QKG65554 QTZ65554:QUC65554 RDV65554:RDY65554 RNR65554:RNU65554 RXN65554:RXQ65554 SHJ65554:SHM65554 SRF65554:SRI65554 TBB65554:TBE65554 TKX65554:TLA65554 TUT65554:TUW65554 UEP65554:UES65554 UOL65554:UOO65554 UYH65554:UYK65554 VID65554:VIG65554 VRZ65554:VSC65554 WBV65554:WBY65554 WLR65554:WLU65554 WVN65554:WVQ65554 F131090:I131090 JB131090:JE131090 SX131090:TA131090 ACT131090:ACW131090 AMP131090:AMS131090 AWL131090:AWO131090 BGH131090:BGK131090 BQD131090:BQG131090 BZZ131090:CAC131090 CJV131090:CJY131090 CTR131090:CTU131090 DDN131090:DDQ131090 DNJ131090:DNM131090 DXF131090:DXI131090 EHB131090:EHE131090 EQX131090:ERA131090 FAT131090:FAW131090 FKP131090:FKS131090 FUL131090:FUO131090 GEH131090:GEK131090 GOD131090:GOG131090 GXZ131090:GYC131090 HHV131090:HHY131090 HRR131090:HRU131090 IBN131090:IBQ131090 ILJ131090:ILM131090 IVF131090:IVI131090 JFB131090:JFE131090 JOX131090:JPA131090 JYT131090:JYW131090 KIP131090:KIS131090 KSL131090:KSO131090 LCH131090:LCK131090 LMD131090:LMG131090 LVZ131090:LWC131090 MFV131090:MFY131090 MPR131090:MPU131090 MZN131090:MZQ131090 NJJ131090:NJM131090 NTF131090:NTI131090 ODB131090:ODE131090 OMX131090:ONA131090 OWT131090:OWW131090 PGP131090:PGS131090 PQL131090:PQO131090 QAH131090:QAK131090 QKD131090:QKG131090 QTZ131090:QUC131090 RDV131090:RDY131090 RNR131090:RNU131090 RXN131090:RXQ131090 SHJ131090:SHM131090 SRF131090:SRI131090 TBB131090:TBE131090 TKX131090:TLA131090 TUT131090:TUW131090 UEP131090:UES131090 UOL131090:UOO131090 UYH131090:UYK131090 VID131090:VIG131090 VRZ131090:VSC131090 WBV131090:WBY131090 WLR131090:WLU131090 WVN131090:WVQ131090 F196626:I196626 JB196626:JE196626 SX196626:TA196626 ACT196626:ACW196626 AMP196626:AMS196626 AWL196626:AWO196626 BGH196626:BGK196626 BQD196626:BQG196626 BZZ196626:CAC196626 CJV196626:CJY196626 CTR196626:CTU196626 DDN196626:DDQ196626 DNJ196626:DNM196626 DXF196626:DXI196626 EHB196626:EHE196626 EQX196626:ERA196626 FAT196626:FAW196626 FKP196626:FKS196626 FUL196626:FUO196626 GEH196626:GEK196626 GOD196626:GOG196626 GXZ196626:GYC196626 HHV196626:HHY196626 HRR196626:HRU196626 IBN196626:IBQ196626 ILJ196626:ILM196626 IVF196626:IVI196626 JFB196626:JFE196626 JOX196626:JPA196626 JYT196626:JYW196626 KIP196626:KIS196626 KSL196626:KSO196626 LCH196626:LCK196626 LMD196626:LMG196626 LVZ196626:LWC196626 MFV196626:MFY196626 MPR196626:MPU196626 MZN196626:MZQ196626 NJJ196626:NJM196626 NTF196626:NTI196626 ODB196626:ODE196626 OMX196626:ONA196626 OWT196626:OWW196626 PGP196626:PGS196626 PQL196626:PQO196626 QAH196626:QAK196626 QKD196626:QKG196626 QTZ196626:QUC196626 RDV196626:RDY196626 RNR196626:RNU196626 RXN196626:RXQ196626 SHJ196626:SHM196626 SRF196626:SRI196626 TBB196626:TBE196626 TKX196626:TLA196626 TUT196626:TUW196626 UEP196626:UES196626 UOL196626:UOO196626 UYH196626:UYK196626 VID196626:VIG196626 VRZ196626:VSC196626 WBV196626:WBY196626 WLR196626:WLU196626 WVN196626:WVQ196626 F262162:I262162 JB262162:JE262162 SX262162:TA262162 ACT262162:ACW262162 AMP262162:AMS262162 AWL262162:AWO262162 BGH262162:BGK262162 BQD262162:BQG262162 BZZ262162:CAC262162 CJV262162:CJY262162 CTR262162:CTU262162 DDN262162:DDQ262162 DNJ262162:DNM262162 DXF262162:DXI262162 EHB262162:EHE262162 EQX262162:ERA262162 FAT262162:FAW262162 FKP262162:FKS262162 FUL262162:FUO262162 GEH262162:GEK262162 GOD262162:GOG262162 GXZ262162:GYC262162 HHV262162:HHY262162 HRR262162:HRU262162 IBN262162:IBQ262162 ILJ262162:ILM262162 IVF262162:IVI262162 JFB262162:JFE262162 JOX262162:JPA262162 JYT262162:JYW262162 KIP262162:KIS262162 KSL262162:KSO262162 LCH262162:LCK262162 LMD262162:LMG262162 LVZ262162:LWC262162 MFV262162:MFY262162 MPR262162:MPU262162 MZN262162:MZQ262162 NJJ262162:NJM262162 NTF262162:NTI262162 ODB262162:ODE262162 OMX262162:ONA262162 OWT262162:OWW262162 PGP262162:PGS262162 PQL262162:PQO262162 QAH262162:QAK262162 QKD262162:QKG262162 QTZ262162:QUC262162 RDV262162:RDY262162 RNR262162:RNU262162 RXN262162:RXQ262162 SHJ262162:SHM262162 SRF262162:SRI262162 TBB262162:TBE262162 TKX262162:TLA262162 TUT262162:TUW262162 UEP262162:UES262162 UOL262162:UOO262162 UYH262162:UYK262162 VID262162:VIG262162 VRZ262162:VSC262162 WBV262162:WBY262162 WLR262162:WLU262162 WVN262162:WVQ262162 F327698:I327698 JB327698:JE327698 SX327698:TA327698 ACT327698:ACW327698 AMP327698:AMS327698 AWL327698:AWO327698 BGH327698:BGK327698 BQD327698:BQG327698 BZZ327698:CAC327698 CJV327698:CJY327698 CTR327698:CTU327698 DDN327698:DDQ327698 DNJ327698:DNM327698 DXF327698:DXI327698 EHB327698:EHE327698 EQX327698:ERA327698 FAT327698:FAW327698 FKP327698:FKS327698 FUL327698:FUO327698 GEH327698:GEK327698 GOD327698:GOG327698 GXZ327698:GYC327698 HHV327698:HHY327698 HRR327698:HRU327698 IBN327698:IBQ327698 ILJ327698:ILM327698 IVF327698:IVI327698 JFB327698:JFE327698 JOX327698:JPA327698 JYT327698:JYW327698 KIP327698:KIS327698 KSL327698:KSO327698 LCH327698:LCK327698 LMD327698:LMG327698 LVZ327698:LWC327698 MFV327698:MFY327698 MPR327698:MPU327698 MZN327698:MZQ327698 NJJ327698:NJM327698 NTF327698:NTI327698 ODB327698:ODE327698 OMX327698:ONA327698 OWT327698:OWW327698 PGP327698:PGS327698 PQL327698:PQO327698 QAH327698:QAK327698 QKD327698:QKG327698 QTZ327698:QUC327698 RDV327698:RDY327698 RNR327698:RNU327698 RXN327698:RXQ327698 SHJ327698:SHM327698 SRF327698:SRI327698 TBB327698:TBE327698 TKX327698:TLA327698 TUT327698:TUW327698 UEP327698:UES327698 UOL327698:UOO327698 UYH327698:UYK327698 VID327698:VIG327698 VRZ327698:VSC327698 WBV327698:WBY327698 WLR327698:WLU327698 WVN327698:WVQ327698 F393234:I393234 JB393234:JE393234 SX393234:TA393234 ACT393234:ACW393234 AMP393234:AMS393234 AWL393234:AWO393234 BGH393234:BGK393234 BQD393234:BQG393234 BZZ393234:CAC393234 CJV393234:CJY393234 CTR393234:CTU393234 DDN393234:DDQ393234 DNJ393234:DNM393234 DXF393234:DXI393234 EHB393234:EHE393234 EQX393234:ERA393234 FAT393234:FAW393234 FKP393234:FKS393234 FUL393234:FUO393234 GEH393234:GEK393234 GOD393234:GOG393234 GXZ393234:GYC393234 HHV393234:HHY393234 HRR393234:HRU393234 IBN393234:IBQ393234 ILJ393234:ILM393234 IVF393234:IVI393234 JFB393234:JFE393234 JOX393234:JPA393234 JYT393234:JYW393234 KIP393234:KIS393234 KSL393234:KSO393234 LCH393234:LCK393234 LMD393234:LMG393234 LVZ393234:LWC393234 MFV393234:MFY393234 MPR393234:MPU393234 MZN393234:MZQ393234 NJJ393234:NJM393234 NTF393234:NTI393234 ODB393234:ODE393234 OMX393234:ONA393234 OWT393234:OWW393234 PGP393234:PGS393234 PQL393234:PQO393234 QAH393234:QAK393234 QKD393234:QKG393234 QTZ393234:QUC393234 RDV393234:RDY393234 RNR393234:RNU393234 RXN393234:RXQ393234 SHJ393234:SHM393234 SRF393234:SRI393234 TBB393234:TBE393234 TKX393234:TLA393234 TUT393234:TUW393234 UEP393234:UES393234 UOL393234:UOO393234 UYH393234:UYK393234 VID393234:VIG393234 VRZ393234:VSC393234 WBV393234:WBY393234 WLR393234:WLU393234 WVN393234:WVQ393234 F458770:I458770 JB458770:JE458770 SX458770:TA458770 ACT458770:ACW458770 AMP458770:AMS458770 AWL458770:AWO458770 BGH458770:BGK458770 BQD458770:BQG458770 BZZ458770:CAC458770 CJV458770:CJY458770 CTR458770:CTU458770 DDN458770:DDQ458770 DNJ458770:DNM458770 DXF458770:DXI458770 EHB458770:EHE458770 EQX458770:ERA458770 FAT458770:FAW458770 FKP458770:FKS458770 FUL458770:FUO458770 GEH458770:GEK458770 GOD458770:GOG458770 GXZ458770:GYC458770 HHV458770:HHY458770 HRR458770:HRU458770 IBN458770:IBQ458770 ILJ458770:ILM458770 IVF458770:IVI458770 JFB458770:JFE458770 JOX458770:JPA458770 JYT458770:JYW458770 KIP458770:KIS458770 KSL458770:KSO458770 LCH458770:LCK458770 LMD458770:LMG458770 LVZ458770:LWC458770 MFV458770:MFY458770 MPR458770:MPU458770 MZN458770:MZQ458770 NJJ458770:NJM458770 NTF458770:NTI458770 ODB458770:ODE458770 OMX458770:ONA458770 OWT458770:OWW458770 PGP458770:PGS458770 PQL458770:PQO458770 QAH458770:QAK458770 QKD458770:QKG458770 QTZ458770:QUC458770 RDV458770:RDY458770 RNR458770:RNU458770 RXN458770:RXQ458770 SHJ458770:SHM458770 SRF458770:SRI458770 TBB458770:TBE458770 TKX458770:TLA458770 TUT458770:TUW458770 UEP458770:UES458770 UOL458770:UOO458770 UYH458770:UYK458770 VID458770:VIG458770 VRZ458770:VSC458770 WBV458770:WBY458770 WLR458770:WLU458770 WVN458770:WVQ458770 F524306:I524306 JB524306:JE524306 SX524306:TA524306 ACT524306:ACW524306 AMP524306:AMS524306 AWL524306:AWO524306 BGH524306:BGK524306 BQD524306:BQG524306 BZZ524306:CAC524306 CJV524306:CJY524306 CTR524306:CTU524306 DDN524306:DDQ524306 DNJ524306:DNM524306 DXF524306:DXI524306 EHB524306:EHE524306 EQX524306:ERA524306 FAT524306:FAW524306 FKP524306:FKS524306 FUL524306:FUO524306 GEH524306:GEK524306 GOD524306:GOG524306 GXZ524306:GYC524306 HHV524306:HHY524306 HRR524306:HRU524306 IBN524306:IBQ524306 ILJ524306:ILM524306 IVF524306:IVI524306 JFB524306:JFE524306 JOX524306:JPA524306 JYT524306:JYW524306 KIP524306:KIS524306 KSL524306:KSO524306 LCH524306:LCK524306 LMD524306:LMG524306 LVZ524306:LWC524306 MFV524306:MFY524306 MPR524306:MPU524306 MZN524306:MZQ524306 NJJ524306:NJM524306 NTF524306:NTI524306 ODB524306:ODE524306 OMX524306:ONA524306 OWT524306:OWW524306 PGP524306:PGS524306 PQL524306:PQO524306 QAH524306:QAK524306 QKD524306:QKG524306 QTZ524306:QUC524306 RDV524306:RDY524306 RNR524306:RNU524306 RXN524306:RXQ524306 SHJ524306:SHM524306 SRF524306:SRI524306 TBB524306:TBE524306 TKX524306:TLA524306 TUT524306:TUW524306 UEP524306:UES524306 UOL524306:UOO524306 UYH524306:UYK524306 VID524306:VIG524306 VRZ524306:VSC524306 WBV524306:WBY524306 WLR524306:WLU524306 WVN524306:WVQ524306 F589842:I589842 JB589842:JE589842 SX589842:TA589842 ACT589842:ACW589842 AMP589842:AMS589842 AWL589842:AWO589842 BGH589842:BGK589842 BQD589842:BQG589842 BZZ589842:CAC589842 CJV589842:CJY589842 CTR589842:CTU589842 DDN589842:DDQ589842 DNJ589842:DNM589842 DXF589842:DXI589842 EHB589842:EHE589842 EQX589842:ERA589842 FAT589842:FAW589842 FKP589842:FKS589842 FUL589842:FUO589842 GEH589842:GEK589842 GOD589842:GOG589842 GXZ589842:GYC589842 HHV589842:HHY589842 HRR589842:HRU589842 IBN589842:IBQ589842 ILJ589842:ILM589842 IVF589842:IVI589842 JFB589842:JFE589842 JOX589842:JPA589842 JYT589842:JYW589842 KIP589842:KIS589842 KSL589842:KSO589842 LCH589842:LCK589842 LMD589842:LMG589842 LVZ589842:LWC589842 MFV589842:MFY589842 MPR589842:MPU589842 MZN589842:MZQ589842 NJJ589842:NJM589842 NTF589842:NTI589842 ODB589842:ODE589842 OMX589842:ONA589842 OWT589842:OWW589842 PGP589842:PGS589842 PQL589842:PQO589842 QAH589842:QAK589842 QKD589842:QKG589842 QTZ589842:QUC589842 RDV589842:RDY589842 RNR589842:RNU589842 RXN589842:RXQ589842 SHJ589842:SHM589842 SRF589842:SRI589842 TBB589842:TBE589842 TKX589842:TLA589842 TUT589842:TUW589842 UEP589842:UES589842 UOL589842:UOO589842 UYH589842:UYK589842 VID589842:VIG589842 VRZ589842:VSC589842 WBV589842:WBY589842 WLR589842:WLU589842 WVN589842:WVQ589842 F655378:I655378 JB655378:JE655378 SX655378:TA655378 ACT655378:ACW655378 AMP655378:AMS655378 AWL655378:AWO655378 BGH655378:BGK655378 BQD655378:BQG655378 BZZ655378:CAC655378 CJV655378:CJY655378 CTR655378:CTU655378 DDN655378:DDQ655378 DNJ655378:DNM655378 DXF655378:DXI655378 EHB655378:EHE655378 EQX655378:ERA655378 FAT655378:FAW655378 FKP655378:FKS655378 FUL655378:FUO655378 GEH655378:GEK655378 GOD655378:GOG655378 GXZ655378:GYC655378 HHV655378:HHY655378 HRR655378:HRU655378 IBN655378:IBQ655378 ILJ655378:ILM655378 IVF655378:IVI655378 JFB655378:JFE655378 JOX655378:JPA655378 JYT655378:JYW655378 KIP655378:KIS655378 KSL655378:KSO655378 LCH655378:LCK655378 LMD655378:LMG655378 LVZ655378:LWC655378 MFV655378:MFY655378 MPR655378:MPU655378 MZN655378:MZQ655378 NJJ655378:NJM655378 NTF655378:NTI655378 ODB655378:ODE655378 OMX655378:ONA655378 OWT655378:OWW655378 PGP655378:PGS655378 PQL655378:PQO655378 QAH655378:QAK655378 QKD655378:QKG655378 QTZ655378:QUC655378 RDV655378:RDY655378 RNR655378:RNU655378 RXN655378:RXQ655378 SHJ655378:SHM655378 SRF655378:SRI655378 TBB655378:TBE655378 TKX655378:TLA655378 TUT655378:TUW655378 UEP655378:UES655378 UOL655378:UOO655378 UYH655378:UYK655378 VID655378:VIG655378 VRZ655378:VSC655378 WBV655378:WBY655378 WLR655378:WLU655378 WVN655378:WVQ655378 F720914:I720914 JB720914:JE720914 SX720914:TA720914 ACT720914:ACW720914 AMP720914:AMS720914 AWL720914:AWO720914 BGH720914:BGK720914 BQD720914:BQG720914 BZZ720914:CAC720914 CJV720914:CJY720914 CTR720914:CTU720914 DDN720914:DDQ720914 DNJ720914:DNM720914 DXF720914:DXI720914 EHB720914:EHE720914 EQX720914:ERA720914 FAT720914:FAW720914 FKP720914:FKS720914 FUL720914:FUO720914 GEH720914:GEK720914 GOD720914:GOG720914 GXZ720914:GYC720914 HHV720914:HHY720914 HRR720914:HRU720914 IBN720914:IBQ720914 ILJ720914:ILM720914 IVF720914:IVI720914 JFB720914:JFE720914 JOX720914:JPA720914 JYT720914:JYW720914 KIP720914:KIS720914 KSL720914:KSO720914 LCH720914:LCK720914 LMD720914:LMG720914 LVZ720914:LWC720914 MFV720914:MFY720914 MPR720914:MPU720914 MZN720914:MZQ720914 NJJ720914:NJM720914 NTF720914:NTI720914 ODB720914:ODE720914 OMX720914:ONA720914 OWT720914:OWW720914 PGP720914:PGS720914 PQL720914:PQO720914 QAH720914:QAK720914 QKD720914:QKG720914 QTZ720914:QUC720914 RDV720914:RDY720914 RNR720914:RNU720914 RXN720914:RXQ720914 SHJ720914:SHM720914 SRF720914:SRI720914 TBB720914:TBE720914 TKX720914:TLA720914 TUT720914:TUW720914 UEP720914:UES720914 UOL720914:UOO720914 UYH720914:UYK720914 VID720914:VIG720914 VRZ720914:VSC720914 WBV720914:WBY720914 WLR720914:WLU720914 WVN720914:WVQ720914 F786450:I786450 JB786450:JE786450 SX786450:TA786450 ACT786450:ACW786450 AMP786450:AMS786450 AWL786450:AWO786450 BGH786450:BGK786450 BQD786450:BQG786450 BZZ786450:CAC786450 CJV786450:CJY786450 CTR786450:CTU786450 DDN786450:DDQ786450 DNJ786450:DNM786450 DXF786450:DXI786450 EHB786450:EHE786450 EQX786450:ERA786450 FAT786450:FAW786450 FKP786450:FKS786450 FUL786450:FUO786450 GEH786450:GEK786450 GOD786450:GOG786450 GXZ786450:GYC786450 HHV786450:HHY786450 HRR786450:HRU786450 IBN786450:IBQ786450 ILJ786450:ILM786450 IVF786450:IVI786450 JFB786450:JFE786450 JOX786450:JPA786450 JYT786450:JYW786450 KIP786450:KIS786450 KSL786450:KSO786450 LCH786450:LCK786450 LMD786450:LMG786450 LVZ786450:LWC786450 MFV786450:MFY786450 MPR786450:MPU786450 MZN786450:MZQ786450 NJJ786450:NJM786450 NTF786450:NTI786450 ODB786450:ODE786450 OMX786450:ONA786450 OWT786450:OWW786450 PGP786450:PGS786450 PQL786450:PQO786450 QAH786450:QAK786450 QKD786450:QKG786450 QTZ786450:QUC786450 RDV786450:RDY786450 RNR786450:RNU786450 RXN786450:RXQ786450 SHJ786450:SHM786450 SRF786450:SRI786450 TBB786450:TBE786450 TKX786450:TLA786450 TUT786450:TUW786450 UEP786450:UES786450 UOL786450:UOO786450 UYH786450:UYK786450 VID786450:VIG786450 VRZ786450:VSC786450 WBV786450:WBY786450 WLR786450:WLU786450 WVN786450:WVQ786450 F851986:I851986 JB851986:JE851986 SX851986:TA851986 ACT851986:ACW851986 AMP851986:AMS851986 AWL851986:AWO851986 BGH851986:BGK851986 BQD851986:BQG851986 BZZ851986:CAC851986 CJV851986:CJY851986 CTR851986:CTU851986 DDN851986:DDQ851986 DNJ851986:DNM851986 DXF851986:DXI851986 EHB851986:EHE851986 EQX851986:ERA851986 FAT851986:FAW851986 FKP851986:FKS851986 FUL851986:FUO851986 GEH851986:GEK851986 GOD851986:GOG851986 GXZ851986:GYC851986 HHV851986:HHY851986 HRR851986:HRU851986 IBN851986:IBQ851986 ILJ851986:ILM851986 IVF851986:IVI851986 JFB851986:JFE851986 JOX851986:JPA851986 JYT851986:JYW851986 KIP851986:KIS851986 KSL851986:KSO851986 LCH851986:LCK851986 LMD851986:LMG851986 LVZ851986:LWC851986 MFV851986:MFY851986 MPR851986:MPU851986 MZN851986:MZQ851986 NJJ851986:NJM851986 NTF851986:NTI851986 ODB851986:ODE851986 OMX851986:ONA851986 OWT851986:OWW851986 PGP851986:PGS851986 PQL851986:PQO851986 QAH851986:QAK851986 QKD851986:QKG851986 QTZ851986:QUC851986 RDV851986:RDY851986 RNR851986:RNU851986 RXN851986:RXQ851986 SHJ851986:SHM851986 SRF851986:SRI851986 TBB851986:TBE851986 TKX851986:TLA851986 TUT851986:TUW851986 UEP851986:UES851986 UOL851986:UOO851986 UYH851986:UYK851986 VID851986:VIG851986 VRZ851986:VSC851986 WBV851986:WBY851986 WLR851986:WLU851986 WVN851986:WVQ851986 F917522:I917522 JB917522:JE917522 SX917522:TA917522 ACT917522:ACW917522 AMP917522:AMS917522 AWL917522:AWO917522 BGH917522:BGK917522 BQD917522:BQG917522 BZZ917522:CAC917522 CJV917522:CJY917522 CTR917522:CTU917522 DDN917522:DDQ917522 DNJ917522:DNM917522 DXF917522:DXI917522 EHB917522:EHE917522 EQX917522:ERA917522 FAT917522:FAW917522 FKP917522:FKS917522 FUL917522:FUO917522 GEH917522:GEK917522 GOD917522:GOG917522 GXZ917522:GYC917522 HHV917522:HHY917522 HRR917522:HRU917522 IBN917522:IBQ917522 ILJ917522:ILM917522 IVF917522:IVI917522 JFB917522:JFE917522 JOX917522:JPA917522 JYT917522:JYW917522 KIP917522:KIS917522 KSL917522:KSO917522 LCH917522:LCK917522 LMD917522:LMG917522 LVZ917522:LWC917522 MFV917522:MFY917522 MPR917522:MPU917522 MZN917522:MZQ917522 NJJ917522:NJM917522 NTF917522:NTI917522 ODB917522:ODE917522 OMX917522:ONA917522 OWT917522:OWW917522 PGP917522:PGS917522 PQL917522:PQO917522 QAH917522:QAK917522 QKD917522:QKG917522 QTZ917522:QUC917522 RDV917522:RDY917522 RNR917522:RNU917522 RXN917522:RXQ917522 SHJ917522:SHM917522 SRF917522:SRI917522 TBB917522:TBE917522 TKX917522:TLA917522 TUT917522:TUW917522 UEP917522:UES917522 UOL917522:UOO917522 UYH917522:UYK917522 VID917522:VIG917522 VRZ917522:VSC917522 WBV917522:WBY917522 WLR917522:WLU917522 WVN917522:WVQ917522 F983058:I983058 JB983058:JE983058 SX983058:TA983058 ACT983058:ACW983058 AMP983058:AMS983058 AWL983058:AWO983058 BGH983058:BGK983058 BQD983058:BQG983058 BZZ983058:CAC983058 CJV983058:CJY983058 CTR983058:CTU983058 DDN983058:DDQ983058 DNJ983058:DNM983058 DXF983058:DXI983058 EHB983058:EHE983058 EQX983058:ERA983058 FAT983058:FAW983058 FKP983058:FKS983058 FUL983058:FUO983058 GEH983058:GEK983058 GOD983058:GOG983058 GXZ983058:GYC983058 HHV983058:HHY983058 HRR983058:HRU983058 IBN983058:IBQ983058 ILJ983058:ILM983058 IVF983058:IVI983058 JFB983058:JFE983058 JOX983058:JPA983058 JYT983058:JYW983058 KIP983058:KIS983058 KSL983058:KSO983058 LCH983058:LCK983058 LMD983058:LMG983058 LVZ983058:LWC983058 MFV983058:MFY983058 MPR983058:MPU983058 MZN983058:MZQ983058 NJJ983058:NJM983058 NTF983058:NTI983058 ODB983058:ODE983058 OMX983058:ONA983058 OWT983058:OWW983058 PGP983058:PGS983058 PQL983058:PQO983058 QAH983058:QAK983058 QKD983058:QKG983058 QTZ983058:QUC983058 RDV983058:RDY983058 RNR983058:RNU983058 RXN983058:RXQ983058 SHJ983058:SHM983058 SRF983058:SRI983058 TBB983058:TBE983058 TKX983058:TLA983058 TUT983058:TUW983058 UEP983058:UES983058 UOL983058:UOO983058 UYH983058:UYK983058 VID983058:VIG983058 VRZ983058:VSC983058 WBV983058:WBY983058 WLR983058:WLU983058 WVN983058:WVQ983058 I79 JE79 TA79 ACW79 AMS79 AWO79 BGK79 BQG79 CAC79 CJY79 CTU79 DDQ79 DNM79 DXI79 EHE79 ERA79 FAW79 FKS79 FUO79 GEK79 GOG79 GYC79 HHY79 HRU79 IBQ79 ILM79 IVI79 JFE79 JPA79 JYW79 KIS79 KSO79 LCK79 LMG79 LWC79 MFY79 MPU79 MZQ79 NJM79 NTI79 ODE79 ONA79 OWW79 PGS79 PQO79 QAK79 QKG79 QUC79 RDY79 RNU79 RXQ79 SHM79 SRI79 TBE79 TLA79 TUW79 UES79 UOO79 UYK79 VIG79 VSC79 WBY79 WLU79 WVQ79 I65598 JE65598 TA65598 ACW65598 AMS65598 AWO65598 BGK65598 BQG65598 CAC65598 CJY65598 CTU65598 DDQ65598 DNM65598 DXI65598 EHE65598 ERA65598 FAW65598 FKS65598 FUO65598 GEK65598 GOG65598 GYC65598 HHY65598 HRU65598 IBQ65598 ILM65598 IVI65598 JFE65598 JPA65598 JYW65598 KIS65598 KSO65598 LCK65598 LMG65598 LWC65598 MFY65598 MPU65598 MZQ65598 NJM65598 NTI65598 ODE65598 ONA65598 OWW65598 PGS65598 PQO65598 QAK65598 QKG65598 QUC65598 RDY65598 RNU65598 RXQ65598 SHM65598 SRI65598 TBE65598 TLA65598 TUW65598 UES65598 UOO65598 UYK65598 VIG65598 VSC65598 WBY65598 WLU65598 WVQ65598 I131134 JE131134 TA131134 ACW131134 AMS131134 AWO131134 BGK131134 BQG131134 CAC131134 CJY131134 CTU131134 DDQ131134 DNM131134 DXI131134 EHE131134 ERA131134 FAW131134 FKS131134 FUO131134 GEK131134 GOG131134 GYC131134 HHY131134 HRU131134 IBQ131134 ILM131134 IVI131134 JFE131134 JPA131134 JYW131134 KIS131134 KSO131134 LCK131134 LMG131134 LWC131134 MFY131134 MPU131134 MZQ131134 NJM131134 NTI131134 ODE131134 ONA131134 OWW131134 PGS131134 PQO131134 QAK131134 QKG131134 QUC131134 RDY131134 RNU131134 RXQ131134 SHM131134 SRI131134 TBE131134 TLA131134 TUW131134 UES131134 UOO131134 UYK131134 VIG131134 VSC131134 WBY131134 WLU131134 WVQ131134 I196670 JE196670 TA196670 ACW196670 AMS196670 AWO196670 BGK196670 BQG196670 CAC196670 CJY196670 CTU196670 DDQ196670 DNM196670 DXI196670 EHE196670 ERA196670 FAW196670 FKS196670 FUO196670 GEK196670 GOG196670 GYC196670 HHY196670 HRU196670 IBQ196670 ILM196670 IVI196670 JFE196670 JPA196670 JYW196670 KIS196670 KSO196670 LCK196670 LMG196670 LWC196670 MFY196670 MPU196670 MZQ196670 NJM196670 NTI196670 ODE196670 ONA196670 OWW196670 PGS196670 PQO196670 QAK196670 QKG196670 QUC196670 RDY196670 RNU196670 RXQ196670 SHM196670 SRI196670 TBE196670 TLA196670 TUW196670 UES196670 UOO196670 UYK196670 VIG196670 VSC196670 WBY196670 WLU196670 WVQ196670 I262206 JE262206 TA262206 ACW262206 AMS262206 AWO262206 BGK262206 BQG262206 CAC262206 CJY262206 CTU262206 DDQ262206 DNM262206 DXI262206 EHE262206 ERA262206 FAW262206 FKS262206 FUO262206 GEK262206 GOG262206 GYC262206 HHY262206 HRU262206 IBQ262206 ILM262206 IVI262206 JFE262206 JPA262206 JYW262206 KIS262206 KSO262206 LCK262206 LMG262206 LWC262206 MFY262206 MPU262206 MZQ262206 NJM262206 NTI262206 ODE262206 ONA262206 OWW262206 PGS262206 PQO262206 QAK262206 QKG262206 QUC262206 RDY262206 RNU262206 RXQ262206 SHM262206 SRI262206 TBE262206 TLA262206 TUW262206 UES262206 UOO262206 UYK262206 VIG262206 VSC262206 WBY262206 WLU262206 WVQ262206 I327742 JE327742 TA327742 ACW327742 AMS327742 AWO327742 BGK327742 BQG327742 CAC327742 CJY327742 CTU327742 DDQ327742 DNM327742 DXI327742 EHE327742 ERA327742 FAW327742 FKS327742 FUO327742 GEK327742 GOG327742 GYC327742 HHY327742 HRU327742 IBQ327742 ILM327742 IVI327742 JFE327742 JPA327742 JYW327742 KIS327742 KSO327742 LCK327742 LMG327742 LWC327742 MFY327742 MPU327742 MZQ327742 NJM327742 NTI327742 ODE327742 ONA327742 OWW327742 PGS327742 PQO327742 QAK327742 QKG327742 QUC327742 RDY327742 RNU327742 RXQ327742 SHM327742 SRI327742 TBE327742 TLA327742 TUW327742 UES327742 UOO327742 UYK327742 VIG327742 VSC327742 WBY327742 WLU327742 WVQ327742 I393278 JE393278 TA393278 ACW393278 AMS393278 AWO393278 BGK393278 BQG393278 CAC393278 CJY393278 CTU393278 DDQ393278 DNM393278 DXI393278 EHE393278 ERA393278 FAW393278 FKS393278 FUO393278 GEK393278 GOG393278 GYC393278 HHY393278 HRU393278 IBQ393278 ILM393278 IVI393278 JFE393278 JPA393278 JYW393278 KIS393278 KSO393278 LCK393278 LMG393278 LWC393278 MFY393278 MPU393278 MZQ393278 NJM393278 NTI393278 ODE393278 ONA393278 OWW393278 PGS393278 PQO393278 QAK393278 QKG393278 QUC393278 RDY393278 RNU393278 RXQ393278 SHM393278 SRI393278 TBE393278 TLA393278 TUW393278 UES393278 UOO393278 UYK393278 VIG393278 VSC393278 WBY393278 WLU393278 WVQ393278 I458814 JE458814 TA458814 ACW458814 AMS458814 AWO458814 BGK458814 BQG458814 CAC458814 CJY458814 CTU458814 DDQ458814 DNM458814 DXI458814 EHE458814 ERA458814 FAW458814 FKS458814 FUO458814 GEK458814 GOG458814 GYC458814 HHY458814 HRU458814 IBQ458814 ILM458814 IVI458814 JFE458814 JPA458814 JYW458814 KIS458814 KSO458814 LCK458814 LMG458814 LWC458814 MFY458814 MPU458814 MZQ458814 NJM458814 NTI458814 ODE458814 ONA458814 OWW458814 PGS458814 PQO458814 QAK458814 QKG458814 QUC458814 RDY458814 RNU458814 RXQ458814 SHM458814 SRI458814 TBE458814 TLA458814 TUW458814 UES458814 UOO458814 UYK458814 VIG458814 VSC458814 WBY458814 WLU458814 WVQ458814 I524350 JE524350 TA524350 ACW524350 AMS524350 AWO524350 BGK524350 BQG524350 CAC524350 CJY524350 CTU524350 DDQ524350 DNM524350 DXI524350 EHE524350 ERA524350 FAW524350 FKS524350 FUO524350 GEK524350 GOG524350 GYC524350 HHY524350 HRU524350 IBQ524350 ILM524350 IVI524350 JFE524350 JPA524350 JYW524350 KIS524350 KSO524350 LCK524350 LMG524350 LWC524350 MFY524350 MPU524350 MZQ524350 NJM524350 NTI524350 ODE524350 ONA524350 OWW524350 PGS524350 PQO524350 QAK524350 QKG524350 QUC524350 RDY524350 RNU524350 RXQ524350 SHM524350 SRI524350 TBE524350 TLA524350 TUW524350 UES524350 UOO524350 UYK524350 VIG524350 VSC524350 WBY524350 WLU524350 WVQ524350 I589886 JE589886 TA589886 ACW589886 AMS589886 AWO589886 BGK589886 BQG589886 CAC589886 CJY589886 CTU589886 DDQ589886 DNM589886 DXI589886 EHE589886 ERA589886 FAW589886 FKS589886 FUO589886 GEK589886 GOG589886 GYC589886 HHY589886 HRU589886 IBQ589886 ILM589886 IVI589886 JFE589886 JPA589886 JYW589886 KIS589886 KSO589886 LCK589886 LMG589886 LWC589886 MFY589886 MPU589886 MZQ589886 NJM589886 NTI589886 ODE589886 ONA589886 OWW589886 PGS589886 PQO589886 QAK589886 QKG589886 QUC589886 RDY589886 RNU589886 RXQ589886 SHM589886 SRI589886 TBE589886 TLA589886 TUW589886 UES589886 UOO589886 UYK589886 VIG589886 VSC589886 WBY589886 WLU589886 WVQ589886 I655422 JE655422 TA655422 ACW655422 AMS655422 AWO655422 BGK655422 BQG655422 CAC655422 CJY655422 CTU655422 DDQ655422 DNM655422 DXI655422 EHE655422 ERA655422 FAW655422 FKS655422 FUO655422 GEK655422 GOG655422 GYC655422 HHY655422 HRU655422 IBQ655422 ILM655422 IVI655422 JFE655422 JPA655422 JYW655422 KIS655422 KSO655422 LCK655422 LMG655422 LWC655422 MFY655422 MPU655422 MZQ655422 NJM655422 NTI655422 ODE655422 ONA655422 OWW655422 PGS655422 PQO655422 QAK655422 QKG655422 QUC655422 RDY655422 RNU655422 RXQ655422 SHM655422 SRI655422 TBE655422 TLA655422 TUW655422 UES655422 UOO655422 UYK655422 VIG655422 VSC655422 WBY655422 WLU655422 WVQ655422 I720958 JE720958 TA720958 ACW720958 AMS720958 AWO720958 BGK720958 BQG720958 CAC720958 CJY720958 CTU720958 DDQ720958 DNM720958 DXI720958 EHE720958 ERA720958 FAW720958 FKS720958 FUO720958 GEK720958 GOG720958 GYC720958 HHY720958 HRU720958 IBQ720958 ILM720958 IVI720958 JFE720958 JPA720958 JYW720958 KIS720958 KSO720958 LCK720958 LMG720958 LWC720958 MFY720958 MPU720958 MZQ720958 NJM720958 NTI720958 ODE720958 ONA720958 OWW720958 PGS720958 PQO720958 QAK720958 QKG720958 QUC720958 RDY720958 RNU720958 RXQ720958 SHM720958 SRI720958 TBE720958 TLA720958 TUW720958 UES720958 UOO720958 UYK720958 VIG720958 VSC720958 WBY720958 WLU720958 WVQ720958 I786494 JE786494 TA786494 ACW786494 AMS786494 AWO786494 BGK786494 BQG786494 CAC786494 CJY786494 CTU786494 DDQ786494 DNM786494 DXI786494 EHE786494 ERA786494 FAW786494 FKS786494 FUO786494 GEK786494 GOG786494 GYC786494 HHY786494 HRU786494 IBQ786494 ILM786494 IVI786494 JFE786494 JPA786494 JYW786494 KIS786494 KSO786494 LCK786494 LMG786494 LWC786494 MFY786494 MPU786494 MZQ786494 NJM786494 NTI786494 ODE786494 ONA786494 OWW786494 PGS786494 PQO786494 QAK786494 QKG786494 QUC786494 RDY786494 RNU786494 RXQ786494 SHM786494 SRI786494 TBE786494 TLA786494 TUW786494 UES786494 UOO786494 UYK786494 VIG786494 VSC786494 WBY786494 WLU786494 WVQ786494 I852030 JE852030 TA852030 ACW852030 AMS852030 AWO852030 BGK852030 BQG852030 CAC852030 CJY852030 CTU852030 DDQ852030 DNM852030 DXI852030 EHE852030 ERA852030 FAW852030 FKS852030 FUO852030 GEK852030 GOG852030 GYC852030 HHY852030 HRU852030 IBQ852030 ILM852030 IVI852030 JFE852030 JPA852030 JYW852030 KIS852030 KSO852030 LCK852030 LMG852030 LWC852030 MFY852030 MPU852030 MZQ852030 NJM852030 NTI852030 ODE852030 ONA852030 OWW852030 PGS852030 PQO852030 QAK852030 QKG852030 QUC852030 RDY852030 RNU852030 RXQ852030 SHM852030 SRI852030 TBE852030 TLA852030 TUW852030 UES852030 UOO852030 UYK852030 VIG852030 VSC852030 WBY852030 WLU852030 WVQ852030 I917566 JE917566 TA917566 ACW917566 AMS917566 AWO917566 BGK917566 BQG917566 CAC917566 CJY917566 CTU917566 DDQ917566 DNM917566 DXI917566 EHE917566 ERA917566 FAW917566 FKS917566 FUO917566 GEK917566 GOG917566 GYC917566 HHY917566 HRU917566 IBQ917566 ILM917566 IVI917566 JFE917566 JPA917566 JYW917566 KIS917566 KSO917566 LCK917566 LMG917566 LWC917566 MFY917566 MPU917566 MZQ917566 NJM917566 NTI917566 ODE917566 ONA917566 OWW917566 PGS917566 PQO917566 QAK917566 QKG917566 QUC917566 RDY917566 RNU917566 RXQ917566 SHM917566 SRI917566 TBE917566 TLA917566 TUW917566 UES917566 UOO917566 UYK917566 VIG917566 VSC917566 WBY917566 WLU917566 WVQ917566 I983102 JE983102 TA983102 ACW983102 AMS983102 AWO983102 BGK983102 BQG983102 CAC983102 CJY983102 CTU983102 DDQ983102 DNM983102 DXI983102 EHE983102 ERA983102 FAW983102 FKS983102 FUO983102 GEK983102 GOG983102 GYC983102 HHY983102 HRU983102 IBQ983102 ILM983102 IVI983102 JFE983102 JPA983102 JYW983102 KIS983102 KSO983102 LCK983102 LMG983102 LWC983102 MFY983102 MPU983102 MZQ983102 NJM983102 NTI983102 ODE983102 ONA983102 OWW983102 PGS983102 PQO983102 QAK983102 QKG983102 QUC983102 RDY983102 RNU983102 RXQ983102 SHM983102 SRI983102 TBE983102 TLA983102 TUW983102 UES983102 UOO983102 UYK983102 VIG983102 VSC983102 WBY983102 WLU983102 WVQ983102" xr:uid="{9AC8ADA6-E375-4EBF-9571-FF9F11E3D82C}">
      <formula1>"Axial-flow,Cross-flow,Centrifugal"</formula1>
    </dataValidation>
    <dataValidation type="list" allowBlank="1" showInputMessage="1" showErrorMessage="1" sqref="F74:I74 JB74:JE74 SX74:TA74 ACT74:ACW74 AMP74:AMS74 AWL74:AWO74 BGH74:BGK74 BQD74:BQG74 BZZ74:CAC74 CJV74:CJY74 CTR74:CTU74 DDN74:DDQ74 DNJ74:DNM74 DXF74:DXI74 EHB74:EHE74 EQX74:ERA74 FAT74:FAW74 FKP74:FKS74 FUL74:FUO74 GEH74:GEK74 GOD74:GOG74 GXZ74:GYC74 HHV74:HHY74 HRR74:HRU74 IBN74:IBQ74 ILJ74:ILM74 IVF74:IVI74 JFB74:JFE74 JOX74:JPA74 JYT74:JYW74 KIP74:KIS74 KSL74:KSO74 LCH74:LCK74 LMD74:LMG74 LVZ74:LWC74 MFV74:MFY74 MPR74:MPU74 MZN74:MZQ74 NJJ74:NJM74 NTF74:NTI74 ODB74:ODE74 OMX74:ONA74 OWT74:OWW74 PGP74:PGS74 PQL74:PQO74 QAH74:QAK74 QKD74:QKG74 QTZ74:QUC74 RDV74:RDY74 RNR74:RNU74 RXN74:RXQ74 SHJ74:SHM74 SRF74:SRI74 TBB74:TBE74 TKX74:TLA74 TUT74:TUW74 UEP74:UES74 UOL74:UOO74 UYH74:UYK74 VID74:VIG74 VRZ74:VSC74 WBV74:WBY74 WLR74:WLU74 WVN74:WVQ74 F65593:I65593 JB65593:JE65593 SX65593:TA65593 ACT65593:ACW65593 AMP65593:AMS65593 AWL65593:AWO65593 BGH65593:BGK65593 BQD65593:BQG65593 BZZ65593:CAC65593 CJV65593:CJY65593 CTR65593:CTU65593 DDN65593:DDQ65593 DNJ65593:DNM65593 DXF65593:DXI65593 EHB65593:EHE65593 EQX65593:ERA65593 FAT65593:FAW65593 FKP65593:FKS65593 FUL65593:FUO65593 GEH65593:GEK65593 GOD65593:GOG65593 GXZ65593:GYC65593 HHV65593:HHY65593 HRR65593:HRU65593 IBN65593:IBQ65593 ILJ65593:ILM65593 IVF65593:IVI65593 JFB65593:JFE65593 JOX65593:JPA65593 JYT65593:JYW65593 KIP65593:KIS65593 KSL65593:KSO65593 LCH65593:LCK65593 LMD65593:LMG65593 LVZ65593:LWC65593 MFV65593:MFY65593 MPR65593:MPU65593 MZN65593:MZQ65593 NJJ65593:NJM65593 NTF65593:NTI65593 ODB65593:ODE65593 OMX65593:ONA65593 OWT65593:OWW65593 PGP65593:PGS65593 PQL65593:PQO65593 QAH65593:QAK65593 QKD65593:QKG65593 QTZ65593:QUC65593 RDV65593:RDY65593 RNR65593:RNU65593 RXN65593:RXQ65593 SHJ65593:SHM65593 SRF65593:SRI65593 TBB65593:TBE65593 TKX65593:TLA65593 TUT65593:TUW65593 UEP65593:UES65593 UOL65593:UOO65593 UYH65593:UYK65593 VID65593:VIG65593 VRZ65593:VSC65593 WBV65593:WBY65593 WLR65593:WLU65593 WVN65593:WVQ65593 F131129:I131129 JB131129:JE131129 SX131129:TA131129 ACT131129:ACW131129 AMP131129:AMS131129 AWL131129:AWO131129 BGH131129:BGK131129 BQD131129:BQG131129 BZZ131129:CAC131129 CJV131129:CJY131129 CTR131129:CTU131129 DDN131129:DDQ131129 DNJ131129:DNM131129 DXF131129:DXI131129 EHB131129:EHE131129 EQX131129:ERA131129 FAT131129:FAW131129 FKP131129:FKS131129 FUL131129:FUO131129 GEH131129:GEK131129 GOD131129:GOG131129 GXZ131129:GYC131129 HHV131129:HHY131129 HRR131129:HRU131129 IBN131129:IBQ131129 ILJ131129:ILM131129 IVF131129:IVI131129 JFB131129:JFE131129 JOX131129:JPA131129 JYT131129:JYW131129 KIP131129:KIS131129 KSL131129:KSO131129 LCH131129:LCK131129 LMD131129:LMG131129 LVZ131129:LWC131129 MFV131129:MFY131129 MPR131129:MPU131129 MZN131129:MZQ131129 NJJ131129:NJM131129 NTF131129:NTI131129 ODB131129:ODE131129 OMX131129:ONA131129 OWT131129:OWW131129 PGP131129:PGS131129 PQL131129:PQO131129 QAH131129:QAK131129 QKD131129:QKG131129 QTZ131129:QUC131129 RDV131129:RDY131129 RNR131129:RNU131129 RXN131129:RXQ131129 SHJ131129:SHM131129 SRF131129:SRI131129 TBB131129:TBE131129 TKX131129:TLA131129 TUT131129:TUW131129 UEP131129:UES131129 UOL131129:UOO131129 UYH131129:UYK131129 VID131129:VIG131129 VRZ131129:VSC131129 WBV131129:WBY131129 WLR131129:WLU131129 WVN131129:WVQ131129 F196665:I196665 JB196665:JE196665 SX196665:TA196665 ACT196665:ACW196665 AMP196665:AMS196665 AWL196665:AWO196665 BGH196665:BGK196665 BQD196665:BQG196665 BZZ196665:CAC196665 CJV196665:CJY196665 CTR196665:CTU196665 DDN196665:DDQ196665 DNJ196665:DNM196665 DXF196665:DXI196665 EHB196665:EHE196665 EQX196665:ERA196665 FAT196665:FAW196665 FKP196665:FKS196665 FUL196665:FUO196665 GEH196665:GEK196665 GOD196665:GOG196665 GXZ196665:GYC196665 HHV196665:HHY196665 HRR196665:HRU196665 IBN196665:IBQ196665 ILJ196665:ILM196665 IVF196665:IVI196665 JFB196665:JFE196665 JOX196665:JPA196665 JYT196665:JYW196665 KIP196665:KIS196665 KSL196665:KSO196665 LCH196665:LCK196665 LMD196665:LMG196665 LVZ196665:LWC196665 MFV196665:MFY196665 MPR196665:MPU196665 MZN196665:MZQ196665 NJJ196665:NJM196665 NTF196665:NTI196665 ODB196665:ODE196665 OMX196665:ONA196665 OWT196665:OWW196665 PGP196665:PGS196665 PQL196665:PQO196665 QAH196665:QAK196665 QKD196665:QKG196665 QTZ196665:QUC196665 RDV196665:RDY196665 RNR196665:RNU196665 RXN196665:RXQ196665 SHJ196665:SHM196665 SRF196665:SRI196665 TBB196665:TBE196665 TKX196665:TLA196665 TUT196665:TUW196665 UEP196665:UES196665 UOL196665:UOO196665 UYH196665:UYK196665 VID196665:VIG196665 VRZ196665:VSC196665 WBV196665:WBY196665 WLR196665:WLU196665 WVN196665:WVQ196665 F262201:I262201 JB262201:JE262201 SX262201:TA262201 ACT262201:ACW262201 AMP262201:AMS262201 AWL262201:AWO262201 BGH262201:BGK262201 BQD262201:BQG262201 BZZ262201:CAC262201 CJV262201:CJY262201 CTR262201:CTU262201 DDN262201:DDQ262201 DNJ262201:DNM262201 DXF262201:DXI262201 EHB262201:EHE262201 EQX262201:ERA262201 FAT262201:FAW262201 FKP262201:FKS262201 FUL262201:FUO262201 GEH262201:GEK262201 GOD262201:GOG262201 GXZ262201:GYC262201 HHV262201:HHY262201 HRR262201:HRU262201 IBN262201:IBQ262201 ILJ262201:ILM262201 IVF262201:IVI262201 JFB262201:JFE262201 JOX262201:JPA262201 JYT262201:JYW262201 KIP262201:KIS262201 KSL262201:KSO262201 LCH262201:LCK262201 LMD262201:LMG262201 LVZ262201:LWC262201 MFV262201:MFY262201 MPR262201:MPU262201 MZN262201:MZQ262201 NJJ262201:NJM262201 NTF262201:NTI262201 ODB262201:ODE262201 OMX262201:ONA262201 OWT262201:OWW262201 PGP262201:PGS262201 PQL262201:PQO262201 QAH262201:QAK262201 QKD262201:QKG262201 QTZ262201:QUC262201 RDV262201:RDY262201 RNR262201:RNU262201 RXN262201:RXQ262201 SHJ262201:SHM262201 SRF262201:SRI262201 TBB262201:TBE262201 TKX262201:TLA262201 TUT262201:TUW262201 UEP262201:UES262201 UOL262201:UOO262201 UYH262201:UYK262201 VID262201:VIG262201 VRZ262201:VSC262201 WBV262201:WBY262201 WLR262201:WLU262201 WVN262201:WVQ262201 F327737:I327737 JB327737:JE327737 SX327737:TA327737 ACT327737:ACW327737 AMP327737:AMS327737 AWL327737:AWO327737 BGH327737:BGK327737 BQD327737:BQG327737 BZZ327737:CAC327737 CJV327737:CJY327737 CTR327737:CTU327737 DDN327737:DDQ327737 DNJ327737:DNM327737 DXF327737:DXI327737 EHB327737:EHE327737 EQX327737:ERA327737 FAT327737:FAW327737 FKP327737:FKS327737 FUL327737:FUO327737 GEH327737:GEK327737 GOD327737:GOG327737 GXZ327737:GYC327737 HHV327737:HHY327737 HRR327737:HRU327737 IBN327737:IBQ327737 ILJ327737:ILM327737 IVF327737:IVI327737 JFB327737:JFE327737 JOX327737:JPA327737 JYT327737:JYW327737 KIP327737:KIS327737 KSL327737:KSO327737 LCH327737:LCK327737 LMD327737:LMG327737 LVZ327737:LWC327737 MFV327737:MFY327737 MPR327737:MPU327737 MZN327737:MZQ327737 NJJ327737:NJM327737 NTF327737:NTI327737 ODB327737:ODE327737 OMX327737:ONA327737 OWT327737:OWW327737 PGP327737:PGS327737 PQL327737:PQO327737 QAH327737:QAK327737 QKD327737:QKG327737 QTZ327737:QUC327737 RDV327737:RDY327737 RNR327737:RNU327737 RXN327737:RXQ327737 SHJ327737:SHM327737 SRF327737:SRI327737 TBB327737:TBE327737 TKX327737:TLA327737 TUT327737:TUW327737 UEP327737:UES327737 UOL327737:UOO327737 UYH327737:UYK327737 VID327737:VIG327737 VRZ327737:VSC327737 WBV327737:WBY327737 WLR327737:WLU327737 WVN327737:WVQ327737 F393273:I393273 JB393273:JE393273 SX393273:TA393273 ACT393273:ACW393273 AMP393273:AMS393273 AWL393273:AWO393273 BGH393273:BGK393273 BQD393273:BQG393273 BZZ393273:CAC393273 CJV393273:CJY393273 CTR393273:CTU393273 DDN393273:DDQ393273 DNJ393273:DNM393273 DXF393273:DXI393273 EHB393273:EHE393273 EQX393273:ERA393273 FAT393273:FAW393273 FKP393273:FKS393273 FUL393273:FUO393273 GEH393273:GEK393273 GOD393273:GOG393273 GXZ393273:GYC393273 HHV393273:HHY393273 HRR393273:HRU393273 IBN393273:IBQ393273 ILJ393273:ILM393273 IVF393273:IVI393273 JFB393273:JFE393273 JOX393273:JPA393273 JYT393273:JYW393273 KIP393273:KIS393273 KSL393273:KSO393273 LCH393273:LCK393273 LMD393273:LMG393273 LVZ393273:LWC393273 MFV393273:MFY393273 MPR393273:MPU393273 MZN393273:MZQ393273 NJJ393273:NJM393273 NTF393273:NTI393273 ODB393273:ODE393273 OMX393273:ONA393273 OWT393273:OWW393273 PGP393273:PGS393273 PQL393273:PQO393273 QAH393273:QAK393273 QKD393273:QKG393273 QTZ393273:QUC393273 RDV393273:RDY393273 RNR393273:RNU393273 RXN393273:RXQ393273 SHJ393273:SHM393273 SRF393273:SRI393273 TBB393273:TBE393273 TKX393273:TLA393273 TUT393273:TUW393273 UEP393273:UES393273 UOL393273:UOO393273 UYH393273:UYK393273 VID393273:VIG393273 VRZ393273:VSC393273 WBV393273:WBY393273 WLR393273:WLU393273 WVN393273:WVQ393273 F458809:I458809 JB458809:JE458809 SX458809:TA458809 ACT458809:ACW458809 AMP458809:AMS458809 AWL458809:AWO458809 BGH458809:BGK458809 BQD458809:BQG458809 BZZ458809:CAC458809 CJV458809:CJY458809 CTR458809:CTU458809 DDN458809:DDQ458809 DNJ458809:DNM458809 DXF458809:DXI458809 EHB458809:EHE458809 EQX458809:ERA458809 FAT458809:FAW458809 FKP458809:FKS458809 FUL458809:FUO458809 GEH458809:GEK458809 GOD458809:GOG458809 GXZ458809:GYC458809 HHV458809:HHY458809 HRR458809:HRU458809 IBN458809:IBQ458809 ILJ458809:ILM458809 IVF458809:IVI458809 JFB458809:JFE458809 JOX458809:JPA458809 JYT458809:JYW458809 KIP458809:KIS458809 KSL458809:KSO458809 LCH458809:LCK458809 LMD458809:LMG458809 LVZ458809:LWC458809 MFV458809:MFY458809 MPR458809:MPU458809 MZN458809:MZQ458809 NJJ458809:NJM458809 NTF458809:NTI458809 ODB458809:ODE458809 OMX458809:ONA458809 OWT458809:OWW458809 PGP458809:PGS458809 PQL458809:PQO458809 QAH458809:QAK458809 QKD458809:QKG458809 QTZ458809:QUC458809 RDV458809:RDY458809 RNR458809:RNU458809 RXN458809:RXQ458809 SHJ458809:SHM458809 SRF458809:SRI458809 TBB458809:TBE458809 TKX458809:TLA458809 TUT458809:TUW458809 UEP458809:UES458809 UOL458809:UOO458809 UYH458809:UYK458809 VID458809:VIG458809 VRZ458809:VSC458809 WBV458809:WBY458809 WLR458809:WLU458809 WVN458809:WVQ458809 F524345:I524345 JB524345:JE524345 SX524345:TA524345 ACT524345:ACW524345 AMP524345:AMS524345 AWL524345:AWO524345 BGH524345:BGK524345 BQD524345:BQG524345 BZZ524345:CAC524345 CJV524345:CJY524345 CTR524345:CTU524345 DDN524345:DDQ524345 DNJ524345:DNM524345 DXF524345:DXI524345 EHB524345:EHE524345 EQX524345:ERA524345 FAT524345:FAW524345 FKP524345:FKS524345 FUL524345:FUO524345 GEH524345:GEK524345 GOD524345:GOG524345 GXZ524345:GYC524345 HHV524345:HHY524345 HRR524345:HRU524345 IBN524345:IBQ524345 ILJ524345:ILM524345 IVF524345:IVI524345 JFB524345:JFE524345 JOX524345:JPA524345 JYT524345:JYW524345 KIP524345:KIS524345 KSL524345:KSO524345 LCH524345:LCK524345 LMD524345:LMG524345 LVZ524345:LWC524345 MFV524345:MFY524345 MPR524345:MPU524345 MZN524345:MZQ524345 NJJ524345:NJM524345 NTF524345:NTI524345 ODB524345:ODE524345 OMX524345:ONA524345 OWT524345:OWW524345 PGP524345:PGS524345 PQL524345:PQO524345 QAH524345:QAK524345 QKD524345:QKG524345 QTZ524345:QUC524345 RDV524345:RDY524345 RNR524345:RNU524345 RXN524345:RXQ524345 SHJ524345:SHM524345 SRF524345:SRI524345 TBB524345:TBE524345 TKX524345:TLA524345 TUT524345:TUW524345 UEP524345:UES524345 UOL524345:UOO524345 UYH524345:UYK524345 VID524345:VIG524345 VRZ524345:VSC524345 WBV524345:WBY524345 WLR524345:WLU524345 WVN524345:WVQ524345 F589881:I589881 JB589881:JE589881 SX589881:TA589881 ACT589881:ACW589881 AMP589881:AMS589881 AWL589881:AWO589881 BGH589881:BGK589881 BQD589881:BQG589881 BZZ589881:CAC589881 CJV589881:CJY589881 CTR589881:CTU589881 DDN589881:DDQ589881 DNJ589881:DNM589881 DXF589881:DXI589881 EHB589881:EHE589881 EQX589881:ERA589881 FAT589881:FAW589881 FKP589881:FKS589881 FUL589881:FUO589881 GEH589881:GEK589881 GOD589881:GOG589881 GXZ589881:GYC589881 HHV589881:HHY589881 HRR589881:HRU589881 IBN589881:IBQ589881 ILJ589881:ILM589881 IVF589881:IVI589881 JFB589881:JFE589881 JOX589881:JPA589881 JYT589881:JYW589881 KIP589881:KIS589881 KSL589881:KSO589881 LCH589881:LCK589881 LMD589881:LMG589881 LVZ589881:LWC589881 MFV589881:MFY589881 MPR589881:MPU589881 MZN589881:MZQ589881 NJJ589881:NJM589881 NTF589881:NTI589881 ODB589881:ODE589881 OMX589881:ONA589881 OWT589881:OWW589881 PGP589881:PGS589881 PQL589881:PQO589881 QAH589881:QAK589881 QKD589881:QKG589881 QTZ589881:QUC589881 RDV589881:RDY589881 RNR589881:RNU589881 RXN589881:RXQ589881 SHJ589881:SHM589881 SRF589881:SRI589881 TBB589881:TBE589881 TKX589881:TLA589881 TUT589881:TUW589881 UEP589881:UES589881 UOL589881:UOO589881 UYH589881:UYK589881 VID589881:VIG589881 VRZ589881:VSC589881 WBV589881:WBY589881 WLR589881:WLU589881 WVN589881:WVQ589881 F655417:I655417 JB655417:JE655417 SX655417:TA655417 ACT655417:ACW655417 AMP655417:AMS655417 AWL655417:AWO655417 BGH655417:BGK655417 BQD655417:BQG655417 BZZ655417:CAC655417 CJV655417:CJY655417 CTR655417:CTU655417 DDN655417:DDQ655417 DNJ655417:DNM655417 DXF655417:DXI655417 EHB655417:EHE655417 EQX655417:ERA655417 FAT655417:FAW655417 FKP655417:FKS655417 FUL655417:FUO655417 GEH655417:GEK655417 GOD655417:GOG655417 GXZ655417:GYC655417 HHV655417:HHY655417 HRR655417:HRU655417 IBN655417:IBQ655417 ILJ655417:ILM655417 IVF655417:IVI655417 JFB655417:JFE655417 JOX655417:JPA655417 JYT655417:JYW655417 KIP655417:KIS655417 KSL655417:KSO655417 LCH655417:LCK655417 LMD655417:LMG655417 LVZ655417:LWC655417 MFV655417:MFY655417 MPR655417:MPU655417 MZN655417:MZQ655417 NJJ655417:NJM655417 NTF655417:NTI655417 ODB655417:ODE655417 OMX655417:ONA655417 OWT655417:OWW655417 PGP655417:PGS655417 PQL655417:PQO655417 QAH655417:QAK655417 QKD655417:QKG655417 QTZ655417:QUC655417 RDV655417:RDY655417 RNR655417:RNU655417 RXN655417:RXQ655417 SHJ655417:SHM655417 SRF655417:SRI655417 TBB655417:TBE655417 TKX655417:TLA655417 TUT655417:TUW655417 UEP655417:UES655417 UOL655417:UOO655417 UYH655417:UYK655417 VID655417:VIG655417 VRZ655417:VSC655417 WBV655417:WBY655417 WLR655417:WLU655417 WVN655417:WVQ655417 F720953:I720953 JB720953:JE720953 SX720953:TA720953 ACT720953:ACW720953 AMP720953:AMS720953 AWL720953:AWO720953 BGH720953:BGK720953 BQD720953:BQG720953 BZZ720953:CAC720953 CJV720953:CJY720953 CTR720953:CTU720953 DDN720953:DDQ720953 DNJ720953:DNM720953 DXF720953:DXI720953 EHB720953:EHE720953 EQX720953:ERA720953 FAT720953:FAW720953 FKP720953:FKS720953 FUL720953:FUO720953 GEH720953:GEK720953 GOD720953:GOG720953 GXZ720953:GYC720953 HHV720953:HHY720953 HRR720953:HRU720953 IBN720953:IBQ720953 ILJ720953:ILM720953 IVF720953:IVI720953 JFB720953:JFE720953 JOX720953:JPA720953 JYT720953:JYW720953 KIP720953:KIS720953 KSL720953:KSO720953 LCH720953:LCK720953 LMD720953:LMG720953 LVZ720953:LWC720953 MFV720953:MFY720953 MPR720953:MPU720953 MZN720953:MZQ720953 NJJ720953:NJM720953 NTF720953:NTI720953 ODB720953:ODE720953 OMX720953:ONA720953 OWT720953:OWW720953 PGP720953:PGS720953 PQL720953:PQO720953 QAH720953:QAK720953 QKD720953:QKG720953 QTZ720953:QUC720953 RDV720953:RDY720953 RNR720953:RNU720953 RXN720953:RXQ720953 SHJ720953:SHM720953 SRF720953:SRI720953 TBB720953:TBE720953 TKX720953:TLA720953 TUT720953:TUW720953 UEP720953:UES720953 UOL720953:UOO720953 UYH720953:UYK720953 VID720953:VIG720953 VRZ720953:VSC720953 WBV720953:WBY720953 WLR720953:WLU720953 WVN720953:WVQ720953 F786489:I786489 JB786489:JE786489 SX786489:TA786489 ACT786489:ACW786489 AMP786489:AMS786489 AWL786489:AWO786489 BGH786489:BGK786489 BQD786489:BQG786489 BZZ786489:CAC786489 CJV786489:CJY786489 CTR786489:CTU786489 DDN786489:DDQ786489 DNJ786489:DNM786489 DXF786489:DXI786489 EHB786489:EHE786489 EQX786489:ERA786489 FAT786489:FAW786489 FKP786489:FKS786489 FUL786489:FUO786489 GEH786489:GEK786489 GOD786489:GOG786489 GXZ786489:GYC786489 HHV786489:HHY786489 HRR786489:HRU786489 IBN786489:IBQ786489 ILJ786489:ILM786489 IVF786489:IVI786489 JFB786489:JFE786489 JOX786489:JPA786489 JYT786489:JYW786489 KIP786489:KIS786489 KSL786489:KSO786489 LCH786489:LCK786489 LMD786489:LMG786489 LVZ786489:LWC786489 MFV786489:MFY786489 MPR786489:MPU786489 MZN786489:MZQ786489 NJJ786489:NJM786489 NTF786489:NTI786489 ODB786489:ODE786489 OMX786489:ONA786489 OWT786489:OWW786489 PGP786489:PGS786489 PQL786489:PQO786489 QAH786489:QAK786489 QKD786489:QKG786489 QTZ786489:QUC786489 RDV786489:RDY786489 RNR786489:RNU786489 RXN786489:RXQ786489 SHJ786489:SHM786489 SRF786489:SRI786489 TBB786489:TBE786489 TKX786489:TLA786489 TUT786489:TUW786489 UEP786489:UES786489 UOL786489:UOO786489 UYH786489:UYK786489 VID786489:VIG786489 VRZ786489:VSC786489 WBV786489:WBY786489 WLR786489:WLU786489 WVN786489:WVQ786489 F852025:I852025 JB852025:JE852025 SX852025:TA852025 ACT852025:ACW852025 AMP852025:AMS852025 AWL852025:AWO852025 BGH852025:BGK852025 BQD852025:BQG852025 BZZ852025:CAC852025 CJV852025:CJY852025 CTR852025:CTU852025 DDN852025:DDQ852025 DNJ852025:DNM852025 DXF852025:DXI852025 EHB852025:EHE852025 EQX852025:ERA852025 FAT852025:FAW852025 FKP852025:FKS852025 FUL852025:FUO852025 GEH852025:GEK852025 GOD852025:GOG852025 GXZ852025:GYC852025 HHV852025:HHY852025 HRR852025:HRU852025 IBN852025:IBQ852025 ILJ852025:ILM852025 IVF852025:IVI852025 JFB852025:JFE852025 JOX852025:JPA852025 JYT852025:JYW852025 KIP852025:KIS852025 KSL852025:KSO852025 LCH852025:LCK852025 LMD852025:LMG852025 LVZ852025:LWC852025 MFV852025:MFY852025 MPR852025:MPU852025 MZN852025:MZQ852025 NJJ852025:NJM852025 NTF852025:NTI852025 ODB852025:ODE852025 OMX852025:ONA852025 OWT852025:OWW852025 PGP852025:PGS852025 PQL852025:PQO852025 QAH852025:QAK852025 QKD852025:QKG852025 QTZ852025:QUC852025 RDV852025:RDY852025 RNR852025:RNU852025 RXN852025:RXQ852025 SHJ852025:SHM852025 SRF852025:SRI852025 TBB852025:TBE852025 TKX852025:TLA852025 TUT852025:TUW852025 UEP852025:UES852025 UOL852025:UOO852025 UYH852025:UYK852025 VID852025:VIG852025 VRZ852025:VSC852025 WBV852025:WBY852025 WLR852025:WLU852025 WVN852025:WVQ852025 F917561:I917561 JB917561:JE917561 SX917561:TA917561 ACT917561:ACW917561 AMP917561:AMS917561 AWL917561:AWO917561 BGH917561:BGK917561 BQD917561:BQG917561 BZZ917561:CAC917561 CJV917561:CJY917561 CTR917561:CTU917561 DDN917561:DDQ917561 DNJ917561:DNM917561 DXF917561:DXI917561 EHB917561:EHE917561 EQX917561:ERA917561 FAT917561:FAW917561 FKP917561:FKS917561 FUL917561:FUO917561 GEH917561:GEK917561 GOD917561:GOG917561 GXZ917561:GYC917561 HHV917561:HHY917561 HRR917561:HRU917561 IBN917561:IBQ917561 ILJ917561:ILM917561 IVF917561:IVI917561 JFB917561:JFE917561 JOX917561:JPA917561 JYT917561:JYW917561 KIP917561:KIS917561 KSL917561:KSO917561 LCH917561:LCK917561 LMD917561:LMG917561 LVZ917561:LWC917561 MFV917561:MFY917561 MPR917561:MPU917561 MZN917561:MZQ917561 NJJ917561:NJM917561 NTF917561:NTI917561 ODB917561:ODE917561 OMX917561:ONA917561 OWT917561:OWW917561 PGP917561:PGS917561 PQL917561:PQO917561 QAH917561:QAK917561 QKD917561:QKG917561 QTZ917561:QUC917561 RDV917561:RDY917561 RNR917561:RNU917561 RXN917561:RXQ917561 SHJ917561:SHM917561 SRF917561:SRI917561 TBB917561:TBE917561 TKX917561:TLA917561 TUT917561:TUW917561 UEP917561:UES917561 UOL917561:UOO917561 UYH917561:UYK917561 VID917561:VIG917561 VRZ917561:VSC917561 WBV917561:WBY917561 WLR917561:WLU917561 WVN917561:WVQ917561 F983097:I983097 JB983097:JE983097 SX983097:TA983097 ACT983097:ACW983097 AMP983097:AMS983097 AWL983097:AWO983097 BGH983097:BGK983097 BQD983097:BQG983097 BZZ983097:CAC983097 CJV983097:CJY983097 CTR983097:CTU983097 DDN983097:DDQ983097 DNJ983097:DNM983097 DXF983097:DXI983097 EHB983097:EHE983097 EQX983097:ERA983097 FAT983097:FAW983097 FKP983097:FKS983097 FUL983097:FUO983097 GEH983097:GEK983097 GOD983097:GOG983097 GXZ983097:GYC983097 HHV983097:HHY983097 HRR983097:HRU983097 IBN983097:IBQ983097 ILJ983097:ILM983097 IVF983097:IVI983097 JFB983097:JFE983097 JOX983097:JPA983097 JYT983097:JYW983097 KIP983097:KIS983097 KSL983097:KSO983097 LCH983097:LCK983097 LMD983097:LMG983097 LVZ983097:LWC983097 MFV983097:MFY983097 MPR983097:MPU983097 MZN983097:MZQ983097 NJJ983097:NJM983097 NTF983097:NTI983097 ODB983097:ODE983097 OMX983097:ONA983097 OWT983097:OWW983097 PGP983097:PGS983097 PQL983097:PQO983097 QAH983097:QAK983097 QKD983097:QKG983097 QTZ983097:QUC983097 RDV983097:RDY983097 RNR983097:RNU983097 RXN983097:RXQ983097 SHJ983097:SHM983097 SRF983097:SRI983097 TBB983097:TBE983097 TKX983097:TLA983097 TUT983097:TUW983097 UEP983097:UES983097 UOL983097:UOO983097 UYH983097:UYK983097 VID983097:VIG983097 VRZ983097:VSC983097 WBV983097:WBY983097 WLR983097:WLU983097 WVN983097:WVQ983097" xr:uid="{F939FEC4-3182-4A92-A100-F0A34A275B6D}">
      <formula1>"Rotary,Scroll,Reciprocating,Screw,Centrifugal"</formula1>
    </dataValidation>
    <dataValidation type="list" allowBlank="1" showInputMessage="1" showErrorMessage="1" sqref="F86:I86 JB86:JE86 SX86:TA86 ACT86:ACW86 AMP86:AMS86 AWL86:AWO86 BGH86:BGK86 BQD86:BQG86 BZZ86:CAC86 CJV86:CJY86 CTR86:CTU86 DDN86:DDQ86 DNJ86:DNM86 DXF86:DXI86 EHB86:EHE86 EQX86:ERA86 FAT86:FAW86 FKP86:FKS86 FUL86:FUO86 GEH86:GEK86 GOD86:GOG86 GXZ86:GYC86 HHV86:HHY86 HRR86:HRU86 IBN86:IBQ86 ILJ86:ILM86 IVF86:IVI86 JFB86:JFE86 JOX86:JPA86 JYT86:JYW86 KIP86:KIS86 KSL86:KSO86 LCH86:LCK86 LMD86:LMG86 LVZ86:LWC86 MFV86:MFY86 MPR86:MPU86 MZN86:MZQ86 NJJ86:NJM86 NTF86:NTI86 ODB86:ODE86 OMX86:ONA86 OWT86:OWW86 PGP86:PGS86 PQL86:PQO86 QAH86:QAK86 QKD86:QKG86 QTZ86:QUC86 RDV86:RDY86 RNR86:RNU86 RXN86:RXQ86 SHJ86:SHM86 SRF86:SRI86 TBB86:TBE86 TKX86:TLA86 TUT86:TUW86 UEP86:UES86 UOL86:UOO86 UYH86:UYK86 VID86:VIG86 VRZ86:VSC86 WBV86:WBY86 WLR86:WLU86 WVN86:WVQ86 F65606:I65606 JB65606:JE65606 SX65606:TA65606 ACT65606:ACW65606 AMP65606:AMS65606 AWL65606:AWO65606 BGH65606:BGK65606 BQD65606:BQG65606 BZZ65606:CAC65606 CJV65606:CJY65606 CTR65606:CTU65606 DDN65606:DDQ65606 DNJ65606:DNM65606 DXF65606:DXI65606 EHB65606:EHE65606 EQX65606:ERA65606 FAT65606:FAW65606 FKP65606:FKS65606 FUL65606:FUO65606 GEH65606:GEK65606 GOD65606:GOG65606 GXZ65606:GYC65606 HHV65606:HHY65606 HRR65606:HRU65606 IBN65606:IBQ65606 ILJ65606:ILM65606 IVF65606:IVI65606 JFB65606:JFE65606 JOX65606:JPA65606 JYT65606:JYW65606 KIP65606:KIS65606 KSL65606:KSO65606 LCH65606:LCK65606 LMD65606:LMG65606 LVZ65606:LWC65606 MFV65606:MFY65606 MPR65606:MPU65606 MZN65606:MZQ65606 NJJ65606:NJM65606 NTF65606:NTI65606 ODB65606:ODE65606 OMX65606:ONA65606 OWT65606:OWW65606 PGP65606:PGS65606 PQL65606:PQO65606 QAH65606:QAK65606 QKD65606:QKG65606 QTZ65606:QUC65606 RDV65606:RDY65606 RNR65606:RNU65606 RXN65606:RXQ65606 SHJ65606:SHM65606 SRF65606:SRI65606 TBB65606:TBE65606 TKX65606:TLA65606 TUT65606:TUW65606 UEP65606:UES65606 UOL65606:UOO65606 UYH65606:UYK65606 VID65606:VIG65606 VRZ65606:VSC65606 WBV65606:WBY65606 WLR65606:WLU65606 WVN65606:WVQ65606 F131142:I131142 JB131142:JE131142 SX131142:TA131142 ACT131142:ACW131142 AMP131142:AMS131142 AWL131142:AWO131142 BGH131142:BGK131142 BQD131142:BQG131142 BZZ131142:CAC131142 CJV131142:CJY131142 CTR131142:CTU131142 DDN131142:DDQ131142 DNJ131142:DNM131142 DXF131142:DXI131142 EHB131142:EHE131142 EQX131142:ERA131142 FAT131142:FAW131142 FKP131142:FKS131142 FUL131142:FUO131142 GEH131142:GEK131142 GOD131142:GOG131142 GXZ131142:GYC131142 HHV131142:HHY131142 HRR131142:HRU131142 IBN131142:IBQ131142 ILJ131142:ILM131142 IVF131142:IVI131142 JFB131142:JFE131142 JOX131142:JPA131142 JYT131142:JYW131142 KIP131142:KIS131142 KSL131142:KSO131142 LCH131142:LCK131142 LMD131142:LMG131142 LVZ131142:LWC131142 MFV131142:MFY131142 MPR131142:MPU131142 MZN131142:MZQ131142 NJJ131142:NJM131142 NTF131142:NTI131142 ODB131142:ODE131142 OMX131142:ONA131142 OWT131142:OWW131142 PGP131142:PGS131142 PQL131142:PQO131142 QAH131142:QAK131142 QKD131142:QKG131142 QTZ131142:QUC131142 RDV131142:RDY131142 RNR131142:RNU131142 RXN131142:RXQ131142 SHJ131142:SHM131142 SRF131142:SRI131142 TBB131142:TBE131142 TKX131142:TLA131142 TUT131142:TUW131142 UEP131142:UES131142 UOL131142:UOO131142 UYH131142:UYK131142 VID131142:VIG131142 VRZ131142:VSC131142 WBV131142:WBY131142 WLR131142:WLU131142 WVN131142:WVQ131142 F196678:I196678 JB196678:JE196678 SX196678:TA196678 ACT196678:ACW196678 AMP196678:AMS196678 AWL196678:AWO196678 BGH196678:BGK196678 BQD196678:BQG196678 BZZ196678:CAC196678 CJV196678:CJY196678 CTR196678:CTU196678 DDN196678:DDQ196678 DNJ196678:DNM196678 DXF196678:DXI196678 EHB196678:EHE196678 EQX196678:ERA196678 FAT196678:FAW196678 FKP196678:FKS196678 FUL196678:FUO196678 GEH196678:GEK196678 GOD196678:GOG196678 GXZ196678:GYC196678 HHV196678:HHY196678 HRR196678:HRU196678 IBN196678:IBQ196678 ILJ196678:ILM196678 IVF196678:IVI196678 JFB196678:JFE196678 JOX196678:JPA196678 JYT196678:JYW196678 KIP196678:KIS196678 KSL196678:KSO196678 LCH196678:LCK196678 LMD196678:LMG196678 LVZ196678:LWC196678 MFV196678:MFY196678 MPR196678:MPU196678 MZN196678:MZQ196678 NJJ196678:NJM196678 NTF196678:NTI196678 ODB196678:ODE196678 OMX196678:ONA196678 OWT196678:OWW196678 PGP196678:PGS196678 PQL196678:PQO196678 QAH196678:QAK196678 QKD196678:QKG196678 QTZ196678:QUC196678 RDV196678:RDY196678 RNR196678:RNU196678 RXN196678:RXQ196678 SHJ196678:SHM196678 SRF196678:SRI196678 TBB196678:TBE196678 TKX196678:TLA196678 TUT196678:TUW196678 UEP196678:UES196678 UOL196678:UOO196678 UYH196678:UYK196678 VID196678:VIG196678 VRZ196678:VSC196678 WBV196678:WBY196678 WLR196678:WLU196678 WVN196678:WVQ196678 F262214:I262214 JB262214:JE262214 SX262214:TA262214 ACT262214:ACW262214 AMP262214:AMS262214 AWL262214:AWO262214 BGH262214:BGK262214 BQD262214:BQG262214 BZZ262214:CAC262214 CJV262214:CJY262214 CTR262214:CTU262214 DDN262214:DDQ262214 DNJ262214:DNM262214 DXF262214:DXI262214 EHB262214:EHE262214 EQX262214:ERA262214 FAT262214:FAW262214 FKP262214:FKS262214 FUL262214:FUO262214 GEH262214:GEK262214 GOD262214:GOG262214 GXZ262214:GYC262214 HHV262214:HHY262214 HRR262214:HRU262214 IBN262214:IBQ262214 ILJ262214:ILM262214 IVF262214:IVI262214 JFB262214:JFE262214 JOX262214:JPA262214 JYT262214:JYW262214 KIP262214:KIS262214 KSL262214:KSO262214 LCH262214:LCK262214 LMD262214:LMG262214 LVZ262214:LWC262214 MFV262214:MFY262214 MPR262214:MPU262214 MZN262214:MZQ262214 NJJ262214:NJM262214 NTF262214:NTI262214 ODB262214:ODE262214 OMX262214:ONA262214 OWT262214:OWW262214 PGP262214:PGS262214 PQL262214:PQO262214 QAH262214:QAK262214 QKD262214:QKG262214 QTZ262214:QUC262214 RDV262214:RDY262214 RNR262214:RNU262214 RXN262214:RXQ262214 SHJ262214:SHM262214 SRF262214:SRI262214 TBB262214:TBE262214 TKX262214:TLA262214 TUT262214:TUW262214 UEP262214:UES262214 UOL262214:UOO262214 UYH262214:UYK262214 VID262214:VIG262214 VRZ262214:VSC262214 WBV262214:WBY262214 WLR262214:WLU262214 WVN262214:WVQ262214 F327750:I327750 JB327750:JE327750 SX327750:TA327750 ACT327750:ACW327750 AMP327750:AMS327750 AWL327750:AWO327750 BGH327750:BGK327750 BQD327750:BQG327750 BZZ327750:CAC327750 CJV327750:CJY327750 CTR327750:CTU327750 DDN327750:DDQ327750 DNJ327750:DNM327750 DXF327750:DXI327750 EHB327750:EHE327750 EQX327750:ERA327750 FAT327750:FAW327750 FKP327750:FKS327750 FUL327750:FUO327750 GEH327750:GEK327750 GOD327750:GOG327750 GXZ327750:GYC327750 HHV327750:HHY327750 HRR327750:HRU327750 IBN327750:IBQ327750 ILJ327750:ILM327750 IVF327750:IVI327750 JFB327750:JFE327750 JOX327750:JPA327750 JYT327750:JYW327750 KIP327750:KIS327750 KSL327750:KSO327750 LCH327750:LCK327750 LMD327750:LMG327750 LVZ327750:LWC327750 MFV327750:MFY327750 MPR327750:MPU327750 MZN327750:MZQ327750 NJJ327750:NJM327750 NTF327750:NTI327750 ODB327750:ODE327750 OMX327750:ONA327750 OWT327750:OWW327750 PGP327750:PGS327750 PQL327750:PQO327750 QAH327750:QAK327750 QKD327750:QKG327750 QTZ327750:QUC327750 RDV327750:RDY327750 RNR327750:RNU327750 RXN327750:RXQ327750 SHJ327750:SHM327750 SRF327750:SRI327750 TBB327750:TBE327750 TKX327750:TLA327750 TUT327750:TUW327750 UEP327750:UES327750 UOL327750:UOO327750 UYH327750:UYK327750 VID327750:VIG327750 VRZ327750:VSC327750 WBV327750:WBY327750 WLR327750:WLU327750 WVN327750:WVQ327750 F393286:I393286 JB393286:JE393286 SX393286:TA393286 ACT393286:ACW393286 AMP393286:AMS393286 AWL393286:AWO393286 BGH393286:BGK393286 BQD393286:BQG393286 BZZ393286:CAC393286 CJV393286:CJY393286 CTR393286:CTU393286 DDN393286:DDQ393286 DNJ393286:DNM393286 DXF393286:DXI393286 EHB393286:EHE393286 EQX393286:ERA393286 FAT393286:FAW393286 FKP393286:FKS393286 FUL393286:FUO393286 GEH393286:GEK393286 GOD393286:GOG393286 GXZ393286:GYC393286 HHV393286:HHY393286 HRR393286:HRU393286 IBN393286:IBQ393286 ILJ393286:ILM393286 IVF393286:IVI393286 JFB393286:JFE393286 JOX393286:JPA393286 JYT393286:JYW393286 KIP393286:KIS393286 KSL393286:KSO393286 LCH393286:LCK393286 LMD393286:LMG393286 LVZ393286:LWC393286 MFV393286:MFY393286 MPR393286:MPU393286 MZN393286:MZQ393286 NJJ393286:NJM393286 NTF393286:NTI393286 ODB393286:ODE393286 OMX393286:ONA393286 OWT393286:OWW393286 PGP393286:PGS393286 PQL393286:PQO393286 QAH393286:QAK393286 QKD393286:QKG393286 QTZ393286:QUC393286 RDV393286:RDY393286 RNR393286:RNU393286 RXN393286:RXQ393286 SHJ393286:SHM393286 SRF393286:SRI393286 TBB393286:TBE393286 TKX393286:TLA393286 TUT393286:TUW393286 UEP393286:UES393286 UOL393286:UOO393286 UYH393286:UYK393286 VID393286:VIG393286 VRZ393286:VSC393286 WBV393286:WBY393286 WLR393286:WLU393286 WVN393286:WVQ393286 F458822:I458822 JB458822:JE458822 SX458822:TA458822 ACT458822:ACW458822 AMP458822:AMS458822 AWL458822:AWO458822 BGH458822:BGK458822 BQD458822:BQG458822 BZZ458822:CAC458822 CJV458822:CJY458822 CTR458822:CTU458822 DDN458822:DDQ458822 DNJ458822:DNM458822 DXF458822:DXI458822 EHB458822:EHE458822 EQX458822:ERA458822 FAT458822:FAW458822 FKP458822:FKS458822 FUL458822:FUO458822 GEH458822:GEK458822 GOD458822:GOG458822 GXZ458822:GYC458822 HHV458822:HHY458822 HRR458822:HRU458822 IBN458822:IBQ458822 ILJ458822:ILM458822 IVF458822:IVI458822 JFB458822:JFE458822 JOX458822:JPA458822 JYT458822:JYW458822 KIP458822:KIS458822 KSL458822:KSO458822 LCH458822:LCK458822 LMD458822:LMG458822 LVZ458822:LWC458822 MFV458822:MFY458822 MPR458822:MPU458822 MZN458822:MZQ458822 NJJ458822:NJM458822 NTF458822:NTI458822 ODB458822:ODE458822 OMX458822:ONA458822 OWT458822:OWW458822 PGP458822:PGS458822 PQL458822:PQO458822 QAH458822:QAK458822 QKD458822:QKG458822 QTZ458822:QUC458822 RDV458822:RDY458822 RNR458822:RNU458822 RXN458822:RXQ458822 SHJ458822:SHM458822 SRF458822:SRI458822 TBB458822:TBE458822 TKX458822:TLA458822 TUT458822:TUW458822 UEP458822:UES458822 UOL458822:UOO458822 UYH458822:UYK458822 VID458822:VIG458822 VRZ458822:VSC458822 WBV458822:WBY458822 WLR458822:WLU458822 WVN458822:WVQ458822 F524358:I524358 JB524358:JE524358 SX524358:TA524358 ACT524358:ACW524358 AMP524358:AMS524358 AWL524358:AWO524358 BGH524358:BGK524358 BQD524358:BQG524358 BZZ524358:CAC524358 CJV524358:CJY524358 CTR524358:CTU524358 DDN524358:DDQ524358 DNJ524358:DNM524358 DXF524358:DXI524358 EHB524358:EHE524358 EQX524358:ERA524358 FAT524358:FAW524358 FKP524358:FKS524358 FUL524358:FUO524358 GEH524358:GEK524358 GOD524358:GOG524358 GXZ524358:GYC524358 HHV524358:HHY524358 HRR524358:HRU524358 IBN524358:IBQ524358 ILJ524358:ILM524358 IVF524358:IVI524358 JFB524358:JFE524358 JOX524358:JPA524358 JYT524358:JYW524358 KIP524358:KIS524358 KSL524358:KSO524358 LCH524358:LCK524358 LMD524358:LMG524358 LVZ524358:LWC524358 MFV524358:MFY524358 MPR524358:MPU524358 MZN524358:MZQ524358 NJJ524358:NJM524358 NTF524358:NTI524358 ODB524358:ODE524358 OMX524358:ONA524358 OWT524358:OWW524358 PGP524358:PGS524358 PQL524358:PQO524358 QAH524358:QAK524358 QKD524358:QKG524358 QTZ524358:QUC524358 RDV524358:RDY524358 RNR524358:RNU524358 RXN524358:RXQ524358 SHJ524358:SHM524358 SRF524358:SRI524358 TBB524358:TBE524358 TKX524358:TLA524358 TUT524358:TUW524358 UEP524358:UES524358 UOL524358:UOO524358 UYH524358:UYK524358 VID524358:VIG524358 VRZ524358:VSC524358 WBV524358:WBY524358 WLR524358:WLU524358 WVN524358:WVQ524358 F589894:I589894 JB589894:JE589894 SX589894:TA589894 ACT589894:ACW589894 AMP589894:AMS589894 AWL589894:AWO589894 BGH589894:BGK589894 BQD589894:BQG589894 BZZ589894:CAC589894 CJV589894:CJY589894 CTR589894:CTU589894 DDN589894:DDQ589894 DNJ589894:DNM589894 DXF589894:DXI589894 EHB589894:EHE589894 EQX589894:ERA589894 FAT589894:FAW589894 FKP589894:FKS589894 FUL589894:FUO589894 GEH589894:GEK589894 GOD589894:GOG589894 GXZ589894:GYC589894 HHV589894:HHY589894 HRR589894:HRU589894 IBN589894:IBQ589894 ILJ589894:ILM589894 IVF589894:IVI589894 JFB589894:JFE589894 JOX589894:JPA589894 JYT589894:JYW589894 KIP589894:KIS589894 KSL589894:KSO589894 LCH589894:LCK589894 LMD589894:LMG589894 LVZ589894:LWC589894 MFV589894:MFY589894 MPR589894:MPU589894 MZN589894:MZQ589894 NJJ589894:NJM589894 NTF589894:NTI589894 ODB589894:ODE589894 OMX589894:ONA589894 OWT589894:OWW589894 PGP589894:PGS589894 PQL589894:PQO589894 QAH589894:QAK589894 QKD589894:QKG589894 QTZ589894:QUC589894 RDV589894:RDY589894 RNR589894:RNU589894 RXN589894:RXQ589894 SHJ589894:SHM589894 SRF589894:SRI589894 TBB589894:TBE589894 TKX589894:TLA589894 TUT589894:TUW589894 UEP589894:UES589894 UOL589894:UOO589894 UYH589894:UYK589894 VID589894:VIG589894 VRZ589894:VSC589894 WBV589894:WBY589894 WLR589894:WLU589894 WVN589894:WVQ589894 F655430:I655430 JB655430:JE655430 SX655430:TA655430 ACT655430:ACW655430 AMP655430:AMS655430 AWL655430:AWO655430 BGH655430:BGK655430 BQD655430:BQG655430 BZZ655430:CAC655430 CJV655430:CJY655430 CTR655430:CTU655430 DDN655430:DDQ655430 DNJ655430:DNM655430 DXF655430:DXI655430 EHB655430:EHE655430 EQX655430:ERA655430 FAT655430:FAW655430 FKP655430:FKS655430 FUL655430:FUO655430 GEH655430:GEK655430 GOD655430:GOG655430 GXZ655430:GYC655430 HHV655430:HHY655430 HRR655430:HRU655430 IBN655430:IBQ655430 ILJ655430:ILM655430 IVF655430:IVI655430 JFB655430:JFE655430 JOX655430:JPA655430 JYT655430:JYW655430 KIP655430:KIS655430 KSL655430:KSO655430 LCH655430:LCK655430 LMD655430:LMG655430 LVZ655430:LWC655430 MFV655430:MFY655430 MPR655430:MPU655430 MZN655430:MZQ655430 NJJ655430:NJM655430 NTF655430:NTI655430 ODB655430:ODE655430 OMX655430:ONA655430 OWT655430:OWW655430 PGP655430:PGS655430 PQL655430:PQO655430 QAH655430:QAK655430 QKD655430:QKG655430 QTZ655430:QUC655430 RDV655430:RDY655430 RNR655430:RNU655430 RXN655430:RXQ655430 SHJ655430:SHM655430 SRF655430:SRI655430 TBB655430:TBE655430 TKX655430:TLA655430 TUT655430:TUW655430 UEP655430:UES655430 UOL655430:UOO655430 UYH655430:UYK655430 VID655430:VIG655430 VRZ655430:VSC655430 WBV655430:WBY655430 WLR655430:WLU655430 WVN655430:WVQ655430 F720966:I720966 JB720966:JE720966 SX720966:TA720966 ACT720966:ACW720966 AMP720966:AMS720966 AWL720966:AWO720966 BGH720966:BGK720966 BQD720966:BQG720966 BZZ720966:CAC720966 CJV720966:CJY720966 CTR720966:CTU720966 DDN720966:DDQ720966 DNJ720966:DNM720966 DXF720966:DXI720966 EHB720966:EHE720966 EQX720966:ERA720966 FAT720966:FAW720966 FKP720966:FKS720966 FUL720966:FUO720966 GEH720966:GEK720966 GOD720966:GOG720966 GXZ720966:GYC720966 HHV720966:HHY720966 HRR720966:HRU720966 IBN720966:IBQ720966 ILJ720966:ILM720966 IVF720966:IVI720966 JFB720966:JFE720966 JOX720966:JPA720966 JYT720966:JYW720966 KIP720966:KIS720966 KSL720966:KSO720966 LCH720966:LCK720966 LMD720966:LMG720966 LVZ720966:LWC720966 MFV720966:MFY720966 MPR720966:MPU720966 MZN720966:MZQ720966 NJJ720966:NJM720966 NTF720966:NTI720966 ODB720966:ODE720966 OMX720966:ONA720966 OWT720966:OWW720966 PGP720966:PGS720966 PQL720966:PQO720966 QAH720966:QAK720966 QKD720966:QKG720966 QTZ720966:QUC720966 RDV720966:RDY720966 RNR720966:RNU720966 RXN720966:RXQ720966 SHJ720966:SHM720966 SRF720966:SRI720966 TBB720966:TBE720966 TKX720966:TLA720966 TUT720966:TUW720966 UEP720966:UES720966 UOL720966:UOO720966 UYH720966:UYK720966 VID720966:VIG720966 VRZ720966:VSC720966 WBV720966:WBY720966 WLR720966:WLU720966 WVN720966:WVQ720966 F786502:I786502 JB786502:JE786502 SX786502:TA786502 ACT786502:ACW786502 AMP786502:AMS786502 AWL786502:AWO786502 BGH786502:BGK786502 BQD786502:BQG786502 BZZ786502:CAC786502 CJV786502:CJY786502 CTR786502:CTU786502 DDN786502:DDQ786502 DNJ786502:DNM786502 DXF786502:DXI786502 EHB786502:EHE786502 EQX786502:ERA786502 FAT786502:FAW786502 FKP786502:FKS786502 FUL786502:FUO786502 GEH786502:GEK786502 GOD786502:GOG786502 GXZ786502:GYC786502 HHV786502:HHY786502 HRR786502:HRU786502 IBN786502:IBQ786502 ILJ786502:ILM786502 IVF786502:IVI786502 JFB786502:JFE786502 JOX786502:JPA786502 JYT786502:JYW786502 KIP786502:KIS786502 KSL786502:KSO786502 LCH786502:LCK786502 LMD786502:LMG786502 LVZ786502:LWC786502 MFV786502:MFY786502 MPR786502:MPU786502 MZN786502:MZQ786502 NJJ786502:NJM786502 NTF786502:NTI786502 ODB786502:ODE786502 OMX786502:ONA786502 OWT786502:OWW786502 PGP786502:PGS786502 PQL786502:PQO786502 QAH786502:QAK786502 QKD786502:QKG786502 QTZ786502:QUC786502 RDV786502:RDY786502 RNR786502:RNU786502 RXN786502:RXQ786502 SHJ786502:SHM786502 SRF786502:SRI786502 TBB786502:TBE786502 TKX786502:TLA786502 TUT786502:TUW786502 UEP786502:UES786502 UOL786502:UOO786502 UYH786502:UYK786502 VID786502:VIG786502 VRZ786502:VSC786502 WBV786502:WBY786502 WLR786502:WLU786502 WVN786502:WVQ786502 F852038:I852038 JB852038:JE852038 SX852038:TA852038 ACT852038:ACW852038 AMP852038:AMS852038 AWL852038:AWO852038 BGH852038:BGK852038 BQD852038:BQG852038 BZZ852038:CAC852038 CJV852038:CJY852038 CTR852038:CTU852038 DDN852038:DDQ852038 DNJ852038:DNM852038 DXF852038:DXI852038 EHB852038:EHE852038 EQX852038:ERA852038 FAT852038:FAW852038 FKP852038:FKS852038 FUL852038:FUO852038 GEH852038:GEK852038 GOD852038:GOG852038 GXZ852038:GYC852038 HHV852038:HHY852038 HRR852038:HRU852038 IBN852038:IBQ852038 ILJ852038:ILM852038 IVF852038:IVI852038 JFB852038:JFE852038 JOX852038:JPA852038 JYT852038:JYW852038 KIP852038:KIS852038 KSL852038:KSO852038 LCH852038:LCK852038 LMD852038:LMG852038 LVZ852038:LWC852038 MFV852038:MFY852038 MPR852038:MPU852038 MZN852038:MZQ852038 NJJ852038:NJM852038 NTF852038:NTI852038 ODB852038:ODE852038 OMX852038:ONA852038 OWT852038:OWW852038 PGP852038:PGS852038 PQL852038:PQO852038 QAH852038:QAK852038 QKD852038:QKG852038 QTZ852038:QUC852038 RDV852038:RDY852038 RNR852038:RNU852038 RXN852038:RXQ852038 SHJ852038:SHM852038 SRF852038:SRI852038 TBB852038:TBE852038 TKX852038:TLA852038 TUT852038:TUW852038 UEP852038:UES852038 UOL852038:UOO852038 UYH852038:UYK852038 VID852038:VIG852038 VRZ852038:VSC852038 WBV852038:WBY852038 WLR852038:WLU852038 WVN852038:WVQ852038 F917574:I917574 JB917574:JE917574 SX917574:TA917574 ACT917574:ACW917574 AMP917574:AMS917574 AWL917574:AWO917574 BGH917574:BGK917574 BQD917574:BQG917574 BZZ917574:CAC917574 CJV917574:CJY917574 CTR917574:CTU917574 DDN917574:DDQ917574 DNJ917574:DNM917574 DXF917574:DXI917574 EHB917574:EHE917574 EQX917574:ERA917574 FAT917574:FAW917574 FKP917574:FKS917574 FUL917574:FUO917574 GEH917574:GEK917574 GOD917574:GOG917574 GXZ917574:GYC917574 HHV917574:HHY917574 HRR917574:HRU917574 IBN917574:IBQ917574 ILJ917574:ILM917574 IVF917574:IVI917574 JFB917574:JFE917574 JOX917574:JPA917574 JYT917574:JYW917574 KIP917574:KIS917574 KSL917574:KSO917574 LCH917574:LCK917574 LMD917574:LMG917574 LVZ917574:LWC917574 MFV917574:MFY917574 MPR917574:MPU917574 MZN917574:MZQ917574 NJJ917574:NJM917574 NTF917574:NTI917574 ODB917574:ODE917574 OMX917574:ONA917574 OWT917574:OWW917574 PGP917574:PGS917574 PQL917574:PQO917574 QAH917574:QAK917574 QKD917574:QKG917574 QTZ917574:QUC917574 RDV917574:RDY917574 RNR917574:RNU917574 RXN917574:RXQ917574 SHJ917574:SHM917574 SRF917574:SRI917574 TBB917574:TBE917574 TKX917574:TLA917574 TUT917574:TUW917574 UEP917574:UES917574 UOL917574:UOO917574 UYH917574:UYK917574 VID917574:VIG917574 VRZ917574:VSC917574 WBV917574:WBY917574 WLR917574:WLU917574 WVN917574:WVQ917574 F983110:I983110 JB983110:JE983110 SX983110:TA983110 ACT983110:ACW983110 AMP983110:AMS983110 AWL983110:AWO983110 BGH983110:BGK983110 BQD983110:BQG983110 BZZ983110:CAC983110 CJV983110:CJY983110 CTR983110:CTU983110 DDN983110:DDQ983110 DNJ983110:DNM983110 DXF983110:DXI983110 EHB983110:EHE983110 EQX983110:ERA983110 FAT983110:FAW983110 FKP983110:FKS983110 FUL983110:FUO983110 GEH983110:GEK983110 GOD983110:GOG983110 GXZ983110:GYC983110 HHV983110:HHY983110 HRR983110:HRU983110 IBN983110:IBQ983110 ILJ983110:ILM983110 IVF983110:IVI983110 JFB983110:JFE983110 JOX983110:JPA983110 JYT983110:JYW983110 KIP983110:KIS983110 KSL983110:KSO983110 LCH983110:LCK983110 LMD983110:LMG983110 LVZ983110:LWC983110 MFV983110:MFY983110 MPR983110:MPU983110 MZN983110:MZQ983110 NJJ983110:NJM983110 NTF983110:NTI983110 ODB983110:ODE983110 OMX983110:ONA983110 OWT983110:OWW983110 PGP983110:PGS983110 PQL983110:PQO983110 QAH983110:QAK983110 QKD983110:QKG983110 QTZ983110:QUC983110 RDV983110:RDY983110 RNR983110:RNU983110 RXN983110:RXQ983110 SHJ983110:SHM983110 SRF983110:SRI983110 TBB983110:TBE983110 TKX983110:TLA983110 TUT983110:TUW983110 UEP983110:UES983110 UOL983110:UOO983110 UYH983110:UYK983110 VID983110:VIG983110 VRZ983110:VSC983110 WBV983110:WBY983110 WLR983110:WLU983110 WVN983110:WVQ983110 F54:H54 JB54:JD54 SX54:SZ54 ACT54:ACV54 AMP54:AMR54 AWL54:AWN54 BGH54:BGJ54 BQD54:BQF54 BZZ54:CAB54 CJV54:CJX54 CTR54:CTT54 DDN54:DDP54 DNJ54:DNL54 DXF54:DXH54 EHB54:EHD54 EQX54:EQZ54 FAT54:FAV54 FKP54:FKR54 FUL54:FUN54 GEH54:GEJ54 GOD54:GOF54 GXZ54:GYB54 HHV54:HHX54 HRR54:HRT54 IBN54:IBP54 ILJ54:ILL54 IVF54:IVH54 JFB54:JFD54 JOX54:JOZ54 JYT54:JYV54 KIP54:KIR54 KSL54:KSN54 LCH54:LCJ54 LMD54:LMF54 LVZ54:LWB54 MFV54:MFX54 MPR54:MPT54 MZN54:MZP54 NJJ54:NJL54 NTF54:NTH54 ODB54:ODD54 OMX54:OMZ54 OWT54:OWV54 PGP54:PGR54 PQL54:PQN54 QAH54:QAJ54 QKD54:QKF54 QTZ54:QUB54 RDV54:RDX54 RNR54:RNT54 RXN54:RXP54 SHJ54:SHL54 SRF54:SRH54 TBB54:TBD54 TKX54:TKZ54 TUT54:TUV54 UEP54:UER54 UOL54:UON54 UYH54:UYJ54 VID54:VIF54 VRZ54:VSB54 WBV54:WBX54 WLR54:WLT54 WVN54:WVP54 F65563:H65563 JB65563:JD65563 SX65563:SZ65563 ACT65563:ACV65563 AMP65563:AMR65563 AWL65563:AWN65563 BGH65563:BGJ65563 BQD65563:BQF65563 BZZ65563:CAB65563 CJV65563:CJX65563 CTR65563:CTT65563 DDN65563:DDP65563 DNJ65563:DNL65563 DXF65563:DXH65563 EHB65563:EHD65563 EQX65563:EQZ65563 FAT65563:FAV65563 FKP65563:FKR65563 FUL65563:FUN65563 GEH65563:GEJ65563 GOD65563:GOF65563 GXZ65563:GYB65563 HHV65563:HHX65563 HRR65563:HRT65563 IBN65563:IBP65563 ILJ65563:ILL65563 IVF65563:IVH65563 JFB65563:JFD65563 JOX65563:JOZ65563 JYT65563:JYV65563 KIP65563:KIR65563 KSL65563:KSN65563 LCH65563:LCJ65563 LMD65563:LMF65563 LVZ65563:LWB65563 MFV65563:MFX65563 MPR65563:MPT65563 MZN65563:MZP65563 NJJ65563:NJL65563 NTF65563:NTH65563 ODB65563:ODD65563 OMX65563:OMZ65563 OWT65563:OWV65563 PGP65563:PGR65563 PQL65563:PQN65563 QAH65563:QAJ65563 QKD65563:QKF65563 QTZ65563:QUB65563 RDV65563:RDX65563 RNR65563:RNT65563 RXN65563:RXP65563 SHJ65563:SHL65563 SRF65563:SRH65563 TBB65563:TBD65563 TKX65563:TKZ65563 TUT65563:TUV65563 UEP65563:UER65563 UOL65563:UON65563 UYH65563:UYJ65563 VID65563:VIF65563 VRZ65563:VSB65563 WBV65563:WBX65563 WLR65563:WLT65563 WVN65563:WVP65563 F131099:H131099 JB131099:JD131099 SX131099:SZ131099 ACT131099:ACV131099 AMP131099:AMR131099 AWL131099:AWN131099 BGH131099:BGJ131099 BQD131099:BQF131099 BZZ131099:CAB131099 CJV131099:CJX131099 CTR131099:CTT131099 DDN131099:DDP131099 DNJ131099:DNL131099 DXF131099:DXH131099 EHB131099:EHD131099 EQX131099:EQZ131099 FAT131099:FAV131099 FKP131099:FKR131099 FUL131099:FUN131099 GEH131099:GEJ131099 GOD131099:GOF131099 GXZ131099:GYB131099 HHV131099:HHX131099 HRR131099:HRT131099 IBN131099:IBP131099 ILJ131099:ILL131099 IVF131099:IVH131099 JFB131099:JFD131099 JOX131099:JOZ131099 JYT131099:JYV131099 KIP131099:KIR131099 KSL131099:KSN131099 LCH131099:LCJ131099 LMD131099:LMF131099 LVZ131099:LWB131099 MFV131099:MFX131099 MPR131099:MPT131099 MZN131099:MZP131099 NJJ131099:NJL131099 NTF131099:NTH131099 ODB131099:ODD131099 OMX131099:OMZ131099 OWT131099:OWV131099 PGP131099:PGR131099 PQL131099:PQN131099 QAH131099:QAJ131099 QKD131099:QKF131099 QTZ131099:QUB131099 RDV131099:RDX131099 RNR131099:RNT131099 RXN131099:RXP131099 SHJ131099:SHL131099 SRF131099:SRH131099 TBB131099:TBD131099 TKX131099:TKZ131099 TUT131099:TUV131099 UEP131099:UER131099 UOL131099:UON131099 UYH131099:UYJ131099 VID131099:VIF131099 VRZ131099:VSB131099 WBV131099:WBX131099 WLR131099:WLT131099 WVN131099:WVP131099 F196635:H196635 JB196635:JD196635 SX196635:SZ196635 ACT196635:ACV196635 AMP196635:AMR196635 AWL196635:AWN196635 BGH196635:BGJ196635 BQD196635:BQF196635 BZZ196635:CAB196635 CJV196635:CJX196635 CTR196635:CTT196635 DDN196635:DDP196635 DNJ196635:DNL196635 DXF196635:DXH196635 EHB196635:EHD196635 EQX196635:EQZ196635 FAT196635:FAV196635 FKP196635:FKR196635 FUL196635:FUN196635 GEH196635:GEJ196635 GOD196635:GOF196635 GXZ196635:GYB196635 HHV196635:HHX196635 HRR196635:HRT196635 IBN196635:IBP196635 ILJ196635:ILL196635 IVF196635:IVH196635 JFB196635:JFD196635 JOX196635:JOZ196635 JYT196635:JYV196635 KIP196635:KIR196635 KSL196635:KSN196635 LCH196635:LCJ196635 LMD196635:LMF196635 LVZ196635:LWB196635 MFV196635:MFX196635 MPR196635:MPT196635 MZN196635:MZP196635 NJJ196635:NJL196635 NTF196635:NTH196635 ODB196635:ODD196635 OMX196635:OMZ196635 OWT196635:OWV196635 PGP196635:PGR196635 PQL196635:PQN196635 QAH196635:QAJ196635 QKD196635:QKF196635 QTZ196635:QUB196635 RDV196635:RDX196635 RNR196635:RNT196635 RXN196635:RXP196635 SHJ196635:SHL196635 SRF196635:SRH196635 TBB196635:TBD196635 TKX196635:TKZ196635 TUT196635:TUV196635 UEP196635:UER196635 UOL196635:UON196635 UYH196635:UYJ196635 VID196635:VIF196635 VRZ196635:VSB196635 WBV196635:WBX196635 WLR196635:WLT196635 WVN196635:WVP196635 F262171:H262171 JB262171:JD262171 SX262171:SZ262171 ACT262171:ACV262171 AMP262171:AMR262171 AWL262171:AWN262171 BGH262171:BGJ262171 BQD262171:BQF262171 BZZ262171:CAB262171 CJV262171:CJX262171 CTR262171:CTT262171 DDN262171:DDP262171 DNJ262171:DNL262171 DXF262171:DXH262171 EHB262171:EHD262171 EQX262171:EQZ262171 FAT262171:FAV262171 FKP262171:FKR262171 FUL262171:FUN262171 GEH262171:GEJ262171 GOD262171:GOF262171 GXZ262171:GYB262171 HHV262171:HHX262171 HRR262171:HRT262171 IBN262171:IBP262171 ILJ262171:ILL262171 IVF262171:IVH262171 JFB262171:JFD262171 JOX262171:JOZ262171 JYT262171:JYV262171 KIP262171:KIR262171 KSL262171:KSN262171 LCH262171:LCJ262171 LMD262171:LMF262171 LVZ262171:LWB262171 MFV262171:MFX262171 MPR262171:MPT262171 MZN262171:MZP262171 NJJ262171:NJL262171 NTF262171:NTH262171 ODB262171:ODD262171 OMX262171:OMZ262171 OWT262171:OWV262171 PGP262171:PGR262171 PQL262171:PQN262171 QAH262171:QAJ262171 QKD262171:QKF262171 QTZ262171:QUB262171 RDV262171:RDX262171 RNR262171:RNT262171 RXN262171:RXP262171 SHJ262171:SHL262171 SRF262171:SRH262171 TBB262171:TBD262171 TKX262171:TKZ262171 TUT262171:TUV262171 UEP262171:UER262171 UOL262171:UON262171 UYH262171:UYJ262171 VID262171:VIF262171 VRZ262171:VSB262171 WBV262171:WBX262171 WLR262171:WLT262171 WVN262171:WVP262171 F327707:H327707 JB327707:JD327707 SX327707:SZ327707 ACT327707:ACV327707 AMP327707:AMR327707 AWL327707:AWN327707 BGH327707:BGJ327707 BQD327707:BQF327707 BZZ327707:CAB327707 CJV327707:CJX327707 CTR327707:CTT327707 DDN327707:DDP327707 DNJ327707:DNL327707 DXF327707:DXH327707 EHB327707:EHD327707 EQX327707:EQZ327707 FAT327707:FAV327707 FKP327707:FKR327707 FUL327707:FUN327707 GEH327707:GEJ327707 GOD327707:GOF327707 GXZ327707:GYB327707 HHV327707:HHX327707 HRR327707:HRT327707 IBN327707:IBP327707 ILJ327707:ILL327707 IVF327707:IVH327707 JFB327707:JFD327707 JOX327707:JOZ327707 JYT327707:JYV327707 KIP327707:KIR327707 KSL327707:KSN327707 LCH327707:LCJ327707 LMD327707:LMF327707 LVZ327707:LWB327707 MFV327707:MFX327707 MPR327707:MPT327707 MZN327707:MZP327707 NJJ327707:NJL327707 NTF327707:NTH327707 ODB327707:ODD327707 OMX327707:OMZ327707 OWT327707:OWV327707 PGP327707:PGR327707 PQL327707:PQN327707 QAH327707:QAJ327707 QKD327707:QKF327707 QTZ327707:QUB327707 RDV327707:RDX327707 RNR327707:RNT327707 RXN327707:RXP327707 SHJ327707:SHL327707 SRF327707:SRH327707 TBB327707:TBD327707 TKX327707:TKZ327707 TUT327707:TUV327707 UEP327707:UER327707 UOL327707:UON327707 UYH327707:UYJ327707 VID327707:VIF327707 VRZ327707:VSB327707 WBV327707:WBX327707 WLR327707:WLT327707 WVN327707:WVP327707 F393243:H393243 JB393243:JD393243 SX393243:SZ393243 ACT393243:ACV393243 AMP393243:AMR393243 AWL393243:AWN393243 BGH393243:BGJ393243 BQD393243:BQF393243 BZZ393243:CAB393243 CJV393243:CJX393243 CTR393243:CTT393243 DDN393243:DDP393243 DNJ393243:DNL393243 DXF393243:DXH393243 EHB393243:EHD393243 EQX393243:EQZ393243 FAT393243:FAV393243 FKP393243:FKR393243 FUL393243:FUN393243 GEH393243:GEJ393243 GOD393243:GOF393243 GXZ393243:GYB393243 HHV393243:HHX393243 HRR393243:HRT393243 IBN393243:IBP393243 ILJ393243:ILL393243 IVF393243:IVH393243 JFB393243:JFD393243 JOX393243:JOZ393243 JYT393243:JYV393243 KIP393243:KIR393243 KSL393243:KSN393243 LCH393243:LCJ393243 LMD393243:LMF393243 LVZ393243:LWB393243 MFV393243:MFX393243 MPR393243:MPT393243 MZN393243:MZP393243 NJJ393243:NJL393243 NTF393243:NTH393243 ODB393243:ODD393243 OMX393243:OMZ393243 OWT393243:OWV393243 PGP393243:PGR393243 PQL393243:PQN393243 QAH393243:QAJ393243 QKD393243:QKF393243 QTZ393243:QUB393243 RDV393243:RDX393243 RNR393243:RNT393243 RXN393243:RXP393243 SHJ393243:SHL393243 SRF393243:SRH393243 TBB393243:TBD393243 TKX393243:TKZ393243 TUT393243:TUV393243 UEP393243:UER393243 UOL393243:UON393243 UYH393243:UYJ393243 VID393243:VIF393243 VRZ393243:VSB393243 WBV393243:WBX393243 WLR393243:WLT393243 WVN393243:WVP393243 F458779:H458779 JB458779:JD458779 SX458779:SZ458779 ACT458779:ACV458779 AMP458779:AMR458779 AWL458779:AWN458779 BGH458779:BGJ458779 BQD458779:BQF458779 BZZ458779:CAB458779 CJV458779:CJX458779 CTR458779:CTT458779 DDN458779:DDP458779 DNJ458779:DNL458779 DXF458779:DXH458779 EHB458779:EHD458779 EQX458779:EQZ458779 FAT458779:FAV458779 FKP458779:FKR458779 FUL458779:FUN458779 GEH458779:GEJ458779 GOD458779:GOF458779 GXZ458779:GYB458779 HHV458779:HHX458779 HRR458779:HRT458779 IBN458779:IBP458779 ILJ458779:ILL458779 IVF458779:IVH458779 JFB458779:JFD458779 JOX458779:JOZ458779 JYT458779:JYV458779 KIP458779:KIR458779 KSL458779:KSN458779 LCH458779:LCJ458779 LMD458779:LMF458779 LVZ458779:LWB458779 MFV458779:MFX458779 MPR458779:MPT458779 MZN458779:MZP458779 NJJ458779:NJL458779 NTF458779:NTH458779 ODB458779:ODD458779 OMX458779:OMZ458779 OWT458779:OWV458779 PGP458779:PGR458779 PQL458779:PQN458779 QAH458779:QAJ458779 QKD458779:QKF458779 QTZ458779:QUB458779 RDV458779:RDX458779 RNR458779:RNT458779 RXN458779:RXP458779 SHJ458779:SHL458779 SRF458779:SRH458779 TBB458779:TBD458779 TKX458779:TKZ458779 TUT458779:TUV458779 UEP458779:UER458779 UOL458779:UON458779 UYH458779:UYJ458779 VID458779:VIF458779 VRZ458779:VSB458779 WBV458779:WBX458779 WLR458779:WLT458779 WVN458779:WVP458779 F524315:H524315 JB524315:JD524315 SX524315:SZ524315 ACT524315:ACV524315 AMP524315:AMR524315 AWL524315:AWN524315 BGH524315:BGJ524315 BQD524315:BQF524315 BZZ524315:CAB524315 CJV524315:CJX524315 CTR524315:CTT524315 DDN524315:DDP524315 DNJ524315:DNL524315 DXF524315:DXH524315 EHB524315:EHD524315 EQX524315:EQZ524315 FAT524315:FAV524315 FKP524315:FKR524315 FUL524315:FUN524315 GEH524315:GEJ524315 GOD524315:GOF524315 GXZ524315:GYB524315 HHV524315:HHX524315 HRR524315:HRT524315 IBN524315:IBP524315 ILJ524315:ILL524315 IVF524315:IVH524315 JFB524315:JFD524315 JOX524315:JOZ524315 JYT524315:JYV524315 KIP524315:KIR524315 KSL524315:KSN524315 LCH524315:LCJ524315 LMD524315:LMF524315 LVZ524315:LWB524315 MFV524315:MFX524315 MPR524315:MPT524315 MZN524315:MZP524315 NJJ524315:NJL524315 NTF524315:NTH524315 ODB524315:ODD524315 OMX524315:OMZ524315 OWT524315:OWV524315 PGP524315:PGR524315 PQL524315:PQN524315 QAH524315:QAJ524315 QKD524315:QKF524315 QTZ524315:QUB524315 RDV524315:RDX524315 RNR524315:RNT524315 RXN524315:RXP524315 SHJ524315:SHL524315 SRF524315:SRH524315 TBB524315:TBD524315 TKX524315:TKZ524315 TUT524315:TUV524315 UEP524315:UER524315 UOL524315:UON524315 UYH524315:UYJ524315 VID524315:VIF524315 VRZ524315:VSB524315 WBV524315:WBX524315 WLR524315:WLT524315 WVN524315:WVP524315 F589851:H589851 JB589851:JD589851 SX589851:SZ589851 ACT589851:ACV589851 AMP589851:AMR589851 AWL589851:AWN589851 BGH589851:BGJ589851 BQD589851:BQF589851 BZZ589851:CAB589851 CJV589851:CJX589851 CTR589851:CTT589851 DDN589851:DDP589851 DNJ589851:DNL589851 DXF589851:DXH589851 EHB589851:EHD589851 EQX589851:EQZ589851 FAT589851:FAV589851 FKP589851:FKR589851 FUL589851:FUN589851 GEH589851:GEJ589851 GOD589851:GOF589851 GXZ589851:GYB589851 HHV589851:HHX589851 HRR589851:HRT589851 IBN589851:IBP589851 ILJ589851:ILL589851 IVF589851:IVH589851 JFB589851:JFD589851 JOX589851:JOZ589851 JYT589851:JYV589851 KIP589851:KIR589851 KSL589851:KSN589851 LCH589851:LCJ589851 LMD589851:LMF589851 LVZ589851:LWB589851 MFV589851:MFX589851 MPR589851:MPT589851 MZN589851:MZP589851 NJJ589851:NJL589851 NTF589851:NTH589851 ODB589851:ODD589851 OMX589851:OMZ589851 OWT589851:OWV589851 PGP589851:PGR589851 PQL589851:PQN589851 QAH589851:QAJ589851 QKD589851:QKF589851 QTZ589851:QUB589851 RDV589851:RDX589851 RNR589851:RNT589851 RXN589851:RXP589851 SHJ589851:SHL589851 SRF589851:SRH589851 TBB589851:TBD589851 TKX589851:TKZ589851 TUT589851:TUV589851 UEP589851:UER589851 UOL589851:UON589851 UYH589851:UYJ589851 VID589851:VIF589851 VRZ589851:VSB589851 WBV589851:WBX589851 WLR589851:WLT589851 WVN589851:WVP589851 F655387:H655387 JB655387:JD655387 SX655387:SZ655387 ACT655387:ACV655387 AMP655387:AMR655387 AWL655387:AWN655387 BGH655387:BGJ655387 BQD655387:BQF655387 BZZ655387:CAB655387 CJV655387:CJX655387 CTR655387:CTT655387 DDN655387:DDP655387 DNJ655387:DNL655387 DXF655387:DXH655387 EHB655387:EHD655387 EQX655387:EQZ655387 FAT655387:FAV655387 FKP655387:FKR655387 FUL655387:FUN655387 GEH655387:GEJ655387 GOD655387:GOF655387 GXZ655387:GYB655387 HHV655387:HHX655387 HRR655387:HRT655387 IBN655387:IBP655387 ILJ655387:ILL655387 IVF655387:IVH655387 JFB655387:JFD655387 JOX655387:JOZ655387 JYT655387:JYV655387 KIP655387:KIR655387 KSL655387:KSN655387 LCH655387:LCJ655387 LMD655387:LMF655387 LVZ655387:LWB655387 MFV655387:MFX655387 MPR655387:MPT655387 MZN655387:MZP655387 NJJ655387:NJL655387 NTF655387:NTH655387 ODB655387:ODD655387 OMX655387:OMZ655387 OWT655387:OWV655387 PGP655387:PGR655387 PQL655387:PQN655387 QAH655387:QAJ655387 QKD655387:QKF655387 QTZ655387:QUB655387 RDV655387:RDX655387 RNR655387:RNT655387 RXN655387:RXP655387 SHJ655387:SHL655387 SRF655387:SRH655387 TBB655387:TBD655387 TKX655387:TKZ655387 TUT655387:TUV655387 UEP655387:UER655387 UOL655387:UON655387 UYH655387:UYJ655387 VID655387:VIF655387 VRZ655387:VSB655387 WBV655387:WBX655387 WLR655387:WLT655387 WVN655387:WVP655387 F720923:H720923 JB720923:JD720923 SX720923:SZ720923 ACT720923:ACV720923 AMP720923:AMR720923 AWL720923:AWN720923 BGH720923:BGJ720923 BQD720923:BQF720923 BZZ720923:CAB720923 CJV720923:CJX720923 CTR720923:CTT720923 DDN720923:DDP720923 DNJ720923:DNL720923 DXF720923:DXH720923 EHB720923:EHD720923 EQX720923:EQZ720923 FAT720923:FAV720923 FKP720923:FKR720923 FUL720923:FUN720923 GEH720923:GEJ720923 GOD720923:GOF720923 GXZ720923:GYB720923 HHV720923:HHX720923 HRR720923:HRT720923 IBN720923:IBP720923 ILJ720923:ILL720923 IVF720923:IVH720923 JFB720923:JFD720923 JOX720923:JOZ720923 JYT720923:JYV720923 KIP720923:KIR720923 KSL720923:KSN720923 LCH720923:LCJ720923 LMD720923:LMF720923 LVZ720923:LWB720923 MFV720923:MFX720923 MPR720923:MPT720923 MZN720923:MZP720923 NJJ720923:NJL720923 NTF720923:NTH720923 ODB720923:ODD720923 OMX720923:OMZ720923 OWT720923:OWV720923 PGP720923:PGR720923 PQL720923:PQN720923 QAH720923:QAJ720923 QKD720923:QKF720923 QTZ720923:QUB720923 RDV720923:RDX720923 RNR720923:RNT720923 RXN720923:RXP720923 SHJ720923:SHL720923 SRF720923:SRH720923 TBB720923:TBD720923 TKX720923:TKZ720923 TUT720923:TUV720923 UEP720923:UER720923 UOL720923:UON720923 UYH720923:UYJ720923 VID720923:VIF720923 VRZ720923:VSB720923 WBV720923:WBX720923 WLR720923:WLT720923 WVN720923:WVP720923 F786459:H786459 JB786459:JD786459 SX786459:SZ786459 ACT786459:ACV786459 AMP786459:AMR786459 AWL786459:AWN786459 BGH786459:BGJ786459 BQD786459:BQF786459 BZZ786459:CAB786459 CJV786459:CJX786459 CTR786459:CTT786459 DDN786459:DDP786459 DNJ786459:DNL786459 DXF786459:DXH786459 EHB786459:EHD786459 EQX786459:EQZ786459 FAT786459:FAV786459 FKP786459:FKR786459 FUL786459:FUN786459 GEH786459:GEJ786459 GOD786459:GOF786459 GXZ786459:GYB786459 HHV786459:HHX786459 HRR786459:HRT786459 IBN786459:IBP786459 ILJ786459:ILL786459 IVF786459:IVH786459 JFB786459:JFD786459 JOX786459:JOZ786459 JYT786459:JYV786459 KIP786459:KIR786459 KSL786459:KSN786459 LCH786459:LCJ786459 LMD786459:LMF786459 LVZ786459:LWB786459 MFV786459:MFX786459 MPR786459:MPT786459 MZN786459:MZP786459 NJJ786459:NJL786459 NTF786459:NTH786459 ODB786459:ODD786459 OMX786459:OMZ786459 OWT786459:OWV786459 PGP786459:PGR786459 PQL786459:PQN786459 QAH786459:QAJ786459 QKD786459:QKF786459 QTZ786459:QUB786459 RDV786459:RDX786459 RNR786459:RNT786459 RXN786459:RXP786459 SHJ786459:SHL786459 SRF786459:SRH786459 TBB786459:TBD786459 TKX786459:TKZ786459 TUT786459:TUV786459 UEP786459:UER786459 UOL786459:UON786459 UYH786459:UYJ786459 VID786459:VIF786459 VRZ786459:VSB786459 WBV786459:WBX786459 WLR786459:WLT786459 WVN786459:WVP786459 F851995:H851995 JB851995:JD851995 SX851995:SZ851995 ACT851995:ACV851995 AMP851995:AMR851995 AWL851995:AWN851995 BGH851995:BGJ851995 BQD851995:BQF851995 BZZ851995:CAB851995 CJV851995:CJX851995 CTR851995:CTT851995 DDN851995:DDP851995 DNJ851995:DNL851995 DXF851995:DXH851995 EHB851995:EHD851995 EQX851995:EQZ851995 FAT851995:FAV851995 FKP851995:FKR851995 FUL851995:FUN851995 GEH851995:GEJ851995 GOD851995:GOF851995 GXZ851995:GYB851995 HHV851995:HHX851995 HRR851995:HRT851995 IBN851995:IBP851995 ILJ851995:ILL851995 IVF851995:IVH851995 JFB851995:JFD851995 JOX851995:JOZ851995 JYT851995:JYV851995 KIP851995:KIR851995 KSL851995:KSN851995 LCH851995:LCJ851995 LMD851995:LMF851995 LVZ851995:LWB851995 MFV851995:MFX851995 MPR851995:MPT851995 MZN851995:MZP851995 NJJ851995:NJL851995 NTF851995:NTH851995 ODB851995:ODD851995 OMX851995:OMZ851995 OWT851995:OWV851995 PGP851995:PGR851995 PQL851995:PQN851995 QAH851995:QAJ851995 QKD851995:QKF851995 QTZ851995:QUB851995 RDV851995:RDX851995 RNR851995:RNT851995 RXN851995:RXP851995 SHJ851995:SHL851995 SRF851995:SRH851995 TBB851995:TBD851995 TKX851995:TKZ851995 TUT851995:TUV851995 UEP851995:UER851995 UOL851995:UON851995 UYH851995:UYJ851995 VID851995:VIF851995 VRZ851995:VSB851995 WBV851995:WBX851995 WLR851995:WLT851995 WVN851995:WVP851995 F917531:H917531 JB917531:JD917531 SX917531:SZ917531 ACT917531:ACV917531 AMP917531:AMR917531 AWL917531:AWN917531 BGH917531:BGJ917531 BQD917531:BQF917531 BZZ917531:CAB917531 CJV917531:CJX917531 CTR917531:CTT917531 DDN917531:DDP917531 DNJ917531:DNL917531 DXF917531:DXH917531 EHB917531:EHD917531 EQX917531:EQZ917531 FAT917531:FAV917531 FKP917531:FKR917531 FUL917531:FUN917531 GEH917531:GEJ917531 GOD917531:GOF917531 GXZ917531:GYB917531 HHV917531:HHX917531 HRR917531:HRT917531 IBN917531:IBP917531 ILJ917531:ILL917531 IVF917531:IVH917531 JFB917531:JFD917531 JOX917531:JOZ917531 JYT917531:JYV917531 KIP917531:KIR917531 KSL917531:KSN917531 LCH917531:LCJ917531 LMD917531:LMF917531 LVZ917531:LWB917531 MFV917531:MFX917531 MPR917531:MPT917531 MZN917531:MZP917531 NJJ917531:NJL917531 NTF917531:NTH917531 ODB917531:ODD917531 OMX917531:OMZ917531 OWT917531:OWV917531 PGP917531:PGR917531 PQL917531:PQN917531 QAH917531:QAJ917531 QKD917531:QKF917531 QTZ917531:QUB917531 RDV917531:RDX917531 RNR917531:RNT917531 RXN917531:RXP917531 SHJ917531:SHL917531 SRF917531:SRH917531 TBB917531:TBD917531 TKX917531:TKZ917531 TUT917531:TUV917531 UEP917531:UER917531 UOL917531:UON917531 UYH917531:UYJ917531 VID917531:VIF917531 VRZ917531:VSB917531 WBV917531:WBX917531 WLR917531:WLT917531 WVN917531:WVP917531 F983067:H983067 JB983067:JD983067 SX983067:SZ983067 ACT983067:ACV983067 AMP983067:AMR983067 AWL983067:AWN983067 BGH983067:BGJ983067 BQD983067:BQF983067 BZZ983067:CAB983067 CJV983067:CJX983067 CTR983067:CTT983067 DDN983067:DDP983067 DNJ983067:DNL983067 DXF983067:DXH983067 EHB983067:EHD983067 EQX983067:EQZ983067 FAT983067:FAV983067 FKP983067:FKR983067 FUL983067:FUN983067 GEH983067:GEJ983067 GOD983067:GOF983067 GXZ983067:GYB983067 HHV983067:HHX983067 HRR983067:HRT983067 IBN983067:IBP983067 ILJ983067:ILL983067 IVF983067:IVH983067 JFB983067:JFD983067 JOX983067:JOZ983067 JYT983067:JYV983067 KIP983067:KIR983067 KSL983067:KSN983067 LCH983067:LCJ983067 LMD983067:LMF983067 LVZ983067:LWB983067 MFV983067:MFX983067 MPR983067:MPT983067 MZN983067:MZP983067 NJJ983067:NJL983067 NTF983067:NTH983067 ODB983067:ODD983067 OMX983067:OMZ983067 OWT983067:OWV983067 PGP983067:PGR983067 PQL983067:PQN983067 QAH983067:QAJ983067 QKD983067:QKF983067 QTZ983067:QUB983067 RDV983067:RDX983067 RNR983067:RNT983067 RXN983067:RXP983067 SHJ983067:SHL983067 SRF983067:SRH983067 TBB983067:TBD983067 TKX983067:TKZ983067 TUT983067:TUV983067 UEP983067:UER983067 UOL983067:UON983067 UYH983067:UYJ983067 VID983067:VIF983067 VRZ983067:VSB983067 WBV983067:WBX983067 WLR983067:WLT983067 WVN983067:WVP983067" xr:uid="{B4167851-4DD4-4359-9254-ABCFFF4A2ED6}">
      <formula1>"Aluminum Fin-copper Tube,Alumium Tube"</formula1>
    </dataValidation>
    <dataValidation type="list" allowBlank="1" showInputMessage="1" showErrorMessage="1" sqref="F65607:H65608 JB65607:JD65608 SX65607:SZ65608 ACT65607:ACV65608 AMP65607:AMR65608 AWL65607:AWN65608 BGH65607:BGJ65608 BQD65607:BQF65608 BZZ65607:CAB65608 CJV65607:CJX65608 CTR65607:CTT65608 DDN65607:DDP65608 DNJ65607:DNL65608 DXF65607:DXH65608 EHB65607:EHD65608 EQX65607:EQZ65608 FAT65607:FAV65608 FKP65607:FKR65608 FUL65607:FUN65608 GEH65607:GEJ65608 GOD65607:GOF65608 GXZ65607:GYB65608 HHV65607:HHX65608 HRR65607:HRT65608 IBN65607:IBP65608 ILJ65607:ILL65608 IVF65607:IVH65608 JFB65607:JFD65608 JOX65607:JOZ65608 JYT65607:JYV65608 KIP65607:KIR65608 KSL65607:KSN65608 LCH65607:LCJ65608 LMD65607:LMF65608 LVZ65607:LWB65608 MFV65607:MFX65608 MPR65607:MPT65608 MZN65607:MZP65608 NJJ65607:NJL65608 NTF65607:NTH65608 ODB65607:ODD65608 OMX65607:OMZ65608 OWT65607:OWV65608 PGP65607:PGR65608 PQL65607:PQN65608 QAH65607:QAJ65608 QKD65607:QKF65608 QTZ65607:QUB65608 RDV65607:RDX65608 RNR65607:RNT65608 RXN65607:RXP65608 SHJ65607:SHL65608 SRF65607:SRH65608 TBB65607:TBD65608 TKX65607:TKZ65608 TUT65607:TUV65608 UEP65607:UER65608 UOL65607:UON65608 UYH65607:UYJ65608 VID65607:VIF65608 VRZ65607:VSB65608 WBV65607:WBX65608 WLR65607:WLT65608 WVN65607:WVP65608 F131143:H131144 JB131143:JD131144 SX131143:SZ131144 ACT131143:ACV131144 AMP131143:AMR131144 AWL131143:AWN131144 BGH131143:BGJ131144 BQD131143:BQF131144 BZZ131143:CAB131144 CJV131143:CJX131144 CTR131143:CTT131144 DDN131143:DDP131144 DNJ131143:DNL131144 DXF131143:DXH131144 EHB131143:EHD131144 EQX131143:EQZ131144 FAT131143:FAV131144 FKP131143:FKR131144 FUL131143:FUN131144 GEH131143:GEJ131144 GOD131143:GOF131144 GXZ131143:GYB131144 HHV131143:HHX131144 HRR131143:HRT131144 IBN131143:IBP131144 ILJ131143:ILL131144 IVF131143:IVH131144 JFB131143:JFD131144 JOX131143:JOZ131144 JYT131143:JYV131144 KIP131143:KIR131144 KSL131143:KSN131144 LCH131143:LCJ131144 LMD131143:LMF131144 LVZ131143:LWB131144 MFV131143:MFX131144 MPR131143:MPT131144 MZN131143:MZP131144 NJJ131143:NJL131144 NTF131143:NTH131144 ODB131143:ODD131144 OMX131143:OMZ131144 OWT131143:OWV131144 PGP131143:PGR131144 PQL131143:PQN131144 QAH131143:QAJ131144 QKD131143:QKF131144 QTZ131143:QUB131144 RDV131143:RDX131144 RNR131143:RNT131144 RXN131143:RXP131144 SHJ131143:SHL131144 SRF131143:SRH131144 TBB131143:TBD131144 TKX131143:TKZ131144 TUT131143:TUV131144 UEP131143:UER131144 UOL131143:UON131144 UYH131143:UYJ131144 VID131143:VIF131144 VRZ131143:VSB131144 WBV131143:WBX131144 WLR131143:WLT131144 WVN131143:WVP131144 F196679:H196680 JB196679:JD196680 SX196679:SZ196680 ACT196679:ACV196680 AMP196679:AMR196680 AWL196679:AWN196680 BGH196679:BGJ196680 BQD196679:BQF196680 BZZ196679:CAB196680 CJV196679:CJX196680 CTR196679:CTT196680 DDN196679:DDP196680 DNJ196679:DNL196680 DXF196679:DXH196680 EHB196679:EHD196680 EQX196679:EQZ196680 FAT196679:FAV196680 FKP196679:FKR196680 FUL196679:FUN196680 GEH196679:GEJ196680 GOD196679:GOF196680 GXZ196679:GYB196680 HHV196679:HHX196680 HRR196679:HRT196680 IBN196679:IBP196680 ILJ196679:ILL196680 IVF196679:IVH196680 JFB196679:JFD196680 JOX196679:JOZ196680 JYT196679:JYV196680 KIP196679:KIR196680 KSL196679:KSN196680 LCH196679:LCJ196680 LMD196679:LMF196680 LVZ196679:LWB196680 MFV196679:MFX196680 MPR196679:MPT196680 MZN196679:MZP196680 NJJ196679:NJL196680 NTF196679:NTH196680 ODB196679:ODD196680 OMX196679:OMZ196680 OWT196679:OWV196680 PGP196679:PGR196680 PQL196679:PQN196680 QAH196679:QAJ196680 QKD196679:QKF196680 QTZ196679:QUB196680 RDV196679:RDX196680 RNR196679:RNT196680 RXN196679:RXP196680 SHJ196679:SHL196680 SRF196679:SRH196680 TBB196679:TBD196680 TKX196679:TKZ196680 TUT196679:TUV196680 UEP196679:UER196680 UOL196679:UON196680 UYH196679:UYJ196680 VID196679:VIF196680 VRZ196679:VSB196680 WBV196679:WBX196680 WLR196679:WLT196680 WVN196679:WVP196680 F262215:H262216 JB262215:JD262216 SX262215:SZ262216 ACT262215:ACV262216 AMP262215:AMR262216 AWL262215:AWN262216 BGH262215:BGJ262216 BQD262215:BQF262216 BZZ262215:CAB262216 CJV262215:CJX262216 CTR262215:CTT262216 DDN262215:DDP262216 DNJ262215:DNL262216 DXF262215:DXH262216 EHB262215:EHD262216 EQX262215:EQZ262216 FAT262215:FAV262216 FKP262215:FKR262216 FUL262215:FUN262216 GEH262215:GEJ262216 GOD262215:GOF262216 GXZ262215:GYB262216 HHV262215:HHX262216 HRR262215:HRT262216 IBN262215:IBP262216 ILJ262215:ILL262216 IVF262215:IVH262216 JFB262215:JFD262216 JOX262215:JOZ262216 JYT262215:JYV262216 KIP262215:KIR262216 KSL262215:KSN262216 LCH262215:LCJ262216 LMD262215:LMF262216 LVZ262215:LWB262216 MFV262215:MFX262216 MPR262215:MPT262216 MZN262215:MZP262216 NJJ262215:NJL262216 NTF262215:NTH262216 ODB262215:ODD262216 OMX262215:OMZ262216 OWT262215:OWV262216 PGP262215:PGR262216 PQL262215:PQN262216 QAH262215:QAJ262216 QKD262215:QKF262216 QTZ262215:QUB262216 RDV262215:RDX262216 RNR262215:RNT262216 RXN262215:RXP262216 SHJ262215:SHL262216 SRF262215:SRH262216 TBB262215:TBD262216 TKX262215:TKZ262216 TUT262215:TUV262216 UEP262215:UER262216 UOL262215:UON262216 UYH262215:UYJ262216 VID262215:VIF262216 VRZ262215:VSB262216 WBV262215:WBX262216 WLR262215:WLT262216 WVN262215:WVP262216 F327751:H327752 JB327751:JD327752 SX327751:SZ327752 ACT327751:ACV327752 AMP327751:AMR327752 AWL327751:AWN327752 BGH327751:BGJ327752 BQD327751:BQF327752 BZZ327751:CAB327752 CJV327751:CJX327752 CTR327751:CTT327752 DDN327751:DDP327752 DNJ327751:DNL327752 DXF327751:DXH327752 EHB327751:EHD327752 EQX327751:EQZ327752 FAT327751:FAV327752 FKP327751:FKR327752 FUL327751:FUN327752 GEH327751:GEJ327752 GOD327751:GOF327752 GXZ327751:GYB327752 HHV327751:HHX327752 HRR327751:HRT327752 IBN327751:IBP327752 ILJ327751:ILL327752 IVF327751:IVH327752 JFB327751:JFD327752 JOX327751:JOZ327752 JYT327751:JYV327752 KIP327751:KIR327752 KSL327751:KSN327752 LCH327751:LCJ327752 LMD327751:LMF327752 LVZ327751:LWB327752 MFV327751:MFX327752 MPR327751:MPT327752 MZN327751:MZP327752 NJJ327751:NJL327752 NTF327751:NTH327752 ODB327751:ODD327752 OMX327751:OMZ327752 OWT327751:OWV327752 PGP327751:PGR327752 PQL327751:PQN327752 QAH327751:QAJ327752 QKD327751:QKF327752 QTZ327751:QUB327752 RDV327751:RDX327752 RNR327751:RNT327752 RXN327751:RXP327752 SHJ327751:SHL327752 SRF327751:SRH327752 TBB327751:TBD327752 TKX327751:TKZ327752 TUT327751:TUV327752 UEP327751:UER327752 UOL327751:UON327752 UYH327751:UYJ327752 VID327751:VIF327752 VRZ327751:VSB327752 WBV327751:WBX327752 WLR327751:WLT327752 WVN327751:WVP327752 F393287:H393288 JB393287:JD393288 SX393287:SZ393288 ACT393287:ACV393288 AMP393287:AMR393288 AWL393287:AWN393288 BGH393287:BGJ393288 BQD393287:BQF393288 BZZ393287:CAB393288 CJV393287:CJX393288 CTR393287:CTT393288 DDN393287:DDP393288 DNJ393287:DNL393288 DXF393287:DXH393288 EHB393287:EHD393288 EQX393287:EQZ393288 FAT393287:FAV393288 FKP393287:FKR393288 FUL393287:FUN393288 GEH393287:GEJ393288 GOD393287:GOF393288 GXZ393287:GYB393288 HHV393287:HHX393288 HRR393287:HRT393288 IBN393287:IBP393288 ILJ393287:ILL393288 IVF393287:IVH393288 JFB393287:JFD393288 JOX393287:JOZ393288 JYT393287:JYV393288 KIP393287:KIR393288 KSL393287:KSN393288 LCH393287:LCJ393288 LMD393287:LMF393288 LVZ393287:LWB393288 MFV393287:MFX393288 MPR393287:MPT393288 MZN393287:MZP393288 NJJ393287:NJL393288 NTF393287:NTH393288 ODB393287:ODD393288 OMX393287:OMZ393288 OWT393287:OWV393288 PGP393287:PGR393288 PQL393287:PQN393288 QAH393287:QAJ393288 QKD393287:QKF393288 QTZ393287:QUB393288 RDV393287:RDX393288 RNR393287:RNT393288 RXN393287:RXP393288 SHJ393287:SHL393288 SRF393287:SRH393288 TBB393287:TBD393288 TKX393287:TKZ393288 TUT393287:TUV393288 UEP393287:UER393288 UOL393287:UON393288 UYH393287:UYJ393288 VID393287:VIF393288 VRZ393287:VSB393288 WBV393287:WBX393288 WLR393287:WLT393288 WVN393287:WVP393288 F458823:H458824 JB458823:JD458824 SX458823:SZ458824 ACT458823:ACV458824 AMP458823:AMR458824 AWL458823:AWN458824 BGH458823:BGJ458824 BQD458823:BQF458824 BZZ458823:CAB458824 CJV458823:CJX458824 CTR458823:CTT458824 DDN458823:DDP458824 DNJ458823:DNL458824 DXF458823:DXH458824 EHB458823:EHD458824 EQX458823:EQZ458824 FAT458823:FAV458824 FKP458823:FKR458824 FUL458823:FUN458824 GEH458823:GEJ458824 GOD458823:GOF458824 GXZ458823:GYB458824 HHV458823:HHX458824 HRR458823:HRT458824 IBN458823:IBP458824 ILJ458823:ILL458824 IVF458823:IVH458824 JFB458823:JFD458824 JOX458823:JOZ458824 JYT458823:JYV458824 KIP458823:KIR458824 KSL458823:KSN458824 LCH458823:LCJ458824 LMD458823:LMF458824 LVZ458823:LWB458824 MFV458823:MFX458824 MPR458823:MPT458824 MZN458823:MZP458824 NJJ458823:NJL458824 NTF458823:NTH458824 ODB458823:ODD458824 OMX458823:OMZ458824 OWT458823:OWV458824 PGP458823:PGR458824 PQL458823:PQN458824 QAH458823:QAJ458824 QKD458823:QKF458824 QTZ458823:QUB458824 RDV458823:RDX458824 RNR458823:RNT458824 RXN458823:RXP458824 SHJ458823:SHL458824 SRF458823:SRH458824 TBB458823:TBD458824 TKX458823:TKZ458824 TUT458823:TUV458824 UEP458823:UER458824 UOL458823:UON458824 UYH458823:UYJ458824 VID458823:VIF458824 VRZ458823:VSB458824 WBV458823:WBX458824 WLR458823:WLT458824 WVN458823:WVP458824 F524359:H524360 JB524359:JD524360 SX524359:SZ524360 ACT524359:ACV524360 AMP524359:AMR524360 AWL524359:AWN524360 BGH524359:BGJ524360 BQD524359:BQF524360 BZZ524359:CAB524360 CJV524359:CJX524360 CTR524359:CTT524360 DDN524359:DDP524360 DNJ524359:DNL524360 DXF524359:DXH524360 EHB524359:EHD524360 EQX524359:EQZ524360 FAT524359:FAV524360 FKP524359:FKR524360 FUL524359:FUN524360 GEH524359:GEJ524360 GOD524359:GOF524360 GXZ524359:GYB524360 HHV524359:HHX524360 HRR524359:HRT524360 IBN524359:IBP524360 ILJ524359:ILL524360 IVF524359:IVH524360 JFB524359:JFD524360 JOX524359:JOZ524360 JYT524359:JYV524360 KIP524359:KIR524360 KSL524359:KSN524360 LCH524359:LCJ524360 LMD524359:LMF524360 LVZ524359:LWB524360 MFV524359:MFX524360 MPR524359:MPT524360 MZN524359:MZP524360 NJJ524359:NJL524360 NTF524359:NTH524360 ODB524359:ODD524360 OMX524359:OMZ524360 OWT524359:OWV524360 PGP524359:PGR524360 PQL524359:PQN524360 QAH524359:QAJ524360 QKD524359:QKF524360 QTZ524359:QUB524360 RDV524359:RDX524360 RNR524359:RNT524360 RXN524359:RXP524360 SHJ524359:SHL524360 SRF524359:SRH524360 TBB524359:TBD524360 TKX524359:TKZ524360 TUT524359:TUV524360 UEP524359:UER524360 UOL524359:UON524360 UYH524359:UYJ524360 VID524359:VIF524360 VRZ524359:VSB524360 WBV524359:WBX524360 WLR524359:WLT524360 WVN524359:WVP524360 F589895:H589896 JB589895:JD589896 SX589895:SZ589896 ACT589895:ACV589896 AMP589895:AMR589896 AWL589895:AWN589896 BGH589895:BGJ589896 BQD589895:BQF589896 BZZ589895:CAB589896 CJV589895:CJX589896 CTR589895:CTT589896 DDN589895:DDP589896 DNJ589895:DNL589896 DXF589895:DXH589896 EHB589895:EHD589896 EQX589895:EQZ589896 FAT589895:FAV589896 FKP589895:FKR589896 FUL589895:FUN589896 GEH589895:GEJ589896 GOD589895:GOF589896 GXZ589895:GYB589896 HHV589895:HHX589896 HRR589895:HRT589896 IBN589895:IBP589896 ILJ589895:ILL589896 IVF589895:IVH589896 JFB589895:JFD589896 JOX589895:JOZ589896 JYT589895:JYV589896 KIP589895:KIR589896 KSL589895:KSN589896 LCH589895:LCJ589896 LMD589895:LMF589896 LVZ589895:LWB589896 MFV589895:MFX589896 MPR589895:MPT589896 MZN589895:MZP589896 NJJ589895:NJL589896 NTF589895:NTH589896 ODB589895:ODD589896 OMX589895:OMZ589896 OWT589895:OWV589896 PGP589895:PGR589896 PQL589895:PQN589896 QAH589895:QAJ589896 QKD589895:QKF589896 QTZ589895:QUB589896 RDV589895:RDX589896 RNR589895:RNT589896 RXN589895:RXP589896 SHJ589895:SHL589896 SRF589895:SRH589896 TBB589895:TBD589896 TKX589895:TKZ589896 TUT589895:TUV589896 UEP589895:UER589896 UOL589895:UON589896 UYH589895:UYJ589896 VID589895:VIF589896 VRZ589895:VSB589896 WBV589895:WBX589896 WLR589895:WLT589896 WVN589895:WVP589896 F655431:H655432 JB655431:JD655432 SX655431:SZ655432 ACT655431:ACV655432 AMP655431:AMR655432 AWL655431:AWN655432 BGH655431:BGJ655432 BQD655431:BQF655432 BZZ655431:CAB655432 CJV655431:CJX655432 CTR655431:CTT655432 DDN655431:DDP655432 DNJ655431:DNL655432 DXF655431:DXH655432 EHB655431:EHD655432 EQX655431:EQZ655432 FAT655431:FAV655432 FKP655431:FKR655432 FUL655431:FUN655432 GEH655431:GEJ655432 GOD655431:GOF655432 GXZ655431:GYB655432 HHV655431:HHX655432 HRR655431:HRT655432 IBN655431:IBP655432 ILJ655431:ILL655432 IVF655431:IVH655432 JFB655431:JFD655432 JOX655431:JOZ655432 JYT655431:JYV655432 KIP655431:KIR655432 KSL655431:KSN655432 LCH655431:LCJ655432 LMD655431:LMF655432 LVZ655431:LWB655432 MFV655431:MFX655432 MPR655431:MPT655432 MZN655431:MZP655432 NJJ655431:NJL655432 NTF655431:NTH655432 ODB655431:ODD655432 OMX655431:OMZ655432 OWT655431:OWV655432 PGP655431:PGR655432 PQL655431:PQN655432 QAH655431:QAJ655432 QKD655431:QKF655432 QTZ655431:QUB655432 RDV655431:RDX655432 RNR655431:RNT655432 RXN655431:RXP655432 SHJ655431:SHL655432 SRF655431:SRH655432 TBB655431:TBD655432 TKX655431:TKZ655432 TUT655431:TUV655432 UEP655431:UER655432 UOL655431:UON655432 UYH655431:UYJ655432 VID655431:VIF655432 VRZ655431:VSB655432 WBV655431:WBX655432 WLR655431:WLT655432 WVN655431:WVP655432 F720967:H720968 JB720967:JD720968 SX720967:SZ720968 ACT720967:ACV720968 AMP720967:AMR720968 AWL720967:AWN720968 BGH720967:BGJ720968 BQD720967:BQF720968 BZZ720967:CAB720968 CJV720967:CJX720968 CTR720967:CTT720968 DDN720967:DDP720968 DNJ720967:DNL720968 DXF720967:DXH720968 EHB720967:EHD720968 EQX720967:EQZ720968 FAT720967:FAV720968 FKP720967:FKR720968 FUL720967:FUN720968 GEH720967:GEJ720968 GOD720967:GOF720968 GXZ720967:GYB720968 HHV720967:HHX720968 HRR720967:HRT720968 IBN720967:IBP720968 ILJ720967:ILL720968 IVF720967:IVH720968 JFB720967:JFD720968 JOX720967:JOZ720968 JYT720967:JYV720968 KIP720967:KIR720968 KSL720967:KSN720968 LCH720967:LCJ720968 LMD720967:LMF720968 LVZ720967:LWB720968 MFV720967:MFX720968 MPR720967:MPT720968 MZN720967:MZP720968 NJJ720967:NJL720968 NTF720967:NTH720968 ODB720967:ODD720968 OMX720967:OMZ720968 OWT720967:OWV720968 PGP720967:PGR720968 PQL720967:PQN720968 QAH720967:QAJ720968 QKD720967:QKF720968 QTZ720967:QUB720968 RDV720967:RDX720968 RNR720967:RNT720968 RXN720967:RXP720968 SHJ720967:SHL720968 SRF720967:SRH720968 TBB720967:TBD720968 TKX720967:TKZ720968 TUT720967:TUV720968 UEP720967:UER720968 UOL720967:UON720968 UYH720967:UYJ720968 VID720967:VIF720968 VRZ720967:VSB720968 WBV720967:WBX720968 WLR720967:WLT720968 WVN720967:WVP720968 F786503:H786504 JB786503:JD786504 SX786503:SZ786504 ACT786503:ACV786504 AMP786503:AMR786504 AWL786503:AWN786504 BGH786503:BGJ786504 BQD786503:BQF786504 BZZ786503:CAB786504 CJV786503:CJX786504 CTR786503:CTT786504 DDN786503:DDP786504 DNJ786503:DNL786504 DXF786503:DXH786504 EHB786503:EHD786504 EQX786503:EQZ786504 FAT786503:FAV786504 FKP786503:FKR786504 FUL786503:FUN786504 GEH786503:GEJ786504 GOD786503:GOF786504 GXZ786503:GYB786504 HHV786503:HHX786504 HRR786503:HRT786504 IBN786503:IBP786504 ILJ786503:ILL786504 IVF786503:IVH786504 JFB786503:JFD786504 JOX786503:JOZ786504 JYT786503:JYV786504 KIP786503:KIR786504 KSL786503:KSN786504 LCH786503:LCJ786504 LMD786503:LMF786504 LVZ786503:LWB786504 MFV786503:MFX786504 MPR786503:MPT786504 MZN786503:MZP786504 NJJ786503:NJL786504 NTF786503:NTH786504 ODB786503:ODD786504 OMX786503:OMZ786504 OWT786503:OWV786504 PGP786503:PGR786504 PQL786503:PQN786504 QAH786503:QAJ786504 QKD786503:QKF786504 QTZ786503:QUB786504 RDV786503:RDX786504 RNR786503:RNT786504 RXN786503:RXP786504 SHJ786503:SHL786504 SRF786503:SRH786504 TBB786503:TBD786504 TKX786503:TKZ786504 TUT786503:TUV786504 UEP786503:UER786504 UOL786503:UON786504 UYH786503:UYJ786504 VID786503:VIF786504 VRZ786503:VSB786504 WBV786503:WBX786504 WLR786503:WLT786504 WVN786503:WVP786504 F852039:H852040 JB852039:JD852040 SX852039:SZ852040 ACT852039:ACV852040 AMP852039:AMR852040 AWL852039:AWN852040 BGH852039:BGJ852040 BQD852039:BQF852040 BZZ852039:CAB852040 CJV852039:CJX852040 CTR852039:CTT852040 DDN852039:DDP852040 DNJ852039:DNL852040 DXF852039:DXH852040 EHB852039:EHD852040 EQX852039:EQZ852040 FAT852039:FAV852040 FKP852039:FKR852040 FUL852039:FUN852040 GEH852039:GEJ852040 GOD852039:GOF852040 GXZ852039:GYB852040 HHV852039:HHX852040 HRR852039:HRT852040 IBN852039:IBP852040 ILJ852039:ILL852040 IVF852039:IVH852040 JFB852039:JFD852040 JOX852039:JOZ852040 JYT852039:JYV852040 KIP852039:KIR852040 KSL852039:KSN852040 LCH852039:LCJ852040 LMD852039:LMF852040 LVZ852039:LWB852040 MFV852039:MFX852040 MPR852039:MPT852040 MZN852039:MZP852040 NJJ852039:NJL852040 NTF852039:NTH852040 ODB852039:ODD852040 OMX852039:OMZ852040 OWT852039:OWV852040 PGP852039:PGR852040 PQL852039:PQN852040 QAH852039:QAJ852040 QKD852039:QKF852040 QTZ852039:QUB852040 RDV852039:RDX852040 RNR852039:RNT852040 RXN852039:RXP852040 SHJ852039:SHL852040 SRF852039:SRH852040 TBB852039:TBD852040 TKX852039:TKZ852040 TUT852039:TUV852040 UEP852039:UER852040 UOL852039:UON852040 UYH852039:UYJ852040 VID852039:VIF852040 VRZ852039:VSB852040 WBV852039:WBX852040 WLR852039:WLT852040 WVN852039:WVP852040 F917575:H917576 JB917575:JD917576 SX917575:SZ917576 ACT917575:ACV917576 AMP917575:AMR917576 AWL917575:AWN917576 BGH917575:BGJ917576 BQD917575:BQF917576 BZZ917575:CAB917576 CJV917575:CJX917576 CTR917575:CTT917576 DDN917575:DDP917576 DNJ917575:DNL917576 DXF917575:DXH917576 EHB917575:EHD917576 EQX917575:EQZ917576 FAT917575:FAV917576 FKP917575:FKR917576 FUL917575:FUN917576 GEH917575:GEJ917576 GOD917575:GOF917576 GXZ917575:GYB917576 HHV917575:HHX917576 HRR917575:HRT917576 IBN917575:IBP917576 ILJ917575:ILL917576 IVF917575:IVH917576 JFB917575:JFD917576 JOX917575:JOZ917576 JYT917575:JYV917576 KIP917575:KIR917576 KSL917575:KSN917576 LCH917575:LCJ917576 LMD917575:LMF917576 LVZ917575:LWB917576 MFV917575:MFX917576 MPR917575:MPT917576 MZN917575:MZP917576 NJJ917575:NJL917576 NTF917575:NTH917576 ODB917575:ODD917576 OMX917575:OMZ917576 OWT917575:OWV917576 PGP917575:PGR917576 PQL917575:PQN917576 QAH917575:QAJ917576 QKD917575:QKF917576 QTZ917575:QUB917576 RDV917575:RDX917576 RNR917575:RNT917576 RXN917575:RXP917576 SHJ917575:SHL917576 SRF917575:SRH917576 TBB917575:TBD917576 TKX917575:TKZ917576 TUT917575:TUV917576 UEP917575:UER917576 UOL917575:UON917576 UYH917575:UYJ917576 VID917575:VIF917576 VRZ917575:VSB917576 WBV917575:WBX917576 WLR917575:WLT917576 WVN917575:WVP917576 F983111:H983112 JB983111:JD983112 SX983111:SZ983112 ACT983111:ACV983112 AMP983111:AMR983112 AWL983111:AWN983112 BGH983111:BGJ983112 BQD983111:BQF983112 BZZ983111:CAB983112 CJV983111:CJX983112 CTR983111:CTT983112 DDN983111:DDP983112 DNJ983111:DNL983112 DXF983111:DXH983112 EHB983111:EHD983112 EQX983111:EQZ983112 FAT983111:FAV983112 FKP983111:FKR983112 FUL983111:FUN983112 GEH983111:GEJ983112 GOD983111:GOF983112 GXZ983111:GYB983112 HHV983111:HHX983112 HRR983111:HRT983112 IBN983111:IBP983112 ILJ983111:ILL983112 IVF983111:IVH983112 JFB983111:JFD983112 JOX983111:JOZ983112 JYT983111:JYV983112 KIP983111:KIR983112 KSL983111:KSN983112 LCH983111:LCJ983112 LMD983111:LMF983112 LVZ983111:LWB983112 MFV983111:MFX983112 MPR983111:MPT983112 MZN983111:MZP983112 NJJ983111:NJL983112 NTF983111:NTH983112 ODB983111:ODD983112 OMX983111:OMZ983112 OWT983111:OWV983112 PGP983111:PGR983112 PQL983111:PQN983112 QAH983111:QAJ983112 QKD983111:QKF983112 QTZ983111:QUB983112 RDV983111:RDX983112 RNR983111:RNT983112 RXN983111:RXP983112 SHJ983111:SHL983112 SRF983111:SRH983112 TBB983111:TBD983112 TKX983111:TKZ983112 TUT983111:TUV983112 UEP983111:UER983112 UOL983111:UON983112 UYH983111:UYJ983112 VID983111:VIF983112 VRZ983111:VSB983112 WBV983111:WBX983112 WLR983111:WLT983112 WVN983111:WVP983112 F55:H55 JB55:JD55 SX55:SZ55 ACT55:ACV55 AMP55:AMR55 AWL55:AWN55 BGH55:BGJ55 BQD55:BQF55 BZZ55:CAB55 CJV55:CJX55 CTR55:CTT55 DDN55:DDP55 DNJ55:DNL55 DXF55:DXH55 EHB55:EHD55 EQX55:EQZ55 FAT55:FAV55 FKP55:FKR55 FUL55:FUN55 GEH55:GEJ55 GOD55:GOF55 GXZ55:GYB55 HHV55:HHX55 HRR55:HRT55 IBN55:IBP55 ILJ55:ILL55 IVF55:IVH55 JFB55:JFD55 JOX55:JOZ55 JYT55:JYV55 KIP55:KIR55 KSL55:KSN55 LCH55:LCJ55 LMD55:LMF55 LVZ55:LWB55 MFV55:MFX55 MPR55:MPT55 MZN55:MZP55 NJJ55:NJL55 NTF55:NTH55 ODB55:ODD55 OMX55:OMZ55 OWT55:OWV55 PGP55:PGR55 PQL55:PQN55 QAH55:QAJ55 QKD55:QKF55 QTZ55:QUB55 RDV55:RDX55 RNR55:RNT55 RXN55:RXP55 SHJ55:SHL55 SRF55:SRH55 TBB55:TBD55 TKX55:TKZ55 TUT55:TUV55 UEP55:UER55 UOL55:UON55 UYH55:UYJ55 VID55:VIF55 VRZ55:VSB55 WBV55:WBX55 WLR55:WLT55 WVN55:WVP55 F65564:H65565 JB65564:JD65565 SX65564:SZ65565 ACT65564:ACV65565 AMP65564:AMR65565 AWL65564:AWN65565 BGH65564:BGJ65565 BQD65564:BQF65565 BZZ65564:CAB65565 CJV65564:CJX65565 CTR65564:CTT65565 DDN65564:DDP65565 DNJ65564:DNL65565 DXF65564:DXH65565 EHB65564:EHD65565 EQX65564:EQZ65565 FAT65564:FAV65565 FKP65564:FKR65565 FUL65564:FUN65565 GEH65564:GEJ65565 GOD65564:GOF65565 GXZ65564:GYB65565 HHV65564:HHX65565 HRR65564:HRT65565 IBN65564:IBP65565 ILJ65564:ILL65565 IVF65564:IVH65565 JFB65564:JFD65565 JOX65564:JOZ65565 JYT65564:JYV65565 KIP65564:KIR65565 KSL65564:KSN65565 LCH65564:LCJ65565 LMD65564:LMF65565 LVZ65564:LWB65565 MFV65564:MFX65565 MPR65564:MPT65565 MZN65564:MZP65565 NJJ65564:NJL65565 NTF65564:NTH65565 ODB65564:ODD65565 OMX65564:OMZ65565 OWT65564:OWV65565 PGP65564:PGR65565 PQL65564:PQN65565 QAH65564:QAJ65565 QKD65564:QKF65565 QTZ65564:QUB65565 RDV65564:RDX65565 RNR65564:RNT65565 RXN65564:RXP65565 SHJ65564:SHL65565 SRF65564:SRH65565 TBB65564:TBD65565 TKX65564:TKZ65565 TUT65564:TUV65565 UEP65564:UER65565 UOL65564:UON65565 UYH65564:UYJ65565 VID65564:VIF65565 VRZ65564:VSB65565 WBV65564:WBX65565 WLR65564:WLT65565 WVN65564:WVP65565 F131100:H131101 JB131100:JD131101 SX131100:SZ131101 ACT131100:ACV131101 AMP131100:AMR131101 AWL131100:AWN131101 BGH131100:BGJ131101 BQD131100:BQF131101 BZZ131100:CAB131101 CJV131100:CJX131101 CTR131100:CTT131101 DDN131100:DDP131101 DNJ131100:DNL131101 DXF131100:DXH131101 EHB131100:EHD131101 EQX131100:EQZ131101 FAT131100:FAV131101 FKP131100:FKR131101 FUL131100:FUN131101 GEH131100:GEJ131101 GOD131100:GOF131101 GXZ131100:GYB131101 HHV131100:HHX131101 HRR131100:HRT131101 IBN131100:IBP131101 ILJ131100:ILL131101 IVF131100:IVH131101 JFB131100:JFD131101 JOX131100:JOZ131101 JYT131100:JYV131101 KIP131100:KIR131101 KSL131100:KSN131101 LCH131100:LCJ131101 LMD131100:LMF131101 LVZ131100:LWB131101 MFV131100:MFX131101 MPR131100:MPT131101 MZN131100:MZP131101 NJJ131100:NJL131101 NTF131100:NTH131101 ODB131100:ODD131101 OMX131100:OMZ131101 OWT131100:OWV131101 PGP131100:PGR131101 PQL131100:PQN131101 QAH131100:QAJ131101 QKD131100:QKF131101 QTZ131100:QUB131101 RDV131100:RDX131101 RNR131100:RNT131101 RXN131100:RXP131101 SHJ131100:SHL131101 SRF131100:SRH131101 TBB131100:TBD131101 TKX131100:TKZ131101 TUT131100:TUV131101 UEP131100:UER131101 UOL131100:UON131101 UYH131100:UYJ131101 VID131100:VIF131101 VRZ131100:VSB131101 WBV131100:WBX131101 WLR131100:WLT131101 WVN131100:WVP131101 F196636:H196637 JB196636:JD196637 SX196636:SZ196637 ACT196636:ACV196637 AMP196636:AMR196637 AWL196636:AWN196637 BGH196636:BGJ196637 BQD196636:BQF196637 BZZ196636:CAB196637 CJV196636:CJX196637 CTR196636:CTT196637 DDN196636:DDP196637 DNJ196636:DNL196637 DXF196636:DXH196637 EHB196636:EHD196637 EQX196636:EQZ196637 FAT196636:FAV196637 FKP196636:FKR196637 FUL196636:FUN196637 GEH196636:GEJ196637 GOD196636:GOF196637 GXZ196636:GYB196637 HHV196636:HHX196637 HRR196636:HRT196637 IBN196636:IBP196637 ILJ196636:ILL196637 IVF196636:IVH196637 JFB196636:JFD196637 JOX196636:JOZ196637 JYT196636:JYV196637 KIP196636:KIR196637 KSL196636:KSN196637 LCH196636:LCJ196637 LMD196636:LMF196637 LVZ196636:LWB196637 MFV196636:MFX196637 MPR196636:MPT196637 MZN196636:MZP196637 NJJ196636:NJL196637 NTF196636:NTH196637 ODB196636:ODD196637 OMX196636:OMZ196637 OWT196636:OWV196637 PGP196636:PGR196637 PQL196636:PQN196637 QAH196636:QAJ196637 QKD196636:QKF196637 QTZ196636:QUB196637 RDV196636:RDX196637 RNR196636:RNT196637 RXN196636:RXP196637 SHJ196636:SHL196637 SRF196636:SRH196637 TBB196636:TBD196637 TKX196636:TKZ196637 TUT196636:TUV196637 UEP196636:UER196637 UOL196636:UON196637 UYH196636:UYJ196637 VID196636:VIF196637 VRZ196636:VSB196637 WBV196636:WBX196637 WLR196636:WLT196637 WVN196636:WVP196637 F262172:H262173 JB262172:JD262173 SX262172:SZ262173 ACT262172:ACV262173 AMP262172:AMR262173 AWL262172:AWN262173 BGH262172:BGJ262173 BQD262172:BQF262173 BZZ262172:CAB262173 CJV262172:CJX262173 CTR262172:CTT262173 DDN262172:DDP262173 DNJ262172:DNL262173 DXF262172:DXH262173 EHB262172:EHD262173 EQX262172:EQZ262173 FAT262172:FAV262173 FKP262172:FKR262173 FUL262172:FUN262173 GEH262172:GEJ262173 GOD262172:GOF262173 GXZ262172:GYB262173 HHV262172:HHX262173 HRR262172:HRT262173 IBN262172:IBP262173 ILJ262172:ILL262173 IVF262172:IVH262173 JFB262172:JFD262173 JOX262172:JOZ262173 JYT262172:JYV262173 KIP262172:KIR262173 KSL262172:KSN262173 LCH262172:LCJ262173 LMD262172:LMF262173 LVZ262172:LWB262173 MFV262172:MFX262173 MPR262172:MPT262173 MZN262172:MZP262173 NJJ262172:NJL262173 NTF262172:NTH262173 ODB262172:ODD262173 OMX262172:OMZ262173 OWT262172:OWV262173 PGP262172:PGR262173 PQL262172:PQN262173 QAH262172:QAJ262173 QKD262172:QKF262173 QTZ262172:QUB262173 RDV262172:RDX262173 RNR262172:RNT262173 RXN262172:RXP262173 SHJ262172:SHL262173 SRF262172:SRH262173 TBB262172:TBD262173 TKX262172:TKZ262173 TUT262172:TUV262173 UEP262172:UER262173 UOL262172:UON262173 UYH262172:UYJ262173 VID262172:VIF262173 VRZ262172:VSB262173 WBV262172:WBX262173 WLR262172:WLT262173 WVN262172:WVP262173 F327708:H327709 JB327708:JD327709 SX327708:SZ327709 ACT327708:ACV327709 AMP327708:AMR327709 AWL327708:AWN327709 BGH327708:BGJ327709 BQD327708:BQF327709 BZZ327708:CAB327709 CJV327708:CJX327709 CTR327708:CTT327709 DDN327708:DDP327709 DNJ327708:DNL327709 DXF327708:DXH327709 EHB327708:EHD327709 EQX327708:EQZ327709 FAT327708:FAV327709 FKP327708:FKR327709 FUL327708:FUN327709 GEH327708:GEJ327709 GOD327708:GOF327709 GXZ327708:GYB327709 HHV327708:HHX327709 HRR327708:HRT327709 IBN327708:IBP327709 ILJ327708:ILL327709 IVF327708:IVH327709 JFB327708:JFD327709 JOX327708:JOZ327709 JYT327708:JYV327709 KIP327708:KIR327709 KSL327708:KSN327709 LCH327708:LCJ327709 LMD327708:LMF327709 LVZ327708:LWB327709 MFV327708:MFX327709 MPR327708:MPT327709 MZN327708:MZP327709 NJJ327708:NJL327709 NTF327708:NTH327709 ODB327708:ODD327709 OMX327708:OMZ327709 OWT327708:OWV327709 PGP327708:PGR327709 PQL327708:PQN327709 QAH327708:QAJ327709 QKD327708:QKF327709 QTZ327708:QUB327709 RDV327708:RDX327709 RNR327708:RNT327709 RXN327708:RXP327709 SHJ327708:SHL327709 SRF327708:SRH327709 TBB327708:TBD327709 TKX327708:TKZ327709 TUT327708:TUV327709 UEP327708:UER327709 UOL327708:UON327709 UYH327708:UYJ327709 VID327708:VIF327709 VRZ327708:VSB327709 WBV327708:WBX327709 WLR327708:WLT327709 WVN327708:WVP327709 F393244:H393245 JB393244:JD393245 SX393244:SZ393245 ACT393244:ACV393245 AMP393244:AMR393245 AWL393244:AWN393245 BGH393244:BGJ393245 BQD393244:BQF393245 BZZ393244:CAB393245 CJV393244:CJX393245 CTR393244:CTT393245 DDN393244:DDP393245 DNJ393244:DNL393245 DXF393244:DXH393245 EHB393244:EHD393245 EQX393244:EQZ393245 FAT393244:FAV393245 FKP393244:FKR393245 FUL393244:FUN393245 GEH393244:GEJ393245 GOD393244:GOF393245 GXZ393244:GYB393245 HHV393244:HHX393245 HRR393244:HRT393245 IBN393244:IBP393245 ILJ393244:ILL393245 IVF393244:IVH393245 JFB393244:JFD393245 JOX393244:JOZ393245 JYT393244:JYV393245 KIP393244:KIR393245 KSL393244:KSN393245 LCH393244:LCJ393245 LMD393244:LMF393245 LVZ393244:LWB393245 MFV393244:MFX393245 MPR393244:MPT393245 MZN393244:MZP393245 NJJ393244:NJL393245 NTF393244:NTH393245 ODB393244:ODD393245 OMX393244:OMZ393245 OWT393244:OWV393245 PGP393244:PGR393245 PQL393244:PQN393245 QAH393244:QAJ393245 QKD393244:QKF393245 QTZ393244:QUB393245 RDV393244:RDX393245 RNR393244:RNT393245 RXN393244:RXP393245 SHJ393244:SHL393245 SRF393244:SRH393245 TBB393244:TBD393245 TKX393244:TKZ393245 TUT393244:TUV393245 UEP393244:UER393245 UOL393244:UON393245 UYH393244:UYJ393245 VID393244:VIF393245 VRZ393244:VSB393245 WBV393244:WBX393245 WLR393244:WLT393245 WVN393244:WVP393245 F458780:H458781 JB458780:JD458781 SX458780:SZ458781 ACT458780:ACV458781 AMP458780:AMR458781 AWL458780:AWN458781 BGH458780:BGJ458781 BQD458780:BQF458781 BZZ458780:CAB458781 CJV458780:CJX458781 CTR458780:CTT458781 DDN458780:DDP458781 DNJ458780:DNL458781 DXF458780:DXH458781 EHB458780:EHD458781 EQX458780:EQZ458781 FAT458780:FAV458781 FKP458780:FKR458781 FUL458780:FUN458781 GEH458780:GEJ458781 GOD458780:GOF458781 GXZ458780:GYB458781 HHV458780:HHX458781 HRR458780:HRT458781 IBN458780:IBP458781 ILJ458780:ILL458781 IVF458780:IVH458781 JFB458780:JFD458781 JOX458780:JOZ458781 JYT458780:JYV458781 KIP458780:KIR458781 KSL458780:KSN458781 LCH458780:LCJ458781 LMD458780:LMF458781 LVZ458780:LWB458781 MFV458780:MFX458781 MPR458780:MPT458781 MZN458780:MZP458781 NJJ458780:NJL458781 NTF458780:NTH458781 ODB458780:ODD458781 OMX458780:OMZ458781 OWT458780:OWV458781 PGP458780:PGR458781 PQL458780:PQN458781 QAH458780:QAJ458781 QKD458780:QKF458781 QTZ458780:QUB458781 RDV458780:RDX458781 RNR458780:RNT458781 RXN458780:RXP458781 SHJ458780:SHL458781 SRF458780:SRH458781 TBB458780:TBD458781 TKX458780:TKZ458781 TUT458780:TUV458781 UEP458780:UER458781 UOL458780:UON458781 UYH458780:UYJ458781 VID458780:VIF458781 VRZ458780:VSB458781 WBV458780:WBX458781 WLR458780:WLT458781 WVN458780:WVP458781 F524316:H524317 JB524316:JD524317 SX524316:SZ524317 ACT524316:ACV524317 AMP524316:AMR524317 AWL524316:AWN524317 BGH524316:BGJ524317 BQD524316:BQF524317 BZZ524316:CAB524317 CJV524316:CJX524317 CTR524316:CTT524317 DDN524316:DDP524317 DNJ524316:DNL524317 DXF524316:DXH524317 EHB524316:EHD524317 EQX524316:EQZ524317 FAT524316:FAV524317 FKP524316:FKR524317 FUL524316:FUN524317 GEH524316:GEJ524317 GOD524316:GOF524317 GXZ524316:GYB524317 HHV524316:HHX524317 HRR524316:HRT524317 IBN524316:IBP524317 ILJ524316:ILL524317 IVF524316:IVH524317 JFB524316:JFD524317 JOX524316:JOZ524317 JYT524316:JYV524317 KIP524316:KIR524317 KSL524316:KSN524317 LCH524316:LCJ524317 LMD524316:LMF524317 LVZ524316:LWB524317 MFV524316:MFX524317 MPR524316:MPT524317 MZN524316:MZP524317 NJJ524316:NJL524317 NTF524316:NTH524317 ODB524316:ODD524317 OMX524316:OMZ524317 OWT524316:OWV524317 PGP524316:PGR524317 PQL524316:PQN524317 QAH524316:QAJ524317 QKD524316:QKF524317 QTZ524316:QUB524317 RDV524316:RDX524317 RNR524316:RNT524317 RXN524316:RXP524317 SHJ524316:SHL524317 SRF524316:SRH524317 TBB524316:TBD524317 TKX524316:TKZ524317 TUT524316:TUV524317 UEP524316:UER524317 UOL524316:UON524317 UYH524316:UYJ524317 VID524316:VIF524317 VRZ524316:VSB524317 WBV524316:WBX524317 WLR524316:WLT524317 WVN524316:WVP524317 F589852:H589853 JB589852:JD589853 SX589852:SZ589853 ACT589852:ACV589853 AMP589852:AMR589853 AWL589852:AWN589853 BGH589852:BGJ589853 BQD589852:BQF589853 BZZ589852:CAB589853 CJV589852:CJX589853 CTR589852:CTT589853 DDN589852:DDP589853 DNJ589852:DNL589853 DXF589852:DXH589853 EHB589852:EHD589853 EQX589852:EQZ589853 FAT589852:FAV589853 FKP589852:FKR589853 FUL589852:FUN589853 GEH589852:GEJ589853 GOD589852:GOF589853 GXZ589852:GYB589853 HHV589852:HHX589853 HRR589852:HRT589853 IBN589852:IBP589853 ILJ589852:ILL589853 IVF589852:IVH589853 JFB589852:JFD589853 JOX589852:JOZ589853 JYT589852:JYV589853 KIP589852:KIR589853 KSL589852:KSN589853 LCH589852:LCJ589853 LMD589852:LMF589853 LVZ589852:LWB589853 MFV589852:MFX589853 MPR589852:MPT589853 MZN589852:MZP589853 NJJ589852:NJL589853 NTF589852:NTH589853 ODB589852:ODD589853 OMX589852:OMZ589853 OWT589852:OWV589853 PGP589852:PGR589853 PQL589852:PQN589853 QAH589852:QAJ589853 QKD589852:QKF589853 QTZ589852:QUB589853 RDV589852:RDX589853 RNR589852:RNT589853 RXN589852:RXP589853 SHJ589852:SHL589853 SRF589852:SRH589853 TBB589852:TBD589853 TKX589852:TKZ589853 TUT589852:TUV589853 UEP589852:UER589853 UOL589852:UON589853 UYH589852:UYJ589853 VID589852:VIF589853 VRZ589852:VSB589853 WBV589852:WBX589853 WLR589852:WLT589853 WVN589852:WVP589853 F655388:H655389 JB655388:JD655389 SX655388:SZ655389 ACT655388:ACV655389 AMP655388:AMR655389 AWL655388:AWN655389 BGH655388:BGJ655389 BQD655388:BQF655389 BZZ655388:CAB655389 CJV655388:CJX655389 CTR655388:CTT655389 DDN655388:DDP655389 DNJ655388:DNL655389 DXF655388:DXH655389 EHB655388:EHD655389 EQX655388:EQZ655389 FAT655388:FAV655389 FKP655388:FKR655389 FUL655388:FUN655389 GEH655388:GEJ655389 GOD655388:GOF655389 GXZ655388:GYB655389 HHV655388:HHX655389 HRR655388:HRT655389 IBN655388:IBP655389 ILJ655388:ILL655389 IVF655388:IVH655389 JFB655388:JFD655389 JOX655388:JOZ655389 JYT655388:JYV655389 KIP655388:KIR655389 KSL655388:KSN655389 LCH655388:LCJ655389 LMD655388:LMF655389 LVZ655388:LWB655389 MFV655388:MFX655389 MPR655388:MPT655389 MZN655388:MZP655389 NJJ655388:NJL655389 NTF655388:NTH655389 ODB655388:ODD655389 OMX655388:OMZ655389 OWT655388:OWV655389 PGP655388:PGR655389 PQL655388:PQN655389 QAH655388:QAJ655389 QKD655388:QKF655389 QTZ655388:QUB655389 RDV655388:RDX655389 RNR655388:RNT655389 RXN655388:RXP655389 SHJ655388:SHL655389 SRF655388:SRH655389 TBB655388:TBD655389 TKX655388:TKZ655389 TUT655388:TUV655389 UEP655388:UER655389 UOL655388:UON655389 UYH655388:UYJ655389 VID655388:VIF655389 VRZ655388:VSB655389 WBV655388:WBX655389 WLR655388:WLT655389 WVN655388:WVP655389 F720924:H720925 JB720924:JD720925 SX720924:SZ720925 ACT720924:ACV720925 AMP720924:AMR720925 AWL720924:AWN720925 BGH720924:BGJ720925 BQD720924:BQF720925 BZZ720924:CAB720925 CJV720924:CJX720925 CTR720924:CTT720925 DDN720924:DDP720925 DNJ720924:DNL720925 DXF720924:DXH720925 EHB720924:EHD720925 EQX720924:EQZ720925 FAT720924:FAV720925 FKP720924:FKR720925 FUL720924:FUN720925 GEH720924:GEJ720925 GOD720924:GOF720925 GXZ720924:GYB720925 HHV720924:HHX720925 HRR720924:HRT720925 IBN720924:IBP720925 ILJ720924:ILL720925 IVF720924:IVH720925 JFB720924:JFD720925 JOX720924:JOZ720925 JYT720924:JYV720925 KIP720924:KIR720925 KSL720924:KSN720925 LCH720924:LCJ720925 LMD720924:LMF720925 LVZ720924:LWB720925 MFV720924:MFX720925 MPR720924:MPT720925 MZN720924:MZP720925 NJJ720924:NJL720925 NTF720924:NTH720925 ODB720924:ODD720925 OMX720924:OMZ720925 OWT720924:OWV720925 PGP720924:PGR720925 PQL720924:PQN720925 QAH720924:QAJ720925 QKD720924:QKF720925 QTZ720924:QUB720925 RDV720924:RDX720925 RNR720924:RNT720925 RXN720924:RXP720925 SHJ720924:SHL720925 SRF720924:SRH720925 TBB720924:TBD720925 TKX720924:TKZ720925 TUT720924:TUV720925 UEP720924:UER720925 UOL720924:UON720925 UYH720924:UYJ720925 VID720924:VIF720925 VRZ720924:VSB720925 WBV720924:WBX720925 WLR720924:WLT720925 WVN720924:WVP720925 F786460:H786461 JB786460:JD786461 SX786460:SZ786461 ACT786460:ACV786461 AMP786460:AMR786461 AWL786460:AWN786461 BGH786460:BGJ786461 BQD786460:BQF786461 BZZ786460:CAB786461 CJV786460:CJX786461 CTR786460:CTT786461 DDN786460:DDP786461 DNJ786460:DNL786461 DXF786460:DXH786461 EHB786460:EHD786461 EQX786460:EQZ786461 FAT786460:FAV786461 FKP786460:FKR786461 FUL786460:FUN786461 GEH786460:GEJ786461 GOD786460:GOF786461 GXZ786460:GYB786461 HHV786460:HHX786461 HRR786460:HRT786461 IBN786460:IBP786461 ILJ786460:ILL786461 IVF786460:IVH786461 JFB786460:JFD786461 JOX786460:JOZ786461 JYT786460:JYV786461 KIP786460:KIR786461 KSL786460:KSN786461 LCH786460:LCJ786461 LMD786460:LMF786461 LVZ786460:LWB786461 MFV786460:MFX786461 MPR786460:MPT786461 MZN786460:MZP786461 NJJ786460:NJL786461 NTF786460:NTH786461 ODB786460:ODD786461 OMX786460:OMZ786461 OWT786460:OWV786461 PGP786460:PGR786461 PQL786460:PQN786461 QAH786460:QAJ786461 QKD786460:QKF786461 QTZ786460:QUB786461 RDV786460:RDX786461 RNR786460:RNT786461 RXN786460:RXP786461 SHJ786460:SHL786461 SRF786460:SRH786461 TBB786460:TBD786461 TKX786460:TKZ786461 TUT786460:TUV786461 UEP786460:UER786461 UOL786460:UON786461 UYH786460:UYJ786461 VID786460:VIF786461 VRZ786460:VSB786461 WBV786460:WBX786461 WLR786460:WLT786461 WVN786460:WVP786461 F851996:H851997 JB851996:JD851997 SX851996:SZ851997 ACT851996:ACV851997 AMP851996:AMR851997 AWL851996:AWN851997 BGH851996:BGJ851997 BQD851996:BQF851997 BZZ851996:CAB851997 CJV851996:CJX851997 CTR851996:CTT851997 DDN851996:DDP851997 DNJ851996:DNL851997 DXF851996:DXH851997 EHB851996:EHD851997 EQX851996:EQZ851997 FAT851996:FAV851997 FKP851996:FKR851997 FUL851996:FUN851997 GEH851996:GEJ851997 GOD851996:GOF851997 GXZ851996:GYB851997 HHV851996:HHX851997 HRR851996:HRT851997 IBN851996:IBP851997 ILJ851996:ILL851997 IVF851996:IVH851997 JFB851996:JFD851997 JOX851996:JOZ851997 JYT851996:JYV851997 KIP851996:KIR851997 KSL851996:KSN851997 LCH851996:LCJ851997 LMD851996:LMF851997 LVZ851996:LWB851997 MFV851996:MFX851997 MPR851996:MPT851997 MZN851996:MZP851997 NJJ851996:NJL851997 NTF851996:NTH851997 ODB851996:ODD851997 OMX851996:OMZ851997 OWT851996:OWV851997 PGP851996:PGR851997 PQL851996:PQN851997 QAH851996:QAJ851997 QKD851996:QKF851997 QTZ851996:QUB851997 RDV851996:RDX851997 RNR851996:RNT851997 RXN851996:RXP851997 SHJ851996:SHL851997 SRF851996:SRH851997 TBB851996:TBD851997 TKX851996:TKZ851997 TUT851996:TUV851997 UEP851996:UER851997 UOL851996:UON851997 UYH851996:UYJ851997 VID851996:VIF851997 VRZ851996:VSB851997 WBV851996:WBX851997 WLR851996:WLT851997 WVN851996:WVP851997 F917532:H917533 JB917532:JD917533 SX917532:SZ917533 ACT917532:ACV917533 AMP917532:AMR917533 AWL917532:AWN917533 BGH917532:BGJ917533 BQD917532:BQF917533 BZZ917532:CAB917533 CJV917532:CJX917533 CTR917532:CTT917533 DDN917532:DDP917533 DNJ917532:DNL917533 DXF917532:DXH917533 EHB917532:EHD917533 EQX917532:EQZ917533 FAT917532:FAV917533 FKP917532:FKR917533 FUL917532:FUN917533 GEH917532:GEJ917533 GOD917532:GOF917533 GXZ917532:GYB917533 HHV917532:HHX917533 HRR917532:HRT917533 IBN917532:IBP917533 ILJ917532:ILL917533 IVF917532:IVH917533 JFB917532:JFD917533 JOX917532:JOZ917533 JYT917532:JYV917533 KIP917532:KIR917533 KSL917532:KSN917533 LCH917532:LCJ917533 LMD917532:LMF917533 LVZ917532:LWB917533 MFV917532:MFX917533 MPR917532:MPT917533 MZN917532:MZP917533 NJJ917532:NJL917533 NTF917532:NTH917533 ODB917532:ODD917533 OMX917532:OMZ917533 OWT917532:OWV917533 PGP917532:PGR917533 PQL917532:PQN917533 QAH917532:QAJ917533 QKD917532:QKF917533 QTZ917532:QUB917533 RDV917532:RDX917533 RNR917532:RNT917533 RXN917532:RXP917533 SHJ917532:SHL917533 SRF917532:SRH917533 TBB917532:TBD917533 TKX917532:TKZ917533 TUT917532:TUV917533 UEP917532:UER917533 UOL917532:UON917533 UYH917532:UYJ917533 VID917532:VIF917533 VRZ917532:VSB917533 WBV917532:WBX917533 WLR917532:WLT917533 WVN917532:WVP917533 F983068:H983069 JB983068:JD983069 SX983068:SZ983069 ACT983068:ACV983069 AMP983068:AMR983069 AWL983068:AWN983069 BGH983068:BGJ983069 BQD983068:BQF983069 BZZ983068:CAB983069 CJV983068:CJX983069 CTR983068:CTT983069 DDN983068:DDP983069 DNJ983068:DNL983069 DXF983068:DXH983069 EHB983068:EHD983069 EQX983068:EQZ983069 FAT983068:FAV983069 FKP983068:FKR983069 FUL983068:FUN983069 GEH983068:GEJ983069 GOD983068:GOF983069 GXZ983068:GYB983069 HHV983068:HHX983069 HRR983068:HRT983069 IBN983068:IBP983069 ILJ983068:ILL983069 IVF983068:IVH983069 JFB983068:JFD983069 JOX983068:JOZ983069 JYT983068:JYV983069 KIP983068:KIR983069 KSL983068:KSN983069 LCH983068:LCJ983069 LMD983068:LMF983069 LVZ983068:LWB983069 MFV983068:MFX983069 MPR983068:MPT983069 MZN983068:MZP983069 NJJ983068:NJL983069 NTF983068:NTH983069 ODB983068:ODD983069 OMX983068:OMZ983069 OWT983068:OWV983069 PGP983068:PGR983069 PQL983068:PQN983069 QAH983068:QAJ983069 QKD983068:QKF983069 QTZ983068:QUB983069 RDV983068:RDX983069 RNR983068:RNT983069 RXN983068:RXP983069 SHJ983068:SHL983069 SRF983068:SRH983069 TBB983068:TBD983069 TKX983068:TKZ983069 TUT983068:TUV983069 UEP983068:UER983069 UOL983068:UON983069 UYH983068:UYJ983069 VID983068:VIF983069 VRZ983068:VSB983069 WBV983068:WBX983069 WLR983068:WLT983069 WVN983068:WVP983069 F87:I87 JB87:JE87 SX87:TA87 ACT87:ACW87 AMP87:AMS87 AWL87:AWO87 BGH87:BGK87 BQD87:BQG87 BZZ87:CAC87 CJV87:CJY87 CTR87:CTU87 DDN87:DDQ87 DNJ87:DNM87 DXF87:DXI87 EHB87:EHE87 EQX87:ERA87 FAT87:FAW87 FKP87:FKS87 FUL87:FUO87 GEH87:GEK87 GOD87:GOG87 GXZ87:GYC87 HHV87:HHY87 HRR87:HRU87 IBN87:IBQ87 ILJ87:ILM87 IVF87:IVI87 JFB87:JFE87 JOX87:JPA87 JYT87:JYW87 KIP87:KIS87 KSL87:KSO87 LCH87:LCK87 LMD87:LMG87 LVZ87:LWC87 MFV87:MFY87 MPR87:MPU87 MZN87:MZQ87 NJJ87:NJM87 NTF87:NTI87 ODB87:ODE87 OMX87:ONA87 OWT87:OWW87 PGP87:PGS87 PQL87:PQO87 QAH87:QAK87 QKD87:QKG87 QTZ87:QUC87 RDV87:RDY87 RNR87:RNU87 RXN87:RXQ87 SHJ87:SHM87 SRF87:SRI87 TBB87:TBE87 TKX87:TLA87 TUT87:TUW87 UEP87:UES87 UOL87:UOO87 UYH87:UYK87 VID87:VIG87 VRZ87:VSC87 WBV87:WBY87 WLR87:WLU87 WVN87:WVQ87 I65607 JE65607 TA65607 ACW65607 AMS65607 AWO65607 BGK65607 BQG65607 CAC65607 CJY65607 CTU65607 DDQ65607 DNM65607 DXI65607 EHE65607 ERA65607 FAW65607 FKS65607 FUO65607 GEK65607 GOG65607 GYC65607 HHY65607 HRU65607 IBQ65607 ILM65607 IVI65607 JFE65607 JPA65607 JYW65607 KIS65607 KSO65607 LCK65607 LMG65607 LWC65607 MFY65607 MPU65607 MZQ65607 NJM65607 NTI65607 ODE65607 ONA65607 OWW65607 PGS65607 PQO65607 QAK65607 QKG65607 QUC65607 RDY65607 RNU65607 RXQ65607 SHM65607 SRI65607 TBE65607 TLA65607 TUW65607 UES65607 UOO65607 UYK65607 VIG65607 VSC65607 WBY65607 WLU65607 WVQ65607 I131143 JE131143 TA131143 ACW131143 AMS131143 AWO131143 BGK131143 BQG131143 CAC131143 CJY131143 CTU131143 DDQ131143 DNM131143 DXI131143 EHE131143 ERA131143 FAW131143 FKS131143 FUO131143 GEK131143 GOG131143 GYC131143 HHY131143 HRU131143 IBQ131143 ILM131143 IVI131143 JFE131143 JPA131143 JYW131143 KIS131143 KSO131143 LCK131143 LMG131143 LWC131143 MFY131143 MPU131143 MZQ131143 NJM131143 NTI131143 ODE131143 ONA131143 OWW131143 PGS131143 PQO131143 QAK131143 QKG131143 QUC131143 RDY131143 RNU131143 RXQ131143 SHM131143 SRI131143 TBE131143 TLA131143 TUW131143 UES131143 UOO131143 UYK131143 VIG131143 VSC131143 WBY131143 WLU131143 WVQ131143 I196679 JE196679 TA196679 ACW196679 AMS196679 AWO196679 BGK196679 BQG196679 CAC196679 CJY196679 CTU196679 DDQ196679 DNM196679 DXI196679 EHE196679 ERA196679 FAW196679 FKS196679 FUO196679 GEK196679 GOG196679 GYC196679 HHY196679 HRU196679 IBQ196679 ILM196679 IVI196679 JFE196679 JPA196679 JYW196679 KIS196679 KSO196679 LCK196679 LMG196679 LWC196679 MFY196679 MPU196679 MZQ196679 NJM196679 NTI196679 ODE196679 ONA196679 OWW196679 PGS196679 PQO196679 QAK196679 QKG196679 QUC196679 RDY196679 RNU196679 RXQ196679 SHM196679 SRI196679 TBE196679 TLA196679 TUW196679 UES196679 UOO196679 UYK196679 VIG196679 VSC196679 WBY196679 WLU196679 WVQ196679 I262215 JE262215 TA262215 ACW262215 AMS262215 AWO262215 BGK262215 BQG262215 CAC262215 CJY262215 CTU262215 DDQ262215 DNM262215 DXI262215 EHE262215 ERA262215 FAW262215 FKS262215 FUO262215 GEK262215 GOG262215 GYC262215 HHY262215 HRU262215 IBQ262215 ILM262215 IVI262215 JFE262215 JPA262215 JYW262215 KIS262215 KSO262215 LCK262215 LMG262215 LWC262215 MFY262215 MPU262215 MZQ262215 NJM262215 NTI262215 ODE262215 ONA262215 OWW262215 PGS262215 PQO262215 QAK262215 QKG262215 QUC262215 RDY262215 RNU262215 RXQ262215 SHM262215 SRI262215 TBE262215 TLA262215 TUW262215 UES262215 UOO262215 UYK262215 VIG262215 VSC262215 WBY262215 WLU262215 WVQ262215 I327751 JE327751 TA327751 ACW327751 AMS327751 AWO327751 BGK327751 BQG327751 CAC327751 CJY327751 CTU327751 DDQ327751 DNM327751 DXI327751 EHE327751 ERA327751 FAW327751 FKS327751 FUO327751 GEK327751 GOG327751 GYC327751 HHY327751 HRU327751 IBQ327751 ILM327751 IVI327751 JFE327751 JPA327751 JYW327751 KIS327751 KSO327751 LCK327751 LMG327751 LWC327751 MFY327751 MPU327751 MZQ327751 NJM327751 NTI327751 ODE327751 ONA327751 OWW327751 PGS327751 PQO327751 QAK327751 QKG327751 QUC327751 RDY327751 RNU327751 RXQ327751 SHM327751 SRI327751 TBE327751 TLA327751 TUW327751 UES327751 UOO327751 UYK327751 VIG327751 VSC327751 WBY327751 WLU327751 WVQ327751 I393287 JE393287 TA393287 ACW393287 AMS393287 AWO393287 BGK393287 BQG393287 CAC393287 CJY393287 CTU393287 DDQ393287 DNM393287 DXI393287 EHE393287 ERA393287 FAW393287 FKS393287 FUO393287 GEK393287 GOG393287 GYC393287 HHY393287 HRU393287 IBQ393287 ILM393287 IVI393287 JFE393287 JPA393287 JYW393287 KIS393287 KSO393287 LCK393287 LMG393287 LWC393287 MFY393287 MPU393287 MZQ393287 NJM393287 NTI393287 ODE393287 ONA393287 OWW393287 PGS393287 PQO393287 QAK393287 QKG393287 QUC393287 RDY393287 RNU393287 RXQ393287 SHM393287 SRI393287 TBE393287 TLA393287 TUW393287 UES393287 UOO393287 UYK393287 VIG393287 VSC393287 WBY393287 WLU393287 WVQ393287 I458823 JE458823 TA458823 ACW458823 AMS458823 AWO458823 BGK458823 BQG458823 CAC458823 CJY458823 CTU458823 DDQ458823 DNM458823 DXI458823 EHE458823 ERA458823 FAW458823 FKS458823 FUO458823 GEK458823 GOG458823 GYC458823 HHY458823 HRU458823 IBQ458823 ILM458823 IVI458823 JFE458823 JPA458823 JYW458823 KIS458823 KSO458823 LCK458823 LMG458823 LWC458823 MFY458823 MPU458823 MZQ458823 NJM458823 NTI458823 ODE458823 ONA458823 OWW458823 PGS458823 PQO458823 QAK458823 QKG458823 QUC458823 RDY458823 RNU458823 RXQ458823 SHM458823 SRI458823 TBE458823 TLA458823 TUW458823 UES458823 UOO458823 UYK458823 VIG458823 VSC458823 WBY458823 WLU458823 WVQ458823 I524359 JE524359 TA524359 ACW524359 AMS524359 AWO524359 BGK524359 BQG524359 CAC524359 CJY524359 CTU524359 DDQ524359 DNM524359 DXI524359 EHE524359 ERA524359 FAW524359 FKS524359 FUO524359 GEK524359 GOG524359 GYC524359 HHY524359 HRU524359 IBQ524359 ILM524359 IVI524359 JFE524359 JPA524359 JYW524359 KIS524359 KSO524359 LCK524359 LMG524359 LWC524359 MFY524359 MPU524359 MZQ524359 NJM524359 NTI524359 ODE524359 ONA524359 OWW524359 PGS524359 PQO524359 QAK524359 QKG524359 QUC524359 RDY524359 RNU524359 RXQ524359 SHM524359 SRI524359 TBE524359 TLA524359 TUW524359 UES524359 UOO524359 UYK524359 VIG524359 VSC524359 WBY524359 WLU524359 WVQ524359 I589895 JE589895 TA589895 ACW589895 AMS589895 AWO589895 BGK589895 BQG589895 CAC589895 CJY589895 CTU589895 DDQ589895 DNM589895 DXI589895 EHE589895 ERA589895 FAW589895 FKS589895 FUO589895 GEK589895 GOG589895 GYC589895 HHY589895 HRU589895 IBQ589895 ILM589895 IVI589895 JFE589895 JPA589895 JYW589895 KIS589895 KSO589895 LCK589895 LMG589895 LWC589895 MFY589895 MPU589895 MZQ589895 NJM589895 NTI589895 ODE589895 ONA589895 OWW589895 PGS589895 PQO589895 QAK589895 QKG589895 QUC589895 RDY589895 RNU589895 RXQ589895 SHM589895 SRI589895 TBE589895 TLA589895 TUW589895 UES589895 UOO589895 UYK589895 VIG589895 VSC589895 WBY589895 WLU589895 WVQ589895 I655431 JE655431 TA655431 ACW655431 AMS655431 AWO655431 BGK655431 BQG655431 CAC655431 CJY655431 CTU655431 DDQ655431 DNM655431 DXI655431 EHE655431 ERA655431 FAW655431 FKS655431 FUO655431 GEK655431 GOG655431 GYC655431 HHY655431 HRU655431 IBQ655431 ILM655431 IVI655431 JFE655431 JPA655431 JYW655431 KIS655431 KSO655431 LCK655431 LMG655431 LWC655431 MFY655431 MPU655431 MZQ655431 NJM655431 NTI655431 ODE655431 ONA655431 OWW655431 PGS655431 PQO655431 QAK655431 QKG655431 QUC655431 RDY655431 RNU655431 RXQ655431 SHM655431 SRI655431 TBE655431 TLA655431 TUW655431 UES655431 UOO655431 UYK655431 VIG655431 VSC655431 WBY655431 WLU655431 WVQ655431 I720967 JE720967 TA720967 ACW720967 AMS720967 AWO720967 BGK720967 BQG720967 CAC720967 CJY720967 CTU720967 DDQ720967 DNM720967 DXI720967 EHE720967 ERA720967 FAW720967 FKS720967 FUO720967 GEK720967 GOG720967 GYC720967 HHY720967 HRU720967 IBQ720967 ILM720967 IVI720967 JFE720967 JPA720967 JYW720967 KIS720967 KSO720967 LCK720967 LMG720967 LWC720967 MFY720967 MPU720967 MZQ720967 NJM720967 NTI720967 ODE720967 ONA720967 OWW720967 PGS720967 PQO720967 QAK720967 QKG720967 QUC720967 RDY720967 RNU720967 RXQ720967 SHM720967 SRI720967 TBE720967 TLA720967 TUW720967 UES720967 UOO720967 UYK720967 VIG720967 VSC720967 WBY720967 WLU720967 WVQ720967 I786503 JE786503 TA786503 ACW786503 AMS786503 AWO786503 BGK786503 BQG786503 CAC786503 CJY786503 CTU786503 DDQ786503 DNM786503 DXI786503 EHE786503 ERA786503 FAW786503 FKS786503 FUO786503 GEK786503 GOG786503 GYC786503 HHY786503 HRU786503 IBQ786503 ILM786503 IVI786503 JFE786503 JPA786503 JYW786503 KIS786503 KSO786503 LCK786503 LMG786503 LWC786503 MFY786503 MPU786503 MZQ786503 NJM786503 NTI786503 ODE786503 ONA786503 OWW786503 PGS786503 PQO786503 QAK786503 QKG786503 QUC786503 RDY786503 RNU786503 RXQ786503 SHM786503 SRI786503 TBE786503 TLA786503 TUW786503 UES786503 UOO786503 UYK786503 VIG786503 VSC786503 WBY786503 WLU786503 WVQ786503 I852039 JE852039 TA852039 ACW852039 AMS852039 AWO852039 BGK852039 BQG852039 CAC852039 CJY852039 CTU852039 DDQ852039 DNM852039 DXI852039 EHE852039 ERA852039 FAW852039 FKS852039 FUO852039 GEK852039 GOG852039 GYC852039 HHY852039 HRU852039 IBQ852039 ILM852039 IVI852039 JFE852039 JPA852039 JYW852039 KIS852039 KSO852039 LCK852039 LMG852039 LWC852039 MFY852039 MPU852039 MZQ852039 NJM852039 NTI852039 ODE852039 ONA852039 OWW852039 PGS852039 PQO852039 QAK852039 QKG852039 QUC852039 RDY852039 RNU852039 RXQ852039 SHM852039 SRI852039 TBE852039 TLA852039 TUW852039 UES852039 UOO852039 UYK852039 VIG852039 VSC852039 WBY852039 WLU852039 WVQ852039 I917575 JE917575 TA917575 ACW917575 AMS917575 AWO917575 BGK917575 BQG917575 CAC917575 CJY917575 CTU917575 DDQ917575 DNM917575 DXI917575 EHE917575 ERA917575 FAW917575 FKS917575 FUO917575 GEK917575 GOG917575 GYC917575 HHY917575 HRU917575 IBQ917575 ILM917575 IVI917575 JFE917575 JPA917575 JYW917575 KIS917575 KSO917575 LCK917575 LMG917575 LWC917575 MFY917575 MPU917575 MZQ917575 NJM917575 NTI917575 ODE917575 ONA917575 OWW917575 PGS917575 PQO917575 QAK917575 QKG917575 QUC917575 RDY917575 RNU917575 RXQ917575 SHM917575 SRI917575 TBE917575 TLA917575 TUW917575 UES917575 UOO917575 UYK917575 VIG917575 VSC917575 WBY917575 WLU917575 WVQ917575 I983111 JE983111 TA983111 ACW983111 AMS983111 AWO983111 BGK983111 BQG983111 CAC983111 CJY983111 CTU983111 DDQ983111 DNM983111 DXI983111 EHE983111 ERA983111 FAW983111 FKS983111 FUO983111 GEK983111 GOG983111 GYC983111 HHY983111 HRU983111 IBQ983111 ILM983111 IVI983111 JFE983111 JPA983111 JYW983111 KIS983111 KSO983111 LCK983111 LMG983111 LWC983111 MFY983111 MPU983111 MZQ983111 NJM983111 NTI983111 ODE983111 ONA983111 OWW983111 PGS983111 PQO983111 QAK983111 QKG983111 QUC983111 RDY983111 RNU983111 RXQ983111 SHM983111 SRI983111 TBE983111 TLA983111 TUW983111 UES983111 UOO983111 UYK983111 VIG983111 VSC983111 WBY983111 WLU983111 WVQ983111" xr:uid="{C1CA299D-9ADB-4B08-B98D-6F01019931EB}">
      <formula1>"φ5,φ6.35,φ7,φ7.94,φ9.52"</formula1>
    </dataValidation>
    <dataValidation type="list" allowBlank="1" showInputMessage="1" showErrorMessage="1" sqref="F97:H98 JB97:JD98 SX97:SZ98 ACT97:ACV98 AMP97:AMR98 AWL97:AWN98 BGH97:BGJ98 BQD97:BQF98 BZZ97:CAB98 CJV97:CJX98 CTR97:CTT98 DDN97:DDP98 DNJ97:DNL98 DXF97:DXH98 EHB97:EHD98 EQX97:EQZ98 FAT97:FAV98 FKP97:FKR98 FUL97:FUN98 GEH97:GEJ98 GOD97:GOF98 GXZ97:GYB98 HHV97:HHX98 HRR97:HRT98 IBN97:IBP98 ILJ97:ILL98 IVF97:IVH98 JFB97:JFD98 JOX97:JOZ98 JYT97:JYV98 KIP97:KIR98 KSL97:KSN98 LCH97:LCJ98 LMD97:LMF98 LVZ97:LWB98 MFV97:MFX98 MPR97:MPT98 MZN97:MZP98 NJJ97:NJL98 NTF97:NTH98 ODB97:ODD98 OMX97:OMZ98 OWT97:OWV98 PGP97:PGR98 PQL97:PQN98 QAH97:QAJ98 QKD97:QKF98 QTZ97:QUB98 RDV97:RDX98 RNR97:RNT98 RXN97:RXP98 SHJ97:SHL98 SRF97:SRH98 TBB97:TBD98 TKX97:TKZ98 TUT97:TUV98 UEP97:UER98 UOL97:UON98 UYH97:UYJ98 VID97:VIF98 VRZ97:VSB98 WBV97:WBX98 WLR97:WLT98 WVN97:WVP98 F65622:H65623 JB65622:JD65623 SX65622:SZ65623 ACT65622:ACV65623 AMP65622:AMR65623 AWL65622:AWN65623 BGH65622:BGJ65623 BQD65622:BQF65623 BZZ65622:CAB65623 CJV65622:CJX65623 CTR65622:CTT65623 DDN65622:DDP65623 DNJ65622:DNL65623 DXF65622:DXH65623 EHB65622:EHD65623 EQX65622:EQZ65623 FAT65622:FAV65623 FKP65622:FKR65623 FUL65622:FUN65623 GEH65622:GEJ65623 GOD65622:GOF65623 GXZ65622:GYB65623 HHV65622:HHX65623 HRR65622:HRT65623 IBN65622:IBP65623 ILJ65622:ILL65623 IVF65622:IVH65623 JFB65622:JFD65623 JOX65622:JOZ65623 JYT65622:JYV65623 KIP65622:KIR65623 KSL65622:KSN65623 LCH65622:LCJ65623 LMD65622:LMF65623 LVZ65622:LWB65623 MFV65622:MFX65623 MPR65622:MPT65623 MZN65622:MZP65623 NJJ65622:NJL65623 NTF65622:NTH65623 ODB65622:ODD65623 OMX65622:OMZ65623 OWT65622:OWV65623 PGP65622:PGR65623 PQL65622:PQN65623 QAH65622:QAJ65623 QKD65622:QKF65623 QTZ65622:QUB65623 RDV65622:RDX65623 RNR65622:RNT65623 RXN65622:RXP65623 SHJ65622:SHL65623 SRF65622:SRH65623 TBB65622:TBD65623 TKX65622:TKZ65623 TUT65622:TUV65623 UEP65622:UER65623 UOL65622:UON65623 UYH65622:UYJ65623 VID65622:VIF65623 VRZ65622:VSB65623 WBV65622:WBX65623 WLR65622:WLT65623 WVN65622:WVP65623 F131158:H131159 JB131158:JD131159 SX131158:SZ131159 ACT131158:ACV131159 AMP131158:AMR131159 AWL131158:AWN131159 BGH131158:BGJ131159 BQD131158:BQF131159 BZZ131158:CAB131159 CJV131158:CJX131159 CTR131158:CTT131159 DDN131158:DDP131159 DNJ131158:DNL131159 DXF131158:DXH131159 EHB131158:EHD131159 EQX131158:EQZ131159 FAT131158:FAV131159 FKP131158:FKR131159 FUL131158:FUN131159 GEH131158:GEJ131159 GOD131158:GOF131159 GXZ131158:GYB131159 HHV131158:HHX131159 HRR131158:HRT131159 IBN131158:IBP131159 ILJ131158:ILL131159 IVF131158:IVH131159 JFB131158:JFD131159 JOX131158:JOZ131159 JYT131158:JYV131159 KIP131158:KIR131159 KSL131158:KSN131159 LCH131158:LCJ131159 LMD131158:LMF131159 LVZ131158:LWB131159 MFV131158:MFX131159 MPR131158:MPT131159 MZN131158:MZP131159 NJJ131158:NJL131159 NTF131158:NTH131159 ODB131158:ODD131159 OMX131158:OMZ131159 OWT131158:OWV131159 PGP131158:PGR131159 PQL131158:PQN131159 QAH131158:QAJ131159 QKD131158:QKF131159 QTZ131158:QUB131159 RDV131158:RDX131159 RNR131158:RNT131159 RXN131158:RXP131159 SHJ131158:SHL131159 SRF131158:SRH131159 TBB131158:TBD131159 TKX131158:TKZ131159 TUT131158:TUV131159 UEP131158:UER131159 UOL131158:UON131159 UYH131158:UYJ131159 VID131158:VIF131159 VRZ131158:VSB131159 WBV131158:WBX131159 WLR131158:WLT131159 WVN131158:WVP131159 F196694:H196695 JB196694:JD196695 SX196694:SZ196695 ACT196694:ACV196695 AMP196694:AMR196695 AWL196694:AWN196695 BGH196694:BGJ196695 BQD196694:BQF196695 BZZ196694:CAB196695 CJV196694:CJX196695 CTR196694:CTT196695 DDN196694:DDP196695 DNJ196694:DNL196695 DXF196694:DXH196695 EHB196694:EHD196695 EQX196694:EQZ196695 FAT196694:FAV196695 FKP196694:FKR196695 FUL196694:FUN196695 GEH196694:GEJ196695 GOD196694:GOF196695 GXZ196694:GYB196695 HHV196694:HHX196695 HRR196694:HRT196695 IBN196694:IBP196695 ILJ196694:ILL196695 IVF196694:IVH196695 JFB196694:JFD196695 JOX196694:JOZ196695 JYT196694:JYV196695 KIP196694:KIR196695 KSL196694:KSN196695 LCH196694:LCJ196695 LMD196694:LMF196695 LVZ196694:LWB196695 MFV196694:MFX196695 MPR196694:MPT196695 MZN196694:MZP196695 NJJ196694:NJL196695 NTF196694:NTH196695 ODB196694:ODD196695 OMX196694:OMZ196695 OWT196694:OWV196695 PGP196694:PGR196695 PQL196694:PQN196695 QAH196694:QAJ196695 QKD196694:QKF196695 QTZ196694:QUB196695 RDV196694:RDX196695 RNR196694:RNT196695 RXN196694:RXP196695 SHJ196694:SHL196695 SRF196694:SRH196695 TBB196694:TBD196695 TKX196694:TKZ196695 TUT196694:TUV196695 UEP196694:UER196695 UOL196694:UON196695 UYH196694:UYJ196695 VID196694:VIF196695 VRZ196694:VSB196695 WBV196694:WBX196695 WLR196694:WLT196695 WVN196694:WVP196695 F262230:H262231 JB262230:JD262231 SX262230:SZ262231 ACT262230:ACV262231 AMP262230:AMR262231 AWL262230:AWN262231 BGH262230:BGJ262231 BQD262230:BQF262231 BZZ262230:CAB262231 CJV262230:CJX262231 CTR262230:CTT262231 DDN262230:DDP262231 DNJ262230:DNL262231 DXF262230:DXH262231 EHB262230:EHD262231 EQX262230:EQZ262231 FAT262230:FAV262231 FKP262230:FKR262231 FUL262230:FUN262231 GEH262230:GEJ262231 GOD262230:GOF262231 GXZ262230:GYB262231 HHV262230:HHX262231 HRR262230:HRT262231 IBN262230:IBP262231 ILJ262230:ILL262231 IVF262230:IVH262231 JFB262230:JFD262231 JOX262230:JOZ262231 JYT262230:JYV262231 KIP262230:KIR262231 KSL262230:KSN262231 LCH262230:LCJ262231 LMD262230:LMF262231 LVZ262230:LWB262231 MFV262230:MFX262231 MPR262230:MPT262231 MZN262230:MZP262231 NJJ262230:NJL262231 NTF262230:NTH262231 ODB262230:ODD262231 OMX262230:OMZ262231 OWT262230:OWV262231 PGP262230:PGR262231 PQL262230:PQN262231 QAH262230:QAJ262231 QKD262230:QKF262231 QTZ262230:QUB262231 RDV262230:RDX262231 RNR262230:RNT262231 RXN262230:RXP262231 SHJ262230:SHL262231 SRF262230:SRH262231 TBB262230:TBD262231 TKX262230:TKZ262231 TUT262230:TUV262231 UEP262230:UER262231 UOL262230:UON262231 UYH262230:UYJ262231 VID262230:VIF262231 VRZ262230:VSB262231 WBV262230:WBX262231 WLR262230:WLT262231 WVN262230:WVP262231 F327766:H327767 JB327766:JD327767 SX327766:SZ327767 ACT327766:ACV327767 AMP327766:AMR327767 AWL327766:AWN327767 BGH327766:BGJ327767 BQD327766:BQF327767 BZZ327766:CAB327767 CJV327766:CJX327767 CTR327766:CTT327767 DDN327766:DDP327767 DNJ327766:DNL327767 DXF327766:DXH327767 EHB327766:EHD327767 EQX327766:EQZ327767 FAT327766:FAV327767 FKP327766:FKR327767 FUL327766:FUN327767 GEH327766:GEJ327767 GOD327766:GOF327767 GXZ327766:GYB327767 HHV327766:HHX327767 HRR327766:HRT327767 IBN327766:IBP327767 ILJ327766:ILL327767 IVF327766:IVH327767 JFB327766:JFD327767 JOX327766:JOZ327767 JYT327766:JYV327767 KIP327766:KIR327767 KSL327766:KSN327767 LCH327766:LCJ327767 LMD327766:LMF327767 LVZ327766:LWB327767 MFV327766:MFX327767 MPR327766:MPT327767 MZN327766:MZP327767 NJJ327766:NJL327767 NTF327766:NTH327767 ODB327766:ODD327767 OMX327766:OMZ327767 OWT327766:OWV327767 PGP327766:PGR327767 PQL327766:PQN327767 QAH327766:QAJ327767 QKD327766:QKF327767 QTZ327766:QUB327767 RDV327766:RDX327767 RNR327766:RNT327767 RXN327766:RXP327767 SHJ327766:SHL327767 SRF327766:SRH327767 TBB327766:TBD327767 TKX327766:TKZ327767 TUT327766:TUV327767 UEP327766:UER327767 UOL327766:UON327767 UYH327766:UYJ327767 VID327766:VIF327767 VRZ327766:VSB327767 WBV327766:WBX327767 WLR327766:WLT327767 WVN327766:WVP327767 F393302:H393303 JB393302:JD393303 SX393302:SZ393303 ACT393302:ACV393303 AMP393302:AMR393303 AWL393302:AWN393303 BGH393302:BGJ393303 BQD393302:BQF393303 BZZ393302:CAB393303 CJV393302:CJX393303 CTR393302:CTT393303 DDN393302:DDP393303 DNJ393302:DNL393303 DXF393302:DXH393303 EHB393302:EHD393303 EQX393302:EQZ393303 FAT393302:FAV393303 FKP393302:FKR393303 FUL393302:FUN393303 GEH393302:GEJ393303 GOD393302:GOF393303 GXZ393302:GYB393303 HHV393302:HHX393303 HRR393302:HRT393303 IBN393302:IBP393303 ILJ393302:ILL393303 IVF393302:IVH393303 JFB393302:JFD393303 JOX393302:JOZ393303 JYT393302:JYV393303 KIP393302:KIR393303 KSL393302:KSN393303 LCH393302:LCJ393303 LMD393302:LMF393303 LVZ393302:LWB393303 MFV393302:MFX393303 MPR393302:MPT393303 MZN393302:MZP393303 NJJ393302:NJL393303 NTF393302:NTH393303 ODB393302:ODD393303 OMX393302:OMZ393303 OWT393302:OWV393303 PGP393302:PGR393303 PQL393302:PQN393303 QAH393302:QAJ393303 QKD393302:QKF393303 QTZ393302:QUB393303 RDV393302:RDX393303 RNR393302:RNT393303 RXN393302:RXP393303 SHJ393302:SHL393303 SRF393302:SRH393303 TBB393302:TBD393303 TKX393302:TKZ393303 TUT393302:TUV393303 UEP393302:UER393303 UOL393302:UON393303 UYH393302:UYJ393303 VID393302:VIF393303 VRZ393302:VSB393303 WBV393302:WBX393303 WLR393302:WLT393303 WVN393302:WVP393303 F458838:H458839 JB458838:JD458839 SX458838:SZ458839 ACT458838:ACV458839 AMP458838:AMR458839 AWL458838:AWN458839 BGH458838:BGJ458839 BQD458838:BQF458839 BZZ458838:CAB458839 CJV458838:CJX458839 CTR458838:CTT458839 DDN458838:DDP458839 DNJ458838:DNL458839 DXF458838:DXH458839 EHB458838:EHD458839 EQX458838:EQZ458839 FAT458838:FAV458839 FKP458838:FKR458839 FUL458838:FUN458839 GEH458838:GEJ458839 GOD458838:GOF458839 GXZ458838:GYB458839 HHV458838:HHX458839 HRR458838:HRT458839 IBN458838:IBP458839 ILJ458838:ILL458839 IVF458838:IVH458839 JFB458838:JFD458839 JOX458838:JOZ458839 JYT458838:JYV458839 KIP458838:KIR458839 KSL458838:KSN458839 LCH458838:LCJ458839 LMD458838:LMF458839 LVZ458838:LWB458839 MFV458838:MFX458839 MPR458838:MPT458839 MZN458838:MZP458839 NJJ458838:NJL458839 NTF458838:NTH458839 ODB458838:ODD458839 OMX458838:OMZ458839 OWT458838:OWV458839 PGP458838:PGR458839 PQL458838:PQN458839 QAH458838:QAJ458839 QKD458838:QKF458839 QTZ458838:QUB458839 RDV458838:RDX458839 RNR458838:RNT458839 RXN458838:RXP458839 SHJ458838:SHL458839 SRF458838:SRH458839 TBB458838:TBD458839 TKX458838:TKZ458839 TUT458838:TUV458839 UEP458838:UER458839 UOL458838:UON458839 UYH458838:UYJ458839 VID458838:VIF458839 VRZ458838:VSB458839 WBV458838:WBX458839 WLR458838:WLT458839 WVN458838:WVP458839 F524374:H524375 JB524374:JD524375 SX524374:SZ524375 ACT524374:ACV524375 AMP524374:AMR524375 AWL524374:AWN524375 BGH524374:BGJ524375 BQD524374:BQF524375 BZZ524374:CAB524375 CJV524374:CJX524375 CTR524374:CTT524375 DDN524374:DDP524375 DNJ524374:DNL524375 DXF524374:DXH524375 EHB524374:EHD524375 EQX524374:EQZ524375 FAT524374:FAV524375 FKP524374:FKR524375 FUL524374:FUN524375 GEH524374:GEJ524375 GOD524374:GOF524375 GXZ524374:GYB524375 HHV524374:HHX524375 HRR524374:HRT524375 IBN524374:IBP524375 ILJ524374:ILL524375 IVF524374:IVH524375 JFB524374:JFD524375 JOX524374:JOZ524375 JYT524374:JYV524375 KIP524374:KIR524375 KSL524374:KSN524375 LCH524374:LCJ524375 LMD524374:LMF524375 LVZ524374:LWB524375 MFV524374:MFX524375 MPR524374:MPT524375 MZN524374:MZP524375 NJJ524374:NJL524375 NTF524374:NTH524375 ODB524374:ODD524375 OMX524374:OMZ524375 OWT524374:OWV524375 PGP524374:PGR524375 PQL524374:PQN524375 QAH524374:QAJ524375 QKD524374:QKF524375 QTZ524374:QUB524375 RDV524374:RDX524375 RNR524374:RNT524375 RXN524374:RXP524375 SHJ524374:SHL524375 SRF524374:SRH524375 TBB524374:TBD524375 TKX524374:TKZ524375 TUT524374:TUV524375 UEP524374:UER524375 UOL524374:UON524375 UYH524374:UYJ524375 VID524374:VIF524375 VRZ524374:VSB524375 WBV524374:WBX524375 WLR524374:WLT524375 WVN524374:WVP524375 F589910:H589911 JB589910:JD589911 SX589910:SZ589911 ACT589910:ACV589911 AMP589910:AMR589911 AWL589910:AWN589911 BGH589910:BGJ589911 BQD589910:BQF589911 BZZ589910:CAB589911 CJV589910:CJX589911 CTR589910:CTT589911 DDN589910:DDP589911 DNJ589910:DNL589911 DXF589910:DXH589911 EHB589910:EHD589911 EQX589910:EQZ589911 FAT589910:FAV589911 FKP589910:FKR589911 FUL589910:FUN589911 GEH589910:GEJ589911 GOD589910:GOF589911 GXZ589910:GYB589911 HHV589910:HHX589911 HRR589910:HRT589911 IBN589910:IBP589911 ILJ589910:ILL589911 IVF589910:IVH589911 JFB589910:JFD589911 JOX589910:JOZ589911 JYT589910:JYV589911 KIP589910:KIR589911 KSL589910:KSN589911 LCH589910:LCJ589911 LMD589910:LMF589911 LVZ589910:LWB589911 MFV589910:MFX589911 MPR589910:MPT589911 MZN589910:MZP589911 NJJ589910:NJL589911 NTF589910:NTH589911 ODB589910:ODD589911 OMX589910:OMZ589911 OWT589910:OWV589911 PGP589910:PGR589911 PQL589910:PQN589911 QAH589910:QAJ589911 QKD589910:QKF589911 QTZ589910:QUB589911 RDV589910:RDX589911 RNR589910:RNT589911 RXN589910:RXP589911 SHJ589910:SHL589911 SRF589910:SRH589911 TBB589910:TBD589911 TKX589910:TKZ589911 TUT589910:TUV589911 UEP589910:UER589911 UOL589910:UON589911 UYH589910:UYJ589911 VID589910:VIF589911 VRZ589910:VSB589911 WBV589910:WBX589911 WLR589910:WLT589911 WVN589910:WVP589911 F655446:H655447 JB655446:JD655447 SX655446:SZ655447 ACT655446:ACV655447 AMP655446:AMR655447 AWL655446:AWN655447 BGH655446:BGJ655447 BQD655446:BQF655447 BZZ655446:CAB655447 CJV655446:CJX655447 CTR655446:CTT655447 DDN655446:DDP655447 DNJ655446:DNL655447 DXF655446:DXH655447 EHB655446:EHD655447 EQX655446:EQZ655447 FAT655446:FAV655447 FKP655446:FKR655447 FUL655446:FUN655447 GEH655446:GEJ655447 GOD655446:GOF655447 GXZ655446:GYB655447 HHV655446:HHX655447 HRR655446:HRT655447 IBN655446:IBP655447 ILJ655446:ILL655447 IVF655446:IVH655447 JFB655446:JFD655447 JOX655446:JOZ655447 JYT655446:JYV655447 KIP655446:KIR655447 KSL655446:KSN655447 LCH655446:LCJ655447 LMD655446:LMF655447 LVZ655446:LWB655447 MFV655446:MFX655447 MPR655446:MPT655447 MZN655446:MZP655447 NJJ655446:NJL655447 NTF655446:NTH655447 ODB655446:ODD655447 OMX655446:OMZ655447 OWT655446:OWV655447 PGP655446:PGR655447 PQL655446:PQN655447 QAH655446:QAJ655447 QKD655446:QKF655447 QTZ655446:QUB655447 RDV655446:RDX655447 RNR655446:RNT655447 RXN655446:RXP655447 SHJ655446:SHL655447 SRF655446:SRH655447 TBB655446:TBD655447 TKX655446:TKZ655447 TUT655446:TUV655447 UEP655446:UER655447 UOL655446:UON655447 UYH655446:UYJ655447 VID655446:VIF655447 VRZ655446:VSB655447 WBV655446:WBX655447 WLR655446:WLT655447 WVN655446:WVP655447 F720982:H720983 JB720982:JD720983 SX720982:SZ720983 ACT720982:ACV720983 AMP720982:AMR720983 AWL720982:AWN720983 BGH720982:BGJ720983 BQD720982:BQF720983 BZZ720982:CAB720983 CJV720982:CJX720983 CTR720982:CTT720983 DDN720982:DDP720983 DNJ720982:DNL720983 DXF720982:DXH720983 EHB720982:EHD720983 EQX720982:EQZ720983 FAT720982:FAV720983 FKP720982:FKR720983 FUL720982:FUN720983 GEH720982:GEJ720983 GOD720982:GOF720983 GXZ720982:GYB720983 HHV720982:HHX720983 HRR720982:HRT720983 IBN720982:IBP720983 ILJ720982:ILL720983 IVF720982:IVH720983 JFB720982:JFD720983 JOX720982:JOZ720983 JYT720982:JYV720983 KIP720982:KIR720983 KSL720982:KSN720983 LCH720982:LCJ720983 LMD720982:LMF720983 LVZ720982:LWB720983 MFV720982:MFX720983 MPR720982:MPT720983 MZN720982:MZP720983 NJJ720982:NJL720983 NTF720982:NTH720983 ODB720982:ODD720983 OMX720982:OMZ720983 OWT720982:OWV720983 PGP720982:PGR720983 PQL720982:PQN720983 QAH720982:QAJ720983 QKD720982:QKF720983 QTZ720982:QUB720983 RDV720982:RDX720983 RNR720982:RNT720983 RXN720982:RXP720983 SHJ720982:SHL720983 SRF720982:SRH720983 TBB720982:TBD720983 TKX720982:TKZ720983 TUT720982:TUV720983 UEP720982:UER720983 UOL720982:UON720983 UYH720982:UYJ720983 VID720982:VIF720983 VRZ720982:VSB720983 WBV720982:WBX720983 WLR720982:WLT720983 WVN720982:WVP720983 F786518:H786519 JB786518:JD786519 SX786518:SZ786519 ACT786518:ACV786519 AMP786518:AMR786519 AWL786518:AWN786519 BGH786518:BGJ786519 BQD786518:BQF786519 BZZ786518:CAB786519 CJV786518:CJX786519 CTR786518:CTT786519 DDN786518:DDP786519 DNJ786518:DNL786519 DXF786518:DXH786519 EHB786518:EHD786519 EQX786518:EQZ786519 FAT786518:FAV786519 FKP786518:FKR786519 FUL786518:FUN786519 GEH786518:GEJ786519 GOD786518:GOF786519 GXZ786518:GYB786519 HHV786518:HHX786519 HRR786518:HRT786519 IBN786518:IBP786519 ILJ786518:ILL786519 IVF786518:IVH786519 JFB786518:JFD786519 JOX786518:JOZ786519 JYT786518:JYV786519 KIP786518:KIR786519 KSL786518:KSN786519 LCH786518:LCJ786519 LMD786518:LMF786519 LVZ786518:LWB786519 MFV786518:MFX786519 MPR786518:MPT786519 MZN786518:MZP786519 NJJ786518:NJL786519 NTF786518:NTH786519 ODB786518:ODD786519 OMX786518:OMZ786519 OWT786518:OWV786519 PGP786518:PGR786519 PQL786518:PQN786519 QAH786518:QAJ786519 QKD786518:QKF786519 QTZ786518:QUB786519 RDV786518:RDX786519 RNR786518:RNT786519 RXN786518:RXP786519 SHJ786518:SHL786519 SRF786518:SRH786519 TBB786518:TBD786519 TKX786518:TKZ786519 TUT786518:TUV786519 UEP786518:UER786519 UOL786518:UON786519 UYH786518:UYJ786519 VID786518:VIF786519 VRZ786518:VSB786519 WBV786518:WBX786519 WLR786518:WLT786519 WVN786518:WVP786519 F852054:H852055 JB852054:JD852055 SX852054:SZ852055 ACT852054:ACV852055 AMP852054:AMR852055 AWL852054:AWN852055 BGH852054:BGJ852055 BQD852054:BQF852055 BZZ852054:CAB852055 CJV852054:CJX852055 CTR852054:CTT852055 DDN852054:DDP852055 DNJ852054:DNL852055 DXF852054:DXH852055 EHB852054:EHD852055 EQX852054:EQZ852055 FAT852054:FAV852055 FKP852054:FKR852055 FUL852054:FUN852055 GEH852054:GEJ852055 GOD852054:GOF852055 GXZ852054:GYB852055 HHV852054:HHX852055 HRR852054:HRT852055 IBN852054:IBP852055 ILJ852054:ILL852055 IVF852054:IVH852055 JFB852054:JFD852055 JOX852054:JOZ852055 JYT852054:JYV852055 KIP852054:KIR852055 KSL852054:KSN852055 LCH852054:LCJ852055 LMD852054:LMF852055 LVZ852054:LWB852055 MFV852054:MFX852055 MPR852054:MPT852055 MZN852054:MZP852055 NJJ852054:NJL852055 NTF852054:NTH852055 ODB852054:ODD852055 OMX852054:OMZ852055 OWT852054:OWV852055 PGP852054:PGR852055 PQL852054:PQN852055 QAH852054:QAJ852055 QKD852054:QKF852055 QTZ852054:QUB852055 RDV852054:RDX852055 RNR852054:RNT852055 RXN852054:RXP852055 SHJ852054:SHL852055 SRF852054:SRH852055 TBB852054:TBD852055 TKX852054:TKZ852055 TUT852054:TUV852055 UEP852054:UER852055 UOL852054:UON852055 UYH852054:UYJ852055 VID852054:VIF852055 VRZ852054:VSB852055 WBV852054:WBX852055 WLR852054:WLT852055 WVN852054:WVP852055 F917590:H917591 JB917590:JD917591 SX917590:SZ917591 ACT917590:ACV917591 AMP917590:AMR917591 AWL917590:AWN917591 BGH917590:BGJ917591 BQD917590:BQF917591 BZZ917590:CAB917591 CJV917590:CJX917591 CTR917590:CTT917591 DDN917590:DDP917591 DNJ917590:DNL917591 DXF917590:DXH917591 EHB917590:EHD917591 EQX917590:EQZ917591 FAT917590:FAV917591 FKP917590:FKR917591 FUL917590:FUN917591 GEH917590:GEJ917591 GOD917590:GOF917591 GXZ917590:GYB917591 HHV917590:HHX917591 HRR917590:HRT917591 IBN917590:IBP917591 ILJ917590:ILL917591 IVF917590:IVH917591 JFB917590:JFD917591 JOX917590:JOZ917591 JYT917590:JYV917591 KIP917590:KIR917591 KSL917590:KSN917591 LCH917590:LCJ917591 LMD917590:LMF917591 LVZ917590:LWB917591 MFV917590:MFX917591 MPR917590:MPT917591 MZN917590:MZP917591 NJJ917590:NJL917591 NTF917590:NTH917591 ODB917590:ODD917591 OMX917590:OMZ917591 OWT917590:OWV917591 PGP917590:PGR917591 PQL917590:PQN917591 QAH917590:QAJ917591 QKD917590:QKF917591 QTZ917590:QUB917591 RDV917590:RDX917591 RNR917590:RNT917591 RXN917590:RXP917591 SHJ917590:SHL917591 SRF917590:SRH917591 TBB917590:TBD917591 TKX917590:TKZ917591 TUT917590:TUV917591 UEP917590:UER917591 UOL917590:UON917591 UYH917590:UYJ917591 VID917590:VIF917591 VRZ917590:VSB917591 WBV917590:WBX917591 WLR917590:WLT917591 WVN917590:WVP917591 F983126:H983127 JB983126:JD983127 SX983126:SZ983127 ACT983126:ACV983127 AMP983126:AMR983127 AWL983126:AWN983127 BGH983126:BGJ983127 BQD983126:BQF983127 BZZ983126:CAB983127 CJV983126:CJX983127 CTR983126:CTT983127 DDN983126:DDP983127 DNJ983126:DNL983127 DXF983126:DXH983127 EHB983126:EHD983127 EQX983126:EQZ983127 FAT983126:FAV983127 FKP983126:FKR983127 FUL983126:FUN983127 GEH983126:GEJ983127 GOD983126:GOF983127 GXZ983126:GYB983127 HHV983126:HHX983127 HRR983126:HRT983127 IBN983126:IBP983127 ILJ983126:ILL983127 IVF983126:IVH983127 JFB983126:JFD983127 JOX983126:JOZ983127 JYT983126:JYV983127 KIP983126:KIR983127 KSL983126:KSN983127 LCH983126:LCJ983127 LMD983126:LMF983127 LVZ983126:LWB983127 MFV983126:MFX983127 MPR983126:MPT983127 MZN983126:MZP983127 NJJ983126:NJL983127 NTF983126:NTH983127 ODB983126:ODD983127 OMX983126:OMZ983127 OWT983126:OWV983127 PGP983126:PGR983127 PQL983126:PQN983127 QAH983126:QAJ983127 QKD983126:QKF983127 QTZ983126:QUB983127 RDV983126:RDX983127 RNR983126:RNT983127 RXN983126:RXP983127 SHJ983126:SHL983127 SRF983126:SRH983127 TBB983126:TBD983127 TKX983126:TKZ983127 TUT983126:TUV983127 UEP983126:UER983127 UOL983126:UON983127 UYH983126:UYJ983127 VID983126:VIF983127 VRZ983126:VSB983127 WBV983126:WBX983127 WLR983126:WLT983127 WVN983126:WVP983127 I97 JE97 TA97 ACW97 AMS97 AWO97 BGK97 BQG97 CAC97 CJY97 CTU97 DDQ97 DNM97 DXI97 EHE97 ERA97 FAW97 FKS97 FUO97 GEK97 GOG97 GYC97 HHY97 HRU97 IBQ97 ILM97 IVI97 JFE97 JPA97 JYW97 KIS97 KSO97 LCK97 LMG97 LWC97 MFY97 MPU97 MZQ97 NJM97 NTI97 ODE97 ONA97 OWW97 PGS97 PQO97 QAK97 QKG97 QUC97 RDY97 RNU97 RXQ97 SHM97 SRI97 TBE97 TLA97 TUW97 UES97 UOO97 UYK97 VIG97 VSC97 WBY97 WLU97 WVQ97 I65622 JE65622 TA65622 ACW65622 AMS65622 AWO65622 BGK65622 BQG65622 CAC65622 CJY65622 CTU65622 DDQ65622 DNM65622 DXI65622 EHE65622 ERA65622 FAW65622 FKS65622 FUO65622 GEK65622 GOG65622 GYC65622 HHY65622 HRU65622 IBQ65622 ILM65622 IVI65622 JFE65622 JPA65622 JYW65622 KIS65622 KSO65622 LCK65622 LMG65622 LWC65622 MFY65622 MPU65622 MZQ65622 NJM65622 NTI65622 ODE65622 ONA65622 OWW65622 PGS65622 PQO65622 QAK65622 QKG65622 QUC65622 RDY65622 RNU65622 RXQ65622 SHM65622 SRI65622 TBE65622 TLA65622 TUW65622 UES65622 UOO65622 UYK65622 VIG65622 VSC65622 WBY65622 WLU65622 WVQ65622 I131158 JE131158 TA131158 ACW131158 AMS131158 AWO131158 BGK131158 BQG131158 CAC131158 CJY131158 CTU131158 DDQ131158 DNM131158 DXI131158 EHE131158 ERA131158 FAW131158 FKS131158 FUO131158 GEK131158 GOG131158 GYC131158 HHY131158 HRU131158 IBQ131158 ILM131158 IVI131158 JFE131158 JPA131158 JYW131158 KIS131158 KSO131158 LCK131158 LMG131158 LWC131158 MFY131158 MPU131158 MZQ131158 NJM131158 NTI131158 ODE131158 ONA131158 OWW131158 PGS131158 PQO131158 QAK131158 QKG131158 QUC131158 RDY131158 RNU131158 RXQ131158 SHM131158 SRI131158 TBE131158 TLA131158 TUW131158 UES131158 UOO131158 UYK131158 VIG131158 VSC131158 WBY131158 WLU131158 WVQ131158 I196694 JE196694 TA196694 ACW196694 AMS196694 AWO196694 BGK196694 BQG196694 CAC196694 CJY196694 CTU196694 DDQ196694 DNM196694 DXI196694 EHE196694 ERA196694 FAW196694 FKS196694 FUO196694 GEK196694 GOG196694 GYC196694 HHY196694 HRU196694 IBQ196694 ILM196694 IVI196694 JFE196694 JPA196694 JYW196694 KIS196694 KSO196694 LCK196694 LMG196694 LWC196694 MFY196694 MPU196694 MZQ196694 NJM196694 NTI196694 ODE196694 ONA196694 OWW196694 PGS196694 PQO196694 QAK196694 QKG196694 QUC196694 RDY196694 RNU196694 RXQ196694 SHM196694 SRI196694 TBE196694 TLA196694 TUW196694 UES196694 UOO196694 UYK196694 VIG196694 VSC196694 WBY196694 WLU196694 WVQ196694 I262230 JE262230 TA262230 ACW262230 AMS262230 AWO262230 BGK262230 BQG262230 CAC262230 CJY262230 CTU262230 DDQ262230 DNM262230 DXI262230 EHE262230 ERA262230 FAW262230 FKS262230 FUO262230 GEK262230 GOG262230 GYC262230 HHY262230 HRU262230 IBQ262230 ILM262230 IVI262230 JFE262230 JPA262230 JYW262230 KIS262230 KSO262230 LCK262230 LMG262230 LWC262230 MFY262230 MPU262230 MZQ262230 NJM262230 NTI262230 ODE262230 ONA262230 OWW262230 PGS262230 PQO262230 QAK262230 QKG262230 QUC262230 RDY262230 RNU262230 RXQ262230 SHM262230 SRI262230 TBE262230 TLA262230 TUW262230 UES262230 UOO262230 UYK262230 VIG262230 VSC262230 WBY262230 WLU262230 WVQ262230 I327766 JE327766 TA327766 ACW327766 AMS327766 AWO327766 BGK327766 BQG327766 CAC327766 CJY327766 CTU327766 DDQ327766 DNM327766 DXI327766 EHE327766 ERA327766 FAW327766 FKS327766 FUO327766 GEK327766 GOG327766 GYC327766 HHY327766 HRU327766 IBQ327766 ILM327766 IVI327766 JFE327766 JPA327766 JYW327766 KIS327766 KSO327766 LCK327766 LMG327766 LWC327766 MFY327766 MPU327766 MZQ327766 NJM327766 NTI327766 ODE327766 ONA327766 OWW327766 PGS327766 PQO327766 QAK327766 QKG327766 QUC327766 RDY327766 RNU327766 RXQ327766 SHM327766 SRI327766 TBE327766 TLA327766 TUW327766 UES327766 UOO327766 UYK327766 VIG327766 VSC327766 WBY327766 WLU327766 WVQ327766 I393302 JE393302 TA393302 ACW393302 AMS393302 AWO393302 BGK393302 BQG393302 CAC393302 CJY393302 CTU393302 DDQ393302 DNM393302 DXI393302 EHE393302 ERA393302 FAW393302 FKS393302 FUO393302 GEK393302 GOG393302 GYC393302 HHY393302 HRU393302 IBQ393302 ILM393302 IVI393302 JFE393302 JPA393302 JYW393302 KIS393302 KSO393302 LCK393302 LMG393302 LWC393302 MFY393302 MPU393302 MZQ393302 NJM393302 NTI393302 ODE393302 ONA393302 OWW393302 PGS393302 PQO393302 QAK393302 QKG393302 QUC393302 RDY393302 RNU393302 RXQ393302 SHM393302 SRI393302 TBE393302 TLA393302 TUW393302 UES393302 UOO393302 UYK393302 VIG393302 VSC393302 WBY393302 WLU393302 WVQ393302 I458838 JE458838 TA458838 ACW458838 AMS458838 AWO458838 BGK458838 BQG458838 CAC458838 CJY458838 CTU458838 DDQ458838 DNM458838 DXI458838 EHE458838 ERA458838 FAW458838 FKS458838 FUO458838 GEK458838 GOG458838 GYC458838 HHY458838 HRU458838 IBQ458838 ILM458838 IVI458838 JFE458838 JPA458838 JYW458838 KIS458838 KSO458838 LCK458838 LMG458838 LWC458838 MFY458838 MPU458838 MZQ458838 NJM458838 NTI458838 ODE458838 ONA458838 OWW458838 PGS458838 PQO458838 QAK458838 QKG458838 QUC458838 RDY458838 RNU458838 RXQ458838 SHM458838 SRI458838 TBE458838 TLA458838 TUW458838 UES458838 UOO458838 UYK458838 VIG458838 VSC458838 WBY458838 WLU458838 WVQ458838 I524374 JE524374 TA524374 ACW524374 AMS524374 AWO524374 BGK524374 BQG524374 CAC524374 CJY524374 CTU524374 DDQ524374 DNM524374 DXI524374 EHE524374 ERA524374 FAW524374 FKS524374 FUO524374 GEK524374 GOG524374 GYC524374 HHY524374 HRU524374 IBQ524374 ILM524374 IVI524374 JFE524374 JPA524374 JYW524374 KIS524374 KSO524374 LCK524374 LMG524374 LWC524374 MFY524374 MPU524374 MZQ524374 NJM524374 NTI524374 ODE524374 ONA524374 OWW524374 PGS524374 PQO524374 QAK524374 QKG524374 QUC524374 RDY524374 RNU524374 RXQ524374 SHM524374 SRI524374 TBE524374 TLA524374 TUW524374 UES524374 UOO524374 UYK524374 VIG524374 VSC524374 WBY524374 WLU524374 WVQ524374 I589910 JE589910 TA589910 ACW589910 AMS589910 AWO589910 BGK589910 BQG589910 CAC589910 CJY589910 CTU589910 DDQ589910 DNM589910 DXI589910 EHE589910 ERA589910 FAW589910 FKS589910 FUO589910 GEK589910 GOG589910 GYC589910 HHY589910 HRU589910 IBQ589910 ILM589910 IVI589910 JFE589910 JPA589910 JYW589910 KIS589910 KSO589910 LCK589910 LMG589910 LWC589910 MFY589910 MPU589910 MZQ589910 NJM589910 NTI589910 ODE589910 ONA589910 OWW589910 PGS589910 PQO589910 QAK589910 QKG589910 QUC589910 RDY589910 RNU589910 RXQ589910 SHM589910 SRI589910 TBE589910 TLA589910 TUW589910 UES589910 UOO589910 UYK589910 VIG589910 VSC589910 WBY589910 WLU589910 WVQ589910 I655446 JE655446 TA655446 ACW655446 AMS655446 AWO655446 BGK655446 BQG655446 CAC655446 CJY655446 CTU655446 DDQ655446 DNM655446 DXI655446 EHE655446 ERA655446 FAW655446 FKS655446 FUO655446 GEK655446 GOG655446 GYC655446 HHY655446 HRU655446 IBQ655446 ILM655446 IVI655446 JFE655446 JPA655446 JYW655446 KIS655446 KSO655446 LCK655446 LMG655446 LWC655446 MFY655446 MPU655446 MZQ655446 NJM655446 NTI655446 ODE655446 ONA655446 OWW655446 PGS655446 PQO655446 QAK655446 QKG655446 QUC655446 RDY655446 RNU655446 RXQ655446 SHM655446 SRI655446 TBE655446 TLA655446 TUW655446 UES655446 UOO655446 UYK655446 VIG655446 VSC655446 WBY655446 WLU655446 WVQ655446 I720982 JE720982 TA720982 ACW720982 AMS720982 AWO720982 BGK720982 BQG720982 CAC720982 CJY720982 CTU720982 DDQ720982 DNM720982 DXI720982 EHE720982 ERA720982 FAW720982 FKS720982 FUO720982 GEK720982 GOG720982 GYC720982 HHY720982 HRU720982 IBQ720982 ILM720982 IVI720982 JFE720982 JPA720982 JYW720982 KIS720982 KSO720982 LCK720982 LMG720982 LWC720982 MFY720982 MPU720982 MZQ720982 NJM720982 NTI720982 ODE720982 ONA720982 OWW720982 PGS720982 PQO720982 QAK720982 QKG720982 QUC720982 RDY720982 RNU720982 RXQ720982 SHM720982 SRI720982 TBE720982 TLA720982 TUW720982 UES720982 UOO720982 UYK720982 VIG720982 VSC720982 WBY720982 WLU720982 WVQ720982 I786518 JE786518 TA786518 ACW786518 AMS786518 AWO786518 BGK786518 BQG786518 CAC786518 CJY786518 CTU786518 DDQ786518 DNM786518 DXI786518 EHE786518 ERA786518 FAW786518 FKS786518 FUO786518 GEK786518 GOG786518 GYC786518 HHY786518 HRU786518 IBQ786518 ILM786518 IVI786518 JFE786518 JPA786518 JYW786518 KIS786518 KSO786518 LCK786518 LMG786518 LWC786518 MFY786518 MPU786518 MZQ786518 NJM786518 NTI786518 ODE786518 ONA786518 OWW786518 PGS786518 PQO786518 QAK786518 QKG786518 QUC786518 RDY786518 RNU786518 RXQ786518 SHM786518 SRI786518 TBE786518 TLA786518 TUW786518 UES786518 UOO786518 UYK786518 VIG786518 VSC786518 WBY786518 WLU786518 WVQ786518 I852054 JE852054 TA852054 ACW852054 AMS852054 AWO852054 BGK852054 BQG852054 CAC852054 CJY852054 CTU852054 DDQ852054 DNM852054 DXI852054 EHE852054 ERA852054 FAW852054 FKS852054 FUO852054 GEK852054 GOG852054 GYC852054 HHY852054 HRU852054 IBQ852054 ILM852054 IVI852054 JFE852054 JPA852054 JYW852054 KIS852054 KSO852054 LCK852054 LMG852054 LWC852054 MFY852054 MPU852054 MZQ852054 NJM852054 NTI852054 ODE852054 ONA852054 OWW852054 PGS852054 PQO852054 QAK852054 QKG852054 QUC852054 RDY852054 RNU852054 RXQ852054 SHM852054 SRI852054 TBE852054 TLA852054 TUW852054 UES852054 UOO852054 UYK852054 VIG852054 VSC852054 WBY852054 WLU852054 WVQ852054 I917590 JE917590 TA917590 ACW917590 AMS917590 AWO917590 BGK917590 BQG917590 CAC917590 CJY917590 CTU917590 DDQ917590 DNM917590 DXI917590 EHE917590 ERA917590 FAW917590 FKS917590 FUO917590 GEK917590 GOG917590 GYC917590 HHY917590 HRU917590 IBQ917590 ILM917590 IVI917590 JFE917590 JPA917590 JYW917590 KIS917590 KSO917590 LCK917590 LMG917590 LWC917590 MFY917590 MPU917590 MZQ917590 NJM917590 NTI917590 ODE917590 ONA917590 OWW917590 PGS917590 PQO917590 QAK917590 QKG917590 QUC917590 RDY917590 RNU917590 RXQ917590 SHM917590 SRI917590 TBE917590 TLA917590 TUW917590 UES917590 UOO917590 UYK917590 VIG917590 VSC917590 WBY917590 WLU917590 WVQ917590 I983126 JE983126 TA983126 ACW983126 AMS983126 AWO983126 BGK983126 BQG983126 CAC983126 CJY983126 CTU983126 DDQ983126 DNM983126 DXI983126 EHE983126 ERA983126 FAW983126 FKS983126 FUO983126 GEK983126 GOG983126 GYC983126 HHY983126 HRU983126 IBQ983126 ILM983126 IVI983126 JFE983126 JPA983126 JYW983126 KIS983126 KSO983126 LCK983126 LMG983126 LWC983126 MFY983126 MPU983126 MZQ983126 NJM983126 NTI983126 ODE983126 ONA983126 OWW983126 PGS983126 PQO983126 QAK983126 QKG983126 QUC983126 RDY983126 RNU983126 RXQ983126 SHM983126 SRI983126 TBE983126 TLA983126 TUW983126 UES983126 UOO983126 UYK983126 VIG983126 VSC983126 WBY983126 WLU983126 WVQ983126" xr:uid="{BF40997A-3D97-4218-AB65-FE45BD521C5C}">
      <formula1>"T1,T2,T3"</formula1>
    </dataValidation>
    <dataValidation type="list" allowBlank="1" showInputMessage="1" showErrorMessage="1" sqref="F100:I100 JB100:JE100 SX100:TA100 ACT100:ACW100 AMP100:AMS100 AWL100:AWO100 BGH100:BGK100 BQD100:BQG100 BZZ100:CAC100 CJV100:CJY100 CTR100:CTU100 DDN100:DDQ100 DNJ100:DNM100 DXF100:DXI100 EHB100:EHE100 EQX100:ERA100 FAT100:FAW100 FKP100:FKS100 FUL100:FUO100 GEH100:GEK100 GOD100:GOG100 GXZ100:GYC100 HHV100:HHY100 HRR100:HRU100 IBN100:IBQ100 ILJ100:ILM100 IVF100:IVI100 JFB100:JFE100 JOX100:JPA100 JYT100:JYW100 KIP100:KIS100 KSL100:KSO100 LCH100:LCK100 LMD100:LMG100 LVZ100:LWC100 MFV100:MFY100 MPR100:MPU100 MZN100:MZQ100 NJJ100:NJM100 NTF100:NTI100 ODB100:ODE100 OMX100:ONA100 OWT100:OWW100 PGP100:PGS100 PQL100:PQO100 QAH100:QAK100 QKD100:QKG100 QTZ100:QUC100 RDV100:RDY100 RNR100:RNU100 RXN100:RXQ100 SHJ100:SHM100 SRF100:SRI100 TBB100:TBE100 TKX100:TLA100 TUT100:TUW100 UEP100:UES100 UOL100:UOO100 UYH100:UYK100 VID100:VIG100 VRZ100:VSC100 WBV100:WBY100 WLR100:WLU100 WVN100:WVQ100 F65625:I65625 JB65625:JE65625 SX65625:TA65625 ACT65625:ACW65625 AMP65625:AMS65625 AWL65625:AWO65625 BGH65625:BGK65625 BQD65625:BQG65625 BZZ65625:CAC65625 CJV65625:CJY65625 CTR65625:CTU65625 DDN65625:DDQ65625 DNJ65625:DNM65625 DXF65625:DXI65625 EHB65625:EHE65625 EQX65625:ERA65625 FAT65625:FAW65625 FKP65625:FKS65625 FUL65625:FUO65625 GEH65625:GEK65625 GOD65625:GOG65625 GXZ65625:GYC65625 HHV65625:HHY65625 HRR65625:HRU65625 IBN65625:IBQ65625 ILJ65625:ILM65625 IVF65625:IVI65625 JFB65625:JFE65625 JOX65625:JPA65625 JYT65625:JYW65625 KIP65625:KIS65625 KSL65625:KSO65625 LCH65625:LCK65625 LMD65625:LMG65625 LVZ65625:LWC65625 MFV65625:MFY65625 MPR65625:MPU65625 MZN65625:MZQ65625 NJJ65625:NJM65625 NTF65625:NTI65625 ODB65625:ODE65625 OMX65625:ONA65625 OWT65625:OWW65625 PGP65625:PGS65625 PQL65625:PQO65625 QAH65625:QAK65625 QKD65625:QKG65625 QTZ65625:QUC65625 RDV65625:RDY65625 RNR65625:RNU65625 RXN65625:RXQ65625 SHJ65625:SHM65625 SRF65625:SRI65625 TBB65625:TBE65625 TKX65625:TLA65625 TUT65625:TUW65625 UEP65625:UES65625 UOL65625:UOO65625 UYH65625:UYK65625 VID65625:VIG65625 VRZ65625:VSC65625 WBV65625:WBY65625 WLR65625:WLU65625 WVN65625:WVQ65625 F131161:I131161 JB131161:JE131161 SX131161:TA131161 ACT131161:ACW131161 AMP131161:AMS131161 AWL131161:AWO131161 BGH131161:BGK131161 BQD131161:BQG131161 BZZ131161:CAC131161 CJV131161:CJY131161 CTR131161:CTU131161 DDN131161:DDQ131161 DNJ131161:DNM131161 DXF131161:DXI131161 EHB131161:EHE131161 EQX131161:ERA131161 FAT131161:FAW131161 FKP131161:FKS131161 FUL131161:FUO131161 GEH131161:GEK131161 GOD131161:GOG131161 GXZ131161:GYC131161 HHV131161:HHY131161 HRR131161:HRU131161 IBN131161:IBQ131161 ILJ131161:ILM131161 IVF131161:IVI131161 JFB131161:JFE131161 JOX131161:JPA131161 JYT131161:JYW131161 KIP131161:KIS131161 KSL131161:KSO131161 LCH131161:LCK131161 LMD131161:LMG131161 LVZ131161:LWC131161 MFV131161:MFY131161 MPR131161:MPU131161 MZN131161:MZQ131161 NJJ131161:NJM131161 NTF131161:NTI131161 ODB131161:ODE131161 OMX131161:ONA131161 OWT131161:OWW131161 PGP131161:PGS131161 PQL131161:PQO131161 QAH131161:QAK131161 QKD131161:QKG131161 QTZ131161:QUC131161 RDV131161:RDY131161 RNR131161:RNU131161 RXN131161:RXQ131161 SHJ131161:SHM131161 SRF131161:SRI131161 TBB131161:TBE131161 TKX131161:TLA131161 TUT131161:TUW131161 UEP131161:UES131161 UOL131161:UOO131161 UYH131161:UYK131161 VID131161:VIG131161 VRZ131161:VSC131161 WBV131161:WBY131161 WLR131161:WLU131161 WVN131161:WVQ131161 F196697:I196697 JB196697:JE196697 SX196697:TA196697 ACT196697:ACW196697 AMP196697:AMS196697 AWL196697:AWO196697 BGH196697:BGK196697 BQD196697:BQG196697 BZZ196697:CAC196697 CJV196697:CJY196697 CTR196697:CTU196697 DDN196697:DDQ196697 DNJ196697:DNM196697 DXF196697:DXI196697 EHB196697:EHE196697 EQX196697:ERA196697 FAT196697:FAW196697 FKP196697:FKS196697 FUL196697:FUO196697 GEH196697:GEK196697 GOD196697:GOG196697 GXZ196697:GYC196697 HHV196697:HHY196697 HRR196697:HRU196697 IBN196697:IBQ196697 ILJ196697:ILM196697 IVF196697:IVI196697 JFB196697:JFE196697 JOX196697:JPA196697 JYT196697:JYW196697 KIP196697:KIS196697 KSL196697:KSO196697 LCH196697:LCK196697 LMD196697:LMG196697 LVZ196697:LWC196697 MFV196697:MFY196697 MPR196697:MPU196697 MZN196697:MZQ196697 NJJ196697:NJM196697 NTF196697:NTI196697 ODB196697:ODE196697 OMX196697:ONA196697 OWT196697:OWW196697 PGP196697:PGS196697 PQL196697:PQO196697 QAH196697:QAK196697 QKD196697:QKG196697 QTZ196697:QUC196697 RDV196697:RDY196697 RNR196697:RNU196697 RXN196697:RXQ196697 SHJ196697:SHM196697 SRF196697:SRI196697 TBB196697:TBE196697 TKX196697:TLA196697 TUT196697:TUW196697 UEP196697:UES196697 UOL196697:UOO196697 UYH196697:UYK196697 VID196697:VIG196697 VRZ196697:VSC196697 WBV196697:WBY196697 WLR196697:WLU196697 WVN196697:WVQ196697 F262233:I262233 JB262233:JE262233 SX262233:TA262233 ACT262233:ACW262233 AMP262233:AMS262233 AWL262233:AWO262233 BGH262233:BGK262233 BQD262233:BQG262233 BZZ262233:CAC262233 CJV262233:CJY262233 CTR262233:CTU262233 DDN262233:DDQ262233 DNJ262233:DNM262233 DXF262233:DXI262233 EHB262233:EHE262233 EQX262233:ERA262233 FAT262233:FAW262233 FKP262233:FKS262233 FUL262233:FUO262233 GEH262233:GEK262233 GOD262233:GOG262233 GXZ262233:GYC262233 HHV262233:HHY262233 HRR262233:HRU262233 IBN262233:IBQ262233 ILJ262233:ILM262233 IVF262233:IVI262233 JFB262233:JFE262233 JOX262233:JPA262233 JYT262233:JYW262233 KIP262233:KIS262233 KSL262233:KSO262233 LCH262233:LCK262233 LMD262233:LMG262233 LVZ262233:LWC262233 MFV262233:MFY262233 MPR262233:MPU262233 MZN262233:MZQ262233 NJJ262233:NJM262233 NTF262233:NTI262233 ODB262233:ODE262233 OMX262233:ONA262233 OWT262233:OWW262233 PGP262233:PGS262233 PQL262233:PQO262233 QAH262233:QAK262233 QKD262233:QKG262233 QTZ262233:QUC262233 RDV262233:RDY262233 RNR262233:RNU262233 RXN262233:RXQ262233 SHJ262233:SHM262233 SRF262233:SRI262233 TBB262233:TBE262233 TKX262233:TLA262233 TUT262233:TUW262233 UEP262233:UES262233 UOL262233:UOO262233 UYH262233:UYK262233 VID262233:VIG262233 VRZ262233:VSC262233 WBV262233:WBY262233 WLR262233:WLU262233 WVN262233:WVQ262233 F327769:I327769 JB327769:JE327769 SX327769:TA327769 ACT327769:ACW327769 AMP327769:AMS327769 AWL327769:AWO327769 BGH327769:BGK327769 BQD327769:BQG327769 BZZ327769:CAC327769 CJV327769:CJY327769 CTR327769:CTU327769 DDN327769:DDQ327769 DNJ327769:DNM327769 DXF327769:DXI327769 EHB327769:EHE327769 EQX327769:ERA327769 FAT327769:FAW327769 FKP327769:FKS327769 FUL327769:FUO327769 GEH327769:GEK327769 GOD327769:GOG327769 GXZ327769:GYC327769 HHV327769:HHY327769 HRR327769:HRU327769 IBN327769:IBQ327769 ILJ327769:ILM327769 IVF327769:IVI327769 JFB327769:JFE327769 JOX327769:JPA327769 JYT327769:JYW327769 KIP327769:KIS327769 KSL327769:KSO327769 LCH327769:LCK327769 LMD327769:LMG327769 LVZ327769:LWC327769 MFV327769:MFY327769 MPR327769:MPU327769 MZN327769:MZQ327769 NJJ327769:NJM327769 NTF327769:NTI327769 ODB327769:ODE327769 OMX327769:ONA327769 OWT327769:OWW327769 PGP327769:PGS327769 PQL327769:PQO327769 QAH327769:QAK327769 QKD327769:QKG327769 QTZ327769:QUC327769 RDV327769:RDY327769 RNR327769:RNU327769 RXN327769:RXQ327769 SHJ327769:SHM327769 SRF327769:SRI327769 TBB327769:TBE327769 TKX327769:TLA327769 TUT327769:TUW327769 UEP327769:UES327769 UOL327769:UOO327769 UYH327769:UYK327769 VID327769:VIG327769 VRZ327769:VSC327769 WBV327769:WBY327769 WLR327769:WLU327769 WVN327769:WVQ327769 F393305:I393305 JB393305:JE393305 SX393305:TA393305 ACT393305:ACW393305 AMP393305:AMS393305 AWL393305:AWO393305 BGH393305:BGK393305 BQD393305:BQG393305 BZZ393305:CAC393305 CJV393305:CJY393305 CTR393305:CTU393305 DDN393305:DDQ393305 DNJ393305:DNM393305 DXF393305:DXI393305 EHB393305:EHE393305 EQX393305:ERA393305 FAT393305:FAW393305 FKP393305:FKS393305 FUL393305:FUO393305 GEH393305:GEK393305 GOD393305:GOG393305 GXZ393305:GYC393305 HHV393305:HHY393305 HRR393305:HRU393305 IBN393305:IBQ393305 ILJ393305:ILM393305 IVF393305:IVI393305 JFB393305:JFE393305 JOX393305:JPA393305 JYT393305:JYW393305 KIP393305:KIS393305 KSL393305:KSO393305 LCH393305:LCK393305 LMD393305:LMG393305 LVZ393305:LWC393305 MFV393305:MFY393305 MPR393305:MPU393305 MZN393305:MZQ393305 NJJ393305:NJM393305 NTF393305:NTI393305 ODB393305:ODE393305 OMX393305:ONA393305 OWT393305:OWW393305 PGP393305:PGS393305 PQL393305:PQO393305 QAH393305:QAK393305 QKD393305:QKG393305 QTZ393305:QUC393305 RDV393305:RDY393305 RNR393305:RNU393305 RXN393305:RXQ393305 SHJ393305:SHM393305 SRF393305:SRI393305 TBB393305:TBE393305 TKX393305:TLA393305 TUT393305:TUW393305 UEP393305:UES393305 UOL393305:UOO393305 UYH393305:UYK393305 VID393305:VIG393305 VRZ393305:VSC393305 WBV393305:WBY393305 WLR393305:WLU393305 WVN393305:WVQ393305 F458841:I458841 JB458841:JE458841 SX458841:TA458841 ACT458841:ACW458841 AMP458841:AMS458841 AWL458841:AWO458841 BGH458841:BGK458841 BQD458841:BQG458841 BZZ458841:CAC458841 CJV458841:CJY458841 CTR458841:CTU458841 DDN458841:DDQ458841 DNJ458841:DNM458841 DXF458841:DXI458841 EHB458841:EHE458841 EQX458841:ERA458841 FAT458841:FAW458841 FKP458841:FKS458841 FUL458841:FUO458841 GEH458841:GEK458841 GOD458841:GOG458841 GXZ458841:GYC458841 HHV458841:HHY458841 HRR458841:HRU458841 IBN458841:IBQ458841 ILJ458841:ILM458841 IVF458841:IVI458841 JFB458841:JFE458841 JOX458841:JPA458841 JYT458841:JYW458841 KIP458841:KIS458841 KSL458841:KSO458841 LCH458841:LCK458841 LMD458841:LMG458841 LVZ458841:LWC458841 MFV458841:MFY458841 MPR458841:MPU458841 MZN458841:MZQ458841 NJJ458841:NJM458841 NTF458841:NTI458841 ODB458841:ODE458841 OMX458841:ONA458841 OWT458841:OWW458841 PGP458841:PGS458841 PQL458841:PQO458841 QAH458841:QAK458841 QKD458841:QKG458841 QTZ458841:QUC458841 RDV458841:RDY458841 RNR458841:RNU458841 RXN458841:RXQ458841 SHJ458841:SHM458841 SRF458841:SRI458841 TBB458841:TBE458841 TKX458841:TLA458841 TUT458841:TUW458841 UEP458841:UES458841 UOL458841:UOO458841 UYH458841:UYK458841 VID458841:VIG458841 VRZ458841:VSC458841 WBV458841:WBY458841 WLR458841:WLU458841 WVN458841:WVQ458841 F524377:I524377 JB524377:JE524377 SX524377:TA524377 ACT524377:ACW524377 AMP524377:AMS524377 AWL524377:AWO524377 BGH524377:BGK524377 BQD524377:BQG524377 BZZ524377:CAC524377 CJV524377:CJY524377 CTR524377:CTU524377 DDN524377:DDQ524377 DNJ524377:DNM524377 DXF524377:DXI524377 EHB524377:EHE524377 EQX524377:ERA524377 FAT524377:FAW524377 FKP524377:FKS524377 FUL524377:FUO524377 GEH524377:GEK524377 GOD524377:GOG524377 GXZ524377:GYC524377 HHV524377:HHY524377 HRR524377:HRU524377 IBN524377:IBQ524377 ILJ524377:ILM524377 IVF524377:IVI524377 JFB524377:JFE524377 JOX524377:JPA524377 JYT524377:JYW524377 KIP524377:KIS524377 KSL524377:KSO524377 LCH524377:LCK524377 LMD524377:LMG524377 LVZ524377:LWC524377 MFV524377:MFY524377 MPR524377:MPU524377 MZN524377:MZQ524377 NJJ524377:NJM524377 NTF524377:NTI524377 ODB524377:ODE524377 OMX524377:ONA524377 OWT524377:OWW524377 PGP524377:PGS524377 PQL524377:PQO524377 QAH524377:QAK524377 QKD524377:QKG524377 QTZ524377:QUC524377 RDV524377:RDY524377 RNR524377:RNU524377 RXN524377:RXQ524377 SHJ524377:SHM524377 SRF524377:SRI524377 TBB524377:TBE524377 TKX524377:TLA524377 TUT524377:TUW524377 UEP524377:UES524377 UOL524377:UOO524377 UYH524377:UYK524377 VID524377:VIG524377 VRZ524377:VSC524377 WBV524377:WBY524377 WLR524377:WLU524377 WVN524377:WVQ524377 F589913:I589913 JB589913:JE589913 SX589913:TA589913 ACT589913:ACW589913 AMP589913:AMS589913 AWL589913:AWO589913 BGH589913:BGK589913 BQD589913:BQG589913 BZZ589913:CAC589913 CJV589913:CJY589913 CTR589913:CTU589913 DDN589913:DDQ589913 DNJ589913:DNM589913 DXF589913:DXI589913 EHB589913:EHE589913 EQX589913:ERA589913 FAT589913:FAW589913 FKP589913:FKS589913 FUL589913:FUO589913 GEH589913:GEK589913 GOD589913:GOG589913 GXZ589913:GYC589913 HHV589913:HHY589913 HRR589913:HRU589913 IBN589913:IBQ589913 ILJ589913:ILM589913 IVF589913:IVI589913 JFB589913:JFE589913 JOX589913:JPA589913 JYT589913:JYW589913 KIP589913:KIS589913 KSL589913:KSO589913 LCH589913:LCK589913 LMD589913:LMG589913 LVZ589913:LWC589913 MFV589913:MFY589913 MPR589913:MPU589913 MZN589913:MZQ589913 NJJ589913:NJM589913 NTF589913:NTI589913 ODB589913:ODE589913 OMX589913:ONA589913 OWT589913:OWW589913 PGP589913:PGS589913 PQL589913:PQO589913 QAH589913:QAK589913 QKD589913:QKG589913 QTZ589913:QUC589913 RDV589913:RDY589913 RNR589913:RNU589913 RXN589913:RXQ589913 SHJ589913:SHM589913 SRF589913:SRI589913 TBB589913:TBE589913 TKX589913:TLA589913 TUT589913:TUW589913 UEP589913:UES589913 UOL589913:UOO589913 UYH589913:UYK589913 VID589913:VIG589913 VRZ589913:VSC589913 WBV589913:WBY589913 WLR589913:WLU589913 WVN589913:WVQ589913 F655449:I655449 JB655449:JE655449 SX655449:TA655449 ACT655449:ACW655449 AMP655449:AMS655449 AWL655449:AWO655449 BGH655449:BGK655449 BQD655449:BQG655449 BZZ655449:CAC655449 CJV655449:CJY655449 CTR655449:CTU655449 DDN655449:DDQ655449 DNJ655449:DNM655449 DXF655449:DXI655449 EHB655449:EHE655449 EQX655449:ERA655449 FAT655449:FAW655449 FKP655449:FKS655449 FUL655449:FUO655449 GEH655449:GEK655449 GOD655449:GOG655449 GXZ655449:GYC655449 HHV655449:HHY655449 HRR655449:HRU655449 IBN655449:IBQ655449 ILJ655449:ILM655449 IVF655449:IVI655449 JFB655449:JFE655449 JOX655449:JPA655449 JYT655449:JYW655449 KIP655449:KIS655449 KSL655449:KSO655449 LCH655449:LCK655449 LMD655449:LMG655449 LVZ655449:LWC655449 MFV655449:MFY655449 MPR655449:MPU655449 MZN655449:MZQ655449 NJJ655449:NJM655449 NTF655449:NTI655449 ODB655449:ODE655449 OMX655449:ONA655449 OWT655449:OWW655449 PGP655449:PGS655449 PQL655449:PQO655449 QAH655449:QAK655449 QKD655449:QKG655449 QTZ655449:QUC655449 RDV655449:RDY655449 RNR655449:RNU655449 RXN655449:RXQ655449 SHJ655449:SHM655449 SRF655449:SRI655449 TBB655449:TBE655449 TKX655449:TLA655449 TUT655449:TUW655449 UEP655449:UES655449 UOL655449:UOO655449 UYH655449:UYK655449 VID655449:VIG655449 VRZ655449:VSC655449 WBV655449:WBY655449 WLR655449:WLU655449 WVN655449:WVQ655449 F720985:I720985 JB720985:JE720985 SX720985:TA720985 ACT720985:ACW720985 AMP720985:AMS720985 AWL720985:AWO720985 BGH720985:BGK720985 BQD720985:BQG720985 BZZ720985:CAC720985 CJV720985:CJY720985 CTR720985:CTU720985 DDN720985:DDQ720985 DNJ720985:DNM720985 DXF720985:DXI720985 EHB720985:EHE720985 EQX720985:ERA720985 FAT720985:FAW720985 FKP720985:FKS720985 FUL720985:FUO720985 GEH720985:GEK720985 GOD720985:GOG720985 GXZ720985:GYC720985 HHV720985:HHY720985 HRR720985:HRU720985 IBN720985:IBQ720985 ILJ720985:ILM720985 IVF720985:IVI720985 JFB720985:JFE720985 JOX720985:JPA720985 JYT720985:JYW720985 KIP720985:KIS720985 KSL720985:KSO720985 LCH720985:LCK720985 LMD720985:LMG720985 LVZ720985:LWC720985 MFV720985:MFY720985 MPR720985:MPU720985 MZN720985:MZQ720985 NJJ720985:NJM720985 NTF720985:NTI720985 ODB720985:ODE720985 OMX720985:ONA720985 OWT720985:OWW720985 PGP720985:PGS720985 PQL720985:PQO720985 QAH720985:QAK720985 QKD720985:QKG720985 QTZ720985:QUC720985 RDV720985:RDY720985 RNR720985:RNU720985 RXN720985:RXQ720985 SHJ720985:SHM720985 SRF720985:SRI720985 TBB720985:TBE720985 TKX720985:TLA720985 TUT720985:TUW720985 UEP720985:UES720985 UOL720985:UOO720985 UYH720985:UYK720985 VID720985:VIG720985 VRZ720985:VSC720985 WBV720985:WBY720985 WLR720985:WLU720985 WVN720985:WVQ720985 F786521:I786521 JB786521:JE786521 SX786521:TA786521 ACT786521:ACW786521 AMP786521:AMS786521 AWL786521:AWO786521 BGH786521:BGK786521 BQD786521:BQG786521 BZZ786521:CAC786521 CJV786521:CJY786521 CTR786521:CTU786521 DDN786521:DDQ786521 DNJ786521:DNM786521 DXF786521:DXI786521 EHB786521:EHE786521 EQX786521:ERA786521 FAT786521:FAW786521 FKP786521:FKS786521 FUL786521:FUO786521 GEH786521:GEK786521 GOD786521:GOG786521 GXZ786521:GYC786521 HHV786521:HHY786521 HRR786521:HRU786521 IBN786521:IBQ786521 ILJ786521:ILM786521 IVF786521:IVI786521 JFB786521:JFE786521 JOX786521:JPA786521 JYT786521:JYW786521 KIP786521:KIS786521 KSL786521:KSO786521 LCH786521:LCK786521 LMD786521:LMG786521 LVZ786521:LWC786521 MFV786521:MFY786521 MPR786521:MPU786521 MZN786521:MZQ786521 NJJ786521:NJM786521 NTF786521:NTI786521 ODB786521:ODE786521 OMX786521:ONA786521 OWT786521:OWW786521 PGP786521:PGS786521 PQL786521:PQO786521 QAH786521:QAK786521 QKD786521:QKG786521 QTZ786521:QUC786521 RDV786521:RDY786521 RNR786521:RNU786521 RXN786521:RXQ786521 SHJ786521:SHM786521 SRF786521:SRI786521 TBB786521:TBE786521 TKX786521:TLA786521 TUT786521:TUW786521 UEP786521:UES786521 UOL786521:UOO786521 UYH786521:UYK786521 VID786521:VIG786521 VRZ786521:VSC786521 WBV786521:WBY786521 WLR786521:WLU786521 WVN786521:WVQ786521 F852057:I852057 JB852057:JE852057 SX852057:TA852057 ACT852057:ACW852057 AMP852057:AMS852057 AWL852057:AWO852057 BGH852057:BGK852057 BQD852057:BQG852057 BZZ852057:CAC852057 CJV852057:CJY852057 CTR852057:CTU852057 DDN852057:DDQ852057 DNJ852057:DNM852057 DXF852057:DXI852057 EHB852057:EHE852057 EQX852057:ERA852057 FAT852057:FAW852057 FKP852057:FKS852057 FUL852057:FUO852057 GEH852057:GEK852057 GOD852057:GOG852057 GXZ852057:GYC852057 HHV852057:HHY852057 HRR852057:HRU852057 IBN852057:IBQ852057 ILJ852057:ILM852057 IVF852057:IVI852057 JFB852057:JFE852057 JOX852057:JPA852057 JYT852057:JYW852057 KIP852057:KIS852057 KSL852057:KSO852057 LCH852057:LCK852057 LMD852057:LMG852057 LVZ852057:LWC852057 MFV852057:MFY852057 MPR852057:MPU852057 MZN852057:MZQ852057 NJJ852057:NJM852057 NTF852057:NTI852057 ODB852057:ODE852057 OMX852057:ONA852057 OWT852057:OWW852057 PGP852057:PGS852057 PQL852057:PQO852057 QAH852057:QAK852057 QKD852057:QKG852057 QTZ852057:QUC852057 RDV852057:RDY852057 RNR852057:RNU852057 RXN852057:RXQ852057 SHJ852057:SHM852057 SRF852057:SRI852057 TBB852057:TBE852057 TKX852057:TLA852057 TUT852057:TUW852057 UEP852057:UES852057 UOL852057:UOO852057 UYH852057:UYK852057 VID852057:VIG852057 VRZ852057:VSC852057 WBV852057:WBY852057 WLR852057:WLU852057 WVN852057:WVQ852057 F917593:I917593 JB917593:JE917593 SX917593:TA917593 ACT917593:ACW917593 AMP917593:AMS917593 AWL917593:AWO917593 BGH917593:BGK917593 BQD917593:BQG917593 BZZ917593:CAC917593 CJV917593:CJY917593 CTR917593:CTU917593 DDN917593:DDQ917593 DNJ917593:DNM917593 DXF917593:DXI917593 EHB917593:EHE917593 EQX917593:ERA917593 FAT917593:FAW917593 FKP917593:FKS917593 FUL917593:FUO917593 GEH917593:GEK917593 GOD917593:GOG917593 GXZ917593:GYC917593 HHV917593:HHY917593 HRR917593:HRU917593 IBN917593:IBQ917593 ILJ917593:ILM917593 IVF917593:IVI917593 JFB917593:JFE917593 JOX917593:JPA917593 JYT917593:JYW917593 KIP917593:KIS917593 KSL917593:KSO917593 LCH917593:LCK917593 LMD917593:LMG917593 LVZ917593:LWC917593 MFV917593:MFY917593 MPR917593:MPU917593 MZN917593:MZQ917593 NJJ917593:NJM917593 NTF917593:NTI917593 ODB917593:ODE917593 OMX917593:ONA917593 OWT917593:OWW917593 PGP917593:PGS917593 PQL917593:PQO917593 QAH917593:QAK917593 QKD917593:QKG917593 QTZ917593:QUC917593 RDV917593:RDY917593 RNR917593:RNU917593 RXN917593:RXQ917593 SHJ917593:SHM917593 SRF917593:SRI917593 TBB917593:TBE917593 TKX917593:TLA917593 TUT917593:TUW917593 UEP917593:UES917593 UOL917593:UOO917593 UYH917593:UYK917593 VID917593:VIG917593 VRZ917593:VSC917593 WBV917593:WBY917593 WLR917593:WLU917593 WVN917593:WVQ917593 F983129:I983129 JB983129:JE983129 SX983129:TA983129 ACT983129:ACW983129 AMP983129:AMS983129 AWL983129:AWO983129 BGH983129:BGK983129 BQD983129:BQG983129 BZZ983129:CAC983129 CJV983129:CJY983129 CTR983129:CTU983129 DDN983129:DDQ983129 DNJ983129:DNM983129 DXF983129:DXI983129 EHB983129:EHE983129 EQX983129:ERA983129 FAT983129:FAW983129 FKP983129:FKS983129 FUL983129:FUO983129 GEH983129:GEK983129 GOD983129:GOG983129 GXZ983129:GYC983129 HHV983129:HHY983129 HRR983129:HRU983129 IBN983129:IBQ983129 ILJ983129:ILM983129 IVF983129:IVI983129 JFB983129:JFE983129 JOX983129:JPA983129 JYT983129:JYW983129 KIP983129:KIS983129 KSL983129:KSO983129 LCH983129:LCK983129 LMD983129:LMG983129 LVZ983129:LWC983129 MFV983129:MFY983129 MPR983129:MPU983129 MZN983129:MZQ983129 NJJ983129:NJM983129 NTF983129:NTI983129 ODB983129:ODE983129 OMX983129:ONA983129 OWT983129:OWW983129 PGP983129:PGS983129 PQL983129:PQO983129 QAH983129:QAK983129 QKD983129:QKG983129 QTZ983129:QUC983129 RDV983129:RDY983129 RNR983129:RNU983129 RXN983129:RXQ983129 SHJ983129:SHM983129 SRF983129:SRI983129 TBB983129:TBE983129 TKX983129:TLA983129 TUT983129:TUW983129 UEP983129:UES983129 UOL983129:UOO983129 UYH983129:UYK983129 VID983129:VIG983129 VRZ983129:VSC983129 WBV983129:WBY983129 WLR983129:WLU983129 WVN983129:WVQ983129" xr:uid="{559072F3-7C88-43E2-8960-1A3419736574}">
      <formula1>"IP24,IPX4"</formula1>
    </dataValidation>
    <dataValidation type="list" allowBlank="1" showInputMessage="1" showErrorMessage="1" sqref="F110:H111 JB110:JD111 SX110:SZ111 ACT110:ACV111 AMP110:AMR111 AWL110:AWN111 BGH110:BGJ111 BQD110:BQF111 BZZ110:CAB111 CJV110:CJX111 CTR110:CTT111 DDN110:DDP111 DNJ110:DNL111 DXF110:DXH111 EHB110:EHD111 EQX110:EQZ111 FAT110:FAV111 FKP110:FKR111 FUL110:FUN111 GEH110:GEJ111 GOD110:GOF111 GXZ110:GYB111 HHV110:HHX111 HRR110:HRT111 IBN110:IBP111 ILJ110:ILL111 IVF110:IVH111 JFB110:JFD111 JOX110:JOZ111 JYT110:JYV111 KIP110:KIR111 KSL110:KSN111 LCH110:LCJ111 LMD110:LMF111 LVZ110:LWB111 MFV110:MFX111 MPR110:MPT111 MZN110:MZP111 NJJ110:NJL111 NTF110:NTH111 ODB110:ODD111 OMX110:OMZ111 OWT110:OWV111 PGP110:PGR111 PQL110:PQN111 QAH110:QAJ111 QKD110:QKF111 QTZ110:QUB111 RDV110:RDX111 RNR110:RNT111 RXN110:RXP111 SHJ110:SHL111 SRF110:SRH111 TBB110:TBD111 TKX110:TKZ111 TUT110:TUV111 UEP110:UER111 UOL110:UON111 UYH110:UYJ111 VID110:VIF111 VRZ110:VSB111 WBV110:WBX111 WLR110:WLT111 WVN110:WVP111 F65639:H65641 JB65639:JD65641 SX65639:SZ65641 ACT65639:ACV65641 AMP65639:AMR65641 AWL65639:AWN65641 BGH65639:BGJ65641 BQD65639:BQF65641 BZZ65639:CAB65641 CJV65639:CJX65641 CTR65639:CTT65641 DDN65639:DDP65641 DNJ65639:DNL65641 DXF65639:DXH65641 EHB65639:EHD65641 EQX65639:EQZ65641 FAT65639:FAV65641 FKP65639:FKR65641 FUL65639:FUN65641 GEH65639:GEJ65641 GOD65639:GOF65641 GXZ65639:GYB65641 HHV65639:HHX65641 HRR65639:HRT65641 IBN65639:IBP65641 ILJ65639:ILL65641 IVF65639:IVH65641 JFB65639:JFD65641 JOX65639:JOZ65641 JYT65639:JYV65641 KIP65639:KIR65641 KSL65639:KSN65641 LCH65639:LCJ65641 LMD65639:LMF65641 LVZ65639:LWB65641 MFV65639:MFX65641 MPR65639:MPT65641 MZN65639:MZP65641 NJJ65639:NJL65641 NTF65639:NTH65641 ODB65639:ODD65641 OMX65639:OMZ65641 OWT65639:OWV65641 PGP65639:PGR65641 PQL65639:PQN65641 QAH65639:QAJ65641 QKD65639:QKF65641 QTZ65639:QUB65641 RDV65639:RDX65641 RNR65639:RNT65641 RXN65639:RXP65641 SHJ65639:SHL65641 SRF65639:SRH65641 TBB65639:TBD65641 TKX65639:TKZ65641 TUT65639:TUV65641 UEP65639:UER65641 UOL65639:UON65641 UYH65639:UYJ65641 VID65639:VIF65641 VRZ65639:VSB65641 WBV65639:WBX65641 WLR65639:WLT65641 WVN65639:WVP65641 F131175:H131177 JB131175:JD131177 SX131175:SZ131177 ACT131175:ACV131177 AMP131175:AMR131177 AWL131175:AWN131177 BGH131175:BGJ131177 BQD131175:BQF131177 BZZ131175:CAB131177 CJV131175:CJX131177 CTR131175:CTT131177 DDN131175:DDP131177 DNJ131175:DNL131177 DXF131175:DXH131177 EHB131175:EHD131177 EQX131175:EQZ131177 FAT131175:FAV131177 FKP131175:FKR131177 FUL131175:FUN131177 GEH131175:GEJ131177 GOD131175:GOF131177 GXZ131175:GYB131177 HHV131175:HHX131177 HRR131175:HRT131177 IBN131175:IBP131177 ILJ131175:ILL131177 IVF131175:IVH131177 JFB131175:JFD131177 JOX131175:JOZ131177 JYT131175:JYV131177 KIP131175:KIR131177 KSL131175:KSN131177 LCH131175:LCJ131177 LMD131175:LMF131177 LVZ131175:LWB131177 MFV131175:MFX131177 MPR131175:MPT131177 MZN131175:MZP131177 NJJ131175:NJL131177 NTF131175:NTH131177 ODB131175:ODD131177 OMX131175:OMZ131177 OWT131175:OWV131177 PGP131175:PGR131177 PQL131175:PQN131177 QAH131175:QAJ131177 QKD131175:QKF131177 QTZ131175:QUB131177 RDV131175:RDX131177 RNR131175:RNT131177 RXN131175:RXP131177 SHJ131175:SHL131177 SRF131175:SRH131177 TBB131175:TBD131177 TKX131175:TKZ131177 TUT131175:TUV131177 UEP131175:UER131177 UOL131175:UON131177 UYH131175:UYJ131177 VID131175:VIF131177 VRZ131175:VSB131177 WBV131175:WBX131177 WLR131175:WLT131177 WVN131175:WVP131177 F196711:H196713 JB196711:JD196713 SX196711:SZ196713 ACT196711:ACV196713 AMP196711:AMR196713 AWL196711:AWN196713 BGH196711:BGJ196713 BQD196711:BQF196713 BZZ196711:CAB196713 CJV196711:CJX196713 CTR196711:CTT196713 DDN196711:DDP196713 DNJ196711:DNL196713 DXF196711:DXH196713 EHB196711:EHD196713 EQX196711:EQZ196713 FAT196711:FAV196713 FKP196711:FKR196713 FUL196711:FUN196713 GEH196711:GEJ196713 GOD196711:GOF196713 GXZ196711:GYB196713 HHV196711:HHX196713 HRR196711:HRT196713 IBN196711:IBP196713 ILJ196711:ILL196713 IVF196711:IVH196713 JFB196711:JFD196713 JOX196711:JOZ196713 JYT196711:JYV196713 KIP196711:KIR196713 KSL196711:KSN196713 LCH196711:LCJ196713 LMD196711:LMF196713 LVZ196711:LWB196713 MFV196711:MFX196713 MPR196711:MPT196713 MZN196711:MZP196713 NJJ196711:NJL196713 NTF196711:NTH196713 ODB196711:ODD196713 OMX196711:OMZ196713 OWT196711:OWV196713 PGP196711:PGR196713 PQL196711:PQN196713 QAH196711:QAJ196713 QKD196711:QKF196713 QTZ196711:QUB196713 RDV196711:RDX196713 RNR196711:RNT196713 RXN196711:RXP196713 SHJ196711:SHL196713 SRF196711:SRH196713 TBB196711:TBD196713 TKX196711:TKZ196713 TUT196711:TUV196713 UEP196711:UER196713 UOL196711:UON196713 UYH196711:UYJ196713 VID196711:VIF196713 VRZ196711:VSB196713 WBV196711:WBX196713 WLR196711:WLT196713 WVN196711:WVP196713 F262247:H262249 JB262247:JD262249 SX262247:SZ262249 ACT262247:ACV262249 AMP262247:AMR262249 AWL262247:AWN262249 BGH262247:BGJ262249 BQD262247:BQF262249 BZZ262247:CAB262249 CJV262247:CJX262249 CTR262247:CTT262249 DDN262247:DDP262249 DNJ262247:DNL262249 DXF262247:DXH262249 EHB262247:EHD262249 EQX262247:EQZ262249 FAT262247:FAV262249 FKP262247:FKR262249 FUL262247:FUN262249 GEH262247:GEJ262249 GOD262247:GOF262249 GXZ262247:GYB262249 HHV262247:HHX262249 HRR262247:HRT262249 IBN262247:IBP262249 ILJ262247:ILL262249 IVF262247:IVH262249 JFB262247:JFD262249 JOX262247:JOZ262249 JYT262247:JYV262249 KIP262247:KIR262249 KSL262247:KSN262249 LCH262247:LCJ262249 LMD262247:LMF262249 LVZ262247:LWB262249 MFV262247:MFX262249 MPR262247:MPT262249 MZN262247:MZP262249 NJJ262247:NJL262249 NTF262247:NTH262249 ODB262247:ODD262249 OMX262247:OMZ262249 OWT262247:OWV262249 PGP262247:PGR262249 PQL262247:PQN262249 QAH262247:QAJ262249 QKD262247:QKF262249 QTZ262247:QUB262249 RDV262247:RDX262249 RNR262247:RNT262249 RXN262247:RXP262249 SHJ262247:SHL262249 SRF262247:SRH262249 TBB262247:TBD262249 TKX262247:TKZ262249 TUT262247:TUV262249 UEP262247:UER262249 UOL262247:UON262249 UYH262247:UYJ262249 VID262247:VIF262249 VRZ262247:VSB262249 WBV262247:WBX262249 WLR262247:WLT262249 WVN262247:WVP262249 F327783:H327785 JB327783:JD327785 SX327783:SZ327785 ACT327783:ACV327785 AMP327783:AMR327785 AWL327783:AWN327785 BGH327783:BGJ327785 BQD327783:BQF327785 BZZ327783:CAB327785 CJV327783:CJX327785 CTR327783:CTT327785 DDN327783:DDP327785 DNJ327783:DNL327785 DXF327783:DXH327785 EHB327783:EHD327785 EQX327783:EQZ327785 FAT327783:FAV327785 FKP327783:FKR327785 FUL327783:FUN327785 GEH327783:GEJ327785 GOD327783:GOF327785 GXZ327783:GYB327785 HHV327783:HHX327785 HRR327783:HRT327785 IBN327783:IBP327785 ILJ327783:ILL327785 IVF327783:IVH327785 JFB327783:JFD327785 JOX327783:JOZ327785 JYT327783:JYV327785 KIP327783:KIR327785 KSL327783:KSN327785 LCH327783:LCJ327785 LMD327783:LMF327785 LVZ327783:LWB327785 MFV327783:MFX327785 MPR327783:MPT327785 MZN327783:MZP327785 NJJ327783:NJL327785 NTF327783:NTH327785 ODB327783:ODD327785 OMX327783:OMZ327785 OWT327783:OWV327785 PGP327783:PGR327785 PQL327783:PQN327785 QAH327783:QAJ327785 QKD327783:QKF327785 QTZ327783:QUB327785 RDV327783:RDX327785 RNR327783:RNT327785 RXN327783:RXP327785 SHJ327783:SHL327785 SRF327783:SRH327785 TBB327783:TBD327785 TKX327783:TKZ327785 TUT327783:TUV327785 UEP327783:UER327785 UOL327783:UON327785 UYH327783:UYJ327785 VID327783:VIF327785 VRZ327783:VSB327785 WBV327783:WBX327785 WLR327783:WLT327785 WVN327783:WVP327785 F393319:H393321 JB393319:JD393321 SX393319:SZ393321 ACT393319:ACV393321 AMP393319:AMR393321 AWL393319:AWN393321 BGH393319:BGJ393321 BQD393319:BQF393321 BZZ393319:CAB393321 CJV393319:CJX393321 CTR393319:CTT393321 DDN393319:DDP393321 DNJ393319:DNL393321 DXF393319:DXH393321 EHB393319:EHD393321 EQX393319:EQZ393321 FAT393319:FAV393321 FKP393319:FKR393321 FUL393319:FUN393321 GEH393319:GEJ393321 GOD393319:GOF393321 GXZ393319:GYB393321 HHV393319:HHX393321 HRR393319:HRT393321 IBN393319:IBP393321 ILJ393319:ILL393321 IVF393319:IVH393321 JFB393319:JFD393321 JOX393319:JOZ393321 JYT393319:JYV393321 KIP393319:KIR393321 KSL393319:KSN393321 LCH393319:LCJ393321 LMD393319:LMF393321 LVZ393319:LWB393321 MFV393319:MFX393321 MPR393319:MPT393321 MZN393319:MZP393321 NJJ393319:NJL393321 NTF393319:NTH393321 ODB393319:ODD393321 OMX393319:OMZ393321 OWT393319:OWV393321 PGP393319:PGR393321 PQL393319:PQN393321 QAH393319:QAJ393321 QKD393319:QKF393321 QTZ393319:QUB393321 RDV393319:RDX393321 RNR393319:RNT393321 RXN393319:RXP393321 SHJ393319:SHL393321 SRF393319:SRH393321 TBB393319:TBD393321 TKX393319:TKZ393321 TUT393319:TUV393321 UEP393319:UER393321 UOL393319:UON393321 UYH393319:UYJ393321 VID393319:VIF393321 VRZ393319:VSB393321 WBV393319:WBX393321 WLR393319:WLT393321 WVN393319:WVP393321 F458855:H458857 JB458855:JD458857 SX458855:SZ458857 ACT458855:ACV458857 AMP458855:AMR458857 AWL458855:AWN458857 BGH458855:BGJ458857 BQD458855:BQF458857 BZZ458855:CAB458857 CJV458855:CJX458857 CTR458855:CTT458857 DDN458855:DDP458857 DNJ458855:DNL458857 DXF458855:DXH458857 EHB458855:EHD458857 EQX458855:EQZ458857 FAT458855:FAV458857 FKP458855:FKR458857 FUL458855:FUN458857 GEH458855:GEJ458857 GOD458855:GOF458857 GXZ458855:GYB458857 HHV458855:HHX458857 HRR458855:HRT458857 IBN458855:IBP458857 ILJ458855:ILL458857 IVF458855:IVH458857 JFB458855:JFD458857 JOX458855:JOZ458857 JYT458855:JYV458857 KIP458855:KIR458857 KSL458855:KSN458857 LCH458855:LCJ458857 LMD458855:LMF458857 LVZ458855:LWB458857 MFV458855:MFX458857 MPR458855:MPT458857 MZN458855:MZP458857 NJJ458855:NJL458857 NTF458855:NTH458857 ODB458855:ODD458857 OMX458855:OMZ458857 OWT458855:OWV458857 PGP458855:PGR458857 PQL458855:PQN458857 QAH458855:QAJ458857 QKD458855:QKF458857 QTZ458855:QUB458857 RDV458855:RDX458857 RNR458855:RNT458857 RXN458855:RXP458857 SHJ458855:SHL458857 SRF458855:SRH458857 TBB458855:TBD458857 TKX458855:TKZ458857 TUT458855:TUV458857 UEP458855:UER458857 UOL458855:UON458857 UYH458855:UYJ458857 VID458855:VIF458857 VRZ458855:VSB458857 WBV458855:WBX458857 WLR458855:WLT458857 WVN458855:WVP458857 F524391:H524393 JB524391:JD524393 SX524391:SZ524393 ACT524391:ACV524393 AMP524391:AMR524393 AWL524391:AWN524393 BGH524391:BGJ524393 BQD524391:BQF524393 BZZ524391:CAB524393 CJV524391:CJX524393 CTR524391:CTT524393 DDN524391:DDP524393 DNJ524391:DNL524393 DXF524391:DXH524393 EHB524391:EHD524393 EQX524391:EQZ524393 FAT524391:FAV524393 FKP524391:FKR524393 FUL524391:FUN524393 GEH524391:GEJ524393 GOD524391:GOF524393 GXZ524391:GYB524393 HHV524391:HHX524393 HRR524391:HRT524393 IBN524391:IBP524393 ILJ524391:ILL524393 IVF524391:IVH524393 JFB524391:JFD524393 JOX524391:JOZ524393 JYT524391:JYV524393 KIP524391:KIR524393 KSL524391:KSN524393 LCH524391:LCJ524393 LMD524391:LMF524393 LVZ524391:LWB524393 MFV524391:MFX524393 MPR524391:MPT524393 MZN524391:MZP524393 NJJ524391:NJL524393 NTF524391:NTH524393 ODB524391:ODD524393 OMX524391:OMZ524393 OWT524391:OWV524393 PGP524391:PGR524393 PQL524391:PQN524393 QAH524391:QAJ524393 QKD524391:QKF524393 QTZ524391:QUB524393 RDV524391:RDX524393 RNR524391:RNT524393 RXN524391:RXP524393 SHJ524391:SHL524393 SRF524391:SRH524393 TBB524391:TBD524393 TKX524391:TKZ524393 TUT524391:TUV524393 UEP524391:UER524393 UOL524391:UON524393 UYH524391:UYJ524393 VID524391:VIF524393 VRZ524391:VSB524393 WBV524391:WBX524393 WLR524391:WLT524393 WVN524391:WVP524393 F589927:H589929 JB589927:JD589929 SX589927:SZ589929 ACT589927:ACV589929 AMP589927:AMR589929 AWL589927:AWN589929 BGH589927:BGJ589929 BQD589927:BQF589929 BZZ589927:CAB589929 CJV589927:CJX589929 CTR589927:CTT589929 DDN589927:DDP589929 DNJ589927:DNL589929 DXF589927:DXH589929 EHB589927:EHD589929 EQX589927:EQZ589929 FAT589927:FAV589929 FKP589927:FKR589929 FUL589927:FUN589929 GEH589927:GEJ589929 GOD589927:GOF589929 GXZ589927:GYB589929 HHV589927:HHX589929 HRR589927:HRT589929 IBN589927:IBP589929 ILJ589927:ILL589929 IVF589927:IVH589929 JFB589927:JFD589929 JOX589927:JOZ589929 JYT589927:JYV589929 KIP589927:KIR589929 KSL589927:KSN589929 LCH589927:LCJ589929 LMD589927:LMF589929 LVZ589927:LWB589929 MFV589927:MFX589929 MPR589927:MPT589929 MZN589927:MZP589929 NJJ589927:NJL589929 NTF589927:NTH589929 ODB589927:ODD589929 OMX589927:OMZ589929 OWT589927:OWV589929 PGP589927:PGR589929 PQL589927:PQN589929 QAH589927:QAJ589929 QKD589927:QKF589929 QTZ589927:QUB589929 RDV589927:RDX589929 RNR589927:RNT589929 RXN589927:RXP589929 SHJ589927:SHL589929 SRF589927:SRH589929 TBB589927:TBD589929 TKX589927:TKZ589929 TUT589927:TUV589929 UEP589927:UER589929 UOL589927:UON589929 UYH589927:UYJ589929 VID589927:VIF589929 VRZ589927:VSB589929 WBV589927:WBX589929 WLR589927:WLT589929 WVN589927:WVP589929 F655463:H655465 JB655463:JD655465 SX655463:SZ655465 ACT655463:ACV655465 AMP655463:AMR655465 AWL655463:AWN655465 BGH655463:BGJ655465 BQD655463:BQF655465 BZZ655463:CAB655465 CJV655463:CJX655465 CTR655463:CTT655465 DDN655463:DDP655465 DNJ655463:DNL655465 DXF655463:DXH655465 EHB655463:EHD655465 EQX655463:EQZ655465 FAT655463:FAV655465 FKP655463:FKR655465 FUL655463:FUN655465 GEH655463:GEJ655465 GOD655463:GOF655465 GXZ655463:GYB655465 HHV655463:HHX655465 HRR655463:HRT655465 IBN655463:IBP655465 ILJ655463:ILL655465 IVF655463:IVH655465 JFB655463:JFD655465 JOX655463:JOZ655465 JYT655463:JYV655465 KIP655463:KIR655465 KSL655463:KSN655465 LCH655463:LCJ655465 LMD655463:LMF655465 LVZ655463:LWB655465 MFV655463:MFX655465 MPR655463:MPT655465 MZN655463:MZP655465 NJJ655463:NJL655465 NTF655463:NTH655465 ODB655463:ODD655465 OMX655463:OMZ655465 OWT655463:OWV655465 PGP655463:PGR655465 PQL655463:PQN655465 QAH655463:QAJ655465 QKD655463:QKF655465 QTZ655463:QUB655465 RDV655463:RDX655465 RNR655463:RNT655465 RXN655463:RXP655465 SHJ655463:SHL655465 SRF655463:SRH655465 TBB655463:TBD655465 TKX655463:TKZ655465 TUT655463:TUV655465 UEP655463:UER655465 UOL655463:UON655465 UYH655463:UYJ655465 VID655463:VIF655465 VRZ655463:VSB655465 WBV655463:WBX655465 WLR655463:WLT655465 WVN655463:WVP655465 F720999:H721001 JB720999:JD721001 SX720999:SZ721001 ACT720999:ACV721001 AMP720999:AMR721001 AWL720999:AWN721001 BGH720999:BGJ721001 BQD720999:BQF721001 BZZ720999:CAB721001 CJV720999:CJX721001 CTR720999:CTT721001 DDN720999:DDP721001 DNJ720999:DNL721001 DXF720999:DXH721001 EHB720999:EHD721001 EQX720999:EQZ721001 FAT720999:FAV721001 FKP720999:FKR721001 FUL720999:FUN721001 GEH720999:GEJ721001 GOD720999:GOF721001 GXZ720999:GYB721001 HHV720999:HHX721001 HRR720999:HRT721001 IBN720999:IBP721001 ILJ720999:ILL721001 IVF720999:IVH721001 JFB720999:JFD721001 JOX720999:JOZ721001 JYT720999:JYV721001 KIP720999:KIR721001 KSL720999:KSN721001 LCH720999:LCJ721001 LMD720999:LMF721001 LVZ720999:LWB721001 MFV720999:MFX721001 MPR720999:MPT721001 MZN720999:MZP721001 NJJ720999:NJL721001 NTF720999:NTH721001 ODB720999:ODD721001 OMX720999:OMZ721001 OWT720999:OWV721001 PGP720999:PGR721001 PQL720999:PQN721001 QAH720999:QAJ721001 QKD720999:QKF721001 QTZ720999:QUB721001 RDV720999:RDX721001 RNR720999:RNT721001 RXN720999:RXP721001 SHJ720999:SHL721001 SRF720999:SRH721001 TBB720999:TBD721001 TKX720999:TKZ721001 TUT720999:TUV721001 UEP720999:UER721001 UOL720999:UON721001 UYH720999:UYJ721001 VID720999:VIF721001 VRZ720999:VSB721001 WBV720999:WBX721001 WLR720999:WLT721001 WVN720999:WVP721001 F786535:H786537 JB786535:JD786537 SX786535:SZ786537 ACT786535:ACV786537 AMP786535:AMR786537 AWL786535:AWN786537 BGH786535:BGJ786537 BQD786535:BQF786537 BZZ786535:CAB786537 CJV786535:CJX786537 CTR786535:CTT786537 DDN786535:DDP786537 DNJ786535:DNL786537 DXF786535:DXH786537 EHB786535:EHD786537 EQX786535:EQZ786537 FAT786535:FAV786537 FKP786535:FKR786537 FUL786535:FUN786537 GEH786535:GEJ786537 GOD786535:GOF786537 GXZ786535:GYB786537 HHV786535:HHX786537 HRR786535:HRT786537 IBN786535:IBP786537 ILJ786535:ILL786537 IVF786535:IVH786537 JFB786535:JFD786537 JOX786535:JOZ786537 JYT786535:JYV786537 KIP786535:KIR786537 KSL786535:KSN786537 LCH786535:LCJ786537 LMD786535:LMF786537 LVZ786535:LWB786537 MFV786535:MFX786537 MPR786535:MPT786537 MZN786535:MZP786537 NJJ786535:NJL786537 NTF786535:NTH786537 ODB786535:ODD786537 OMX786535:OMZ786537 OWT786535:OWV786537 PGP786535:PGR786537 PQL786535:PQN786537 QAH786535:QAJ786537 QKD786535:QKF786537 QTZ786535:QUB786537 RDV786535:RDX786537 RNR786535:RNT786537 RXN786535:RXP786537 SHJ786535:SHL786537 SRF786535:SRH786537 TBB786535:TBD786537 TKX786535:TKZ786537 TUT786535:TUV786537 UEP786535:UER786537 UOL786535:UON786537 UYH786535:UYJ786537 VID786535:VIF786537 VRZ786535:VSB786537 WBV786535:WBX786537 WLR786535:WLT786537 WVN786535:WVP786537 F852071:H852073 JB852071:JD852073 SX852071:SZ852073 ACT852071:ACV852073 AMP852071:AMR852073 AWL852071:AWN852073 BGH852071:BGJ852073 BQD852071:BQF852073 BZZ852071:CAB852073 CJV852071:CJX852073 CTR852071:CTT852073 DDN852071:DDP852073 DNJ852071:DNL852073 DXF852071:DXH852073 EHB852071:EHD852073 EQX852071:EQZ852073 FAT852071:FAV852073 FKP852071:FKR852073 FUL852071:FUN852073 GEH852071:GEJ852073 GOD852071:GOF852073 GXZ852071:GYB852073 HHV852071:HHX852073 HRR852071:HRT852073 IBN852071:IBP852073 ILJ852071:ILL852073 IVF852071:IVH852073 JFB852071:JFD852073 JOX852071:JOZ852073 JYT852071:JYV852073 KIP852071:KIR852073 KSL852071:KSN852073 LCH852071:LCJ852073 LMD852071:LMF852073 LVZ852071:LWB852073 MFV852071:MFX852073 MPR852071:MPT852073 MZN852071:MZP852073 NJJ852071:NJL852073 NTF852071:NTH852073 ODB852071:ODD852073 OMX852071:OMZ852073 OWT852071:OWV852073 PGP852071:PGR852073 PQL852071:PQN852073 QAH852071:QAJ852073 QKD852071:QKF852073 QTZ852071:QUB852073 RDV852071:RDX852073 RNR852071:RNT852073 RXN852071:RXP852073 SHJ852071:SHL852073 SRF852071:SRH852073 TBB852071:TBD852073 TKX852071:TKZ852073 TUT852071:TUV852073 UEP852071:UER852073 UOL852071:UON852073 UYH852071:UYJ852073 VID852071:VIF852073 VRZ852071:VSB852073 WBV852071:WBX852073 WLR852071:WLT852073 WVN852071:WVP852073 F917607:H917609 JB917607:JD917609 SX917607:SZ917609 ACT917607:ACV917609 AMP917607:AMR917609 AWL917607:AWN917609 BGH917607:BGJ917609 BQD917607:BQF917609 BZZ917607:CAB917609 CJV917607:CJX917609 CTR917607:CTT917609 DDN917607:DDP917609 DNJ917607:DNL917609 DXF917607:DXH917609 EHB917607:EHD917609 EQX917607:EQZ917609 FAT917607:FAV917609 FKP917607:FKR917609 FUL917607:FUN917609 GEH917607:GEJ917609 GOD917607:GOF917609 GXZ917607:GYB917609 HHV917607:HHX917609 HRR917607:HRT917609 IBN917607:IBP917609 ILJ917607:ILL917609 IVF917607:IVH917609 JFB917607:JFD917609 JOX917607:JOZ917609 JYT917607:JYV917609 KIP917607:KIR917609 KSL917607:KSN917609 LCH917607:LCJ917609 LMD917607:LMF917609 LVZ917607:LWB917609 MFV917607:MFX917609 MPR917607:MPT917609 MZN917607:MZP917609 NJJ917607:NJL917609 NTF917607:NTH917609 ODB917607:ODD917609 OMX917607:OMZ917609 OWT917607:OWV917609 PGP917607:PGR917609 PQL917607:PQN917609 QAH917607:QAJ917609 QKD917607:QKF917609 QTZ917607:QUB917609 RDV917607:RDX917609 RNR917607:RNT917609 RXN917607:RXP917609 SHJ917607:SHL917609 SRF917607:SRH917609 TBB917607:TBD917609 TKX917607:TKZ917609 TUT917607:TUV917609 UEP917607:UER917609 UOL917607:UON917609 UYH917607:UYJ917609 VID917607:VIF917609 VRZ917607:VSB917609 WBV917607:WBX917609 WLR917607:WLT917609 WVN917607:WVP917609 F983143:H983145 JB983143:JD983145 SX983143:SZ983145 ACT983143:ACV983145 AMP983143:AMR983145 AWL983143:AWN983145 BGH983143:BGJ983145 BQD983143:BQF983145 BZZ983143:CAB983145 CJV983143:CJX983145 CTR983143:CTT983145 DDN983143:DDP983145 DNJ983143:DNL983145 DXF983143:DXH983145 EHB983143:EHD983145 EQX983143:EQZ983145 FAT983143:FAV983145 FKP983143:FKR983145 FUL983143:FUN983145 GEH983143:GEJ983145 GOD983143:GOF983145 GXZ983143:GYB983145 HHV983143:HHX983145 HRR983143:HRT983145 IBN983143:IBP983145 ILJ983143:ILL983145 IVF983143:IVH983145 JFB983143:JFD983145 JOX983143:JOZ983145 JYT983143:JYV983145 KIP983143:KIR983145 KSL983143:KSN983145 LCH983143:LCJ983145 LMD983143:LMF983145 LVZ983143:LWB983145 MFV983143:MFX983145 MPR983143:MPT983145 MZN983143:MZP983145 NJJ983143:NJL983145 NTF983143:NTH983145 ODB983143:ODD983145 OMX983143:OMZ983145 OWT983143:OWV983145 PGP983143:PGR983145 PQL983143:PQN983145 QAH983143:QAJ983145 QKD983143:QKF983145 QTZ983143:QUB983145 RDV983143:RDX983145 RNR983143:RNT983145 RXN983143:RXP983145 SHJ983143:SHL983145 SRF983143:SRH983145 TBB983143:TBD983145 TKX983143:TKZ983145 TUT983143:TUV983145 UEP983143:UER983145 UOL983143:UON983145 UYH983143:UYJ983145 VID983143:VIF983145 VRZ983143:VSB983145 WBV983143:WBX983145 WLR983143:WLT983145 WVN983143:WVP983145" xr:uid="{35551220-4FAE-4A38-B51C-141E52C77059}">
      <formula1>"R22,R410A,R407C,R134a,R123a,R290"</formula1>
    </dataValidation>
    <dataValidation type="list" allowBlank="1" showInputMessage="1" showErrorMessage="1" sqref="F65642:H65643 JB65642:JD65643 SX65642:SZ65643 ACT65642:ACV65643 AMP65642:AMR65643 AWL65642:AWN65643 BGH65642:BGJ65643 BQD65642:BQF65643 BZZ65642:CAB65643 CJV65642:CJX65643 CTR65642:CTT65643 DDN65642:DDP65643 DNJ65642:DNL65643 DXF65642:DXH65643 EHB65642:EHD65643 EQX65642:EQZ65643 FAT65642:FAV65643 FKP65642:FKR65643 FUL65642:FUN65643 GEH65642:GEJ65643 GOD65642:GOF65643 GXZ65642:GYB65643 HHV65642:HHX65643 HRR65642:HRT65643 IBN65642:IBP65643 ILJ65642:ILL65643 IVF65642:IVH65643 JFB65642:JFD65643 JOX65642:JOZ65643 JYT65642:JYV65643 KIP65642:KIR65643 KSL65642:KSN65643 LCH65642:LCJ65643 LMD65642:LMF65643 LVZ65642:LWB65643 MFV65642:MFX65643 MPR65642:MPT65643 MZN65642:MZP65643 NJJ65642:NJL65643 NTF65642:NTH65643 ODB65642:ODD65643 OMX65642:OMZ65643 OWT65642:OWV65643 PGP65642:PGR65643 PQL65642:PQN65643 QAH65642:QAJ65643 QKD65642:QKF65643 QTZ65642:QUB65643 RDV65642:RDX65643 RNR65642:RNT65643 RXN65642:RXP65643 SHJ65642:SHL65643 SRF65642:SRH65643 TBB65642:TBD65643 TKX65642:TKZ65643 TUT65642:TUV65643 UEP65642:UER65643 UOL65642:UON65643 UYH65642:UYJ65643 VID65642:VIF65643 VRZ65642:VSB65643 WBV65642:WBX65643 WLR65642:WLT65643 WVN65642:WVP65643 F131178:H131179 JB131178:JD131179 SX131178:SZ131179 ACT131178:ACV131179 AMP131178:AMR131179 AWL131178:AWN131179 BGH131178:BGJ131179 BQD131178:BQF131179 BZZ131178:CAB131179 CJV131178:CJX131179 CTR131178:CTT131179 DDN131178:DDP131179 DNJ131178:DNL131179 DXF131178:DXH131179 EHB131178:EHD131179 EQX131178:EQZ131179 FAT131178:FAV131179 FKP131178:FKR131179 FUL131178:FUN131179 GEH131178:GEJ131179 GOD131178:GOF131179 GXZ131178:GYB131179 HHV131178:HHX131179 HRR131178:HRT131179 IBN131178:IBP131179 ILJ131178:ILL131179 IVF131178:IVH131179 JFB131178:JFD131179 JOX131178:JOZ131179 JYT131178:JYV131179 KIP131178:KIR131179 KSL131178:KSN131179 LCH131178:LCJ131179 LMD131178:LMF131179 LVZ131178:LWB131179 MFV131178:MFX131179 MPR131178:MPT131179 MZN131178:MZP131179 NJJ131178:NJL131179 NTF131178:NTH131179 ODB131178:ODD131179 OMX131178:OMZ131179 OWT131178:OWV131179 PGP131178:PGR131179 PQL131178:PQN131179 QAH131178:QAJ131179 QKD131178:QKF131179 QTZ131178:QUB131179 RDV131178:RDX131179 RNR131178:RNT131179 RXN131178:RXP131179 SHJ131178:SHL131179 SRF131178:SRH131179 TBB131178:TBD131179 TKX131178:TKZ131179 TUT131178:TUV131179 UEP131178:UER131179 UOL131178:UON131179 UYH131178:UYJ131179 VID131178:VIF131179 VRZ131178:VSB131179 WBV131178:WBX131179 WLR131178:WLT131179 WVN131178:WVP131179 F196714:H196715 JB196714:JD196715 SX196714:SZ196715 ACT196714:ACV196715 AMP196714:AMR196715 AWL196714:AWN196715 BGH196714:BGJ196715 BQD196714:BQF196715 BZZ196714:CAB196715 CJV196714:CJX196715 CTR196714:CTT196715 DDN196714:DDP196715 DNJ196714:DNL196715 DXF196714:DXH196715 EHB196714:EHD196715 EQX196714:EQZ196715 FAT196714:FAV196715 FKP196714:FKR196715 FUL196714:FUN196715 GEH196714:GEJ196715 GOD196714:GOF196715 GXZ196714:GYB196715 HHV196714:HHX196715 HRR196714:HRT196715 IBN196714:IBP196715 ILJ196714:ILL196715 IVF196714:IVH196715 JFB196714:JFD196715 JOX196714:JOZ196715 JYT196714:JYV196715 KIP196714:KIR196715 KSL196714:KSN196715 LCH196714:LCJ196715 LMD196714:LMF196715 LVZ196714:LWB196715 MFV196714:MFX196715 MPR196714:MPT196715 MZN196714:MZP196715 NJJ196714:NJL196715 NTF196714:NTH196715 ODB196714:ODD196715 OMX196714:OMZ196715 OWT196714:OWV196715 PGP196714:PGR196715 PQL196714:PQN196715 QAH196714:QAJ196715 QKD196714:QKF196715 QTZ196714:QUB196715 RDV196714:RDX196715 RNR196714:RNT196715 RXN196714:RXP196715 SHJ196714:SHL196715 SRF196714:SRH196715 TBB196714:TBD196715 TKX196714:TKZ196715 TUT196714:TUV196715 UEP196714:UER196715 UOL196714:UON196715 UYH196714:UYJ196715 VID196714:VIF196715 VRZ196714:VSB196715 WBV196714:WBX196715 WLR196714:WLT196715 WVN196714:WVP196715 F262250:H262251 JB262250:JD262251 SX262250:SZ262251 ACT262250:ACV262251 AMP262250:AMR262251 AWL262250:AWN262251 BGH262250:BGJ262251 BQD262250:BQF262251 BZZ262250:CAB262251 CJV262250:CJX262251 CTR262250:CTT262251 DDN262250:DDP262251 DNJ262250:DNL262251 DXF262250:DXH262251 EHB262250:EHD262251 EQX262250:EQZ262251 FAT262250:FAV262251 FKP262250:FKR262251 FUL262250:FUN262251 GEH262250:GEJ262251 GOD262250:GOF262251 GXZ262250:GYB262251 HHV262250:HHX262251 HRR262250:HRT262251 IBN262250:IBP262251 ILJ262250:ILL262251 IVF262250:IVH262251 JFB262250:JFD262251 JOX262250:JOZ262251 JYT262250:JYV262251 KIP262250:KIR262251 KSL262250:KSN262251 LCH262250:LCJ262251 LMD262250:LMF262251 LVZ262250:LWB262251 MFV262250:MFX262251 MPR262250:MPT262251 MZN262250:MZP262251 NJJ262250:NJL262251 NTF262250:NTH262251 ODB262250:ODD262251 OMX262250:OMZ262251 OWT262250:OWV262251 PGP262250:PGR262251 PQL262250:PQN262251 QAH262250:QAJ262251 QKD262250:QKF262251 QTZ262250:QUB262251 RDV262250:RDX262251 RNR262250:RNT262251 RXN262250:RXP262251 SHJ262250:SHL262251 SRF262250:SRH262251 TBB262250:TBD262251 TKX262250:TKZ262251 TUT262250:TUV262251 UEP262250:UER262251 UOL262250:UON262251 UYH262250:UYJ262251 VID262250:VIF262251 VRZ262250:VSB262251 WBV262250:WBX262251 WLR262250:WLT262251 WVN262250:WVP262251 F327786:H327787 JB327786:JD327787 SX327786:SZ327787 ACT327786:ACV327787 AMP327786:AMR327787 AWL327786:AWN327787 BGH327786:BGJ327787 BQD327786:BQF327787 BZZ327786:CAB327787 CJV327786:CJX327787 CTR327786:CTT327787 DDN327786:DDP327787 DNJ327786:DNL327787 DXF327786:DXH327787 EHB327786:EHD327787 EQX327786:EQZ327787 FAT327786:FAV327787 FKP327786:FKR327787 FUL327786:FUN327787 GEH327786:GEJ327787 GOD327786:GOF327787 GXZ327786:GYB327787 HHV327786:HHX327787 HRR327786:HRT327787 IBN327786:IBP327787 ILJ327786:ILL327787 IVF327786:IVH327787 JFB327786:JFD327787 JOX327786:JOZ327787 JYT327786:JYV327787 KIP327786:KIR327787 KSL327786:KSN327787 LCH327786:LCJ327787 LMD327786:LMF327787 LVZ327786:LWB327787 MFV327786:MFX327787 MPR327786:MPT327787 MZN327786:MZP327787 NJJ327786:NJL327787 NTF327786:NTH327787 ODB327786:ODD327787 OMX327786:OMZ327787 OWT327786:OWV327787 PGP327786:PGR327787 PQL327786:PQN327787 QAH327786:QAJ327787 QKD327786:QKF327787 QTZ327786:QUB327787 RDV327786:RDX327787 RNR327786:RNT327787 RXN327786:RXP327787 SHJ327786:SHL327787 SRF327786:SRH327787 TBB327786:TBD327787 TKX327786:TKZ327787 TUT327786:TUV327787 UEP327786:UER327787 UOL327786:UON327787 UYH327786:UYJ327787 VID327786:VIF327787 VRZ327786:VSB327787 WBV327786:WBX327787 WLR327786:WLT327787 WVN327786:WVP327787 F393322:H393323 JB393322:JD393323 SX393322:SZ393323 ACT393322:ACV393323 AMP393322:AMR393323 AWL393322:AWN393323 BGH393322:BGJ393323 BQD393322:BQF393323 BZZ393322:CAB393323 CJV393322:CJX393323 CTR393322:CTT393323 DDN393322:DDP393323 DNJ393322:DNL393323 DXF393322:DXH393323 EHB393322:EHD393323 EQX393322:EQZ393323 FAT393322:FAV393323 FKP393322:FKR393323 FUL393322:FUN393323 GEH393322:GEJ393323 GOD393322:GOF393323 GXZ393322:GYB393323 HHV393322:HHX393323 HRR393322:HRT393323 IBN393322:IBP393323 ILJ393322:ILL393323 IVF393322:IVH393323 JFB393322:JFD393323 JOX393322:JOZ393323 JYT393322:JYV393323 KIP393322:KIR393323 KSL393322:KSN393323 LCH393322:LCJ393323 LMD393322:LMF393323 LVZ393322:LWB393323 MFV393322:MFX393323 MPR393322:MPT393323 MZN393322:MZP393323 NJJ393322:NJL393323 NTF393322:NTH393323 ODB393322:ODD393323 OMX393322:OMZ393323 OWT393322:OWV393323 PGP393322:PGR393323 PQL393322:PQN393323 QAH393322:QAJ393323 QKD393322:QKF393323 QTZ393322:QUB393323 RDV393322:RDX393323 RNR393322:RNT393323 RXN393322:RXP393323 SHJ393322:SHL393323 SRF393322:SRH393323 TBB393322:TBD393323 TKX393322:TKZ393323 TUT393322:TUV393323 UEP393322:UER393323 UOL393322:UON393323 UYH393322:UYJ393323 VID393322:VIF393323 VRZ393322:VSB393323 WBV393322:WBX393323 WLR393322:WLT393323 WVN393322:WVP393323 F458858:H458859 JB458858:JD458859 SX458858:SZ458859 ACT458858:ACV458859 AMP458858:AMR458859 AWL458858:AWN458859 BGH458858:BGJ458859 BQD458858:BQF458859 BZZ458858:CAB458859 CJV458858:CJX458859 CTR458858:CTT458859 DDN458858:DDP458859 DNJ458858:DNL458859 DXF458858:DXH458859 EHB458858:EHD458859 EQX458858:EQZ458859 FAT458858:FAV458859 FKP458858:FKR458859 FUL458858:FUN458859 GEH458858:GEJ458859 GOD458858:GOF458859 GXZ458858:GYB458859 HHV458858:HHX458859 HRR458858:HRT458859 IBN458858:IBP458859 ILJ458858:ILL458859 IVF458858:IVH458859 JFB458858:JFD458859 JOX458858:JOZ458859 JYT458858:JYV458859 KIP458858:KIR458859 KSL458858:KSN458859 LCH458858:LCJ458859 LMD458858:LMF458859 LVZ458858:LWB458859 MFV458858:MFX458859 MPR458858:MPT458859 MZN458858:MZP458859 NJJ458858:NJL458859 NTF458858:NTH458859 ODB458858:ODD458859 OMX458858:OMZ458859 OWT458858:OWV458859 PGP458858:PGR458859 PQL458858:PQN458859 QAH458858:QAJ458859 QKD458858:QKF458859 QTZ458858:QUB458859 RDV458858:RDX458859 RNR458858:RNT458859 RXN458858:RXP458859 SHJ458858:SHL458859 SRF458858:SRH458859 TBB458858:TBD458859 TKX458858:TKZ458859 TUT458858:TUV458859 UEP458858:UER458859 UOL458858:UON458859 UYH458858:UYJ458859 VID458858:VIF458859 VRZ458858:VSB458859 WBV458858:WBX458859 WLR458858:WLT458859 WVN458858:WVP458859 F524394:H524395 JB524394:JD524395 SX524394:SZ524395 ACT524394:ACV524395 AMP524394:AMR524395 AWL524394:AWN524395 BGH524394:BGJ524395 BQD524394:BQF524395 BZZ524394:CAB524395 CJV524394:CJX524395 CTR524394:CTT524395 DDN524394:DDP524395 DNJ524394:DNL524395 DXF524394:DXH524395 EHB524394:EHD524395 EQX524394:EQZ524395 FAT524394:FAV524395 FKP524394:FKR524395 FUL524394:FUN524395 GEH524394:GEJ524395 GOD524394:GOF524395 GXZ524394:GYB524395 HHV524394:HHX524395 HRR524394:HRT524395 IBN524394:IBP524395 ILJ524394:ILL524395 IVF524394:IVH524395 JFB524394:JFD524395 JOX524394:JOZ524395 JYT524394:JYV524395 KIP524394:KIR524395 KSL524394:KSN524395 LCH524394:LCJ524395 LMD524394:LMF524395 LVZ524394:LWB524395 MFV524394:MFX524395 MPR524394:MPT524395 MZN524394:MZP524395 NJJ524394:NJL524395 NTF524394:NTH524395 ODB524394:ODD524395 OMX524394:OMZ524395 OWT524394:OWV524395 PGP524394:PGR524395 PQL524394:PQN524395 QAH524394:QAJ524395 QKD524394:QKF524395 QTZ524394:QUB524395 RDV524394:RDX524395 RNR524394:RNT524395 RXN524394:RXP524395 SHJ524394:SHL524395 SRF524394:SRH524395 TBB524394:TBD524395 TKX524394:TKZ524395 TUT524394:TUV524395 UEP524394:UER524395 UOL524394:UON524395 UYH524394:UYJ524395 VID524394:VIF524395 VRZ524394:VSB524395 WBV524394:WBX524395 WLR524394:WLT524395 WVN524394:WVP524395 F589930:H589931 JB589930:JD589931 SX589930:SZ589931 ACT589930:ACV589931 AMP589930:AMR589931 AWL589930:AWN589931 BGH589930:BGJ589931 BQD589930:BQF589931 BZZ589930:CAB589931 CJV589930:CJX589931 CTR589930:CTT589931 DDN589930:DDP589931 DNJ589930:DNL589931 DXF589930:DXH589931 EHB589930:EHD589931 EQX589930:EQZ589931 FAT589930:FAV589931 FKP589930:FKR589931 FUL589930:FUN589931 GEH589930:GEJ589931 GOD589930:GOF589931 GXZ589930:GYB589931 HHV589930:HHX589931 HRR589930:HRT589931 IBN589930:IBP589931 ILJ589930:ILL589931 IVF589930:IVH589931 JFB589930:JFD589931 JOX589930:JOZ589931 JYT589930:JYV589931 KIP589930:KIR589931 KSL589930:KSN589931 LCH589930:LCJ589931 LMD589930:LMF589931 LVZ589930:LWB589931 MFV589930:MFX589931 MPR589930:MPT589931 MZN589930:MZP589931 NJJ589930:NJL589931 NTF589930:NTH589931 ODB589930:ODD589931 OMX589930:OMZ589931 OWT589930:OWV589931 PGP589930:PGR589931 PQL589930:PQN589931 QAH589930:QAJ589931 QKD589930:QKF589931 QTZ589930:QUB589931 RDV589930:RDX589931 RNR589930:RNT589931 RXN589930:RXP589931 SHJ589930:SHL589931 SRF589930:SRH589931 TBB589930:TBD589931 TKX589930:TKZ589931 TUT589930:TUV589931 UEP589930:UER589931 UOL589930:UON589931 UYH589930:UYJ589931 VID589930:VIF589931 VRZ589930:VSB589931 WBV589930:WBX589931 WLR589930:WLT589931 WVN589930:WVP589931 F655466:H655467 JB655466:JD655467 SX655466:SZ655467 ACT655466:ACV655467 AMP655466:AMR655467 AWL655466:AWN655467 BGH655466:BGJ655467 BQD655466:BQF655467 BZZ655466:CAB655467 CJV655466:CJX655467 CTR655466:CTT655467 DDN655466:DDP655467 DNJ655466:DNL655467 DXF655466:DXH655467 EHB655466:EHD655467 EQX655466:EQZ655467 FAT655466:FAV655467 FKP655466:FKR655467 FUL655466:FUN655467 GEH655466:GEJ655467 GOD655466:GOF655467 GXZ655466:GYB655467 HHV655466:HHX655467 HRR655466:HRT655467 IBN655466:IBP655467 ILJ655466:ILL655467 IVF655466:IVH655467 JFB655466:JFD655467 JOX655466:JOZ655467 JYT655466:JYV655467 KIP655466:KIR655467 KSL655466:KSN655467 LCH655466:LCJ655467 LMD655466:LMF655467 LVZ655466:LWB655467 MFV655466:MFX655467 MPR655466:MPT655467 MZN655466:MZP655467 NJJ655466:NJL655467 NTF655466:NTH655467 ODB655466:ODD655467 OMX655466:OMZ655467 OWT655466:OWV655467 PGP655466:PGR655467 PQL655466:PQN655467 QAH655466:QAJ655467 QKD655466:QKF655467 QTZ655466:QUB655467 RDV655466:RDX655467 RNR655466:RNT655467 RXN655466:RXP655467 SHJ655466:SHL655467 SRF655466:SRH655467 TBB655466:TBD655467 TKX655466:TKZ655467 TUT655466:TUV655467 UEP655466:UER655467 UOL655466:UON655467 UYH655466:UYJ655467 VID655466:VIF655467 VRZ655466:VSB655467 WBV655466:WBX655467 WLR655466:WLT655467 WVN655466:WVP655467 F721002:H721003 JB721002:JD721003 SX721002:SZ721003 ACT721002:ACV721003 AMP721002:AMR721003 AWL721002:AWN721003 BGH721002:BGJ721003 BQD721002:BQF721003 BZZ721002:CAB721003 CJV721002:CJX721003 CTR721002:CTT721003 DDN721002:DDP721003 DNJ721002:DNL721003 DXF721002:DXH721003 EHB721002:EHD721003 EQX721002:EQZ721003 FAT721002:FAV721003 FKP721002:FKR721003 FUL721002:FUN721003 GEH721002:GEJ721003 GOD721002:GOF721003 GXZ721002:GYB721003 HHV721002:HHX721003 HRR721002:HRT721003 IBN721002:IBP721003 ILJ721002:ILL721003 IVF721002:IVH721003 JFB721002:JFD721003 JOX721002:JOZ721003 JYT721002:JYV721003 KIP721002:KIR721003 KSL721002:KSN721003 LCH721002:LCJ721003 LMD721002:LMF721003 LVZ721002:LWB721003 MFV721002:MFX721003 MPR721002:MPT721003 MZN721002:MZP721003 NJJ721002:NJL721003 NTF721002:NTH721003 ODB721002:ODD721003 OMX721002:OMZ721003 OWT721002:OWV721003 PGP721002:PGR721003 PQL721002:PQN721003 QAH721002:QAJ721003 QKD721002:QKF721003 QTZ721002:QUB721003 RDV721002:RDX721003 RNR721002:RNT721003 RXN721002:RXP721003 SHJ721002:SHL721003 SRF721002:SRH721003 TBB721002:TBD721003 TKX721002:TKZ721003 TUT721002:TUV721003 UEP721002:UER721003 UOL721002:UON721003 UYH721002:UYJ721003 VID721002:VIF721003 VRZ721002:VSB721003 WBV721002:WBX721003 WLR721002:WLT721003 WVN721002:WVP721003 F786538:H786539 JB786538:JD786539 SX786538:SZ786539 ACT786538:ACV786539 AMP786538:AMR786539 AWL786538:AWN786539 BGH786538:BGJ786539 BQD786538:BQF786539 BZZ786538:CAB786539 CJV786538:CJX786539 CTR786538:CTT786539 DDN786538:DDP786539 DNJ786538:DNL786539 DXF786538:DXH786539 EHB786538:EHD786539 EQX786538:EQZ786539 FAT786538:FAV786539 FKP786538:FKR786539 FUL786538:FUN786539 GEH786538:GEJ786539 GOD786538:GOF786539 GXZ786538:GYB786539 HHV786538:HHX786539 HRR786538:HRT786539 IBN786538:IBP786539 ILJ786538:ILL786539 IVF786538:IVH786539 JFB786538:JFD786539 JOX786538:JOZ786539 JYT786538:JYV786539 KIP786538:KIR786539 KSL786538:KSN786539 LCH786538:LCJ786539 LMD786538:LMF786539 LVZ786538:LWB786539 MFV786538:MFX786539 MPR786538:MPT786539 MZN786538:MZP786539 NJJ786538:NJL786539 NTF786538:NTH786539 ODB786538:ODD786539 OMX786538:OMZ786539 OWT786538:OWV786539 PGP786538:PGR786539 PQL786538:PQN786539 QAH786538:QAJ786539 QKD786538:QKF786539 QTZ786538:QUB786539 RDV786538:RDX786539 RNR786538:RNT786539 RXN786538:RXP786539 SHJ786538:SHL786539 SRF786538:SRH786539 TBB786538:TBD786539 TKX786538:TKZ786539 TUT786538:TUV786539 UEP786538:UER786539 UOL786538:UON786539 UYH786538:UYJ786539 VID786538:VIF786539 VRZ786538:VSB786539 WBV786538:WBX786539 WLR786538:WLT786539 WVN786538:WVP786539 F852074:H852075 JB852074:JD852075 SX852074:SZ852075 ACT852074:ACV852075 AMP852074:AMR852075 AWL852074:AWN852075 BGH852074:BGJ852075 BQD852074:BQF852075 BZZ852074:CAB852075 CJV852074:CJX852075 CTR852074:CTT852075 DDN852074:DDP852075 DNJ852074:DNL852075 DXF852074:DXH852075 EHB852074:EHD852075 EQX852074:EQZ852075 FAT852074:FAV852075 FKP852074:FKR852075 FUL852074:FUN852075 GEH852074:GEJ852075 GOD852074:GOF852075 GXZ852074:GYB852075 HHV852074:HHX852075 HRR852074:HRT852075 IBN852074:IBP852075 ILJ852074:ILL852075 IVF852074:IVH852075 JFB852074:JFD852075 JOX852074:JOZ852075 JYT852074:JYV852075 KIP852074:KIR852075 KSL852074:KSN852075 LCH852074:LCJ852075 LMD852074:LMF852075 LVZ852074:LWB852075 MFV852074:MFX852075 MPR852074:MPT852075 MZN852074:MZP852075 NJJ852074:NJL852075 NTF852074:NTH852075 ODB852074:ODD852075 OMX852074:OMZ852075 OWT852074:OWV852075 PGP852074:PGR852075 PQL852074:PQN852075 QAH852074:QAJ852075 QKD852074:QKF852075 QTZ852074:QUB852075 RDV852074:RDX852075 RNR852074:RNT852075 RXN852074:RXP852075 SHJ852074:SHL852075 SRF852074:SRH852075 TBB852074:TBD852075 TKX852074:TKZ852075 TUT852074:TUV852075 UEP852074:UER852075 UOL852074:UON852075 UYH852074:UYJ852075 VID852074:VIF852075 VRZ852074:VSB852075 WBV852074:WBX852075 WLR852074:WLT852075 WVN852074:WVP852075 F917610:H917611 JB917610:JD917611 SX917610:SZ917611 ACT917610:ACV917611 AMP917610:AMR917611 AWL917610:AWN917611 BGH917610:BGJ917611 BQD917610:BQF917611 BZZ917610:CAB917611 CJV917610:CJX917611 CTR917610:CTT917611 DDN917610:DDP917611 DNJ917610:DNL917611 DXF917610:DXH917611 EHB917610:EHD917611 EQX917610:EQZ917611 FAT917610:FAV917611 FKP917610:FKR917611 FUL917610:FUN917611 GEH917610:GEJ917611 GOD917610:GOF917611 GXZ917610:GYB917611 HHV917610:HHX917611 HRR917610:HRT917611 IBN917610:IBP917611 ILJ917610:ILL917611 IVF917610:IVH917611 JFB917610:JFD917611 JOX917610:JOZ917611 JYT917610:JYV917611 KIP917610:KIR917611 KSL917610:KSN917611 LCH917610:LCJ917611 LMD917610:LMF917611 LVZ917610:LWB917611 MFV917610:MFX917611 MPR917610:MPT917611 MZN917610:MZP917611 NJJ917610:NJL917611 NTF917610:NTH917611 ODB917610:ODD917611 OMX917610:OMZ917611 OWT917610:OWV917611 PGP917610:PGR917611 PQL917610:PQN917611 QAH917610:QAJ917611 QKD917610:QKF917611 QTZ917610:QUB917611 RDV917610:RDX917611 RNR917610:RNT917611 RXN917610:RXP917611 SHJ917610:SHL917611 SRF917610:SRH917611 TBB917610:TBD917611 TKX917610:TKZ917611 TUT917610:TUV917611 UEP917610:UER917611 UOL917610:UON917611 UYH917610:UYJ917611 VID917610:VIF917611 VRZ917610:VSB917611 WBV917610:WBX917611 WLR917610:WLT917611 WVN917610:WVP917611 F983146:H983147 JB983146:JD983147 SX983146:SZ983147 ACT983146:ACV983147 AMP983146:AMR983147 AWL983146:AWN983147 BGH983146:BGJ983147 BQD983146:BQF983147 BZZ983146:CAB983147 CJV983146:CJX983147 CTR983146:CTT983147 DDN983146:DDP983147 DNJ983146:DNL983147 DXF983146:DXH983147 EHB983146:EHD983147 EQX983146:EQZ983147 FAT983146:FAV983147 FKP983146:FKR983147 FUL983146:FUN983147 GEH983146:GEJ983147 GOD983146:GOF983147 GXZ983146:GYB983147 HHV983146:HHX983147 HRR983146:HRT983147 IBN983146:IBP983147 ILJ983146:ILL983147 IVF983146:IVH983147 JFB983146:JFD983147 JOX983146:JOZ983147 JYT983146:JYV983147 KIP983146:KIR983147 KSL983146:KSN983147 LCH983146:LCJ983147 LMD983146:LMF983147 LVZ983146:LWB983147 MFV983146:MFX983147 MPR983146:MPT983147 MZN983146:MZP983147 NJJ983146:NJL983147 NTF983146:NTH983147 ODB983146:ODD983147 OMX983146:OMZ983147 OWT983146:OWV983147 PGP983146:PGR983147 PQL983146:PQN983147 QAH983146:QAJ983147 QKD983146:QKF983147 QTZ983146:QUB983147 RDV983146:RDX983147 RNR983146:RNT983147 RXN983146:RXP983147 SHJ983146:SHL983147 SRF983146:SRH983147 TBB983146:TBD983147 TKX983146:TKZ983147 TUT983146:TUV983147 UEP983146:UER983147 UOL983146:UON983147 UYH983146:UYJ983147 VID983146:VIF983147 VRZ983146:VSB983147 WBV983146:WBX983147 WLR983146:WLT983147 WVN983146:WVP983147 F112:I112 JB112:JE112 SX112:TA112 ACT112:ACW112 AMP112:AMS112 AWL112:AWO112 BGH112:BGK112 BQD112:BQG112 BZZ112:CAC112 CJV112:CJY112 CTR112:CTU112 DDN112:DDQ112 DNJ112:DNM112 DXF112:DXI112 EHB112:EHE112 EQX112:ERA112 FAT112:FAW112 FKP112:FKS112 FUL112:FUO112 GEH112:GEK112 GOD112:GOG112 GXZ112:GYC112 HHV112:HHY112 HRR112:HRU112 IBN112:IBQ112 ILJ112:ILM112 IVF112:IVI112 JFB112:JFE112 JOX112:JPA112 JYT112:JYW112 KIP112:KIS112 KSL112:KSO112 LCH112:LCK112 LMD112:LMG112 LVZ112:LWC112 MFV112:MFY112 MPR112:MPU112 MZN112:MZQ112 NJJ112:NJM112 NTF112:NTI112 ODB112:ODE112 OMX112:ONA112 OWT112:OWW112 PGP112:PGS112 PQL112:PQO112 QAH112:QAK112 QKD112:QKG112 QTZ112:QUC112 RDV112:RDY112 RNR112:RNU112 RXN112:RXQ112 SHJ112:SHM112 SRF112:SRI112 TBB112:TBE112 TKX112:TLA112 TUT112:TUW112 UEP112:UES112 UOL112:UOO112 UYH112:UYK112 VID112:VIG112 VRZ112:VSC112 WBV112:WBY112 WLR112:WLU112 WVN112:WVQ112 I65642 JE65642 TA65642 ACW65642 AMS65642 AWO65642 BGK65642 BQG65642 CAC65642 CJY65642 CTU65642 DDQ65642 DNM65642 DXI65642 EHE65642 ERA65642 FAW65642 FKS65642 FUO65642 GEK65642 GOG65642 GYC65642 HHY65642 HRU65642 IBQ65642 ILM65642 IVI65642 JFE65642 JPA65642 JYW65642 KIS65642 KSO65642 LCK65642 LMG65642 LWC65642 MFY65642 MPU65642 MZQ65642 NJM65642 NTI65642 ODE65642 ONA65642 OWW65642 PGS65642 PQO65642 QAK65642 QKG65642 QUC65642 RDY65642 RNU65642 RXQ65642 SHM65642 SRI65642 TBE65642 TLA65642 TUW65642 UES65642 UOO65642 UYK65642 VIG65642 VSC65642 WBY65642 WLU65642 WVQ65642 I131178 JE131178 TA131178 ACW131178 AMS131178 AWO131178 BGK131178 BQG131178 CAC131178 CJY131178 CTU131178 DDQ131178 DNM131178 DXI131178 EHE131178 ERA131178 FAW131178 FKS131178 FUO131178 GEK131178 GOG131178 GYC131178 HHY131178 HRU131178 IBQ131178 ILM131178 IVI131178 JFE131178 JPA131178 JYW131178 KIS131178 KSO131178 LCK131178 LMG131178 LWC131178 MFY131178 MPU131178 MZQ131178 NJM131178 NTI131178 ODE131178 ONA131178 OWW131178 PGS131178 PQO131178 QAK131178 QKG131178 QUC131178 RDY131178 RNU131178 RXQ131178 SHM131178 SRI131178 TBE131178 TLA131178 TUW131178 UES131178 UOO131178 UYK131178 VIG131178 VSC131178 WBY131178 WLU131178 WVQ131178 I196714 JE196714 TA196714 ACW196714 AMS196714 AWO196714 BGK196714 BQG196714 CAC196714 CJY196714 CTU196714 DDQ196714 DNM196714 DXI196714 EHE196714 ERA196714 FAW196714 FKS196714 FUO196714 GEK196714 GOG196714 GYC196714 HHY196714 HRU196714 IBQ196714 ILM196714 IVI196714 JFE196714 JPA196714 JYW196714 KIS196714 KSO196714 LCK196714 LMG196714 LWC196714 MFY196714 MPU196714 MZQ196714 NJM196714 NTI196714 ODE196714 ONA196714 OWW196714 PGS196714 PQO196714 QAK196714 QKG196714 QUC196714 RDY196714 RNU196714 RXQ196714 SHM196714 SRI196714 TBE196714 TLA196714 TUW196714 UES196714 UOO196714 UYK196714 VIG196714 VSC196714 WBY196714 WLU196714 WVQ196714 I262250 JE262250 TA262250 ACW262250 AMS262250 AWO262250 BGK262250 BQG262250 CAC262250 CJY262250 CTU262250 DDQ262250 DNM262250 DXI262250 EHE262250 ERA262250 FAW262250 FKS262250 FUO262250 GEK262250 GOG262250 GYC262250 HHY262250 HRU262250 IBQ262250 ILM262250 IVI262250 JFE262250 JPA262250 JYW262250 KIS262250 KSO262250 LCK262250 LMG262250 LWC262250 MFY262250 MPU262250 MZQ262250 NJM262250 NTI262250 ODE262250 ONA262250 OWW262250 PGS262250 PQO262250 QAK262250 QKG262250 QUC262250 RDY262250 RNU262250 RXQ262250 SHM262250 SRI262250 TBE262250 TLA262250 TUW262250 UES262250 UOO262250 UYK262250 VIG262250 VSC262250 WBY262250 WLU262250 WVQ262250 I327786 JE327786 TA327786 ACW327786 AMS327786 AWO327786 BGK327786 BQG327786 CAC327786 CJY327786 CTU327786 DDQ327786 DNM327786 DXI327786 EHE327786 ERA327786 FAW327786 FKS327786 FUO327786 GEK327786 GOG327786 GYC327786 HHY327786 HRU327786 IBQ327786 ILM327786 IVI327786 JFE327786 JPA327786 JYW327786 KIS327786 KSO327786 LCK327786 LMG327786 LWC327786 MFY327786 MPU327786 MZQ327786 NJM327786 NTI327786 ODE327786 ONA327786 OWW327786 PGS327786 PQO327786 QAK327786 QKG327786 QUC327786 RDY327786 RNU327786 RXQ327786 SHM327786 SRI327786 TBE327786 TLA327786 TUW327786 UES327786 UOO327786 UYK327786 VIG327786 VSC327786 WBY327786 WLU327786 WVQ327786 I393322 JE393322 TA393322 ACW393322 AMS393322 AWO393322 BGK393322 BQG393322 CAC393322 CJY393322 CTU393322 DDQ393322 DNM393322 DXI393322 EHE393322 ERA393322 FAW393322 FKS393322 FUO393322 GEK393322 GOG393322 GYC393322 HHY393322 HRU393322 IBQ393322 ILM393322 IVI393322 JFE393322 JPA393322 JYW393322 KIS393322 KSO393322 LCK393322 LMG393322 LWC393322 MFY393322 MPU393322 MZQ393322 NJM393322 NTI393322 ODE393322 ONA393322 OWW393322 PGS393322 PQO393322 QAK393322 QKG393322 QUC393322 RDY393322 RNU393322 RXQ393322 SHM393322 SRI393322 TBE393322 TLA393322 TUW393322 UES393322 UOO393322 UYK393322 VIG393322 VSC393322 WBY393322 WLU393322 WVQ393322 I458858 JE458858 TA458858 ACW458858 AMS458858 AWO458858 BGK458858 BQG458858 CAC458858 CJY458858 CTU458858 DDQ458858 DNM458858 DXI458858 EHE458858 ERA458858 FAW458858 FKS458858 FUO458858 GEK458858 GOG458858 GYC458858 HHY458858 HRU458858 IBQ458858 ILM458858 IVI458858 JFE458858 JPA458858 JYW458858 KIS458858 KSO458858 LCK458858 LMG458858 LWC458858 MFY458858 MPU458858 MZQ458858 NJM458858 NTI458858 ODE458858 ONA458858 OWW458858 PGS458858 PQO458858 QAK458858 QKG458858 QUC458858 RDY458858 RNU458858 RXQ458858 SHM458858 SRI458858 TBE458858 TLA458858 TUW458858 UES458858 UOO458858 UYK458858 VIG458858 VSC458858 WBY458858 WLU458858 WVQ458858 I524394 JE524394 TA524394 ACW524394 AMS524394 AWO524394 BGK524394 BQG524394 CAC524394 CJY524394 CTU524394 DDQ524394 DNM524394 DXI524394 EHE524394 ERA524394 FAW524394 FKS524394 FUO524394 GEK524394 GOG524394 GYC524394 HHY524394 HRU524394 IBQ524394 ILM524394 IVI524394 JFE524394 JPA524394 JYW524394 KIS524394 KSO524394 LCK524394 LMG524394 LWC524394 MFY524394 MPU524394 MZQ524394 NJM524394 NTI524394 ODE524394 ONA524394 OWW524394 PGS524394 PQO524394 QAK524394 QKG524394 QUC524394 RDY524394 RNU524394 RXQ524394 SHM524394 SRI524394 TBE524394 TLA524394 TUW524394 UES524394 UOO524394 UYK524394 VIG524394 VSC524394 WBY524394 WLU524394 WVQ524394 I589930 JE589930 TA589930 ACW589930 AMS589930 AWO589930 BGK589930 BQG589930 CAC589930 CJY589930 CTU589930 DDQ589930 DNM589930 DXI589930 EHE589930 ERA589930 FAW589930 FKS589930 FUO589930 GEK589930 GOG589930 GYC589930 HHY589930 HRU589930 IBQ589930 ILM589930 IVI589930 JFE589930 JPA589930 JYW589930 KIS589930 KSO589930 LCK589930 LMG589930 LWC589930 MFY589930 MPU589930 MZQ589930 NJM589930 NTI589930 ODE589930 ONA589930 OWW589930 PGS589930 PQO589930 QAK589930 QKG589930 QUC589930 RDY589930 RNU589930 RXQ589930 SHM589930 SRI589930 TBE589930 TLA589930 TUW589930 UES589930 UOO589930 UYK589930 VIG589930 VSC589930 WBY589930 WLU589930 WVQ589930 I655466 JE655466 TA655466 ACW655466 AMS655466 AWO655466 BGK655466 BQG655466 CAC655466 CJY655466 CTU655466 DDQ655466 DNM655466 DXI655466 EHE655466 ERA655466 FAW655466 FKS655466 FUO655466 GEK655466 GOG655466 GYC655466 HHY655466 HRU655466 IBQ655466 ILM655466 IVI655466 JFE655466 JPA655466 JYW655466 KIS655466 KSO655466 LCK655466 LMG655466 LWC655466 MFY655466 MPU655466 MZQ655466 NJM655466 NTI655466 ODE655466 ONA655466 OWW655466 PGS655466 PQO655466 QAK655466 QKG655466 QUC655466 RDY655466 RNU655466 RXQ655466 SHM655466 SRI655466 TBE655466 TLA655466 TUW655466 UES655466 UOO655466 UYK655466 VIG655466 VSC655466 WBY655466 WLU655466 WVQ655466 I721002 JE721002 TA721002 ACW721002 AMS721002 AWO721002 BGK721002 BQG721002 CAC721002 CJY721002 CTU721002 DDQ721002 DNM721002 DXI721002 EHE721002 ERA721002 FAW721002 FKS721002 FUO721002 GEK721002 GOG721002 GYC721002 HHY721002 HRU721002 IBQ721002 ILM721002 IVI721002 JFE721002 JPA721002 JYW721002 KIS721002 KSO721002 LCK721002 LMG721002 LWC721002 MFY721002 MPU721002 MZQ721002 NJM721002 NTI721002 ODE721002 ONA721002 OWW721002 PGS721002 PQO721002 QAK721002 QKG721002 QUC721002 RDY721002 RNU721002 RXQ721002 SHM721002 SRI721002 TBE721002 TLA721002 TUW721002 UES721002 UOO721002 UYK721002 VIG721002 VSC721002 WBY721002 WLU721002 WVQ721002 I786538 JE786538 TA786538 ACW786538 AMS786538 AWO786538 BGK786538 BQG786538 CAC786538 CJY786538 CTU786538 DDQ786538 DNM786538 DXI786538 EHE786538 ERA786538 FAW786538 FKS786538 FUO786538 GEK786538 GOG786538 GYC786538 HHY786538 HRU786538 IBQ786538 ILM786538 IVI786538 JFE786538 JPA786538 JYW786538 KIS786538 KSO786538 LCK786538 LMG786538 LWC786538 MFY786538 MPU786538 MZQ786538 NJM786538 NTI786538 ODE786538 ONA786538 OWW786538 PGS786538 PQO786538 QAK786538 QKG786538 QUC786538 RDY786538 RNU786538 RXQ786538 SHM786538 SRI786538 TBE786538 TLA786538 TUW786538 UES786538 UOO786538 UYK786538 VIG786538 VSC786538 WBY786538 WLU786538 WVQ786538 I852074 JE852074 TA852074 ACW852074 AMS852074 AWO852074 BGK852074 BQG852074 CAC852074 CJY852074 CTU852074 DDQ852074 DNM852074 DXI852074 EHE852074 ERA852074 FAW852074 FKS852074 FUO852074 GEK852074 GOG852074 GYC852074 HHY852074 HRU852074 IBQ852074 ILM852074 IVI852074 JFE852074 JPA852074 JYW852074 KIS852074 KSO852074 LCK852074 LMG852074 LWC852074 MFY852074 MPU852074 MZQ852074 NJM852074 NTI852074 ODE852074 ONA852074 OWW852074 PGS852074 PQO852074 QAK852074 QKG852074 QUC852074 RDY852074 RNU852074 RXQ852074 SHM852074 SRI852074 TBE852074 TLA852074 TUW852074 UES852074 UOO852074 UYK852074 VIG852074 VSC852074 WBY852074 WLU852074 WVQ852074 I917610 JE917610 TA917610 ACW917610 AMS917610 AWO917610 BGK917610 BQG917610 CAC917610 CJY917610 CTU917610 DDQ917610 DNM917610 DXI917610 EHE917610 ERA917610 FAW917610 FKS917610 FUO917610 GEK917610 GOG917610 GYC917610 HHY917610 HRU917610 IBQ917610 ILM917610 IVI917610 JFE917610 JPA917610 JYW917610 KIS917610 KSO917610 LCK917610 LMG917610 LWC917610 MFY917610 MPU917610 MZQ917610 NJM917610 NTI917610 ODE917610 ONA917610 OWW917610 PGS917610 PQO917610 QAK917610 QKG917610 QUC917610 RDY917610 RNU917610 RXQ917610 SHM917610 SRI917610 TBE917610 TLA917610 TUW917610 UES917610 UOO917610 UYK917610 VIG917610 VSC917610 WBY917610 WLU917610 WVQ917610 I983146 JE983146 TA983146 ACW983146 AMS983146 AWO983146 BGK983146 BQG983146 CAC983146 CJY983146 CTU983146 DDQ983146 DNM983146 DXI983146 EHE983146 ERA983146 FAW983146 FKS983146 FUO983146 GEK983146 GOG983146 GYC983146 HHY983146 HRU983146 IBQ983146 ILM983146 IVI983146 JFE983146 JPA983146 JYW983146 KIS983146 KSO983146 LCK983146 LMG983146 LWC983146 MFY983146 MPU983146 MZQ983146 NJM983146 NTI983146 ODE983146 ONA983146 OWW983146 PGS983146 PQO983146 QAK983146 QKG983146 QUC983146 RDY983146 RNU983146 RXQ983146 SHM983146 SRI983146 TBE983146 TLA983146 TUW983146 UES983146 UOO983146 UYK983146 VIG983146 VSC983146 WBY983146 WLU983146 WVQ983146" xr:uid="{565BDF87-B898-4D97-A95D-5B07DB20A8B5}">
      <formula1>"3,3.5,4,5,6,7,7.5,8,10,15"</formula1>
    </dataValidation>
    <dataValidation type="list" allowBlank="1" showInputMessage="1" showErrorMessage="1" sqref="F65644:H65645 JB65644:JD65645 SX65644:SZ65645 ACT65644:ACV65645 AMP65644:AMR65645 AWL65644:AWN65645 BGH65644:BGJ65645 BQD65644:BQF65645 BZZ65644:CAB65645 CJV65644:CJX65645 CTR65644:CTT65645 DDN65644:DDP65645 DNJ65644:DNL65645 DXF65644:DXH65645 EHB65644:EHD65645 EQX65644:EQZ65645 FAT65644:FAV65645 FKP65644:FKR65645 FUL65644:FUN65645 GEH65644:GEJ65645 GOD65644:GOF65645 GXZ65644:GYB65645 HHV65644:HHX65645 HRR65644:HRT65645 IBN65644:IBP65645 ILJ65644:ILL65645 IVF65644:IVH65645 JFB65644:JFD65645 JOX65644:JOZ65645 JYT65644:JYV65645 KIP65644:KIR65645 KSL65644:KSN65645 LCH65644:LCJ65645 LMD65644:LMF65645 LVZ65644:LWB65645 MFV65644:MFX65645 MPR65644:MPT65645 MZN65644:MZP65645 NJJ65644:NJL65645 NTF65644:NTH65645 ODB65644:ODD65645 OMX65644:OMZ65645 OWT65644:OWV65645 PGP65644:PGR65645 PQL65644:PQN65645 QAH65644:QAJ65645 QKD65644:QKF65645 QTZ65644:QUB65645 RDV65644:RDX65645 RNR65644:RNT65645 RXN65644:RXP65645 SHJ65644:SHL65645 SRF65644:SRH65645 TBB65644:TBD65645 TKX65644:TKZ65645 TUT65644:TUV65645 UEP65644:UER65645 UOL65644:UON65645 UYH65644:UYJ65645 VID65644:VIF65645 VRZ65644:VSB65645 WBV65644:WBX65645 WLR65644:WLT65645 WVN65644:WVP65645 F131180:H131181 JB131180:JD131181 SX131180:SZ131181 ACT131180:ACV131181 AMP131180:AMR131181 AWL131180:AWN131181 BGH131180:BGJ131181 BQD131180:BQF131181 BZZ131180:CAB131181 CJV131180:CJX131181 CTR131180:CTT131181 DDN131180:DDP131181 DNJ131180:DNL131181 DXF131180:DXH131181 EHB131180:EHD131181 EQX131180:EQZ131181 FAT131180:FAV131181 FKP131180:FKR131181 FUL131180:FUN131181 GEH131180:GEJ131181 GOD131180:GOF131181 GXZ131180:GYB131181 HHV131180:HHX131181 HRR131180:HRT131181 IBN131180:IBP131181 ILJ131180:ILL131181 IVF131180:IVH131181 JFB131180:JFD131181 JOX131180:JOZ131181 JYT131180:JYV131181 KIP131180:KIR131181 KSL131180:KSN131181 LCH131180:LCJ131181 LMD131180:LMF131181 LVZ131180:LWB131181 MFV131180:MFX131181 MPR131180:MPT131181 MZN131180:MZP131181 NJJ131180:NJL131181 NTF131180:NTH131181 ODB131180:ODD131181 OMX131180:OMZ131181 OWT131180:OWV131181 PGP131180:PGR131181 PQL131180:PQN131181 QAH131180:QAJ131181 QKD131180:QKF131181 QTZ131180:QUB131181 RDV131180:RDX131181 RNR131180:RNT131181 RXN131180:RXP131181 SHJ131180:SHL131181 SRF131180:SRH131181 TBB131180:TBD131181 TKX131180:TKZ131181 TUT131180:TUV131181 UEP131180:UER131181 UOL131180:UON131181 UYH131180:UYJ131181 VID131180:VIF131181 VRZ131180:VSB131181 WBV131180:WBX131181 WLR131180:WLT131181 WVN131180:WVP131181 F196716:H196717 JB196716:JD196717 SX196716:SZ196717 ACT196716:ACV196717 AMP196716:AMR196717 AWL196716:AWN196717 BGH196716:BGJ196717 BQD196716:BQF196717 BZZ196716:CAB196717 CJV196716:CJX196717 CTR196716:CTT196717 DDN196716:DDP196717 DNJ196716:DNL196717 DXF196716:DXH196717 EHB196716:EHD196717 EQX196716:EQZ196717 FAT196716:FAV196717 FKP196716:FKR196717 FUL196716:FUN196717 GEH196716:GEJ196717 GOD196716:GOF196717 GXZ196716:GYB196717 HHV196716:HHX196717 HRR196716:HRT196717 IBN196716:IBP196717 ILJ196716:ILL196717 IVF196716:IVH196717 JFB196716:JFD196717 JOX196716:JOZ196717 JYT196716:JYV196717 KIP196716:KIR196717 KSL196716:KSN196717 LCH196716:LCJ196717 LMD196716:LMF196717 LVZ196716:LWB196717 MFV196716:MFX196717 MPR196716:MPT196717 MZN196716:MZP196717 NJJ196716:NJL196717 NTF196716:NTH196717 ODB196716:ODD196717 OMX196716:OMZ196717 OWT196716:OWV196717 PGP196716:PGR196717 PQL196716:PQN196717 QAH196716:QAJ196717 QKD196716:QKF196717 QTZ196716:QUB196717 RDV196716:RDX196717 RNR196716:RNT196717 RXN196716:RXP196717 SHJ196716:SHL196717 SRF196716:SRH196717 TBB196716:TBD196717 TKX196716:TKZ196717 TUT196716:TUV196717 UEP196716:UER196717 UOL196716:UON196717 UYH196716:UYJ196717 VID196716:VIF196717 VRZ196716:VSB196717 WBV196716:WBX196717 WLR196716:WLT196717 WVN196716:WVP196717 F262252:H262253 JB262252:JD262253 SX262252:SZ262253 ACT262252:ACV262253 AMP262252:AMR262253 AWL262252:AWN262253 BGH262252:BGJ262253 BQD262252:BQF262253 BZZ262252:CAB262253 CJV262252:CJX262253 CTR262252:CTT262253 DDN262252:DDP262253 DNJ262252:DNL262253 DXF262252:DXH262253 EHB262252:EHD262253 EQX262252:EQZ262253 FAT262252:FAV262253 FKP262252:FKR262253 FUL262252:FUN262253 GEH262252:GEJ262253 GOD262252:GOF262253 GXZ262252:GYB262253 HHV262252:HHX262253 HRR262252:HRT262253 IBN262252:IBP262253 ILJ262252:ILL262253 IVF262252:IVH262253 JFB262252:JFD262253 JOX262252:JOZ262253 JYT262252:JYV262253 KIP262252:KIR262253 KSL262252:KSN262253 LCH262252:LCJ262253 LMD262252:LMF262253 LVZ262252:LWB262253 MFV262252:MFX262253 MPR262252:MPT262253 MZN262252:MZP262253 NJJ262252:NJL262253 NTF262252:NTH262253 ODB262252:ODD262253 OMX262252:OMZ262253 OWT262252:OWV262253 PGP262252:PGR262253 PQL262252:PQN262253 QAH262252:QAJ262253 QKD262252:QKF262253 QTZ262252:QUB262253 RDV262252:RDX262253 RNR262252:RNT262253 RXN262252:RXP262253 SHJ262252:SHL262253 SRF262252:SRH262253 TBB262252:TBD262253 TKX262252:TKZ262253 TUT262252:TUV262253 UEP262252:UER262253 UOL262252:UON262253 UYH262252:UYJ262253 VID262252:VIF262253 VRZ262252:VSB262253 WBV262252:WBX262253 WLR262252:WLT262253 WVN262252:WVP262253 F327788:H327789 JB327788:JD327789 SX327788:SZ327789 ACT327788:ACV327789 AMP327788:AMR327789 AWL327788:AWN327789 BGH327788:BGJ327789 BQD327788:BQF327789 BZZ327788:CAB327789 CJV327788:CJX327789 CTR327788:CTT327789 DDN327788:DDP327789 DNJ327788:DNL327789 DXF327788:DXH327789 EHB327788:EHD327789 EQX327788:EQZ327789 FAT327788:FAV327789 FKP327788:FKR327789 FUL327788:FUN327789 GEH327788:GEJ327789 GOD327788:GOF327789 GXZ327788:GYB327789 HHV327788:HHX327789 HRR327788:HRT327789 IBN327788:IBP327789 ILJ327788:ILL327789 IVF327788:IVH327789 JFB327788:JFD327789 JOX327788:JOZ327789 JYT327788:JYV327789 KIP327788:KIR327789 KSL327788:KSN327789 LCH327788:LCJ327789 LMD327788:LMF327789 LVZ327788:LWB327789 MFV327788:MFX327789 MPR327788:MPT327789 MZN327788:MZP327789 NJJ327788:NJL327789 NTF327788:NTH327789 ODB327788:ODD327789 OMX327788:OMZ327789 OWT327788:OWV327789 PGP327788:PGR327789 PQL327788:PQN327789 QAH327788:QAJ327789 QKD327788:QKF327789 QTZ327788:QUB327789 RDV327788:RDX327789 RNR327788:RNT327789 RXN327788:RXP327789 SHJ327788:SHL327789 SRF327788:SRH327789 TBB327788:TBD327789 TKX327788:TKZ327789 TUT327788:TUV327789 UEP327788:UER327789 UOL327788:UON327789 UYH327788:UYJ327789 VID327788:VIF327789 VRZ327788:VSB327789 WBV327788:WBX327789 WLR327788:WLT327789 WVN327788:WVP327789 F393324:H393325 JB393324:JD393325 SX393324:SZ393325 ACT393324:ACV393325 AMP393324:AMR393325 AWL393324:AWN393325 BGH393324:BGJ393325 BQD393324:BQF393325 BZZ393324:CAB393325 CJV393324:CJX393325 CTR393324:CTT393325 DDN393324:DDP393325 DNJ393324:DNL393325 DXF393324:DXH393325 EHB393324:EHD393325 EQX393324:EQZ393325 FAT393324:FAV393325 FKP393324:FKR393325 FUL393324:FUN393325 GEH393324:GEJ393325 GOD393324:GOF393325 GXZ393324:GYB393325 HHV393324:HHX393325 HRR393324:HRT393325 IBN393324:IBP393325 ILJ393324:ILL393325 IVF393324:IVH393325 JFB393324:JFD393325 JOX393324:JOZ393325 JYT393324:JYV393325 KIP393324:KIR393325 KSL393324:KSN393325 LCH393324:LCJ393325 LMD393324:LMF393325 LVZ393324:LWB393325 MFV393324:MFX393325 MPR393324:MPT393325 MZN393324:MZP393325 NJJ393324:NJL393325 NTF393324:NTH393325 ODB393324:ODD393325 OMX393324:OMZ393325 OWT393324:OWV393325 PGP393324:PGR393325 PQL393324:PQN393325 QAH393324:QAJ393325 QKD393324:QKF393325 QTZ393324:QUB393325 RDV393324:RDX393325 RNR393324:RNT393325 RXN393324:RXP393325 SHJ393324:SHL393325 SRF393324:SRH393325 TBB393324:TBD393325 TKX393324:TKZ393325 TUT393324:TUV393325 UEP393324:UER393325 UOL393324:UON393325 UYH393324:UYJ393325 VID393324:VIF393325 VRZ393324:VSB393325 WBV393324:WBX393325 WLR393324:WLT393325 WVN393324:WVP393325 F458860:H458861 JB458860:JD458861 SX458860:SZ458861 ACT458860:ACV458861 AMP458860:AMR458861 AWL458860:AWN458861 BGH458860:BGJ458861 BQD458860:BQF458861 BZZ458860:CAB458861 CJV458860:CJX458861 CTR458860:CTT458861 DDN458860:DDP458861 DNJ458860:DNL458861 DXF458860:DXH458861 EHB458860:EHD458861 EQX458860:EQZ458861 FAT458860:FAV458861 FKP458860:FKR458861 FUL458860:FUN458861 GEH458860:GEJ458861 GOD458860:GOF458861 GXZ458860:GYB458861 HHV458860:HHX458861 HRR458860:HRT458861 IBN458860:IBP458861 ILJ458860:ILL458861 IVF458860:IVH458861 JFB458860:JFD458861 JOX458860:JOZ458861 JYT458860:JYV458861 KIP458860:KIR458861 KSL458860:KSN458861 LCH458860:LCJ458861 LMD458860:LMF458861 LVZ458860:LWB458861 MFV458860:MFX458861 MPR458860:MPT458861 MZN458860:MZP458861 NJJ458860:NJL458861 NTF458860:NTH458861 ODB458860:ODD458861 OMX458860:OMZ458861 OWT458860:OWV458861 PGP458860:PGR458861 PQL458860:PQN458861 QAH458860:QAJ458861 QKD458860:QKF458861 QTZ458860:QUB458861 RDV458860:RDX458861 RNR458860:RNT458861 RXN458860:RXP458861 SHJ458860:SHL458861 SRF458860:SRH458861 TBB458860:TBD458861 TKX458860:TKZ458861 TUT458860:TUV458861 UEP458860:UER458861 UOL458860:UON458861 UYH458860:UYJ458861 VID458860:VIF458861 VRZ458860:VSB458861 WBV458860:WBX458861 WLR458860:WLT458861 WVN458860:WVP458861 F524396:H524397 JB524396:JD524397 SX524396:SZ524397 ACT524396:ACV524397 AMP524396:AMR524397 AWL524396:AWN524397 BGH524396:BGJ524397 BQD524396:BQF524397 BZZ524396:CAB524397 CJV524396:CJX524397 CTR524396:CTT524397 DDN524396:DDP524397 DNJ524396:DNL524397 DXF524396:DXH524397 EHB524396:EHD524397 EQX524396:EQZ524397 FAT524396:FAV524397 FKP524396:FKR524397 FUL524396:FUN524397 GEH524396:GEJ524397 GOD524396:GOF524397 GXZ524396:GYB524397 HHV524396:HHX524397 HRR524396:HRT524397 IBN524396:IBP524397 ILJ524396:ILL524397 IVF524396:IVH524397 JFB524396:JFD524397 JOX524396:JOZ524397 JYT524396:JYV524397 KIP524396:KIR524397 KSL524396:KSN524397 LCH524396:LCJ524397 LMD524396:LMF524397 LVZ524396:LWB524397 MFV524396:MFX524397 MPR524396:MPT524397 MZN524396:MZP524397 NJJ524396:NJL524397 NTF524396:NTH524397 ODB524396:ODD524397 OMX524396:OMZ524397 OWT524396:OWV524397 PGP524396:PGR524397 PQL524396:PQN524397 QAH524396:QAJ524397 QKD524396:QKF524397 QTZ524396:QUB524397 RDV524396:RDX524397 RNR524396:RNT524397 RXN524396:RXP524397 SHJ524396:SHL524397 SRF524396:SRH524397 TBB524396:TBD524397 TKX524396:TKZ524397 TUT524396:TUV524397 UEP524396:UER524397 UOL524396:UON524397 UYH524396:UYJ524397 VID524396:VIF524397 VRZ524396:VSB524397 WBV524396:WBX524397 WLR524396:WLT524397 WVN524396:WVP524397 F589932:H589933 JB589932:JD589933 SX589932:SZ589933 ACT589932:ACV589933 AMP589932:AMR589933 AWL589932:AWN589933 BGH589932:BGJ589933 BQD589932:BQF589933 BZZ589932:CAB589933 CJV589932:CJX589933 CTR589932:CTT589933 DDN589932:DDP589933 DNJ589932:DNL589933 DXF589932:DXH589933 EHB589932:EHD589933 EQX589932:EQZ589933 FAT589932:FAV589933 FKP589932:FKR589933 FUL589932:FUN589933 GEH589932:GEJ589933 GOD589932:GOF589933 GXZ589932:GYB589933 HHV589932:HHX589933 HRR589932:HRT589933 IBN589932:IBP589933 ILJ589932:ILL589933 IVF589932:IVH589933 JFB589932:JFD589933 JOX589932:JOZ589933 JYT589932:JYV589933 KIP589932:KIR589933 KSL589932:KSN589933 LCH589932:LCJ589933 LMD589932:LMF589933 LVZ589932:LWB589933 MFV589932:MFX589933 MPR589932:MPT589933 MZN589932:MZP589933 NJJ589932:NJL589933 NTF589932:NTH589933 ODB589932:ODD589933 OMX589932:OMZ589933 OWT589932:OWV589933 PGP589932:PGR589933 PQL589932:PQN589933 QAH589932:QAJ589933 QKD589932:QKF589933 QTZ589932:QUB589933 RDV589932:RDX589933 RNR589932:RNT589933 RXN589932:RXP589933 SHJ589932:SHL589933 SRF589932:SRH589933 TBB589932:TBD589933 TKX589932:TKZ589933 TUT589932:TUV589933 UEP589932:UER589933 UOL589932:UON589933 UYH589932:UYJ589933 VID589932:VIF589933 VRZ589932:VSB589933 WBV589932:WBX589933 WLR589932:WLT589933 WVN589932:WVP589933 F655468:H655469 JB655468:JD655469 SX655468:SZ655469 ACT655468:ACV655469 AMP655468:AMR655469 AWL655468:AWN655469 BGH655468:BGJ655469 BQD655468:BQF655469 BZZ655468:CAB655469 CJV655468:CJX655469 CTR655468:CTT655469 DDN655468:DDP655469 DNJ655468:DNL655469 DXF655468:DXH655469 EHB655468:EHD655469 EQX655468:EQZ655469 FAT655468:FAV655469 FKP655468:FKR655469 FUL655468:FUN655469 GEH655468:GEJ655469 GOD655468:GOF655469 GXZ655468:GYB655469 HHV655468:HHX655469 HRR655468:HRT655469 IBN655468:IBP655469 ILJ655468:ILL655469 IVF655468:IVH655469 JFB655468:JFD655469 JOX655468:JOZ655469 JYT655468:JYV655469 KIP655468:KIR655469 KSL655468:KSN655469 LCH655468:LCJ655469 LMD655468:LMF655469 LVZ655468:LWB655469 MFV655468:MFX655469 MPR655468:MPT655469 MZN655468:MZP655469 NJJ655468:NJL655469 NTF655468:NTH655469 ODB655468:ODD655469 OMX655468:OMZ655469 OWT655468:OWV655469 PGP655468:PGR655469 PQL655468:PQN655469 QAH655468:QAJ655469 QKD655468:QKF655469 QTZ655468:QUB655469 RDV655468:RDX655469 RNR655468:RNT655469 RXN655468:RXP655469 SHJ655468:SHL655469 SRF655468:SRH655469 TBB655468:TBD655469 TKX655468:TKZ655469 TUT655468:TUV655469 UEP655468:UER655469 UOL655468:UON655469 UYH655468:UYJ655469 VID655468:VIF655469 VRZ655468:VSB655469 WBV655468:WBX655469 WLR655468:WLT655469 WVN655468:WVP655469 F721004:H721005 JB721004:JD721005 SX721004:SZ721005 ACT721004:ACV721005 AMP721004:AMR721005 AWL721004:AWN721005 BGH721004:BGJ721005 BQD721004:BQF721005 BZZ721004:CAB721005 CJV721004:CJX721005 CTR721004:CTT721005 DDN721004:DDP721005 DNJ721004:DNL721005 DXF721004:DXH721005 EHB721004:EHD721005 EQX721004:EQZ721005 FAT721004:FAV721005 FKP721004:FKR721005 FUL721004:FUN721005 GEH721004:GEJ721005 GOD721004:GOF721005 GXZ721004:GYB721005 HHV721004:HHX721005 HRR721004:HRT721005 IBN721004:IBP721005 ILJ721004:ILL721005 IVF721004:IVH721005 JFB721004:JFD721005 JOX721004:JOZ721005 JYT721004:JYV721005 KIP721004:KIR721005 KSL721004:KSN721005 LCH721004:LCJ721005 LMD721004:LMF721005 LVZ721004:LWB721005 MFV721004:MFX721005 MPR721004:MPT721005 MZN721004:MZP721005 NJJ721004:NJL721005 NTF721004:NTH721005 ODB721004:ODD721005 OMX721004:OMZ721005 OWT721004:OWV721005 PGP721004:PGR721005 PQL721004:PQN721005 QAH721004:QAJ721005 QKD721004:QKF721005 QTZ721004:QUB721005 RDV721004:RDX721005 RNR721004:RNT721005 RXN721004:RXP721005 SHJ721004:SHL721005 SRF721004:SRH721005 TBB721004:TBD721005 TKX721004:TKZ721005 TUT721004:TUV721005 UEP721004:UER721005 UOL721004:UON721005 UYH721004:UYJ721005 VID721004:VIF721005 VRZ721004:VSB721005 WBV721004:WBX721005 WLR721004:WLT721005 WVN721004:WVP721005 F786540:H786541 JB786540:JD786541 SX786540:SZ786541 ACT786540:ACV786541 AMP786540:AMR786541 AWL786540:AWN786541 BGH786540:BGJ786541 BQD786540:BQF786541 BZZ786540:CAB786541 CJV786540:CJX786541 CTR786540:CTT786541 DDN786540:DDP786541 DNJ786540:DNL786541 DXF786540:DXH786541 EHB786540:EHD786541 EQX786540:EQZ786541 FAT786540:FAV786541 FKP786540:FKR786541 FUL786540:FUN786541 GEH786540:GEJ786541 GOD786540:GOF786541 GXZ786540:GYB786541 HHV786540:HHX786541 HRR786540:HRT786541 IBN786540:IBP786541 ILJ786540:ILL786541 IVF786540:IVH786541 JFB786540:JFD786541 JOX786540:JOZ786541 JYT786540:JYV786541 KIP786540:KIR786541 KSL786540:KSN786541 LCH786540:LCJ786541 LMD786540:LMF786541 LVZ786540:LWB786541 MFV786540:MFX786541 MPR786540:MPT786541 MZN786540:MZP786541 NJJ786540:NJL786541 NTF786540:NTH786541 ODB786540:ODD786541 OMX786540:OMZ786541 OWT786540:OWV786541 PGP786540:PGR786541 PQL786540:PQN786541 QAH786540:QAJ786541 QKD786540:QKF786541 QTZ786540:QUB786541 RDV786540:RDX786541 RNR786540:RNT786541 RXN786540:RXP786541 SHJ786540:SHL786541 SRF786540:SRH786541 TBB786540:TBD786541 TKX786540:TKZ786541 TUT786540:TUV786541 UEP786540:UER786541 UOL786540:UON786541 UYH786540:UYJ786541 VID786540:VIF786541 VRZ786540:VSB786541 WBV786540:WBX786541 WLR786540:WLT786541 WVN786540:WVP786541 F852076:H852077 JB852076:JD852077 SX852076:SZ852077 ACT852076:ACV852077 AMP852076:AMR852077 AWL852076:AWN852077 BGH852076:BGJ852077 BQD852076:BQF852077 BZZ852076:CAB852077 CJV852076:CJX852077 CTR852076:CTT852077 DDN852076:DDP852077 DNJ852076:DNL852077 DXF852076:DXH852077 EHB852076:EHD852077 EQX852076:EQZ852077 FAT852076:FAV852077 FKP852076:FKR852077 FUL852076:FUN852077 GEH852076:GEJ852077 GOD852076:GOF852077 GXZ852076:GYB852077 HHV852076:HHX852077 HRR852076:HRT852077 IBN852076:IBP852077 ILJ852076:ILL852077 IVF852076:IVH852077 JFB852076:JFD852077 JOX852076:JOZ852077 JYT852076:JYV852077 KIP852076:KIR852077 KSL852076:KSN852077 LCH852076:LCJ852077 LMD852076:LMF852077 LVZ852076:LWB852077 MFV852076:MFX852077 MPR852076:MPT852077 MZN852076:MZP852077 NJJ852076:NJL852077 NTF852076:NTH852077 ODB852076:ODD852077 OMX852076:OMZ852077 OWT852076:OWV852077 PGP852076:PGR852077 PQL852076:PQN852077 QAH852076:QAJ852077 QKD852076:QKF852077 QTZ852076:QUB852077 RDV852076:RDX852077 RNR852076:RNT852077 RXN852076:RXP852077 SHJ852076:SHL852077 SRF852076:SRH852077 TBB852076:TBD852077 TKX852076:TKZ852077 TUT852076:TUV852077 UEP852076:UER852077 UOL852076:UON852077 UYH852076:UYJ852077 VID852076:VIF852077 VRZ852076:VSB852077 WBV852076:WBX852077 WLR852076:WLT852077 WVN852076:WVP852077 F917612:H917613 JB917612:JD917613 SX917612:SZ917613 ACT917612:ACV917613 AMP917612:AMR917613 AWL917612:AWN917613 BGH917612:BGJ917613 BQD917612:BQF917613 BZZ917612:CAB917613 CJV917612:CJX917613 CTR917612:CTT917613 DDN917612:DDP917613 DNJ917612:DNL917613 DXF917612:DXH917613 EHB917612:EHD917613 EQX917612:EQZ917613 FAT917612:FAV917613 FKP917612:FKR917613 FUL917612:FUN917613 GEH917612:GEJ917613 GOD917612:GOF917613 GXZ917612:GYB917613 HHV917612:HHX917613 HRR917612:HRT917613 IBN917612:IBP917613 ILJ917612:ILL917613 IVF917612:IVH917613 JFB917612:JFD917613 JOX917612:JOZ917613 JYT917612:JYV917613 KIP917612:KIR917613 KSL917612:KSN917613 LCH917612:LCJ917613 LMD917612:LMF917613 LVZ917612:LWB917613 MFV917612:MFX917613 MPR917612:MPT917613 MZN917612:MZP917613 NJJ917612:NJL917613 NTF917612:NTH917613 ODB917612:ODD917613 OMX917612:OMZ917613 OWT917612:OWV917613 PGP917612:PGR917613 PQL917612:PQN917613 QAH917612:QAJ917613 QKD917612:QKF917613 QTZ917612:QUB917613 RDV917612:RDX917613 RNR917612:RNT917613 RXN917612:RXP917613 SHJ917612:SHL917613 SRF917612:SRH917613 TBB917612:TBD917613 TKX917612:TKZ917613 TUT917612:TUV917613 UEP917612:UER917613 UOL917612:UON917613 UYH917612:UYJ917613 VID917612:VIF917613 VRZ917612:VSB917613 WBV917612:WBX917613 WLR917612:WLT917613 WVN917612:WVP917613 F983148:H983149 JB983148:JD983149 SX983148:SZ983149 ACT983148:ACV983149 AMP983148:AMR983149 AWL983148:AWN983149 BGH983148:BGJ983149 BQD983148:BQF983149 BZZ983148:CAB983149 CJV983148:CJX983149 CTR983148:CTT983149 DDN983148:DDP983149 DNJ983148:DNL983149 DXF983148:DXH983149 EHB983148:EHD983149 EQX983148:EQZ983149 FAT983148:FAV983149 FKP983148:FKR983149 FUL983148:FUN983149 GEH983148:GEJ983149 GOD983148:GOF983149 GXZ983148:GYB983149 HHV983148:HHX983149 HRR983148:HRT983149 IBN983148:IBP983149 ILJ983148:ILL983149 IVF983148:IVH983149 JFB983148:JFD983149 JOX983148:JOZ983149 JYT983148:JYV983149 KIP983148:KIR983149 KSL983148:KSN983149 LCH983148:LCJ983149 LMD983148:LMF983149 LVZ983148:LWB983149 MFV983148:MFX983149 MPR983148:MPT983149 MZN983148:MZP983149 NJJ983148:NJL983149 NTF983148:NTH983149 ODB983148:ODD983149 OMX983148:OMZ983149 OWT983148:OWV983149 PGP983148:PGR983149 PQL983148:PQN983149 QAH983148:QAJ983149 QKD983148:QKF983149 QTZ983148:QUB983149 RDV983148:RDX983149 RNR983148:RNT983149 RXN983148:RXP983149 SHJ983148:SHL983149 SRF983148:SRH983149 TBB983148:TBD983149 TKX983148:TKZ983149 TUT983148:TUV983149 UEP983148:UER983149 UOL983148:UON983149 UYH983148:UYJ983149 VID983148:VIF983149 VRZ983148:VSB983149 WBV983148:WBX983149 WLR983148:WLT983149 WVN983148:WVP983149 F113:I113 JB113:JE113 SX113:TA113 ACT113:ACW113 AMP113:AMS113 AWL113:AWO113 BGH113:BGK113 BQD113:BQG113 BZZ113:CAC113 CJV113:CJY113 CTR113:CTU113 DDN113:DDQ113 DNJ113:DNM113 DXF113:DXI113 EHB113:EHE113 EQX113:ERA113 FAT113:FAW113 FKP113:FKS113 FUL113:FUO113 GEH113:GEK113 GOD113:GOG113 GXZ113:GYC113 HHV113:HHY113 HRR113:HRU113 IBN113:IBQ113 ILJ113:ILM113 IVF113:IVI113 JFB113:JFE113 JOX113:JPA113 JYT113:JYW113 KIP113:KIS113 KSL113:KSO113 LCH113:LCK113 LMD113:LMG113 LVZ113:LWC113 MFV113:MFY113 MPR113:MPU113 MZN113:MZQ113 NJJ113:NJM113 NTF113:NTI113 ODB113:ODE113 OMX113:ONA113 OWT113:OWW113 PGP113:PGS113 PQL113:PQO113 QAH113:QAK113 QKD113:QKG113 QTZ113:QUC113 RDV113:RDY113 RNR113:RNU113 RXN113:RXQ113 SHJ113:SHM113 SRF113:SRI113 TBB113:TBE113 TKX113:TLA113 TUT113:TUW113 UEP113:UES113 UOL113:UOO113 UYH113:UYK113 VID113:VIG113 VRZ113:VSC113 WBV113:WBY113 WLR113:WLU113 WVN113:WVQ113 I65644 JE65644 TA65644 ACW65644 AMS65644 AWO65644 BGK65644 BQG65644 CAC65644 CJY65644 CTU65644 DDQ65644 DNM65644 DXI65644 EHE65644 ERA65644 FAW65644 FKS65644 FUO65644 GEK65644 GOG65644 GYC65644 HHY65644 HRU65644 IBQ65644 ILM65644 IVI65644 JFE65644 JPA65644 JYW65644 KIS65644 KSO65644 LCK65644 LMG65644 LWC65644 MFY65644 MPU65644 MZQ65644 NJM65644 NTI65644 ODE65644 ONA65644 OWW65644 PGS65644 PQO65644 QAK65644 QKG65644 QUC65644 RDY65644 RNU65644 RXQ65644 SHM65644 SRI65644 TBE65644 TLA65644 TUW65644 UES65644 UOO65644 UYK65644 VIG65644 VSC65644 WBY65644 WLU65644 WVQ65644 I131180 JE131180 TA131180 ACW131180 AMS131180 AWO131180 BGK131180 BQG131180 CAC131180 CJY131180 CTU131180 DDQ131180 DNM131180 DXI131180 EHE131180 ERA131180 FAW131180 FKS131180 FUO131180 GEK131180 GOG131180 GYC131180 HHY131180 HRU131180 IBQ131180 ILM131180 IVI131180 JFE131180 JPA131180 JYW131180 KIS131180 KSO131180 LCK131180 LMG131180 LWC131180 MFY131180 MPU131180 MZQ131180 NJM131180 NTI131180 ODE131180 ONA131180 OWW131180 PGS131180 PQO131180 QAK131180 QKG131180 QUC131180 RDY131180 RNU131180 RXQ131180 SHM131180 SRI131180 TBE131180 TLA131180 TUW131180 UES131180 UOO131180 UYK131180 VIG131180 VSC131180 WBY131180 WLU131180 WVQ131180 I196716 JE196716 TA196716 ACW196716 AMS196716 AWO196716 BGK196716 BQG196716 CAC196716 CJY196716 CTU196716 DDQ196716 DNM196716 DXI196716 EHE196716 ERA196716 FAW196716 FKS196716 FUO196716 GEK196716 GOG196716 GYC196716 HHY196716 HRU196716 IBQ196716 ILM196716 IVI196716 JFE196716 JPA196716 JYW196716 KIS196716 KSO196716 LCK196716 LMG196716 LWC196716 MFY196716 MPU196716 MZQ196716 NJM196716 NTI196716 ODE196716 ONA196716 OWW196716 PGS196716 PQO196716 QAK196716 QKG196716 QUC196716 RDY196716 RNU196716 RXQ196716 SHM196716 SRI196716 TBE196716 TLA196716 TUW196716 UES196716 UOO196716 UYK196716 VIG196716 VSC196716 WBY196716 WLU196716 WVQ196716 I262252 JE262252 TA262252 ACW262252 AMS262252 AWO262252 BGK262252 BQG262252 CAC262252 CJY262252 CTU262252 DDQ262252 DNM262252 DXI262252 EHE262252 ERA262252 FAW262252 FKS262252 FUO262252 GEK262252 GOG262252 GYC262252 HHY262252 HRU262252 IBQ262252 ILM262252 IVI262252 JFE262252 JPA262252 JYW262252 KIS262252 KSO262252 LCK262252 LMG262252 LWC262252 MFY262252 MPU262252 MZQ262252 NJM262252 NTI262252 ODE262252 ONA262252 OWW262252 PGS262252 PQO262252 QAK262252 QKG262252 QUC262252 RDY262252 RNU262252 RXQ262252 SHM262252 SRI262252 TBE262252 TLA262252 TUW262252 UES262252 UOO262252 UYK262252 VIG262252 VSC262252 WBY262252 WLU262252 WVQ262252 I327788 JE327788 TA327788 ACW327788 AMS327788 AWO327788 BGK327788 BQG327788 CAC327788 CJY327788 CTU327788 DDQ327788 DNM327788 DXI327788 EHE327788 ERA327788 FAW327788 FKS327788 FUO327788 GEK327788 GOG327788 GYC327788 HHY327788 HRU327788 IBQ327788 ILM327788 IVI327788 JFE327788 JPA327788 JYW327788 KIS327788 KSO327788 LCK327788 LMG327788 LWC327788 MFY327788 MPU327788 MZQ327788 NJM327788 NTI327788 ODE327788 ONA327788 OWW327788 PGS327788 PQO327788 QAK327788 QKG327788 QUC327788 RDY327788 RNU327788 RXQ327788 SHM327788 SRI327788 TBE327788 TLA327788 TUW327788 UES327788 UOO327788 UYK327788 VIG327788 VSC327788 WBY327788 WLU327788 WVQ327788 I393324 JE393324 TA393324 ACW393324 AMS393324 AWO393324 BGK393324 BQG393324 CAC393324 CJY393324 CTU393324 DDQ393324 DNM393324 DXI393324 EHE393324 ERA393324 FAW393324 FKS393324 FUO393324 GEK393324 GOG393324 GYC393324 HHY393324 HRU393324 IBQ393324 ILM393324 IVI393324 JFE393324 JPA393324 JYW393324 KIS393324 KSO393324 LCK393324 LMG393324 LWC393324 MFY393324 MPU393324 MZQ393324 NJM393324 NTI393324 ODE393324 ONA393324 OWW393324 PGS393324 PQO393324 QAK393324 QKG393324 QUC393324 RDY393324 RNU393324 RXQ393324 SHM393324 SRI393324 TBE393324 TLA393324 TUW393324 UES393324 UOO393324 UYK393324 VIG393324 VSC393324 WBY393324 WLU393324 WVQ393324 I458860 JE458860 TA458860 ACW458860 AMS458860 AWO458860 BGK458860 BQG458860 CAC458860 CJY458860 CTU458860 DDQ458860 DNM458860 DXI458860 EHE458860 ERA458860 FAW458860 FKS458860 FUO458860 GEK458860 GOG458860 GYC458860 HHY458860 HRU458860 IBQ458860 ILM458860 IVI458860 JFE458860 JPA458860 JYW458860 KIS458860 KSO458860 LCK458860 LMG458860 LWC458860 MFY458860 MPU458860 MZQ458860 NJM458860 NTI458860 ODE458860 ONA458860 OWW458860 PGS458860 PQO458860 QAK458860 QKG458860 QUC458860 RDY458860 RNU458860 RXQ458860 SHM458860 SRI458860 TBE458860 TLA458860 TUW458860 UES458860 UOO458860 UYK458860 VIG458860 VSC458860 WBY458860 WLU458860 WVQ458860 I524396 JE524396 TA524396 ACW524396 AMS524396 AWO524396 BGK524396 BQG524396 CAC524396 CJY524396 CTU524396 DDQ524396 DNM524396 DXI524396 EHE524396 ERA524396 FAW524396 FKS524396 FUO524396 GEK524396 GOG524396 GYC524396 HHY524396 HRU524396 IBQ524396 ILM524396 IVI524396 JFE524396 JPA524396 JYW524396 KIS524396 KSO524396 LCK524396 LMG524396 LWC524396 MFY524396 MPU524396 MZQ524396 NJM524396 NTI524396 ODE524396 ONA524396 OWW524396 PGS524396 PQO524396 QAK524396 QKG524396 QUC524396 RDY524396 RNU524396 RXQ524396 SHM524396 SRI524396 TBE524396 TLA524396 TUW524396 UES524396 UOO524396 UYK524396 VIG524396 VSC524396 WBY524396 WLU524396 WVQ524396 I589932 JE589932 TA589932 ACW589932 AMS589932 AWO589932 BGK589932 BQG589932 CAC589932 CJY589932 CTU589932 DDQ589932 DNM589932 DXI589932 EHE589932 ERA589932 FAW589932 FKS589932 FUO589932 GEK589932 GOG589932 GYC589932 HHY589932 HRU589932 IBQ589932 ILM589932 IVI589932 JFE589932 JPA589932 JYW589932 KIS589932 KSO589932 LCK589932 LMG589932 LWC589932 MFY589932 MPU589932 MZQ589932 NJM589932 NTI589932 ODE589932 ONA589932 OWW589932 PGS589932 PQO589932 QAK589932 QKG589932 QUC589932 RDY589932 RNU589932 RXQ589932 SHM589932 SRI589932 TBE589932 TLA589932 TUW589932 UES589932 UOO589932 UYK589932 VIG589932 VSC589932 WBY589932 WLU589932 WVQ589932 I655468 JE655468 TA655468 ACW655468 AMS655468 AWO655468 BGK655468 BQG655468 CAC655468 CJY655468 CTU655468 DDQ655468 DNM655468 DXI655468 EHE655468 ERA655468 FAW655468 FKS655468 FUO655468 GEK655468 GOG655468 GYC655468 HHY655468 HRU655468 IBQ655468 ILM655468 IVI655468 JFE655468 JPA655468 JYW655468 KIS655468 KSO655468 LCK655468 LMG655468 LWC655468 MFY655468 MPU655468 MZQ655468 NJM655468 NTI655468 ODE655468 ONA655468 OWW655468 PGS655468 PQO655468 QAK655468 QKG655468 QUC655468 RDY655468 RNU655468 RXQ655468 SHM655468 SRI655468 TBE655468 TLA655468 TUW655468 UES655468 UOO655468 UYK655468 VIG655468 VSC655468 WBY655468 WLU655468 WVQ655468 I721004 JE721004 TA721004 ACW721004 AMS721004 AWO721004 BGK721004 BQG721004 CAC721004 CJY721004 CTU721004 DDQ721004 DNM721004 DXI721004 EHE721004 ERA721004 FAW721004 FKS721004 FUO721004 GEK721004 GOG721004 GYC721004 HHY721004 HRU721004 IBQ721004 ILM721004 IVI721004 JFE721004 JPA721004 JYW721004 KIS721004 KSO721004 LCK721004 LMG721004 LWC721004 MFY721004 MPU721004 MZQ721004 NJM721004 NTI721004 ODE721004 ONA721004 OWW721004 PGS721004 PQO721004 QAK721004 QKG721004 QUC721004 RDY721004 RNU721004 RXQ721004 SHM721004 SRI721004 TBE721004 TLA721004 TUW721004 UES721004 UOO721004 UYK721004 VIG721004 VSC721004 WBY721004 WLU721004 WVQ721004 I786540 JE786540 TA786540 ACW786540 AMS786540 AWO786540 BGK786540 BQG786540 CAC786540 CJY786540 CTU786540 DDQ786540 DNM786540 DXI786540 EHE786540 ERA786540 FAW786540 FKS786540 FUO786540 GEK786540 GOG786540 GYC786540 HHY786540 HRU786540 IBQ786540 ILM786540 IVI786540 JFE786540 JPA786540 JYW786540 KIS786540 KSO786540 LCK786540 LMG786540 LWC786540 MFY786540 MPU786540 MZQ786540 NJM786540 NTI786540 ODE786540 ONA786540 OWW786540 PGS786540 PQO786540 QAK786540 QKG786540 QUC786540 RDY786540 RNU786540 RXQ786540 SHM786540 SRI786540 TBE786540 TLA786540 TUW786540 UES786540 UOO786540 UYK786540 VIG786540 VSC786540 WBY786540 WLU786540 WVQ786540 I852076 JE852076 TA852076 ACW852076 AMS852076 AWO852076 BGK852076 BQG852076 CAC852076 CJY852076 CTU852076 DDQ852076 DNM852076 DXI852076 EHE852076 ERA852076 FAW852076 FKS852076 FUO852076 GEK852076 GOG852076 GYC852076 HHY852076 HRU852076 IBQ852076 ILM852076 IVI852076 JFE852076 JPA852076 JYW852076 KIS852076 KSO852076 LCK852076 LMG852076 LWC852076 MFY852076 MPU852076 MZQ852076 NJM852076 NTI852076 ODE852076 ONA852076 OWW852076 PGS852076 PQO852076 QAK852076 QKG852076 QUC852076 RDY852076 RNU852076 RXQ852076 SHM852076 SRI852076 TBE852076 TLA852076 TUW852076 UES852076 UOO852076 UYK852076 VIG852076 VSC852076 WBY852076 WLU852076 WVQ852076 I917612 JE917612 TA917612 ACW917612 AMS917612 AWO917612 BGK917612 BQG917612 CAC917612 CJY917612 CTU917612 DDQ917612 DNM917612 DXI917612 EHE917612 ERA917612 FAW917612 FKS917612 FUO917612 GEK917612 GOG917612 GYC917612 HHY917612 HRU917612 IBQ917612 ILM917612 IVI917612 JFE917612 JPA917612 JYW917612 KIS917612 KSO917612 LCK917612 LMG917612 LWC917612 MFY917612 MPU917612 MZQ917612 NJM917612 NTI917612 ODE917612 ONA917612 OWW917612 PGS917612 PQO917612 QAK917612 QKG917612 QUC917612 RDY917612 RNU917612 RXQ917612 SHM917612 SRI917612 TBE917612 TLA917612 TUW917612 UES917612 UOO917612 UYK917612 VIG917612 VSC917612 WBY917612 WLU917612 WVQ917612 I983148 JE983148 TA983148 ACW983148 AMS983148 AWO983148 BGK983148 BQG983148 CAC983148 CJY983148 CTU983148 DDQ983148 DNM983148 DXI983148 EHE983148 ERA983148 FAW983148 FKS983148 FUO983148 GEK983148 GOG983148 GYC983148 HHY983148 HRU983148 IBQ983148 ILM983148 IVI983148 JFE983148 JPA983148 JYW983148 KIS983148 KSO983148 LCK983148 LMG983148 LWC983148 MFY983148 MPU983148 MZQ983148 NJM983148 NTI983148 ODE983148 ONA983148 OWW983148 PGS983148 PQO983148 QAK983148 QKG983148 QUC983148 RDY983148 RNU983148 RXQ983148 SHM983148 SRI983148 TBE983148 TLA983148 TUW983148 UES983148 UOO983148 UYK983148 VIG983148 VSC983148 WBY983148 WLU983148 WVQ983148" xr:uid="{87EFFB61-E4BF-4605-8ABE-0EF05572CE7A}">
      <formula1>"15,20,30,50,60,100,120,170,250,350"</formula1>
    </dataValidation>
    <dataValidation type="list" allowBlank="1" showInputMessage="1" showErrorMessage="1" sqref="F65646:H65647 JB65646:JD65647 SX65646:SZ65647 ACT65646:ACV65647 AMP65646:AMR65647 AWL65646:AWN65647 BGH65646:BGJ65647 BQD65646:BQF65647 BZZ65646:CAB65647 CJV65646:CJX65647 CTR65646:CTT65647 DDN65646:DDP65647 DNJ65646:DNL65647 DXF65646:DXH65647 EHB65646:EHD65647 EQX65646:EQZ65647 FAT65646:FAV65647 FKP65646:FKR65647 FUL65646:FUN65647 GEH65646:GEJ65647 GOD65646:GOF65647 GXZ65646:GYB65647 HHV65646:HHX65647 HRR65646:HRT65647 IBN65646:IBP65647 ILJ65646:ILL65647 IVF65646:IVH65647 JFB65646:JFD65647 JOX65646:JOZ65647 JYT65646:JYV65647 KIP65646:KIR65647 KSL65646:KSN65647 LCH65646:LCJ65647 LMD65646:LMF65647 LVZ65646:LWB65647 MFV65646:MFX65647 MPR65646:MPT65647 MZN65646:MZP65647 NJJ65646:NJL65647 NTF65646:NTH65647 ODB65646:ODD65647 OMX65646:OMZ65647 OWT65646:OWV65647 PGP65646:PGR65647 PQL65646:PQN65647 QAH65646:QAJ65647 QKD65646:QKF65647 QTZ65646:QUB65647 RDV65646:RDX65647 RNR65646:RNT65647 RXN65646:RXP65647 SHJ65646:SHL65647 SRF65646:SRH65647 TBB65646:TBD65647 TKX65646:TKZ65647 TUT65646:TUV65647 UEP65646:UER65647 UOL65646:UON65647 UYH65646:UYJ65647 VID65646:VIF65647 VRZ65646:VSB65647 WBV65646:WBX65647 WLR65646:WLT65647 WVN65646:WVP65647 F131182:H131183 JB131182:JD131183 SX131182:SZ131183 ACT131182:ACV131183 AMP131182:AMR131183 AWL131182:AWN131183 BGH131182:BGJ131183 BQD131182:BQF131183 BZZ131182:CAB131183 CJV131182:CJX131183 CTR131182:CTT131183 DDN131182:DDP131183 DNJ131182:DNL131183 DXF131182:DXH131183 EHB131182:EHD131183 EQX131182:EQZ131183 FAT131182:FAV131183 FKP131182:FKR131183 FUL131182:FUN131183 GEH131182:GEJ131183 GOD131182:GOF131183 GXZ131182:GYB131183 HHV131182:HHX131183 HRR131182:HRT131183 IBN131182:IBP131183 ILJ131182:ILL131183 IVF131182:IVH131183 JFB131182:JFD131183 JOX131182:JOZ131183 JYT131182:JYV131183 KIP131182:KIR131183 KSL131182:KSN131183 LCH131182:LCJ131183 LMD131182:LMF131183 LVZ131182:LWB131183 MFV131182:MFX131183 MPR131182:MPT131183 MZN131182:MZP131183 NJJ131182:NJL131183 NTF131182:NTH131183 ODB131182:ODD131183 OMX131182:OMZ131183 OWT131182:OWV131183 PGP131182:PGR131183 PQL131182:PQN131183 QAH131182:QAJ131183 QKD131182:QKF131183 QTZ131182:QUB131183 RDV131182:RDX131183 RNR131182:RNT131183 RXN131182:RXP131183 SHJ131182:SHL131183 SRF131182:SRH131183 TBB131182:TBD131183 TKX131182:TKZ131183 TUT131182:TUV131183 UEP131182:UER131183 UOL131182:UON131183 UYH131182:UYJ131183 VID131182:VIF131183 VRZ131182:VSB131183 WBV131182:WBX131183 WLR131182:WLT131183 WVN131182:WVP131183 F196718:H196719 JB196718:JD196719 SX196718:SZ196719 ACT196718:ACV196719 AMP196718:AMR196719 AWL196718:AWN196719 BGH196718:BGJ196719 BQD196718:BQF196719 BZZ196718:CAB196719 CJV196718:CJX196719 CTR196718:CTT196719 DDN196718:DDP196719 DNJ196718:DNL196719 DXF196718:DXH196719 EHB196718:EHD196719 EQX196718:EQZ196719 FAT196718:FAV196719 FKP196718:FKR196719 FUL196718:FUN196719 GEH196718:GEJ196719 GOD196718:GOF196719 GXZ196718:GYB196719 HHV196718:HHX196719 HRR196718:HRT196719 IBN196718:IBP196719 ILJ196718:ILL196719 IVF196718:IVH196719 JFB196718:JFD196719 JOX196718:JOZ196719 JYT196718:JYV196719 KIP196718:KIR196719 KSL196718:KSN196719 LCH196718:LCJ196719 LMD196718:LMF196719 LVZ196718:LWB196719 MFV196718:MFX196719 MPR196718:MPT196719 MZN196718:MZP196719 NJJ196718:NJL196719 NTF196718:NTH196719 ODB196718:ODD196719 OMX196718:OMZ196719 OWT196718:OWV196719 PGP196718:PGR196719 PQL196718:PQN196719 QAH196718:QAJ196719 QKD196718:QKF196719 QTZ196718:QUB196719 RDV196718:RDX196719 RNR196718:RNT196719 RXN196718:RXP196719 SHJ196718:SHL196719 SRF196718:SRH196719 TBB196718:TBD196719 TKX196718:TKZ196719 TUT196718:TUV196719 UEP196718:UER196719 UOL196718:UON196719 UYH196718:UYJ196719 VID196718:VIF196719 VRZ196718:VSB196719 WBV196718:WBX196719 WLR196718:WLT196719 WVN196718:WVP196719 F262254:H262255 JB262254:JD262255 SX262254:SZ262255 ACT262254:ACV262255 AMP262254:AMR262255 AWL262254:AWN262255 BGH262254:BGJ262255 BQD262254:BQF262255 BZZ262254:CAB262255 CJV262254:CJX262255 CTR262254:CTT262255 DDN262254:DDP262255 DNJ262254:DNL262255 DXF262254:DXH262255 EHB262254:EHD262255 EQX262254:EQZ262255 FAT262254:FAV262255 FKP262254:FKR262255 FUL262254:FUN262255 GEH262254:GEJ262255 GOD262254:GOF262255 GXZ262254:GYB262255 HHV262254:HHX262255 HRR262254:HRT262255 IBN262254:IBP262255 ILJ262254:ILL262255 IVF262254:IVH262255 JFB262254:JFD262255 JOX262254:JOZ262255 JYT262254:JYV262255 KIP262254:KIR262255 KSL262254:KSN262255 LCH262254:LCJ262255 LMD262254:LMF262255 LVZ262254:LWB262255 MFV262254:MFX262255 MPR262254:MPT262255 MZN262254:MZP262255 NJJ262254:NJL262255 NTF262254:NTH262255 ODB262254:ODD262255 OMX262254:OMZ262255 OWT262254:OWV262255 PGP262254:PGR262255 PQL262254:PQN262255 QAH262254:QAJ262255 QKD262254:QKF262255 QTZ262254:QUB262255 RDV262254:RDX262255 RNR262254:RNT262255 RXN262254:RXP262255 SHJ262254:SHL262255 SRF262254:SRH262255 TBB262254:TBD262255 TKX262254:TKZ262255 TUT262254:TUV262255 UEP262254:UER262255 UOL262254:UON262255 UYH262254:UYJ262255 VID262254:VIF262255 VRZ262254:VSB262255 WBV262254:WBX262255 WLR262254:WLT262255 WVN262254:WVP262255 F327790:H327791 JB327790:JD327791 SX327790:SZ327791 ACT327790:ACV327791 AMP327790:AMR327791 AWL327790:AWN327791 BGH327790:BGJ327791 BQD327790:BQF327791 BZZ327790:CAB327791 CJV327790:CJX327791 CTR327790:CTT327791 DDN327790:DDP327791 DNJ327790:DNL327791 DXF327790:DXH327791 EHB327790:EHD327791 EQX327790:EQZ327791 FAT327790:FAV327791 FKP327790:FKR327791 FUL327790:FUN327791 GEH327790:GEJ327791 GOD327790:GOF327791 GXZ327790:GYB327791 HHV327790:HHX327791 HRR327790:HRT327791 IBN327790:IBP327791 ILJ327790:ILL327791 IVF327790:IVH327791 JFB327790:JFD327791 JOX327790:JOZ327791 JYT327790:JYV327791 KIP327790:KIR327791 KSL327790:KSN327791 LCH327790:LCJ327791 LMD327790:LMF327791 LVZ327790:LWB327791 MFV327790:MFX327791 MPR327790:MPT327791 MZN327790:MZP327791 NJJ327790:NJL327791 NTF327790:NTH327791 ODB327790:ODD327791 OMX327790:OMZ327791 OWT327790:OWV327791 PGP327790:PGR327791 PQL327790:PQN327791 QAH327790:QAJ327791 QKD327790:QKF327791 QTZ327790:QUB327791 RDV327790:RDX327791 RNR327790:RNT327791 RXN327790:RXP327791 SHJ327790:SHL327791 SRF327790:SRH327791 TBB327790:TBD327791 TKX327790:TKZ327791 TUT327790:TUV327791 UEP327790:UER327791 UOL327790:UON327791 UYH327790:UYJ327791 VID327790:VIF327791 VRZ327790:VSB327791 WBV327790:WBX327791 WLR327790:WLT327791 WVN327790:WVP327791 F393326:H393327 JB393326:JD393327 SX393326:SZ393327 ACT393326:ACV393327 AMP393326:AMR393327 AWL393326:AWN393327 BGH393326:BGJ393327 BQD393326:BQF393327 BZZ393326:CAB393327 CJV393326:CJX393327 CTR393326:CTT393327 DDN393326:DDP393327 DNJ393326:DNL393327 DXF393326:DXH393327 EHB393326:EHD393327 EQX393326:EQZ393327 FAT393326:FAV393327 FKP393326:FKR393327 FUL393326:FUN393327 GEH393326:GEJ393327 GOD393326:GOF393327 GXZ393326:GYB393327 HHV393326:HHX393327 HRR393326:HRT393327 IBN393326:IBP393327 ILJ393326:ILL393327 IVF393326:IVH393327 JFB393326:JFD393327 JOX393326:JOZ393327 JYT393326:JYV393327 KIP393326:KIR393327 KSL393326:KSN393327 LCH393326:LCJ393327 LMD393326:LMF393327 LVZ393326:LWB393327 MFV393326:MFX393327 MPR393326:MPT393327 MZN393326:MZP393327 NJJ393326:NJL393327 NTF393326:NTH393327 ODB393326:ODD393327 OMX393326:OMZ393327 OWT393326:OWV393327 PGP393326:PGR393327 PQL393326:PQN393327 QAH393326:QAJ393327 QKD393326:QKF393327 QTZ393326:QUB393327 RDV393326:RDX393327 RNR393326:RNT393327 RXN393326:RXP393327 SHJ393326:SHL393327 SRF393326:SRH393327 TBB393326:TBD393327 TKX393326:TKZ393327 TUT393326:TUV393327 UEP393326:UER393327 UOL393326:UON393327 UYH393326:UYJ393327 VID393326:VIF393327 VRZ393326:VSB393327 WBV393326:WBX393327 WLR393326:WLT393327 WVN393326:WVP393327 F458862:H458863 JB458862:JD458863 SX458862:SZ458863 ACT458862:ACV458863 AMP458862:AMR458863 AWL458862:AWN458863 BGH458862:BGJ458863 BQD458862:BQF458863 BZZ458862:CAB458863 CJV458862:CJX458863 CTR458862:CTT458863 DDN458862:DDP458863 DNJ458862:DNL458863 DXF458862:DXH458863 EHB458862:EHD458863 EQX458862:EQZ458863 FAT458862:FAV458863 FKP458862:FKR458863 FUL458862:FUN458863 GEH458862:GEJ458863 GOD458862:GOF458863 GXZ458862:GYB458863 HHV458862:HHX458863 HRR458862:HRT458863 IBN458862:IBP458863 ILJ458862:ILL458863 IVF458862:IVH458863 JFB458862:JFD458863 JOX458862:JOZ458863 JYT458862:JYV458863 KIP458862:KIR458863 KSL458862:KSN458863 LCH458862:LCJ458863 LMD458862:LMF458863 LVZ458862:LWB458863 MFV458862:MFX458863 MPR458862:MPT458863 MZN458862:MZP458863 NJJ458862:NJL458863 NTF458862:NTH458863 ODB458862:ODD458863 OMX458862:OMZ458863 OWT458862:OWV458863 PGP458862:PGR458863 PQL458862:PQN458863 QAH458862:QAJ458863 QKD458862:QKF458863 QTZ458862:QUB458863 RDV458862:RDX458863 RNR458862:RNT458863 RXN458862:RXP458863 SHJ458862:SHL458863 SRF458862:SRH458863 TBB458862:TBD458863 TKX458862:TKZ458863 TUT458862:TUV458863 UEP458862:UER458863 UOL458862:UON458863 UYH458862:UYJ458863 VID458862:VIF458863 VRZ458862:VSB458863 WBV458862:WBX458863 WLR458862:WLT458863 WVN458862:WVP458863 F524398:H524399 JB524398:JD524399 SX524398:SZ524399 ACT524398:ACV524399 AMP524398:AMR524399 AWL524398:AWN524399 BGH524398:BGJ524399 BQD524398:BQF524399 BZZ524398:CAB524399 CJV524398:CJX524399 CTR524398:CTT524399 DDN524398:DDP524399 DNJ524398:DNL524399 DXF524398:DXH524399 EHB524398:EHD524399 EQX524398:EQZ524399 FAT524398:FAV524399 FKP524398:FKR524399 FUL524398:FUN524399 GEH524398:GEJ524399 GOD524398:GOF524399 GXZ524398:GYB524399 HHV524398:HHX524399 HRR524398:HRT524399 IBN524398:IBP524399 ILJ524398:ILL524399 IVF524398:IVH524399 JFB524398:JFD524399 JOX524398:JOZ524399 JYT524398:JYV524399 KIP524398:KIR524399 KSL524398:KSN524399 LCH524398:LCJ524399 LMD524398:LMF524399 LVZ524398:LWB524399 MFV524398:MFX524399 MPR524398:MPT524399 MZN524398:MZP524399 NJJ524398:NJL524399 NTF524398:NTH524399 ODB524398:ODD524399 OMX524398:OMZ524399 OWT524398:OWV524399 PGP524398:PGR524399 PQL524398:PQN524399 QAH524398:QAJ524399 QKD524398:QKF524399 QTZ524398:QUB524399 RDV524398:RDX524399 RNR524398:RNT524399 RXN524398:RXP524399 SHJ524398:SHL524399 SRF524398:SRH524399 TBB524398:TBD524399 TKX524398:TKZ524399 TUT524398:TUV524399 UEP524398:UER524399 UOL524398:UON524399 UYH524398:UYJ524399 VID524398:VIF524399 VRZ524398:VSB524399 WBV524398:WBX524399 WLR524398:WLT524399 WVN524398:WVP524399 F589934:H589935 JB589934:JD589935 SX589934:SZ589935 ACT589934:ACV589935 AMP589934:AMR589935 AWL589934:AWN589935 BGH589934:BGJ589935 BQD589934:BQF589935 BZZ589934:CAB589935 CJV589934:CJX589935 CTR589934:CTT589935 DDN589934:DDP589935 DNJ589934:DNL589935 DXF589934:DXH589935 EHB589934:EHD589935 EQX589934:EQZ589935 FAT589934:FAV589935 FKP589934:FKR589935 FUL589934:FUN589935 GEH589934:GEJ589935 GOD589934:GOF589935 GXZ589934:GYB589935 HHV589934:HHX589935 HRR589934:HRT589935 IBN589934:IBP589935 ILJ589934:ILL589935 IVF589934:IVH589935 JFB589934:JFD589935 JOX589934:JOZ589935 JYT589934:JYV589935 KIP589934:KIR589935 KSL589934:KSN589935 LCH589934:LCJ589935 LMD589934:LMF589935 LVZ589934:LWB589935 MFV589934:MFX589935 MPR589934:MPT589935 MZN589934:MZP589935 NJJ589934:NJL589935 NTF589934:NTH589935 ODB589934:ODD589935 OMX589934:OMZ589935 OWT589934:OWV589935 PGP589934:PGR589935 PQL589934:PQN589935 QAH589934:QAJ589935 QKD589934:QKF589935 QTZ589934:QUB589935 RDV589934:RDX589935 RNR589934:RNT589935 RXN589934:RXP589935 SHJ589934:SHL589935 SRF589934:SRH589935 TBB589934:TBD589935 TKX589934:TKZ589935 TUT589934:TUV589935 UEP589934:UER589935 UOL589934:UON589935 UYH589934:UYJ589935 VID589934:VIF589935 VRZ589934:VSB589935 WBV589934:WBX589935 WLR589934:WLT589935 WVN589934:WVP589935 F655470:H655471 JB655470:JD655471 SX655470:SZ655471 ACT655470:ACV655471 AMP655470:AMR655471 AWL655470:AWN655471 BGH655470:BGJ655471 BQD655470:BQF655471 BZZ655470:CAB655471 CJV655470:CJX655471 CTR655470:CTT655471 DDN655470:DDP655471 DNJ655470:DNL655471 DXF655470:DXH655471 EHB655470:EHD655471 EQX655470:EQZ655471 FAT655470:FAV655471 FKP655470:FKR655471 FUL655470:FUN655471 GEH655470:GEJ655471 GOD655470:GOF655471 GXZ655470:GYB655471 HHV655470:HHX655471 HRR655470:HRT655471 IBN655470:IBP655471 ILJ655470:ILL655471 IVF655470:IVH655471 JFB655470:JFD655471 JOX655470:JOZ655471 JYT655470:JYV655471 KIP655470:KIR655471 KSL655470:KSN655471 LCH655470:LCJ655471 LMD655470:LMF655471 LVZ655470:LWB655471 MFV655470:MFX655471 MPR655470:MPT655471 MZN655470:MZP655471 NJJ655470:NJL655471 NTF655470:NTH655471 ODB655470:ODD655471 OMX655470:OMZ655471 OWT655470:OWV655471 PGP655470:PGR655471 PQL655470:PQN655471 QAH655470:QAJ655471 QKD655470:QKF655471 QTZ655470:QUB655471 RDV655470:RDX655471 RNR655470:RNT655471 RXN655470:RXP655471 SHJ655470:SHL655471 SRF655470:SRH655471 TBB655470:TBD655471 TKX655470:TKZ655471 TUT655470:TUV655471 UEP655470:UER655471 UOL655470:UON655471 UYH655470:UYJ655471 VID655470:VIF655471 VRZ655470:VSB655471 WBV655470:WBX655471 WLR655470:WLT655471 WVN655470:WVP655471 F721006:H721007 JB721006:JD721007 SX721006:SZ721007 ACT721006:ACV721007 AMP721006:AMR721007 AWL721006:AWN721007 BGH721006:BGJ721007 BQD721006:BQF721007 BZZ721006:CAB721007 CJV721006:CJX721007 CTR721006:CTT721007 DDN721006:DDP721007 DNJ721006:DNL721007 DXF721006:DXH721007 EHB721006:EHD721007 EQX721006:EQZ721007 FAT721006:FAV721007 FKP721006:FKR721007 FUL721006:FUN721007 GEH721006:GEJ721007 GOD721006:GOF721007 GXZ721006:GYB721007 HHV721006:HHX721007 HRR721006:HRT721007 IBN721006:IBP721007 ILJ721006:ILL721007 IVF721006:IVH721007 JFB721006:JFD721007 JOX721006:JOZ721007 JYT721006:JYV721007 KIP721006:KIR721007 KSL721006:KSN721007 LCH721006:LCJ721007 LMD721006:LMF721007 LVZ721006:LWB721007 MFV721006:MFX721007 MPR721006:MPT721007 MZN721006:MZP721007 NJJ721006:NJL721007 NTF721006:NTH721007 ODB721006:ODD721007 OMX721006:OMZ721007 OWT721006:OWV721007 PGP721006:PGR721007 PQL721006:PQN721007 QAH721006:QAJ721007 QKD721006:QKF721007 QTZ721006:QUB721007 RDV721006:RDX721007 RNR721006:RNT721007 RXN721006:RXP721007 SHJ721006:SHL721007 SRF721006:SRH721007 TBB721006:TBD721007 TKX721006:TKZ721007 TUT721006:TUV721007 UEP721006:UER721007 UOL721006:UON721007 UYH721006:UYJ721007 VID721006:VIF721007 VRZ721006:VSB721007 WBV721006:WBX721007 WLR721006:WLT721007 WVN721006:WVP721007 F786542:H786543 JB786542:JD786543 SX786542:SZ786543 ACT786542:ACV786543 AMP786542:AMR786543 AWL786542:AWN786543 BGH786542:BGJ786543 BQD786542:BQF786543 BZZ786542:CAB786543 CJV786542:CJX786543 CTR786542:CTT786543 DDN786542:DDP786543 DNJ786542:DNL786543 DXF786542:DXH786543 EHB786542:EHD786543 EQX786542:EQZ786543 FAT786542:FAV786543 FKP786542:FKR786543 FUL786542:FUN786543 GEH786542:GEJ786543 GOD786542:GOF786543 GXZ786542:GYB786543 HHV786542:HHX786543 HRR786542:HRT786543 IBN786542:IBP786543 ILJ786542:ILL786543 IVF786542:IVH786543 JFB786542:JFD786543 JOX786542:JOZ786543 JYT786542:JYV786543 KIP786542:KIR786543 KSL786542:KSN786543 LCH786542:LCJ786543 LMD786542:LMF786543 LVZ786542:LWB786543 MFV786542:MFX786543 MPR786542:MPT786543 MZN786542:MZP786543 NJJ786542:NJL786543 NTF786542:NTH786543 ODB786542:ODD786543 OMX786542:OMZ786543 OWT786542:OWV786543 PGP786542:PGR786543 PQL786542:PQN786543 QAH786542:QAJ786543 QKD786542:QKF786543 QTZ786542:QUB786543 RDV786542:RDX786543 RNR786542:RNT786543 RXN786542:RXP786543 SHJ786542:SHL786543 SRF786542:SRH786543 TBB786542:TBD786543 TKX786542:TKZ786543 TUT786542:TUV786543 UEP786542:UER786543 UOL786542:UON786543 UYH786542:UYJ786543 VID786542:VIF786543 VRZ786542:VSB786543 WBV786542:WBX786543 WLR786542:WLT786543 WVN786542:WVP786543 F852078:H852079 JB852078:JD852079 SX852078:SZ852079 ACT852078:ACV852079 AMP852078:AMR852079 AWL852078:AWN852079 BGH852078:BGJ852079 BQD852078:BQF852079 BZZ852078:CAB852079 CJV852078:CJX852079 CTR852078:CTT852079 DDN852078:DDP852079 DNJ852078:DNL852079 DXF852078:DXH852079 EHB852078:EHD852079 EQX852078:EQZ852079 FAT852078:FAV852079 FKP852078:FKR852079 FUL852078:FUN852079 GEH852078:GEJ852079 GOD852078:GOF852079 GXZ852078:GYB852079 HHV852078:HHX852079 HRR852078:HRT852079 IBN852078:IBP852079 ILJ852078:ILL852079 IVF852078:IVH852079 JFB852078:JFD852079 JOX852078:JOZ852079 JYT852078:JYV852079 KIP852078:KIR852079 KSL852078:KSN852079 LCH852078:LCJ852079 LMD852078:LMF852079 LVZ852078:LWB852079 MFV852078:MFX852079 MPR852078:MPT852079 MZN852078:MZP852079 NJJ852078:NJL852079 NTF852078:NTH852079 ODB852078:ODD852079 OMX852078:OMZ852079 OWT852078:OWV852079 PGP852078:PGR852079 PQL852078:PQN852079 QAH852078:QAJ852079 QKD852078:QKF852079 QTZ852078:QUB852079 RDV852078:RDX852079 RNR852078:RNT852079 RXN852078:RXP852079 SHJ852078:SHL852079 SRF852078:SRH852079 TBB852078:TBD852079 TKX852078:TKZ852079 TUT852078:TUV852079 UEP852078:UER852079 UOL852078:UON852079 UYH852078:UYJ852079 VID852078:VIF852079 VRZ852078:VSB852079 WBV852078:WBX852079 WLR852078:WLT852079 WVN852078:WVP852079 F917614:H917615 JB917614:JD917615 SX917614:SZ917615 ACT917614:ACV917615 AMP917614:AMR917615 AWL917614:AWN917615 BGH917614:BGJ917615 BQD917614:BQF917615 BZZ917614:CAB917615 CJV917614:CJX917615 CTR917614:CTT917615 DDN917614:DDP917615 DNJ917614:DNL917615 DXF917614:DXH917615 EHB917614:EHD917615 EQX917614:EQZ917615 FAT917614:FAV917615 FKP917614:FKR917615 FUL917614:FUN917615 GEH917614:GEJ917615 GOD917614:GOF917615 GXZ917614:GYB917615 HHV917614:HHX917615 HRR917614:HRT917615 IBN917614:IBP917615 ILJ917614:ILL917615 IVF917614:IVH917615 JFB917614:JFD917615 JOX917614:JOZ917615 JYT917614:JYV917615 KIP917614:KIR917615 KSL917614:KSN917615 LCH917614:LCJ917615 LMD917614:LMF917615 LVZ917614:LWB917615 MFV917614:MFX917615 MPR917614:MPT917615 MZN917614:MZP917615 NJJ917614:NJL917615 NTF917614:NTH917615 ODB917614:ODD917615 OMX917614:OMZ917615 OWT917614:OWV917615 PGP917614:PGR917615 PQL917614:PQN917615 QAH917614:QAJ917615 QKD917614:QKF917615 QTZ917614:QUB917615 RDV917614:RDX917615 RNR917614:RNT917615 RXN917614:RXP917615 SHJ917614:SHL917615 SRF917614:SRH917615 TBB917614:TBD917615 TKX917614:TKZ917615 TUT917614:TUV917615 UEP917614:UER917615 UOL917614:UON917615 UYH917614:UYJ917615 VID917614:VIF917615 VRZ917614:VSB917615 WBV917614:WBX917615 WLR917614:WLT917615 WVN917614:WVP917615 F983150:H983151 JB983150:JD983151 SX983150:SZ983151 ACT983150:ACV983151 AMP983150:AMR983151 AWL983150:AWN983151 BGH983150:BGJ983151 BQD983150:BQF983151 BZZ983150:CAB983151 CJV983150:CJX983151 CTR983150:CTT983151 DDN983150:DDP983151 DNJ983150:DNL983151 DXF983150:DXH983151 EHB983150:EHD983151 EQX983150:EQZ983151 FAT983150:FAV983151 FKP983150:FKR983151 FUL983150:FUN983151 GEH983150:GEJ983151 GOD983150:GOF983151 GXZ983150:GYB983151 HHV983150:HHX983151 HRR983150:HRT983151 IBN983150:IBP983151 ILJ983150:ILL983151 IVF983150:IVH983151 JFB983150:JFD983151 JOX983150:JOZ983151 JYT983150:JYV983151 KIP983150:KIR983151 KSL983150:KSN983151 LCH983150:LCJ983151 LMD983150:LMF983151 LVZ983150:LWB983151 MFV983150:MFX983151 MPR983150:MPT983151 MZN983150:MZP983151 NJJ983150:NJL983151 NTF983150:NTH983151 ODB983150:ODD983151 OMX983150:OMZ983151 OWT983150:OWV983151 PGP983150:PGR983151 PQL983150:PQN983151 QAH983150:QAJ983151 QKD983150:QKF983151 QTZ983150:QUB983151 RDV983150:RDX983151 RNR983150:RNT983151 RXN983150:RXP983151 SHJ983150:SHL983151 SRF983150:SRH983151 TBB983150:TBD983151 TKX983150:TKZ983151 TUT983150:TUV983151 UEP983150:UER983151 UOL983150:UON983151 UYH983150:UYJ983151 VID983150:VIF983151 VRZ983150:VSB983151 WBV983150:WBX983151 WLR983150:WLT983151 WVN983150:WVP983151 F114:I114 JB114:JE114 SX114:TA114 ACT114:ACW114 AMP114:AMS114 AWL114:AWO114 BGH114:BGK114 BQD114:BQG114 BZZ114:CAC114 CJV114:CJY114 CTR114:CTU114 DDN114:DDQ114 DNJ114:DNM114 DXF114:DXI114 EHB114:EHE114 EQX114:ERA114 FAT114:FAW114 FKP114:FKS114 FUL114:FUO114 GEH114:GEK114 GOD114:GOG114 GXZ114:GYC114 HHV114:HHY114 HRR114:HRU114 IBN114:IBQ114 ILJ114:ILM114 IVF114:IVI114 JFB114:JFE114 JOX114:JPA114 JYT114:JYW114 KIP114:KIS114 KSL114:KSO114 LCH114:LCK114 LMD114:LMG114 LVZ114:LWC114 MFV114:MFY114 MPR114:MPU114 MZN114:MZQ114 NJJ114:NJM114 NTF114:NTI114 ODB114:ODE114 OMX114:ONA114 OWT114:OWW114 PGP114:PGS114 PQL114:PQO114 QAH114:QAK114 QKD114:QKG114 QTZ114:QUC114 RDV114:RDY114 RNR114:RNU114 RXN114:RXQ114 SHJ114:SHM114 SRF114:SRI114 TBB114:TBE114 TKX114:TLA114 TUT114:TUW114 UEP114:UES114 UOL114:UOO114 UYH114:UYK114 VID114:VIG114 VRZ114:VSC114 WBV114:WBY114 WLR114:WLU114 WVN114:WVQ114 I65646 JE65646 TA65646 ACW65646 AMS65646 AWO65646 BGK65646 BQG65646 CAC65646 CJY65646 CTU65646 DDQ65646 DNM65646 DXI65646 EHE65646 ERA65646 FAW65646 FKS65646 FUO65646 GEK65646 GOG65646 GYC65646 HHY65646 HRU65646 IBQ65646 ILM65646 IVI65646 JFE65646 JPA65646 JYW65646 KIS65646 KSO65646 LCK65646 LMG65646 LWC65646 MFY65646 MPU65646 MZQ65646 NJM65646 NTI65646 ODE65646 ONA65646 OWW65646 PGS65646 PQO65646 QAK65646 QKG65646 QUC65646 RDY65646 RNU65646 RXQ65646 SHM65646 SRI65646 TBE65646 TLA65646 TUW65646 UES65646 UOO65646 UYK65646 VIG65646 VSC65646 WBY65646 WLU65646 WVQ65646 I131182 JE131182 TA131182 ACW131182 AMS131182 AWO131182 BGK131182 BQG131182 CAC131182 CJY131182 CTU131182 DDQ131182 DNM131182 DXI131182 EHE131182 ERA131182 FAW131182 FKS131182 FUO131182 GEK131182 GOG131182 GYC131182 HHY131182 HRU131182 IBQ131182 ILM131182 IVI131182 JFE131182 JPA131182 JYW131182 KIS131182 KSO131182 LCK131182 LMG131182 LWC131182 MFY131182 MPU131182 MZQ131182 NJM131182 NTI131182 ODE131182 ONA131182 OWW131182 PGS131182 PQO131182 QAK131182 QKG131182 QUC131182 RDY131182 RNU131182 RXQ131182 SHM131182 SRI131182 TBE131182 TLA131182 TUW131182 UES131182 UOO131182 UYK131182 VIG131182 VSC131182 WBY131182 WLU131182 WVQ131182 I196718 JE196718 TA196718 ACW196718 AMS196718 AWO196718 BGK196718 BQG196718 CAC196718 CJY196718 CTU196718 DDQ196718 DNM196718 DXI196718 EHE196718 ERA196718 FAW196718 FKS196718 FUO196718 GEK196718 GOG196718 GYC196718 HHY196718 HRU196718 IBQ196718 ILM196718 IVI196718 JFE196718 JPA196718 JYW196718 KIS196718 KSO196718 LCK196718 LMG196718 LWC196718 MFY196718 MPU196718 MZQ196718 NJM196718 NTI196718 ODE196718 ONA196718 OWW196718 PGS196718 PQO196718 QAK196718 QKG196718 QUC196718 RDY196718 RNU196718 RXQ196718 SHM196718 SRI196718 TBE196718 TLA196718 TUW196718 UES196718 UOO196718 UYK196718 VIG196718 VSC196718 WBY196718 WLU196718 WVQ196718 I262254 JE262254 TA262254 ACW262254 AMS262254 AWO262254 BGK262254 BQG262254 CAC262254 CJY262254 CTU262254 DDQ262254 DNM262254 DXI262254 EHE262254 ERA262254 FAW262254 FKS262254 FUO262254 GEK262254 GOG262254 GYC262254 HHY262254 HRU262254 IBQ262254 ILM262254 IVI262254 JFE262254 JPA262254 JYW262254 KIS262254 KSO262254 LCK262254 LMG262254 LWC262254 MFY262254 MPU262254 MZQ262254 NJM262254 NTI262254 ODE262254 ONA262254 OWW262254 PGS262254 PQO262254 QAK262254 QKG262254 QUC262254 RDY262254 RNU262254 RXQ262254 SHM262254 SRI262254 TBE262254 TLA262254 TUW262254 UES262254 UOO262254 UYK262254 VIG262254 VSC262254 WBY262254 WLU262254 WVQ262254 I327790 JE327790 TA327790 ACW327790 AMS327790 AWO327790 BGK327790 BQG327790 CAC327790 CJY327790 CTU327790 DDQ327790 DNM327790 DXI327790 EHE327790 ERA327790 FAW327790 FKS327790 FUO327790 GEK327790 GOG327790 GYC327790 HHY327790 HRU327790 IBQ327790 ILM327790 IVI327790 JFE327790 JPA327790 JYW327790 KIS327790 KSO327790 LCK327790 LMG327790 LWC327790 MFY327790 MPU327790 MZQ327790 NJM327790 NTI327790 ODE327790 ONA327790 OWW327790 PGS327790 PQO327790 QAK327790 QKG327790 QUC327790 RDY327790 RNU327790 RXQ327790 SHM327790 SRI327790 TBE327790 TLA327790 TUW327790 UES327790 UOO327790 UYK327790 VIG327790 VSC327790 WBY327790 WLU327790 WVQ327790 I393326 JE393326 TA393326 ACW393326 AMS393326 AWO393326 BGK393326 BQG393326 CAC393326 CJY393326 CTU393326 DDQ393326 DNM393326 DXI393326 EHE393326 ERA393326 FAW393326 FKS393326 FUO393326 GEK393326 GOG393326 GYC393326 HHY393326 HRU393326 IBQ393326 ILM393326 IVI393326 JFE393326 JPA393326 JYW393326 KIS393326 KSO393326 LCK393326 LMG393326 LWC393326 MFY393326 MPU393326 MZQ393326 NJM393326 NTI393326 ODE393326 ONA393326 OWW393326 PGS393326 PQO393326 QAK393326 QKG393326 QUC393326 RDY393326 RNU393326 RXQ393326 SHM393326 SRI393326 TBE393326 TLA393326 TUW393326 UES393326 UOO393326 UYK393326 VIG393326 VSC393326 WBY393326 WLU393326 WVQ393326 I458862 JE458862 TA458862 ACW458862 AMS458862 AWO458862 BGK458862 BQG458862 CAC458862 CJY458862 CTU458862 DDQ458862 DNM458862 DXI458862 EHE458862 ERA458862 FAW458862 FKS458862 FUO458862 GEK458862 GOG458862 GYC458862 HHY458862 HRU458862 IBQ458862 ILM458862 IVI458862 JFE458862 JPA458862 JYW458862 KIS458862 KSO458862 LCK458862 LMG458862 LWC458862 MFY458862 MPU458862 MZQ458862 NJM458862 NTI458862 ODE458862 ONA458862 OWW458862 PGS458862 PQO458862 QAK458862 QKG458862 QUC458862 RDY458862 RNU458862 RXQ458862 SHM458862 SRI458862 TBE458862 TLA458862 TUW458862 UES458862 UOO458862 UYK458862 VIG458862 VSC458862 WBY458862 WLU458862 WVQ458862 I524398 JE524398 TA524398 ACW524398 AMS524398 AWO524398 BGK524398 BQG524398 CAC524398 CJY524398 CTU524398 DDQ524398 DNM524398 DXI524398 EHE524398 ERA524398 FAW524398 FKS524398 FUO524398 GEK524398 GOG524398 GYC524398 HHY524398 HRU524398 IBQ524398 ILM524398 IVI524398 JFE524398 JPA524398 JYW524398 KIS524398 KSO524398 LCK524398 LMG524398 LWC524398 MFY524398 MPU524398 MZQ524398 NJM524398 NTI524398 ODE524398 ONA524398 OWW524398 PGS524398 PQO524398 QAK524398 QKG524398 QUC524398 RDY524398 RNU524398 RXQ524398 SHM524398 SRI524398 TBE524398 TLA524398 TUW524398 UES524398 UOO524398 UYK524398 VIG524398 VSC524398 WBY524398 WLU524398 WVQ524398 I589934 JE589934 TA589934 ACW589934 AMS589934 AWO589934 BGK589934 BQG589934 CAC589934 CJY589934 CTU589934 DDQ589934 DNM589934 DXI589934 EHE589934 ERA589934 FAW589934 FKS589934 FUO589934 GEK589934 GOG589934 GYC589934 HHY589934 HRU589934 IBQ589934 ILM589934 IVI589934 JFE589934 JPA589934 JYW589934 KIS589934 KSO589934 LCK589934 LMG589934 LWC589934 MFY589934 MPU589934 MZQ589934 NJM589934 NTI589934 ODE589934 ONA589934 OWW589934 PGS589934 PQO589934 QAK589934 QKG589934 QUC589934 RDY589934 RNU589934 RXQ589934 SHM589934 SRI589934 TBE589934 TLA589934 TUW589934 UES589934 UOO589934 UYK589934 VIG589934 VSC589934 WBY589934 WLU589934 WVQ589934 I655470 JE655470 TA655470 ACW655470 AMS655470 AWO655470 BGK655470 BQG655470 CAC655470 CJY655470 CTU655470 DDQ655470 DNM655470 DXI655470 EHE655470 ERA655470 FAW655470 FKS655470 FUO655470 GEK655470 GOG655470 GYC655470 HHY655470 HRU655470 IBQ655470 ILM655470 IVI655470 JFE655470 JPA655470 JYW655470 KIS655470 KSO655470 LCK655470 LMG655470 LWC655470 MFY655470 MPU655470 MZQ655470 NJM655470 NTI655470 ODE655470 ONA655470 OWW655470 PGS655470 PQO655470 QAK655470 QKG655470 QUC655470 RDY655470 RNU655470 RXQ655470 SHM655470 SRI655470 TBE655470 TLA655470 TUW655470 UES655470 UOO655470 UYK655470 VIG655470 VSC655470 WBY655470 WLU655470 WVQ655470 I721006 JE721006 TA721006 ACW721006 AMS721006 AWO721006 BGK721006 BQG721006 CAC721006 CJY721006 CTU721006 DDQ721006 DNM721006 DXI721006 EHE721006 ERA721006 FAW721006 FKS721006 FUO721006 GEK721006 GOG721006 GYC721006 HHY721006 HRU721006 IBQ721006 ILM721006 IVI721006 JFE721006 JPA721006 JYW721006 KIS721006 KSO721006 LCK721006 LMG721006 LWC721006 MFY721006 MPU721006 MZQ721006 NJM721006 NTI721006 ODE721006 ONA721006 OWW721006 PGS721006 PQO721006 QAK721006 QKG721006 QUC721006 RDY721006 RNU721006 RXQ721006 SHM721006 SRI721006 TBE721006 TLA721006 TUW721006 UES721006 UOO721006 UYK721006 VIG721006 VSC721006 WBY721006 WLU721006 WVQ721006 I786542 JE786542 TA786542 ACW786542 AMS786542 AWO786542 BGK786542 BQG786542 CAC786542 CJY786542 CTU786542 DDQ786542 DNM786542 DXI786542 EHE786542 ERA786542 FAW786542 FKS786542 FUO786542 GEK786542 GOG786542 GYC786542 HHY786542 HRU786542 IBQ786542 ILM786542 IVI786542 JFE786542 JPA786542 JYW786542 KIS786542 KSO786542 LCK786542 LMG786542 LWC786542 MFY786542 MPU786542 MZQ786542 NJM786542 NTI786542 ODE786542 ONA786542 OWW786542 PGS786542 PQO786542 QAK786542 QKG786542 QUC786542 RDY786542 RNU786542 RXQ786542 SHM786542 SRI786542 TBE786542 TLA786542 TUW786542 UES786542 UOO786542 UYK786542 VIG786542 VSC786542 WBY786542 WLU786542 WVQ786542 I852078 JE852078 TA852078 ACW852078 AMS852078 AWO852078 BGK852078 BQG852078 CAC852078 CJY852078 CTU852078 DDQ852078 DNM852078 DXI852078 EHE852078 ERA852078 FAW852078 FKS852078 FUO852078 GEK852078 GOG852078 GYC852078 HHY852078 HRU852078 IBQ852078 ILM852078 IVI852078 JFE852078 JPA852078 JYW852078 KIS852078 KSO852078 LCK852078 LMG852078 LWC852078 MFY852078 MPU852078 MZQ852078 NJM852078 NTI852078 ODE852078 ONA852078 OWW852078 PGS852078 PQO852078 QAK852078 QKG852078 QUC852078 RDY852078 RNU852078 RXQ852078 SHM852078 SRI852078 TBE852078 TLA852078 TUW852078 UES852078 UOO852078 UYK852078 VIG852078 VSC852078 WBY852078 WLU852078 WVQ852078 I917614 JE917614 TA917614 ACW917614 AMS917614 AWO917614 BGK917614 BQG917614 CAC917614 CJY917614 CTU917614 DDQ917614 DNM917614 DXI917614 EHE917614 ERA917614 FAW917614 FKS917614 FUO917614 GEK917614 GOG917614 GYC917614 HHY917614 HRU917614 IBQ917614 ILM917614 IVI917614 JFE917614 JPA917614 JYW917614 KIS917614 KSO917614 LCK917614 LMG917614 LWC917614 MFY917614 MPU917614 MZQ917614 NJM917614 NTI917614 ODE917614 ONA917614 OWW917614 PGS917614 PQO917614 QAK917614 QKG917614 QUC917614 RDY917614 RNU917614 RXQ917614 SHM917614 SRI917614 TBE917614 TLA917614 TUW917614 UES917614 UOO917614 UYK917614 VIG917614 VSC917614 WBY917614 WLU917614 WVQ917614 I983150 JE983150 TA983150 ACW983150 AMS983150 AWO983150 BGK983150 BQG983150 CAC983150 CJY983150 CTU983150 DDQ983150 DNM983150 DXI983150 EHE983150 ERA983150 FAW983150 FKS983150 FUO983150 GEK983150 GOG983150 GYC983150 HHY983150 HRU983150 IBQ983150 ILM983150 IVI983150 JFE983150 JPA983150 JYW983150 KIS983150 KSO983150 LCK983150 LMG983150 LWC983150 MFY983150 MPU983150 MZQ983150 NJM983150 NTI983150 ODE983150 ONA983150 OWW983150 PGS983150 PQO983150 QAK983150 QKG983150 QUC983150 RDY983150 RNU983150 RXQ983150 SHM983150 SRI983150 TBE983150 TLA983150 TUW983150 UES983150 UOO983150 UYK983150 VIG983150 VSC983150 WBY983150 WLU983150 WVQ983150" xr:uid="{E4D49A17-4A53-48A1-AAE8-5B179E965D93}">
      <formula1>"φ6,φ9.52,φ12,φ16,φ19,φ22.2"</formula1>
    </dataValidation>
    <dataValidation type="list" allowBlank="1" showInputMessage="1" showErrorMessage="1" sqref="F65648:H65649 JB65648:JD65649 SX65648:SZ65649 ACT65648:ACV65649 AMP65648:AMR65649 AWL65648:AWN65649 BGH65648:BGJ65649 BQD65648:BQF65649 BZZ65648:CAB65649 CJV65648:CJX65649 CTR65648:CTT65649 DDN65648:DDP65649 DNJ65648:DNL65649 DXF65648:DXH65649 EHB65648:EHD65649 EQX65648:EQZ65649 FAT65648:FAV65649 FKP65648:FKR65649 FUL65648:FUN65649 GEH65648:GEJ65649 GOD65648:GOF65649 GXZ65648:GYB65649 HHV65648:HHX65649 HRR65648:HRT65649 IBN65648:IBP65649 ILJ65648:ILL65649 IVF65648:IVH65649 JFB65648:JFD65649 JOX65648:JOZ65649 JYT65648:JYV65649 KIP65648:KIR65649 KSL65648:KSN65649 LCH65648:LCJ65649 LMD65648:LMF65649 LVZ65648:LWB65649 MFV65648:MFX65649 MPR65648:MPT65649 MZN65648:MZP65649 NJJ65648:NJL65649 NTF65648:NTH65649 ODB65648:ODD65649 OMX65648:OMZ65649 OWT65648:OWV65649 PGP65648:PGR65649 PQL65648:PQN65649 QAH65648:QAJ65649 QKD65648:QKF65649 QTZ65648:QUB65649 RDV65648:RDX65649 RNR65648:RNT65649 RXN65648:RXP65649 SHJ65648:SHL65649 SRF65648:SRH65649 TBB65648:TBD65649 TKX65648:TKZ65649 TUT65648:TUV65649 UEP65648:UER65649 UOL65648:UON65649 UYH65648:UYJ65649 VID65648:VIF65649 VRZ65648:VSB65649 WBV65648:WBX65649 WLR65648:WLT65649 WVN65648:WVP65649 F131184:H131185 JB131184:JD131185 SX131184:SZ131185 ACT131184:ACV131185 AMP131184:AMR131185 AWL131184:AWN131185 BGH131184:BGJ131185 BQD131184:BQF131185 BZZ131184:CAB131185 CJV131184:CJX131185 CTR131184:CTT131185 DDN131184:DDP131185 DNJ131184:DNL131185 DXF131184:DXH131185 EHB131184:EHD131185 EQX131184:EQZ131185 FAT131184:FAV131185 FKP131184:FKR131185 FUL131184:FUN131185 GEH131184:GEJ131185 GOD131184:GOF131185 GXZ131184:GYB131185 HHV131184:HHX131185 HRR131184:HRT131185 IBN131184:IBP131185 ILJ131184:ILL131185 IVF131184:IVH131185 JFB131184:JFD131185 JOX131184:JOZ131185 JYT131184:JYV131185 KIP131184:KIR131185 KSL131184:KSN131185 LCH131184:LCJ131185 LMD131184:LMF131185 LVZ131184:LWB131185 MFV131184:MFX131185 MPR131184:MPT131185 MZN131184:MZP131185 NJJ131184:NJL131185 NTF131184:NTH131185 ODB131184:ODD131185 OMX131184:OMZ131185 OWT131184:OWV131185 PGP131184:PGR131185 PQL131184:PQN131185 QAH131184:QAJ131185 QKD131184:QKF131185 QTZ131184:QUB131185 RDV131184:RDX131185 RNR131184:RNT131185 RXN131184:RXP131185 SHJ131184:SHL131185 SRF131184:SRH131185 TBB131184:TBD131185 TKX131184:TKZ131185 TUT131184:TUV131185 UEP131184:UER131185 UOL131184:UON131185 UYH131184:UYJ131185 VID131184:VIF131185 VRZ131184:VSB131185 WBV131184:WBX131185 WLR131184:WLT131185 WVN131184:WVP131185 F196720:H196721 JB196720:JD196721 SX196720:SZ196721 ACT196720:ACV196721 AMP196720:AMR196721 AWL196720:AWN196721 BGH196720:BGJ196721 BQD196720:BQF196721 BZZ196720:CAB196721 CJV196720:CJX196721 CTR196720:CTT196721 DDN196720:DDP196721 DNJ196720:DNL196721 DXF196720:DXH196721 EHB196720:EHD196721 EQX196720:EQZ196721 FAT196720:FAV196721 FKP196720:FKR196721 FUL196720:FUN196721 GEH196720:GEJ196721 GOD196720:GOF196721 GXZ196720:GYB196721 HHV196720:HHX196721 HRR196720:HRT196721 IBN196720:IBP196721 ILJ196720:ILL196721 IVF196720:IVH196721 JFB196720:JFD196721 JOX196720:JOZ196721 JYT196720:JYV196721 KIP196720:KIR196721 KSL196720:KSN196721 LCH196720:LCJ196721 LMD196720:LMF196721 LVZ196720:LWB196721 MFV196720:MFX196721 MPR196720:MPT196721 MZN196720:MZP196721 NJJ196720:NJL196721 NTF196720:NTH196721 ODB196720:ODD196721 OMX196720:OMZ196721 OWT196720:OWV196721 PGP196720:PGR196721 PQL196720:PQN196721 QAH196720:QAJ196721 QKD196720:QKF196721 QTZ196720:QUB196721 RDV196720:RDX196721 RNR196720:RNT196721 RXN196720:RXP196721 SHJ196720:SHL196721 SRF196720:SRH196721 TBB196720:TBD196721 TKX196720:TKZ196721 TUT196720:TUV196721 UEP196720:UER196721 UOL196720:UON196721 UYH196720:UYJ196721 VID196720:VIF196721 VRZ196720:VSB196721 WBV196720:WBX196721 WLR196720:WLT196721 WVN196720:WVP196721 F262256:H262257 JB262256:JD262257 SX262256:SZ262257 ACT262256:ACV262257 AMP262256:AMR262257 AWL262256:AWN262257 BGH262256:BGJ262257 BQD262256:BQF262257 BZZ262256:CAB262257 CJV262256:CJX262257 CTR262256:CTT262257 DDN262256:DDP262257 DNJ262256:DNL262257 DXF262256:DXH262257 EHB262256:EHD262257 EQX262256:EQZ262257 FAT262256:FAV262257 FKP262256:FKR262257 FUL262256:FUN262257 GEH262256:GEJ262257 GOD262256:GOF262257 GXZ262256:GYB262257 HHV262256:HHX262257 HRR262256:HRT262257 IBN262256:IBP262257 ILJ262256:ILL262257 IVF262256:IVH262257 JFB262256:JFD262257 JOX262256:JOZ262257 JYT262256:JYV262257 KIP262256:KIR262257 KSL262256:KSN262257 LCH262256:LCJ262257 LMD262256:LMF262257 LVZ262256:LWB262257 MFV262256:MFX262257 MPR262256:MPT262257 MZN262256:MZP262257 NJJ262256:NJL262257 NTF262256:NTH262257 ODB262256:ODD262257 OMX262256:OMZ262257 OWT262256:OWV262257 PGP262256:PGR262257 PQL262256:PQN262257 QAH262256:QAJ262257 QKD262256:QKF262257 QTZ262256:QUB262257 RDV262256:RDX262257 RNR262256:RNT262257 RXN262256:RXP262257 SHJ262256:SHL262257 SRF262256:SRH262257 TBB262256:TBD262257 TKX262256:TKZ262257 TUT262256:TUV262257 UEP262256:UER262257 UOL262256:UON262257 UYH262256:UYJ262257 VID262256:VIF262257 VRZ262256:VSB262257 WBV262256:WBX262257 WLR262256:WLT262257 WVN262256:WVP262257 F327792:H327793 JB327792:JD327793 SX327792:SZ327793 ACT327792:ACV327793 AMP327792:AMR327793 AWL327792:AWN327793 BGH327792:BGJ327793 BQD327792:BQF327793 BZZ327792:CAB327793 CJV327792:CJX327793 CTR327792:CTT327793 DDN327792:DDP327793 DNJ327792:DNL327793 DXF327792:DXH327793 EHB327792:EHD327793 EQX327792:EQZ327793 FAT327792:FAV327793 FKP327792:FKR327793 FUL327792:FUN327793 GEH327792:GEJ327793 GOD327792:GOF327793 GXZ327792:GYB327793 HHV327792:HHX327793 HRR327792:HRT327793 IBN327792:IBP327793 ILJ327792:ILL327793 IVF327792:IVH327793 JFB327792:JFD327793 JOX327792:JOZ327793 JYT327792:JYV327793 KIP327792:KIR327793 KSL327792:KSN327793 LCH327792:LCJ327793 LMD327792:LMF327793 LVZ327792:LWB327793 MFV327792:MFX327793 MPR327792:MPT327793 MZN327792:MZP327793 NJJ327792:NJL327793 NTF327792:NTH327793 ODB327792:ODD327793 OMX327792:OMZ327793 OWT327792:OWV327793 PGP327792:PGR327793 PQL327792:PQN327793 QAH327792:QAJ327793 QKD327792:QKF327793 QTZ327792:QUB327793 RDV327792:RDX327793 RNR327792:RNT327793 RXN327792:RXP327793 SHJ327792:SHL327793 SRF327792:SRH327793 TBB327792:TBD327793 TKX327792:TKZ327793 TUT327792:TUV327793 UEP327792:UER327793 UOL327792:UON327793 UYH327792:UYJ327793 VID327792:VIF327793 VRZ327792:VSB327793 WBV327792:WBX327793 WLR327792:WLT327793 WVN327792:WVP327793 F393328:H393329 JB393328:JD393329 SX393328:SZ393329 ACT393328:ACV393329 AMP393328:AMR393329 AWL393328:AWN393329 BGH393328:BGJ393329 BQD393328:BQF393329 BZZ393328:CAB393329 CJV393328:CJX393329 CTR393328:CTT393329 DDN393328:DDP393329 DNJ393328:DNL393329 DXF393328:DXH393329 EHB393328:EHD393329 EQX393328:EQZ393329 FAT393328:FAV393329 FKP393328:FKR393329 FUL393328:FUN393329 GEH393328:GEJ393329 GOD393328:GOF393329 GXZ393328:GYB393329 HHV393328:HHX393329 HRR393328:HRT393329 IBN393328:IBP393329 ILJ393328:ILL393329 IVF393328:IVH393329 JFB393328:JFD393329 JOX393328:JOZ393329 JYT393328:JYV393329 KIP393328:KIR393329 KSL393328:KSN393329 LCH393328:LCJ393329 LMD393328:LMF393329 LVZ393328:LWB393329 MFV393328:MFX393329 MPR393328:MPT393329 MZN393328:MZP393329 NJJ393328:NJL393329 NTF393328:NTH393329 ODB393328:ODD393329 OMX393328:OMZ393329 OWT393328:OWV393329 PGP393328:PGR393329 PQL393328:PQN393329 QAH393328:QAJ393329 QKD393328:QKF393329 QTZ393328:QUB393329 RDV393328:RDX393329 RNR393328:RNT393329 RXN393328:RXP393329 SHJ393328:SHL393329 SRF393328:SRH393329 TBB393328:TBD393329 TKX393328:TKZ393329 TUT393328:TUV393329 UEP393328:UER393329 UOL393328:UON393329 UYH393328:UYJ393329 VID393328:VIF393329 VRZ393328:VSB393329 WBV393328:WBX393329 WLR393328:WLT393329 WVN393328:WVP393329 F458864:H458865 JB458864:JD458865 SX458864:SZ458865 ACT458864:ACV458865 AMP458864:AMR458865 AWL458864:AWN458865 BGH458864:BGJ458865 BQD458864:BQF458865 BZZ458864:CAB458865 CJV458864:CJX458865 CTR458864:CTT458865 DDN458864:DDP458865 DNJ458864:DNL458865 DXF458864:DXH458865 EHB458864:EHD458865 EQX458864:EQZ458865 FAT458864:FAV458865 FKP458864:FKR458865 FUL458864:FUN458865 GEH458864:GEJ458865 GOD458864:GOF458865 GXZ458864:GYB458865 HHV458864:HHX458865 HRR458864:HRT458865 IBN458864:IBP458865 ILJ458864:ILL458865 IVF458864:IVH458865 JFB458864:JFD458865 JOX458864:JOZ458865 JYT458864:JYV458865 KIP458864:KIR458865 KSL458864:KSN458865 LCH458864:LCJ458865 LMD458864:LMF458865 LVZ458864:LWB458865 MFV458864:MFX458865 MPR458864:MPT458865 MZN458864:MZP458865 NJJ458864:NJL458865 NTF458864:NTH458865 ODB458864:ODD458865 OMX458864:OMZ458865 OWT458864:OWV458865 PGP458864:PGR458865 PQL458864:PQN458865 QAH458864:QAJ458865 QKD458864:QKF458865 QTZ458864:QUB458865 RDV458864:RDX458865 RNR458864:RNT458865 RXN458864:RXP458865 SHJ458864:SHL458865 SRF458864:SRH458865 TBB458864:TBD458865 TKX458864:TKZ458865 TUT458864:TUV458865 UEP458864:UER458865 UOL458864:UON458865 UYH458864:UYJ458865 VID458864:VIF458865 VRZ458864:VSB458865 WBV458864:WBX458865 WLR458864:WLT458865 WVN458864:WVP458865 F524400:H524401 JB524400:JD524401 SX524400:SZ524401 ACT524400:ACV524401 AMP524400:AMR524401 AWL524400:AWN524401 BGH524400:BGJ524401 BQD524400:BQF524401 BZZ524400:CAB524401 CJV524400:CJX524401 CTR524400:CTT524401 DDN524400:DDP524401 DNJ524400:DNL524401 DXF524400:DXH524401 EHB524400:EHD524401 EQX524400:EQZ524401 FAT524400:FAV524401 FKP524400:FKR524401 FUL524400:FUN524401 GEH524400:GEJ524401 GOD524400:GOF524401 GXZ524400:GYB524401 HHV524400:HHX524401 HRR524400:HRT524401 IBN524400:IBP524401 ILJ524400:ILL524401 IVF524400:IVH524401 JFB524400:JFD524401 JOX524400:JOZ524401 JYT524400:JYV524401 KIP524400:KIR524401 KSL524400:KSN524401 LCH524400:LCJ524401 LMD524400:LMF524401 LVZ524400:LWB524401 MFV524400:MFX524401 MPR524400:MPT524401 MZN524400:MZP524401 NJJ524400:NJL524401 NTF524400:NTH524401 ODB524400:ODD524401 OMX524400:OMZ524401 OWT524400:OWV524401 PGP524400:PGR524401 PQL524400:PQN524401 QAH524400:QAJ524401 QKD524400:QKF524401 QTZ524400:QUB524401 RDV524400:RDX524401 RNR524400:RNT524401 RXN524400:RXP524401 SHJ524400:SHL524401 SRF524400:SRH524401 TBB524400:TBD524401 TKX524400:TKZ524401 TUT524400:TUV524401 UEP524400:UER524401 UOL524400:UON524401 UYH524400:UYJ524401 VID524400:VIF524401 VRZ524400:VSB524401 WBV524400:WBX524401 WLR524400:WLT524401 WVN524400:WVP524401 F589936:H589937 JB589936:JD589937 SX589936:SZ589937 ACT589936:ACV589937 AMP589936:AMR589937 AWL589936:AWN589937 BGH589936:BGJ589937 BQD589936:BQF589937 BZZ589936:CAB589937 CJV589936:CJX589937 CTR589936:CTT589937 DDN589936:DDP589937 DNJ589936:DNL589937 DXF589936:DXH589937 EHB589936:EHD589937 EQX589936:EQZ589937 FAT589936:FAV589937 FKP589936:FKR589937 FUL589936:FUN589937 GEH589936:GEJ589937 GOD589936:GOF589937 GXZ589936:GYB589937 HHV589936:HHX589937 HRR589936:HRT589937 IBN589936:IBP589937 ILJ589936:ILL589937 IVF589936:IVH589937 JFB589936:JFD589937 JOX589936:JOZ589937 JYT589936:JYV589937 KIP589936:KIR589937 KSL589936:KSN589937 LCH589936:LCJ589937 LMD589936:LMF589937 LVZ589936:LWB589937 MFV589936:MFX589937 MPR589936:MPT589937 MZN589936:MZP589937 NJJ589936:NJL589937 NTF589936:NTH589937 ODB589936:ODD589937 OMX589936:OMZ589937 OWT589936:OWV589937 PGP589936:PGR589937 PQL589936:PQN589937 QAH589936:QAJ589937 QKD589936:QKF589937 QTZ589936:QUB589937 RDV589936:RDX589937 RNR589936:RNT589937 RXN589936:RXP589937 SHJ589936:SHL589937 SRF589936:SRH589937 TBB589936:TBD589937 TKX589936:TKZ589937 TUT589936:TUV589937 UEP589936:UER589937 UOL589936:UON589937 UYH589936:UYJ589937 VID589936:VIF589937 VRZ589936:VSB589937 WBV589936:WBX589937 WLR589936:WLT589937 WVN589936:WVP589937 F655472:H655473 JB655472:JD655473 SX655472:SZ655473 ACT655472:ACV655473 AMP655472:AMR655473 AWL655472:AWN655473 BGH655472:BGJ655473 BQD655472:BQF655473 BZZ655472:CAB655473 CJV655472:CJX655473 CTR655472:CTT655473 DDN655472:DDP655473 DNJ655472:DNL655473 DXF655472:DXH655473 EHB655472:EHD655473 EQX655472:EQZ655473 FAT655472:FAV655473 FKP655472:FKR655473 FUL655472:FUN655473 GEH655472:GEJ655473 GOD655472:GOF655473 GXZ655472:GYB655473 HHV655472:HHX655473 HRR655472:HRT655473 IBN655472:IBP655473 ILJ655472:ILL655473 IVF655472:IVH655473 JFB655472:JFD655473 JOX655472:JOZ655473 JYT655472:JYV655473 KIP655472:KIR655473 KSL655472:KSN655473 LCH655472:LCJ655473 LMD655472:LMF655473 LVZ655472:LWB655473 MFV655472:MFX655473 MPR655472:MPT655473 MZN655472:MZP655473 NJJ655472:NJL655473 NTF655472:NTH655473 ODB655472:ODD655473 OMX655472:OMZ655473 OWT655472:OWV655473 PGP655472:PGR655473 PQL655472:PQN655473 QAH655472:QAJ655473 QKD655472:QKF655473 QTZ655472:QUB655473 RDV655472:RDX655473 RNR655472:RNT655473 RXN655472:RXP655473 SHJ655472:SHL655473 SRF655472:SRH655473 TBB655472:TBD655473 TKX655472:TKZ655473 TUT655472:TUV655473 UEP655472:UER655473 UOL655472:UON655473 UYH655472:UYJ655473 VID655472:VIF655473 VRZ655472:VSB655473 WBV655472:WBX655473 WLR655472:WLT655473 WVN655472:WVP655473 F721008:H721009 JB721008:JD721009 SX721008:SZ721009 ACT721008:ACV721009 AMP721008:AMR721009 AWL721008:AWN721009 BGH721008:BGJ721009 BQD721008:BQF721009 BZZ721008:CAB721009 CJV721008:CJX721009 CTR721008:CTT721009 DDN721008:DDP721009 DNJ721008:DNL721009 DXF721008:DXH721009 EHB721008:EHD721009 EQX721008:EQZ721009 FAT721008:FAV721009 FKP721008:FKR721009 FUL721008:FUN721009 GEH721008:GEJ721009 GOD721008:GOF721009 GXZ721008:GYB721009 HHV721008:HHX721009 HRR721008:HRT721009 IBN721008:IBP721009 ILJ721008:ILL721009 IVF721008:IVH721009 JFB721008:JFD721009 JOX721008:JOZ721009 JYT721008:JYV721009 KIP721008:KIR721009 KSL721008:KSN721009 LCH721008:LCJ721009 LMD721008:LMF721009 LVZ721008:LWB721009 MFV721008:MFX721009 MPR721008:MPT721009 MZN721008:MZP721009 NJJ721008:NJL721009 NTF721008:NTH721009 ODB721008:ODD721009 OMX721008:OMZ721009 OWT721008:OWV721009 PGP721008:PGR721009 PQL721008:PQN721009 QAH721008:QAJ721009 QKD721008:QKF721009 QTZ721008:QUB721009 RDV721008:RDX721009 RNR721008:RNT721009 RXN721008:RXP721009 SHJ721008:SHL721009 SRF721008:SRH721009 TBB721008:TBD721009 TKX721008:TKZ721009 TUT721008:TUV721009 UEP721008:UER721009 UOL721008:UON721009 UYH721008:UYJ721009 VID721008:VIF721009 VRZ721008:VSB721009 WBV721008:WBX721009 WLR721008:WLT721009 WVN721008:WVP721009 F786544:H786545 JB786544:JD786545 SX786544:SZ786545 ACT786544:ACV786545 AMP786544:AMR786545 AWL786544:AWN786545 BGH786544:BGJ786545 BQD786544:BQF786545 BZZ786544:CAB786545 CJV786544:CJX786545 CTR786544:CTT786545 DDN786544:DDP786545 DNJ786544:DNL786545 DXF786544:DXH786545 EHB786544:EHD786545 EQX786544:EQZ786545 FAT786544:FAV786545 FKP786544:FKR786545 FUL786544:FUN786545 GEH786544:GEJ786545 GOD786544:GOF786545 GXZ786544:GYB786545 HHV786544:HHX786545 HRR786544:HRT786545 IBN786544:IBP786545 ILJ786544:ILL786545 IVF786544:IVH786545 JFB786544:JFD786545 JOX786544:JOZ786545 JYT786544:JYV786545 KIP786544:KIR786545 KSL786544:KSN786545 LCH786544:LCJ786545 LMD786544:LMF786545 LVZ786544:LWB786545 MFV786544:MFX786545 MPR786544:MPT786545 MZN786544:MZP786545 NJJ786544:NJL786545 NTF786544:NTH786545 ODB786544:ODD786545 OMX786544:OMZ786545 OWT786544:OWV786545 PGP786544:PGR786545 PQL786544:PQN786545 QAH786544:QAJ786545 QKD786544:QKF786545 QTZ786544:QUB786545 RDV786544:RDX786545 RNR786544:RNT786545 RXN786544:RXP786545 SHJ786544:SHL786545 SRF786544:SRH786545 TBB786544:TBD786545 TKX786544:TKZ786545 TUT786544:TUV786545 UEP786544:UER786545 UOL786544:UON786545 UYH786544:UYJ786545 VID786544:VIF786545 VRZ786544:VSB786545 WBV786544:WBX786545 WLR786544:WLT786545 WVN786544:WVP786545 F852080:H852081 JB852080:JD852081 SX852080:SZ852081 ACT852080:ACV852081 AMP852080:AMR852081 AWL852080:AWN852081 BGH852080:BGJ852081 BQD852080:BQF852081 BZZ852080:CAB852081 CJV852080:CJX852081 CTR852080:CTT852081 DDN852080:DDP852081 DNJ852080:DNL852081 DXF852080:DXH852081 EHB852080:EHD852081 EQX852080:EQZ852081 FAT852080:FAV852081 FKP852080:FKR852081 FUL852080:FUN852081 GEH852080:GEJ852081 GOD852080:GOF852081 GXZ852080:GYB852081 HHV852080:HHX852081 HRR852080:HRT852081 IBN852080:IBP852081 ILJ852080:ILL852081 IVF852080:IVH852081 JFB852080:JFD852081 JOX852080:JOZ852081 JYT852080:JYV852081 KIP852080:KIR852081 KSL852080:KSN852081 LCH852080:LCJ852081 LMD852080:LMF852081 LVZ852080:LWB852081 MFV852080:MFX852081 MPR852080:MPT852081 MZN852080:MZP852081 NJJ852080:NJL852081 NTF852080:NTH852081 ODB852080:ODD852081 OMX852080:OMZ852081 OWT852080:OWV852081 PGP852080:PGR852081 PQL852080:PQN852081 QAH852080:QAJ852081 QKD852080:QKF852081 QTZ852080:QUB852081 RDV852080:RDX852081 RNR852080:RNT852081 RXN852080:RXP852081 SHJ852080:SHL852081 SRF852080:SRH852081 TBB852080:TBD852081 TKX852080:TKZ852081 TUT852080:TUV852081 UEP852080:UER852081 UOL852080:UON852081 UYH852080:UYJ852081 VID852080:VIF852081 VRZ852080:VSB852081 WBV852080:WBX852081 WLR852080:WLT852081 WVN852080:WVP852081 F917616:H917617 JB917616:JD917617 SX917616:SZ917617 ACT917616:ACV917617 AMP917616:AMR917617 AWL917616:AWN917617 BGH917616:BGJ917617 BQD917616:BQF917617 BZZ917616:CAB917617 CJV917616:CJX917617 CTR917616:CTT917617 DDN917616:DDP917617 DNJ917616:DNL917617 DXF917616:DXH917617 EHB917616:EHD917617 EQX917616:EQZ917617 FAT917616:FAV917617 FKP917616:FKR917617 FUL917616:FUN917617 GEH917616:GEJ917617 GOD917616:GOF917617 GXZ917616:GYB917617 HHV917616:HHX917617 HRR917616:HRT917617 IBN917616:IBP917617 ILJ917616:ILL917617 IVF917616:IVH917617 JFB917616:JFD917617 JOX917616:JOZ917617 JYT917616:JYV917617 KIP917616:KIR917617 KSL917616:KSN917617 LCH917616:LCJ917617 LMD917616:LMF917617 LVZ917616:LWB917617 MFV917616:MFX917617 MPR917616:MPT917617 MZN917616:MZP917617 NJJ917616:NJL917617 NTF917616:NTH917617 ODB917616:ODD917617 OMX917616:OMZ917617 OWT917616:OWV917617 PGP917616:PGR917617 PQL917616:PQN917617 QAH917616:QAJ917617 QKD917616:QKF917617 QTZ917616:QUB917617 RDV917616:RDX917617 RNR917616:RNT917617 RXN917616:RXP917617 SHJ917616:SHL917617 SRF917616:SRH917617 TBB917616:TBD917617 TKX917616:TKZ917617 TUT917616:TUV917617 UEP917616:UER917617 UOL917616:UON917617 UYH917616:UYJ917617 VID917616:VIF917617 VRZ917616:VSB917617 WBV917616:WBX917617 WLR917616:WLT917617 WVN917616:WVP917617 F983152:H983153 JB983152:JD983153 SX983152:SZ983153 ACT983152:ACV983153 AMP983152:AMR983153 AWL983152:AWN983153 BGH983152:BGJ983153 BQD983152:BQF983153 BZZ983152:CAB983153 CJV983152:CJX983153 CTR983152:CTT983153 DDN983152:DDP983153 DNJ983152:DNL983153 DXF983152:DXH983153 EHB983152:EHD983153 EQX983152:EQZ983153 FAT983152:FAV983153 FKP983152:FKR983153 FUL983152:FUN983153 GEH983152:GEJ983153 GOD983152:GOF983153 GXZ983152:GYB983153 HHV983152:HHX983153 HRR983152:HRT983153 IBN983152:IBP983153 ILJ983152:ILL983153 IVF983152:IVH983153 JFB983152:JFD983153 JOX983152:JOZ983153 JYT983152:JYV983153 KIP983152:KIR983153 KSL983152:KSN983153 LCH983152:LCJ983153 LMD983152:LMF983153 LVZ983152:LWB983153 MFV983152:MFX983153 MPR983152:MPT983153 MZN983152:MZP983153 NJJ983152:NJL983153 NTF983152:NTH983153 ODB983152:ODD983153 OMX983152:OMZ983153 OWT983152:OWV983153 PGP983152:PGR983153 PQL983152:PQN983153 QAH983152:QAJ983153 QKD983152:QKF983153 QTZ983152:QUB983153 RDV983152:RDX983153 RNR983152:RNT983153 RXN983152:RXP983153 SHJ983152:SHL983153 SRF983152:SRH983153 TBB983152:TBD983153 TKX983152:TKZ983153 TUT983152:TUV983153 UEP983152:UER983153 UOL983152:UON983153 UYH983152:UYJ983153 VID983152:VIF983153 VRZ983152:VSB983153 WBV983152:WBX983153 WLR983152:WLT983153 WVN983152:WVP983153 F115:I115 JB115:JE115 SX115:TA115 ACT115:ACW115 AMP115:AMS115 AWL115:AWO115 BGH115:BGK115 BQD115:BQG115 BZZ115:CAC115 CJV115:CJY115 CTR115:CTU115 DDN115:DDQ115 DNJ115:DNM115 DXF115:DXI115 EHB115:EHE115 EQX115:ERA115 FAT115:FAW115 FKP115:FKS115 FUL115:FUO115 GEH115:GEK115 GOD115:GOG115 GXZ115:GYC115 HHV115:HHY115 HRR115:HRU115 IBN115:IBQ115 ILJ115:ILM115 IVF115:IVI115 JFB115:JFE115 JOX115:JPA115 JYT115:JYW115 KIP115:KIS115 KSL115:KSO115 LCH115:LCK115 LMD115:LMG115 LVZ115:LWC115 MFV115:MFY115 MPR115:MPU115 MZN115:MZQ115 NJJ115:NJM115 NTF115:NTI115 ODB115:ODE115 OMX115:ONA115 OWT115:OWW115 PGP115:PGS115 PQL115:PQO115 QAH115:QAK115 QKD115:QKG115 QTZ115:QUC115 RDV115:RDY115 RNR115:RNU115 RXN115:RXQ115 SHJ115:SHM115 SRF115:SRI115 TBB115:TBE115 TKX115:TLA115 TUT115:TUW115 UEP115:UES115 UOL115:UOO115 UYH115:UYK115 VID115:VIG115 VRZ115:VSC115 WBV115:WBY115 WLR115:WLU115 WVN115:WVQ115 I65648 JE65648 TA65648 ACW65648 AMS65648 AWO65648 BGK65648 BQG65648 CAC65648 CJY65648 CTU65648 DDQ65648 DNM65648 DXI65648 EHE65648 ERA65648 FAW65648 FKS65648 FUO65648 GEK65648 GOG65648 GYC65648 HHY65648 HRU65648 IBQ65648 ILM65648 IVI65648 JFE65648 JPA65648 JYW65648 KIS65648 KSO65648 LCK65648 LMG65648 LWC65648 MFY65648 MPU65648 MZQ65648 NJM65648 NTI65648 ODE65648 ONA65648 OWW65648 PGS65648 PQO65648 QAK65648 QKG65648 QUC65648 RDY65648 RNU65648 RXQ65648 SHM65648 SRI65648 TBE65648 TLA65648 TUW65648 UES65648 UOO65648 UYK65648 VIG65648 VSC65648 WBY65648 WLU65648 WVQ65648 I131184 JE131184 TA131184 ACW131184 AMS131184 AWO131184 BGK131184 BQG131184 CAC131184 CJY131184 CTU131184 DDQ131184 DNM131184 DXI131184 EHE131184 ERA131184 FAW131184 FKS131184 FUO131184 GEK131184 GOG131184 GYC131184 HHY131184 HRU131184 IBQ131184 ILM131184 IVI131184 JFE131184 JPA131184 JYW131184 KIS131184 KSO131184 LCK131184 LMG131184 LWC131184 MFY131184 MPU131184 MZQ131184 NJM131184 NTI131184 ODE131184 ONA131184 OWW131184 PGS131184 PQO131184 QAK131184 QKG131184 QUC131184 RDY131184 RNU131184 RXQ131184 SHM131184 SRI131184 TBE131184 TLA131184 TUW131184 UES131184 UOO131184 UYK131184 VIG131184 VSC131184 WBY131184 WLU131184 WVQ131184 I196720 JE196720 TA196720 ACW196720 AMS196720 AWO196720 BGK196720 BQG196720 CAC196720 CJY196720 CTU196720 DDQ196720 DNM196720 DXI196720 EHE196720 ERA196720 FAW196720 FKS196720 FUO196720 GEK196720 GOG196720 GYC196720 HHY196720 HRU196720 IBQ196720 ILM196720 IVI196720 JFE196720 JPA196720 JYW196720 KIS196720 KSO196720 LCK196720 LMG196720 LWC196720 MFY196720 MPU196720 MZQ196720 NJM196720 NTI196720 ODE196720 ONA196720 OWW196720 PGS196720 PQO196720 QAK196720 QKG196720 QUC196720 RDY196720 RNU196720 RXQ196720 SHM196720 SRI196720 TBE196720 TLA196720 TUW196720 UES196720 UOO196720 UYK196720 VIG196720 VSC196720 WBY196720 WLU196720 WVQ196720 I262256 JE262256 TA262256 ACW262256 AMS262256 AWO262256 BGK262256 BQG262256 CAC262256 CJY262256 CTU262256 DDQ262256 DNM262256 DXI262256 EHE262256 ERA262256 FAW262256 FKS262256 FUO262256 GEK262256 GOG262256 GYC262256 HHY262256 HRU262256 IBQ262256 ILM262256 IVI262256 JFE262256 JPA262256 JYW262256 KIS262256 KSO262256 LCK262256 LMG262256 LWC262256 MFY262256 MPU262256 MZQ262256 NJM262256 NTI262256 ODE262256 ONA262256 OWW262256 PGS262256 PQO262256 QAK262256 QKG262256 QUC262256 RDY262256 RNU262256 RXQ262256 SHM262256 SRI262256 TBE262256 TLA262256 TUW262256 UES262256 UOO262256 UYK262256 VIG262256 VSC262256 WBY262256 WLU262256 WVQ262256 I327792 JE327792 TA327792 ACW327792 AMS327792 AWO327792 BGK327792 BQG327792 CAC327792 CJY327792 CTU327792 DDQ327792 DNM327792 DXI327792 EHE327792 ERA327792 FAW327792 FKS327792 FUO327792 GEK327792 GOG327792 GYC327792 HHY327792 HRU327792 IBQ327792 ILM327792 IVI327792 JFE327792 JPA327792 JYW327792 KIS327792 KSO327792 LCK327792 LMG327792 LWC327792 MFY327792 MPU327792 MZQ327792 NJM327792 NTI327792 ODE327792 ONA327792 OWW327792 PGS327792 PQO327792 QAK327792 QKG327792 QUC327792 RDY327792 RNU327792 RXQ327792 SHM327792 SRI327792 TBE327792 TLA327792 TUW327792 UES327792 UOO327792 UYK327792 VIG327792 VSC327792 WBY327792 WLU327792 WVQ327792 I393328 JE393328 TA393328 ACW393328 AMS393328 AWO393328 BGK393328 BQG393328 CAC393328 CJY393328 CTU393328 DDQ393328 DNM393328 DXI393328 EHE393328 ERA393328 FAW393328 FKS393328 FUO393328 GEK393328 GOG393328 GYC393328 HHY393328 HRU393328 IBQ393328 ILM393328 IVI393328 JFE393328 JPA393328 JYW393328 KIS393328 KSO393328 LCK393328 LMG393328 LWC393328 MFY393328 MPU393328 MZQ393328 NJM393328 NTI393328 ODE393328 ONA393328 OWW393328 PGS393328 PQO393328 QAK393328 QKG393328 QUC393328 RDY393328 RNU393328 RXQ393328 SHM393328 SRI393328 TBE393328 TLA393328 TUW393328 UES393328 UOO393328 UYK393328 VIG393328 VSC393328 WBY393328 WLU393328 WVQ393328 I458864 JE458864 TA458864 ACW458864 AMS458864 AWO458864 BGK458864 BQG458864 CAC458864 CJY458864 CTU458864 DDQ458864 DNM458864 DXI458864 EHE458864 ERA458864 FAW458864 FKS458864 FUO458864 GEK458864 GOG458864 GYC458864 HHY458864 HRU458864 IBQ458864 ILM458864 IVI458864 JFE458864 JPA458864 JYW458864 KIS458864 KSO458864 LCK458864 LMG458864 LWC458864 MFY458864 MPU458864 MZQ458864 NJM458864 NTI458864 ODE458864 ONA458864 OWW458864 PGS458864 PQO458864 QAK458864 QKG458864 QUC458864 RDY458864 RNU458864 RXQ458864 SHM458864 SRI458864 TBE458864 TLA458864 TUW458864 UES458864 UOO458864 UYK458864 VIG458864 VSC458864 WBY458864 WLU458864 WVQ458864 I524400 JE524400 TA524400 ACW524400 AMS524400 AWO524400 BGK524400 BQG524400 CAC524400 CJY524400 CTU524400 DDQ524400 DNM524400 DXI524400 EHE524400 ERA524400 FAW524400 FKS524400 FUO524400 GEK524400 GOG524400 GYC524400 HHY524400 HRU524400 IBQ524400 ILM524400 IVI524400 JFE524400 JPA524400 JYW524400 KIS524400 KSO524400 LCK524400 LMG524400 LWC524400 MFY524400 MPU524400 MZQ524400 NJM524400 NTI524400 ODE524400 ONA524400 OWW524400 PGS524400 PQO524400 QAK524400 QKG524400 QUC524400 RDY524400 RNU524400 RXQ524400 SHM524400 SRI524400 TBE524400 TLA524400 TUW524400 UES524400 UOO524400 UYK524400 VIG524400 VSC524400 WBY524400 WLU524400 WVQ524400 I589936 JE589936 TA589936 ACW589936 AMS589936 AWO589936 BGK589936 BQG589936 CAC589936 CJY589936 CTU589936 DDQ589936 DNM589936 DXI589936 EHE589936 ERA589936 FAW589936 FKS589936 FUO589936 GEK589936 GOG589936 GYC589936 HHY589936 HRU589936 IBQ589936 ILM589936 IVI589936 JFE589936 JPA589936 JYW589936 KIS589936 KSO589936 LCK589936 LMG589936 LWC589936 MFY589936 MPU589936 MZQ589936 NJM589936 NTI589936 ODE589936 ONA589936 OWW589936 PGS589936 PQO589936 QAK589936 QKG589936 QUC589936 RDY589936 RNU589936 RXQ589936 SHM589936 SRI589936 TBE589936 TLA589936 TUW589936 UES589936 UOO589936 UYK589936 VIG589936 VSC589936 WBY589936 WLU589936 WVQ589936 I655472 JE655472 TA655472 ACW655472 AMS655472 AWO655472 BGK655472 BQG655472 CAC655472 CJY655472 CTU655472 DDQ655472 DNM655472 DXI655472 EHE655472 ERA655472 FAW655472 FKS655472 FUO655472 GEK655472 GOG655472 GYC655472 HHY655472 HRU655472 IBQ655472 ILM655472 IVI655472 JFE655472 JPA655472 JYW655472 KIS655472 KSO655472 LCK655472 LMG655472 LWC655472 MFY655472 MPU655472 MZQ655472 NJM655472 NTI655472 ODE655472 ONA655472 OWW655472 PGS655472 PQO655472 QAK655472 QKG655472 QUC655472 RDY655472 RNU655472 RXQ655472 SHM655472 SRI655472 TBE655472 TLA655472 TUW655472 UES655472 UOO655472 UYK655472 VIG655472 VSC655472 WBY655472 WLU655472 WVQ655472 I721008 JE721008 TA721008 ACW721008 AMS721008 AWO721008 BGK721008 BQG721008 CAC721008 CJY721008 CTU721008 DDQ721008 DNM721008 DXI721008 EHE721008 ERA721008 FAW721008 FKS721008 FUO721008 GEK721008 GOG721008 GYC721008 HHY721008 HRU721008 IBQ721008 ILM721008 IVI721008 JFE721008 JPA721008 JYW721008 KIS721008 KSO721008 LCK721008 LMG721008 LWC721008 MFY721008 MPU721008 MZQ721008 NJM721008 NTI721008 ODE721008 ONA721008 OWW721008 PGS721008 PQO721008 QAK721008 QKG721008 QUC721008 RDY721008 RNU721008 RXQ721008 SHM721008 SRI721008 TBE721008 TLA721008 TUW721008 UES721008 UOO721008 UYK721008 VIG721008 VSC721008 WBY721008 WLU721008 WVQ721008 I786544 JE786544 TA786544 ACW786544 AMS786544 AWO786544 BGK786544 BQG786544 CAC786544 CJY786544 CTU786544 DDQ786544 DNM786544 DXI786544 EHE786544 ERA786544 FAW786544 FKS786544 FUO786544 GEK786544 GOG786544 GYC786544 HHY786544 HRU786544 IBQ786544 ILM786544 IVI786544 JFE786544 JPA786544 JYW786544 KIS786544 KSO786544 LCK786544 LMG786544 LWC786544 MFY786544 MPU786544 MZQ786544 NJM786544 NTI786544 ODE786544 ONA786544 OWW786544 PGS786544 PQO786544 QAK786544 QKG786544 QUC786544 RDY786544 RNU786544 RXQ786544 SHM786544 SRI786544 TBE786544 TLA786544 TUW786544 UES786544 UOO786544 UYK786544 VIG786544 VSC786544 WBY786544 WLU786544 WVQ786544 I852080 JE852080 TA852080 ACW852080 AMS852080 AWO852080 BGK852080 BQG852080 CAC852080 CJY852080 CTU852080 DDQ852080 DNM852080 DXI852080 EHE852080 ERA852080 FAW852080 FKS852080 FUO852080 GEK852080 GOG852080 GYC852080 HHY852080 HRU852080 IBQ852080 ILM852080 IVI852080 JFE852080 JPA852080 JYW852080 KIS852080 KSO852080 LCK852080 LMG852080 LWC852080 MFY852080 MPU852080 MZQ852080 NJM852080 NTI852080 ODE852080 ONA852080 OWW852080 PGS852080 PQO852080 QAK852080 QKG852080 QUC852080 RDY852080 RNU852080 RXQ852080 SHM852080 SRI852080 TBE852080 TLA852080 TUW852080 UES852080 UOO852080 UYK852080 VIG852080 VSC852080 WBY852080 WLU852080 WVQ852080 I917616 JE917616 TA917616 ACW917616 AMS917616 AWO917616 BGK917616 BQG917616 CAC917616 CJY917616 CTU917616 DDQ917616 DNM917616 DXI917616 EHE917616 ERA917616 FAW917616 FKS917616 FUO917616 GEK917616 GOG917616 GYC917616 HHY917616 HRU917616 IBQ917616 ILM917616 IVI917616 JFE917616 JPA917616 JYW917616 KIS917616 KSO917616 LCK917616 LMG917616 LWC917616 MFY917616 MPU917616 MZQ917616 NJM917616 NTI917616 ODE917616 ONA917616 OWW917616 PGS917616 PQO917616 QAK917616 QKG917616 QUC917616 RDY917616 RNU917616 RXQ917616 SHM917616 SRI917616 TBE917616 TLA917616 TUW917616 UES917616 UOO917616 UYK917616 VIG917616 VSC917616 WBY917616 WLU917616 WVQ917616 I983152 JE983152 TA983152 ACW983152 AMS983152 AWO983152 BGK983152 BQG983152 CAC983152 CJY983152 CTU983152 DDQ983152 DNM983152 DXI983152 EHE983152 ERA983152 FAW983152 FKS983152 FUO983152 GEK983152 GOG983152 GYC983152 HHY983152 HRU983152 IBQ983152 ILM983152 IVI983152 JFE983152 JPA983152 JYW983152 KIS983152 KSO983152 LCK983152 LMG983152 LWC983152 MFY983152 MPU983152 MZQ983152 NJM983152 NTI983152 ODE983152 ONA983152 OWW983152 PGS983152 PQO983152 QAK983152 QKG983152 QUC983152 RDY983152 RNU983152 RXQ983152 SHM983152 SRI983152 TBE983152 TLA983152 TUW983152 UES983152 UOO983152 UYK983152 VIG983152 VSC983152 WBY983152 WLU983152 WVQ983152" xr:uid="{E0CA5E9E-8D9D-4324-8C58-217DC1BCED42}">
      <formula1>"φ9.52,φ12,φ16,φ19,φ22.2,φ25.4,φ28,φ31.8"</formula1>
    </dataValidation>
  </dataValidations>
  <pageMargins left="0.7" right="0.7" top="0.75" bottom="0.75" header="0.3" footer="0.3"/>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1CEB64-6CC2-4955-B1CE-D374E54CCC9D}">
  <sheetPr codeName="Arkusz2"/>
  <dimension ref="A2:S134"/>
  <sheetViews>
    <sheetView zoomScale="70" zoomScaleNormal="70" workbookViewId="0"/>
  </sheetViews>
  <sheetFormatPr defaultColWidth="9.109375" defaultRowHeight="13.8"/>
  <cols>
    <col min="1" max="1" width="10" style="1" customWidth="1"/>
    <col min="2" max="2" width="18.109375" style="1" customWidth="1"/>
    <col min="3" max="3" width="10" style="1" customWidth="1"/>
    <col min="4" max="4" width="15.6640625" style="1" customWidth="1"/>
    <col min="5" max="5" width="11.5546875" style="1" bestFit="1" customWidth="1"/>
    <col min="6" max="7" width="11.44140625" style="1" customWidth="1"/>
    <col min="8" max="8" width="14.21875" style="1" customWidth="1"/>
    <col min="9" max="10" width="11.44140625" style="1" customWidth="1"/>
    <col min="11" max="11" width="14.21875" style="1" customWidth="1"/>
    <col min="12" max="12" width="18.5546875" style="1" customWidth="1"/>
    <col min="13" max="16384" width="9.109375" style="1"/>
  </cols>
  <sheetData>
    <row r="2" spans="2:12" ht="15.6">
      <c r="B2" s="270" t="s">
        <v>0</v>
      </c>
      <c r="C2" s="270"/>
      <c r="D2" s="270"/>
      <c r="E2" s="270"/>
      <c r="F2" s="270"/>
      <c r="G2" s="270"/>
      <c r="H2" s="270"/>
      <c r="I2" s="270"/>
      <c r="J2" s="270"/>
      <c r="K2" s="270"/>
      <c r="L2" s="270"/>
    </row>
    <row r="3" spans="2:12">
      <c r="B3" s="12" t="s">
        <v>1</v>
      </c>
      <c r="C3" s="12"/>
      <c r="D3" s="12" t="s">
        <v>13</v>
      </c>
      <c r="E3" s="13">
        <v>1</v>
      </c>
      <c r="F3" s="12"/>
      <c r="G3" s="10"/>
      <c r="H3" s="10"/>
      <c r="I3" s="10"/>
      <c r="J3" s="10"/>
      <c r="K3" s="10"/>
      <c r="L3" s="10"/>
    </row>
    <row r="4" spans="2:12">
      <c r="B4" s="12" t="s">
        <v>2</v>
      </c>
      <c r="C4" s="12"/>
      <c r="D4" s="12" t="s">
        <v>7</v>
      </c>
      <c r="E4" s="13">
        <f>'Pom2'!M27</f>
        <v>4.3</v>
      </c>
      <c r="F4" s="12"/>
      <c r="G4" s="10"/>
      <c r="H4" s="10"/>
      <c r="I4" s="10"/>
      <c r="J4" s="10"/>
      <c r="K4" s="10"/>
      <c r="L4" s="10"/>
    </row>
    <row r="5" spans="2:12">
      <c r="B5" s="12" t="s">
        <v>3</v>
      </c>
      <c r="C5" s="12"/>
      <c r="D5" s="12" t="s">
        <v>7</v>
      </c>
      <c r="E5" s="13">
        <f>'Pom2'!M24</f>
        <v>6.25</v>
      </c>
      <c r="F5" s="12"/>
      <c r="G5" s="10"/>
      <c r="H5" s="10"/>
      <c r="I5" s="10"/>
      <c r="J5" s="10"/>
      <c r="K5" s="10"/>
      <c r="L5" s="10"/>
    </row>
    <row r="6" spans="2:12">
      <c r="B6" s="12" t="s">
        <v>4</v>
      </c>
      <c r="C6" s="12"/>
      <c r="D6" s="12" t="s">
        <v>8</v>
      </c>
      <c r="E6" s="13">
        <f>E4*E5</f>
        <v>26.875</v>
      </c>
      <c r="F6" s="12"/>
      <c r="G6" s="10"/>
      <c r="H6" s="10"/>
      <c r="I6" s="10"/>
      <c r="J6" s="10"/>
      <c r="K6" s="10"/>
      <c r="L6" s="10"/>
    </row>
    <row r="7" spans="2:12">
      <c r="B7" s="12" t="s">
        <v>5</v>
      </c>
      <c r="C7" s="12"/>
      <c r="D7" s="12" t="s">
        <v>7</v>
      </c>
      <c r="E7" s="13">
        <f>'Pom2'!M30</f>
        <v>2.58</v>
      </c>
      <c r="F7" s="12"/>
      <c r="G7" s="10"/>
      <c r="H7" s="10"/>
      <c r="I7" s="10"/>
      <c r="J7" s="10"/>
      <c r="K7" s="10"/>
      <c r="L7" s="10"/>
    </row>
    <row r="8" spans="2:12">
      <c r="B8" s="12" t="s">
        <v>6</v>
      </c>
      <c r="C8" s="12"/>
      <c r="D8" s="12" t="s">
        <v>9</v>
      </c>
      <c r="E8" s="13">
        <f>E6*E7</f>
        <v>69.337500000000006</v>
      </c>
      <c r="F8" s="12"/>
      <c r="G8" s="10"/>
      <c r="H8" s="10"/>
      <c r="I8" s="10"/>
      <c r="J8" s="10"/>
      <c r="K8" s="10"/>
      <c r="L8" s="10"/>
    </row>
    <row r="9" spans="2:12">
      <c r="B9" s="12"/>
      <c r="C9" s="12"/>
      <c r="D9" s="12"/>
      <c r="E9" s="12"/>
      <c r="F9" s="12"/>
      <c r="G9" s="10"/>
      <c r="H9" s="10"/>
      <c r="I9" s="10"/>
      <c r="J9" s="10"/>
      <c r="K9" s="10"/>
      <c r="L9" s="10"/>
    </row>
    <row r="10" spans="2:12">
      <c r="B10" s="12"/>
      <c r="C10" s="12"/>
      <c r="D10" s="12"/>
      <c r="E10" s="12"/>
      <c r="F10" s="12"/>
      <c r="G10" s="10"/>
      <c r="H10" s="10"/>
      <c r="I10" s="10"/>
      <c r="J10" s="10"/>
      <c r="K10" s="10"/>
      <c r="L10" s="10"/>
    </row>
    <row r="11" spans="2:12">
      <c r="B11" s="12"/>
      <c r="C11" s="12"/>
      <c r="D11" s="12"/>
      <c r="E11" s="12"/>
      <c r="F11" s="12"/>
      <c r="G11" s="10"/>
      <c r="H11" s="10"/>
      <c r="I11" s="10"/>
      <c r="J11" s="10"/>
      <c r="K11" s="10"/>
      <c r="L11" s="10"/>
    </row>
    <row r="12" spans="2:12">
      <c r="B12" s="12"/>
      <c r="C12" s="12"/>
      <c r="D12" s="12"/>
      <c r="E12" s="12"/>
      <c r="F12" s="12"/>
      <c r="G12" s="10"/>
      <c r="H12" s="10"/>
      <c r="I12" s="10"/>
      <c r="J12" s="10"/>
      <c r="K12" s="10"/>
      <c r="L12" s="10"/>
    </row>
    <row r="13" spans="2:12">
      <c r="B13" s="12"/>
      <c r="C13" s="12"/>
      <c r="D13" s="12"/>
      <c r="E13" s="12"/>
      <c r="F13" s="12"/>
      <c r="G13" s="10"/>
      <c r="H13" s="10"/>
      <c r="I13" s="10"/>
      <c r="J13" s="10"/>
      <c r="K13" s="10"/>
      <c r="L13" s="10"/>
    </row>
    <row r="14" spans="2:12">
      <c r="B14" s="12"/>
      <c r="C14" s="12"/>
      <c r="D14" s="12"/>
      <c r="E14" s="12"/>
      <c r="F14" s="12"/>
      <c r="G14" s="10"/>
      <c r="H14" s="10"/>
      <c r="I14" s="10"/>
      <c r="J14" s="10"/>
      <c r="K14" s="10"/>
      <c r="L14" s="10"/>
    </row>
    <row r="15" spans="2:12" ht="15.6">
      <c r="B15" s="270" t="s">
        <v>35</v>
      </c>
      <c r="C15" s="270"/>
      <c r="D15" s="270"/>
      <c r="E15" s="270"/>
      <c r="F15" s="270"/>
      <c r="G15" s="270"/>
      <c r="H15" s="270"/>
      <c r="I15" s="270"/>
      <c r="J15" s="270"/>
      <c r="K15" s="270"/>
      <c r="L15" s="270"/>
    </row>
    <row r="16" spans="2:12">
      <c r="C16" s="269" t="s">
        <v>12</v>
      </c>
      <c r="D16" s="269"/>
      <c r="E16" s="269"/>
      <c r="F16" s="269" t="s">
        <v>14</v>
      </c>
      <c r="G16" s="269"/>
      <c r="H16" s="269"/>
      <c r="I16" s="269" t="s">
        <v>15</v>
      </c>
      <c r="J16" s="269"/>
      <c r="K16" s="269"/>
    </row>
    <row r="17" spans="1:18" ht="25.5" customHeight="1">
      <c r="C17" s="39" t="s">
        <v>3</v>
      </c>
      <c r="D17" s="39" t="s">
        <v>5</v>
      </c>
      <c r="E17" s="39" t="s">
        <v>4</v>
      </c>
      <c r="F17" s="41" t="str">
        <f>H93</f>
        <v>2-szybowe</v>
      </c>
      <c r="G17" s="41" t="str">
        <f>H94</f>
        <v>3-szybowe</v>
      </c>
      <c r="H17" s="41" t="str">
        <f>H95</f>
        <v>Z szybą refleksyjną</v>
      </c>
      <c r="I17" s="41" t="str">
        <f>H103</f>
        <v>Rolety wewnętrzne</v>
      </c>
      <c r="J17" s="39" t="str">
        <f>H104</f>
        <v>Markizy (rozwinięte)</v>
      </c>
      <c r="K17" s="41" t="str">
        <f>H105</f>
        <v>Rolety zewnętrzne</v>
      </c>
      <c r="L17" s="2" t="s">
        <v>16</v>
      </c>
    </row>
    <row r="18" spans="1:18" ht="36.75" customHeight="1">
      <c r="B18" s="1" t="s">
        <v>10</v>
      </c>
      <c r="C18" s="40" t="s">
        <v>7</v>
      </c>
      <c r="D18" s="40" t="s">
        <v>7</v>
      </c>
      <c r="E18" s="40" t="s">
        <v>8</v>
      </c>
      <c r="F18" s="5" t="s">
        <v>18</v>
      </c>
      <c r="G18" s="5" t="s">
        <v>18</v>
      </c>
      <c r="H18" s="5" t="s">
        <v>18</v>
      </c>
      <c r="I18" s="6"/>
      <c r="J18" s="6"/>
      <c r="K18" s="6"/>
      <c r="L18" s="40" t="s">
        <v>17</v>
      </c>
    </row>
    <row r="19" spans="1:18">
      <c r="A19" s="1">
        <v>1</v>
      </c>
      <c r="B19" s="24" t="s">
        <v>439</v>
      </c>
      <c r="F19" s="39">
        <v>65</v>
      </c>
      <c r="G19" s="39">
        <v>60</v>
      </c>
      <c r="H19" s="39">
        <v>35</v>
      </c>
      <c r="I19" s="272">
        <v>0.7</v>
      </c>
      <c r="J19" s="273">
        <v>0.3</v>
      </c>
      <c r="K19" s="273">
        <v>0.15</v>
      </c>
      <c r="L19" s="1">
        <f t="shared" ref="L19:L26" si="0">E19*G19*$I$19</f>
        <v>0</v>
      </c>
    </row>
    <row r="20" spans="1:18">
      <c r="A20" s="1">
        <v>2</v>
      </c>
      <c r="B20" s="25" t="s">
        <v>448</v>
      </c>
      <c r="F20" s="39">
        <v>80</v>
      </c>
      <c r="G20" s="39">
        <v>70</v>
      </c>
      <c r="H20" s="39">
        <v>40</v>
      </c>
      <c r="I20" s="272"/>
      <c r="J20" s="273"/>
      <c r="K20" s="273"/>
      <c r="L20" s="1">
        <f t="shared" si="0"/>
        <v>0</v>
      </c>
    </row>
    <row r="21" spans="1:18">
      <c r="A21" s="1">
        <v>3</v>
      </c>
      <c r="B21" s="25" t="s">
        <v>438</v>
      </c>
      <c r="F21" s="39">
        <v>310</v>
      </c>
      <c r="G21" s="33">
        <v>280</v>
      </c>
      <c r="H21" s="39">
        <v>155</v>
      </c>
      <c r="I21" s="272"/>
      <c r="J21" s="273"/>
      <c r="K21" s="273"/>
      <c r="L21" s="1">
        <f>E21*G21*$I$19</f>
        <v>0</v>
      </c>
    </row>
    <row r="22" spans="1:18">
      <c r="A22" s="1">
        <v>4</v>
      </c>
      <c r="B22" s="26" t="s">
        <v>449</v>
      </c>
      <c r="F22" s="39">
        <v>270</v>
      </c>
      <c r="G22" s="33">
        <v>240</v>
      </c>
      <c r="H22" s="39">
        <v>135</v>
      </c>
      <c r="I22" s="272"/>
      <c r="J22" s="273"/>
      <c r="K22" s="273"/>
      <c r="L22" s="1">
        <f t="shared" si="0"/>
        <v>0</v>
      </c>
    </row>
    <row r="23" spans="1:18">
      <c r="A23" s="1">
        <v>5</v>
      </c>
      <c r="B23" s="27" t="s">
        <v>440</v>
      </c>
      <c r="F23" s="39">
        <v>350</v>
      </c>
      <c r="G23" s="33">
        <v>300</v>
      </c>
      <c r="H23" s="39">
        <v>165</v>
      </c>
      <c r="I23" s="272"/>
      <c r="J23" s="273"/>
      <c r="K23" s="273"/>
      <c r="L23" s="1">
        <f>E23*G23*$I$19</f>
        <v>0</v>
      </c>
    </row>
    <row r="24" spans="1:18">
      <c r="A24" s="1">
        <v>6</v>
      </c>
      <c r="B24" s="24" t="s">
        <v>462</v>
      </c>
      <c r="F24" s="39">
        <v>310</v>
      </c>
      <c r="G24" s="39">
        <v>280</v>
      </c>
      <c r="H24" s="39">
        <v>155</v>
      </c>
      <c r="I24" s="272"/>
      <c r="J24" s="273"/>
      <c r="K24" s="273"/>
      <c r="L24" s="1">
        <f t="shared" si="0"/>
        <v>0</v>
      </c>
    </row>
    <row r="25" spans="1:18">
      <c r="A25" s="1">
        <v>7</v>
      </c>
      <c r="B25" s="24" t="s">
        <v>441</v>
      </c>
      <c r="F25" s="39">
        <v>320</v>
      </c>
      <c r="G25" s="39">
        <v>290</v>
      </c>
      <c r="H25" s="39">
        <v>160</v>
      </c>
      <c r="I25" s="272"/>
      <c r="J25" s="273"/>
      <c r="K25" s="273"/>
      <c r="L25" s="1">
        <f t="shared" si="0"/>
        <v>0</v>
      </c>
    </row>
    <row r="26" spans="1:18">
      <c r="A26" s="1">
        <v>8</v>
      </c>
      <c r="B26" s="24" t="s">
        <v>450</v>
      </c>
      <c r="F26" s="39">
        <v>250</v>
      </c>
      <c r="G26" s="39">
        <v>240</v>
      </c>
      <c r="H26" s="39">
        <v>135</v>
      </c>
      <c r="I26" s="272"/>
      <c r="J26" s="273"/>
      <c r="K26" s="273"/>
      <c r="L26" s="1">
        <f t="shared" si="0"/>
        <v>0</v>
      </c>
    </row>
    <row r="27" spans="1:18">
      <c r="B27" s="1" t="s">
        <v>11</v>
      </c>
      <c r="C27" s="1">
        <f>C67</f>
        <v>0</v>
      </c>
      <c r="D27" s="1">
        <f>D67</f>
        <v>0</v>
      </c>
      <c r="E27" s="1">
        <f>C27*D27</f>
        <v>0</v>
      </c>
      <c r="F27" s="39">
        <v>500</v>
      </c>
      <c r="G27" s="39">
        <v>380</v>
      </c>
      <c r="H27" s="39">
        <v>220</v>
      </c>
      <c r="I27" s="272"/>
      <c r="J27" s="273"/>
      <c r="K27" s="273"/>
      <c r="L27" s="29"/>
    </row>
    <row r="28" spans="1:18">
      <c r="C28" s="35" t="s">
        <v>460</v>
      </c>
      <c r="D28" s="9"/>
      <c r="E28" s="9"/>
      <c r="F28" s="9"/>
      <c r="G28" s="9"/>
      <c r="H28" s="9"/>
      <c r="I28" s="9"/>
      <c r="J28" s="9"/>
      <c r="K28" s="9"/>
    </row>
    <row r="29" spans="1:18">
      <c r="C29" s="34" t="s">
        <v>477</v>
      </c>
      <c r="D29" s="1" t="s">
        <v>478</v>
      </c>
    </row>
    <row r="30" spans="1:18">
      <c r="B30" s="34" t="str">
        <f>B45</f>
        <v>Wschód</v>
      </c>
      <c r="C30" s="34" t="str">
        <f>'Pom2'!H53</f>
        <v>3-szybowe</v>
      </c>
      <c r="D30" s="34" t="str">
        <f>'Pom2'!H59</f>
        <v>Brak</v>
      </c>
      <c r="E30" s="34">
        <f>IF(C30="brak",0,'Pom2'!J55*'Pom2'!J57)</f>
        <v>2.16</v>
      </c>
      <c r="F30" s="34">
        <f>IF(C30=$F$17,VLOOKUP(B30,tabela_okna,5,0),0)</f>
        <v>0</v>
      </c>
      <c r="G30" s="34">
        <f>IF(C30=$G$17,VLOOKUP(B30,tabela_okna,6,0),0)</f>
        <v>280</v>
      </c>
      <c r="H30" s="34">
        <f>IF(C30=$H$17,VLOOKUP(B30,tabela_okna,7,0),0)</f>
        <v>0</v>
      </c>
      <c r="I30" s="34">
        <f>IF(D30=$I$17,$I$19,0)</f>
        <v>0</v>
      </c>
      <c r="J30" s="34">
        <f>IF(D30=$J$17,$J$19,0)</f>
        <v>0</v>
      </c>
      <c r="K30" s="34">
        <f>IF(D30=$K$17,$K$19,0)</f>
        <v>0</v>
      </c>
      <c r="L30" s="11">
        <f>E30*(F30+G30+H30)*N30</f>
        <v>604.80000000000007</v>
      </c>
      <c r="M30" s="1" t="s">
        <v>68</v>
      </c>
      <c r="N30" s="1">
        <f>IF((I30+J30+K30=0),1,MAX(I30,J30,K30))</f>
        <v>1</v>
      </c>
      <c r="O30" s="36">
        <f>L30+L31</f>
        <v>604.80000000000007</v>
      </c>
      <c r="P30" s="36"/>
      <c r="Q30" s="36"/>
      <c r="R30" s="36"/>
    </row>
    <row r="31" spans="1:18">
      <c r="B31" s="34" t="str">
        <f t="shared" ref="B31:B33" si="1">B46</f>
        <v>Południe</v>
      </c>
      <c r="C31" s="34" t="str">
        <f>'Pom2'!T53</f>
        <v>Brak</v>
      </c>
      <c r="D31" s="34" t="str">
        <f>'Pom2'!T59</f>
        <v>Brak</v>
      </c>
      <c r="E31" s="34">
        <f>IF(C31="brak",0,'Pom2'!W55*'Pom2'!W57)</f>
        <v>0</v>
      </c>
      <c r="F31" s="34">
        <f>IF(C31=$F$17,VLOOKUP(B31,tabela_okna,5,0),0)</f>
        <v>0</v>
      </c>
      <c r="G31" s="34">
        <f>IF(C31=$G$17,VLOOKUP(B31,tabela_okna,6,0),0)</f>
        <v>0</v>
      </c>
      <c r="H31" s="34">
        <f>IF(C31=$H$17,VLOOKUP(B31,tabela_okna,7,0),0)</f>
        <v>0</v>
      </c>
      <c r="I31" s="34">
        <f>IF(D31=$I$17,$I$19,0)</f>
        <v>0</v>
      </c>
      <c r="J31" s="34">
        <f>IF(D31=$J$17,$J$19,0)</f>
        <v>0</v>
      </c>
      <c r="K31" s="34">
        <f>IF(D31=$K$17,$K$19,0)</f>
        <v>0</v>
      </c>
      <c r="L31" s="11">
        <f>E31*(F31+G31+H31)*N31</f>
        <v>0</v>
      </c>
      <c r="M31" s="1" t="s">
        <v>68</v>
      </c>
      <c r="N31" s="1">
        <f>IF((I31+J31+K31=0),1,MAX(I31,J31,K31))</f>
        <v>1</v>
      </c>
      <c r="O31" s="36"/>
      <c r="P31" s="36">
        <f>L31+L32</f>
        <v>580</v>
      </c>
      <c r="Q31" s="36"/>
      <c r="R31" s="36"/>
    </row>
    <row r="32" spans="1:18">
      <c r="B32" s="34" t="str">
        <f t="shared" si="1"/>
        <v>Zachód</v>
      </c>
      <c r="C32" s="34" t="str">
        <f>'Pom2'!T77</f>
        <v>3-szybowe</v>
      </c>
      <c r="D32" s="34" t="str">
        <f>'Pom2'!T83</f>
        <v>Brak</v>
      </c>
      <c r="E32" s="34">
        <f>IF(C32="Brak",0,'Pom2'!W79*'Pom2'!W81)</f>
        <v>2</v>
      </c>
      <c r="F32" s="34">
        <f>IF(C32=$F$17,VLOOKUP(B32,tabela_okna,5,0),0)</f>
        <v>0</v>
      </c>
      <c r="G32" s="34">
        <f>IF(C32=$G$17,VLOOKUP(B32,tabela_okna,6,0),0)</f>
        <v>290</v>
      </c>
      <c r="H32" s="34">
        <f>IF(C32=$H$17,VLOOKUP(B32,tabela_okna,7,0),0)</f>
        <v>0</v>
      </c>
      <c r="I32" s="34">
        <f>IF(D32=$I$17,$I$19,0)</f>
        <v>0</v>
      </c>
      <c r="J32" s="34">
        <f>IF(D32=$J$17,$J$19,0)</f>
        <v>0</v>
      </c>
      <c r="K32" s="34">
        <f>IF(D32=$K$17,$K$19,0)</f>
        <v>0</v>
      </c>
      <c r="L32" s="11">
        <f>E32*(F32+G32+H32)*N32</f>
        <v>580</v>
      </c>
      <c r="M32" s="1" t="s">
        <v>68</v>
      </c>
      <c r="N32" s="1">
        <f t="shared" ref="N32:N33" si="2">IF((I32+J32+K32=0),1,MAX(I32,J32,K32))</f>
        <v>1</v>
      </c>
      <c r="O32" s="36"/>
      <c r="P32" s="36"/>
      <c r="Q32" s="36">
        <f>L32+L33</f>
        <v>580</v>
      </c>
      <c r="R32" s="36"/>
    </row>
    <row r="33" spans="1:19">
      <c r="B33" s="34" t="str">
        <f t="shared" si="1"/>
        <v>Północ</v>
      </c>
      <c r="C33" s="34" t="str">
        <f>'Pom2'!H77</f>
        <v>Brak</v>
      </c>
      <c r="D33" s="34" t="str">
        <f>'Pom2'!H83</f>
        <v>Brak</v>
      </c>
      <c r="E33" s="34">
        <f>IF(C33="Brak",0,'Pom2'!J79*'Pom2'!J81)</f>
        <v>0</v>
      </c>
      <c r="F33" s="34">
        <f>IF(C33=$F$17,VLOOKUP(B33,tabela_okna,5,0),0)</f>
        <v>0</v>
      </c>
      <c r="G33" s="34">
        <f>IF(C33=$G$17,VLOOKUP(B33,tabela_okna,6,0),0)</f>
        <v>0</v>
      </c>
      <c r="H33" s="34">
        <f>IF(C33=$H$17,VLOOKUP(B33,tabela_okna,7,0),0)</f>
        <v>0</v>
      </c>
      <c r="I33" s="34">
        <f>IF(D33=$I$17,$I$19,0)</f>
        <v>0</v>
      </c>
      <c r="J33" s="34">
        <f>IF(D33=$J$17,$J$19,0)</f>
        <v>0</v>
      </c>
      <c r="K33" s="34">
        <f>IF(D33=$K$17,$K$19,0)</f>
        <v>0</v>
      </c>
      <c r="L33" s="11">
        <f>E33*(F33+G33+H33)*N33</f>
        <v>0</v>
      </c>
      <c r="M33" s="1" t="s">
        <v>68</v>
      </c>
      <c r="N33" s="1">
        <f t="shared" si="2"/>
        <v>1</v>
      </c>
      <c r="O33" s="36"/>
      <c r="P33" s="36"/>
      <c r="Q33" s="36"/>
      <c r="R33" s="36">
        <f>L33+L30</f>
        <v>604.80000000000007</v>
      </c>
    </row>
    <row r="34" spans="1:19">
      <c r="B34" s="34"/>
      <c r="C34" s="34" t="s">
        <v>480</v>
      </c>
      <c r="D34" s="34"/>
      <c r="E34" s="34"/>
      <c r="F34" s="34"/>
      <c r="G34" s="34"/>
      <c r="H34" s="34"/>
      <c r="I34" s="34"/>
      <c r="J34" s="34"/>
      <c r="K34" s="34"/>
      <c r="L34" s="34"/>
    </row>
    <row r="35" spans="1:19">
      <c r="B35" s="34" t="str">
        <f>B30</f>
        <v>Wschód</v>
      </c>
      <c r="C35" s="34" t="s">
        <v>454</v>
      </c>
      <c r="D35" s="34"/>
      <c r="E35" s="34">
        <f>IF(C35="Zewnętrzne",'Pom2'!#REF!*'Pom2'!#REF!,0)</f>
        <v>0</v>
      </c>
      <c r="F35" s="34"/>
      <c r="G35" s="34"/>
      <c r="H35" s="34"/>
      <c r="I35" s="34"/>
      <c r="J35" s="34"/>
      <c r="K35" s="34"/>
      <c r="L35" s="34"/>
      <c r="R35" s="1">
        <f>INT(MAX(O30,P31,Q32,R33))</f>
        <v>604</v>
      </c>
      <c r="S35" s="1" t="s">
        <v>68</v>
      </c>
    </row>
    <row r="36" spans="1:19">
      <c r="B36" s="34" t="str">
        <f>B31</f>
        <v>Południe</v>
      </c>
      <c r="C36" s="34" t="s">
        <v>454</v>
      </c>
      <c r="D36" s="34"/>
      <c r="E36" s="34">
        <f>IF(C36="Zewnętrzne",'Pom2'!#REF!*'Pom2'!#REF!,0)</f>
        <v>0</v>
      </c>
      <c r="F36" s="34"/>
      <c r="G36" s="34"/>
      <c r="H36" s="34"/>
      <c r="I36" s="34"/>
      <c r="J36" s="34"/>
      <c r="K36" s="34"/>
      <c r="L36" s="34"/>
    </row>
    <row r="37" spans="1:19">
      <c r="B37" s="34" t="str">
        <f>B32</f>
        <v>Zachód</v>
      </c>
      <c r="C37" s="34" t="s">
        <v>454</v>
      </c>
      <c r="D37" s="34"/>
      <c r="E37" s="34">
        <f>IF(C37="Zewnętrzne",'Pom2'!#REF!*'Pom2'!#REF!,0)</f>
        <v>0</v>
      </c>
      <c r="F37" s="34"/>
      <c r="G37" s="34"/>
      <c r="H37" s="34"/>
      <c r="I37" s="34"/>
      <c r="J37" s="34"/>
      <c r="K37" s="34"/>
      <c r="L37" s="34"/>
    </row>
    <row r="38" spans="1:19">
      <c r="B38" s="34" t="str">
        <f>B33</f>
        <v>Północ</v>
      </c>
      <c r="C38" s="34" t="s">
        <v>520</v>
      </c>
      <c r="D38" s="34"/>
      <c r="E38" s="34">
        <f>IF(C38="Zewnętrzne",'Pom2'!#REF!*'Pom2'!#REF!,0)</f>
        <v>0</v>
      </c>
      <c r="F38" s="34"/>
      <c r="G38" s="34"/>
      <c r="H38" s="34"/>
      <c r="I38" s="34"/>
      <c r="J38" s="34"/>
      <c r="K38" s="34"/>
      <c r="L38" s="34"/>
    </row>
    <row r="39" spans="1:19">
      <c r="B39" s="34"/>
      <c r="C39" s="34" t="s">
        <v>481</v>
      </c>
      <c r="D39" s="34" t="s">
        <v>478</v>
      </c>
      <c r="E39" s="34"/>
      <c r="F39" s="34"/>
      <c r="G39" s="34"/>
      <c r="H39" s="34"/>
      <c r="I39" s="34"/>
      <c r="J39" s="34"/>
      <c r="K39" s="34"/>
      <c r="L39" s="34"/>
    </row>
    <row r="40" spans="1:19" ht="14.4" thickBot="1">
      <c r="B40" s="34"/>
      <c r="C40" s="34" t="str">
        <f>'Pom2'!H110</f>
        <v>Brak</v>
      </c>
      <c r="D40" s="34" t="str">
        <f>F67</f>
        <v>Brak</v>
      </c>
      <c r="E40" s="34">
        <f>IF(C40="Brak",0,E67)</f>
        <v>0</v>
      </c>
      <c r="F40" s="34">
        <f>IF($C$40=F17,F27,0)</f>
        <v>0</v>
      </c>
      <c r="G40" s="34">
        <f>IF($C$40=G17,G27,0)</f>
        <v>0</v>
      </c>
      <c r="H40" s="34">
        <f>IF($C$40=H17,H27,0)</f>
        <v>0</v>
      </c>
      <c r="I40" s="34">
        <f>IF($D$40=I17,I19,0)</f>
        <v>0</v>
      </c>
      <c r="J40" s="34">
        <f>IF($D$40=J17,J19,0)</f>
        <v>0</v>
      </c>
      <c r="K40" s="34">
        <f>IF($D$40=K17,K19,0)</f>
        <v>0</v>
      </c>
      <c r="L40" s="11">
        <f>E40*(F40+G40+H40)*N40</f>
        <v>0</v>
      </c>
      <c r="M40" s="1" t="s">
        <v>68</v>
      </c>
      <c r="N40" s="1">
        <f t="shared" ref="N40" si="3">IF((I40+J40+K40=0),1,MAX(I40,J40,K40))</f>
        <v>1</v>
      </c>
    </row>
    <row r="41" spans="1:19" ht="14.4" thickBot="1">
      <c r="B41" s="29"/>
      <c r="J41" s="274" t="s">
        <v>21</v>
      </c>
      <c r="K41" s="274"/>
      <c r="L41" s="32">
        <f>INT(MAX(O30,P31,Q32,R33)+L40)</f>
        <v>604</v>
      </c>
      <c r="M41" s="1" t="s">
        <v>68</v>
      </c>
    </row>
    <row r="42" spans="1:19" ht="15.6">
      <c r="B42" s="270" t="s">
        <v>479</v>
      </c>
      <c r="C42" s="270"/>
      <c r="D42" s="270"/>
      <c r="E42" s="270"/>
      <c r="F42" s="270"/>
      <c r="G42" s="270"/>
      <c r="H42" s="270"/>
      <c r="I42" s="270"/>
      <c r="J42" s="270"/>
      <c r="K42" s="270"/>
      <c r="L42" s="270"/>
    </row>
    <row r="43" spans="1:19" ht="25.5" customHeight="1">
      <c r="C43" s="1" t="s">
        <v>3</v>
      </c>
      <c r="D43" s="1" t="s">
        <v>5</v>
      </c>
      <c r="E43" s="1" t="s">
        <v>4</v>
      </c>
      <c r="F43" s="271" t="s">
        <v>19</v>
      </c>
      <c r="G43" s="271"/>
      <c r="H43" s="1" t="s">
        <v>461</v>
      </c>
      <c r="J43" s="269" t="s">
        <v>20</v>
      </c>
      <c r="K43" s="269"/>
      <c r="L43" s="5" t="s">
        <v>16</v>
      </c>
    </row>
    <row r="44" spans="1:19">
      <c r="C44" s="40" t="s">
        <v>7</v>
      </c>
      <c r="D44" s="40" t="s">
        <v>7</v>
      </c>
      <c r="E44" s="40" t="s">
        <v>8</v>
      </c>
      <c r="F44" s="273" t="s">
        <v>8</v>
      </c>
      <c r="G44" s="273"/>
      <c r="J44" s="269" t="s">
        <v>18</v>
      </c>
      <c r="K44" s="269"/>
      <c r="L44" s="40" t="s">
        <v>17</v>
      </c>
    </row>
    <row r="45" spans="1:19">
      <c r="A45" s="1">
        <f>VLOOKUP(B45,lista_kierunki_swiata2,2,0)</f>
        <v>3</v>
      </c>
      <c r="B45" s="30" t="str">
        <f>'Pom2'!H43</f>
        <v>Wschód</v>
      </c>
      <c r="C45" s="8">
        <f>'Pom2'!J48</f>
        <v>6.25</v>
      </c>
      <c r="D45" s="8">
        <f>'Pom2'!J50</f>
        <v>2.58</v>
      </c>
      <c r="E45" s="8">
        <f>D45*C45</f>
        <v>16.125</v>
      </c>
      <c r="F45" s="269">
        <f>E45-E30-E35</f>
        <v>13.965</v>
      </c>
      <c r="G45" s="269"/>
      <c r="H45" s="1" t="str">
        <f>'Pom2'!H46</f>
        <v>Zewnętrzna</v>
      </c>
      <c r="J45" s="31">
        <v>10</v>
      </c>
      <c r="K45" s="31">
        <v>25</v>
      </c>
      <c r="L45" s="1">
        <f>IF(H45="zewnętrzna",F45*K45,F45*J45)</f>
        <v>349.125</v>
      </c>
    </row>
    <row r="46" spans="1:19">
      <c r="A46" s="1">
        <f>IF(A45=8,2,IF(A45=7,1,A45+2))</f>
        <v>5</v>
      </c>
      <c r="B46" s="1" t="str">
        <f>VLOOKUP(A46,lista_kierunki_swiata,2)</f>
        <v>Południe</v>
      </c>
      <c r="C46" s="1">
        <f>'Pom2'!W48</f>
        <v>4.3</v>
      </c>
      <c r="D46" s="1">
        <f>'Pom2'!W50</f>
        <v>2.58</v>
      </c>
      <c r="E46" s="8">
        <f>D46*C46</f>
        <v>11.093999999999999</v>
      </c>
      <c r="F46" s="269">
        <f>E46-E31-E36</f>
        <v>11.093999999999999</v>
      </c>
      <c r="G46" s="269"/>
      <c r="H46" s="1" t="str">
        <f>'Pom2'!T46</f>
        <v>Zewnętrzna</v>
      </c>
      <c r="J46" s="31">
        <v>10</v>
      </c>
      <c r="K46" s="31">
        <v>25</v>
      </c>
      <c r="L46" s="1">
        <f t="shared" ref="L46:L48" si="4">IF(H46="zewnętrzna",F46*K46,F46*J46)</f>
        <v>277.34999999999997</v>
      </c>
    </row>
    <row r="47" spans="1:19">
      <c r="A47" s="1">
        <f>IF(A46=8,2,IF(A46=7,1,A46+2))</f>
        <v>7</v>
      </c>
      <c r="B47" s="1" t="str">
        <f>VLOOKUP(A47,lista_kierunki_swiata,2)</f>
        <v>Zachód</v>
      </c>
      <c r="C47" s="1">
        <f>'Pom2'!W72</f>
        <v>6.25</v>
      </c>
      <c r="D47" s="1">
        <f>'Pom2'!W74</f>
        <v>2.58</v>
      </c>
      <c r="E47" s="8">
        <f>D47*C47</f>
        <v>16.125</v>
      </c>
      <c r="F47" s="269">
        <f>E47-E32-E37</f>
        <v>14.125</v>
      </c>
      <c r="G47" s="269"/>
      <c r="H47" s="1" t="str">
        <f>'Pom2'!T70</f>
        <v>Wewnętrzna</v>
      </c>
      <c r="J47" s="31">
        <v>10</v>
      </c>
      <c r="K47" s="31">
        <v>25</v>
      </c>
      <c r="L47" s="1">
        <f t="shared" si="4"/>
        <v>141.25</v>
      </c>
    </row>
    <row r="48" spans="1:19" ht="14.4" thickBot="1">
      <c r="A48" s="1">
        <f>IF(A47=8,2,IF(A47=7,1,A47+2))</f>
        <v>1</v>
      </c>
      <c r="B48" s="1" t="str">
        <f>VLOOKUP(A48,lista_kierunki_swiata,2)</f>
        <v>Północ</v>
      </c>
      <c r="C48" s="1">
        <f>'Pom2'!J72</f>
        <v>4.3</v>
      </c>
      <c r="D48" s="1">
        <f>'Pom2'!J74</f>
        <v>2.58</v>
      </c>
      <c r="E48" s="8">
        <f>D48*C48</f>
        <v>11.093999999999999</v>
      </c>
      <c r="F48" s="269">
        <f>E48-E33-E38</f>
        <v>11.093999999999999</v>
      </c>
      <c r="G48" s="269"/>
      <c r="H48" s="1" t="str">
        <f>'Pom2'!H70</f>
        <v>Wewnętrzna</v>
      </c>
      <c r="J48" s="31">
        <v>10</v>
      </c>
      <c r="K48" s="31">
        <v>25</v>
      </c>
      <c r="L48" s="1">
        <f t="shared" si="4"/>
        <v>110.94</v>
      </c>
    </row>
    <row r="49" spans="2:13" ht="14.4" thickBot="1">
      <c r="C49" s="28"/>
      <c r="J49" s="274" t="s">
        <v>21</v>
      </c>
      <c r="K49" s="274"/>
      <c r="L49" s="32">
        <f>INT(L45+L46+L47+L48)</f>
        <v>878</v>
      </c>
      <c r="M49" s="1" t="s">
        <v>68</v>
      </c>
    </row>
    <row r="51" spans="2:13" ht="15.6">
      <c r="B51" s="270" t="s">
        <v>474</v>
      </c>
      <c r="C51" s="270"/>
      <c r="D51" s="270"/>
      <c r="E51" s="270"/>
      <c r="F51" s="270"/>
      <c r="G51" s="270"/>
      <c r="H51" s="270"/>
      <c r="I51" s="270"/>
      <c r="J51" s="270"/>
      <c r="K51" s="270"/>
      <c r="L51" s="270"/>
    </row>
    <row r="52" spans="2:13" ht="25.5" customHeight="1">
      <c r="C52" s="1" t="s">
        <v>2</v>
      </c>
      <c r="D52" s="1" t="s">
        <v>3</v>
      </c>
      <c r="E52" s="1" t="s">
        <v>4</v>
      </c>
      <c r="J52" s="269" t="s">
        <v>20</v>
      </c>
      <c r="K52" s="269"/>
      <c r="L52" s="5" t="s">
        <v>16</v>
      </c>
    </row>
    <row r="53" spans="2:13">
      <c r="C53" s="39" t="s">
        <v>7</v>
      </c>
      <c r="D53" s="39" t="s">
        <v>7</v>
      </c>
      <c r="E53" s="39" t="s">
        <v>8</v>
      </c>
      <c r="J53" s="269" t="s">
        <v>18</v>
      </c>
      <c r="K53" s="269"/>
      <c r="L53" s="40" t="s">
        <v>17</v>
      </c>
    </row>
    <row r="54" spans="2:13" ht="14.4" thickBot="1">
      <c r="C54" s="1">
        <f>'Pom2'!M27</f>
        <v>4.3</v>
      </c>
      <c r="D54" s="1">
        <f>'Pom2'!M24</f>
        <v>6.25</v>
      </c>
      <c r="E54" s="1">
        <f>IF('Pom2'!L121="Tak",C54*D54,0)</f>
        <v>26.875</v>
      </c>
      <c r="J54" s="269">
        <v>10</v>
      </c>
      <c r="K54" s="269"/>
      <c r="L54" s="1">
        <f>E54*J54</f>
        <v>268.75</v>
      </c>
    </row>
    <row r="55" spans="2:13" ht="14.4" thickBot="1">
      <c r="C55" s="28"/>
      <c r="J55" s="274" t="s">
        <v>21</v>
      </c>
      <c r="K55" s="274"/>
      <c r="L55" s="32">
        <f>INT(L54)</f>
        <v>268</v>
      </c>
      <c r="M55" s="1" t="s">
        <v>68</v>
      </c>
    </row>
    <row r="57" spans="2:13" ht="15.6">
      <c r="B57" s="270" t="s">
        <v>24</v>
      </c>
      <c r="C57" s="270"/>
      <c r="D57" s="270"/>
      <c r="E57" s="270"/>
      <c r="F57" s="270"/>
      <c r="G57" s="270"/>
      <c r="H57" s="270"/>
      <c r="I57" s="270"/>
      <c r="J57" s="270"/>
      <c r="K57" s="270"/>
      <c r="L57" s="270"/>
    </row>
    <row r="58" spans="2:13" ht="25.5" customHeight="1">
      <c r="C58" s="269" t="s">
        <v>12</v>
      </c>
      <c r="D58" s="269"/>
      <c r="E58" s="269"/>
      <c r="F58" s="269" t="s">
        <v>20</v>
      </c>
      <c r="G58" s="269"/>
      <c r="H58" s="269"/>
      <c r="L58" s="5" t="s">
        <v>16</v>
      </c>
    </row>
    <row r="59" spans="2:13">
      <c r="C59" s="39"/>
      <c r="D59" s="39"/>
      <c r="E59" s="39"/>
      <c r="F59" s="269" t="str">
        <f>H111</f>
        <v>Płaski</v>
      </c>
      <c r="G59" s="269"/>
      <c r="H59" s="269" t="str">
        <f>H112</f>
        <v>Spadzisty</v>
      </c>
      <c r="I59" s="269"/>
      <c r="J59" s="1" t="str">
        <f>H113</f>
        <v>Strop pomieszczenia bez chłodzenia</v>
      </c>
    </row>
    <row r="60" spans="2:13" ht="27.6">
      <c r="C60" s="39" t="s">
        <v>3</v>
      </c>
      <c r="D60" s="39" t="s">
        <v>2</v>
      </c>
      <c r="E60" s="39" t="s">
        <v>4</v>
      </c>
      <c r="F60" s="41" t="s">
        <v>22</v>
      </c>
      <c r="G60" s="41" t="s">
        <v>23</v>
      </c>
      <c r="H60" s="41" t="s">
        <v>22</v>
      </c>
      <c r="I60" s="41" t="s">
        <v>23</v>
      </c>
      <c r="J60" s="269"/>
      <c r="K60" s="269"/>
      <c r="L60" s="40" t="s">
        <v>17</v>
      </c>
    </row>
    <row r="61" spans="2:13">
      <c r="C61" s="40" t="s">
        <v>7</v>
      </c>
      <c r="D61" s="40" t="s">
        <v>7</v>
      </c>
      <c r="E61" s="40" t="s">
        <v>8</v>
      </c>
      <c r="F61" s="5" t="s">
        <v>18</v>
      </c>
      <c r="G61" s="5" t="s">
        <v>18</v>
      </c>
      <c r="H61" s="5" t="s">
        <v>18</v>
      </c>
      <c r="I61" s="5" t="s">
        <v>18</v>
      </c>
      <c r="J61" s="269" t="s">
        <v>18</v>
      </c>
      <c r="K61" s="269"/>
    </row>
    <row r="62" spans="2:13">
      <c r="F62" s="39">
        <v>60</v>
      </c>
      <c r="G62" s="39">
        <v>30</v>
      </c>
      <c r="H62" s="39">
        <v>50</v>
      </c>
      <c r="I62" s="1">
        <v>25</v>
      </c>
      <c r="J62" s="269">
        <v>10</v>
      </c>
      <c r="K62" s="269"/>
    </row>
    <row r="63" spans="2:13">
      <c r="B63" s="1" t="s">
        <v>475</v>
      </c>
      <c r="C63" s="1">
        <f>'Pom2'!M24</f>
        <v>6.25</v>
      </c>
      <c r="D63" s="1">
        <f>'Pom2'!M27</f>
        <v>4.3</v>
      </c>
      <c r="E63" s="1">
        <f>C63*D63</f>
        <v>26.875</v>
      </c>
      <c r="F63" s="269" t="str">
        <f>'Pom2'!H104</f>
        <v>Spadzisty</v>
      </c>
      <c r="G63" s="269"/>
      <c r="H63" s="269" t="str">
        <f>'Pom2'!H107</f>
        <v>Izolowany</v>
      </c>
      <c r="I63" s="269"/>
      <c r="J63" s="39"/>
      <c r="K63" s="39"/>
      <c r="L63" s="1">
        <f>(C63*D63-C67*D67)*(F66+H66+J66)</f>
        <v>671.875</v>
      </c>
    </row>
    <row r="64" spans="2:13">
      <c r="F64" s="269">
        <f>IF(F63=F59,1,0)</f>
        <v>0</v>
      </c>
      <c r="G64" s="269"/>
      <c r="H64" s="269">
        <f>IF(F63=H59,1,0)</f>
        <v>1</v>
      </c>
      <c r="I64" s="269"/>
      <c r="J64" s="269">
        <f>IF(F63=K59,1,0)</f>
        <v>0</v>
      </c>
      <c r="K64" s="269"/>
    </row>
    <row r="65" spans="2:13">
      <c r="F65" s="269">
        <f>IF(H63=F60,F62,G62)</f>
        <v>30</v>
      </c>
      <c r="G65" s="269"/>
      <c r="H65" s="269">
        <f>IF(H63=H60,H62,I62)</f>
        <v>25</v>
      </c>
      <c r="I65" s="269"/>
      <c r="J65" s="269">
        <v>10</v>
      </c>
      <c r="K65" s="269"/>
    </row>
    <row r="66" spans="2:13">
      <c r="F66" s="269">
        <f>F64*F65</f>
        <v>0</v>
      </c>
      <c r="G66" s="269"/>
      <c r="H66" s="269">
        <f t="shared" ref="H66" si="5">H64*H65</f>
        <v>25</v>
      </c>
      <c r="I66" s="269"/>
      <c r="J66" s="269">
        <f t="shared" ref="J66" si="6">J64*J65</f>
        <v>0</v>
      </c>
      <c r="K66" s="269"/>
    </row>
    <row r="67" spans="2:13" ht="14.4" thickBot="1">
      <c r="B67" s="1" t="s">
        <v>463</v>
      </c>
      <c r="C67" s="1">
        <f>'Pom2'!J112</f>
        <v>0</v>
      </c>
      <c r="D67" s="1">
        <f>'Pom2'!J114</f>
        <v>0</v>
      </c>
      <c r="E67" s="1">
        <f>C67*D67</f>
        <v>0</v>
      </c>
      <c r="F67" s="269" t="str">
        <f>'Pom2'!H116</f>
        <v>Brak</v>
      </c>
      <c r="G67" s="269"/>
      <c r="H67" s="269"/>
      <c r="I67" s="269"/>
      <c r="J67" s="39"/>
      <c r="K67" s="39"/>
    </row>
    <row r="68" spans="2:13" ht="14.4" thickBot="1">
      <c r="J68" s="274" t="s">
        <v>21</v>
      </c>
      <c r="K68" s="274"/>
      <c r="L68" s="32">
        <f>INT(L63+L67)</f>
        <v>671</v>
      </c>
      <c r="M68" s="1" t="s">
        <v>68</v>
      </c>
    </row>
    <row r="70" spans="2:13" ht="15.6">
      <c r="B70" s="270" t="s">
        <v>25</v>
      </c>
      <c r="C70" s="270"/>
      <c r="D70" s="270"/>
      <c r="E70" s="270"/>
      <c r="F70" s="270"/>
      <c r="G70" s="270"/>
      <c r="H70" s="270"/>
      <c r="I70" s="270"/>
      <c r="J70" s="270"/>
      <c r="K70" s="270"/>
      <c r="L70" s="270"/>
    </row>
    <row r="71" spans="2:13" ht="25.5" customHeight="1">
      <c r="C71" s="269" t="s">
        <v>20</v>
      </c>
      <c r="D71" s="269"/>
      <c r="E71" s="1" t="s">
        <v>27</v>
      </c>
      <c r="L71" s="5" t="s">
        <v>16</v>
      </c>
    </row>
    <row r="72" spans="2:13">
      <c r="C72" s="269" t="s">
        <v>17</v>
      </c>
      <c r="D72" s="269"/>
      <c r="L72" s="39" t="s">
        <v>17</v>
      </c>
    </row>
    <row r="73" spans="2:13">
      <c r="B73" s="1" t="s">
        <v>31</v>
      </c>
      <c r="C73" s="269">
        <v>150</v>
      </c>
      <c r="D73" s="269"/>
      <c r="E73" s="1">
        <f>IF(F73="Tak",1,0)</f>
        <v>1</v>
      </c>
      <c r="F73" s="1" t="str">
        <f>'Pom2'!G138</f>
        <v>Tak</v>
      </c>
      <c r="L73" s="1">
        <f t="shared" ref="L73:L77" si="7">E73*C73</f>
        <v>150</v>
      </c>
    </row>
    <row r="74" spans="2:13">
      <c r="B74" s="1" t="s">
        <v>32</v>
      </c>
      <c r="C74" s="269">
        <v>25</v>
      </c>
      <c r="D74" s="269"/>
      <c r="E74" s="1">
        <f t="shared" ref="E74:E77" si="8">IF(F74="Tak",1,0)</f>
        <v>1</v>
      </c>
      <c r="F74" s="1" t="str">
        <f>'Pom2'!G141</f>
        <v>Tak</v>
      </c>
      <c r="L74" s="1">
        <f t="shared" si="7"/>
        <v>25</v>
      </c>
    </row>
    <row r="75" spans="2:13">
      <c r="B75" s="1" t="s">
        <v>33</v>
      </c>
      <c r="C75" s="269">
        <v>75</v>
      </c>
      <c r="D75" s="269"/>
      <c r="E75" s="1">
        <f t="shared" si="8"/>
        <v>0</v>
      </c>
      <c r="F75" s="1" t="str">
        <f>'Pom2'!Q138</f>
        <v>Nie</v>
      </c>
      <c r="L75" s="1">
        <f t="shared" si="7"/>
        <v>0</v>
      </c>
    </row>
    <row r="76" spans="2:13">
      <c r="B76" s="1" t="s">
        <v>34</v>
      </c>
      <c r="C76" s="269">
        <v>175</v>
      </c>
      <c r="D76" s="269"/>
      <c r="E76" s="1">
        <f t="shared" si="8"/>
        <v>0</v>
      </c>
      <c r="F76" s="1" t="str">
        <f>'Pom2'!G144</f>
        <v>Nie</v>
      </c>
      <c r="L76" s="1">
        <f t="shared" si="7"/>
        <v>0</v>
      </c>
    </row>
    <row r="77" spans="2:13" ht="14.4" thickBot="1">
      <c r="B77" s="1" t="s">
        <v>26</v>
      </c>
      <c r="C77" s="269">
        <v>150</v>
      </c>
      <c r="D77" s="269"/>
      <c r="E77" s="1">
        <f t="shared" si="8"/>
        <v>1</v>
      </c>
      <c r="F77" s="1" t="str">
        <f>'Pom2'!Q141</f>
        <v>Tak</v>
      </c>
      <c r="L77" s="1">
        <f t="shared" si="7"/>
        <v>150</v>
      </c>
    </row>
    <row r="78" spans="2:13" ht="14.4" thickBot="1">
      <c r="J78" s="274" t="s">
        <v>21</v>
      </c>
      <c r="K78" s="274"/>
      <c r="L78" s="32">
        <f>SUM(L73:L77)</f>
        <v>325</v>
      </c>
      <c r="M78" s="1" t="s">
        <v>68</v>
      </c>
    </row>
    <row r="80" spans="2:13" ht="15.6">
      <c r="B80" s="270" t="s">
        <v>28</v>
      </c>
      <c r="C80" s="270"/>
      <c r="D80" s="270"/>
      <c r="E80" s="270"/>
      <c r="F80" s="270"/>
      <c r="G80" s="270"/>
      <c r="H80" s="270"/>
      <c r="I80" s="270"/>
      <c r="J80" s="270"/>
      <c r="K80" s="270"/>
      <c r="L80" s="270"/>
    </row>
    <row r="81" spans="2:13" ht="25.5" customHeight="1">
      <c r="L81" s="5" t="s">
        <v>16</v>
      </c>
    </row>
    <row r="82" spans="2:13" ht="14.4" thickBot="1">
      <c r="B82" s="1" t="s">
        <v>29</v>
      </c>
      <c r="E82" s="1" t="s">
        <v>17</v>
      </c>
      <c r="F82" s="1">
        <v>115</v>
      </c>
      <c r="H82" s="1" t="s">
        <v>28</v>
      </c>
      <c r="I82" s="1">
        <f>'Pom2'!Q144</f>
        <v>2</v>
      </c>
      <c r="L82" s="1">
        <f>I82*F82</f>
        <v>230</v>
      </c>
    </row>
    <row r="83" spans="2:13" ht="14.4" thickBot="1">
      <c r="J83" s="274" t="s">
        <v>21</v>
      </c>
      <c r="K83" s="274"/>
      <c r="L83" s="32">
        <f>L82</f>
        <v>230</v>
      </c>
      <c r="M83" s="1" t="s">
        <v>68</v>
      </c>
    </row>
    <row r="85" spans="2:13" ht="18">
      <c r="B85" s="275" t="s">
        <v>30</v>
      </c>
      <c r="C85" s="275"/>
      <c r="D85" s="275"/>
      <c r="E85" s="275"/>
      <c r="F85" s="275"/>
      <c r="G85" s="275"/>
      <c r="H85" s="275"/>
      <c r="I85" s="275"/>
      <c r="J85" s="276">
        <f>L41+L49+L55+L68+L78+L83</f>
        <v>2976</v>
      </c>
      <c r="K85" s="276"/>
      <c r="L85" s="276"/>
    </row>
    <row r="87" spans="2:13">
      <c r="K87" s="1">
        <f>'Pom2'!M159+'Pom2'!M162</f>
        <v>0</v>
      </c>
    </row>
    <row r="88" spans="2:13">
      <c r="K88" s="1">
        <f>(L83+L78+L68+L55+L41+L49)+K87</f>
        <v>2976</v>
      </c>
      <c r="L88" s="1">
        <f>ROUND(K88/E6/100,2)</f>
        <v>1.1100000000000001</v>
      </c>
      <c r="M88" s="1" t="s">
        <v>486</v>
      </c>
    </row>
    <row r="89" spans="2:13">
      <c r="B89" s="1" t="s">
        <v>442</v>
      </c>
      <c r="E89" s="24" t="s">
        <v>439</v>
      </c>
      <c r="F89" s="1">
        <v>1</v>
      </c>
      <c r="G89" s="1" t="s">
        <v>490</v>
      </c>
      <c r="H89" s="1" t="s">
        <v>472</v>
      </c>
    </row>
    <row r="90" spans="2:13">
      <c r="B90" s="1" t="s">
        <v>443</v>
      </c>
      <c r="E90" s="25" t="s">
        <v>448</v>
      </c>
      <c r="F90" s="1">
        <v>2</v>
      </c>
      <c r="G90" s="1" t="s">
        <v>491</v>
      </c>
      <c r="H90" s="1" t="s">
        <v>473</v>
      </c>
    </row>
    <row r="91" spans="2:13">
      <c r="B91" s="1" t="s">
        <v>444</v>
      </c>
      <c r="E91" s="25" t="s">
        <v>438</v>
      </c>
      <c r="F91" s="1">
        <v>3</v>
      </c>
      <c r="G91" s="1" t="s">
        <v>492</v>
      </c>
    </row>
    <row r="92" spans="2:13">
      <c r="B92" s="1" t="s">
        <v>445</v>
      </c>
      <c r="E92" s="26" t="s">
        <v>449</v>
      </c>
      <c r="F92" s="1">
        <v>4</v>
      </c>
      <c r="G92" s="1" t="s">
        <v>493</v>
      </c>
      <c r="H92" s="1" t="s">
        <v>454</v>
      </c>
    </row>
    <row r="93" spans="2:13">
      <c r="B93" s="1" t="s">
        <v>446</v>
      </c>
      <c r="E93" s="27" t="s">
        <v>440</v>
      </c>
      <c r="F93" s="1">
        <v>5</v>
      </c>
      <c r="G93" s="1" t="s">
        <v>494</v>
      </c>
      <c r="H93" s="1" t="s">
        <v>470</v>
      </c>
    </row>
    <row r="94" spans="2:13">
      <c r="E94" s="24" t="s">
        <v>462</v>
      </c>
      <c r="F94" s="1">
        <v>6</v>
      </c>
      <c r="G94" s="1" t="s">
        <v>495</v>
      </c>
      <c r="H94" s="1" t="s">
        <v>469</v>
      </c>
    </row>
    <row r="95" spans="2:13">
      <c r="E95" s="24" t="s">
        <v>441</v>
      </c>
      <c r="F95" s="1">
        <v>7</v>
      </c>
      <c r="G95" s="1" t="s">
        <v>68</v>
      </c>
      <c r="H95" s="1" t="s">
        <v>471</v>
      </c>
    </row>
    <row r="96" spans="2:13">
      <c r="E96" s="24" t="s">
        <v>450</v>
      </c>
      <c r="F96" s="1">
        <v>8</v>
      </c>
      <c r="G96" s="1" t="s">
        <v>496</v>
      </c>
    </row>
    <row r="97" spans="8:8">
      <c r="H97" s="1" t="s">
        <v>454</v>
      </c>
    </row>
    <row r="98" spans="8:8">
      <c r="H98" s="1" t="s">
        <v>464</v>
      </c>
    </row>
    <row r="99" spans="8:8">
      <c r="H99" s="1" t="s">
        <v>465</v>
      </c>
    </row>
    <row r="100" spans="8:8">
      <c r="H100" s="1" t="s">
        <v>466</v>
      </c>
    </row>
    <row r="102" spans="8:8">
      <c r="H102" s="1" t="s">
        <v>454</v>
      </c>
    </row>
    <row r="103" spans="8:8">
      <c r="H103" s="1" t="s">
        <v>452</v>
      </c>
    </row>
    <row r="104" spans="8:8">
      <c r="H104" s="1" t="s">
        <v>453</v>
      </c>
    </row>
    <row r="105" spans="8:8">
      <c r="H105" s="1" t="s">
        <v>451</v>
      </c>
    </row>
    <row r="107" spans="8:8">
      <c r="H107" s="1" t="s">
        <v>454</v>
      </c>
    </row>
    <row r="108" spans="8:8">
      <c r="H108" s="1" t="s">
        <v>467</v>
      </c>
    </row>
    <row r="109" spans="8:8">
      <c r="H109" s="1" t="s">
        <v>468</v>
      </c>
    </row>
    <row r="111" spans="8:8">
      <c r="H111" s="1" t="s">
        <v>456</v>
      </c>
    </row>
    <row r="112" spans="8:8">
      <c r="H112" s="1" t="s">
        <v>457</v>
      </c>
    </row>
    <row r="113" spans="1:8">
      <c r="H113" s="1" t="s">
        <v>476</v>
      </c>
    </row>
    <row r="115" spans="1:8">
      <c r="H115" s="1" t="s">
        <v>22</v>
      </c>
    </row>
    <row r="116" spans="1:8">
      <c r="H116" s="1" t="s">
        <v>23</v>
      </c>
    </row>
    <row r="118" spans="1:8">
      <c r="H118" s="1" t="s">
        <v>458</v>
      </c>
    </row>
    <row r="119" spans="1:8">
      <c r="H119" s="1" t="s">
        <v>459</v>
      </c>
    </row>
    <row r="121" spans="1:8" ht="14.4">
      <c r="B121" s="157" t="s">
        <v>488</v>
      </c>
    </row>
    <row r="122" spans="1:8" ht="14.4">
      <c r="C122" s="154" t="s">
        <v>555</v>
      </c>
      <c r="D122" s="154">
        <v>0.9</v>
      </c>
      <c r="E122" s="154" t="s">
        <v>556</v>
      </c>
      <c r="F122" s="98" t="s">
        <v>557</v>
      </c>
      <c r="G122" s="1" t="s">
        <v>558</v>
      </c>
    </row>
    <row r="123" spans="1:8" ht="14.4">
      <c r="A123" s="1">
        <v>1</v>
      </c>
      <c r="B123" s="159" t="s">
        <v>559</v>
      </c>
      <c r="C123" s="155">
        <v>450</v>
      </c>
      <c r="D123" s="156">
        <f>E123*0.9</f>
        <v>3150</v>
      </c>
      <c r="E123" s="155">
        <v>3500</v>
      </c>
      <c r="F123" s="1">
        <f>$K$88</f>
        <v>2976</v>
      </c>
      <c r="G123" s="1">
        <f>IF(F123&lt;=D123,1,5)</f>
        <v>1</v>
      </c>
      <c r="H123" s="1" t="s">
        <v>549</v>
      </c>
    </row>
    <row r="124" spans="1:8" ht="14.4">
      <c r="A124" s="1">
        <v>2</v>
      </c>
      <c r="B124" s="159" t="s">
        <v>553</v>
      </c>
      <c r="C124" s="155">
        <v>700</v>
      </c>
      <c r="D124" s="156">
        <f t="shared" ref="D124:D126" si="9">E124*0.9</f>
        <v>3600</v>
      </c>
      <c r="E124" s="155">
        <v>4000</v>
      </c>
      <c r="F124" s="1">
        <f>$K$88</f>
        <v>2976</v>
      </c>
      <c r="G124" s="1">
        <f>IF(F124&lt;=D124,2,5)</f>
        <v>2</v>
      </c>
      <c r="H124" s="1" t="s">
        <v>550</v>
      </c>
    </row>
    <row r="125" spans="1:8" ht="14.4">
      <c r="A125" s="1">
        <v>3</v>
      </c>
      <c r="B125" s="159" t="s">
        <v>560</v>
      </c>
      <c r="C125" s="155">
        <v>1260</v>
      </c>
      <c r="D125" s="156">
        <f t="shared" si="9"/>
        <v>5940</v>
      </c>
      <c r="E125" s="158">
        <v>6600</v>
      </c>
      <c r="F125" s="1">
        <f>$K$88</f>
        <v>2976</v>
      </c>
      <c r="G125" s="1">
        <f>IF(F125&lt;=D125,3,5)</f>
        <v>3</v>
      </c>
      <c r="H125" s="1" t="s">
        <v>551</v>
      </c>
    </row>
    <row r="126" spans="1:8" ht="14.4">
      <c r="A126" s="1">
        <v>4</v>
      </c>
      <c r="B126" s="159" t="s">
        <v>554</v>
      </c>
      <c r="C126" s="155">
        <v>1930</v>
      </c>
      <c r="D126" s="156">
        <f t="shared" si="9"/>
        <v>7965</v>
      </c>
      <c r="E126" s="158">
        <v>8850</v>
      </c>
      <c r="F126" s="1">
        <f>$K$88</f>
        <v>2976</v>
      </c>
      <c r="G126" s="1">
        <f>IF(F126&lt;=D126,4,5)</f>
        <v>4</v>
      </c>
      <c r="H126" s="1" t="s">
        <v>552</v>
      </c>
    </row>
    <row r="128" spans="1:8">
      <c r="G128" s="1">
        <f>MIN(G123:G126)</f>
        <v>1</v>
      </c>
    </row>
    <row r="130" spans="2:2">
      <c r="B130" s="1" t="str">
        <f>VLOOKUP(G128,tabela_modele,2,0)</f>
        <v>Vitoclima 200-S model 2,7</v>
      </c>
    </row>
    <row r="131" spans="2:2">
      <c r="B131" s="1" t="str">
        <f>VLOOKUP(G128,tabela_modele,8,0)</f>
        <v>Z017533</v>
      </c>
    </row>
    <row r="132" spans="2:2">
      <c r="B132" s="1">
        <f>VLOOKUP(G128,tabela_modele,3,0)</f>
        <v>450</v>
      </c>
    </row>
    <row r="133" spans="2:2">
      <c r="B133" s="1">
        <f>VLOOKUP(G128,tabela_modele,4,0)</f>
        <v>3150</v>
      </c>
    </row>
    <row r="134" spans="2:2">
      <c r="B134" s="1">
        <f>VLOOKUP(G128,tabela_modele,5,0)</f>
        <v>3500</v>
      </c>
    </row>
  </sheetData>
  <sheetProtection algorithmName="SHA-512" hashValue="JGyndQNd+vFP/PNueJv4ZKMm8r6biiG2qTA3WyE0x2gIRk+v8Ju1bJ9P9kV0+99b5IQ9uS4rPZJjyogvEegj/w==" saltValue="EJxY1tCiM26Yo9mY5zO7ag==" spinCount="100000" sheet="1" objects="1" scenarios="1"/>
  <mergeCells count="58">
    <mergeCell ref="C77:D77"/>
    <mergeCell ref="J78:K78"/>
    <mergeCell ref="B80:L80"/>
    <mergeCell ref="J83:K83"/>
    <mergeCell ref="B85:I85"/>
    <mergeCell ref="J85:L85"/>
    <mergeCell ref="C76:D76"/>
    <mergeCell ref="F66:G66"/>
    <mergeCell ref="H66:I66"/>
    <mergeCell ref="J66:K66"/>
    <mergeCell ref="F67:I67"/>
    <mergeCell ref="J68:K68"/>
    <mergeCell ref="B70:L70"/>
    <mergeCell ref="C71:D71"/>
    <mergeCell ref="C72:D72"/>
    <mergeCell ref="C73:D73"/>
    <mergeCell ref="C74:D74"/>
    <mergeCell ref="C75:D75"/>
    <mergeCell ref="F64:G64"/>
    <mergeCell ref="H64:I64"/>
    <mergeCell ref="J64:K64"/>
    <mergeCell ref="F65:G65"/>
    <mergeCell ref="H65:I65"/>
    <mergeCell ref="J65:K65"/>
    <mergeCell ref="F63:G63"/>
    <mergeCell ref="H63:I63"/>
    <mergeCell ref="J52:K52"/>
    <mergeCell ref="J53:K53"/>
    <mergeCell ref="J54:K54"/>
    <mergeCell ref="J55:K55"/>
    <mergeCell ref="B57:L57"/>
    <mergeCell ref="C58:E58"/>
    <mergeCell ref="F58:H58"/>
    <mergeCell ref="F59:G59"/>
    <mergeCell ref="H59:I59"/>
    <mergeCell ref="J60:K60"/>
    <mergeCell ref="J61:K61"/>
    <mergeCell ref="J62:K62"/>
    <mergeCell ref="B51:L51"/>
    <mergeCell ref="J41:K41"/>
    <mergeCell ref="B42:L42"/>
    <mergeCell ref="F43:G43"/>
    <mergeCell ref="J43:K43"/>
    <mergeCell ref="F44:G44"/>
    <mergeCell ref="J44:K44"/>
    <mergeCell ref="F45:G45"/>
    <mergeCell ref="F46:G46"/>
    <mergeCell ref="F47:G47"/>
    <mergeCell ref="F48:G48"/>
    <mergeCell ref="J49:K49"/>
    <mergeCell ref="I19:I27"/>
    <mergeCell ref="J19:J27"/>
    <mergeCell ref="K19:K27"/>
    <mergeCell ref="B2:L2"/>
    <mergeCell ref="B15:L15"/>
    <mergeCell ref="C16:E16"/>
    <mergeCell ref="F16:H16"/>
    <mergeCell ref="I16:K16"/>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3E3D5D-9CBF-4DA4-8B4C-C537D573142F}">
  <sheetPr codeName="Arkusz3"/>
  <dimension ref="A2:S134"/>
  <sheetViews>
    <sheetView zoomScale="70" zoomScaleNormal="70" workbookViewId="0">
      <selection activeCell="O6" sqref="O6"/>
    </sheetView>
  </sheetViews>
  <sheetFormatPr defaultColWidth="9.109375" defaultRowHeight="13.8"/>
  <cols>
    <col min="1" max="1" width="10" style="1" customWidth="1"/>
    <col min="2" max="2" width="18.109375" style="1" customWidth="1"/>
    <col min="3" max="3" width="10" style="1" customWidth="1"/>
    <col min="4" max="4" width="15.6640625" style="1" customWidth="1"/>
    <col min="5" max="5" width="11.5546875" style="1" bestFit="1" customWidth="1"/>
    <col min="6" max="7" width="11.44140625" style="1" customWidth="1"/>
    <col min="8" max="8" width="14.21875" style="1" customWidth="1"/>
    <col min="9" max="10" width="11.44140625" style="1" customWidth="1"/>
    <col min="11" max="11" width="14.21875" style="1" customWidth="1"/>
    <col min="12" max="12" width="18.5546875" style="1" customWidth="1"/>
    <col min="13" max="16384" width="9.109375" style="1"/>
  </cols>
  <sheetData>
    <row r="2" spans="2:12" ht="15.6">
      <c r="B2" s="270" t="s">
        <v>0</v>
      </c>
      <c r="C2" s="270"/>
      <c r="D2" s="270"/>
      <c r="E2" s="270"/>
      <c r="F2" s="270"/>
      <c r="G2" s="270"/>
      <c r="H2" s="270"/>
      <c r="I2" s="270"/>
      <c r="J2" s="270"/>
      <c r="K2" s="270"/>
      <c r="L2" s="270"/>
    </row>
    <row r="3" spans="2:12">
      <c r="B3" s="12" t="s">
        <v>1</v>
      </c>
      <c r="C3" s="12"/>
      <c r="D3" s="12" t="s">
        <v>13</v>
      </c>
      <c r="E3" s="13">
        <v>1</v>
      </c>
      <c r="F3" s="12"/>
      <c r="G3" s="10"/>
      <c r="H3" s="10"/>
      <c r="I3" s="10"/>
      <c r="J3" s="10"/>
      <c r="K3" s="10"/>
      <c r="L3" s="10"/>
    </row>
    <row r="4" spans="2:12">
      <c r="B4" s="12" t="s">
        <v>2</v>
      </c>
      <c r="C4" s="12"/>
      <c r="D4" s="12" t="s">
        <v>7</v>
      </c>
      <c r="E4" s="13">
        <f>'Pom3'!M27</f>
        <v>3</v>
      </c>
      <c r="F4" s="12"/>
      <c r="G4" s="10"/>
      <c r="H4" s="10"/>
      <c r="I4" s="10"/>
      <c r="J4" s="10"/>
      <c r="K4" s="10"/>
      <c r="L4" s="10"/>
    </row>
    <row r="5" spans="2:12">
      <c r="B5" s="12" t="s">
        <v>3</v>
      </c>
      <c r="C5" s="12"/>
      <c r="D5" s="12" t="s">
        <v>7</v>
      </c>
      <c r="E5" s="13">
        <f>'Pom3'!M24</f>
        <v>3.5</v>
      </c>
      <c r="F5" s="12"/>
      <c r="G5" s="10"/>
      <c r="H5" s="10"/>
      <c r="I5" s="10"/>
      <c r="J5" s="10"/>
      <c r="K5" s="10"/>
      <c r="L5" s="10"/>
    </row>
    <row r="6" spans="2:12">
      <c r="B6" s="12" t="s">
        <v>4</v>
      </c>
      <c r="C6" s="12"/>
      <c r="D6" s="12" t="s">
        <v>8</v>
      </c>
      <c r="E6" s="13">
        <f>E4*E5</f>
        <v>10.5</v>
      </c>
      <c r="F6" s="12"/>
      <c r="G6" s="10"/>
      <c r="H6" s="10"/>
      <c r="I6" s="10"/>
      <c r="J6" s="10"/>
      <c r="K6" s="10"/>
      <c r="L6" s="10"/>
    </row>
    <row r="7" spans="2:12">
      <c r="B7" s="12" t="s">
        <v>5</v>
      </c>
      <c r="C7" s="12"/>
      <c r="D7" s="12" t="s">
        <v>7</v>
      </c>
      <c r="E7" s="13">
        <f>'Pom3'!M30</f>
        <v>2.58</v>
      </c>
      <c r="F7" s="12"/>
      <c r="G7" s="10"/>
      <c r="H7" s="10"/>
      <c r="I7" s="10"/>
      <c r="J7" s="10"/>
      <c r="K7" s="10"/>
      <c r="L7" s="10"/>
    </row>
    <row r="8" spans="2:12">
      <c r="B8" s="12" t="s">
        <v>6</v>
      </c>
      <c r="C8" s="12"/>
      <c r="D8" s="12" t="s">
        <v>9</v>
      </c>
      <c r="E8" s="13">
        <f>E6*E7</f>
        <v>27.09</v>
      </c>
      <c r="F8" s="12"/>
      <c r="G8" s="10"/>
      <c r="H8" s="10"/>
      <c r="I8" s="10"/>
      <c r="J8" s="10"/>
      <c r="K8" s="10"/>
      <c r="L8" s="10"/>
    </row>
    <row r="9" spans="2:12">
      <c r="B9" s="12"/>
      <c r="C9" s="12"/>
      <c r="D9" s="12"/>
      <c r="E9" s="12"/>
      <c r="F9" s="12"/>
      <c r="G9" s="10"/>
      <c r="H9" s="10"/>
      <c r="I9" s="10"/>
      <c r="J9" s="10"/>
      <c r="K9" s="10"/>
      <c r="L9" s="10"/>
    </row>
    <row r="10" spans="2:12">
      <c r="B10" s="12"/>
      <c r="C10" s="12"/>
      <c r="D10" s="12"/>
      <c r="E10" s="12"/>
      <c r="F10" s="12"/>
      <c r="G10" s="10"/>
      <c r="H10" s="10"/>
      <c r="I10" s="10"/>
      <c r="J10" s="10"/>
      <c r="K10" s="10"/>
      <c r="L10" s="10"/>
    </row>
    <row r="11" spans="2:12">
      <c r="B11" s="12"/>
      <c r="C11" s="12"/>
      <c r="D11" s="12"/>
      <c r="E11" s="12"/>
      <c r="F11" s="12"/>
      <c r="G11" s="10"/>
      <c r="H11" s="10"/>
      <c r="I11" s="10"/>
      <c r="J11" s="10"/>
      <c r="K11" s="10"/>
      <c r="L11" s="10"/>
    </row>
    <row r="12" spans="2:12">
      <c r="B12" s="12"/>
      <c r="C12" s="12"/>
      <c r="D12" s="12"/>
      <c r="E12" s="12"/>
      <c r="F12" s="12"/>
      <c r="G12" s="10"/>
      <c r="H12" s="10"/>
      <c r="I12" s="10"/>
      <c r="J12" s="10"/>
      <c r="K12" s="10"/>
      <c r="L12" s="10"/>
    </row>
    <row r="13" spans="2:12">
      <c r="B13" s="12"/>
      <c r="C13" s="12"/>
      <c r="D13" s="12"/>
      <c r="E13" s="12"/>
      <c r="F13" s="12"/>
      <c r="G13" s="10"/>
      <c r="H13" s="10"/>
      <c r="I13" s="10"/>
      <c r="J13" s="10"/>
      <c r="K13" s="10"/>
      <c r="L13" s="10"/>
    </row>
    <row r="14" spans="2:12">
      <c r="B14" s="12"/>
      <c r="C14" s="12"/>
      <c r="D14" s="12"/>
      <c r="E14" s="12"/>
      <c r="F14" s="12"/>
      <c r="G14" s="10"/>
      <c r="H14" s="10"/>
      <c r="I14" s="10"/>
      <c r="J14" s="10"/>
      <c r="K14" s="10"/>
      <c r="L14" s="10"/>
    </row>
    <row r="15" spans="2:12" ht="15.6">
      <c r="B15" s="270" t="s">
        <v>35</v>
      </c>
      <c r="C15" s="270"/>
      <c r="D15" s="270"/>
      <c r="E15" s="270"/>
      <c r="F15" s="270"/>
      <c r="G15" s="270"/>
      <c r="H15" s="270"/>
      <c r="I15" s="270"/>
      <c r="J15" s="270"/>
      <c r="K15" s="270"/>
      <c r="L15" s="270"/>
    </row>
    <row r="16" spans="2:12">
      <c r="C16" s="269" t="s">
        <v>12</v>
      </c>
      <c r="D16" s="269"/>
      <c r="E16" s="269"/>
      <c r="F16" s="269" t="s">
        <v>14</v>
      </c>
      <c r="G16" s="269"/>
      <c r="H16" s="269"/>
      <c r="I16" s="269" t="s">
        <v>15</v>
      </c>
      <c r="J16" s="269"/>
      <c r="K16" s="269"/>
    </row>
    <row r="17" spans="1:18" ht="25.5" customHeight="1">
      <c r="C17" s="39" t="s">
        <v>3</v>
      </c>
      <c r="D17" s="39" t="s">
        <v>5</v>
      </c>
      <c r="E17" s="39" t="s">
        <v>4</v>
      </c>
      <c r="F17" s="41" t="str">
        <f>H93</f>
        <v>2-szybowe</v>
      </c>
      <c r="G17" s="41" t="str">
        <f>H94</f>
        <v>3-szybowe</v>
      </c>
      <c r="H17" s="41" t="str">
        <f>H95</f>
        <v>Z szybą refleksyjną</v>
      </c>
      <c r="I17" s="41" t="str">
        <f>H103</f>
        <v>Rolety wewnętrzne</v>
      </c>
      <c r="J17" s="39" t="str">
        <f>H104</f>
        <v>Markizy (rozwinięte)</v>
      </c>
      <c r="K17" s="41" t="str">
        <f>H105</f>
        <v>Rolety zewnętrzne</v>
      </c>
      <c r="L17" s="2" t="s">
        <v>16</v>
      </c>
    </row>
    <row r="18" spans="1:18" ht="36.75" customHeight="1">
      <c r="B18" s="1" t="s">
        <v>10</v>
      </c>
      <c r="C18" s="40" t="s">
        <v>7</v>
      </c>
      <c r="D18" s="40" t="s">
        <v>7</v>
      </c>
      <c r="E18" s="40" t="s">
        <v>8</v>
      </c>
      <c r="F18" s="5" t="s">
        <v>18</v>
      </c>
      <c r="G18" s="5" t="s">
        <v>18</v>
      </c>
      <c r="H18" s="5" t="s">
        <v>18</v>
      </c>
      <c r="I18" s="6"/>
      <c r="J18" s="6"/>
      <c r="K18" s="6"/>
      <c r="L18" s="40" t="s">
        <v>17</v>
      </c>
    </row>
    <row r="19" spans="1:18">
      <c r="A19" s="1">
        <v>1</v>
      </c>
      <c r="B19" s="24" t="s">
        <v>439</v>
      </c>
      <c r="F19" s="39">
        <v>65</v>
      </c>
      <c r="G19" s="39">
        <v>60</v>
      </c>
      <c r="H19" s="39">
        <v>35</v>
      </c>
      <c r="I19" s="272">
        <v>0.7</v>
      </c>
      <c r="J19" s="273">
        <v>0.3</v>
      </c>
      <c r="K19" s="273">
        <v>0.15</v>
      </c>
      <c r="L19" s="1">
        <f t="shared" ref="L19:L26" si="0">E19*G19*$I$19</f>
        <v>0</v>
      </c>
    </row>
    <row r="20" spans="1:18">
      <c r="A20" s="1">
        <v>2</v>
      </c>
      <c r="B20" s="25" t="s">
        <v>448</v>
      </c>
      <c r="F20" s="39">
        <v>80</v>
      </c>
      <c r="G20" s="39">
        <v>70</v>
      </c>
      <c r="H20" s="39">
        <v>40</v>
      </c>
      <c r="I20" s="272"/>
      <c r="J20" s="273"/>
      <c r="K20" s="273"/>
      <c r="L20" s="1">
        <f t="shared" si="0"/>
        <v>0</v>
      </c>
    </row>
    <row r="21" spans="1:18">
      <c r="A21" s="1">
        <v>3</v>
      </c>
      <c r="B21" s="25" t="s">
        <v>438</v>
      </c>
      <c r="F21" s="39">
        <v>310</v>
      </c>
      <c r="G21" s="33">
        <v>280</v>
      </c>
      <c r="H21" s="39">
        <v>155</v>
      </c>
      <c r="I21" s="272"/>
      <c r="J21" s="273"/>
      <c r="K21" s="273"/>
      <c r="L21" s="1">
        <f>E21*G21*$I$19</f>
        <v>0</v>
      </c>
    </row>
    <row r="22" spans="1:18">
      <c r="A22" s="1">
        <v>4</v>
      </c>
      <c r="B22" s="26" t="s">
        <v>449</v>
      </c>
      <c r="F22" s="39">
        <v>270</v>
      </c>
      <c r="G22" s="33">
        <v>240</v>
      </c>
      <c r="H22" s="39">
        <v>135</v>
      </c>
      <c r="I22" s="272"/>
      <c r="J22" s="273"/>
      <c r="K22" s="273"/>
      <c r="L22" s="1">
        <f t="shared" si="0"/>
        <v>0</v>
      </c>
    </row>
    <row r="23" spans="1:18">
      <c r="A23" s="1">
        <v>5</v>
      </c>
      <c r="B23" s="27" t="s">
        <v>440</v>
      </c>
      <c r="F23" s="39">
        <v>350</v>
      </c>
      <c r="G23" s="33">
        <v>300</v>
      </c>
      <c r="H23" s="39">
        <v>165</v>
      </c>
      <c r="I23" s="272"/>
      <c r="J23" s="273"/>
      <c r="K23" s="273"/>
      <c r="L23" s="1">
        <f>E23*G23*$I$19</f>
        <v>0</v>
      </c>
    </row>
    <row r="24" spans="1:18">
      <c r="A24" s="1">
        <v>6</v>
      </c>
      <c r="B24" s="24" t="s">
        <v>462</v>
      </c>
      <c r="F24" s="39">
        <v>310</v>
      </c>
      <c r="G24" s="39">
        <v>280</v>
      </c>
      <c r="H24" s="39">
        <v>155</v>
      </c>
      <c r="I24" s="272"/>
      <c r="J24" s="273"/>
      <c r="K24" s="273"/>
      <c r="L24" s="1">
        <f t="shared" si="0"/>
        <v>0</v>
      </c>
    </row>
    <row r="25" spans="1:18">
      <c r="A25" s="1">
        <v>7</v>
      </c>
      <c r="B25" s="24" t="s">
        <v>441</v>
      </c>
      <c r="F25" s="39">
        <v>320</v>
      </c>
      <c r="G25" s="39">
        <v>290</v>
      </c>
      <c r="H25" s="39">
        <v>160</v>
      </c>
      <c r="I25" s="272"/>
      <c r="J25" s="273"/>
      <c r="K25" s="273"/>
      <c r="L25" s="1">
        <f t="shared" si="0"/>
        <v>0</v>
      </c>
    </row>
    <row r="26" spans="1:18">
      <c r="A26" s="1">
        <v>8</v>
      </c>
      <c r="B26" s="24" t="s">
        <v>450</v>
      </c>
      <c r="F26" s="39">
        <v>250</v>
      </c>
      <c r="G26" s="39">
        <v>240</v>
      </c>
      <c r="H26" s="39">
        <v>135</v>
      </c>
      <c r="I26" s="272"/>
      <c r="J26" s="273"/>
      <c r="K26" s="273"/>
      <c r="L26" s="1">
        <f t="shared" si="0"/>
        <v>0</v>
      </c>
    </row>
    <row r="27" spans="1:18">
      <c r="B27" s="1" t="s">
        <v>11</v>
      </c>
      <c r="C27" s="1">
        <f>C67</f>
        <v>0</v>
      </c>
      <c r="D27" s="1">
        <f>D67</f>
        <v>0</v>
      </c>
      <c r="E27" s="1">
        <f>C27*D27</f>
        <v>0</v>
      </c>
      <c r="F27" s="39">
        <v>500</v>
      </c>
      <c r="G27" s="39">
        <v>380</v>
      </c>
      <c r="H27" s="39">
        <v>220</v>
      </c>
      <c r="I27" s="272"/>
      <c r="J27" s="273"/>
      <c r="K27" s="273"/>
      <c r="L27" s="29"/>
    </row>
    <row r="28" spans="1:18">
      <c r="C28" s="35" t="s">
        <v>460</v>
      </c>
      <c r="D28" s="9"/>
      <c r="E28" s="9"/>
      <c r="F28" s="9"/>
      <c r="G28" s="9"/>
      <c r="H28" s="9"/>
      <c r="I28" s="9"/>
      <c r="J28" s="9"/>
      <c r="K28" s="9"/>
    </row>
    <row r="29" spans="1:18">
      <c r="C29" s="34" t="s">
        <v>477</v>
      </c>
      <c r="D29" s="1" t="s">
        <v>478</v>
      </c>
    </row>
    <row r="30" spans="1:18">
      <c r="B30" s="34" t="str">
        <f>B45</f>
        <v>Południe</v>
      </c>
      <c r="C30" s="34" t="str">
        <f>'Pom3'!H53</f>
        <v>3-szybowe</v>
      </c>
      <c r="D30" s="34" t="str">
        <f>'Pom3'!H59</f>
        <v>Brak</v>
      </c>
      <c r="E30" s="34">
        <f>IF(C30="brak",0,'Pom3'!J55*'Pom3'!J57)</f>
        <v>2.16</v>
      </c>
      <c r="F30" s="34">
        <f>IF(C30=$F$17,VLOOKUP(B30,tabela_okna,5,0),0)</f>
        <v>0</v>
      </c>
      <c r="G30" s="34">
        <f>IF(C30=$G$17,VLOOKUP(B30,tabela_okna,6,0),0)</f>
        <v>300</v>
      </c>
      <c r="H30" s="34">
        <f>IF(C30=$H$17,VLOOKUP(B30,tabela_okna,7,0),0)</f>
        <v>0</v>
      </c>
      <c r="I30" s="34">
        <f>IF(D30=$I$17,$I$19,0)</f>
        <v>0</v>
      </c>
      <c r="J30" s="34">
        <f>IF(D30=$J$17,$J$19,0)</f>
        <v>0</v>
      </c>
      <c r="K30" s="34">
        <f>IF(D30=$K$17,$K$19,0)</f>
        <v>0</v>
      </c>
      <c r="L30" s="11">
        <f>E30*(F30+G30+H30)*N30</f>
        <v>648</v>
      </c>
      <c r="M30" s="1" t="s">
        <v>68</v>
      </c>
      <c r="N30" s="1">
        <f>IF((I30+J30+K30=0),1,MAX(I30,J30,K30))</f>
        <v>1</v>
      </c>
      <c r="O30" s="36">
        <f>L30+L31</f>
        <v>648</v>
      </c>
      <c r="P30" s="36"/>
      <c r="Q30" s="36"/>
      <c r="R30" s="36"/>
    </row>
    <row r="31" spans="1:18">
      <c r="B31" s="34" t="str">
        <f t="shared" ref="B31:B33" si="1">B46</f>
        <v>Zachód</v>
      </c>
      <c r="C31" s="34" t="str">
        <f>'Pom3'!T53</f>
        <v>Brak</v>
      </c>
      <c r="D31" s="34" t="str">
        <f>'Pom3'!T59</f>
        <v>Brak</v>
      </c>
      <c r="E31" s="34">
        <f>IF(C31="brak",0,'Pom3'!W55*'Pom3'!W57)</f>
        <v>0</v>
      </c>
      <c r="F31" s="34">
        <f>IF(C31=$F$17,VLOOKUP(B31,tabela_okna,5,0),0)</f>
        <v>0</v>
      </c>
      <c r="G31" s="34">
        <f>IF(C31=$G$17,VLOOKUP(B31,tabela_okna,6,0),0)</f>
        <v>0</v>
      </c>
      <c r="H31" s="34">
        <f>IF(C31=$H$17,VLOOKUP(B31,tabela_okna,7,0),0)</f>
        <v>0</v>
      </c>
      <c r="I31" s="34">
        <f>IF(D31=$I$17,$I$19,0)</f>
        <v>0</v>
      </c>
      <c r="J31" s="34">
        <f>IF(D31=$J$17,$J$19,0)</f>
        <v>0</v>
      </c>
      <c r="K31" s="34">
        <f>IF(D31=$K$17,$K$19,0)</f>
        <v>0</v>
      </c>
      <c r="L31" s="11">
        <f>E31*(F31+G31+H31)*N31</f>
        <v>0</v>
      </c>
      <c r="M31" s="1" t="s">
        <v>68</v>
      </c>
      <c r="N31" s="1">
        <f>IF((I31+J31+K31=0),1,MAX(I31,J31,K31))</f>
        <v>1</v>
      </c>
      <c r="O31" s="36"/>
      <c r="P31" s="36">
        <f>L31+L32</f>
        <v>120</v>
      </c>
      <c r="Q31" s="36"/>
      <c r="R31" s="36"/>
    </row>
    <row r="32" spans="1:18">
      <c r="B32" s="34" t="str">
        <f t="shared" si="1"/>
        <v>Północ</v>
      </c>
      <c r="C32" s="34" t="str">
        <f>'Pom3'!T77</f>
        <v>3-szybowe</v>
      </c>
      <c r="D32" s="34" t="str">
        <f>'Pom3'!T83</f>
        <v>Brak</v>
      </c>
      <c r="E32" s="34">
        <f>IF(C32="Brak",0,'Pom3'!W79*'Pom3'!W81)</f>
        <v>2</v>
      </c>
      <c r="F32" s="34">
        <f>IF(C32=$F$17,VLOOKUP(B32,tabela_okna,5,0),0)</f>
        <v>0</v>
      </c>
      <c r="G32" s="34">
        <f>IF(C32=$G$17,VLOOKUP(B32,tabela_okna,6,0),0)</f>
        <v>60</v>
      </c>
      <c r="H32" s="34">
        <f>IF(C32=$H$17,VLOOKUP(B32,tabela_okna,7,0),0)</f>
        <v>0</v>
      </c>
      <c r="I32" s="34">
        <f>IF(D32=$I$17,$I$19,0)</f>
        <v>0</v>
      </c>
      <c r="J32" s="34">
        <f>IF(D32=$J$17,$J$19,0)</f>
        <v>0</v>
      </c>
      <c r="K32" s="34">
        <f>IF(D32=$K$17,$K$19,0)</f>
        <v>0</v>
      </c>
      <c r="L32" s="11">
        <f>E32*(F32+G32+H32)*N32</f>
        <v>120</v>
      </c>
      <c r="M32" s="1" t="s">
        <v>68</v>
      </c>
      <c r="N32" s="1">
        <f t="shared" ref="N32:N33" si="2">IF((I32+J32+K32=0),1,MAX(I32,J32,K32))</f>
        <v>1</v>
      </c>
      <c r="O32" s="36"/>
      <c r="P32" s="36"/>
      <c r="Q32" s="36">
        <f>L32+L33</f>
        <v>120</v>
      </c>
      <c r="R32" s="36"/>
    </row>
    <row r="33" spans="1:19">
      <c r="B33" s="34" t="str">
        <f t="shared" si="1"/>
        <v>Wschód</v>
      </c>
      <c r="C33" s="34" t="str">
        <f>'Pom3'!H77</f>
        <v>Brak</v>
      </c>
      <c r="D33" s="34" t="str">
        <f>'Pom3'!H83</f>
        <v>Brak</v>
      </c>
      <c r="E33" s="34">
        <f>IF(C33="Brak",0,'Pom3'!J79*'Pom3'!J81)</f>
        <v>0</v>
      </c>
      <c r="F33" s="34">
        <f>IF(C33=$F$17,VLOOKUP(B33,tabela_okna,5,0),0)</f>
        <v>0</v>
      </c>
      <c r="G33" s="34">
        <f>IF(C33=$G$17,VLOOKUP(B33,tabela_okna,6,0),0)</f>
        <v>0</v>
      </c>
      <c r="H33" s="34">
        <f>IF(C33=$H$17,VLOOKUP(B33,tabela_okna,7,0),0)</f>
        <v>0</v>
      </c>
      <c r="I33" s="34">
        <f>IF(D33=$I$17,$I$19,0)</f>
        <v>0</v>
      </c>
      <c r="J33" s="34">
        <f>IF(D33=$J$17,$J$19,0)</f>
        <v>0</v>
      </c>
      <c r="K33" s="34">
        <f>IF(D33=$K$17,$K$19,0)</f>
        <v>0</v>
      </c>
      <c r="L33" s="11">
        <f>E33*(F33+G33+H33)*N33</f>
        <v>0</v>
      </c>
      <c r="M33" s="1" t="s">
        <v>68</v>
      </c>
      <c r="N33" s="1">
        <f t="shared" si="2"/>
        <v>1</v>
      </c>
      <c r="O33" s="36"/>
      <c r="P33" s="36"/>
      <c r="Q33" s="36"/>
      <c r="R33" s="36">
        <f>L33+L30</f>
        <v>648</v>
      </c>
    </row>
    <row r="34" spans="1:19">
      <c r="B34" s="34"/>
      <c r="C34" s="34" t="s">
        <v>480</v>
      </c>
      <c r="D34" s="34"/>
      <c r="E34" s="34"/>
      <c r="F34" s="34"/>
      <c r="G34" s="34"/>
      <c r="H34" s="34"/>
      <c r="I34" s="34"/>
      <c r="J34" s="34"/>
      <c r="K34" s="34"/>
      <c r="L34" s="34"/>
    </row>
    <row r="35" spans="1:19">
      <c r="B35" s="34" t="str">
        <f>B30</f>
        <v>Południe</v>
      </c>
      <c r="C35" s="34" t="s">
        <v>454</v>
      </c>
      <c r="D35" s="34"/>
      <c r="E35" s="34">
        <f>IF(C35="Zewnętrzne",'Pom3'!#REF!*'Pom3'!#REF!,0)</f>
        <v>0</v>
      </c>
      <c r="F35" s="34"/>
      <c r="G35" s="34"/>
      <c r="H35" s="34"/>
      <c r="I35" s="34"/>
      <c r="J35" s="34"/>
      <c r="K35" s="34"/>
      <c r="L35" s="34"/>
      <c r="R35" s="1">
        <f>INT(MAX(O30,P31,Q32,R33))</f>
        <v>648</v>
      </c>
      <c r="S35" s="1" t="s">
        <v>68</v>
      </c>
    </row>
    <row r="36" spans="1:19">
      <c r="B36" s="34" t="str">
        <f>B31</f>
        <v>Zachód</v>
      </c>
      <c r="C36" s="34" t="s">
        <v>454</v>
      </c>
      <c r="D36" s="34"/>
      <c r="E36" s="34">
        <f>IF(C36="Zewnętrzne",'Pom3'!#REF!*'Pom3'!#REF!,0)</f>
        <v>0</v>
      </c>
      <c r="F36" s="34"/>
      <c r="G36" s="34"/>
      <c r="H36" s="34"/>
      <c r="I36" s="34"/>
      <c r="J36" s="34"/>
      <c r="K36" s="34"/>
      <c r="L36" s="34"/>
    </row>
    <row r="37" spans="1:19">
      <c r="B37" s="34" t="str">
        <f>B32</f>
        <v>Północ</v>
      </c>
      <c r="C37" s="34" t="s">
        <v>454</v>
      </c>
      <c r="D37" s="34"/>
      <c r="E37" s="34">
        <f>IF(C37="Zewnętrzne",'Pom3'!#REF!*'Pom3'!#REF!,0)</f>
        <v>0</v>
      </c>
      <c r="F37" s="34"/>
      <c r="G37" s="34"/>
      <c r="H37" s="34"/>
      <c r="I37" s="34"/>
      <c r="J37" s="34"/>
      <c r="K37" s="34"/>
      <c r="L37" s="34"/>
    </row>
    <row r="38" spans="1:19">
      <c r="B38" s="34" t="str">
        <f>B33</f>
        <v>Wschód</v>
      </c>
      <c r="C38" s="34" t="s">
        <v>520</v>
      </c>
      <c r="D38" s="34"/>
      <c r="E38" s="34">
        <f>IF(C38="Zewnętrzne",'Pom3'!#REF!*'Pom3'!#REF!,0)</f>
        <v>0</v>
      </c>
      <c r="F38" s="34"/>
      <c r="G38" s="34"/>
      <c r="H38" s="34"/>
      <c r="I38" s="34"/>
      <c r="J38" s="34"/>
      <c r="K38" s="34"/>
      <c r="L38" s="34"/>
    </row>
    <row r="39" spans="1:19">
      <c r="B39" s="34"/>
      <c r="C39" s="34" t="s">
        <v>481</v>
      </c>
      <c r="D39" s="34" t="s">
        <v>478</v>
      </c>
      <c r="E39" s="34"/>
      <c r="F39" s="34"/>
      <c r="G39" s="34"/>
      <c r="H39" s="34"/>
      <c r="I39" s="34"/>
      <c r="J39" s="34"/>
      <c r="K39" s="34"/>
      <c r="L39" s="34"/>
    </row>
    <row r="40" spans="1:19" ht="14.4" thickBot="1">
      <c r="B40" s="34"/>
      <c r="C40" s="34" t="str">
        <f>'Pom3'!H110</f>
        <v>Brak</v>
      </c>
      <c r="D40" s="34" t="str">
        <f>F67</f>
        <v>Brak</v>
      </c>
      <c r="E40" s="34">
        <f>IF(C40="Brak",0,E67)</f>
        <v>0</v>
      </c>
      <c r="F40" s="34">
        <f>IF($C$40=F17,F27,0)</f>
        <v>0</v>
      </c>
      <c r="G40" s="34">
        <f>IF($C$40=G17,G27,0)</f>
        <v>0</v>
      </c>
      <c r="H40" s="34">
        <f>IF($C$40=H17,H27,0)</f>
        <v>0</v>
      </c>
      <c r="I40" s="34">
        <f>IF($D$40=I17,I19,0)</f>
        <v>0</v>
      </c>
      <c r="J40" s="34">
        <f>IF($D$40=J17,J19,0)</f>
        <v>0</v>
      </c>
      <c r="K40" s="34">
        <f>IF($D$40=K17,K19,0)</f>
        <v>0</v>
      </c>
      <c r="L40" s="11">
        <f>E40*(F40+G40+H40)*N40</f>
        <v>0</v>
      </c>
      <c r="M40" s="1" t="s">
        <v>68</v>
      </c>
      <c r="N40" s="1">
        <f t="shared" ref="N40" si="3">IF((I40+J40+K40=0),1,MAX(I40,J40,K40))</f>
        <v>1</v>
      </c>
    </row>
    <row r="41" spans="1:19" ht="14.4" thickBot="1">
      <c r="B41" s="29"/>
      <c r="J41" s="274" t="s">
        <v>21</v>
      </c>
      <c r="K41" s="274"/>
      <c r="L41" s="32">
        <f>INT(MAX(O30,P31,Q32,R33)+L40)</f>
        <v>648</v>
      </c>
      <c r="M41" s="1" t="s">
        <v>68</v>
      </c>
    </row>
    <row r="42" spans="1:19" ht="15.6">
      <c r="B42" s="270" t="s">
        <v>479</v>
      </c>
      <c r="C42" s="270"/>
      <c r="D42" s="270"/>
      <c r="E42" s="270"/>
      <c r="F42" s="270"/>
      <c r="G42" s="270"/>
      <c r="H42" s="270"/>
      <c r="I42" s="270"/>
      <c r="J42" s="270"/>
      <c r="K42" s="270"/>
      <c r="L42" s="270"/>
    </row>
    <row r="43" spans="1:19" ht="25.5" customHeight="1">
      <c r="C43" s="1" t="s">
        <v>3</v>
      </c>
      <c r="D43" s="1" t="s">
        <v>5</v>
      </c>
      <c r="E43" s="1" t="s">
        <v>4</v>
      </c>
      <c r="F43" s="271" t="s">
        <v>19</v>
      </c>
      <c r="G43" s="271"/>
      <c r="H43" s="1" t="s">
        <v>461</v>
      </c>
      <c r="J43" s="269" t="s">
        <v>20</v>
      </c>
      <c r="K43" s="269"/>
      <c r="L43" s="5" t="s">
        <v>16</v>
      </c>
    </row>
    <row r="44" spans="1:19">
      <c r="C44" s="40" t="s">
        <v>7</v>
      </c>
      <c r="D44" s="40" t="s">
        <v>7</v>
      </c>
      <c r="E44" s="40" t="s">
        <v>8</v>
      </c>
      <c r="F44" s="273" t="s">
        <v>8</v>
      </c>
      <c r="G44" s="273"/>
      <c r="J44" s="269" t="s">
        <v>18</v>
      </c>
      <c r="K44" s="269"/>
      <c r="L44" s="40" t="s">
        <v>17</v>
      </c>
    </row>
    <row r="45" spans="1:19">
      <c r="A45" s="1">
        <f>VLOOKUP(B45,lista_kierunki_swiata2,2,0)</f>
        <v>5</v>
      </c>
      <c r="B45" s="30" t="str">
        <f>'Pom3'!H43</f>
        <v>Południe</v>
      </c>
      <c r="C45" s="8">
        <f>'Pom3'!J48</f>
        <v>3.5</v>
      </c>
      <c r="D45" s="8">
        <f>'Pom3'!J50</f>
        <v>2.58</v>
      </c>
      <c r="E45" s="8">
        <f>D45*C45</f>
        <v>9.0300000000000011</v>
      </c>
      <c r="F45" s="269">
        <f>E45-E30-E35</f>
        <v>6.870000000000001</v>
      </c>
      <c r="G45" s="269"/>
      <c r="H45" s="1" t="str">
        <f>'Pom3'!H46</f>
        <v>Zewnętrzna</v>
      </c>
      <c r="J45" s="31">
        <v>10</v>
      </c>
      <c r="K45" s="31">
        <v>25</v>
      </c>
      <c r="L45" s="1">
        <f>IF(H45="zewnętrzna",F45*K45,F45*J45)</f>
        <v>171.75000000000003</v>
      </c>
    </row>
    <row r="46" spans="1:19">
      <c r="A46" s="1">
        <f>IF(A45=8,2,IF(A45=7,1,A45+2))</f>
        <v>7</v>
      </c>
      <c r="B46" s="1" t="str">
        <f>VLOOKUP(A46,lista_kierunki_swiata,2)</f>
        <v>Zachód</v>
      </c>
      <c r="C46" s="1">
        <f>'Pom3'!W48</f>
        <v>3</v>
      </c>
      <c r="D46" s="1">
        <f>'Pom3'!W50</f>
        <v>2.58</v>
      </c>
      <c r="E46" s="8">
        <f>D46*C46</f>
        <v>7.74</v>
      </c>
      <c r="F46" s="269">
        <f>E46-E31-E36</f>
        <v>7.74</v>
      </c>
      <c r="G46" s="269"/>
      <c r="H46" s="1" t="str">
        <f>'Pom3'!T46</f>
        <v>Zewnętrzna</v>
      </c>
      <c r="J46" s="31">
        <v>10</v>
      </c>
      <c r="K46" s="31">
        <v>25</v>
      </c>
      <c r="L46" s="1">
        <f t="shared" ref="L46:L48" si="4">IF(H46="zewnętrzna",F46*K46,F46*J46)</f>
        <v>193.5</v>
      </c>
    </row>
    <row r="47" spans="1:19">
      <c r="A47" s="1">
        <f>IF(A46=8,2,IF(A46=7,1,A46+2))</f>
        <v>1</v>
      </c>
      <c r="B47" s="1" t="str">
        <f>VLOOKUP(A47,lista_kierunki_swiata,2)</f>
        <v>Północ</v>
      </c>
      <c r="C47" s="1">
        <f>'Pom3'!W72</f>
        <v>3.5</v>
      </c>
      <c r="D47" s="1">
        <f>'Pom3'!W74</f>
        <v>2.58</v>
      </c>
      <c r="E47" s="8">
        <f>D47*C47</f>
        <v>9.0300000000000011</v>
      </c>
      <c r="F47" s="269">
        <f>E47-E32-E37</f>
        <v>7.0300000000000011</v>
      </c>
      <c r="G47" s="269"/>
      <c r="H47" s="1" t="str">
        <f>'Pom3'!T70</f>
        <v>Wewnętrzna</v>
      </c>
      <c r="J47" s="31">
        <v>10</v>
      </c>
      <c r="K47" s="31">
        <v>25</v>
      </c>
      <c r="L47" s="1">
        <f t="shared" si="4"/>
        <v>70.300000000000011</v>
      </c>
    </row>
    <row r="48" spans="1:19" ht="14.4" thickBot="1">
      <c r="A48" s="1">
        <f>IF(A47=8,2,IF(A47=7,1,A47+2))</f>
        <v>3</v>
      </c>
      <c r="B48" s="1" t="str">
        <f>VLOOKUP(A48,lista_kierunki_swiata,2)</f>
        <v>Wschód</v>
      </c>
      <c r="C48" s="1">
        <f>'Pom3'!J72</f>
        <v>3</v>
      </c>
      <c r="D48" s="1">
        <f>'Pom3'!J74</f>
        <v>2.58</v>
      </c>
      <c r="E48" s="8">
        <f>D48*C48</f>
        <v>7.74</v>
      </c>
      <c r="F48" s="269">
        <f>E48-E33-E38</f>
        <v>7.74</v>
      </c>
      <c r="G48" s="269"/>
      <c r="H48" s="1" t="str">
        <f>'Pom3'!H70</f>
        <v>Wewnętrzna</v>
      </c>
      <c r="J48" s="31">
        <v>10</v>
      </c>
      <c r="K48" s="31">
        <v>25</v>
      </c>
      <c r="L48" s="1">
        <f t="shared" si="4"/>
        <v>77.400000000000006</v>
      </c>
    </row>
    <row r="49" spans="2:13" ht="14.4" thickBot="1">
      <c r="C49" s="28"/>
      <c r="J49" s="274" t="s">
        <v>21</v>
      </c>
      <c r="K49" s="274"/>
      <c r="L49" s="32">
        <f>INT(L45+L46+L47+L48)</f>
        <v>512</v>
      </c>
      <c r="M49" s="1" t="s">
        <v>68</v>
      </c>
    </row>
    <row r="51" spans="2:13" ht="15.6">
      <c r="B51" s="270" t="s">
        <v>474</v>
      </c>
      <c r="C51" s="270"/>
      <c r="D51" s="270"/>
      <c r="E51" s="270"/>
      <c r="F51" s="270"/>
      <c r="G51" s="270"/>
      <c r="H51" s="270"/>
      <c r="I51" s="270"/>
      <c r="J51" s="270"/>
      <c r="K51" s="270"/>
      <c r="L51" s="270"/>
    </row>
    <row r="52" spans="2:13" ht="25.5" customHeight="1">
      <c r="C52" s="1" t="s">
        <v>2</v>
      </c>
      <c r="D52" s="1" t="s">
        <v>3</v>
      </c>
      <c r="E52" s="1" t="s">
        <v>4</v>
      </c>
      <c r="J52" s="269" t="s">
        <v>20</v>
      </c>
      <c r="K52" s="269"/>
      <c r="L52" s="5" t="s">
        <v>16</v>
      </c>
    </row>
    <row r="53" spans="2:13">
      <c r="C53" s="39" t="s">
        <v>7</v>
      </c>
      <c r="D53" s="39" t="s">
        <v>7</v>
      </c>
      <c r="E53" s="39" t="s">
        <v>8</v>
      </c>
      <c r="J53" s="269" t="s">
        <v>18</v>
      </c>
      <c r="K53" s="269"/>
      <c r="L53" s="40" t="s">
        <v>17</v>
      </c>
    </row>
    <row r="54" spans="2:13" ht="14.4" thickBot="1">
      <c r="C54" s="1">
        <f>'Pom3'!M27</f>
        <v>3</v>
      </c>
      <c r="D54" s="1">
        <f>'Pom3'!M24</f>
        <v>3.5</v>
      </c>
      <c r="E54" s="1">
        <f>IF('Pom3'!L121="Tak",C54*D54,0)</f>
        <v>10.5</v>
      </c>
      <c r="J54" s="269">
        <v>10</v>
      </c>
      <c r="K54" s="269"/>
      <c r="L54" s="1">
        <f>E54*J54</f>
        <v>105</v>
      </c>
    </row>
    <row r="55" spans="2:13" ht="14.4" thickBot="1">
      <c r="C55" s="28"/>
      <c r="J55" s="274" t="s">
        <v>21</v>
      </c>
      <c r="K55" s="274"/>
      <c r="L55" s="32">
        <f>INT(L54)</f>
        <v>105</v>
      </c>
      <c r="M55" s="1" t="s">
        <v>68</v>
      </c>
    </row>
    <row r="57" spans="2:13" ht="15.6">
      <c r="B57" s="270" t="s">
        <v>24</v>
      </c>
      <c r="C57" s="270"/>
      <c r="D57" s="270"/>
      <c r="E57" s="270"/>
      <c r="F57" s="270"/>
      <c r="G57" s="270"/>
      <c r="H57" s="270"/>
      <c r="I57" s="270"/>
      <c r="J57" s="270"/>
      <c r="K57" s="270"/>
      <c r="L57" s="270"/>
    </row>
    <row r="58" spans="2:13" ht="25.5" customHeight="1">
      <c r="C58" s="269" t="s">
        <v>12</v>
      </c>
      <c r="D58" s="269"/>
      <c r="E58" s="269"/>
      <c r="F58" s="269" t="s">
        <v>20</v>
      </c>
      <c r="G58" s="269"/>
      <c r="H58" s="269"/>
      <c r="L58" s="5" t="s">
        <v>16</v>
      </c>
    </row>
    <row r="59" spans="2:13">
      <c r="C59" s="39"/>
      <c r="D59" s="39"/>
      <c r="E59" s="39"/>
      <c r="F59" s="269" t="str">
        <f>H111</f>
        <v>Płaski</v>
      </c>
      <c r="G59" s="269"/>
      <c r="H59" s="269" t="str">
        <f>H112</f>
        <v>Spadzisty</v>
      </c>
      <c r="I59" s="269"/>
      <c r="J59" s="1" t="str">
        <f>H113</f>
        <v>Strop pomieszczenia bez chłodzenia</v>
      </c>
    </row>
    <row r="60" spans="2:13" ht="27.6">
      <c r="C60" s="39" t="s">
        <v>3</v>
      </c>
      <c r="D60" s="39" t="s">
        <v>2</v>
      </c>
      <c r="E60" s="39" t="s">
        <v>4</v>
      </c>
      <c r="F60" s="41" t="s">
        <v>22</v>
      </c>
      <c r="G60" s="41" t="s">
        <v>23</v>
      </c>
      <c r="H60" s="41" t="s">
        <v>22</v>
      </c>
      <c r="I60" s="41" t="s">
        <v>23</v>
      </c>
      <c r="J60" s="269"/>
      <c r="K60" s="269"/>
      <c r="L60" s="40" t="s">
        <v>17</v>
      </c>
    </row>
    <row r="61" spans="2:13">
      <c r="C61" s="40" t="s">
        <v>7</v>
      </c>
      <c r="D61" s="40" t="s">
        <v>7</v>
      </c>
      <c r="E61" s="40" t="s">
        <v>8</v>
      </c>
      <c r="F61" s="5" t="s">
        <v>18</v>
      </c>
      <c r="G61" s="5" t="s">
        <v>18</v>
      </c>
      <c r="H61" s="5" t="s">
        <v>18</v>
      </c>
      <c r="I61" s="5" t="s">
        <v>18</v>
      </c>
      <c r="J61" s="269" t="s">
        <v>18</v>
      </c>
      <c r="K61" s="269"/>
    </row>
    <row r="62" spans="2:13">
      <c r="F62" s="39">
        <v>60</v>
      </c>
      <c r="G62" s="39">
        <v>30</v>
      </c>
      <c r="H62" s="39">
        <v>50</v>
      </c>
      <c r="I62" s="1">
        <v>25</v>
      </c>
      <c r="J62" s="269">
        <v>10</v>
      </c>
      <c r="K62" s="269"/>
    </row>
    <row r="63" spans="2:13">
      <c r="B63" s="1" t="s">
        <v>475</v>
      </c>
      <c r="C63" s="1">
        <f>'Pom3'!M24</f>
        <v>3.5</v>
      </c>
      <c r="D63" s="1">
        <f>'Pom3'!M27</f>
        <v>3</v>
      </c>
      <c r="E63" s="1">
        <f>C63*D63</f>
        <v>10.5</v>
      </c>
      <c r="F63" s="269" t="str">
        <f>'Pom3'!H104</f>
        <v>Spadzisty</v>
      </c>
      <c r="G63" s="269"/>
      <c r="H63" s="269" t="str">
        <f>'Pom3'!H107</f>
        <v>Izolowany</v>
      </c>
      <c r="I63" s="269"/>
      <c r="J63" s="39"/>
      <c r="K63" s="39"/>
      <c r="L63" s="1">
        <f>(C63*D63-C67*D67)*(F66+H66+J66)</f>
        <v>262.5</v>
      </c>
    </row>
    <row r="64" spans="2:13">
      <c r="F64" s="269">
        <f>IF(F63=F59,1,0)</f>
        <v>0</v>
      </c>
      <c r="G64" s="269"/>
      <c r="H64" s="269">
        <f>IF(F63=H59,1,0)</f>
        <v>1</v>
      </c>
      <c r="I64" s="269"/>
      <c r="J64" s="269">
        <f>IF(F63=K59,1,0)</f>
        <v>0</v>
      </c>
      <c r="K64" s="269"/>
    </row>
    <row r="65" spans="2:13">
      <c r="F65" s="269">
        <f>IF(H63=F60,F62,G62)</f>
        <v>30</v>
      </c>
      <c r="G65" s="269"/>
      <c r="H65" s="269">
        <f>IF(H63=H60,H62,I62)</f>
        <v>25</v>
      </c>
      <c r="I65" s="269"/>
      <c r="J65" s="269">
        <v>10</v>
      </c>
      <c r="K65" s="269"/>
    </row>
    <row r="66" spans="2:13">
      <c r="F66" s="269">
        <f>F64*F65</f>
        <v>0</v>
      </c>
      <c r="G66" s="269"/>
      <c r="H66" s="269">
        <f t="shared" ref="H66" si="5">H64*H65</f>
        <v>25</v>
      </c>
      <c r="I66" s="269"/>
      <c r="J66" s="269">
        <f t="shared" ref="J66" si="6">J64*J65</f>
        <v>0</v>
      </c>
      <c r="K66" s="269"/>
    </row>
    <row r="67" spans="2:13" ht="14.4" thickBot="1">
      <c r="B67" s="1" t="s">
        <v>463</v>
      </c>
      <c r="C67" s="1">
        <f>'Pom3'!J112</f>
        <v>0</v>
      </c>
      <c r="D67" s="1">
        <f>'Pom3'!J114</f>
        <v>0</v>
      </c>
      <c r="E67" s="1">
        <f>C67*D67</f>
        <v>0</v>
      </c>
      <c r="F67" s="269" t="str">
        <f>'Pom3'!H116</f>
        <v>Brak</v>
      </c>
      <c r="G67" s="269"/>
      <c r="H67" s="269"/>
      <c r="I67" s="269"/>
      <c r="J67" s="39"/>
      <c r="K67" s="39"/>
    </row>
    <row r="68" spans="2:13" ht="14.4" thickBot="1">
      <c r="J68" s="274" t="s">
        <v>21</v>
      </c>
      <c r="K68" s="274"/>
      <c r="L68" s="32">
        <f>INT(L63+L67)</f>
        <v>262</v>
      </c>
      <c r="M68" s="1" t="s">
        <v>68</v>
      </c>
    </row>
    <row r="70" spans="2:13" ht="15.6">
      <c r="B70" s="270" t="s">
        <v>25</v>
      </c>
      <c r="C70" s="270"/>
      <c r="D70" s="270"/>
      <c r="E70" s="270"/>
      <c r="F70" s="270"/>
      <c r="G70" s="270"/>
      <c r="H70" s="270"/>
      <c r="I70" s="270"/>
      <c r="J70" s="270"/>
      <c r="K70" s="270"/>
      <c r="L70" s="270"/>
    </row>
    <row r="71" spans="2:13" ht="25.5" customHeight="1">
      <c r="C71" s="269" t="s">
        <v>20</v>
      </c>
      <c r="D71" s="269"/>
      <c r="E71" s="1" t="s">
        <v>27</v>
      </c>
      <c r="L71" s="5" t="s">
        <v>16</v>
      </c>
    </row>
    <row r="72" spans="2:13">
      <c r="C72" s="269" t="s">
        <v>17</v>
      </c>
      <c r="D72" s="269"/>
      <c r="L72" s="39" t="s">
        <v>17</v>
      </c>
    </row>
    <row r="73" spans="2:13">
      <c r="B73" s="1" t="s">
        <v>31</v>
      </c>
      <c r="C73" s="269">
        <v>150</v>
      </c>
      <c r="D73" s="269"/>
      <c r="E73" s="1">
        <f>IF(F73="Tak",1,0)</f>
        <v>1</v>
      </c>
      <c r="F73" s="1" t="str">
        <f>'Pom3'!G138</f>
        <v>Tak</v>
      </c>
      <c r="L73" s="1">
        <f t="shared" ref="L73:L77" si="7">E73*C73</f>
        <v>150</v>
      </c>
    </row>
    <row r="74" spans="2:13">
      <c r="B74" s="1" t="s">
        <v>32</v>
      </c>
      <c r="C74" s="269">
        <v>25</v>
      </c>
      <c r="D74" s="269"/>
      <c r="E74" s="1">
        <f t="shared" ref="E74:E77" si="8">IF(F74="Tak",1,0)</f>
        <v>1</v>
      </c>
      <c r="F74" s="1" t="str">
        <f>'Pom3'!G141</f>
        <v>Tak</v>
      </c>
      <c r="L74" s="1">
        <f t="shared" si="7"/>
        <v>25</v>
      </c>
    </row>
    <row r="75" spans="2:13">
      <c r="B75" s="1" t="s">
        <v>33</v>
      </c>
      <c r="C75" s="269">
        <v>75</v>
      </c>
      <c r="D75" s="269"/>
      <c r="E75" s="1">
        <f t="shared" si="8"/>
        <v>0</v>
      </c>
      <c r="F75" s="1" t="str">
        <f>'Pom3'!Q138</f>
        <v>Nie</v>
      </c>
      <c r="L75" s="1">
        <f t="shared" si="7"/>
        <v>0</v>
      </c>
    </row>
    <row r="76" spans="2:13">
      <c r="B76" s="1" t="s">
        <v>34</v>
      </c>
      <c r="C76" s="269">
        <v>175</v>
      </c>
      <c r="D76" s="269"/>
      <c r="E76" s="1">
        <f t="shared" si="8"/>
        <v>0</v>
      </c>
      <c r="F76" s="1" t="str">
        <f>'Pom3'!G144</f>
        <v>Nie</v>
      </c>
      <c r="L76" s="1">
        <f t="shared" si="7"/>
        <v>0</v>
      </c>
    </row>
    <row r="77" spans="2:13" ht="14.4" thickBot="1">
      <c r="B77" s="1" t="s">
        <v>26</v>
      </c>
      <c r="C77" s="269">
        <v>150</v>
      </c>
      <c r="D77" s="269"/>
      <c r="E77" s="1">
        <f t="shared" si="8"/>
        <v>1</v>
      </c>
      <c r="F77" s="1" t="str">
        <f>'Pom3'!Q141</f>
        <v>Tak</v>
      </c>
      <c r="L77" s="1">
        <f t="shared" si="7"/>
        <v>150</v>
      </c>
    </row>
    <row r="78" spans="2:13" ht="14.4" thickBot="1">
      <c r="J78" s="274" t="s">
        <v>21</v>
      </c>
      <c r="K78" s="274"/>
      <c r="L78" s="32">
        <f>SUM(L73:L77)</f>
        <v>325</v>
      </c>
      <c r="M78" s="1" t="s">
        <v>68</v>
      </c>
    </row>
    <row r="80" spans="2:13" ht="15.6">
      <c r="B80" s="270" t="s">
        <v>28</v>
      </c>
      <c r="C80" s="270"/>
      <c r="D80" s="270"/>
      <c r="E80" s="270"/>
      <c r="F80" s="270"/>
      <c r="G80" s="270"/>
      <c r="H80" s="270"/>
      <c r="I80" s="270"/>
      <c r="J80" s="270"/>
      <c r="K80" s="270"/>
      <c r="L80" s="270"/>
    </row>
    <row r="81" spans="2:13" ht="25.5" customHeight="1">
      <c r="L81" s="5" t="s">
        <v>16</v>
      </c>
    </row>
    <row r="82" spans="2:13" ht="14.4" thickBot="1">
      <c r="B82" s="1" t="s">
        <v>29</v>
      </c>
      <c r="E82" s="1" t="s">
        <v>17</v>
      </c>
      <c r="F82" s="1">
        <v>115</v>
      </c>
      <c r="H82" s="1" t="s">
        <v>28</v>
      </c>
      <c r="I82" s="1">
        <f>'Pom3'!Q144</f>
        <v>2</v>
      </c>
      <c r="L82" s="1">
        <f>I82*F82</f>
        <v>230</v>
      </c>
    </row>
    <row r="83" spans="2:13" ht="14.4" thickBot="1">
      <c r="J83" s="274" t="s">
        <v>21</v>
      </c>
      <c r="K83" s="274"/>
      <c r="L83" s="32">
        <f>L82</f>
        <v>230</v>
      </c>
      <c r="M83" s="1" t="s">
        <v>68</v>
      </c>
    </row>
    <row r="85" spans="2:13" ht="18">
      <c r="B85" s="275" t="s">
        <v>30</v>
      </c>
      <c r="C85" s="275"/>
      <c r="D85" s="275"/>
      <c r="E85" s="275"/>
      <c r="F85" s="275"/>
      <c r="G85" s="275"/>
      <c r="H85" s="275"/>
      <c r="I85" s="275"/>
      <c r="J85" s="276">
        <f>L41+L49+L55+L68+L78+L83</f>
        <v>2082</v>
      </c>
      <c r="K85" s="276"/>
      <c r="L85" s="276"/>
    </row>
    <row r="87" spans="2:13">
      <c r="K87" s="1">
        <f>'Pom3'!M159+'Pom3'!M162</f>
        <v>0</v>
      </c>
    </row>
    <row r="88" spans="2:13">
      <c r="K88" s="1">
        <f>(L83+L78+L68+L55+L41+L49)+K87</f>
        <v>2082</v>
      </c>
      <c r="L88" s="1">
        <f>ROUND(K88/E6/100,2)</f>
        <v>1.98</v>
      </c>
      <c r="M88" s="1" t="s">
        <v>486</v>
      </c>
    </row>
    <row r="89" spans="2:13">
      <c r="B89" s="1" t="s">
        <v>442</v>
      </c>
      <c r="E89" s="24" t="s">
        <v>439</v>
      </c>
      <c r="F89" s="1">
        <v>1</v>
      </c>
      <c r="G89" s="1" t="s">
        <v>490</v>
      </c>
      <c r="H89" s="1" t="s">
        <v>472</v>
      </c>
    </row>
    <row r="90" spans="2:13">
      <c r="B90" s="1" t="s">
        <v>443</v>
      </c>
      <c r="E90" s="25" t="s">
        <v>448</v>
      </c>
      <c r="F90" s="1">
        <v>2</v>
      </c>
      <c r="G90" s="1" t="s">
        <v>491</v>
      </c>
      <c r="H90" s="1" t="s">
        <v>473</v>
      </c>
    </row>
    <row r="91" spans="2:13">
      <c r="B91" s="1" t="s">
        <v>444</v>
      </c>
      <c r="E91" s="25" t="s">
        <v>438</v>
      </c>
      <c r="F91" s="1">
        <v>3</v>
      </c>
      <c r="G91" s="1" t="s">
        <v>492</v>
      </c>
    </row>
    <row r="92" spans="2:13">
      <c r="B92" s="1" t="s">
        <v>445</v>
      </c>
      <c r="E92" s="26" t="s">
        <v>449</v>
      </c>
      <c r="F92" s="1">
        <v>4</v>
      </c>
      <c r="G92" s="1" t="s">
        <v>493</v>
      </c>
      <c r="H92" s="1" t="s">
        <v>454</v>
      </c>
    </row>
    <row r="93" spans="2:13">
      <c r="B93" s="1" t="s">
        <v>446</v>
      </c>
      <c r="E93" s="27" t="s">
        <v>440</v>
      </c>
      <c r="F93" s="1">
        <v>5</v>
      </c>
      <c r="G93" s="1" t="s">
        <v>494</v>
      </c>
      <c r="H93" s="1" t="s">
        <v>470</v>
      </c>
    </row>
    <row r="94" spans="2:13">
      <c r="E94" s="24" t="s">
        <v>462</v>
      </c>
      <c r="F94" s="1">
        <v>6</v>
      </c>
      <c r="G94" s="1" t="s">
        <v>495</v>
      </c>
      <c r="H94" s="1" t="s">
        <v>469</v>
      </c>
    </row>
    <row r="95" spans="2:13">
      <c r="E95" s="24" t="s">
        <v>441</v>
      </c>
      <c r="F95" s="1">
        <v>7</v>
      </c>
      <c r="G95" s="1" t="s">
        <v>68</v>
      </c>
      <c r="H95" s="1" t="s">
        <v>471</v>
      </c>
    </row>
    <row r="96" spans="2:13">
      <c r="E96" s="24" t="s">
        <v>450</v>
      </c>
      <c r="F96" s="1">
        <v>8</v>
      </c>
      <c r="G96" s="1" t="s">
        <v>496</v>
      </c>
    </row>
    <row r="97" spans="8:8">
      <c r="H97" s="1" t="s">
        <v>454</v>
      </c>
    </row>
    <row r="98" spans="8:8">
      <c r="H98" s="1" t="s">
        <v>464</v>
      </c>
    </row>
    <row r="99" spans="8:8">
      <c r="H99" s="1" t="s">
        <v>465</v>
      </c>
    </row>
    <row r="100" spans="8:8">
      <c r="H100" s="1" t="s">
        <v>466</v>
      </c>
    </row>
    <row r="102" spans="8:8">
      <c r="H102" s="1" t="s">
        <v>454</v>
      </c>
    </row>
    <row r="103" spans="8:8">
      <c r="H103" s="1" t="s">
        <v>452</v>
      </c>
    </row>
    <row r="104" spans="8:8">
      <c r="H104" s="1" t="s">
        <v>453</v>
      </c>
    </row>
    <row r="105" spans="8:8">
      <c r="H105" s="1" t="s">
        <v>451</v>
      </c>
    </row>
    <row r="107" spans="8:8">
      <c r="H107" s="1" t="s">
        <v>454</v>
      </c>
    </row>
    <row r="108" spans="8:8">
      <c r="H108" s="1" t="s">
        <v>467</v>
      </c>
    </row>
    <row r="109" spans="8:8">
      <c r="H109" s="1" t="s">
        <v>468</v>
      </c>
    </row>
    <row r="111" spans="8:8">
      <c r="H111" s="1" t="s">
        <v>456</v>
      </c>
    </row>
    <row r="112" spans="8:8">
      <c r="H112" s="1" t="s">
        <v>457</v>
      </c>
    </row>
    <row r="113" spans="1:8">
      <c r="H113" s="1" t="s">
        <v>476</v>
      </c>
    </row>
    <row r="115" spans="1:8">
      <c r="H115" s="1" t="s">
        <v>22</v>
      </c>
    </row>
    <row r="116" spans="1:8">
      <c r="H116" s="1" t="s">
        <v>23</v>
      </c>
    </row>
    <row r="118" spans="1:8">
      <c r="H118" s="1" t="s">
        <v>458</v>
      </c>
    </row>
    <row r="119" spans="1:8">
      <c r="H119" s="1" t="s">
        <v>459</v>
      </c>
    </row>
    <row r="121" spans="1:8" ht="14.4">
      <c r="B121" s="157" t="s">
        <v>488</v>
      </c>
    </row>
    <row r="122" spans="1:8" ht="14.4">
      <c r="C122" s="154" t="s">
        <v>555</v>
      </c>
      <c r="D122" s="154">
        <v>0.9</v>
      </c>
      <c r="E122" s="154" t="s">
        <v>556</v>
      </c>
      <c r="F122" s="98" t="s">
        <v>557</v>
      </c>
      <c r="G122" s="1" t="s">
        <v>558</v>
      </c>
    </row>
    <row r="123" spans="1:8" ht="14.4">
      <c r="A123" s="1">
        <v>1</v>
      </c>
      <c r="B123" s="159" t="s">
        <v>559</v>
      </c>
      <c r="C123" s="155">
        <v>450</v>
      </c>
      <c r="D123" s="156">
        <f>E123*0.9</f>
        <v>3150</v>
      </c>
      <c r="E123" s="155">
        <v>3500</v>
      </c>
      <c r="F123" s="1">
        <f>$K$88</f>
        <v>2082</v>
      </c>
      <c r="G123" s="1">
        <f>IF(F123&lt;=D123,1,5)</f>
        <v>1</v>
      </c>
      <c r="H123" s="1" t="s">
        <v>549</v>
      </c>
    </row>
    <row r="124" spans="1:8" ht="14.4">
      <c r="A124" s="1">
        <v>2</v>
      </c>
      <c r="B124" s="159" t="s">
        <v>553</v>
      </c>
      <c r="C124" s="155">
        <v>700</v>
      </c>
      <c r="D124" s="156">
        <f t="shared" ref="D124:D126" si="9">E124*0.9</f>
        <v>3600</v>
      </c>
      <c r="E124" s="155">
        <v>4000</v>
      </c>
      <c r="F124" s="1">
        <f>$K$88</f>
        <v>2082</v>
      </c>
      <c r="G124" s="1">
        <f>IF(F124&lt;=D124,2,5)</f>
        <v>2</v>
      </c>
      <c r="H124" s="1" t="s">
        <v>550</v>
      </c>
    </row>
    <row r="125" spans="1:8" ht="14.4">
      <c r="A125" s="1">
        <v>3</v>
      </c>
      <c r="B125" s="159" t="s">
        <v>560</v>
      </c>
      <c r="C125" s="155">
        <v>1260</v>
      </c>
      <c r="D125" s="156">
        <f t="shared" si="9"/>
        <v>5940</v>
      </c>
      <c r="E125" s="158">
        <v>6600</v>
      </c>
      <c r="F125" s="1">
        <f>$K$88</f>
        <v>2082</v>
      </c>
      <c r="G125" s="1">
        <f>IF(F125&lt;=D125,3,5)</f>
        <v>3</v>
      </c>
      <c r="H125" s="1" t="s">
        <v>551</v>
      </c>
    </row>
    <row r="126" spans="1:8" ht="14.4">
      <c r="A126" s="1">
        <v>4</v>
      </c>
      <c r="B126" s="159" t="s">
        <v>554</v>
      </c>
      <c r="C126" s="155">
        <v>1930</v>
      </c>
      <c r="D126" s="156">
        <f t="shared" si="9"/>
        <v>7965</v>
      </c>
      <c r="E126" s="158">
        <v>8850</v>
      </c>
      <c r="F126" s="1">
        <f>$K$88</f>
        <v>2082</v>
      </c>
      <c r="G126" s="1">
        <f>IF(F126&lt;=D126,4,5)</f>
        <v>4</v>
      </c>
      <c r="H126" s="1" t="s">
        <v>552</v>
      </c>
    </row>
    <row r="128" spans="1:8">
      <c r="G128" s="1">
        <f>MIN(G123:G126)</f>
        <v>1</v>
      </c>
    </row>
    <row r="130" spans="2:2">
      <c r="B130" s="1" t="str">
        <f>VLOOKUP(G128,tabela_modele,2,0)</f>
        <v>Vitoclima 200-S model 2,7</v>
      </c>
    </row>
    <row r="131" spans="2:2">
      <c r="B131" s="1" t="str">
        <f>VLOOKUP(G128,tabela_modele,8,0)</f>
        <v>Z017533</v>
      </c>
    </row>
    <row r="132" spans="2:2">
      <c r="B132" s="1">
        <f>VLOOKUP(G128,tabela_modele,3,0)</f>
        <v>450</v>
      </c>
    </row>
    <row r="133" spans="2:2">
      <c r="B133" s="1">
        <f>VLOOKUP(G128,tabela_modele,4,0)</f>
        <v>3150</v>
      </c>
    </row>
    <row r="134" spans="2:2">
      <c r="B134" s="1">
        <f>VLOOKUP(G128,tabela_modele,5,0)</f>
        <v>3500</v>
      </c>
    </row>
  </sheetData>
  <sheetProtection algorithmName="SHA-512" hashValue="t39/kgBZJBc+3EAjNPjaZ5luiOH1UEQaGsEtQ3urE00hFJ6nCTc3SUvsGYV1MBNzjOyansg5f3SP7Tlq497ANQ==" saltValue="GB9eSCzVtGG1KcoERrbCcA==" spinCount="100000" sheet="1" objects="1" scenarios="1"/>
  <mergeCells count="58">
    <mergeCell ref="C77:D77"/>
    <mergeCell ref="J78:K78"/>
    <mergeCell ref="B80:L80"/>
    <mergeCell ref="J83:K83"/>
    <mergeCell ref="B85:I85"/>
    <mergeCell ref="J85:L85"/>
    <mergeCell ref="C76:D76"/>
    <mergeCell ref="F66:G66"/>
    <mergeCell ref="H66:I66"/>
    <mergeCell ref="J66:K66"/>
    <mergeCell ref="F67:I67"/>
    <mergeCell ref="J68:K68"/>
    <mergeCell ref="B70:L70"/>
    <mergeCell ref="C71:D71"/>
    <mergeCell ref="C72:D72"/>
    <mergeCell ref="C73:D73"/>
    <mergeCell ref="C74:D74"/>
    <mergeCell ref="C75:D75"/>
    <mergeCell ref="F64:G64"/>
    <mergeCell ref="H64:I64"/>
    <mergeCell ref="J64:K64"/>
    <mergeCell ref="F65:G65"/>
    <mergeCell ref="H65:I65"/>
    <mergeCell ref="J65:K65"/>
    <mergeCell ref="F63:G63"/>
    <mergeCell ref="H63:I63"/>
    <mergeCell ref="J52:K52"/>
    <mergeCell ref="J53:K53"/>
    <mergeCell ref="J54:K54"/>
    <mergeCell ref="J55:K55"/>
    <mergeCell ref="B57:L57"/>
    <mergeCell ref="C58:E58"/>
    <mergeCell ref="F58:H58"/>
    <mergeCell ref="F59:G59"/>
    <mergeCell ref="H59:I59"/>
    <mergeCell ref="J60:K60"/>
    <mergeCell ref="J61:K61"/>
    <mergeCell ref="J62:K62"/>
    <mergeCell ref="B51:L51"/>
    <mergeCell ref="J41:K41"/>
    <mergeCell ref="B42:L42"/>
    <mergeCell ref="F43:G43"/>
    <mergeCell ref="J43:K43"/>
    <mergeCell ref="F44:G44"/>
    <mergeCell ref="J44:K44"/>
    <mergeCell ref="F45:G45"/>
    <mergeCell ref="F46:G46"/>
    <mergeCell ref="F47:G47"/>
    <mergeCell ref="F48:G48"/>
    <mergeCell ref="J49:K49"/>
    <mergeCell ref="I19:I27"/>
    <mergeCell ref="J19:J27"/>
    <mergeCell ref="K19:K27"/>
    <mergeCell ref="B2:L2"/>
    <mergeCell ref="B15:L15"/>
    <mergeCell ref="C16:E16"/>
    <mergeCell ref="F16:H16"/>
    <mergeCell ref="I16:K16"/>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4D9FE3-05A0-4E26-858C-3AFFBAA0DBCB}">
  <sheetPr codeName="Arkusz4"/>
  <dimension ref="A2:S134"/>
  <sheetViews>
    <sheetView zoomScale="70" zoomScaleNormal="70" workbookViewId="0">
      <selection activeCell="O18" sqref="O18"/>
    </sheetView>
  </sheetViews>
  <sheetFormatPr defaultColWidth="9.109375" defaultRowHeight="13.8"/>
  <cols>
    <col min="1" max="1" width="10" style="1" customWidth="1"/>
    <col min="2" max="2" width="18.109375" style="1" customWidth="1"/>
    <col min="3" max="3" width="10" style="1" customWidth="1"/>
    <col min="4" max="4" width="15.6640625" style="1" customWidth="1"/>
    <col min="5" max="5" width="11.5546875" style="1" bestFit="1" customWidth="1"/>
    <col min="6" max="7" width="11.44140625" style="1" customWidth="1"/>
    <col min="8" max="8" width="14.21875" style="1" customWidth="1"/>
    <col min="9" max="10" width="11.44140625" style="1" customWidth="1"/>
    <col min="11" max="11" width="14.21875" style="1" customWidth="1"/>
    <col min="12" max="12" width="18.5546875" style="1" customWidth="1"/>
    <col min="13" max="16384" width="9.109375" style="1"/>
  </cols>
  <sheetData>
    <row r="2" spans="2:12" ht="15.6">
      <c r="B2" s="270" t="s">
        <v>0</v>
      </c>
      <c r="C2" s="270"/>
      <c r="D2" s="270"/>
      <c r="E2" s="270"/>
      <c r="F2" s="270"/>
      <c r="G2" s="270"/>
      <c r="H2" s="270"/>
      <c r="I2" s="270"/>
      <c r="J2" s="270"/>
      <c r="K2" s="270"/>
      <c r="L2" s="270"/>
    </row>
    <row r="3" spans="2:12">
      <c r="B3" s="12" t="s">
        <v>1</v>
      </c>
      <c r="C3" s="12"/>
      <c r="D3" s="12" t="s">
        <v>13</v>
      </c>
      <c r="E3" s="13">
        <v>1</v>
      </c>
      <c r="F3" s="12"/>
      <c r="G3" s="10"/>
      <c r="H3" s="10"/>
      <c r="I3" s="10"/>
      <c r="J3" s="10"/>
      <c r="K3" s="10"/>
      <c r="L3" s="10"/>
    </row>
    <row r="4" spans="2:12">
      <c r="B4" s="12" t="s">
        <v>2</v>
      </c>
      <c r="C4" s="12"/>
      <c r="D4" s="12" t="s">
        <v>7</v>
      </c>
      <c r="E4" s="13">
        <f>'Pom4'!M27</f>
        <v>4.95</v>
      </c>
      <c r="F4" s="12"/>
      <c r="G4" s="10"/>
      <c r="H4" s="10"/>
      <c r="I4" s="10"/>
      <c r="J4" s="10"/>
      <c r="K4" s="10"/>
      <c r="L4" s="10"/>
    </row>
    <row r="5" spans="2:12">
      <c r="B5" s="12" t="s">
        <v>3</v>
      </c>
      <c r="C5" s="12"/>
      <c r="D5" s="12" t="s">
        <v>7</v>
      </c>
      <c r="E5" s="13">
        <f>'Pom4'!M24</f>
        <v>3.35</v>
      </c>
      <c r="F5" s="12"/>
      <c r="G5" s="10"/>
      <c r="H5" s="10"/>
      <c r="I5" s="10"/>
      <c r="J5" s="10"/>
      <c r="K5" s="10"/>
      <c r="L5" s="10"/>
    </row>
    <row r="6" spans="2:12">
      <c r="B6" s="12" t="s">
        <v>4</v>
      </c>
      <c r="C6" s="12"/>
      <c r="D6" s="12" t="s">
        <v>8</v>
      </c>
      <c r="E6" s="13">
        <f>E4*E5</f>
        <v>16.5825</v>
      </c>
      <c r="F6" s="12"/>
      <c r="G6" s="10"/>
      <c r="H6" s="10"/>
      <c r="I6" s="10"/>
      <c r="J6" s="10"/>
      <c r="K6" s="10"/>
      <c r="L6" s="10"/>
    </row>
    <row r="7" spans="2:12">
      <c r="B7" s="12" t="s">
        <v>5</v>
      </c>
      <c r="C7" s="12"/>
      <c r="D7" s="12" t="s">
        <v>7</v>
      </c>
      <c r="E7" s="13">
        <f>'Pom4'!M30</f>
        <v>2.58</v>
      </c>
      <c r="F7" s="12"/>
      <c r="G7" s="10"/>
      <c r="H7" s="10"/>
      <c r="I7" s="10"/>
      <c r="J7" s="10"/>
      <c r="K7" s="10"/>
      <c r="L7" s="10"/>
    </row>
    <row r="8" spans="2:12">
      <c r="B8" s="12" t="s">
        <v>6</v>
      </c>
      <c r="C8" s="12"/>
      <c r="D8" s="12" t="s">
        <v>9</v>
      </c>
      <c r="E8" s="13">
        <f>E6*E7</f>
        <v>42.782850000000003</v>
      </c>
      <c r="F8" s="12"/>
      <c r="G8" s="10"/>
      <c r="H8" s="10"/>
      <c r="I8" s="10"/>
      <c r="J8" s="10"/>
      <c r="K8" s="10"/>
      <c r="L8" s="10"/>
    </row>
    <row r="9" spans="2:12">
      <c r="B9" s="12"/>
      <c r="C9" s="12"/>
      <c r="D9" s="12"/>
      <c r="E9" s="12"/>
      <c r="F9" s="12"/>
      <c r="G9" s="10"/>
      <c r="H9" s="10"/>
      <c r="I9" s="10"/>
      <c r="J9" s="10"/>
      <c r="K9" s="10"/>
      <c r="L9" s="10"/>
    </row>
    <row r="10" spans="2:12">
      <c r="B10" s="12"/>
      <c r="C10" s="12"/>
      <c r="D10" s="12"/>
      <c r="E10" s="12"/>
      <c r="F10" s="12"/>
      <c r="G10" s="10"/>
      <c r="H10" s="10"/>
      <c r="I10" s="10"/>
      <c r="J10" s="10"/>
      <c r="K10" s="10"/>
      <c r="L10" s="10"/>
    </row>
    <row r="11" spans="2:12">
      <c r="B11" s="12"/>
      <c r="C11" s="12"/>
      <c r="D11" s="12"/>
      <c r="E11" s="12"/>
      <c r="F11" s="12"/>
      <c r="G11" s="10"/>
      <c r="H11" s="10"/>
      <c r="I11" s="10"/>
      <c r="J11" s="10"/>
      <c r="K11" s="10"/>
      <c r="L11" s="10"/>
    </row>
    <row r="12" spans="2:12">
      <c r="B12" s="12"/>
      <c r="C12" s="12"/>
      <c r="D12" s="12"/>
      <c r="E12" s="12"/>
      <c r="F12" s="12"/>
      <c r="G12" s="10"/>
      <c r="H12" s="10"/>
      <c r="I12" s="10"/>
      <c r="J12" s="10"/>
      <c r="K12" s="10"/>
      <c r="L12" s="10"/>
    </row>
    <row r="13" spans="2:12">
      <c r="B13" s="12"/>
      <c r="C13" s="12"/>
      <c r="D13" s="12"/>
      <c r="E13" s="12"/>
      <c r="F13" s="12"/>
      <c r="G13" s="10"/>
      <c r="H13" s="10"/>
      <c r="I13" s="10"/>
      <c r="J13" s="10"/>
      <c r="K13" s="10"/>
      <c r="L13" s="10"/>
    </row>
    <row r="14" spans="2:12">
      <c r="B14" s="12"/>
      <c r="C14" s="12"/>
      <c r="D14" s="12"/>
      <c r="E14" s="12"/>
      <c r="F14" s="12"/>
      <c r="G14" s="10"/>
      <c r="H14" s="10"/>
      <c r="I14" s="10"/>
      <c r="J14" s="10"/>
      <c r="K14" s="10"/>
      <c r="L14" s="10"/>
    </row>
    <row r="15" spans="2:12" ht="15.6">
      <c r="B15" s="270" t="s">
        <v>35</v>
      </c>
      <c r="C15" s="270"/>
      <c r="D15" s="270"/>
      <c r="E15" s="270"/>
      <c r="F15" s="270"/>
      <c r="G15" s="270"/>
      <c r="H15" s="270"/>
      <c r="I15" s="270"/>
      <c r="J15" s="270"/>
      <c r="K15" s="270"/>
      <c r="L15" s="270"/>
    </row>
    <row r="16" spans="2:12">
      <c r="C16" s="269" t="s">
        <v>12</v>
      </c>
      <c r="D16" s="269"/>
      <c r="E16" s="269"/>
      <c r="F16" s="269" t="s">
        <v>14</v>
      </c>
      <c r="G16" s="269"/>
      <c r="H16" s="269"/>
      <c r="I16" s="269" t="s">
        <v>15</v>
      </c>
      <c r="J16" s="269"/>
      <c r="K16" s="269"/>
    </row>
    <row r="17" spans="1:18" ht="25.5" customHeight="1">
      <c r="C17" s="39" t="s">
        <v>3</v>
      </c>
      <c r="D17" s="39" t="s">
        <v>5</v>
      </c>
      <c r="E17" s="39" t="s">
        <v>4</v>
      </c>
      <c r="F17" s="41" t="str">
        <f>H93</f>
        <v>2-szybowe</v>
      </c>
      <c r="G17" s="41" t="str">
        <f>H94</f>
        <v>3-szybowe</v>
      </c>
      <c r="H17" s="41" t="str">
        <f>H95</f>
        <v>Z szybą refleksyjną</v>
      </c>
      <c r="I17" s="41" t="str">
        <f>H103</f>
        <v>Rolety wewnętrzne</v>
      </c>
      <c r="J17" s="39" t="str">
        <f>H104</f>
        <v>Markizy (rozwinięte)</v>
      </c>
      <c r="K17" s="41" t="str">
        <f>H105</f>
        <v>Rolety zewnętrzne</v>
      </c>
      <c r="L17" s="2" t="s">
        <v>16</v>
      </c>
    </row>
    <row r="18" spans="1:18" ht="36.75" customHeight="1">
      <c r="B18" s="1" t="s">
        <v>10</v>
      </c>
      <c r="C18" s="40" t="s">
        <v>7</v>
      </c>
      <c r="D18" s="40" t="s">
        <v>7</v>
      </c>
      <c r="E18" s="40" t="s">
        <v>8</v>
      </c>
      <c r="F18" s="5" t="s">
        <v>18</v>
      </c>
      <c r="G18" s="5" t="s">
        <v>18</v>
      </c>
      <c r="H18" s="5" t="s">
        <v>18</v>
      </c>
      <c r="I18" s="6"/>
      <c r="J18" s="6"/>
      <c r="K18" s="6"/>
      <c r="L18" s="40" t="s">
        <v>17</v>
      </c>
    </row>
    <row r="19" spans="1:18">
      <c r="A19" s="1">
        <v>1</v>
      </c>
      <c r="B19" s="24" t="s">
        <v>439</v>
      </c>
      <c r="F19" s="39">
        <v>65</v>
      </c>
      <c r="G19" s="39">
        <v>60</v>
      </c>
      <c r="H19" s="39">
        <v>35</v>
      </c>
      <c r="I19" s="272">
        <v>0.7</v>
      </c>
      <c r="J19" s="273">
        <v>0.3</v>
      </c>
      <c r="K19" s="273">
        <v>0.15</v>
      </c>
      <c r="L19" s="1">
        <f t="shared" ref="L19:L26" si="0">E19*G19*$I$19</f>
        <v>0</v>
      </c>
    </row>
    <row r="20" spans="1:18">
      <c r="A20" s="1">
        <v>2</v>
      </c>
      <c r="B20" s="25" t="s">
        <v>448</v>
      </c>
      <c r="F20" s="39">
        <v>80</v>
      </c>
      <c r="G20" s="39">
        <v>70</v>
      </c>
      <c r="H20" s="39">
        <v>40</v>
      </c>
      <c r="I20" s="272"/>
      <c r="J20" s="273"/>
      <c r="K20" s="273"/>
      <c r="L20" s="1">
        <f t="shared" si="0"/>
        <v>0</v>
      </c>
    </row>
    <row r="21" spans="1:18">
      <c r="A21" s="1">
        <v>3</v>
      </c>
      <c r="B21" s="25" t="s">
        <v>438</v>
      </c>
      <c r="F21" s="39">
        <v>310</v>
      </c>
      <c r="G21" s="33">
        <v>280</v>
      </c>
      <c r="H21" s="39">
        <v>155</v>
      </c>
      <c r="I21" s="272"/>
      <c r="J21" s="273"/>
      <c r="K21" s="273"/>
      <c r="L21" s="1">
        <f>E21*G21*$I$19</f>
        <v>0</v>
      </c>
    </row>
    <row r="22" spans="1:18">
      <c r="A22" s="1">
        <v>4</v>
      </c>
      <c r="B22" s="26" t="s">
        <v>449</v>
      </c>
      <c r="F22" s="39">
        <v>270</v>
      </c>
      <c r="G22" s="33">
        <v>240</v>
      </c>
      <c r="H22" s="39">
        <v>135</v>
      </c>
      <c r="I22" s="272"/>
      <c r="J22" s="273"/>
      <c r="K22" s="273"/>
      <c r="L22" s="1">
        <f t="shared" si="0"/>
        <v>0</v>
      </c>
    </row>
    <row r="23" spans="1:18">
      <c r="A23" s="1">
        <v>5</v>
      </c>
      <c r="B23" s="27" t="s">
        <v>440</v>
      </c>
      <c r="F23" s="39">
        <v>350</v>
      </c>
      <c r="G23" s="33">
        <v>300</v>
      </c>
      <c r="H23" s="39">
        <v>165</v>
      </c>
      <c r="I23" s="272"/>
      <c r="J23" s="273"/>
      <c r="K23" s="273"/>
      <c r="L23" s="1">
        <f>E23*G23*$I$19</f>
        <v>0</v>
      </c>
    </row>
    <row r="24" spans="1:18">
      <c r="A24" s="1">
        <v>6</v>
      </c>
      <c r="B24" s="24" t="s">
        <v>462</v>
      </c>
      <c r="F24" s="39">
        <v>310</v>
      </c>
      <c r="G24" s="39">
        <v>280</v>
      </c>
      <c r="H24" s="39">
        <v>155</v>
      </c>
      <c r="I24" s="272"/>
      <c r="J24" s="273"/>
      <c r="K24" s="273"/>
      <c r="L24" s="1">
        <f t="shared" si="0"/>
        <v>0</v>
      </c>
    </row>
    <row r="25" spans="1:18">
      <c r="A25" s="1">
        <v>7</v>
      </c>
      <c r="B25" s="24" t="s">
        <v>441</v>
      </c>
      <c r="F25" s="39">
        <v>320</v>
      </c>
      <c r="G25" s="39">
        <v>290</v>
      </c>
      <c r="H25" s="39">
        <v>160</v>
      </c>
      <c r="I25" s="272"/>
      <c r="J25" s="273"/>
      <c r="K25" s="273"/>
      <c r="L25" s="1">
        <f t="shared" si="0"/>
        <v>0</v>
      </c>
    </row>
    <row r="26" spans="1:18">
      <c r="A26" s="1">
        <v>8</v>
      </c>
      <c r="B26" s="24" t="s">
        <v>450</v>
      </c>
      <c r="F26" s="39">
        <v>250</v>
      </c>
      <c r="G26" s="39">
        <v>240</v>
      </c>
      <c r="H26" s="39">
        <v>135</v>
      </c>
      <c r="I26" s="272"/>
      <c r="J26" s="273"/>
      <c r="K26" s="273"/>
      <c r="L26" s="1">
        <f t="shared" si="0"/>
        <v>0</v>
      </c>
    </row>
    <row r="27" spans="1:18">
      <c r="B27" s="1" t="s">
        <v>11</v>
      </c>
      <c r="C27" s="1">
        <f>C67</f>
        <v>0</v>
      </c>
      <c r="D27" s="1">
        <f>D67</f>
        <v>0</v>
      </c>
      <c r="E27" s="1">
        <f>C27*D27</f>
        <v>0</v>
      </c>
      <c r="F27" s="39">
        <v>500</v>
      </c>
      <c r="G27" s="39">
        <v>380</v>
      </c>
      <c r="H27" s="39">
        <v>220</v>
      </c>
      <c r="I27" s="272"/>
      <c r="J27" s="273"/>
      <c r="K27" s="273"/>
      <c r="L27" s="29"/>
    </row>
    <row r="28" spans="1:18">
      <c r="C28" s="35" t="s">
        <v>460</v>
      </c>
      <c r="D28" s="9"/>
      <c r="E28" s="9"/>
      <c r="F28" s="9"/>
      <c r="G28" s="9"/>
      <c r="H28" s="9"/>
      <c r="I28" s="9"/>
      <c r="J28" s="9"/>
      <c r="K28" s="9"/>
    </row>
    <row r="29" spans="1:18">
      <c r="C29" s="34" t="s">
        <v>477</v>
      </c>
      <c r="D29" s="1" t="s">
        <v>478</v>
      </c>
    </row>
    <row r="30" spans="1:18">
      <c r="B30" s="34" t="str">
        <f>B45</f>
        <v>Południe</v>
      </c>
      <c r="C30" s="34" t="str">
        <f>'Pom4'!H53</f>
        <v>3-szybowe</v>
      </c>
      <c r="D30" s="34" t="str">
        <f>'Pom4'!H59</f>
        <v>Brak</v>
      </c>
      <c r="E30" s="34">
        <f>IF(C30="brak",0,'Pom4'!J55*'Pom4'!J57)</f>
        <v>2.16</v>
      </c>
      <c r="F30" s="34">
        <f>IF(C30=$F$17,VLOOKUP(B30,tabela_okna,5,0),0)</f>
        <v>0</v>
      </c>
      <c r="G30" s="34">
        <f>IF(C30=$G$17,VLOOKUP(B30,tabela_okna,6,0),0)</f>
        <v>300</v>
      </c>
      <c r="H30" s="34">
        <f>IF(C30=$H$17,VLOOKUP(B30,tabela_okna,7,0),0)</f>
        <v>0</v>
      </c>
      <c r="I30" s="34">
        <f>IF(D30=$I$17,$I$19,0)</f>
        <v>0</v>
      </c>
      <c r="J30" s="34">
        <f>IF(D30=$J$17,$J$19,0)</f>
        <v>0</v>
      </c>
      <c r="K30" s="34">
        <f>IF(D30=$K$17,$K$19,0)</f>
        <v>0</v>
      </c>
      <c r="L30" s="11">
        <f>E30*(F30+G30+H30)*N30</f>
        <v>648</v>
      </c>
      <c r="M30" s="1" t="s">
        <v>68</v>
      </c>
      <c r="N30" s="1">
        <f>IF((I30+J30+K30=0),1,MAX(I30,J30,K30))</f>
        <v>1</v>
      </c>
      <c r="O30" s="36">
        <f>L30+L31</f>
        <v>648</v>
      </c>
      <c r="P30" s="36"/>
      <c r="Q30" s="36"/>
      <c r="R30" s="36"/>
    </row>
    <row r="31" spans="1:18">
      <c r="B31" s="34" t="str">
        <f t="shared" ref="B31:B33" si="1">B46</f>
        <v>Zachód</v>
      </c>
      <c r="C31" s="34" t="str">
        <f>'Pom4'!T53</f>
        <v>Brak</v>
      </c>
      <c r="D31" s="34" t="str">
        <f>'Pom4'!T59</f>
        <v>Brak</v>
      </c>
      <c r="E31" s="34">
        <f>IF(C31="brak",0,'Pom4'!W55*'Pom4'!W57)</f>
        <v>0</v>
      </c>
      <c r="F31" s="34">
        <f>IF(C31=$F$17,VLOOKUP(B31,tabela_okna,5,0),0)</f>
        <v>0</v>
      </c>
      <c r="G31" s="34">
        <f>IF(C31=$G$17,VLOOKUP(B31,tabela_okna,6,0),0)</f>
        <v>0</v>
      </c>
      <c r="H31" s="34">
        <f>IF(C31=$H$17,VLOOKUP(B31,tabela_okna,7,0),0)</f>
        <v>0</v>
      </c>
      <c r="I31" s="34">
        <f>IF(D31=$I$17,$I$19,0)</f>
        <v>0</v>
      </c>
      <c r="J31" s="34">
        <f>IF(D31=$J$17,$J$19,0)</f>
        <v>0</v>
      </c>
      <c r="K31" s="34">
        <f>IF(D31=$K$17,$K$19,0)</f>
        <v>0</v>
      </c>
      <c r="L31" s="11">
        <f>E31*(F31+G31+H31)*N31</f>
        <v>0</v>
      </c>
      <c r="M31" s="1" t="s">
        <v>68</v>
      </c>
      <c r="N31" s="1">
        <f>IF((I31+J31+K31=0),1,MAX(I31,J31,K31))</f>
        <v>1</v>
      </c>
      <c r="O31" s="36"/>
      <c r="P31" s="36">
        <f>L31+L32</f>
        <v>120</v>
      </c>
      <c r="Q31" s="36"/>
      <c r="R31" s="36"/>
    </row>
    <row r="32" spans="1:18">
      <c r="B32" s="34" t="str">
        <f t="shared" si="1"/>
        <v>Północ</v>
      </c>
      <c r="C32" s="34" t="str">
        <f>'Pom4'!T77</f>
        <v>3-szybowe</v>
      </c>
      <c r="D32" s="34" t="str">
        <f>'Pom4'!T83</f>
        <v>Brak</v>
      </c>
      <c r="E32" s="34">
        <f>IF(C32="Brak",0,'Pom4'!W79*'Pom4'!W81)</f>
        <v>2</v>
      </c>
      <c r="F32" s="34">
        <f>IF(C32=$F$17,VLOOKUP(B32,tabela_okna,5,0),0)</f>
        <v>0</v>
      </c>
      <c r="G32" s="34">
        <f>IF(C32=$G$17,VLOOKUP(B32,tabela_okna,6,0),0)</f>
        <v>60</v>
      </c>
      <c r="H32" s="34">
        <f>IF(C32=$H$17,VLOOKUP(B32,tabela_okna,7,0),0)</f>
        <v>0</v>
      </c>
      <c r="I32" s="34">
        <f>IF(D32=$I$17,$I$19,0)</f>
        <v>0</v>
      </c>
      <c r="J32" s="34">
        <f>IF(D32=$J$17,$J$19,0)</f>
        <v>0</v>
      </c>
      <c r="K32" s="34">
        <f>IF(D32=$K$17,$K$19,0)</f>
        <v>0</v>
      </c>
      <c r="L32" s="11">
        <f>E32*(F32+G32+H32)*N32</f>
        <v>120</v>
      </c>
      <c r="M32" s="1" t="s">
        <v>68</v>
      </c>
      <c r="N32" s="1">
        <f t="shared" ref="N32:N33" si="2">IF((I32+J32+K32=0),1,MAX(I32,J32,K32))</f>
        <v>1</v>
      </c>
      <c r="O32" s="36"/>
      <c r="P32" s="36"/>
      <c r="Q32" s="36">
        <f>L32+L33</f>
        <v>120</v>
      </c>
      <c r="R32" s="36"/>
    </row>
    <row r="33" spans="1:19">
      <c r="B33" s="34" t="str">
        <f t="shared" si="1"/>
        <v>Wschód</v>
      </c>
      <c r="C33" s="34" t="str">
        <f>'Pom4'!H77</f>
        <v>Brak</v>
      </c>
      <c r="D33" s="34" t="str">
        <f>'Pom4'!H83</f>
        <v>Brak</v>
      </c>
      <c r="E33" s="34">
        <f>IF(C33="Brak",0,'Pom4'!J79*'Pom4'!J81)</f>
        <v>0</v>
      </c>
      <c r="F33" s="34">
        <f>IF(C33=$F$17,VLOOKUP(B33,tabela_okna,5,0),0)</f>
        <v>0</v>
      </c>
      <c r="G33" s="34">
        <f>IF(C33=$G$17,VLOOKUP(B33,tabela_okna,6,0),0)</f>
        <v>0</v>
      </c>
      <c r="H33" s="34">
        <f>IF(C33=$H$17,VLOOKUP(B33,tabela_okna,7,0),0)</f>
        <v>0</v>
      </c>
      <c r="I33" s="34">
        <f>IF(D33=$I$17,$I$19,0)</f>
        <v>0</v>
      </c>
      <c r="J33" s="34">
        <f>IF(D33=$J$17,$J$19,0)</f>
        <v>0</v>
      </c>
      <c r="K33" s="34">
        <f>IF(D33=$K$17,$K$19,0)</f>
        <v>0</v>
      </c>
      <c r="L33" s="11">
        <f>E33*(F33+G33+H33)*N33</f>
        <v>0</v>
      </c>
      <c r="M33" s="1" t="s">
        <v>68</v>
      </c>
      <c r="N33" s="1">
        <f t="shared" si="2"/>
        <v>1</v>
      </c>
      <c r="O33" s="36"/>
      <c r="P33" s="36"/>
      <c r="Q33" s="36"/>
      <c r="R33" s="36">
        <f>L33+L30</f>
        <v>648</v>
      </c>
    </row>
    <row r="34" spans="1:19">
      <c r="B34" s="34"/>
      <c r="C34" s="34" t="s">
        <v>480</v>
      </c>
      <c r="D34" s="34"/>
      <c r="E34" s="34"/>
      <c r="F34" s="34"/>
      <c r="G34" s="34"/>
      <c r="H34" s="34"/>
      <c r="I34" s="34"/>
      <c r="J34" s="34"/>
      <c r="K34" s="34"/>
      <c r="L34" s="34"/>
    </row>
    <row r="35" spans="1:19">
      <c r="B35" s="34" t="str">
        <f>B30</f>
        <v>Południe</v>
      </c>
      <c r="C35" s="34" t="s">
        <v>454</v>
      </c>
      <c r="D35" s="34"/>
      <c r="E35" s="34">
        <f>IF(C35="Zewnętrzne",'Pom4'!#REF!*'Pom4'!#REF!,0)</f>
        <v>0</v>
      </c>
      <c r="F35" s="34"/>
      <c r="G35" s="34"/>
      <c r="H35" s="34"/>
      <c r="I35" s="34"/>
      <c r="J35" s="34"/>
      <c r="K35" s="34"/>
      <c r="L35" s="34"/>
      <c r="R35" s="1">
        <f>INT(MAX(O30,P31,Q32,R33))</f>
        <v>648</v>
      </c>
      <c r="S35" s="1" t="s">
        <v>68</v>
      </c>
    </row>
    <row r="36" spans="1:19">
      <c r="B36" s="34" t="str">
        <f>B31</f>
        <v>Zachód</v>
      </c>
      <c r="C36" s="34" t="s">
        <v>454</v>
      </c>
      <c r="D36" s="34"/>
      <c r="E36" s="34">
        <f>IF(C36="Zewnętrzne",'Pom4'!#REF!*'Pom4'!#REF!,0)</f>
        <v>0</v>
      </c>
      <c r="F36" s="34"/>
      <c r="G36" s="34"/>
      <c r="H36" s="34"/>
      <c r="I36" s="34"/>
      <c r="J36" s="34"/>
      <c r="K36" s="34"/>
      <c r="L36" s="34"/>
    </row>
    <row r="37" spans="1:19">
      <c r="B37" s="34" t="str">
        <f>B32</f>
        <v>Północ</v>
      </c>
      <c r="C37" s="34" t="s">
        <v>454</v>
      </c>
      <c r="D37" s="34"/>
      <c r="E37" s="34">
        <f>IF(C37="Zewnętrzne",'Pom4'!#REF!*'Pom4'!#REF!,0)</f>
        <v>0</v>
      </c>
      <c r="F37" s="34"/>
      <c r="G37" s="34"/>
      <c r="H37" s="34"/>
      <c r="I37" s="34"/>
      <c r="J37" s="34"/>
      <c r="K37" s="34"/>
      <c r="L37" s="34"/>
    </row>
    <row r="38" spans="1:19">
      <c r="B38" s="34" t="str">
        <f>B33</f>
        <v>Wschód</v>
      </c>
      <c r="C38" s="34" t="s">
        <v>520</v>
      </c>
      <c r="D38" s="34"/>
      <c r="E38" s="34">
        <f>IF(C38="Zewnętrzne",'Pom4'!#REF!*'Pom4'!#REF!,0)</f>
        <v>0</v>
      </c>
      <c r="F38" s="34"/>
      <c r="G38" s="34"/>
      <c r="H38" s="34"/>
      <c r="I38" s="34"/>
      <c r="J38" s="34"/>
      <c r="K38" s="34"/>
      <c r="L38" s="34"/>
    </row>
    <row r="39" spans="1:19">
      <c r="B39" s="34"/>
      <c r="C39" s="34" t="s">
        <v>481</v>
      </c>
      <c r="D39" s="34" t="s">
        <v>478</v>
      </c>
      <c r="E39" s="34"/>
      <c r="F39" s="34"/>
      <c r="G39" s="34"/>
      <c r="H39" s="34"/>
      <c r="I39" s="34"/>
      <c r="J39" s="34"/>
      <c r="K39" s="34"/>
      <c r="L39" s="34"/>
    </row>
    <row r="40" spans="1:19" ht="14.4" thickBot="1">
      <c r="B40" s="34"/>
      <c r="C40" s="34" t="str">
        <f>'Pom4'!H110</f>
        <v>Brak</v>
      </c>
      <c r="D40" s="34" t="str">
        <f>F67</f>
        <v>Brak</v>
      </c>
      <c r="E40" s="34">
        <f>IF(C40="Brak",0,E67)</f>
        <v>0</v>
      </c>
      <c r="F40" s="34">
        <f>IF($C$40=F17,F27,0)</f>
        <v>0</v>
      </c>
      <c r="G40" s="34">
        <f>IF($C$40=G17,G27,0)</f>
        <v>0</v>
      </c>
      <c r="H40" s="34">
        <f>IF($C$40=H17,H27,0)</f>
        <v>0</v>
      </c>
      <c r="I40" s="34">
        <f>IF($D$40=I17,I19,0)</f>
        <v>0</v>
      </c>
      <c r="J40" s="34">
        <f>IF($D$40=J17,J19,0)</f>
        <v>0</v>
      </c>
      <c r="K40" s="34">
        <f>IF($D$40=K17,K19,0)</f>
        <v>0</v>
      </c>
      <c r="L40" s="11">
        <f>E40*(F40+G40+H40)*N40</f>
        <v>0</v>
      </c>
      <c r="M40" s="1" t="s">
        <v>68</v>
      </c>
      <c r="N40" s="1">
        <f t="shared" ref="N40" si="3">IF((I40+J40+K40=0),1,MAX(I40,J40,K40))</f>
        <v>1</v>
      </c>
    </row>
    <row r="41" spans="1:19" ht="14.4" thickBot="1">
      <c r="B41" s="29"/>
      <c r="J41" s="274" t="s">
        <v>21</v>
      </c>
      <c r="K41" s="274"/>
      <c r="L41" s="32">
        <f>INT(MAX(O30,P31,Q32,R33)+L40)</f>
        <v>648</v>
      </c>
      <c r="M41" s="1" t="s">
        <v>68</v>
      </c>
    </row>
    <row r="42" spans="1:19" ht="15.6">
      <c r="B42" s="270" t="s">
        <v>479</v>
      </c>
      <c r="C42" s="270"/>
      <c r="D42" s="270"/>
      <c r="E42" s="270"/>
      <c r="F42" s="270"/>
      <c r="G42" s="270"/>
      <c r="H42" s="270"/>
      <c r="I42" s="270"/>
      <c r="J42" s="270"/>
      <c r="K42" s="270"/>
      <c r="L42" s="270"/>
    </row>
    <row r="43" spans="1:19" ht="25.5" customHeight="1">
      <c r="C43" s="1" t="s">
        <v>3</v>
      </c>
      <c r="D43" s="1" t="s">
        <v>5</v>
      </c>
      <c r="E43" s="1" t="s">
        <v>4</v>
      </c>
      <c r="F43" s="271" t="s">
        <v>19</v>
      </c>
      <c r="G43" s="271"/>
      <c r="H43" s="1" t="s">
        <v>461</v>
      </c>
      <c r="J43" s="269" t="s">
        <v>20</v>
      </c>
      <c r="K43" s="269"/>
      <c r="L43" s="5" t="s">
        <v>16</v>
      </c>
    </row>
    <row r="44" spans="1:19">
      <c r="C44" s="40" t="s">
        <v>7</v>
      </c>
      <c r="D44" s="40" t="s">
        <v>7</v>
      </c>
      <c r="E44" s="40" t="s">
        <v>8</v>
      </c>
      <c r="F44" s="273" t="s">
        <v>8</v>
      </c>
      <c r="G44" s="273"/>
      <c r="J44" s="269" t="s">
        <v>18</v>
      </c>
      <c r="K44" s="269"/>
      <c r="L44" s="40" t="s">
        <v>17</v>
      </c>
    </row>
    <row r="45" spans="1:19">
      <c r="A45" s="1">
        <f>VLOOKUP(B45,lista_kierunki_swiata2,2,0)</f>
        <v>5</v>
      </c>
      <c r="B45" s="30" t="str">
        <f>'Pom4'!H43</f>
        <v>Południe</v>
      </c>
      <c r="C45" s="8">
        <f>'Pom4'!J48</f>
        <v>3.35</v>
      </c>
      <c r="D45" s="8">
        <f>'Pom4'!J50</f>
        <v>2.58</v>
      </c>
      <c r="E45" s="8">
        <f>D45*C45</f>
        <v>8.6430000000000007</v>
      </c>
      <c r="F45" s="269">
        <f>E45-E30-E35</f>
        <v>6.4830000000000005</v>
      </c>
      <c r="G45" s="269"/>
      <c r="H45" s="1" t="str">
        <f>'Pom4'!H46</f>
        <v>Zewnętrzna</v>
      </c>
      <c r="J45" s="31">
        <v>10</v>
      </c>
      <c r="K45" s="31">
        <v>25</v>
      </c>
      <c r="L45" s="1">
        <f>IF(H45="zewnętrzna",F45*K45,F45*J45)</f>
        <v>162.07500000000002</v>
      </c>
    </row>
    <row r="46" spans="1:19">
      <c r="A46" s="1">
        <f>IF(A45=8,2,IF(A45=7,1,A45+2))</f>
        <v>7</v>
      </c>
      <c r="B46" s="1" t="str">
        <f>VLOOKUP(A46,lista_kierunki_swiata,2)</f>
        <v>Zachód</v>
      </c>
      <c r="C46" s="1">
        <f>'Pom4'!W48</f>
        <v>4.95</v>
      </c>
      <c r="D46" s="1">
        <f>'Pom4'!W50</f>
        <v>2.58</v>
      </c>
      <c r="E46" s="8">
        <f>D46*C46</f>
        <v>12.771000000000001</v>
      </c>
      <c r="F46" s="269">
        <f>E46-E31-E36</f>
        <v>12.771000000000001</v>
      </c>
      <c r="G46" s="269"/>
      <c r="H46" s="1" t="str">
        <f>'Pom4'!T46</f>
        <v>Zewnętrzna</v>
      </c>
      <c r="J46" s="31">
        <v>10</v>
      </c>
      <c r="K46" s="31">
        <v>25</v>
      </c>
      <c r="L46" s="1">
        <f t="shared" ref="L46:L48" si="4">IF(H46="zewnętrzna",F46*K46,F46*J46)</f>
        <v>319.27500000000003</v>
      </c>
    </row>
    <row r="47" spans="1:19">
      <c r="A47" s="1">
        <f>IF(A46=8,2,IF(A46=7,1,A46+2))</f>
        <v>1</v>
      </c>
      <c r="B47" s="1" t="str">
        <f>VLOOKUP(A47,lista_kierunki_swiata,2)</f>
        <v>Północ</v>
      </c>
      <c r="C47" s="1">
        <f>'Pom4'!W72</f>
        <v>3.35</v>
      </c>
      <c r="D47" s="1">
        <f>'Pom4'!W74</f>
        <v>2.58</v>
      </c>
      <c r="E47" s="8">
        <f>D47*C47</f>
        <v>8.6430000000000007</v>
      </c>
      <c r="F47" s="269">
        <f>E47-E32-E37</f>
        <v>6.6430000000000007</v>
      </c>
      <c r="G47" s="269"/>
      <c r="H47" s="1" t="str">
        <f>'Pom4'!T70</f>
        <v>Wewnętrzna</v>
      </c>
      <c r="J47" s="31">
        <v>10</v>
      </c>
      <c r="K47" s="31">
        <v>25</v>
      </c>
      <c r="L47" s="1">
        <f t="shared" si="4"/>
        <v>66.430000000000007</v>
      </c>
    </row>
    <row r="48" spans="1:19" ht="14.4" thickBot="1">
      <c r="A48" s="1">
        <f>IF(A47=8,2,IF(A47=7,1,A47+2))</f>
        <v>3</v>
      </c>
      <c r="B48" s="1" t="str">
        <f>VLOOKUP(A48,lista_kierunki_swiata,2)</f>
        <v>Wschód</v>
      </c>
      <c r="C48" s="1">
        <f>'Pom4'!J72</f>
        <v>4.95</v>
      </c>
      <c r="D48" s="1">
        <f>'Pom4'!J74</f>
        <v>2.58</v>
      </c>
      <c r="E48" s="8">
        <f>D48*C48</f>
        <v>12.771000000000001</v>
      </c>
      <c r="F48" s="269">
        <f>E48-E33-E38</f>
        <v>12.771000000000001</v>
      </c>
      <c r="G48" s="269"/>
      <c r="H48" s="1" t="str">
        <f>'Pom4'!H70</f>
        <v>Wewnętrzna</v>
      </c>
      <c r="J48" s="31">
        <v>10</v>
      </c>
      <c r="K48" s="31">
        <v>25</v>
      </c>
      <c r="L48" s="1">
        <f t="shared" si="4"/>
        <v>127.71000000000001</v>
      </c>
    </row>
    <row r="49" spans="2:13" ht="14.4" thickBot="1">
      <c r="C49" s="28"/>
      <c r="J49" s="274" t="s">
        <v>21</v>
      </c>
      <c r="K49" s="274"/>
      <c r="L49" s="32">
        <f>INT(L45+L46+L47+L48)</f>
        <v>675</v>
      </c>
      <c r="M49" s="1" t="s">
        <v>68</v>
      </c>
    </row>
    <row r="51" spans="2:13" ht="15.6">
      <c r="B51" s="270" t="s">
        <v>474</v>
      </c>
      <c r="C51" s="270"/>
      <c r="D51" s="270"/>
      <c r="E51" s="270"/>
      <c r="F51" s="270"/>
      <c r="G51" s="270"/>
      <c r="H51" s="270"/>
      <c r="I51" s="270"/>
      <c r="J51" s="270"/>
      <c r="K51" s="270"/>
      <c r="L51" s="270"/>
    </row>
    <row r="52" spans="2:13" ht="25.5" customHeight="1">
      <c r="C52" s="1" t="s">
        <v>2</v>
      </c>
      <c r="D52" s="1" t="s">
        <v>3</v>
      </c>
      <c r="E52" s="1" t="s">
        <v>4</v>
      </c>
      <c r="J52" s="269" t="s">
        <v>20</v>
      </c>
      <c r="K52" s="269"/>
      <c r="L52" s="5" t="s">
        <v>16</v>
      </c>
    </row>
    <row r="53" spans="2:13">
      <c r="C53" s="39" t="s">
        <v>7</v>
      </c>
      <c r="D53" s="39" t="s">
        <v>7</v>
      </c>
      <c r="E53" s="39" t="s">
        <v>8</v>
      </c>
      <c r="J53" s="269" t="s">
        <v>18</v>
      </c>
      <c r="K53" s="269"/>
      <c r="L53" s="40" t="s">
        <v>17</v>
      </c>
    </row>
    <row r="54" spans="2:13" ht="14.4" thickBot="1">
      <c r="C54" s="1">
        <f>'Pom4'!M27</f>
        <v>4.95</v>
      </c>
      <c r="D54" s="1">
        <f>'Pom4'!M24</f>
        <v>3.35</v>
      </c>
      <c r="E54" s="1">
        <f>IF('Pom4'!L121="Tak",C54*D54,0)</f>
        <v>16.5825</v>
      </c>
      <c r="J54" s="269">
        <v>10</v>
      </c>
      <c r="K54" s="269"/>
      <c r="L54" s="1">
        <f>E54*J54</f>
        <v>165.82499999999999</v>
      </c>
    </row>
    <row r="55" spans="2:13" ht="14.4" thickBot="1">
      <c r="C55" s="28"/>
      <c r="J55" s="274" t="s">
        <v>21</v>
      </c>
      <c r="K55" s="274"/>
      <c r="L55" s="32">
        <f>INT(L54)</f>
        <v>165</v>
      </c>
      <c r="M55" s="1" t="s">
        <v>68</v>
      </c>
    </row>
    <row r="57" spans="2:13" ht="15.6">
      <c r="B57" s="270" t="s">
        <v>24</v>
      </c>
      <c r="C57" s="270"/>
      <c r="D57" s="270"/>
      <c r="E57" s="270"/>
      <c r="F57" s="270"/>
      <c r="G57" s="270"/>
      <c r="H57" s="270"/>
      <c r="I57" s="270"/>
      <c r="J57" s="270"/>
      <c r="K57" s="270"/>
      <c r="L57" s="270"/>
    </row>
    <row r="58" spans="2:13" ht="25.5" customHeight="1">
      <c r="C58" s="269" t="s">
        <v>12</v>
      </c>
      <c r="D58" s="269"/>
      <c r="E58" s="269"/>
      <c r="F58" s="269" t="s">
        <v>20</v>
      </c>
      <c r="G58" s="269"/>
      <c r="H58" s="269"/>
      <c r="L58" s="5" t="s">
        <v>16</v>
      </c>
    </row>
    <row r="59" spans="2:13">
      <c r="C59" s="39"/>
      <c r="D59" s="39"/>
      <c r="E59" s="39"/>
      <c r="F59" s="269" t="str">
        <f>H111</f>
        <v>Płaski</v>
      </c>
      <c r="G59" s="269"/>
      <c r="H59" s="269" t="str">
        <f>H112</f>
        <v>Spadzisty</v>
      </c>
      <c r="I59" s="269"/>
      <c r="J59" s="1" t="str">
        <f>H113</f>
        <v>Strop pomieszczenia bez chłodzenia</v>
      </c>
    </row>
    <row r="60" spans="2:13" ht="27.6">
      <c r="C60" s="39" t="s">
        <v>3</v>
      </c>
      <c r="D60" s="39" t="s">
        <v>2</v>
      </c>
      <c r="E60" s="39" t="s">
        <v>4</v>
      </c>
      <c r="F60" s="41" t="s">
        <v>22</v>
      </c>
      <c r="G60" s="41" t="s">
        <v>23</v>
      </c>
      <c r="H60" s="41" t="s">
        <v>22</v>
      </c>
      <c r="I60" s="41" t="s">
        <v>23</v>
      </c>
      <c r="J60" s="269"/>
      <c r="K60" s="269"/>
      <c r="L60" s="40" t="s">
        <v>17</v>
      </c>
    </row>
    <row r="61" spans="2:13">
      <c r="C61" s="40" t="s">
        <v>7</v>
      </c>
      <c r="D61" s="40" t="s">
        <v>7</v>
      </c>
      <c r="E61" s="40" t="s">
        <v>8</v>
      </c>
      <c r="F61" s="5" t="s">
        <v>18</v>
      </c>
      <c r="G61" s="5" t="s">
        <v>18</v>
      </c>
      <c r="H61" s="5" t="s">
        <v>18</v>
      </c>
      <c r="I61" s="5" t="s">
        <v>18</v>
      </c>
      <c r="J61" s="269" t="s">
        <v>18</v>
      </c>
      <c r="K61" s="269"/>
    </row>
    <row r="62" spans="2:13">
      <c r="F62" s="39">
        <v>60</v>
      </c>
      <c r="G62" s="39">
        <v>30</v>
      </c>
      <c r="H62" s="39">
        <v>50</v>
      </c>
      <c r="I62" s="1">
        <v>25</v>
      </c>
      <c r="J62" s="269">
        <v>10</v>
      </c>
      <c r="K62" s="269"/>
    </row>
    <row r="63" spans="2:13">
      <c r="B63" s="1" t="s">
        <v>475</v>
      </c>
      <c r="C63" s="1">
        <f>'Pom4'!M24</f>
        <v>3.35</v>
      </c>
      <c r="D63" s="1">
        <f>'Pom4'!M27</f>
        <v>4.95</v>
      </c>
      <c r="E63" s="1">
        <f>C63*D63</f>
        <v>16.5825</v>
      </c>
      <c r="F63" s="269" t="str">
        <f>'Pom4'!H104</f>
        <v>Spadzisty</v>
      </c>
      <c r="G63" s="269"/>
      <c r="H63" s="269" t="str">
        <f>'Pom4'!H107</f>
        <v>Izolowany</v>
      </c>
      <c r="I63" s="269"/>
      <c r="J63" s="39"/>
      <c r="K63" s="39"/>
      <c r="L63" s="1">
        <f>(C63*D63-C67*D67)*(F66+H66+J66)</f>
        <v>414.5625</v>
      </c>
    </row>
    <row r="64" spans="2:13">
      <c r="F64" s="269">
        <f>IF(F63=F59,1,0)</f>
        <v>0</v>
      </c>
      <c r="G64" s="269"/>
      <c r="H64" s="269">
        <f>IF(F63=H59,1,0)</f>
        <v>1</v>
      </c>
      <c r="I64" s="269"/>
      <c r="J64" s="269">
        <f>IF(F63=K59,1,0)</f>
        <v>0</v>
      </c>
      <c r="K64" s="269"/>
    </row>
    <row r="65" spans="2:13">
      <c r="F65" s="269">
        <f>IF(H63=F60,F62,G62)</f>
        <v>30</v>
      </c>
      <c r="G65" s="269"/>
      <c r="H65" s="269">
        <f>IF(H63=H60,H62,I62)</f>
        <v>25</v>
      </c>
      <c r="I65" s="269"/>
      <c r="J65" s="269">
        <v>10</v>
      </c>
      <c r="K65" s="269"/>
    </row>
    <row r="66" spans="2:13">
      <c r="F66" s="269">
        <f>F64*F65</f>
        <v>0</v>
      </c>
      <c r="G66" s="269"/>
      <c r="H66" s="269">
        <f t="shared" ref="H66" si="5">H64*H65</f>
        <v>25</v>
      </c>
      <c r="I66" s="269"/>
      <c r="J66" s="269">
        <f t="shared" ref="J66" si="6">J64*J65</f>
        <v>0</v>
      </c>
      <c r="K66" s="269"/>
    </row>
    <row r="67" spans="2:13" ht="14.4" thickBot="1">
      <c r="B67" s="1" t="s">
        <v>463</v>
      </c>
      <c r="C67" s="1">
        <f>'Pom4'!J112</f>
        <v>0</v>
      </c>
      <c r="D67" s="1">
        <f>'Pom4'!J114</f>
        <v>0</v>
      </c>
      <c r="E67" s="1">
        <f>C67*D67</f>
        <v>0</v>
      </c>
      <c r="F67" s="269" t="str">
        <f>'Pom4'!H116</f>
        <v>Brak</v>
      </c>
      <c r="G67" s="269"/>
      <c r="H67" s="269"/>
      <c r="I67" s="269"/>
      <c r="J67" s="39"/>
      <c r="K67" s="39"/>
    </row>
    <row r="68" spans="2:13" ht="14.4" thickBot="1">
      <c r="J68" s="274" t="s">
        <v>21</v>
      </c>
      <c r="K68" s="274"/>
      <c r="L68" s="32">
        <f>INT(L63+L67)</f>
        <v>414</v>
      </c>
      <c r="M68" s="1" t="s">
        <v>68</v>
      </c>
    </row>
    <row r="70" spans="2:13" ht="15.6">
      <c r="B70" s="270" t="s">
        <v>25</v>
      </c>
      <c r="C70" s="270"/>
      <c r="D70" s="270"/>
      <c r="E70" s="270"/>
      <c r="F70" s="270"/>
      <c r="G70" s="270"/>
      <c r="H70" s="270"/>
      <c r="I70" s="270"/>
      <c r="J70" s="270"/>
      <c r="K70" s="270"/>
      <c r="L70" s="270"/>
    </row>
    <row r="71" spans="2:13" ht="25.5" customHeight="1">
      <c r="C71" s="269" t="s">
        <v>20</v>
      </c>
      <c r="D71" s="269"/>
      <c r="E71" s="1" t="s">
        <v>27</v>
      </c>
      <c r="L71" s="5" t="s">
        <v>16</v>
      </c>
    </row>
    <row r="72" spans="2:13">
      <c r="C72" s="269" t="s">
        <v>17</v>
      </c>
      <c r="D72" s="269"/>
      <c r="L72" s="39" t="s">
        <v>17</v>
      </c>
    </row>
    <row r="73" spans="2:13">
      <c r="B73" s="1" t="s">
        <v>31</v>
      </c>
      <c r="C73" s="269">
        <v>150</v>
      </c>
      <c r="D73" s="269"/>
      <c r="E73" s="1">
        <f>IF(F73="Tak",1,0)</f>
        <v>1</v>
      </c>
      <c r="F73" s="1" t="str">
        <f>'Pom4'!G138</f>
        <v>Tak</v>
      </c>
      <c r="L73" s="1">
        <f t="shared" ref="L73:L77" si="7">E73*C73</f>
        <v>150</v>
      </c>
    </row>
    <row r="74" spans="2:13">
      <c r="B74" s="1" t="s">
        <v>32</v>
      </c>
      <c r="C74" s="269">
        <v>25</v>
      </c>
      <c r="D74" s="269"/>
      <c r="E74" s="1">
        <f t="shared" ref="E74:E77" si="8">IF(F74="Tak",1,0)</f>
        <v>1</v>
      </c>
      <c r="F74" s="1" t="str">
        <f>'Pom4'!G141</f>
        <v>Tak</v>
      </c>
      <c r="L74" s="1">
        <f t="shared" si="7"/>
        <v>25</v>
      </c>
    </row>
    <row r="75" spans="2:13">
      <c r="B75" s="1" t="s">
        <v>33</v>
      </c>
      <c r="C75" s="269">
        <v>75</v>
      </c>
      <c r="D75" s="269"/>
      <c r="E75" s="1">
        <f t="shared" si="8"/>
        <v>0</v>
      </c>
      <c r="F75" s="1" t="str">
        <f>'Pom4'!Q138</f>
        <v>Nie</v>
      </c>
      <c r="L75" s="1">
        <f t="shared" si="7"/>
        <v>0</v>
      </c>
    </row>
    <row r="76" spans="2:13">
      <c r="B76" s="1" t="s">
        <v>34</v>
      </c>
      <c r="C76" s="269">
        <v>175</v>
      </c>
      <c r="D76" s="269"/>
      <c r="E76" s="1">
        <f t="shared" si="8"/>
        <v>0</v>
      </c>
      <c r="F76" s="1" t="str">
        <f>'Pom4'!G144</f>
        <v>Nie</v>
      </c>
      <c r="L76" s="1">
        <f t="shared" si="7"/>
        <v>0</v>
      </c>
    </row>
    <row r="77" spans="2:13" ht="14.4" thickBot="1">
      <c r="B77" s="1" t="s">
        <v>26</v>
      </c>
      <c r="C77" s="269">
        <v>150</v>
      </c>
      <c r="D77" s="269"/>
      <c r="E77" s="1">
        <f t="shared" si="8"/>
        <v>1</v>
      </c>
      <c r="F77" s="1" t="str">
        <f>'Pom4'!Q141</f>
        <v>Tak</v>
      </c>
      <c r="L77" s="1">
        <f t="shared" si="7"/>
        <v>150</v>
      </c>
    </row>
    <row r="78" spans="2:13" ht="14.4" thickBot="1">
      <c r="J78" s="274" t="s">
        <v>21</v>
      </c>
      <c r="K78" s="274"/>
      <c r="L78" s="32">
        <f>SUM(L73:L77)</f>
        <v>325</v>
      </c>
      <c r="M78" s="1" t="s">
        <v>68</v>
      </c>
    </row>
    <row r="80" spans="2:13" ht="15.6">
      <c r="B80" s="270" t="s">
        <v>28</v>
      </c>
      <c r="C80" s="270"/>
      <c r="D80" s="270"/>
      <c r="E80" s="270"/>
      <c r="F80" s="270"/>
      <c r="G80" s="270"/>
      <c r="H80" s="270"/>
      <c r="I80" s="270"/>
      <c r="J80" s="270"/>
      <c r="K80" s="270"/>
      <c r="L80" s="270"/>
    </row>
    <row r="81" spans="2:13" ht="25.5" customHeight="1">
      <c r="L81" s="5" t="s">
        <v>16</v>
      </c>
    </row>
    <row r="82" spans="2:13" ht="14.4" thickBot="1">
      <c r="B82" s="1" t="s">
        <v>29</v>
      </c>
      <c r="E82" s="1" t="s">
        <v>17</v>
      </c>
      <c r="F82" s="1">
        <v>115</v>
      </c>
      <c r="H82" s="1" t="s">
        <v>28</v>
      </c>
      <c r="I82" s="1">
        <f>'Pom4'!Q144</f>
        <v>2</v>
      </c>
      <c r="L82" s="1">
        <f>I82*F82</f>
        <v>230</v>
      </c>
    </row>
    <row r="83" spans="2:13" ht="14.4" thickBot="1">
      <c r="J83" s="274" t="s">
        <v>21</v>
      </c>
      <c r="K83" s="274"/>
      <c r="L83" s="32">
        <f>L82</f>
        <v>230</v>
      </c>
      <c r="M83" s="1" t="s">
        <v>68</v>
      </c>
    </row>
    <row r="85" spans="2:13" ht="18">
      <c r="B85" s="275" t="s">
        <v>30</v>
      </c>
      <c r="C85" s="275"/>
      <c r="D85" s="275"/>
      <c r="E85" s="275"/>
      <c r="F85" s="275"/>
      <c r="G85" s="275"/>
      <c r="H85" s="275"/>
      <c r="I85" s="275"/>
      <c r="J85" s="276">
        <f>L41+L49+L55+L68+L78+L83</f>
        <v>2457</v>
      </c>
      <c r="K85" s="276"/>
      <c r="L85" s="276"/>
    </row>
    <row r="87" spans="2:13">
      <c r="K87" s="1">
        <f>'Pom4'!M159+'Pom4'!M162</f>
        <v>0</v>
      </c>
    </row>
    <row r="88" spans="2:13">
      <c r="K88" s="1">
        <f>(L83+L78+L68+L55+L41+L49)+K87</f>
        <v>2457</v>
      </c>
      <c r="L88" s="1">
        <f>ROUND(K88/E6/100,2)</f>
        <v>1.48</v>
      </c>
      <c r="M88" s="1" t="s">
        <v>486</v>
      </c>
    </row>
    <row r="89" spans="2:13">
      <c r="B89" s="1" t="s">
        <v>442</v>
      </c>
      <c r="E89" s="24" t="s">
        <v>439</v>
      </c>
      <c r="F89" s="1">
        <v>1</v>
      </c>
      <c r="G89" s="1" t="s">
        <v>490</v>
      </c>
      <c r="H89" s="1" t="s">
        <v>472</v>
      </c>
    </row>
    <row r="90" spans="2:13">
      <c r="B90" s="1" t="s">
        <v>443</v>
      </c>
      <c r="E90" s="25" t="s">
        <v>448</v>
      </c>
      <c r="F90" s="1">
        <v>2</v>
      </c>
      <c r="G90" s="1" t="s">
        <v>491</v>
      </c>
      <c r="H90" s="1" t="s">
        <v>473</v>
      </c>
    </row>
    <row r="91" spans="2:13">
      <c r="B91" s="1" t="s">
        <v>444</v>
      </c>
      <c r="E91" s="25" t="s">
        <v>438</v>
      </c>
      <c r="F91" s="1">
        <v>3</v>
      </c>
      <c r="G91" s="1" t="s">
        <v>492</v>
      </c>
    </row>
    <row r="92" spans="2:13">
      <c r="B92" s="1" t="s">
        <v>445</v>
      </c>
      <c r="E92" s="26" t="s">
        <v>449</v>
      </c>
      <c r="F92" s="1">
        <v>4</v>
      </c>
      <c r="G92" s="1" t="s">
        <v>493</v>
      </c>
      <c r="H92" s="1" t="s">
        <v>454</v>
      </c>
    </row>
    <row r="93" spans="2:13">
      <c r="B93" s="1" t="s">
        <v>446</v>
      </c>
      <c r="E93" s="27" t="s">
        <v>440</v>
      </c>
      <c r="F93" s="1">
        <v>5</v>
      </c>
      <c r="G93" s="1" t="s">
        <v>494</v>
      </c>
      <c r="H93" s="1" t="s">
        <v>470</v>
      </c>
    </row>
    <row r="94" spans="2:13">
      <c r="E94" s="24" t="s">
        <v>462</v>
      </c>
      <c r="F94" s="1">
        <v>6</v>
      </c>
      <c r="G94" s="1" t="s">
        <v>495</v>
      </c>
      <c r="H94" s="1" t="s">
        <v>469</v>
      </c>
    </row>
    <row r="95" spans="2:13">
      <c r="E95" s="24" t="s">
        <v>441</v>
      </c>
      <c r="F95" s="1">
        <v>7</v>
      </c>
      <c r="G95" s="1" t="s">
        <v>68</v>
      </c>
      <c r="H95" s="1" t="s">
        <v>471</v>
      </c>
    </row>
    <row r="96" spans="2:13">
      <c r="E96" s="24" t="s">
        <v>450</v>
      </c>
      <c r="F96" s="1">
        <v>8</v>
      </c>
      <c r="G96" s="1" t="s">
        <v>496</v>
      </c>
    </row>
    <row r="97" spans="8:8">
      <c r="H97" s="1" t="s">
        <v>454</v>
      </c>
    </row>
    <row r="98" spans="8:8">
      <c r="H98" s="1" t="s">
        <v>464</v>
      </c>
    </row>
    <row r="99" spans="8:8">
      <c r="H99" s="1" t="s">
        <v>465</v>
      </c>
    </row>
    <row r="100" spans="8:8">
      <c r="H100" s="1" t="s">
        <v>466</v>
      </c>
    </row>
    <row r="102" spans="8:8">
      <c r="H102" s="1" t="s">
        <v>454</v>
      </c>
    </row>
    <row r="103" spans="8:8">
      <c r="H103" s="1" t="s">
        <v>452</v>
      </c>
    </row>
    <row r="104" spans="8:8">
      <c r="H104" s="1" t="s">
        <v>453</v>
      </c>
    </row>
    <row r="105" spans="8:8">
      <c r="H105" s="1" t="s">
        <v>451</v>
      </c>
    </row>
    <row r="107" spans="8:8">
      <c r="H107" s="1" t="s">
        <v>454</v>
      </c>
    </row>
    <row r="108" spans="8:8">
      <c r="H108" s="1" t="s">
        <v>467</v>
      </c>
    </row>
    <row r="109" spans="8:8">
      <c r="H109" s="1" t="s">
        <v>468</v>
      </c>
    </row>
    <row r="111" spans="8:8">
      <c r="H111" s="1" t="s">
        <v>456</v>
      </c>
    </row>
    <row r="112" spans="8:8">
      <c r="H112" s="1" t="s">
        <v>457</v>
      </c>
    </row>
    <row r="113" spans="1:8">
      <c r="H113" s="1" t="s">
        <v>476</v>
      </c>
    </row>
    <row r="115" spans="1:8">
      <c r="H115" s="1" t="s">
        <v>22</v>
      </c>
    </row>
    <row r="116" spans="1:8">
      <c r="H116" s="1" t="s">
        <v>23</v>
      </c>
    </row>
    <row r="118" spans="1:8">
      <c r="H118" s="1" t="s">
        <v>458</v>
      </c>
    </row>
    <row r="119" spans="1:8">
      <c r="H119" s="1" t="s">
        <v>459</v>
      </c>
    </row>
    <row r="121" spans="1:8" ht="14.4">
      <c r="B121" s="157" t="s">
        <v>488</v>
      </c>
    </row>
    <row r="122" spans="1:8" ht="14.4">
      <c r="C122" s="154" t="s">
        <v>555</v>
      </c>
      <c r="D122" s="154">
        <v>0.9</v>
      </c>
      <c r="E122" s="154" t="s">
        <v>556</v>
      </c>
      <c r="F122" s="98" t="s">
        <v>557</v>
      </c>
      <c r="G122" s="1" t="s">
        <v>558</v>
      </c>
    </row>
    <row r="123" spans="1:8" ht="14.4">
      <c r="A123" s="1">
        <v>1</v>
      </c>
      <c r="B123" s="159" t="s">
        <v>559</v>
      </c>
      <c r="C123" s="155">
        <v>450</v>
      </c>
      <c r="D123" s="156">
        <f>E123*0.9</f>
        <v>3150</v>
      </c>
      <c r="E123" s="155">
        <v>3500</v>
      </c>
      <c r="F123" s="1">
        <f>$K$88</f>
        <v>2457</v>
      </c>
      <c r="G123" s="1">
        <f>IF(F123&lt;=D123,1,5)</f>
        <v>1</v>
      </c>
      <c r="H123" s="1" t="s">
        <v>549</v>
      </c>
    </row>
    <row r="124" spans="1:8" ht="14.4">
      <c r="A124" s="1">
        <v>2</v>
      </c>
      <c r="B124" s="159" t="s">
        <v>553</v>
      </c>
      <c r="C124" s="155">
        <v>700</v>
      </c>
      <c r="D124" s="156">
        <f t="shared" ref="D124:D126" si="9">E124*0.9</f>
        <v>3600</v>
      </c>
      <c r="E124" s="155">
        <v>4000</v>
      </c>
      <c r="F124" s="1">
        <f>$K$88</f>
        <v>2457</v>
      </c>
      <c r="G124" s="1">
        <f>IF(F124&lt;=D124,2,5)</f>
        <v>2</v>
      </c>
      <c r="H124" s="1" t="s">
        <v>550</v>
      </c>
    </row>
    <row r="125" spans="1:8" ht="14.4">
      <c r="A125" s="1">
        <v>3</v>
      </c>
      <c r="B125" s="159" t="s">
        <v>560</v>
      </c>
      <c r="C125" s="155">
        <v>1260</v>
      </c>
      <c r="D125" s="156">
        <f t="shared" si="9"/>
        <v>5940</v>
      </c>
      <c r="E125" s="158">
        <v>6600</v>
      </c>
      <c r="F125" s="1">
        <f>$K$88</f>
        <v>2457</v>
      </c>
      <c r="G125" s="1">
        <f>IF(F125&lt;=D125,3,5)</f>
        <v>3</v>
      </c>
      <c r="H125" s="1" t="s">
        <v>551</v>
      </c>
    </row>
    <row r="126" spans="1:8" ht="14.4">
      <c r="A126" s="1">
        <v>4</v>
      </c>
      <c r="B126" s="159" t="s">
        <v>554</v>
      </c>
      <c r="C126" s="155">
        <v>1930</v>
      </c>
      <c r="D126" s="156">
        <f t="shared" si="9"/>
        <v>7965</v>
      </c>
      <c r="E126" s="158">
        <v>8850</v>
      </c>
      <c r="F126" s="1">
        <f>$K$88</f>
        <v>2457</v>
      </c>
      <c r="G126" s="1">
        <f>IF(F126&lt;=D126,4,5)</f>
        <v>4</v>
      </c>
      <c r="H126" s="1" t="s">
        <v>552</v>
      </c>
    </row>
    <row r="128" spans="1:8">
      <c r="G128" s="1">
        <f>MIN(G123:G126)</f>
        <v>1</v>
      </c>
    </row>
    <row r="130" spans="2:2">
      <c r="B130" s="1" t="str">
        <f>VLOOKUP(G128,tabela_modele,2,0)</f>
        <v>Vitoclima 200-S model 2,7</v>
      </c>
    </row>
    <row r="131" spans="2:2">
      <c r="B131" s="1" t="str">
        <f>VLOOKUP(G128,tabela_modele,8,0)</f>
        <v>Z017533</v>
      </c>
    </row>
    <row r="132" spans="2:2">
      <c r="B132" s="1">
        <f>VLOOKUP(G128,tabela_modele,3,0)</f>
        <v>450</v>
      </c>
    </row>
    <row r="133" spans="2:2">
      <c r="B133" s="1">
        <f>VLOOKUP(G128,tabela_modele,4,0)</f>
        <v>3150</v>
      </c>
    </row>
    <row r="134" spans="2:2">
      <c r="B134" s="1">
        <f>VLOOKUP(G128,tabela_modele,5,0)</f>
        <v>3500</v>
      </c>
    </row>
  </sheetData>
  <sheetProtection algorithmName="SHA-512" hashValue="urc+hhCHzZ8WqY+qLjiynTzyH6UdhJUKzlX8doz7kl/0qQ4RtCnwxqy3LcyUKhG1tJlrNkzFAVH3EutVPNyjuw==" saltValue="QL+HEOIpMo7c4IqUWZlrhg==" spinCount="100000" sheet="1" objects="1" scenarios="1"/>
  <mergeCells count="58">
    <mergeCell ref="C77:D77"/>
    <mergeCell ref="J78:K78"/>
    <mergeCell ref="B80:L80"/>
    <mergeCell ref="J83:K83"/>
    <mergeCell ref="B85:I85"/>
    <mergeCell ref="J85:L85"/>
    <mergeCell ref="C76:D76"/>
    <mergeCell ref="F66:G66"/>
    <mergeCell ref="H66:I66"/>
    <mergeCell ref="J66:K66"/>
    <mergeCell ref="F67:I67"/>
    <mergeCell ref="J68:K68"/>
    <mergeCell ref="B70:L70"/>
    <mergeCell ref="C71:D71"/>
    <mergeCell ref="C72:D72"/>
    <mergeCell ref="C73:D73"/>
    <mergeCell ref="C74:D74"/>
    <mergeCell ref="C75:D75"/>
    <mergeCell ref="F64:G64"/>
    <mergeCell ref="H64:I64"/>
    <mergeCell ref="J64:K64"/>
    <mergeCell ref="F65:G65"/>
    <mergeCell ref="H65:I65"/>
    <mergeCell ref="J65:K65"/>
    <mergeCell ref="F63:G63"/>
    <mergeCell ref="H63:I63"/>
    <mergeCell ref="J52:K52"/>
    <mergeCell ref="J53:K53"/>
    <mergeCell ref="J54:K54"/>
    <mergeCell ref="J55:K55"/>
    <mergeCell ref="B57:L57"/>
    <mergeCell ref="C58:E58"/>
    <mergeCell ref="F58:H58"/>
    <mergeCell ref="F59:G59"/>
    <mergeCell ref="H59:I59"/>
    <mergeCell ref="J60:K60"/>
    <mergeCell ref="J61:K61"/>
    <mergeCell ref="J62:K62"/>
    <mergeCell ref="B51:L51"/>
    <mergeCell ref="J41:K41"/>
    <mergeCell ref="B42:L42"/>
    <mergeCell ref="F43:G43"/>
    <mergeCell ref="J43:K43"/>
    <mergeCell ref="F44:G44"/>
    <mergeCell ref="J44:K44"/>
    <mergeCell ref="F45:G45"/>
    <mergeCell ref="F46:G46"/>
    <mergeCell ref="F47:G47"/>
    <mergeCell ref="F48:G48"/>
    <mergeCell ref="J49:K49"/>
    <mergeCell ref="I19:I27"/>
    <mergeCell ref="J19:J27"/>
    <mergeCell ref="K19:K27"/>
    <mergeCell ref="B2:L2"/>
    <mergeCell ref="B15:L15"/>
    <mergeCell ref="C16:E16"/>
    <mergeCell ref="F16:H16"/>
    <mergeCell ref="I16:K16"/>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CDD6C3-AC87-4D4F-8DB7-261D19B74E65}">
  <sheetPr codeName="Arkusz5"/>
  <dimension ref="A2:S134"/>
  <sheetViews>
    <sheetView zoomScale="70" zoomScaleNormal="70" workbookViewId="0">
      <selection activeCell="L97" sqref="L97"/>
    </sheetView>
  </sheetViews>
  <sheetFormatPr defaultColWidth="9.109375" defaultRowHeight="13.8"/>
  <cols>
    <col min="1" max="1" width="10" style="1" customWidth="1"/>
    <col min="2" max="2" width="18.109375" style="1" customWidth="1"/>
    <col min="3" max="3" width="10" style="1" customWidth="1"/>
    <col min="4" max="4" width="15.6640625" style="1" customWidth="1"/>
    <col min="5" max="5" width="11.5546875" style="1" bestFit="1" customWidth="1"/>
    <col min="6" max="7" width="11.44140625" style="1" customWidth="1"/>
    <col min="8" max="8" width="14.21875" style="1" customWidth="1"/>
    <col min="9" max="10" width="11.44140625" style="1" customWidth="1"/>
    <col min="11" max="11" width="14.21875" style="1" customWidth="1"/>
    <col min="12" max="12" width="18.5546875" style="1" customWidth="1"/>
    <col min="13" max="16384" width="9.109375" style="1"/>
  </cols>
  <sheetData>
    <row r="2" spans="2:12" ht="15.6">
      <c r="B2" s="270" t="s">
        <v>0</v>
      </c>
      <c r="C2" s="270"/>
      <c r="D2" s="270"/>
      <c r="E2" s="270"/>
      <c r="F2" s="270"/>
      <c r="G2" s="270"/>
      <c r="H2" s="270"/>
      <c r="I2" s="270"/>
      <c r="J2" s="270"/>
      <c r="K2" s="270"/>
      <c r="L2" s="270"/>
    </row>
    <row r="3" spans="2:12">
      <c r="B3" s="12" t="s">
        <v>1</v>
      </c>
      <c r="C3" s="12"/>
      <c r="D3" s="12" t="s">
        <v>13</v>
      </c>
      <c r="E3" s="13">
        <v>1</v>
      </c>
      <c r="F3" s="12"/>
      <c r="G3" s="10"/>
      <c r="H3" s="10"/>
      <c r="I3" s="10"/>
      <c r="J3" s="10"/>
      <c r="K3" s="10"/>
      <c r="L3" s="10"/>
    </row>
    <row r="4" spans="2:12">
      <c r="B4" s="12" t="s">
        <v>2</v>
      </c>
      <c r="C4" s="12"/>
      <c r="D4" s="12" t="s">
        <v>7</v>
      </c>
      <c r="E4" s="13">
        <f>'Pom5'!M27</f>
        <v>6.1</v>
      </c>
      <c r="F4" s="12"/>
      <c r="G4" s="10"/>
      <c r="H4" s="10"/>
      <c r="I4" s="10"/>
      <c r="J4" s="10"/>
      <c r="K4" s="10"/>
      <c r="L4" s="10"/>
    </row>
    <row r="5" spans="2:12">
      <c r="B5" s="12" t="s">
        <v>3</v>
      </c>
      <c r="C5" s="12"/>
      <c r="D5" s="12" t="s">
        <v>7</v>
      </c>
      <c r="E5" s="13">
        <f>'Pom5'!M24</f>
        <v>6.45</v>
      </c>
      <c r="F5" s="12"/>
      <c r="G5" s="10"/>
      <c r="H5" s="10"/>
      <c r="I5" s="10"/>
      <c r="J5" s="10"/>
      <c r="K5" s="10"/>
      <c r="L5" s="10"/>
    </row>
    <row r="6" spans="2:12">
      <c r="B6" s="12" t="s">
        <v>4</v>
      </c>
      <c r="C6" s="12"/>
      <c r="D6" s="12" t="s">
        <v>8</v>
      </c>
      <c r="E6" s="13">
        <f>E4*E5</f>
        <v>39.344999999999999</v>
      </c>
      <c r="F6" s="12"/>
      <c r="G6" s="10"/>
      <c r="H6" s="10"/>
      <c r="I6" s="10"/>
      <c r="J6" s="10"/>
      <c r="K6" s="10"/>
      <c r="L6" s="10"/>
    </row>
    <row r="7" spans="2:12">
      <c r="B7" s="12" t="s">
        <v>5</v>
      </c>
      <c r="C7" s="12"/>
      <c r="D7" s="12" t="s">
        <v>7</v>
      </c>
      <c r="E7" s="13">
        <f>'Pom5'!M30</f>
        <v>2.4500000000000002</v>
      </c>
      <c r="F7" s="12"/>
      <c r="G7" s="10"/>
      <c r="H7" s="10"/>
      <c r="I7" s="10"/>
      <c r="J7" s="10"/>
      <c r="K7" s="10"/>
      <c r="L7" s="10"/>
    </row>
    <row r="8" spans="2:12">
      <c r="B8" s="12" t="s">
        <v>6</v>
      </c>
      <c r="C8" s="12"/>
      <c r="D8" s="12" t="s">
        <v>9</v>
      </c>
      <c r="E8" s="13">
        <f>E6*E7</f>
        <v>96.395250000000004</v>
      </c>
      <c r="F8" s="12"/>
      <c r="G8" s="10"/>
      <c r="H8" s="10"/>
      <c r="I8" s="10"/>
      <c r="J8" s="10"/>
      <c r="K8" s="10"/>
      <c r="L8" s="10"/>
    </row>
    <row r="9" spans="2:12">
      <c r="B9" s="12"/>
      <c r="C9" s="12"/>
      <c r="D9" s="12"/>
      <c r="E9" s="12"/>
      <c r="F9" s="12"/>
      <c r="G9" s="10"/>
      <c r="H9" s="10"/>
      <c r="I9" s="10"/>
      <c r="J9" s="10"/>
      <c r="K9" s="10"/>
      <c r="L9" s="10"/>
    </row>
    <row r="10" spans="2:12">
      <c r="B10" s="12"/>
      <c r="C10" s="12"/>
      <c r="D10" s="12"/>
      <c r="E10" s="12"/>
      <c r="F10" s="12"/>
      <c r="G10" s="10"/>
      <c r="H10" s="10"/>
      <c r="I10" s="10"/>
      <c r="J10" s="10"/>
      <c r="K10" s="10"/>
      <c r="L10" s="10"/>
    </row>
    <row r="11" spans="2:12">
      <c r="B11" s="12"/>
      <c r="C11" s="12"/>
      <c r="D11" s="12"/>
      <c r="E11" s="12"/>
      <c r="F11" s="12"/>
      <c r="G11" s="10"/>
      <c r="H11" s="10"/>
      <c r="I11" s="10"/>
      <c r="J11" s="10"/>
      <c r="K11" s="10"/>
      <c r="L11" s="10"/>
    </row>
    <row r="12" spans="2:12">
      <c r="B12" s="12"/>
      <c r="C12" s="12"/>
      <c r="D12" s="12"/>
      <c r="E12" s="12"/>
      <c r="F12" s="12"/>
      <c r="G12" s="10"/>
      <c r="H12" s="10"/>
      <c r="I12" s="10"/>
      <c r="J12" s="10"/>
      <c r="K12" s="10"/>
      <c r="L12" s="10"/>
    </row>
    <row r="13" spans="2:12">
      <c r="B13" s="12"/>
      <c r="C13" s="12"/>
      <c r="D13" s="12"/>
      <c r="E13" s="12"/>
      <c r="F13" s="12"/>
      <c r="G13" s="10"/>
      <c r="H13" s="10"/>
      <c r="I13" s="10"/>
      <c r="J13" s="10"/>
      <c r="K13" s="10"/>
      <c r="L13" s="10"/>
    </row>
    <row r="14" spans="2:12">
      <c r="B14" s="12"/>
      <c r="C14" s="12"/>
      <c r="D14" s="12"/>
      <c r="E14" s="12"/>
      <c r="F14" s="12"/>
      <c r="G14" s="10"/>
      <c r="H14" s="10"/>
      <c r="I14" s="10"/>
      <c r="J14" s="10"/>
      <c r="K14" s="10"/>
      <c r="L14" s="10"/>
    </row>
    <row r="15" spans="2:12" ht="15.6">
      <c r="B15" s="270" t="s">
        <v>35</v>
      </c>
      <c r="C15" s="270"/>
      <c r="D15" s="270"/>
      <c r="E15" s="270"/>
      <c r="F15" s="270"/>
      <c r="G15" s="270"/>
      <c r="H15" s="270"/>
      <c r="I15" s="270"/>
      <c r="J15" s="270"/>
      <c r="K15" s="270"/>
      <c r="L15" s="270"/>
    </row>
    <row r="16" spans="2:12">
      <c r="C16" s="269" t="s">
        <v>12</v>
      </c>
      <c r="D16" s="269"/>
      <c r="E16" s="269"/>
      <c r="F16" s="269" t="s">
        <v>14</v>
      </c>
      <c r="G16" s="269"/>
      <c r="H16" s="269"/>
      <c r="I16" s="269" t="s">
        <v>15</v>
      </c>
      <c r="J16" s="269"/>
      <c r="K16" s="269"/>
    </row>
    <row r="17" spans="1:18" ht="25.5" customHeight="1">
      <c r="C17" s="39" t="s">
        <v>3</v>
      </c>
      <c r="D17" s="39" t="s">
        <v>5</v>
      </c>
      <c r="E17" s="39" t="s">
        <v>4</v>
      </c>
      <c r="F17" s="41" t="str">
        <f>H93</f>
        <v>2-szybowe</v>
      </c>
      <c r="G17" s="41" t="str">
        <f>H94</f>
        <v>3-szybowe</v>
      </c>
      <c r="H17" s="41" t="str">
        <f>H95</f>
        <v>Z szybą refleksyjną</v>
      </c>
      <c r="I17" s="41" t="str">
        <f>H103</f>
        <v>Rolety wewnętrzne</v>
      </c>
      <c r="J17" s="39" t="str">
        <f>H104</f>
        <v>Markizy (rozwinięte)</v>
      </c>
      <c r="K17" s="41" t="str">
        <f>H105</f>
        <v>Rolety zewnętrzne</v>
      </c>
      <c r="L17" s="2" t="s">
        <v>16</v>
      </c>
    </row>
    <row r="18" spans="1:18" ht="36.75" customHeight="1">
      <c r="B18" s="1" t="s">
        <v>10</v>
      </c>
      <c r="C18" s="40" t="s">
        <v>7</v>
      </c>
      <c r="D18" s="40" t="s">
        <v>7</v>
      </c>
      <c r="E18" s="40" t="s">
        <v>8</v>
      </c>
      <c r="F18" s="5" t="s">
        <v>18</v>
      </c>
      <c r="G18" s="5" t="s">
        <v>18</v>
      </c>
      <c r="H18" s="5" t="s">
        <v>18</v>
      </c>
      <c r="I18" s="6"/>
      <c r="J18" s="6"/>
      <c r="K18" s="6"/>
      <c r="L18" s="40" t="s">
        <v>17</v>
      </c>
    </row>
    <row r="19" spans="1:18">
      <c r="A19" s="1">
        <v>1</v>
      </c>
      <c r="B19" s="24" t="s">
        <v>439</v>
      </c>
      <c r="F19" s="39">
        <v>65</v>
      </c>
      <c r="G19" s="39">
        <v>60</v>
      </c>
      <c r="H19" s="39">
        <v>35</v>
      </c>
      <c r="I19" s="272">
        <v>0.7</v>
      </c>
      <c r="J19" s="273">
        <v>0.3</v>
      </c>
      <c r="K19" s="273">
        <v>0.15</v>
      </c>
      <c r="L19" s="1">
        <f t="shared" ref="L19:L26" si="0">E19*G19*$I$19</f>
        <v>0</v>
      </c>
    </row>
    <row r="20" spans="1:18">
      <c r="A20" s="1">
        <v>2</v>
      </c>
      <c r="B20" s="25" t="s">
        <v>448</v>
      </c>
      <c r="F20" s="39">
        <v>80</v>
      </c>
      <c r="G20" s="39">
        <v>70</v>
      </c>
      <c r="H20" s="39">
        <v>40</v>
      </c>
      <c r="I20" s="272"/>
      <c r="J20" s="273"/>
      <c r="K20" s="273"/>
      <c r="L20" s="1">
        <f t="shared" si="0"/>
        <v>0</v>
      </c>
    </row>
    <row r="21" spans="1:18">
      <c r="A21" s="1">
        <v>3</v>
      </c>
      <c r="B21" s="25" t="s">
        <v>438</v>
      </c>
      <c r="F21" s="39">
        <v>310</v>
      </c>
      <c r="G21" s="33">
        <v>280</v>
      </c>
      <c r="H21" s="39">
        <v>155</v>
      </c>
      <c r="I21" s="272"/>
      <c r="J21" s="273"/>
      <c r="K21" s="273"/>
      <c r="L21" s="1">
        <f>E21*G21*$I$19</f>
        <v>0</v>
      </c>
    </row>
    <row r="22" spans="1:18">
      <c r="A22" s="1">
        <v>4</v>
      </c>
      <c r="B22" s="26" t="s">
        <v>449</v>
      </c>
      <c r="F22" s="39">
        <v>270</v>
      </c>
      <c r="G22" s="33">
        <v>240</v>
      </c>
      <c r="H22" s="39">
        <v>135</v>
      </c>
      <c r="I22" s="272"/>
      <c r="J22" s="273"/>
      <c r="K22" s="273"/>
      <c r="L22" s="1">
        <f t="shared" si="0"/>
        <v>0</v>
      </c>
    </row>
    <row r="23" spans="1:18">
      <c r="A23" s="1">
        <v>5</v>
      </c>
      <c r="B23" s="27" t="s">
        <v>440</v>
      </c>
      <c r="F23" s="39">
        <v>350</v>
      </c>
      <c r="G23" s="33">
        <v>300</v>
      </c>
      <c r="H23" s="39">
        <v>165</v>
      </c>
      <c r="I23" s="272"/>
      <c r="J23" s="273"/>
      <c r="K23" s="273"/>
      <c r="L23" s="1">
        <f>E23*G23*$I$19</f>
        <v>0</v>
      </c>
    </row>
    <row r="24" spans="1:18">
      <c r="A24" s="1">
        <v>6</v>
      </c>
      <c r="B24" s="24" t="s">
        <v>462</v>
      </c>
      <c r="F24" s="39">
        <v>310</v>
      </c>
      <c r="G24" s="39">
        <v>280</v>
      </c>
      <c r="H24" s="39">
        <v>155</v>
      </c>
      <c r="I24" s="272"/>
      <c r="J24" s="273"/>
      <c r="K24" s="273"/>
      <c r="L24" s="1">
        <f t="shared" si="0"/>
        <v>0</v>
      </c>
    </row>
    <row r="25" spans="1:18">
      <c r="A25" s="1">
        <v>7</v>
      </c>
      <c r="B25" s="24" t="s">
        <v>441</v>
      </c>
      <c r="F25" s="39">
        <v>320</v>
      </c>
      <c r="G25" s="39">
        <v>290</v>
      </c>
      <c r="H25" s="39">
        <v>160</v>
      </c>
      <c r="I25" s="272"/>
      <c r="J25" s="273"/>
      <c r="K25" s="273"/>
      <c r="L25" s="1">
        <f t="shared" si="0"/>
        <v>0</v>
      </c>
    </row>
    <row r="26" spans="1:18">
      <c r="A26" s="1">
        <v>8</v>
      </c>
      <c r="B26" s="24" t="s">
        <v>450</v>
      </c>
      <c r="F26" s="39">
        <v>250</v>
      </c>
      <c r="G26" s="39">
        <v>240</v>
      </c>
      <c r="H26" s="39">
        <v>135</v>
      </c>
      <c r="I26" s="272"/>
      <c r="J26" s="273"/>
      <c r="K26" s="273"/>
      <c r="L26" s="1">
        <f t="shared" si="0"/>
        <v>0</v>
      </c>
    </row>
    <row r="27" spans="1:18">
      <c r="B27" s="1" t="s">
        <v>11</v>
      </c>
      <c r="C27" s="1">
        <f>C67</f>
        <v>0</v>
      </c>
      <c r="D27" s="1">
        <f>D67</f>
        <v>0</v>
      </c>
      <c r="E27" s="1">
        <f>C27*D27</f>
        <v>0</v>
      </c>
      <c r="F27" s="39">
        <v>500</v>
      </c>
      <c r="G27" s="39">
        <v>380</v>
      </c>
      <c r="H27" s="39">
        <v>220</v>
      </c>
      <c r="I27" s="272"/>
      <c r="J27" s="273"/>
      <c r="K27" s="273"/>
      <c r="L27" s="29"/>
    </row>
    <row r="28" spans="1:18">
      <c r="C28" s="35" t="s">
        <v>460</v>
      </c>
      <c r="D28" s="9"/>
      <c r="E28" s="9"/>
      <c r="F28" s="9"/>
      <c r="G28" s="9"/>
      <c r="H28" s="9"/>
      <c r="I28" s="9"/>
      <c r="J28" s="9"/>
      <c r="K28" s="9"/>
    </row>
    <row r="29" spans="1:18">
      <c r="C29" s="34" t="s">
        <v>477</v>
      </c>
      <c r="D29" s="1" t="s">
        <v>478</v>
      </c>
    </row>
    <row r="30" spans="1:18">
      <c r="B30" s="34" t="str">
        <f>B45</f>
        <v>Zachód</v>
      </c>
      <c r="C30" s="34" t="str">
        <f>'Pom5'!H53</f>
        <v>2-szybowe</v>
      </c>
      <c r="D30" s="34" t="str">
        <f>'Pom5'!H59</f>
        <v>Rolety wewnętrzne</v>
      </c>
      <c r="E30" s="34">
        <f>IF(C30="brak",0,'Pom5'!J55*'Pom5'!J57)</f>
        <v>1.9800000000000002</v>
      </c>
      <c r="F30" s="34">
        <f>IF(C30=$F$17,VLOOKUP(B30,tabela_okna,5,0),0)</f>
        <v>320</v>
      </c>
      <c r="G30" s="34">
        <f>IF(C30=$G$17,VLOOKUP(B30,tabela_okna,6,0),0)</f>
        <v>0</v>
      </c>
      <c r="H30" s="34">
        <f>IF(C30=$H$17,VLOOKUP(B30,tabela_okna,7,0),0)</f>
        <v>0</v>
      </c>
      <c r="I30" s="34">
        <f>IF(D30=$I$17,$I$19,0)</f>
        <v>0.7</v>
      </c>
      <c r="J30" s="34">
        <f>IF(D30=$J$17,$J$19,0)</f>
        <v>0</v>
      </c>
      <c r="K30" s="34">
        <f>IF(D30=$K$17,$K$19,0)</f>
        <v>0</v>
      </c>
      <c r="L30" s="11">
        <f>E30*(F30+G30+H30)*N30</f>
        <v>443.52</v>
      </c>
      <c r="M30" s="1" t="s">
        <v>68</v>
      </c>
      <c r="N30" s="1">
        <f>IF((I30+J30+K30=0),1,MAX(I30,J30,K30))</f>
        <v>0.7</v>
      </c>
      <c r="O30" s="36">
        <f>L30+L31</f>
        <v>443.52</v>
      </c>
      <c r="P30" s="36"/>
      <c r="Q30" s="36"/>
      <c r="R30" s="36"/>
    </row>
    <row r="31" spans="1:18">
      <c r="B31" s="34" t="str">
        <f t="shared" ref="B31:B33" si="1">B46</f>
        <v>Północ</v>
      </c>
      <c r="C31" s="34" t="str">
        <f>'Pom5'!T53</f>
        <v>Brak</v>
      </c>
      <c r="D31" s="34" t="str">
        <f>'Pom5'!T59</f>
        <v>Brak</v>
      </c>
      <c r="E31" s="34">
        <f>IF(C31="brak",0,'Pom5'!W55*'Pom5'!W57)</f>
        <v>0</v>
      </c>
      <c r="F31" s="34">
        <f>IF(C31=$F$17,VLOOKUP(B31,tabela_okna,5,0),0)</f>
        <v>0</v>
      </c>
      <c r="G31" s="34">
        <f>IF(C31=$G$17,VLOOKUP(B31,tabela_okna,6,0),0)</f>
        <v>0</v>
      </c>
      <c r="H31" s="34">
        <f>IF(C31=$H$17,VLOOKUP(B31,tabela_okna,7,0),0)</f>
        <v>0</v>
      </c>
      <c r="I31" s="34">
        <f>IF(D31=$I$17,$I$19,0)</f>
        <v>0</v>
      </c>
      <c r="J31" s="34">
        <f>IF(D31=$J$17,$J$19,0)</f>
        <v>0</v>
      </c>
      <c r="K31" s="34">
        <f>IF(D31=$K$17,$K$19,0)</f>
        <v>0</v>
      </c>
      <c r="L31" s="11">
        <f>E31*(F31+G31+H31)*N31</f>
        <v>0</v>
      </c>
      <c r="M31" s="1" t="s">
        <v>68</v>
      </c>
      <c r="N31" s="1">
        <f>IF((I31+J31+K31=0),1,MAX(I31,J31,K31))</f>
        <v>1</v>
      </c>
      <c r="O31" s="36"/>
      <c r="P31" s="36">
        <f>L31+L32</f>
        <v>560</v>
      </c>
      <c r="Q31" s="36"/>
      <c r="R31" s="36"/>
    </row>
    <row r="32" spans="1:18">
      <c r="B32" s="34" t="str">
        <f t="shared" si="1"/>
        <v>Wschód</v>
      </c>
      <c r="C32" s="34" t="str">
        <f>'Pom5'!T77</f>
        <v>3-szybowe</v>
      </c>
      <c r="D32" s="34" t="str">
        <f>'Pom5'!T83</f>
        <v>Brak</v>
      </c>
      <c r="E32" s="34">
        <f>IF(C32="Brak",0,'Pom5'!W79*'Pom5'!W81)</f>
        <v>2</v>
      </c>
      <c r="F32" s="34">
        <f>IF(C32=$F$17,VLOOKUP(B32,tabela_okna,5,0),0)</f>
        <v>0</v>
      </c>
      <c r="G32" s="34">
        <f>IF(C32=$G$17,VLOOKUP(B32,tabela_okna,6,0),0)</f>
        <v>280</v>
      </c>
      <c r="H32" s="34">
        <f>IF(C32=$H$17,VLOOKUP(B32,tabela_okna,7,0),0)</f>
        <v>0</v>
      </c>
      <c r="I32" s="34">
        <f>IF(D32=$I$17,$I$19,0)</f>
        <v>0</v>
      </c>
      <c r="J32" s="34">
        <f>IF(D32=$J$17,$J$19,0)</f>
        <v>0</v>
      </c>
      <c r="K32" s="34">
        <f>IF(D32=$K$17,$K$19,0)</f>
        <v>0</v>
      </c>
      <c r="L32" s="11">
        <f>E32*(F32+G32+H32)*N32</f>
        <v>560</v>
      </c>
      <c r="M32" s="1" t="s">
        <v>68</v>
      </c>
      <c r="N32" s="1">
        <f t="shared" ref="N32:N33" si="2">IF((I32+J32+K32=0),1,MAX(I32,J32,K32))</f>
        <v>1</v>
      </c>
      <c r="O32" s="36"/>
      <c r="P32" s="36"/>
      <c r="Q32" s="36">
        <f>L32+L33</f>
        <v>560</v>
      </c>
      <c r="R32" s="36"/>
    </row>
    <row r="33" spans="1:19">
      <c r="B33" s="34" t="str">
        <f t="shared" si="1"/>
        <v>Południe</v>
      </c>
      <c r="C33" s="34" t="str">
        <f>'Pom5'!H77</f>
        <v>Brak</v>
      </c>
      <c r="D33" s="34" t="str">
        <f>'Pom5'!H83</f>
        <v>Brak</v>
      </c>
      <c r="E33" s="34">
        <f>IF(C33="Brak",0,'Pom5'!J79*'Pom5'!J81)</f>
        <v>0</v>
      </c>
      <c r="F33" s="34">
        <f>IF(C33=$F$17,VLOOKUP(B33,tabela_okna,5,0),0)</f>
        <v>0</v>
      </c>
      <c r="G33" s="34">
        <f>IF(C33=$G$17,VLOOKUP(B33,tabela_okna,6,0),0)</f>
        <v>0</v>
      </c>
      <c r="H33" s="34">
        <f>IF(C33=$H$17,VLOOKUP(B33,tabela_okna,7,0),0)</f>
        <v>0</v>
      </c>
      <c r="I33" s="34">
        <f>IF(D33=$I$17,$I$19,0)</f>
        <v>0</v>
      </c>
      <c r="J33" s="34">
        <f>IF(D33=$J$17,$J$19,0)</f>
        <v>0</v>
      </c>
      <c r="K33" s="34">
        <f>IF(D33=$K$17,$K$19,0)</f>
        <v>0</v>
      </c>
      <c r="L33" s="11">
        <f>E33*(F33+G33+H33)*N33</f>
        <v>0</v>
      </c>
      <c r="M33" s="1" t="s">
        <v>68</v>
      </c>
      <c r="N33" s="1">
        <f t="shared" si="2"/>
        <v>1</v>
      </c>
      <c r="O33" s="36"/>
      <c r="P33" s="36"/>
      <c r="Q33" s="36"/>
      <c r="R33" s="36">
        <f>L33+L30</f>
        <v>443.52</v>
      </c>
    </row>
    <row r="34" spans="1:19">
      <c r="B34" s="34"/>
      <c r="C34" s="34" t="s">
        <v>480</v>
      </c>
      <c r="D34" s="34"/>
      <c r="E34" s="34"/>
      <c r="F34" s="34"/>
      <c r="G34" s="34"/>
      <c r="H34" s="34"/>
      <c r="I34" s="34"/>
      <c r="J34" s="34"/>
      <c r="K34" s="34"/>
      <c r="L34" s="34"/>
    </row>
    <row r="35" spans="1:19">
      <c r="B35" s="34" t="str">
        <f>B30</f>
        <v>Zachód</v>
      </c>
      <c r="C35" s="34" t="s">
        <v>454</v>
      </c>
      <c r="D35" s="34"/>
      <c r="E35" s="34">
        <f>IF(C35="Zewnętrzne",'Pom5'!#REF!*'Pom5'!#REF!,0)</f>
        <v>0</v>
      </c>
      <c r="F35" s="34"/>
      <c r="G35" s="34"/>
      <c r="H35" s="34"/>
      <c r="I35" s="34"/>
      <c r="J35" s="34"/>
      <c r="K35" s="34"/>
      <c r="L35" s="34"/>
      <c r="R35" s="1">
        <f>INT(MAX(O30,P31,Q32,R33))</f>
        <v>560</v>
      </c>
      <c r="S35" s="1" t="s">
        <v>68</v>
      </c>
    </row>
    <row r="36" spans="1:19">
      <c r="B36" s="34" t="str">
        <f>B31</f>
        <v>Północ</v>
      </c>
      <c r="C36" s="34" t="s">
        <v>454</v>
      </c>
      <c r="D36" s="34"/>
      <c r="E36" s="34">
        <f>IF(C36="Zewnętrzne",'Pom5'!#REF!*'Pom5'!#REF!,0)</f>
        <v>0</v>
      </c>
      <c r="F36" s="34"/>
      <c r="G36" s="34"/>
      <c r="H36" s="34"/>
      <c r="I36" s="34"/>
      <c r="J36" s="34"/>
      <c r="K36" s="34"/>
      <c r="L36" s="34"/>
    </row>
    <row r="37" spans="1:19">
      <c r="B37" s="34" t="str">
        <f>B32</f>
        <v>Wschód</v>
      </c>
      <c r="C37" s="34" t="s">
        <v>454</v>
      </c>
      <c r="D37" s="34"/>
      <c r="E37" s="34">
        <f>IF(C37="Zewnętrzne",'Pom5'!#REF!*'Pom5'!#REF!,0)</f>
        <v>0</v>
      </c>
      <c r="F37" s="34"/>
      <c r="G37" s="34"/>
      <c r="H37" s="34"/>
      <c r="I37" s="34"/>
      <c r="J37" s="34"/>
      <c r="K37" s="34"/>
      <c r="L37" s="34"/>
    </row>
    <row r="38" spans="1:19">
      <c r="B38" s="34" t="str">
        <f>B33</f>
        <v>Południe</v>
      </c>
      <c r="C38" s="34" t="s">
        <v>520</v>
      </c>
      <c r="D38" s="34"/>
      <c r="E38" s="34">
        <f>IF(C38="Zewnętrzne",'Pom5'!#REF!*'Pom5'!#REF!,0)</f>
        <v>0</v>
      </c>
      <c r="F38" s="34"/>
      <c r="G38" s="34"/>
      <c r="H38" s="34"/>
      <c r="I38" s="34"/>
      <c r="J38" s="34"/>
      <c r="K38" s="34"/>
      <c r="L38" s="34"/>
    </row>
    <row r="39" spans="1:19">
      <c r="B39" s="34"/>
      <c r="C39" s="34" t="s">
        <v>481</v>
      </c>
      <c r="D39" s="34" t="s">
        <v>478</v>
      </c>
      <c r="E39" s="34"/>
      <c r="F39" s="34"/>
      <c r="G39" s="34"/>
      <c r="H39" s="34"/>
      <c r="I39" s="34"/>
      <c r="J39" s="34"/>
      <c r="K39" s="34"/>
      <c r="L39" s="34"/>
    </row>
    <row r="40" spans="1:19" ht="14.4" thickBot="1">
      <c r="B40" s="34"/>
      <c r="C40" s="34" t="str">
        <f>'Pom5'!H110</f>
        <v>Brak</v>
      </c>
      <c r="D40" s="34" t="str">
        <f>F67</f>
        <v>Brak</v>
      </c>
      <c r="E40" s="34">
        <f>IF(C40="Brak",0,E67)</f>
        <v>0</v>
      </c>
      <c r="F40" s="34">
        <f>IF($C$40=F17,F27,0)</f>
        <v>0</v>
      </c>
      <c r="G40" s="34">
        <f>IF($C$40=G17,G27,0)</f>
        <v>0</v>
      </c>
      <c r="H40" s="34">
        <f>IF($C$40=H17,H27,0)</f>
        <v>0</v>
      </c>
      <c r="I40" s="34">
        <f>IF($D$40=I17,I19,0)</f>
        <v>0</v>
      </c>
      <c r="J40" s="34">
        <f>IF($D$40=J17,J19,0)</f>
        <v>0</v>
      </c>
      <c r="K40" s="34">
        <f>IF($D$40=K17,K19,0)</f>
        <v>0</v>
      </c>
      <c r="L40" s="11">
        <f>E40*(F40+G40+H40)*N40</f>
        <v>0</v>
      </c>
      <c r="M40" s="1" t="s">
        <v>68</v>
      </c>
      <c r="N40" s="1">
        <f t="shared" ref="N40" si="3">IF((I40+J40+K40=0),1,MAX(I40,J40,K40))</f>
        <v>1</v>
      </c>
    </row>
    <row r="41" spans="1:19" ht="14.4" thickBot="1">
      <c r="B41" s="29"/>
      <c r="J41" s="274" t="s">
        <v>21</v>
      </c>
      <c r="K41" s="274"/>
      <c r="L41" s="32">
        <f>INT(MAX(O30,P31,Q32,R33)+L40)</f>
        <v>560</v>
      </c>
      <c r="M41" s="1" t="s">
        <v>68</v>
      </c>
    </row>
    <row r="42" spans="1:19" ht="15.6">
      <c r="B42" s="270" t="s">
        <v>479</v>
      </c>
      <c r="C42" s="270"/>
      <c r="D42" s="270"/>
      <c r="E42" s="270"/>
      <c r="F42" s="270"/>
      <c r="G42" s="270"/>
      <c r="H42" s="270"/>
      <c r="I42" s="270"/>
      <c r="J42" s="270"/>
      <c r="K42" s="270"/>
      <c r="L42" s="270"/>
    </row>
    <row r="43" spans="1:19" ht="25.5" customHeight="1">
      <c r="C43" s="1" t="s">
        <v>3</v>
      </c>
      <c r="D43" s="1" t="s">
        <v>5</v>
      </c>
      <c r="E43" s="1" t="s">
        <v>4</v>
      </c>
      <c r="F43" s="271" t="s">
        <v>19</v>
      </c>
      <c r="G43" s="271"/>
      <c r="H43" s="1" t="s">
        <v>461</v>
      </c>
      <c r="J43" s="269" t="s">
        <v>20</v>
      </c>
      <c r="K43" s="269"/>
      <c r="L43" s="5" t="s">
        <v>16</v>
      </c>
    </row>
    <row r="44" spans="1:19">
      <c r="C44" s="40" t="s">
        <v>7</v>
      </c>
      <c r="D44" s="40" t="s">
        <v>7</v>
      </c>
      <c r="E44" s="40" t="s">
        <v>8</v>
      </c>
      <c r="F44" s="273" t="s">
        <v>8</v>
      </c>
      <c r="G44" s="273"/>
      <c r="J44" s="269" t="s">
        <v>18</v>
      </c>
      <c r="K44" s="269"/>
      <c r="L44" s="40" t="s">
        <v>17</v>
      </c>
    </row>
    <row r="45" spans="1:19">
      <c r="A45" s="1">
        <f>VLOOKUP(B45,lista_kierunki_swiata2,2,0)</f>
        <v>7</v>
      </c>
      <c r="B45" s="30" t="str">
        <f>'Pom5'!H43</f>
        <v>Zachód</v>
      </c>
      <c r="C45" s="8">
        <f>'Pom5'!J48</f>
        <v>6.45</v>
      </c>
      <c r="D45" s="8">
        <f>'Pom5'!J50</f>
        <v>2.4500000000000002</v>
      </c>
      <c r="E45" s="8">
        <f>D45*C45</f>
        <v>15.802500000000002</v>
      </c>
      <c r="F45" s="269">
        <f>E45-E30-E35</f>
        <v>13.822500000000002</v>
      </c>
      <c r="G45" s="269"/>
      <c r="H45" s="1" t="str">
        <f>'Pom5'!H46</f>
        <v>Wewnętrzna</v>
      </c>
      <c r="J45" s="31">
        <v>10</v>
      </c>
      <c r="K45" s="31">
        <v>25</v>
      </c>
      <c r="L45" s="1">
        <f>IF(H45="zewnętrzna",F45*K45,F45*J45)</f>
        <v>138.22500000000002</v>
      </c>
    </row>
    <row r="46" spans="1:19">
      <c r="A46" s="1">
        <f>IF(A45=8,2,IF(A45=7,1,A45+2))</f>
        <v>1</v>
      </c>
      <c r="B46" s="1" t="str">
        <f>VLOOKUP(A46,lista_kierunki_swiata,2)</f>
        <v>Północ</v>
      </c>
      <c r="C46" s="1">
        <f>'Pom5'!W48</f>
        <v>6.1</v>
      </c>
      <c r="D46" s="1">
        <f>'Pom5'!W50</f>
        <v>2.4500000000000002</v>
      </c>
      <c r="E46" s="8">
        <f>D46*C46</f>
        <v>14.945</v>
      </c>
      <c r="F46" s="269">
        <f>E46-E31-E36</f>
        <v>14.945</v>
      </c>
      <c r="G46" s="269"/>
      <c r="H46" s="1" t="str">
        <f>'Pom5'!T46</f>
        <v>Zewnętrzna</v>
      </c>
      <c r="J46" s="31">
        <v>10</v>
      </c>
      <c r="K46" s="31">
        <v>25</v>
      </c>
      <c r="L46" s="1">
        <f t="shared" ref="L46:L48" si="4">IF(H46="zewnętrzna",F46*K46,F46*J46)</f>
        <v>373.625</v>
      </c>
    </row>
    <row r="47" spans="1:19">
      <c r="A47" s="1">
        <f>IF(A46=8,2,IF(A46=7,1,A46+2))</f>
        <v>3</v>
      </c>
      <c r="B47" s="1" t="str">
        <f>VLOOKUP(A47,lista_kierunki_swiata,2)</f>
        <v>Wschód</v>
      </c>
      <c r="C47" s="1">
        <f>'Pom5'!W72</f>
        <v>6.45</v>
      </c>
      <c r="D47" s="1">
        <f>'Pom5'!W74</f>
        <v>2.4500000000000002</v>
      </c>
      <c r="E47" s="8">
        <f>D47*C47</f>
        <v>15.802500000000002</v>
      </c>
      <c r="F47" s="269">
        <f>E47-E32-E37</f>
        <v>13.802500000000002</v>
      </c>
      <c r="G47" s="269"/>
      <c r="H47" s="1" t="str">
        <f>'Pom5'!T70</f>
        <v>Wewnętrzna</v>
      </c>
      <c r="J47" s="31">
        <v>10</v>
      </c>
      <c r="K47" s="31">
        <v>25</v>
      </c>
      <c r="L47" s="1">
        <f t="shared" si="4"/>
        <v>138.02500000000003</v>
      </c>
    </row>
    <row r="48" spans="1:19" ht="14.4" thickBot="1">
      <c r="A48" s="1">
        <f>IF(A47=8,2,IF(A47=7,1,A47+2))</f>
        <v>5</v>
      </c>
      <c r="B48" s="1" t="str">
        <f>VLOOKUP(A48,lista_kierunki_swiata,2)</f>
        <v>Południe</v>
      </c>
      <c r="C48" s="1">
        <f>'Pom5'!J72</f>
        <v>6.1</v>
      </c>
      <c r="D48" s="1">
        <f>'Pom5'!J74</f>
        <v>2.4500000000000002</v>
      </c>
      <c r="E48" s="8">
        <f>D48*C48</f>
        <v>14.945</v>
      </c>
      <c r="F48" s="269">
        <f>E48-E33-E38</f>
        <v>14.945</v>
      </c>
      <c r="G48" s="269"/>
      <c r="H48" s="1" t="str">
        <f>'Pom5'!H70</f>
        <v>Wewnętrzna</v>
      </c>
      <c r="J48" s="31">
        <v>10</v>
      </c>
      <c r="K48" s="31">
        <v>25</v>
      </c>
      <c r="L48" s="1">
        <f t="shared" si="4"/>
        <v>149.44999999999999</v>
      </c>
    </row>
    <row r="49" spans="2:13" ht="14.4" thickBot="1">
      <c r="C49" s="28"/>
      <c r="J49" s="274" t="s">
        <v>21</v>
      </c>
      <c r="K49" s="274"/>
      <c r="L49" s="32">
        <f>INT(L45+L46+L47+L48)</f>
        <v>799</v>
      </c>
      <c r="M49" s="1" t="s">
        <v>68</v>
      </c>
    </row>
    <row r="51" spans="2:13" ht="15.6">
      <c r="B51" s="270" t="s">
        <v>474</v>
      </c>
      <c r="C51" s="270"/>
      <c r="D51" s="270"/>
      <c r="E51" s="270"/>
      <c r="F51" s="270"/>
      <c r="G51" s="270"/>
      <c r="H51" s="270"/>
      <c r="I51" s="270"/>
      <c r="J51" s="270"/>
      <c r="K51" s="270"/>
      <c r="L51" s="270"/>
    </row>
    <row r="52" spans="2:13" ht="25.5" customHeight="1">
      <c r="C52" s="1" t="s">
        <v>2</v>
      </c>
      <c r="D52" s="1" t="s">
        <v>3</v>
      </c>
      <c r="E52" s="1" t="s">
        <v>4</v>
      </c>
      <c r="J52" s="269" t="s">
        <v>20</v>
      </c>
      <c r="K52" s="269"/>
      <c r="L52" s="5" t="s">
        <v>16</v>
      </c>
    </row>
    <row r="53" spans="2:13">
      <c r="C53" s="39" t="s">
        <v>7</v>
      </c>
      <c r="D53" s="39" t="s">
        <v>7</v>
      </c>
      <c r="E53" s="39" t="s">
        <v>8</v>
      </c>
      <c r="J53" s="269" t="s">
        <v>18</v>
      </c>
      <c r="K53" s="269"/>
      <c r="L53" s="40" t="s">
        <v>17</v>
      </c>
    </row>
    <row r="54" spans="2:13" ht="14.4" thickBot="1">
      <c r="C54" s="1">
        <f>'Pom5'!M27</f>
        <v>6.1</v>
      </c>
      <c r="D54" s="1">
        <f>'Pom5'!M24</f>
        <v>6.45</v>
      </c>
      <c r="E54" s="1">
        <f>IF('Pom5'!L121="Tak",C54*D54,0)</f>
        <v>39.344999999999999</v>
      </c>
      <c r="J54" s="269">
        <v>10</v>
      </c>
      <c r="K54" s="269"/>
      <c r="L54" s="1">
        <f>E54*J54</f>
        <v>393.45</v>
      </c>
    </row>
    <row r="55" spans="2:13" ht="14.4" thickBot="1">
      <c r="C55" s="28"/>
      <c r="J55" s="274" t="s">
        <v>21</v>
      </c>
      <c r="K55" s="274"/>
      <c r="L55" s="32">
        <f>INT(L54)</f>
        <v>393</v>
      </c>
      <c r="M55" s="1" t="s">
        <v>68</v>
      </c>
    </row>
    <row r="57" spans="2:13" ht="15.6">
      <c r="B57" s="270" t="s">
        <v>24</v>
      </c>
      <c r="C57" s="270"/>
      <c r="D57" s="270"/>
      <c r="E57" s="270"/>
      <c r="F57" s="270"/>
      <c r="G57" s="270"/>
      <c r="H57" s="270"/>
      <c r="I57" s="270"/>
      <c r="J57" s="270"/>
      <c r="K57" s="270"/>
      <c r="L57" s="270"/>
    </row>
    <row r="58" spans="2:13" ht="25.5" customHeight="1">
      <c r="C58" s="269" t="s">
        <v>12</v>
      </c>
      <c r="D58" s="269"/>
      <c r="E58" s="269"/>
      <c r="F58" s="269" t="s">
        <v>20</v>
      </c>
      <c r="G58" s="269"/>
      <c r="H58" s="269"/>
      <c r="L58" s="5" t="s">
        <v>16</v>
      </c>
    </row>
    <row r="59" spans="2:13">
      <c r="C59" s="39"/>
      <c r="D59" s="39"/>
      <c r="E59" s="39"/>
      <c r="F59" s="269" t="str">
        <f>H111</f>
        <v>Płaski</v>
      </c>
      <c r="G59" s="269"/>
      <c r="H59" s="269" t="str">
        <f>H112</f>
        <v>Spadzisty</v>
      </c>
      <c r="I59" s="269"/>
      <c r="J59" s="1" t="str">
        <f>H113</f>
        <v>Strop pomieszczenia bez chłodzenia</v>
      </c>
    </row>
    <row r="60" spans="2:13" ht="27.6">
      <c r="C60" s="39" t="s">
        <v>3</v>
      </c>
      <c r="D60" s="39" t="s">
        <v>2</v>
      </c>
      <c r="E60" s="39" t="s">
        <v>4</v>
      </c>
      <c r="F60" s="41" t="s">
        <v>22</v>
      </c>
      <c r="G60" s="41" t="s">
        <v>23</v>
      </c>
      <c r="H60" s="41" t="s">
        <v>22</v>
      </c>
      <c r="I60" s="41" t="s">
        <v>23</v>
      </c>
      <c r="J60" s="269"/>
      <c r="K60" s="269"/>
      <c r="L60" s="40" t="s">
        <v>17</v>
      </c>
    </row>
    <row r="61" spans="2:13">
      <c r="C61" s="40" t="s">
        <v>7</v>
      </c>
      <c r="D61" s="40" t="s">
        <v>7</v>
      </c>
      <c r="E61" s="40" t="s">
        <v>8</v>
      </c>
      <c r="F61" s="5" t="s">
        <v>18</v>
      </c>
      <c r="G61" s="5" t="s">
        <v>18</v>
      </c>
      <c r="H61" s="5" t="s">
        <v>18</v>
      </c>
      <c r="I61" s="5" t="s">
        <v>18</v>
      </c>
      <c r="J61" s="269" t="s">
        <v>18</v>
      </c>
      <c r="K61" s="269"/>
    </row>
    <row r="62" spans="2:13">
      <c r="F62" s="39">
        <v>60</v>
      </c>
      <c r="G62" s="39">
        <v>30</v>
      </c>
      <c r="H62" s="39">
        <v>50</v>
      </c>
      <c r="I62" s="1">
        <v>25</v>
      </c>
      <c r="J62" s="269">
        <v>10</v>
      </c>
      <c r="K62" s="269"/>
    </row>
    <row r="63" spans="2:13">
      <c r="B63" s="1" t="s">
        <v>475</v>
      </c>
      <c r="C63" s="1">
        <f>'Pom5'!M24</f>
        <v>6.45</v>
      </c>
      <c r="D63" s="1">
        <f>'Pom5'!M27</f>
        <v>6.1</v>
      </c>
      <c r="E63" s="1">
        <f>C63*D63</f>
        <v>39.344999999999999</v>
      </c>
      <c r="F63" s="269" t="str">
        <f>'Pom5'!H104</f>
        <v>Płaski</v>
      </c>
      <c r="G63" s="269"/>
      <c r="H63" s="269" t="str">
        <f>'Pom5'!H107</f>
        <v>Izolowany</v>
      </c>
      <c r="I63" s="269"/>
      <c r="J63" s="39"/>
      <c r="K63" s="39"/>
      <c r="L63" s="1">
        <f>(C63*D63-C67*D67)*(F66+H66+J66)</f>
        <v>1180.3499999999999</v>
      </c>
    </row>
    <row r="64" spans="2:13">
      <c r="F64" s="269">
        <f>IF(F63=F59,1,0)</f>
        <v>1</v>
      </c>
      <c r="G64" s="269"/>
      <c r="H64" s="269">
        <f>IF(F63=H59,1,0)</f>
        <v>0</v>
      </c>
      <c r="I64" s="269"/>
      <c r="J64" s="269">
        <f>IF(F63=K59,1,0)</f>
        <v>0</v>
      </c>
      <c r="K64" s="269"/>
    </row>
    <row r="65" spans="2:13">
      <c r="F65" s="269">
        <f>IF(H63=F60,F62,G62)</f>
        <v>30</v>
      </c>
      <c r="G65" s="269"/>
      <c r="H65" s="269">
        <f>IF(H63=H60,H62,I62)</f>
        <v>25</v>
      </c>
      <c r="I65" s="269"/>
      <c r="J65" s="269">
        <v>10</v>
      </c>
      <c r="K65" s="269"/>
    </row>
    <row r="66" spans="2:13">
      <c r="F66" s="269">
        <f>F64*F65</f>
        <v>30</v>
      </c>
      <c r="G66" s="269"/>
      <c r="H66" s="269">
        <f t="shared" ref="H66" si="5">H64*H65</f>
        <v>0</v>
      </c>
      <c r="I66" s="269"/>
      <c r="J66" s="269">
        <f t="shared" ref="J66" si="6">J64*J65</f>
        <v>0</v>
      </c>
      <c r="K66" s="269"/>
    </row>
    <row r="67" spans="2:13" ht="14.4" thickBot="1">
      <c r="B67" s="1" t="s">
        <v>463</v>
      </c>
      <c r="C67" s="1">
        <f>'Pom5'!J112</f>
        <v>0</v>
      </c>
      <c r="D67" s="1">
        <f>'Pom5'!J114</f>
        <v>0</v>
      </c>
      <c r="E67" s="1">
        <f>C67*D67</f>
        <v>0</v>
      </c>
      <c r="F67" s="269" t="str">
        <f>'Pom5'!H116</f>
        <v>Brak</v>
      </c>
      <c r="G67" s="269"/>
      <c r="H67" s="269"/>
      <c r="I67" s="269"/>
      <c r="J67" s="39"/>
      <c r="K67" s="39"/>
    </row>
    <row r="68" spans="2:13" ht="14.4" thickBot="1">
      <c r="J68" s="274" t="s">
        <v>21</v>
      </c>
      <c r="K68" s="274"/>
      <c r="L68" s="32">
        <f>INT(L63+L67)</f>
        <v>1180</v>
      </c>
      <c r="M68" s="1" t="s">
        <v>68</v>
      </c>
    </row>
    <row r="70" spans="2:13" ht="15.6">
      <c r="B70" s="270" t="s">
        <v>25</v>
      </c>
      <c r="C70" s="270"/>
      <c r="D70" s="270"/>
      <c r="E70" s="270"/>
      <c r="F70" s="270"/>
      <c r="G70" s="270"/>
      <c r="H70" s="270"/>
      <c r="I70" s="270"/>
      <c r="J70" s="270"/>
      <c r="K70" s="270"/>
      <c r="L70" s="270"/>
    </row>
    <row r="71" spans="2:13" ht="25.5" customHeight="1">
      <c r="C71" s="269" t="s">
        <v>20</v>
      </c>
      <c r="D71" s="269"/>
      <c r="E71" s="1" t="s">
        <v>27</v>
      </c>
      <c r="L71" s="5" t="s">
        <v>16</v>
      </c>
    </row>
    <row r="72" spans="2:13">
      <c r="C72" s="269" t="s">
        <v>17</v>
      </c>
      <c r="D72" s="269"/>
      <c r="L72" s="39" t="s">
        <v>17</v>
      </c>
    </row>
    <row r="73" spans="2:13">
      <c r="B73" s="1" t="s">
        <v>31</v>
      </c>
      <c r="C73" s="269">
        <v>150</v>
      </c>
      <c r="D73" s="269"/>
      <c r="E73" s="1">
        <f>IF(F73="Tak",1,0)</f>
        <v>1</v>
      </c>
      <c r="F73" s="1" t="str">
        <f>'Pom5'!G138</f>
        <v>Tak</v>
      </c>
      <c r="L73" s="1">
        <f t="shared" ref="L73:L77" si="7">E73*C73</f>
        <v>150</v>
      </c>
    </row>
    <row r="74" spans="2:13">
      <c r="B74" s="1" t="s">
        <v>32</v>
      </c>
      <c r="C74" s="269">
        <v>25</v>
      </c>
      <c r="D74" s="269"/>
      <c r="E74" s="1">
        <f t="shared" ref="E74:E77" si="8">IF(F74="Tak",1,0)</f>
        <v>1</v>
      </c>
      <c r="F74" s="1" t="str">
        <f>'Pom5'!G141</f>
        <v>Tak</v>
      </c>
      <c r="L74" s="1">
        <f t="shared" si="7"/>
        <v>25</v>
      </c>
    </row>
    <row r="75" spans="2:13">
      <c r="B75" s="1" t="s">
        <v>33</v>
      </c>
      <c r="C75" s="269">
        <v>75</v>
      </c>
      <c r="D75" s="269"/>
      <c r="E75" s="1">
        <f t="shared" si="8"/>
        <v>0</v>
      </c>
      <c r="F75" s="1" t="str">
        <f>'Pom5'!Q138</f>
        <v>Nie</v>
      </c>
      <c r="L75" s="1">
        <f t="shared" si="7"/>
        <v>0</v>
      </c>
    </row>
    <row r="76" spans="2:13">
      <c r="B76" s="1" t="s">
        <v>34</v>
      </c>
      <c r="C76" s="269">
        <v>175</v>
      </c>
      <c r="D76" s="269"/>
      <c r="E76" s="1">
        <f t="shared" si="8"/>
        <v>0</v>
      </c>
      <c r="F76" s="1" t="str">
        <f>'Pom5'!G144</f>
        <v>Nie</v>
      </c>
      <c r="L76" s="1">
        <f t="shared" si="7"/>
        <v>0</v>
      </c>
    </row>
    <row r="77" spans="2:13" ht="14.4" thickBot="1">
      <c r="B77" s="1" t="s">
        <v>26</v>
      </c>
      <c r="C77" s="269">
        <v>150</v>
      </c>
      <c r="D77" s="269"/>
      <c r="E77" s="1">
        <f t="shared" si="8"/>
        <v>1</v>
      </c>
      <c r="F77" s="1" t="str">
        <f>'Pom5'!Q141</f>
        <v>Tak</v>
      </c>
      <c r="L77" s="1">
        <f t="shared" si="7"/>
        <v>150</v>
      </c>
    </row>
    <row r="78" spans="2:13" ht="14.4" thickBot="1">
      <c r="J78" s="274" t="s">
        <v>21</v>
      </c>
      <c r="K78" s="274"/>
      <c r="L78" s="32">
        <f>SUM(L73:L77)</f>
        <v>325</v>
      </c>
      <c r="M78" s="1" t="s">
        <v>68</v>
      </c>
    </row>
    <row r="80" spans="2:13" ht="15.6">
      <c r="B80" s="270" t="s">
        <v>28</v>
      </c>
      <c r="C80" s="270"/>
      <c r="D80" s="270"/>
      <c r="E80" s="270"/>
      <c r="F80" s="270"/>
      <c r="G80" s="270"/>
      <c r="H80" s="270"/>
      <c r="I80" s="270"/>
      <c r="J80" s="270"/>
      <c r="K80" s="270"/>
      <c r="L80" s="270"/>
    </row>
    <row r="81" spans="2:13" ht="25.5" customHeight="1">
      <c r="L81" s="5" t="s">
        <v>16</v>
      </c>
    </row>
    <row r="82" spans="2:13" ht="14.4" thickBot="1">
      <c r="B82" s="1" t="s">
        <v>29</v>
      </c>
      <c r="E82" s="1" t="s">
        <v>17</v>
      </c>
      <c r="F82" s="1">
        <v>115</v>
      </c>
      <c r="H82" s="1" t="s">
        <v>28</v>
      </c>
      <c r="I82" s="1">
        <f>'Pom5'!Q144</f>
        <v>1</v>
      </c>
      <c r="L82" s="1">
        <f>I82*F82</f>
        <v>115</v>
      </c>
    </row>
    <row r="83" spans="2:13" ht="14.4" thickBot="1">
      <c r="J83" s="274" t="s">
        <v>21</v>
      </c>
      <c r="K83" s="274"/>
      <c r="L83" s="32">
        <f>L82</f>
        <v>115</v>
      </c>
      <c r="M83" s="1" t="s">
        <v>68</v>
      </c>
    </row>
    <row r="85" spans="2:13" ht="18">
      <c r="B85" s="275" t="s">
        <v>30</v>
      </c>
      <c r="C85" s="275"/>
      <c r="D85" s="275"/>
      <c r="E85" s="275"/>
      <c r="F85" s="275"/>
      <c r="G85" s="275"/>
      <c r="H85" s="275"/>
      <c r="I85" s="275"/>
      <c r="J85" s="276">
        <f>L41+L49+L55+L68+L78+L83</f>
        <v>3372</v>
      </c>
      <c r="K85" s="276"/>
      <c r="L85" s="276"/>
    </row>
    <row r="87" spans="2:13">
      <c r="K87" s="1">
        <f>'Pom5'!M159+'Pom5'!M162</f>
        <v>0</v>
      </c>
    </row>
    <row r="88" spans="2:13">
      <c r="K88" s="1">
        <f>(L83+L78+L68+L55+L41+L49)+K87</f>
        <v>3372</v>
      </c>
      <c r="L88" s="1">
        <f>ROUND(K88/E6/100,2)</f>
        <v>0.86</v>
      </c>
      <c r="M88" s="1" t="s">
        <v>486</v>
      </c>
    </row>
    <row r="89" spans="2:13">
      <c r="B89" s="1" t="s">
        <v>442</v>
      </c>
      <c r="E89" s="24" t="s">
        <v>439</v>
      </c>
      <c r="F89" s="1">
        <v>1</v>
      </c>
      <c r="G89" s="1" t="s">
        <v>490</v>
      </c>
      <c r="H89" s="1" t="s">
        <v>472</v>
      </c>
    </row>
    <row r="90" spans="2:13">
      <c r="B90" s="1" t="s">
        <v>443</v>
      </c>
      <c r="E90" s="25" t="s">
        <v>448</v>
      </c>
      <c r="F90" s="1">
        <v>2</v>
      </c>
      <c r="G90" s="1" t="s">
        <v>491</v>
      </c>
      <c r="H90" s="1" t="s">
        <v>473</v>
      </c>
    </row>
    <row r="91" spans="2:13">
      <c r="B91" s="1" t="s">
        <v>444</v>
      </c>
      <c r="E91" s="25" t="s">
        <v>438</v>
      </c>
      <c r="F91" s="1">
        <v>3</v>
      </c>
      <c r="G91" s="1" t="s">
        <v>492</v>
      </c>
    </row>
    <row r="92" spans="2:13">
      <c r="B92" s="1" t="s">
        <v>445</v>
      </c>
      <c r="E92" s="26" t="s">
        <v>449</v>
      </c>
      <c r="F92" s="1">
        <v>4</v>
      </c>
      <c r="G92" s="1" t="s">
        <v>493</v>
      </c>
      <c r="H92" s="1" t="s">
        <v>454</v>
      </c>
    </row>
    <row r="93" spans="2:13">
      <c r="B93" s="1" t="s">
        <v>446</v>
      </c>
      <c r="E93" s="27" t="s">
        <v>440</v>
      </c>
      <c r="F93" s="1">
        <v>5</v>
      </c>
      <c r="G93" s="1" t="s">
        <v>494</v>
      </c>
      <c r="H93" s="1" t="s">
        <v>470</v>
      </c>
    </row>
    <row r="94" spans="2:13">
      <c r="E94" s="24" t="s">
        <v>462</v>
      </c>
      <c r="F94" s="1">
        <v>6</v>
      </c>
      <c r="G94" s="1" t="s">
        <v>495</v>
      </c>
      <c r="H94" s="1" t="s">
        <v>469</v>
      </c>
    </row>
    <row r="95" spans="2:13">
      <c r="E95" s="24" t="s">
        <v>441</v>
      </c>
      <c r="F95" s="1">
        <v>7</v>
      </c>
      <c r="G95" s="1" t="s">
        <v>68</v>
      </c>
      <c r="H95" s="1" t="s">
        <v>471</v>
      </c>
    </row>
    <row r="96" spans="2:13">
      <c r="E96" s="24" t="s">
        <v>450</v>
      </c>
      <c r="F96" s="1">
        <v>8</v>
      </c>
      <c r="G96" s="1" t="s">
        <v>496</v>
      </c>
    </row>
    <row r="97" spans="8:8">
      <c r="H97" s="1" t="s">
        <v>454</v>
      </c>
    </row>
    <row r="98" spans="8:8">
      <c r="H98" s="1" t="s">
        <v>464</v>
      </c>
    </row>
    <row r="99" spans="8:8">
      <c r="H99" s="1" t="s">
        <v>465</v>
      </c>
    </row>
    <row r="100" spans="8:8">
      <c r="H100" s="1" t="s">
        <v>466</v>
      </c>
    </row>
    <row r="102" spans="8:8">
      <c r="H102" s="1" t="s">
        <v>454</v>
      </c>
    </row>
    <row r="103" spans="8:8">
      <c r="H103" s="1" t="s">
        <v>452</v>
      </c>
    </row>
    <row r="104" spans="8:8">
      <c r="H104" s="1" t="s">
        <v>453</v>
      </c>
    </row>
    <row r="105" spans="8:8">
      <c r="H105" s="1" t="s">
        <v>451</v>
      </c>
    </row>
    <row r="107" spans="8:8">
      <c r="H107" s="1" t="s">
        <v>454</v>
      </c>
    </row>
    <row r="108" spans="8:8">
      <c r="H108" s="1" t="s">
        <v>467</v>
      </c>
    </row>
    <row r="109" spans="8:8">
      <c r="H109" s="1" t="s">
        <v>468</v>
      </c>
    </row>
    <row r="111" spans="8:8">
      <c r="H111" s="1" t="s">
        <v>456</v>
      </c>
    </row>
    <row r="112" spans="8:8">
      <c r="H112" s="1" t="s">
        <v>457</v>
      </c>
    </row>
    <row r="113" spans="1:8">
      <c r="H113" s="1" t="s">
        <v>476</v>
      </c>
    </row>
    <row r="115" spans="1:8">
      <c r="H115" s="1" t="s">
        <v>22</v>
      </c>
    </row>
    <row r="116" spans="1:8">
      <c r="H116" s="1" t="s">
        <v>23</v>
      </c>
    </row>
    <row r="118" spans="1:8">
      <c r="H118" s="1" t="s">
        <v>458</v>
      </c>
    </row>
    <row r="119" spans="1:8">
      <c r="H119" s="1" t="s">
        <v>459</v>
      </c>
    </row>
    <row r="121" spans="1:8" ht="14.4">
      <c r="B121" s="157" t="s">
        <v>488</v>
      </c>
    </row>
    <row r="122" spans="1:8" ht="14.4">
      <c r="C122" s="154" t="s">
        <v>555</v>
      </c>
      <c r="D122" s="154">
        <v>0.9</v>
      </c>
      <c r="E122" s="154" t="s">
        <v>556</v>
      </c>
      <c r="F122" s="98" t="s">
        <v>557</v>
      </c>
      <c r="G122" s="1" t="s">
        <v>558</v>
      </c>
    </row>
    <row r="123" spans="1:8" ht="14.4">
      <c r="A123" s="1">
        <v>1</v>
      </c>
      <c r="B123" s="159" t="s">
        <v>559</v>
      </c>
      <c r="C123" s="155">
        <v>450</v>
      </c>
      <c r="D123" s="156">
        <f>E123*0.9</f>
        <v>3150</v>
      </c>
      <c r="E123" s="155">
        <v>3500</v>
      </c>
      <c r="F123" s="1">
        <f>$K$88</f>
        <v>3372</v>
      </c>
      <c r="G123" s="1">
        <f>IF(F123&lt;=D123,1,5)</f>
        <v>5</v>
      </c>
      <c r="H123" s="1" t="s">
        <v>549</v>
      </c>
    </row>
    <row r="124" spans="1:8" ht="14.4">
      <c r="A124" s="1">
        <v>2</v>
      </c>
      <c r="B124" s="159" t="s">
        <v>553</v>
      </c>
      <c r="C124" s="155">
        <v>700</v>
      </c>
      <c r="D124" s="156">
        <f t="shared" ref="D124:D126" si="9">E124*0.9</f>
        <v>3600</v>
      </c>
      <c r="E124" s="155">
        <v>4000</v>
      </c>
      <c r="F124" s="1">
        <f>$K$88</f>
        <v>3372</v>
      </c>
      <c r="G124" s="1">
        <f>IF(F124&lt;=D124,2,5)</f>
        <v>2</v>
      </c>
      <c r="H124" s="1" t="s">
        <v>550</v>
      </c>
    </row>
    <row r="125" spans="1:8" ht="14.4">
      <c r="A125" s="1">
        <v>3</v>
      </c>
      <c r="B125" s="159" t="s">
        <v>560</v>
      </c>
      <c r="C125" s="155">
        <v>1260</v>
      </c>
      <c r="D125" s="156">
        <f t="shared" si="9"/>
        <v>5940</v>
      </c>
      <c r="E125" s="158">
        <v>6600</v>
      </c>
      <c r="F125" s="1">
        <f>$K$88</f>
        <v>3372</v>
      </c>
      <c r="G125" s="1">
        <f>IF(F125&lt;=D125,3,5)</f>
        <v>3</v>
      </c>
      <c r="H125" s="1" t="s">
        <v>551</v>
      </c>
    </row>
    <row r="126" spans="1:8" ht="14.4">
      <c r="A126" s="1">
        <v>4</v>
      </c>
      <c r="B126" s="159" t="s">
        <v>554</v>
      </c>
      <c r="C126" s="155">
        <v>1930</v>
      </c>
      <c r="D126" s="156">
        <f t="shared" si="9"/>
        <v>7965</v>
      </c>
      <c r="E126" s="158">
        <v>8850</v>
      </c>
      <c r="F126" s="1">
        <f>$K$88</f>
        <v>3372</v>
      </c>
      <c r="G126" s="1">
        <f>IF(F126&lt;=D126,4,5)</f>
        <v>4</v>
      </c>
      <c r="H126" s="1" t="s">
        <v>552</v>
      </c>
    </row>
    <row r="128" spans="1:8">
      <c r="G128" s="1">
        <f>MIN(G123:G126)</f>
        <v>2</v>
      </c>
    </row>
    <row r="130" spans="2:2">
      <c r="B130" s="1" t="str">
        <f>VLOOKUP(G128,tabela_modele,2,0)</f>
        <v>Vitoclima 200-S model 3,5</v>
      </c>
    </row>
    <row r="131" spans="2:2">
      <c r="B131" s="1" t="str">
        <f>VLOOKUP(G128,tabela_modele,8,0)</f>
        <v>Z017534</v>
      </c>
    </row>
    <row r="132" spans="2:2">
      <c r="B132" s="1">
        <f>VLOOKUP(G128,tabela_modele,3,0)</f>
        <v>700</v>
      </c>
    </row>
    <row r="133" spans="2:2">
      <c r="B133" s="1">
        <f>VLOOKUP(G128,tabela_modele,4,0)</f>
        <v>3600</v>
      </c>
    </row>
    <row r="134" spans="2:2">
      <c r="B134" s="1">
        <f>VLOOKUP(G128,tabela_modele,5,0)</f>
        <v>4000</v>
      </c>
    </row>
  </sheetData>
  <sheetProtection algorithmName="SHA-512" hashValue="LaLCfrk+2KqryN9ea5FDJ70vGG1s3oQzZgl2kHUIerm+A+8npcPaYwywRl6GSsNzjxzdFRZ0qQrdShpBDQbNVg==" saltValue="47woX12Qwbnq6ppTIgG6IA==" spinCount="100000" sheet="1" objects="1" scenarios="1"/>
  <mergeCells count="58">
    <mergeCell ref="C77:D77"/>
    <mergeCell ref="J78:K78"/>
    <mergeCell ref="B80:L80"/>
    <mergeCell ref="J83:K83"/>
    <mergeCell ref="B85:I85"/>
    <mergeCell ref="J85:L85"/>
    <mergeCell ref="C76:D76"/>
    <mergeCell ref="F66:G66"/>
    <mergeCell ref="H66:I66"/>
    <mergeCell ref="J66:K66"/>
    <mergeCell ref="F67:I67"/>
    <mergeCell ref="J68:K68"/>
    <mergeCell ref="B70:L70"/>
    <mergeCell ref="C71:D71"/>
    <mergeCell ref="C72:D72"/>
    <mergeCell ref="C73:D73"/>
    <mergeCell ref="C74:D74"/>
    <mergeCell ref="C75:D75"/>
    <mergeCell ref="F64:G64"/>
    <mergeCell ref="H64:I64"/>
    <mergeCell ref="J64:K64"/>
    <mergeCell ref="F65:G65"/>
    <mergeCell ref="H65:I65"/>
    <mergeCell ref="J65:K65"/>
    <mergeCell ref="F63:G63"/>
    <mergeCell ref="H63:I63"/>
    <mergeCell ref="J52:K52"/>
    <mergeCell ref="J53:K53"/>
    <mergeCell ref="J54:K54"/>
    <mergeCell ref="J55:K55"/>
    <mergeCell ref="B57:L57"/>
    <mergeCell ref="C58:E58"/>
    <mergeCell ref="F58:H58"/>
    <mergeCell ref="F59:G59"/>
    <mergeCell ref="H59:I59"/>
    <mergeCell ref="J60:K60"/>
    <mergeCell ref="J61:K61"/>
    <mergeCell ref="J62:K62"/>
    <mergeCell ref="B51:L51"/>
    <mergeCell ref="J41:K41"/>
    <mergeCell ref="B42:L42"/>
    <mergeCell ref="F43:G43"/>
    <mergeCell ref="J43:K43"/>
    <mergeCell ref="F44:G44"/>
    <mergeCell ref="J44:K44"/>
    <mergeCell ref="F45:G45"/>
    <mergeCell ref="F46:G46"/>
    <mergeCell ref="F47:G47"/>
    <mergeCell ref="F48:G48"/>
    <mergeCell ref="J49:K49"/>
    <mergeCell ref="I19:I27"/>
    <mergeCell ref="J19:J27"/>
    <mergeCell ref="K19:K27"/>
    <mergeCell ref="B2:L2"/>
    <mergeCell ref="B15:L15"/>
    <mergeCell ref="C16:E16"/>
    <mergeCell ref="F16:H16"/>
    <mergeCell ref="I16:K16"/>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51EBED-174B-4A80-BF59-B35DED733BBD}">
  <sheetPr codeName="Arkusz6">
    <pageSetUpPr fitToPage="1"/>
  </sheetPr>
  <dimension ref="A1:HV802"/>
  <sheetViews>
    <sheetView showGridLines="0" tabSelected="1" zoomScale="85" zoomScaleNormal="85" workbookViewId="0">
      <pane ySplit="1" topLeftCell="A2" activePane="bottomLeft" state="frozen"/>
      <selection pane="bottomLeft" activeCell="C11" sqref="C11:J12"/>
    </sheetView>
  </sheetViews>
  <sheetFormatPr defaultColWidth="9.109375" defaultRowHeight="14.4"/>
  <cols>
    <col min="1" max="1" width="1.109375" style="14" customWidth="1"/>
    <col min="2" max="2" width="8.88671875" style="14" customWidth="1"/>
    <col min="3" max="3" width="8.44140625" style="14" customWidth="1"/>
    <col min="4" max="4" width="9.109375" style="14"/>
    <col min="5" max="5" width="2.88671875" style="14" customWidth="1"/>
    <col min="6" max="6" width="9.109375" style="14"/>
    <col min="7" max="7" width="13.88671875" style="14" customWidth="1"/>
    <col min="8" max="8" width="4.21875" style="14" customWidth="1"/>
    <col min="9" max="9" width="7" style="14" customWidth="1"/>
    <col min="10" max="10" width="4.21875" style="14" customWidth="1"/>
    <col min="11" max="11" width="9.109375" style="14" customWidth="1"/>
    <col min="12" max="12" width="9.44140625" style="14" customWidth="1"/>
    <col min="13" max="13" width="9.5546875" style="14" customWidth="1"/>
    <col min="14" max="14" width="2.88671875" style="14" customWidth="1"/>
    <col min="15" max="15" width="7.44140625" style="14" customWidth="1"/>
    <col min="16" max="16" width="4.109375" style="14" customWidth="1"/>
    <col min="17" max="17" width="8.88671875" style="14" customWidth="1"/>
    <col min="18" max="18" width="4.21875" style="14" customWidth="1"/>
    <col min="19" max="19" width="4.88671875" style="14" customWidth="1"/>
    <col min="20" max="20" width="6" style="14" customWidth="1"/>
    <col min="21" max="21" width="1" style="14" customWidth="1"/>
    <col min="22" max="22" width="4.21875" style="15" customWidth="1"/>
    <col min="23" max="23" width="4" style="15" customWidth="1"/>
    <col min="24" max="24" width="8.33203125" style="15" customWidth="1"/>
    <col min="25" max="25" width="5.5546875" style="15" customWidth="1"/>
    <col min="26" max="26" width="4.6640625" style="15" customWidth="1"/>
    <col min="27" max="27" width="7.6640625" style="15" customWidth="1"/>
    <col min="28" max="28" width="1" style="73" customWidth="1"/>
    <col min="29" max="230" width="9.109375" style="15"/>
    <col min="231" max="16384" width="9.109375" style="14"/>
  </cols>
  <sheetData>
    <row r="1" spans="1:230" customFormat="1" ht="22.8" customHeight="1">
      <c r="A1" s="137"/>
      <c r="B1" s="137"/>
      <c r="C1" s="137"/>
      <c r="D1" s="287" t="s">
        <v>529</v>
      </c>
      <c r="E1" s="287"/>
      <c r="F1" s="287"/>
      <c r="G1" s="287"/>
      <c r="H1" s="287"/>
      <c r="I1" s="288">
        <f>Obliczenia1!K88</f>
        <v>2578</v>
      </c>
      <c r="J1" s="288"/>
      <c r="K1" s="136" t="s">
        <v>544</v>
      </c>
      <c r="L1" s="137"/>
      <c r="M1" s="287" t="s">
        <v>530</v>
      </c>
      <c r="N1" s="287"/>
      <c r="O1" s="287"/>
      <c r="P1" s="293">
        <f>Obliczenia1!L88</f>
        <v>1.38</v>
      </c>
      <c r="Q1" s="293"/>
      <c r="R1" s="289" t="s">
        <v>543</v>
      </c>
      <c r="S1" s="289"/>
      <c r="T1" s="289"/>
      <c r="U1" s="138"/>
      <c r="V1" s="138"/>
      <c r="W1" s="137"/>
      <c r="X1" s="137"/>
      <c r="Y1" s="137"/>
      <c r="Z1" s="137"/>
      <c r="AA1" s="137"/>
      <c r="AB1" s="137"/>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c r="CN1" s="15"/>
      <c r="CO1" s="15"/>
      <c r="CP1" s="15"/>
      <c r="CQ1" s="15"/>
      <c r="CR1" s="15"/>
      <c r="CS1" s="15"/>
      <c r="CT1" s="15"/>
      <c r="CU1" s="15"/>
      <c r="CV1" s="15"/>
      <c r="CW1" s="15"/>
      <c r="CX1" s="15"/>
      <c r="CY1" s="15"/>
      <c r="CZ1" s="15"/>
      <c r="DA1" s="15"/>
      <c r="DB1" s="15"/>
      <c r="DC1" s="15"/>
      <c r="DD1" s="15"/>
      <c r="DE1" s="15"/>
      <c r="DF1" s="15"/>
      <c r="DG1" s="15"/>
      <c r="DH1" s="15"/>
      <c r="DI1" s="15"/>
      <c r="DJ1" s="15"/>
      <c r="DK1" s="15"/>
      <c r="DL1" s="15"/>
      <c r="DM1" s="15"/>
      <c r="DN1" s="15"/>
      <c r="DO1" s="15"/>
      <c r="DP1" s="15"/>
      <c r="DQ1" s="15"/>
      <c r="DR1" s="15"/>
      <c r="DS1" s="15"/>
      <c r="DT1" s="15"/>
      <c r="DU1" s="15"/>
      <c r="DV1" s="15"/>
      <c r="DW1" s="15"/>
      <c r="DX1" s="15"/>
      <c r="DY1" s="15"/>
      <c r="DZ1" s="15"/>
      <c r="EA1" s="15"/>
      <c r="EB1" s="15"/>
      <c r="EC1" s="15"/>
      <c r="ED1" s="15"/>
      <c r="EE1" s="15"/>
      <c r="EF1" s="15"/>
      <c r="EG1" s="15"/>
      <c r="EH1" s="15"/>
      <c r="EI1" s="15"/>
      <c r="EJ1" s="15"/>
      <c r="EK1" s="15"/>
      <c r="EL1" s="15"/>
      <c r="EM1" s="15"/>
      <c r="EN1" s="15"/>
      <c r="EO1" s="15"/>
      <c r="EP1" s="15"/>
      <c r="EQ1" s="15"/>
      <c r="ER1" s="15"/>
      <c r="ES1" s="15"/>
      <c r="ET1" s="15"/>
      <c r="EU1" s="15"/>
      <c r="EV1" s="15"/>
      <c r="EW1" s="15"/>
      <c r="EX1" s="15"/>
      <c r="EY1" s="15"/>
      <c r="EZ1" s="15"/>
      <c r="FA1" s="15"/>
      <c r="FB1" s="15"/>
      <c r="FC1" s="15"/>
      <c r="FD1" s="15"/>
      <c r="FE1" s="15"/>
      <c r="FF1" s="15"/>
      <c r="FG1" s="15"/>
      <c r="FH1" s="15"/>
      <c r="FI1" s="15"/>
      <c r="FJ1" s="15"/>
      <c r="FK1" s="15"/>
      <c r="FL1" s="15"/>
      <c r="FM1" s="15"/>
      <c r="FN1" s="15"/>
      <c r="FO1" s="15"/>
      <c r="FP1" s="15"/>
      <c r="FQ1" s="15"/>
      <c r="FR1" s="15"/>
      <c r="FS1" s="15"/>
      <c r="FT1" s="15"/>
      <c r="FU1" s="15"/>
      <c r="FV1" s="15"/>
      <c r="FW1" s="15"/>
      <c r="FX1" s="15"/>
      <c r="FY1" s="15"/>
      <c r="FZ1" s="15"/>
      <c r="GA1" s="15"/>
      <c r="GB1" s="15"/>
      <c r="GC1" s="15"/>
      <c r="GD1" s="15"/>
      <c r="GE1" s="15"/>
      <c r="GF1" s="15"/>
      <c r="GG1" s="15"/>
      <c r="GH1" s="15"/>
      <c r="GI1" s="15"/>
      <c r="GJ1" s="15"/>
      <c r="GK1" s="15"/>
      <c r="GL1" s="15"/>
      <c r="GM1" s="15"/>
      <c r="GN1" s="15"/>
      <c r="GO1" s="15"/>
      <c r="GP1" s="15"/>
      <c r="GQ1" s="15"/>
      <c r="GR1" s="15"/>
      <c r="GS1" s="15"/>
      <c r="GT1" s="15"/>
      <c r="GU1" s="15"/>
      <c r="GV1" s="15"/>
      <c r="GW1" s="15"/>
      <c r="GX1" s="15"/>
      <c r="GY1" s="15"/>
      <c r="GZ1" s="15"/>
      <c r="HA1" s="15"/>
      <c r="HB1" s="15"/>
      <c r="HC1" s="15"/>
      <c r="HD1" s="15"/>
      <c r="HE1" s="15"/>
      <c r="HF1" s="15"/>
      <c r="HG1" s="15"/>
      <c r="HH1" s="15"/>
      <c r="HI1" s="15"/>
      <c r="HJ1" s="15"/>
      <c r="HK1" s="15"/>
      <c r="HL1" s="15"/>
      <c r="HM1" s="15"/>
      <c r="HN1" s="15"/>
      <c r="HO1" s="15"/>
      <c r="HP1" s="15"/>
      <c r="HQ1" s="15"/>
      <c r="HR1" s="15"/>
      <c r="HS1" s="15"/>
      <c r="HT1" s="15"/>
      <c r="HU1" s="15"/>
      <c r="HV1" s="15"/>
    </row>
    <row r="2" spans="1:230" customFormat="1">
      <c r="A2" s="42"/>
      <c r="B2" s="43"/>
      <c r="C2" s="44"/>
      <c r="D2" s="44"/>
      <c r="E2" s="44"/>
      <c r="F2" s="44"/>
      <c r="G2" s="44"/>
      <c r="H2" s="44"/>
      <c r="I2" s="44"/>
      <c r="J2" s="44"/>
      <c r="K2" s="44"/>
      <c r="L2" s="44"/>
      <c r="M2" s="44"/>
      <c r="N2" s="44"/>
      <c r="O2" s="44"/>
      <c r="P2" s="45"/>
      <c r="Q2" s="46"/>
      <c r="R2" s="44"/>
      <c r="S2" s="44"/>
      <c r="T2" s="45"/>
      <c r="U2" s="15"/>
      <c r="V2" s="15"/>
      <c r="W2" s="15"/>
      <c r="X2" s="15"/>
      <c r="Y2" s="15"/>
      <c r="Z2" s="15"/>
      <c r="AA2" s="15"/>
      <c r="AB2" s="42"/>
      <c r="AC2" s="15"/>
      <c r="AD2" s="15"/>
      <c r="AE2" s="15"/>
      <c r="AF2" s="15"/>
      <c r="AG2" s="15"/>
      <c r="AH2" s="15"/>
      <c r="AI2" s="15"/>
      <c r="AJ2" s="15"/>
      <c r="AK2" s="15"/>
      <c r="AL2" s="15"/>
      <c r="AM2" s="15"/>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c r="CN2" s="15"/>
      <c r="CO2" s="15"/>
      <c r="CP2" s="15"/>
      <c r="CQ2" s="15"/>
      <c r="CR2" s="15"/>
      <c r="CS2" s="15"/>
      <c r="CT2" s="15"/>
      <c r="CU2" s="15"/>
      <c r="CV2" s="15"/>
      <c r="CW2" s="15"/>
      <c r="CX2" s="15"/>
      <c r="CY2" s="15"/>
      <c r="CZ2" s="15"/>
      <c r="DA2" s="15"/>
      <c r="DB2" s="15"/>
      <c r="DC2" s="15"/>
      <c r="DD2" s="15"/>
      <c r="DE2" s="15"/>
      <c r="DF2" s="15"/>
      <c r="DG2" s="15"/>
      <c r="DH2" s="15"/>
      <c r="DI2" s="15"/>
      <c r="DJ2" s="15"/>
      <c r="DK2" s="15"/>
      <c r="DL2" s="15"/>
      <c r="DM2" s="15"/>
      <c r="DN2" s="15"/>
      <c r="DO2" s="15"/>
      <c r="DP2" s="15"/>
      <c r="DQ2" s="15"/>
      <c r="DR2" s="15"/>
      <c r="DS2" s="15"/>
      <c r="DT2" s="15"/>
      <c r="DU2" s="15"/>
      <c r="DV2" s="15"/>
      <c r="DW2" s="15"/>
      <c r="DX2" s="15"/>
      <c r="DY2" s="15"/>
      <c r="DZ2" s="15"/>
      <c r="EA2" s="15"/>
      <c r="EB2" s="15"/>
      <c r="EC2" s="15"/>
      <c r="ED2" s="15"/>
      <c r="EE2" s="15"/>
      <c r="EF2" s="15"/>
      <c r="EG2" s="15"/>
      <c r="EH2" s="15"/>
      <c r="EI2" s="15"/>
      <c r="EJ2" s="15"/>
      <c r="EK2" s="15"/>
      <c r="EL2" s="15"/>
      <c r="EM2" s="15"/>
      <c r="EN2" s="15"/>
      <c r="EO2" s="15"/>
      <c r="EP2" s="15"/>
      <c r="EQ2" s="15"/>
      <c r="ER2" s="15"/>
      <c r="ES2" s="15"/>
      <c r="ET2" s="15"/>
      <c r="EU2" s="15"/>
      <c r="EV2" s="15"/>
      <c r="EW2" s="15"/>
      <c r="EX2" s="15"/>
      <c r="EY2" s="15"/>
      <c r="EZ2" s="15"/>
      <c r="FA2" s="15"/>
      <c r="FB2" s="15"/>
      <c r="FC2" s="15"/>
      <c r="FD2" s="15"/>
      <c r="FE2" s="15"/>
      <c r="FF2" s="15"/>
      <c r="FG2" s="15"/>
      <c r="FH2" s="15"/>
      <c r="FI2" s="15"/>
      <c r="FJ2" s="15"/>
      <c r="FK2" s="15"/>
      <c r="FL2" s="15"/>
      <c r="FM2" s="15"/>
      <c r="FN2" s="15"/>
      <c r="FO2" s="15"/>
      <c r="FP2" s="15"/>
      <c r="FQ2" s="15"/>
      <c r="FR2" s="15"/>
      <c r="FS2" s="15"/>
      <c r="FT2" s="15"/>
      <c r="FU2" s="15"/>
      <c r="FV2" s="15"/>
      <c r="FW2" s="15"/>
      <c r="FX2" s="15"/>
      <c r="FY2" s="15"/>
      <c r="FZ2" s="15"/>
      <c r="GA2" s="15"/>
      <c r="GB2" s="15"/>
      <c r="GC2" s="15"/>
      <c r="GD2" s="15"/>
      <c r="GE2" s="15"/>
      <c r="GF2" s="15"/>
      <c r="GG2" s="15"/>
      <c r="GH2" s="15"/>
      <c r="GI2" s="15"/>
      <c r="GJ2" s="15"/>
      <c r="GK2" s="15"/>
      <c r="GL2" s="15"/>
      <c r="GM2" s="15"/>
      <c r="GN2" s="15"/>
      <c r="GO2" s="15"/>
      <c r="GP2" s="15"/>
      <c r="GQ2" s="15"/>
      <c r="GR2" s="15"/>
      <c r="GS2" s="15"/>
      <c r="GT2" s="15"/>
      <c r="GU2" s="15"/>
      <c r="GV2" s="15"/>
      <c r="GW2" s="15"/>
      <c r="GX2" s="15"/>
      <c r="GY2" s="15"/>
      <c r="GZ2" s="15"/>
      <c r="HA2" s="15"/>
      <c r="HB2" s="15"/>
      <c r="HC2" s="15"/>
      <c r="HD2" s="15"/>
      <c r="HE2" s="15"/>
      <c r="HF2" s="15"/>
      <c r="HG2" s="15"/>
      <c r="HH2" s="15"/>
      <c r="HI2" s="15"/>
      <c r="HJ2" s="15"/>
      <c r="HK2" s="15"/>
      <c r="HL2" s="15"/>
      <c r="HM2" s="15"/>
      <c r="HN2" s="15"/>
      <c r="HO2" s="15"/>
      <c r="HP2" s="15"/>
      <c r="HQ2" s="15"/>
      <c r="HR2" s="15"/>
      <c r="HS2" s="15"/>
      <c r="HT2" s="15"/>
      <c r="HU2" s="15"/>
      <c r="HV2" s="15"/>
    </row>
    <row r="3" spans="1:230" customFormat="1">
      <c r="A3" s="42"/>
      <c r="B3" s="44"/>
      <c r="C3" s="44"/>
      <c r="D3" s="44"/>
      <c r="E3" s="44"/>
      <c r="F3" s="44"/>
      <c r="G3" s="44"/>
      <c r="H3" s="44"/>
      <c r="I3" s="44"/>
      <c r="J3" s="44"/>
      <c r="K3" s="44"/>
      <c r="L3" s="44"/>
      <c r="M3" s="15"/>
      <c r="N3" s="15"/>
      <c r="O3" s="298" t="s">
        <v>497</v>
      </c>
      <c r="P3" s="299">
        <f ca="1">TODAY()</f>
        <v>44929</v>
      </c>
      <c r="Q3" s="299"/>
      <c r="R3" s="44"/>
      <c r="S3" s="303" t="s">
        <v>667</v>
      </c>
      <c r="T3" s="303"/>
      <c r="U3" s="303"/>
      <c r="V3" s="303"/>
      <c r="W3" s="15"/>
      <c r="X3" s="15"/>
      <c r="Y3" s="15"/>
      <c r="Z3" s="15"/>
      <c r="AA3" s="15"/>
      <c r="AB3" s="42"/>
      <c r="AC3" s="15"/>
      <c r="AD3" s="15"/>
      <c r="AE3" s="15"/>
      <c r="AF3" s="15"/>
      <c r="AG3" s="15"/>
      <c r="AH3" s="15"/>
      <c r="AI3" s="15"/>
      <c r="AJ3" s="15"/>
      <c r="AK3" s="15"/>
      <c r="AL3" s="15"/>
      <c r="AM3" s="15"/>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c r="CN3" s="15"/>
      <c r="CO3" s="15"/>
      <c r="CP3" s="15"/>
      <c r="CQ3" s="15"/>
      <c r="CR3" s="15"/>
      <c r="CS3" s="15"/>
      <c r="CT3" s="15"/>
      <c r="CU3" s="15"/>
      <c r="CV3" s="15"/>
      <c r="CW3" s="15"/>
      <c r="CX3" s="15"/>
      <c r="CY3" s="15"/>
      <c r="CZ3" s="15"/>
      <c r="DA3" s="15"/>
      <c r="DB3" s="15"/>
      <c r="DC3" s="15"/>
      <c r="DD3" s="15"/>
      <c r="DE3" s="15"/>
      <c r="DF3" s="15"/>
      <c r="DG3" s="15"/>
      <c r="DH3" s="15"/>
      <c r="DI3" s="15"/>
      <c r="DJ3" s="15"/>
      <c r="DK3" s="15"/>
      <c r="DL3" s="15"/>
      <c r="DM3" s="15"/>
      <c r="DN3" s="15"/>
      <c r="DO3" s="15"/>
      <c r="DP3" s="15"/>
      <c r="DQ3" s="15"/>
      <c r="DR3" s="15"/>
      <c r="DS3" s="15"/>
      <c r="DT3" s="15"/>
      <c r="DU3" s="15"/>
      <c r="DV3" s="15"/>
      <c r="DW3" s="15"/>
      <c r="DX3" s="15"/>
      <c r="DY3" s="15"/>
      <c r="DZ3" s="15"/>
      <c r="EA3" s="15"/>
      <c r="EB3" s="15"/>
      <c r="EC3" s="15"/>
      <c r="ED3" s="15"/>
      <c r="EE3" s="15"/>
      <c r="EF3" s="15"/>
      <c r="EG3" s="15"/>
      <c r="EH3" s="15"/>
      <c r="EI3" s="15"/>
      <c r="EJ3" s="15"/>
      <c r="EK3" s="15"/>
      <c r="EL3" s="15"/>
      <c r="EM3" s="15"/>
      <c r="EN3" s="15"/>
      <c r="EO3" s="15"/>
      <c r="EP3" s="15"/>
      <c r="EQ3" s="15"/>
      <c r="ER3" s="15"/>
      <c r="ES3" s="15"/>
      <c r="ET3" s="15"/>
      <c r="EU3" s="15"/>
      <c r="EV3" s="15"/>
      <c r="EW3" s="15"/>
      <c r="EX3" s="15"/>
      <c r="EY3" s="15"/>
      <c r="EZ3" s="15"/>
      <c r="FA3" s="15"/>
      <c r="FB3" s="15"/>
      <c r="FC3" s="15"/>
      <c r="FD3" s="15"/>
      <c r="FE3" s="15"/>
      <c r="FF3" s="15"/>
      <c r="FG3" s="15"/>
      <c r="FH3" s="15"/>
      <c r="FI3" s="15"/>
      <c r="FJ3" s="15"/>
      <c r="FK3" s="15"/>
      <c r="FL3" s="15"/>
      <c r="FM3" s="15"/>
      <c r="FN3" s="15"/>
      <c r="FO3" s="15"/>
      <c r="FP3" s="15"/>
      <c r="FQ3" s="15"/>
      <c r="FR3" s="15"/>
      <c r="FS3" s="15"/>
      <c r="FT3" s="15"/>
      <c r="FU3" s="15"/>
      <c r="FV3" s="15"/>
      <c r="FW3" s="15"/>
      <c r="FX3" s="15"/>
      <c r="FY3" s="15"/>
      <c r="FZ3" s="15"/>
      <c r="GA3" s="15"/>
      <c r="GB3" s="15"/>
      <c r="GC3" s="15"/>
      <c r="GD3" s="15"/>
      <c r="GE3" s="15"/>
      <c r="GF3" s="15"/>
      <c r="GG3" s="15"/>
      <c r="GH3" s="15"/>
      <c r="GI3" s="15"/>
      <c r="GJ3" s="15"/>
      <c r="GK3" s="15"/>
      <c r="GL3" s="15"/>
      <c r="GM3" s="15"/>
      <c r="GN3" s="15"/>
      <c r="GO3" s="15"/>
      <c r="GP3" s="15"/>
      <c r="GQ3" s="15"/>
      <c r="GR3" s="15"/>
      <c r="GS3" s="15"/>
      <c r="GT3" s="15"/>
      <c r="GU3" s="15"/>
      <c r="GV3" s="15"/>
      <c r="GW3" s="15"/>
      <c r="GX3" s="15"/>
      <c r="GY3" s="15"/>
      <c r="GZ3" s="15"/>
      <c r="HA3" s="15"/>
      <c r="HB3" s="15"/>
      <c r="HC3" s="15"/>
      <c r="HD3" s="15"/>
      <c r="HE3" s="15"/>
      <c r="HF3" s="15"/>
      <c r="HG3" s="15"/>
      <c r="HH3" s="15"/>
      <c r="HI3" s="15"/>
      <c r="HJ3" s="15"/>
      <c r="HK3" s="15"/>
      <c r="HL3" s="15"/>
      <c r="HM3" s="15"/>
      <c r="HN3" s="15"/>
      <c r="HO3" s="15"/>
      <c r="HP3" s="15"/>
      <c r="HQ3" s="15"/>
      <c r="HR3" s="15"/>
      <c r="HS3" s="15"/>
      <c r="HT3" s="15"/>
      <c r="HU3" s="15"/>
      <c r="HV3" s="15"/>
    </row>
    <row r="4" spans="1:230" customFormat="1">
      <c r="A4" s="42"/>
      <c r="B4" s="44"/>
      <c r="C4" s="44"/>
      <c r="D4" s="44"/>
      <c r="E4" s="44"/>
      <c r="F4" s="44"/>
      <c r="G4" s="44"/>
      <c r="H4" s="44"/>
      <c r="I4" s="44"/>
      <c r="J4" s="44"/>
      <c r="K4" s="44"/>
      <c r="L4" s="44"/>
      <c r="M4" s="15"/>
      <c r="N4" s="15"/>
      <c r="O4" s="298"/>
      <c r="P4" s="299"/>
      <c r="Q4" s="299"/>
      <c r="R4" s="44"/>
      <c r="S4" s="303"/>
      <c r="T4" s="303"/>
      <c r="U4" s="303"/>
      <c r="V4" s="303"/>
      <c r="W4" s="15"/>
      <c r="X4" s="15"/>
      <c r="Y4" s="15"/>
      <c r="Z4" s="15"/>
      <c r="AA4" s="15"/>
      <c r="AB4" s="42"/>
      <c r="AC4" s="15"/>
      <c r="AD4" s="15"/>
      <c r="AE4" s="15"/>
      <c r="AF4" s="15"/>
      <c r="AG4" s="15"/>
      <c r="AH4" s="15"/>
      <c r="AI4" s="15"/>
      <c r="AJ4" s="15"/>
      <c r="AK4" s="15"/>
      <c r="AL4" s="15"/>
      <c r="AM4" s="15"/>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c r="CV4" s="15"/>
      <c r="CW4" s="15"/>
      <c r="CX4" s="15"/>
      <c r="CY4" s="15"/>
      <c r="CZ4" s="15"/>
      <c r="DA4" s="15"/>
      <c r="DB4" s="15"/>
      <c r="DC4" s="15"/>
      <c r="DD4" s="15"/>
      <c r="DE4" s="15"/>
      <c r="DF4" s="15"/>
      <c r="DG4" s="15"/>
      <c r="DH4" s="15"/>
      <c r="DI4" s="15"/>
      <c r="DJ4" s="15"/>
      <c r="DK4" s="15"/>
      <c r="DL4" s="15"/>
      <c r="DM4" s="15"/>
      <c r="DN4" s="15"/>
      <c r="DO4" s="15"/>
      <c r="DP4" s="15"/>
      <c r="DQ4" s="15"/>
      <c r="DR4" s="15"/>
      <c r="DS4" s="15"/>
      <c r="DT4" s="15"/>
      <c r="DU4" s="15"/>
      <c r="DV4" s="15"/>
      <c r="DW4" s="15"/>
      <c r="DX4" s="15"/>
      <c r="DY4" s="15"/>
      <c r="DZ4" s="15"/>
      <c r="EA4" s="15"/>
      <c r="EB4" s="15"/>
      <c r="EC4" s="15"/>
      <c r="ED4" s="15"/>
      <c r="EE4" s="15"/>
      <c r="EF4" s="15"/>
      <c r="EG4" s="15"/>
      <c r="EH4" s="15"/>
      <c r="EI4" s="15"/>
      <c r="EJ4" s="15"/>
      <c r="EK4" s="15"/>
      <c r="EL4" s="15"/>
      <c r="EM4" s="15"/>
      <c r="EN4" s="15"/>
      <c r="EO4" s="15"/>
      <c r="EP4" s="15"/>
      <c r="EQ4" s="15"/>
      <c r="ER4" s="15"/>
      <c r="ES4" s="15"/>
      <c r="ET4" s="15"/>
      <c r="EU4" s="15"/>
      <c r="EV4" s="15"/>
      <c r="EW4" s="15"/>
      <c r="EX4" s="15"/>
      <c r="EY4" s="15"/>
      <c r="EZ4" s="15"/>
      <c r="FA4" s="15"/>
      <c r="FB4" s="15"/>
      <c r="FC4" s="15"/>
      <c r="FD4" s="15"/>
      <c r="FE4" s="15"/>
      <c r="FF4" s="15"/>
      <c r="FG4" s="15"/>
      <c r="FH4" s="15"/>
      <c r="FI4" s="15"/>
      <c r="FJ4" s="15"/>
      <c r="FK4" s="15"/>
      <c r="FL4" s="15"/>
      <c r="FM4" s="15"/>
      <c r="FN4" s="15"/>
      <c r="FO4" s="15"/>
      <c r="FP4" s="15"/>
      <c r="FQ4" s="15"/>
      <c r="FR4" s="15"/>
      <c r="FS4" s="15"/>
      <c r="FT4" s="15"/>
      <c r="FU4" s="15"/>
      <c r="FV4" s="15"/>
      <c r="FW4" s="15"/>
      <c r="FX4" s="15"/>
      <c r="FY4" s="15"/>
      <c r="FZ4" s="15"/>
      <c r="GA4" s="15"/>
      <c r="GB4" s="15"/>
      <c r="GC4" s="15"/>
      <c r="GD4" s="15"/>
      <c r="GE4" s="15"/>
      <c r="GF4" s="15"/>
      <c r="GG4" s="15"/>
      <c r="GH4" s="15"/>
      <c r="GI4" s="15"/>
      <c r="GJ4" s="15"/>
      <c r="GK4" s="15"/>
      <c r="GL4" s="15"/>
      <c r="GM4" s="15"/>
      <c r="GN4" s="15"/>
      <c r="GO4" s="15"/>
      <c r="GP4" s="15"/>
      <c r="GQ4" s="15"/>
      <c r="GR4" s="15"/>
      <c r="GS4" s="15"/>
      <c r="GT4" s="15"/>
      <c r="GU4" s="15"/>
      <c r="GV4" s="15"/>
      <c r="GW4" s="15"/>
      <c r="GX4" s="15"/>
      <c r="GY4" s="15"/>
      <c r="GZ4" s="15"/>
      <c r="HA4" s="15"/>
      <c r="HB4" s="15"/>
      <c r="HC4" s="15"/>
      <c r="HD4" s="15"/>
      <c r="HE4" s="15"/>
      <c r="HF4" s="15"/>
      <c r="HG4" s="15"/>
      <c r="HH4" s="15"/>
      <c r="HI4" s="15"/>
      <c r="HJ4" s="15"/>
      <c r="HK4" s="15"/>
      <c r="HL4" s="15"/>
      <c r="HM4" s="15"/>
      <c r="HN4" s="15"/>
      <c r="HO4" s="15"/>
      <c r="HP4" s="15"/>
      <c r="HQ4" s="15"/>
      <c r="HR4" s="15"/>
      <c r="HS4" s="15"/>
      <c r="HT4" s="15"/>
      <c r="HU4" s="15"/>
      <c r="HV4" s="15"/>
    </row>
    <row r="5" spans="1:230" customFormat="1">
      <c r="A5" s="42"/>
      <c r="B5" s="45"/>
      <c r="C5" s="45"/>
      <c r="D5" s="45"/>
      <c r="E5" s="45"/>
      <c r="F5" s="45"/>
      <c r="G5" s="45"/>
      <c r="H5" s="45"/>
      <c r="I5" s="45"/>
      <c r="J5" s="45"/>
      <c r="K5" s="45"/>
      <c r="L5" s="45"/>
      <c r="M5" s="45"/>
      <c r="N5" s="45"/>
      <c r="O5" s="45"/>
      <c r="P5" s="45"/>
      <c r="Q5" s="45"/>
      <c r="R5" s="45"/>
      <c r="S5" s="45"/>
      <c r="T5" s="45"/>
      <c r="U5" s="15"/>
      <c r="V5" s="15"/>
      <c r="W5" s="15"/>
      <c r="X5" s="15"/>
      <c r="Y5" s="15"/>
      <c r="Z5" s="15"/>
      <c r="AA5" s="15"/>
      <c r="AB5" s="42"/>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c r="BV5" s="15"/>
      <c r="BW5" s="15"/>
      <c r="BX5" s="15"/>
      <c r="BY5" s="15"/>
      <c r="BZ5" s="15"/>
      <c r="CA5" s="15"/>
      <c r="CB5" s="15"/>
      <c r="CC5" s="15"/>
      <c r="CD5" s="15"/>
      <c r="CE5" s="15"/>
      <c r="CF5" s="15"/>
      <c r="CG5" s="15"/>
      <c r="CH5" s="15"/>
      <c r="CI5" s="15"/>
      <c r="CJ5" s="15"/>
      <c r="CK5" s="15"/>
      <c r="CL5" s="15"/>
      <c r="CM5" s="15"/>
      <c r="CN5" s="15"/>
      <c r="CO5" s="15"/>
      <c r="CP5" s="15"/>
      <c r="CQ5" s="15"/>
      <c r="CR5" s="15"/>
      <c r="CS5" s="15"/>
      <c r="CT5" s="15"/>
      <c r="CU5" s="15"/>
      <c r="CV5" s="15"/>
      <c r="CW5" s="15"/>
      <c r="CX5" s="15"/>
      <c r="CY5" s="15"/>
      <c r="CZ5" s="15"/>
      <c r="DA5" s="15"/>
      <c r="DB5" s="15"/>
      <c r="DC5" s="15"/>
      <c r="DD5" s="15"/>
      <c r="DE5" s="15"/>
      <c r="DF5" s="15"/>
      <c r="DG5" s="15"/>
      <c r="DH5" s="15"/>
      <c r="DI5" s="15"/>
      <c r="DJ5" s="15"/>
      <c r="DK5" s="15"/>
      <c r="DL5" s="15"/>
      <c r="DM5" s="15"/>
      <c r="DN5" s="15"/>
      <c r="DO5" s="15"/>
      <c r="DP5" s="15"/>
      <c r="DQ5" s="15"/>
      <c r="DR5" s="15"/>
      <c r="DS5" s="15"/>
      <c r="DT5" s="15"/>
      <c r="DU5" s="15"/>
      <c r="DV5" s="15"/>
      <c r="DW5" s="15"/>
      <c r="DX5" s="15"/>
      <c r="DY5" s="15"/>
      <c r="DZ5" s="15"/>
      <c r="EA5" s="15"/>
      <c r="EB5" s="15"/>
      <c r="EC5" s="15"/>
      <c r="ED5" s="15"/>
      <c r="EE5" s="15"/>
      <c r="EF5" s="15"/>
      <c r="EG5" s="15"/>
      <c r="EH5" s="15"/>
      <c r="EI5" s="15"/>
      <c r="EJ5" s="15"/>
      <c r="EK5" s="15"/>
      <c r="EL5" s="15"/>
      <c r="EM5" s="15"/>
      <c r="EN5" s="15"/>
      <c r="EO5" s="15"/>
      <c r="EP5" s="15"/>
      <c r="EQ5" s="15"/>
      <c r="ER5" s="15"/>
      <c r="ES5" s="15"/>
      <c r="ET5" s="15"/>
      <c r="EU5" s="15"/>
      <c r="EV5" s="15"/>
      <c r="EW5" s="15"/>
      <c r="EX5" s="15"/>
      <c r="EY5" s="15"/>
      <c r="EZ5" s="15"/>
      <c r="FA5" s="15"/>
      <c r="FB5" s="15"/>
      <c r="FC5" s="15"/>
      <c r="FD5" s="15"/>
      <c r="FE5" s="15"/>
      <c r="FF5" s="15"/>
      <c r="FG5" s="15"/>
      <c r="FH5" s="15"/>
      <c r="FI5" s="15"/>
      <c r="FJ5" s="15"/>
      <c r="FK5" s="15"/>
      <c r="FL5" s="15"/>
      <c r="FM5" s="15"/>
      <c r="FN5" s="15"/>
      <c r="FO5" s="15"/>
      <c r="FP5" s="15"/>
      <c r="FQ5" s="15"/>
      <c r="FR5" s="15"/>
      <c r="FS5" s="15"/>
      <c r="FT5" s="15"/>
      <c r="FU5" s="15"/>
      <c r="FV5" s="15"/>
      <c r="FW5" s="15"/>
      <c r="FX5" s="15"/>
      <c r="FY5" s="15"/>
      <c r="FZ5" s="15"/>
      <c r="GA5" s="15"/>
      <c r="GB5" s="15"/>
      <c r="GC5" s="15"/>
      <c r="GD5" s="15"/>
      <c r="GE5" s="15"/>
      <c r="GF5" s="15"/>
      <c r="GG5" s="15"/>
      <c r="GH5" s="15"/>
      <c r="GI5" s="15"/>
      <c r="GJ5" s="15"/>
      <c r="GK5" s="15"/>
      <c r="GL5" s="15"/>
      <c r="GM5" s="15"/>
      <c r="GN5" s="15"/>
      <c r="GO5" s="15"/>
      <c r="GP5" s="15"/>
      <c r="GQ5" s="15"/>
      <c r="GR5" s="15"/>
      <c r="GS5" s="15"/>
      <c r="GT5" s="15"/>
      <c r="GU5" s="15"/>
      <c r="GV5" s="15"/>
      <c r="GW5" s="15"/>
      <c r="GX5" s="15"/>
      <c r="GY5" s="15"/>
      <c r="GZ5" s="15"/>
      <c r="HA5" s="15"/>
      <c r="HB5" s="15"/>
      <c r="HC5" s="15"/>
      <c r="HD5" s="15"/>
      <c r="HE5" s="15"/>
      <c r="HF5" s="15"/>
      <c r="HG5" s="15"/>
      <c r="HH5" s="15"/>
      <c r="HI5" s="15"/>
      <c r="HJ5" s="15"/>
      <c r="HK5" s="15"/>
      <c r="HL5" s="15"/>
      <c r="HM5" s="15"/>
      <c r="HN5" s="15"/>
      <c r="HO5" s="15"/>
      <c r="HP5" s="15"/>
      <c r="HQ5" s="15"/>
      <c r="HR5" s="15"/>
      <c r="HS5" s="15"/>
      <c r="HT5" s="15"/>
      <c r="HU5" s="15"/>
      <c r="HV5" s="15"/>
    </row>
    <row r="6" spans="1:230" customFormat="1">
      <c r="A6" s="42"/>
      <c r="B6" s="47"/>
      <c r="C6" s="47"/>
      <c r="D6" s="47"/>
      <c r="E6" s="47"/>
      <c r="F6" s="47"/>
      <c r="G6" s="47"/>
      <c r="H6" s="47"/>
      <c r="I6" s="47"/>
      <c r="J6" s="47"/>
      <c r="K6" s="47"/>
      <c r="L6" s="47"/>
      <c r="M6" s="47"/>
      <c r="N6" s="47"/>
      <c r="O6" s="47"/>
      <c r="P6" s="47"/>
      <c r="Q6" s="47"/>
      <c r="R6" s="47"/>
      <c r="S6" s="47"/>
      <c r="T6" s="47"/>
      <c r="U6" s="47"/>
      <c r="V6" s="47"/>
      <c r="W6" s="47"/>
      <c r="X6" s="47"/>
      <c r="Y6" s="47"/>
      <c r="Z6" s="47"/>
      <c r="AA6" s="47"/>
      <c r="AB6" s="42"/>
      <c r="AC6" s="15"/>
      <c r="AD6" s="15"/>
      <c r="AE6" s="15"/>
      <c r="AF6" s="15"/>
      <c r="AG6" s="15"/>
      <c r="AH6" s="15"/>
      <c r="AI6" s="15"/>
      <c r="AJ6" s="15"/>
      <c r="AK6" s="15"/>
      <c r="AL6" s="15"/>
      <c r="AM6" s="15"/>
      <c r="AN6" s="15"/>
      <c r="AO6" s="15"/>
      <c r="AP6" s="15"/>
      <c r="AQ6" s="15"/>
      <c r="AR6" s="15"/>
      <c r="AS6" s="15"/>
      <c r="AT6" s="15"/>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c r="BY6" s="15"/>
      <c r="BZ6" s="15"/>
      <c r="CA6" s="15"/>
      <c r="CB6" s="15"/>
      <c r="CC6" s="15"/>
      <c r="CD6" s="15"/>
      <c r="CE6" s="15"/>
      <c r="CF6" s="15"/>
      <c r="CG6" s="15"/>
      <c r="CH6" s="15"/>
      <c r="CI6" s="15"/>
      <c r="CJ6" s="15"/>
      <c r="CK6" s="15"/>
      <c r="CL6" s="15"/>
      <c r="CM6" s="15"/>
      <c r="CN6" s="15"/>
      <c r="CO6" s="15"/>
      <c r="CP6" s="15"/>
      <c r="CQ6" s="15"/>
      <c r="CR6" s="15"/>
      <c r="CS6" s="15"/>
      <c r="CT6" s="15"/>
      <c r="CU6" s="15"/>
      <c r="CV6" s="15"/>
      <c r="CW6" s="15"/>
      <c r="CX6" s="15"/>
      <c r="CY6" s="15"/>
      <c r="CZ6" s="15"/>
      <c r="DA6" s="15"/>
      <c r="DB6" s="15"/>
      <c r="DC6" s="15"/>
      <c r="DD6" s="15"/>
      <c r="DE6" s="15"/>
      <c r="DF6" s="15"/>
      <c r="DG6" s="15"/>
      <c r="DH6" s="15"/>
      <c r="DI6" s="15"/>
      <c r="DJ6" s="15"/>
      <c r="DK6" s="15"/>
      <c r="DL6" s="15"/>
      <c r="DM6" s="15"/>
      <c r="DN6" s="15"/>
      <c r="DO6" s="15"/>
      <c r="DP6" s="15"/>
      <c r="DQ6" s="15"/>
      <c r="DR6" s="15"/>
      <c r="DS6" s="15"/>
      <c r="DT6" s="15"/>
      <c r="DU6" s="15"/>
      <c r="DV6" s="15"/>
      <c r="DW6" s="15"/>
      <c r="DX6" s="15"/>
      <c r="DY6" s="15"/>
      <c r="DZ6" s="15"/>
      <c r="EA6" s="15"/>
      <c r="EB6" s="15"/>
      <c r="EC6" s="15"/>
      <c r="ED6" s="15"/>
      <c r="EE6" s="15"/>
      <c r="EF6" s="15"/>
      <c r="EG6" s="15"/>
      <c r="EH6" s="15"/>
      <c r="EI6" s="15"/>
      <c r="EJ6" s="15"/>
      <c r="EK6" s="15"/>
      <c r="EL6" s="15"/>
      <c r="EM6" s="15"/>
      <c r="EN6" s="15"/>
      <c r="EO6" s="15"/>
      <c r="EP6" s="15"/>
      <c r="EQ6" s="15"/>
      <c r="ER6" s="15"/>
      <c r="ES6" s="15"/>
      <c r="ET6" s="15"/>
      <c r="EU6" s="15"/>
      <c r="EV6" s="15"/>
      <c r="EW6" s="15"/>
      <c r="EX6" s="15"/>
      <c r="EY6" s="15"/>
      <c r="EZ6" s="15"/>
      <c r="FA6" s="15"/>
      <c r="FB6" s="15"/>
      <c r="FC6" s="15"/>
      <c r="FD6" s="15"/>
      <c r="FE6" s="15"/>
      <c r="FF6" s="15"/>
      <c r="FG6" s="15"/>
      <c r="FH6" s="15"/>
      <c r="FI6" s="15"/>
      <c r="FJ6" s="15"/>
      <c r="FK6" s="15"/>
      <c r="FL6" s="15"/>
      <c r="FM6" s="15"/>
      <c r="FN6" s="15"/>
      <c r="FO6" s="15"/>
      <c r="FP6" s="15"/>
      <c r="FQ6" s="15"/>
      <c r="FR6" s="15"/>
      <c r="FS6" s="15"/>
      <c r="FT6" s="15"/>
      <c r="FU6" s="15"/>
      <c r="FV6" s="15"/>
      <c r="FW6" s="15"/>
      <c r="FX6" s="15"/>
      <c r="FY6" s="15"/>
      <c r="FZ6" s="15"/>
      <c r="GA6" s="15"/>
      <c r="GB6" s="15"/>
      <c r="GC6" s="15"/>
      <c r="GD6" s="15"/>
      <c r="GE6" s="15"/>
      <c r="GF6" s="15"/>
      <c r="GG6" s="15"/>
      <c r="GH6" s="15"/>
      <c r="GI6" s="15"/>
      <c r="GJ6" s="15"/>
      <c r="GK6" s="15"/>
      <c r="GL6" s="15"/>
      <c r="GM6" s="15"/>
      <c r="GN6" s="15"/>
      <c r="GO6" s="15"/>
      <c r="GP6" s="15"/>
      <c r="GQ6" s="15"/>
      <c r="GR6" s="15"/>
      <c r="GS6" s="15"/>
      <c r="GT6" s="15"/>
      <c r="GU6" s="15"/>
      <c r="GV6" s="15"/>
      <c r="GW6" s="15"/>
      <c r="GX6" s="15"/>
      <c r="GY6" s="15"/>
      <c r="GZ6" s="15"/>
      <c r="HA6" s="15"/>
      <c r="HB6" s="15"/>
      <c r="HC6" s="15"/>
      <c r="HD6" s="15"/>
      <c r="HE6" s="15"/>
      <c r="HF6" s="15"/>
      <c r="HG6" s="15"/>
      <c r="HH6" s="15"/>
      <c r="HI6" s="15"/>
      <c r="HJ6" s="15"/>
      <c r="HK6" s="15"/>
      <c r="HL6" s="15"/>
      <c r="HM6" s="15"/>
      <c r="HN6" s="15"/>
      <c r="HO6" s="15"/>
      <c r="HP6" s="15"/>
      <c r="HQ6" s="15"/>
      <c r="HR6" s="15"/>
      <c r="HS6" s="15"/>
      <c r="HT6" s="15"/>
      <c r="HU6" s="15"/>
      <c r="HV6" s="15"/>
    </row>
    <row r="7" spans="1:230" customFormat="1">
      <c r="A7" s="42"/>
      <c r="B7" s="47"/>
      <c r="C7" s="47"/>
      <c r="D7" s="47"/>
      <c r="E7" s="47"/>
      <c r="F7" s="47"/>
      <c r="G7" s="47"/>
      <c r="H7" s="47"/>
      <c r="I7" s="47"/>
      <c r="J7" s="47"/>
      <c r="K7" s="47"/>
      <c r="L7" s="47"/>
      <c r="M7" s="47"/>
      <c r="N7" s="47"/>
      <c r="O7" s="47"/>
      <c r="P7" s="47"/>
      <c r="Q7" s="47"/>
      <c r="R7" s="47"/>
      <c r="S7" s="47"/>
      <c r="T7" s="47"/>
      <c r="U7" s="47"/>
      <c r="V7" s="47"/>
      <c r="W7" s="47"/>
      <c r="X7" s="47"/>
      <c r="Y7" s="47"/>
      <c r="Z7" s="47"/>
      <c r="AA7" s="47"/>
      <c r="AB7" s="42"/>
      <c r="AC7" s="15"/>
      <c r="AD7" s="15"/>
      <c r="AE7" s="15"/>
      <c r="AF7" s="15"/>
      <c r="AG7" s="15"/>
      <c r="AH7" s="15"/>
      <c r="AI7" s="15"/>
      <c r="AJ7" s="15"/>
      <c r="AK7" s="15"/>
      <c r="AL7" s="15"/>
      <c r="AM7" s="15"/>
      <c r="AN7" s="15"/>
      <c r="AO7" s="15"/>
      <c r="AP7" s="15"/>
      <c r="AQ7" s="15"/>
      <c r="AR7" s="15"/>
      <c r="AS7" s="15"/>
      <c r="AT7" s="15"/>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c r="BY7" s="15"/>
      <c r="BZ7" s="15"/>
      <c r="CA7" s="15"/>
      <c r="CB7" s="15"/>
      <c r="CC7" s="15"/>
      <c r="CD7" s="15"/>
      <c r="CE7" s="15"/>
      <c r="CF7" s="15"/>
      <c r="CG7" s="15"/>
      <c r="CH7" s="15"/>
      <c r="CI7" s="15"/>
      <c r="CJ7" s="15"/>
      <c r="CK7" s="15"/>
      <c r="CL7" s="15"/>
      <c r="CM7" s="15"/>
      <c r="CN7" s="15"/>
      <c r="CO7" s="15"/>
      <c r="CP7" s="15"/>
      <c r="CQ7" s="15"/>
      <c r="CR7" s="15"/>
      <c r="CS7" s="15"/>
      <c r="CT7" s="15"/>
      <c r="CU7" s="15"/>
      <c r="CV7" s="15"/>
      <c r="CW7" s="15"/>
      <c r="CX7" s="15"/>
      <c r="CY7" s="15"/>
      <c r="CZ7" s="15"/>
      <c r="DA7" s="15"/>
      <c r="DB7" s="15"/>
      <c r="DC7" s="15"/>
      <c r="DD7" s="15"/>
      <c r="DE7" s="15"/>
      <c r="DF7" s="15"/>
      <c r="DG7" s="15"/>
      <c r="DH7" s="15"/>
      <c r="DI7" s="15"/>
      <c r="DJ7" s="15"/>
      <c r="DK7" s="15"/>
      <c r="DL7" s="15"/>
      <c r="DM7" s="15"/>
      <c r="DN7" s="15"/>
      <c r="DO7" s="15"/>
      <c r="DP7" s="15"/>
      <c r="DQ7" s="15"/>
      <c r="DR7" s="15"/>
      <c r="DS7" s="15"/>
      <c r="DT7" s="15"/>
      <c r="DU7" s="15"/>
      <c r="DV7" s="15"/>
      <c r="DW7" s="15"/>
      <c r="DX7" s="15"/>
      <c r="DY7" s="15"/>
      <c r="DZ7" s="15"/>
      <c r="EA7" s="15"/>
      <c r="EB7" s="15"/>
      <c r="EC7" s="15"/>
      <c r="ED7" s="15"/>
      <c r="EE7" s="15"/>
      <c r="EF7" s="15"/>
      <c r="EG7" s="15"/>
      <c r="EH7" s="15"/>
      <c r="EI7" s="15"/>
      <c r="EJ7" s="15"/>
      <c r="EK7" s="15"/>
      <c r="EL7" s="15"/>
      <c r="EM7" s="15"/>
      <c r="EN7" s="15"/>
      <c r="EO7" s="15"/>
      <c r="EP7" s="15"/>
      <c r="EQ7" s="15"/>
      <c r="ER7" s="15"/>
      <c r="ES7" s="15"/>
      <c r="ET7" s="15"/>
      <c r="EU7" s="15"/>
      <c r="EV7" s="15"/>
      <c r="EW7" s="15"/>
      <c r="EX7" s="15"/>
      <c r="EY7" s="15"/>
      <c r="EZ7" s="15"/>
      <c r="FA7" s="15"/>
      <c r="FB7" s="15"/>
      <c r="FC7" s="15"/>
      <c r="FD7" s="15"/>
      <c r="FE7" s="15"/>
      <c r="FF7" s="15"/>
      <c r="FG7" s="15"/>
      <c r="FH7" s="15"/>
      <c r="FI7" s="15"/>
      <c r="FJ7" s="15"/>
      <c r="FK7" s="15"/>
      <c r="FL7" s="15"/>
      <c r="FM7" s="15"/>
      <c r="FN7" s="15"/>
      <c r="FO7" s="15"/>
      <c r="FP7" s="15"/>
      <c r="FQ7" s="15"/>
      <c r="FR7" s="15"/>
      <c r="FS7" s="15"/>
      <c r="FT7" s="15"/>
      <c r="FU7" s="15"/>
      <c r="FV7" s="15"/>
      <c r="FW7" s="15"/>
      <c r="FX7" s="15"/>
      <c r="FY7" s="15"/>
      <c r="FZ7" s="15"/>
      <c r="GA7" s="15"/>
      <c r="GB7" s="15"/>
      <c r="GC7" s="15"/>
      <c r="GD7" s="15"/>
      <c r="GE7" s="15"/>
      <c r="GF7" s="15"/>
      <c r="GG7" s="15"/>
      <c r="GH7" s="15"/>
      <c r="GI7" s="15"/>
      <c r="GJ7" s="15"/>
      <c r="GK7" s="15"/>
      <c r="GL7" s="15"/>
      <c r="GM7" s="15"/>
      <c r="GN7" s="15"/>
      <c r="GO7" s="15"/>
      <c r="GP7" s="15"/>
      <c r="GQ7" s="15"/>
      <c r="GR7" s="15"/>
      <c r="GS7" s="15"/>
      <c r="GT7" s="15"/>
      <c r="GU7" s="15"/>
      <c r="GV7" s="15"/>
      <c r="GW7" s="15"/>
      <c r="GX7" s="15"/>
      <c r="GY7" s="15"/>
      <c r="GZ7" s="15"/>
      <c r="HA7" s="15"/>
      <c r="HB7" s="15"/>
      <c r="HC7" s="15"/>
      <c r="HD7" s="15"/>
      <c r="HE7" s="15"/>
      <c r="HF7" s="15"/>
      <c r="HG7" s="15"/>
      <c r="HH7" s="15"/>
      <c r="HI7" s="15"/>
      <c r="HJ7" s="15"/>
      <c r="HK7" s="15"/>
      <c r="HL7" s="15"/>
      <c r="HM7" s="15"/>
      <c r="HN7" s="15"/>
      <c r="HO7" s="15"/>
      <c r="HP7" s="15"/>
      <c r="HQ7" s="15"/>
      <c r="HR7" s="15"/>
      <c r="HS7" s="15"/>
      <c r="HT7" s="15"/>
      <c r="HU7" s="15"/>
      <c r="HV7" s="15"/>
    </row>
    <row r="8" spans="1:230" customFormat="1" ht="14.4" customHeight="1">
      <c r="A8" s="42"/>
      <c r="B8" s="47"/>
      <c r="C8" s="302" t="s">
        <v>499</v>
      </c>
      <c r="D8" s="302"/>
      <c r="E8" s="302"/>
      <c r="F8" s="302"/>
      <c r="G8" s="302"/>
      <c r="H8" s="302"/>
      <c r="I8" s="302"/>
      <c r="J8" s="302"/>
      <c r="K8" s="302"/>
      <c r="L8" s="302"/>
      <c r="M8" s="302"/>
      <c r="N8" s="302"/>
      <c r="O8" s="302"/>
      <c r="P8" s="302"/>
      <c r="Q8" s="302"/>
      <c r="R8" s="47"/>
      <c r="S8" s="47"/>
      <c r="T8" s="47"/>
      <c r="U8" s="47"/>
      <c r="V8" s="47"/>
      <c r="W8" s="47"/>
      <c r="X8" s="47"/>
      <c r="Y8" s="47"/>
      <c r="Z8" s="47"/>
      <c r="AA8" s="47"/>
      <c r="AB8" s="42"/>
      <c r="AC8" s="15"/>
      <c r="AD8" s="15"/>
      <c r="AE8" s="15"/>
      <c r="AF8" s="15"/>
      <c r="AG8" s="15"/>
      <c r="AH8" s="15"/>
      <c r="AI8" s="15"/>
      <c r="AJ8" s="15"/>
      <c r="AK8" s="15"/>
      <c r="AL8" s="15"/>
      <c r="AM8" s="15"/>
      <c r="AN8" s="15"/>
      <c r="AO8" s="15"/>
      <c r="AP8" s="15"/>
      <c r="AQ8" s="15"/>
      <c r="AR8" s="15"/>
      <c r="AS8" s="15"/>
      <c r="AT8" s="15"/>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c r="BY8" s="15"/>
      <c r="BZ8" s="15"/>
      <c r="CA8" s="15"/>
      <c r="CB8" s="15"/>
      <c r="CC8" s="15"/>
      <c r="CD8" s="15"/>
      <c r="CE8" s="15"/>
      <c r="CF8" s="15"/>
      <c r="CG8" s="15"/>
      <c r="CH8" s="15"/>
      <c r="CI8" s="15"/>
      <c r="CJ8" s="15"/>
      <c r="CK8" s="15"/>
      <c r="CL8" s="15"/>
      <c r="CM8" s="15"/>
      <c r="CN8" s="15"/>
      <c r="CO8" s="15"/>
      <c r="CP8" s="15"/>
      <c r="CQ8" s="15"/>
      <c r="CR8" s="15"/>
      <c r="CS8" s="15"/>
      <c r="CT8" s="15"/>
      <c r="CU8" s="15"/>
      <c r="CV8" s="15"/>
      <c r="CW8" s="15"/>
      <c r="CX8" s="15"/>
      <c r="CY8" s="15"/>
      <c r="CZ8" s="15"/>
      <c r="DA8" s="15"/>
      <c r="DB8" s="15"/>
      <c r="DC8" s="15"/>
      <c r="DD8" s="15"/>
      <c r="DE8" s="15"/>
      <c r="DF8" s="15"/>
      <c r="DG8" s="15"/>
      <c r="DH8" s="15"/>
      <c r="DI8" s="15"/>
      <c r="DJ8" s="15"/>
      <c r="DK8" s="15"/>
      <c r="DL8" s="15"/>
      <c r="DM8" s="15"/>
      <c r="DN8" s="15"/>
      <c r="DO8" s="15"/>
      <c r="DP8" s="15"/>
      <c r="DQ8" s="15"/>
      <c r="DR8" s="15"/>
      <c r="DS8" s="15"/>
      <c r="DT8" s="15"/>
      <c r="DU8" s="15"/>
      <c r="DV8" s="15"/>
      <c r="DW8" s="15"/>
      <c r="DX8" s="15"/>
      <c r="DY8" s="15"/>
      <c r="DZ8" s="15"/>
      <c r="EA8" s="15"/>
      <c r="EB8" s="15"/>
      <c r="EC8" s="15"/>
      <c r="ED8" s="15"/>
      <c r="EE8" s="15"/>
      <c r="EF8" s="15"/>
      <c r="EG8" s="15"/>
      <c r="EH8" s="15"/>
      <c r="EI8" s="15"/>
      <c r="EJ8" s="15"/>
      <c r="EK8" s="15"/>
      <c r="EL8" s="15"/>
      <c r="EM8" s="15"/>
      <c r="EN8" s="15"/>
      <c r="EO8" s="15"/>
      <c r="EP8" s="15"/>
      <c r="EQ8" s="15"/>
      <c r="ER8" s="15"/>
      <c r="ES8" s="15"/>
      <c r="ET8" s="15"/>
      <c r="EU8" s="15"/>
      <c r="EV8" s="15"/>
      <c r="EW8" s="15"/>
      <c r="EX8" s="15"/>
      <c r="EY8" s="15"/>
      <c r="EZ8" s="15"/>
      <c r="FA8" s="15"/>
      <c r="FB8" s="15"/>
      <c r="FC8" s="15"/>
      <c r="FD8" s="15"/>
      <c r="FE8" s="15"/>
      <c r="FF8" s="15"/>
      <c r="FG8" s="15"/>
      <c r="FH8" s="15"/>
      <c r="FI8" s="15"/>
      <c r="FJ8" s="15"/>
      <c r="FK8" s="15"/>
      <c r="FL8" s="15"/>
      <c r="FM8" s="15"/>
      <c r="FN8" s="15"/>
      <c r="FO8" s="15"/>
      <c r="FP8" s="15"/>
      <c r="FQ8" s="15"/>
      <c r="FR8" s="15"/>
      <c r="FS8" s="15"/>
      <c r="FT8" s="15"/>
      <c r="FU8" s="15"/>
      <c r="FV8" s="15"/>
      <c r="FW8" s="15"/>
      <c r="FX8" s="15"/>
      <c r="FY8" s="15"/>
      <c r="FZ8" s="15"/>
      <c r="GA8" s="15"/>
      <c r="GB8" s="15"/>
      <c r="GC8" s="15"/>
      <c r="GD8" s="15"/>
      <c r="GE8" s="15"/>
      <c r="GF8" s="15"/>
      <c r="GG8" s="15"/>
      <c r="GH8" s="15"/>
      <c r="GI8" s="15"/>
      <c r="GJ8" s="15"/>
      <c r="GK8" s="15"/>
      <c r="GL8" s="15"/>
      <c r="GM8" s="15"/>
      <c r="GN8" s="15"/>
      <c r="GO8" s="15"/>
      <c r="GP8" s="15"/>
      <c r="GQ8" s="15"/>
      <c r="GR8" s="15"/>
      <c r="GS8" s="15"/>
      <c r="GT8" s="15"/>
      <c r="GU8" s="15"/>
      <c r="GV8" s="15"/>
      <c r="GW8" s="15"/>
      <c r="GX8" s="15"/>
      <c r="GY8" s="15"/>
      <c r="GZ8" s="15"/>
      <c r="HA8" s="15"/>
      <c r="HB8" s="15"/>
      <c r="HC8" s="15"/>
      <c r="HD8" s="15"/>
      <c r="HE8" s="15"/>
      <c r="HF8" s="15"/>
      <c r="HG8" s="15"/>
      <c r="HH8" s="15"/>
      <c r="HI8" s="15"/>
      <c r="HJ8" s="15"/>
      <c r="HK8" s="15"/>
      <c r="HL8" s="15"/>
      <c r="HM8" s="15"/>
      <c r="HN8" s="15"/>
      <c r="HO8" s="15"/>
      <c r="HP8" s="15"/>
      <c r="HQ8" s="15"/>
      <c r="HR8" s="15"/>
      <c r="HS8" s="15"/>
      <c r="HT8" s="15"/>
      <c r="HU8" s="15"/>
      <c r="HV8" s="15"/>
    </row>
    <row r="9" spans="1:230" customFormat="1" ht="14.4" customHeight="1">
      <c r="A9" s="42"/>
      <c r="B9" s="47"/>
      <c r="C9" s="302"/>
      <c r="D9" s="302"/>
      <c r="E9" s="302"/>
      <c r="F9" s="302"/>
      <c r="G9" s="302"/>
      <c r="H9" s="302"/>
      <c r="I9" s="302"/>
      <c r="J9" s="302"/>
      <c r="K9" s="302"/>
      <c r="L9" s="302"/>
      <c r="M9" s="302"/>
      <c r="N9" s="302"/>
      <c r="O9" s="302"/>
      <c r="P9" s="302"/>
      <c r="Q9" s="302"/>
      <c r="R9" s="47"/>
      <c r="S9" s="47"/>
      <c r="T9" s="47"/>
      <c r="U9" s="47"/>
      <c r="V9" s="47"/>
      <c r="W9" s="47"/>
      <c r="X9" s="47"/>
      <c r="Y9" s="47"/>
      <c r="Z9" s="47"/>
      <c r="AA9" s="47"/>
      <c r="AB9" s="42"/>
      <c r="AC9" s="15"/>
      <c r="AD9" s="15"/>
      <c r="AE9" s="15"/>
      <c r="AF9" s="15"/>
      <c r="AG9" s="15"/>
      <c r="AH9" s="15"/>
      <c r="AI9" s="15"/>
      <c r="AJ9" s="15"/>
      <c r="AK9" s="15"/>
      <c r="AL9" s="15"/>
      <c r="AM9" s="15"/>
      <c r="AN9" s="15"/>
      <c r="AO9" s="15"/>
      <c r="AP9" s="15"/>
      <c r="AQ9" s="15"/>
      <c r="AR9" s="15"/>
      <c r="AS9" s="15"/>
      <c r="AT9" s="15"/>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c r="BY9" s="15"/>
      <c r="BZ9" s="15"/>
      <c r="CA9" s="15"/>
      <c r="CB9" s="15"/>
      <c r="CC9" s="15"/>
      <c r="CD9" s="15"/>
      <c r="CE9" s="15"/>
      <c r="CF9" s="15"/>
      <c r="CG9" s="15"/>
      <c r="CH9" s="15"/>
      <c r="CI9" s="15"/>
      <c r="CJ9" s="15"/>
      <c r="CK9" s="15"/>
      <c r="CL9" s="15"/>
      <c r="CM9" s="15"/>
      <c r="CN9" s="15"/>
      <c r="CO9" s="15"/>
      <c r="CP9" s="15"/>
      <c r="CQ9" s="15"/>
      <c r="CR9" s="15"/>
      <c r="CS9" s="15"/>
      <c r="CT9" s="15"/>
      <c r="CU9" s="15"/>
      <c r="CV9" s="15"/>
      <c r="CW9" s="15"/>
      <c r="CX9" s="15"/>
      <c r="CY9" s="15"/>
      <c r="CZ9" s="15"/>
      <c r="DA9" s="15"/>
      <c r="DB9" s="15"/>
      <c r="DC9" s="15"/>
      <c r="DD9" s="15"/>
      <c r="DE9" s="15"/>
      <c r="DF9" s="15"/>
      <c r="DG9" s="15"/>
      <c r="DH9" s="15"/>
      <c r="DI9" s="15"/>
      <c r="DJ9" s="15"/>
      <c r="DK9" s="15"/>
      <c r="DL9" s="15"/>
      <c r="DM9" s="15"/>
      <c r="DN9" s="15"/>
      <c r="DO9" s="15"/>
      <c r="DP9" s="15"/>
      <c r="DQ9" s="15"/>
      <c r="DR9" s="15"/>
      <c r="DS9" s="15"/>
      <c r="DT9" s="15"/>
      <c r="DU9" s="15"/>
      <c r="DV9" s="15"/>
      <c r="DW9" s="15"/>
      <c r="DX9" s="15"/>
      <c r="DY9" s="15"/>
      <c r="DZ9" s="15"/>
      <c r="EA9" s="15"/>
      <c r="EB9" s="15"/>
      <c r="EC9" s="15"/>
      <c r="ED9" s="15"/>
      <c r="EE9" s="15"/>
      <c r="EF9" s="15"/>
      <c r="EG9" s="15"/>
      <c r="EH9" s="15"/>
      <c r="EI9" s="15"/>
      <c r="EJ9" s="15"/>
      <c r="EK9" s="15"/>
      <c r="EL9" s="15"/>
      <c r="EM9" s="15"/>
      <c r="EN9" s="15"/>
      <c r="EO9" s="15"/>
      <c r="EP9" s="15"/>
      <c r="EQ9" s="15"/>
      <c r="ER9" s="15"/>
      <c r="ES9" s="15"/>
      <c r="ET9" s="15"/>
      <c r="EU9" s="15"/>
      <c r="EV9" s="15"/>
      <c r="EW9" s="15"/>
      <c r="EX9" s="15"/>
      <c r="EY9" s="15"/>
      <c r="EZ9" s="15"/>
      <c r="FA9" s="15"/>
      <c r="FB9" s="15"/>
      <c r="FC9" s="15"/>
      <c r="FD9" s="15"/>
      <c r="FE9" s="15"/>
      <c r="FF9" s="15"/>
      <c r="FG9" s="15"/>
      <c r="FH9" s="15"/>
      <c r="FI9" s="15"/>
      <c r="FJ9" s="15"/>
      <c r="FK9" s="15"/>
      <c r="FL9" s="15"/>
      <c r="FM9" s="15"/>
      <c r="FN9" s="15"/>
      <c r="FO9" s="15"/>
      <c r="FP9" s="15"/>
      <c r="FQ9" s="15"/>
      <c r="FR9" s="15"/>
      <c r="FS9" s="15"/>
      <c r="FT9" s="15"/>
      <c r="FU9" s="15"/>
      <c r="FV9" s="15"/>
      <c r="FW9" s="15"/>
      <c r="FX9" s="15"/>
      <c r="FY9" s="15"/>
      <c r="FZ9" s="15"/>
      <c r="GA9" s="15"/>
      <c r="GB9" s="15"/>
      <c r="GC9" s="15"/>
      <c r="GD9" s="15"/>
      <c r="GE9" s="15"/>
      <c r="GF9" s="15"/>
      <c r="GG9" s="15"/>
      <c r="GH9" s="15"/>
      <c r="GI9" s="15"/>
      <c r="GJ9" s="15"/>
      <c r="GK9" s="15"/>
      <c r="GL9" s="15"/>
      <c r="GM9" s="15"/>
      <c r="GN9" s="15"/>
      <c r="GO9" s="15"/>
      <c r="GP9" s="15"/>
      <c r="GQ9" s="15"/>
      <c r="GR9" s="15"/>
      <c r="GS9" s="15"/>
      <c r="GT9" s="15"/>
      <c r="GU9" s="15"/>
      <c r="GV9" s="15"/>
      <c r="GW9" s="15"/>
      <c r="GX9" s="15"/>
      <c r="GY9" s="15"/>
      <c r="GZ9" s="15"/>
      <c r="HA9" s="15"/>
      <c r="HB9" s="15"/>
      <c r="HC9" s="15"/>
      <c r="HD9" s="15"/>
      <c r="HE9" s="15"/>
      <c r="HF9" s="15"/>
      <c r="HG9" s="15"/>
      <c r="HH9" s="15"/>
      <c r="HI9" s="15"/>
      <c r="HJ9" s="15"/>
      <c r="HK9" s="15"/>
      <c r="HL9" s="15"/>
      <c r="HM9" s="15"/>
      <c r="HN9" s="15"/>
      <c r="HO9" s="15"/>
      <c r="HP9" s="15"/>
      <c r="HQ9" s="15"/>
      <c r="HR9" s="15"/>
      <c r="HS9" s="15"/>
      <c r="HT9" s="15"/>
      <c r="HU9" s="15"/>
      <c r="HV9" s="15"/>
    </row>
    <row r="10" spans="1:230" customFormat="1">
      <c r="A10" s="42"/>
      <c r="B10" s="47"/>
      <c r="C10" s="47"/>
      <c r="D10" s="47"/>
      <c r="E10" s="47"/>
      <c r="F10" s="47"/>
      <c r="G10" s="47"/>
      <c r="H10" s="47"/>
      <c r="I10" s="47"/>
      <c r="J10" s="47"/>
      <c r="K10" s="47"/>
      <c r="L10" s="47"/>
      <c r="M10" s="47"/>
      <c r="N10" s="47"/>
      <c r="O10" s="47"/>
      <c r="P10" s="47"/>
      <c r="Q10" s="47"/>
      <c r="R10" s="47"/>
      <c r="S10" s="47"/>
      <c r="T10" s="47"/>
      <c r="U10" s="47"/>
      <c r="V10" s="47"/>
      <c r="W10" s="47"/>
      <c r="X10" s="47"/>
      <c r="Y10" s="47"/>
      <c r="Z10" s="47"/>
      <c r="AA10" s="47"/>
      <c r="AB10" s="42"/>
      <c r="AC10" s="15"/>
      <c r="AD10" s="15"/>
      <c r="AE10" s="15"/>
      <c r="AF10" s="15"/>
      <c r="AG10" s="15"/>
      <c r="AH10" s="15"/>
      <c r="AI10" s="15"/>
      <c r="AJ10" s="15"/>
      <c r="AK10" s="15"/>
      <c r="AL10" s="15"/>
      <c r="AM10" s="15"/>
      <c r="AN10" s="15"/>
      <c r="AO10" s="15"/>
      <c r="AP10" s="15"/>
      <c r="AQ10" s="15"/>
      <c r="AR10" s="15"/>
      <c r="AS10" s="15"/>
      <c r="AT10" s="15"/>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c r="BY10" s="15"/>
      <c r="BZ10" s="15"/>
      <c r="CA10" s="15"/>
      <c r="CB10" s="15"/>
      <c r="CC10" s="15"/>
      <c r="CD10" s="15"/>
      <c r="CE10" s="15"/>
      <c r="CF10" s="15"/>
      <c r="CG10" s="15"/>
      <c r="CH10" s="15"/>
      <c r="CI10" s="15"/>
      <c r="CJ10" s="15"/>
      <c r="CK10" s="15"/>
      <c r="CL10" s="15"/>
      <c r="CM10" s="15"/>
      <c r="CN10" s="15"/>
      <c r="CO10" s="15"/>
      <c r="CP10" s="15"/>
      <c r="CQ10" s="15"/>
      <c r="CR10" s="15"/>
      <c r="CS10" s="15"/>
      <c r="CT10" s="15"/>
      <c r="CU10" s="15"/>
      <c r="CV10" s="15"/>
      <c r="CW10" s="15"/>
      <c r="CX10" s="15"/>
      <c r="CY10" s="15"/>
      <c r="CZ10" s="15"/>
      <c r="DA10" s="15"/>
      <c r="DB10" s="15"/>
      <c r="DC10" s="15"/>
      <c r="DD10" s="15"/>
      <c r="DE10" s="15"/>
      <c r="DF10" s="15"/>
      <c r="DG10" s="15"/>
      <c r="DH10" s="15"/>
      <c r="DI10" s="15"/>
      <c r="DJ10" s="15"/>
      <c r="DK10" s="15"/>
      <c r="DL10" s="15"/>
      <c r="DM10" s="15"/>
      <c r="DN10" s="15"/>
      <c r="DO10" s="15"/>
      <c r="DP10" s="15"/>
      <c r="DQ10" s="15"/>
      <c r="DR10" s="15"/>
      <c r="DS10" s="15"/>
      <c r="DT10" s="15"/>
      <c r="DU10" s="15"/>
      <c r="DV10" s="15"/>
      <c r="DW10" s="15"/>
      <c r="DX10" s="15"/>
      <c r="DY10" s="15"/>
      <c r="DZ10" s="15"/>
      <c r="EA10" s="15"/>
      <c r="EB10" s="15"/>
      <c r="EC10" s="15"/>
      <c r="ED10" s="15"/>
      <c r="EE10" s="15"/>
      <c r="EF10" s="15"/>
      <c r="EG10" s="15"/>
      <c r="EH10" s="15"/>
      <c r="EI10" s="15"/>
      <c r="EJ10" s="15"/>
      <c r="EK10" s="15"/>
      <c r="EL10" s="15"/>
      <c r="EM10" s="15"/>
      <c r="EN10" s="15"/>
      <c r="EO10" s="15"/>
      <c r="EP10" s="15"/>
      <c r="EQ10" s="15"/>
      <c r="ER10" s="15"/>
      <c r="ES10" s="15"/>
      <c r="ET10" s="15"/>
      <c r="EU10" s="15"/>
      <c r="EV10" s="15"/>
      <c r="EW10" s="15"/>
      <c r="EX10" s="15"/>
      <c r="EY10" s="15"/>
      <c r="EZ10" s="15"/>
      <c r="FA10" s="15"/>
      <c r="FB10" s="15"/>
      <c r="FC10" s="15"/>
      <c r="FD10" s="15"/>
      <c r="FE10" s="15"/>
      <c r="FF10" s="15"/>
      <c r="FG10" s="15"/>
      <c r="FH10" s="15"/>
      <c r="FI10" s="15"/>
      <c r="FJ10" s="15"/>
      <c r="FK10" s="15"/>
      <c r="FL10" s="15"/>
      <c r="FM10" s="15"/>
      <c r="FN10" s="15"/>
      <c r="FO10" s="15"/>
      <c r="FP10" s="15"/>
      <c r="FQ10" s="15"/>
      <c r="FR10" s="15"/>
      <c r="FS10" s="15"/>
      <c r="FT10" s="15"/>
      <c r="FU10" s="15"/>
      <c r="FV10" s="15"/>
      <c r="FW10" s="15"/>
      <c r="FX10" s="15"/>
      <c r="FY10" s="15"/>
      <c r="FZ10" s="15"/>
      <c r="GA10" s="15"/>
      <c r="GB10" s="15"/>
      <c r="GC10" s="15"/>
      <c r="GD10" s="15"/>
      <c r="GE10" s="15"/>
      <c r="GF10" s="15"/>
      <c r="GG10" s="15"/>
      <c r="GH10" s="15"/>
      <c r="GI10" s="15"/>
      <c r="GJ10" s="15"/>
      <c r="GK10" s="15"/>
      <c r="GL10" s="15"/>
      <c r="GM10" s="15"/>
      <c r="GN10" s="15"/>
      <c r="GO10" s="15"/>
      <c r="GP10" s="15"/>
      <c r="GQ10" s="15"/>
      <c r="GR10" s="15"/>
      <c r="GS10" s="15"/>
      <c r="GT10" s="15"/>
      <c r="GU10" s="15"/>
      <c r="GV10" s="15"/>
      <c r="GW10" s="15"/>
      <c r="GX10" s="15"/>
      <c r="GY10" s="15"/>
      <c r="GZ10" s="15"/>
      <c r="HA10" s="15"/>
      <c r="HB10" s="15"/>
      <c r="HC10" s="15"/>
      <c r="HD10" s="15"/>
      <c r="HE10" s="15"/>
      <c r="HF10" s="15"/>
      <c r="HG10" s="15"/>
      <c r="HH10" s="15"/>
      <c r="HI10" s="15"/>
      <c r="HJ10" s="15"/>
      <c r="HK10" s="15"/>
      <c r="HL10" s="15"/>
      <c r="HM10" s="15"/>
      <c r="HN10" s="15"/>
      <c r="HO10" s="15"/>
      <c r="HP10" s="15"/>
      <c r="HQ10" s="15"/>
      <c r="HR10" s="15"/>
      <c r="HS10" s="15"/>
      <c r="HT10" s="15"/>
      <c r="HU10" s="15"/>
      <c r="HV10" s="15"/>
    </row>
    <row r="11" spans="1:230" customFormat="1">
      <c r="A11" s="42"/>
      <c r="B11" s="47"/>
      <c r="C11" s="300" t="s">
        <v>498</v>
      </c>
      <c r="D11" s="300"/>
      <c r="E11" s="300"/>
      <c r="F11" s="300"/>
      <c r="G11" s="300"/>
      <c r="H11" s="300"/>
      <c r="I11" s="300"/>
      <c r="J11" s="300"/>
      <c r="K11" s="47"/>
      <c r="L11" s="47"/>
      <c r="M11" s="47"/>
      <c r="N11" s="47"/>
      <c r="O11" s="47"/>
      <c r="P11" s="47"/>
      <c r="Q11" s="47"/>
      <c r="R11" s="47"/>
      <c r="S11" s="47"/>
      <c r="T11" s="47"/>
      <c r="U11" s="47"/>
      <c r="V11" s="47"/>
      <c r="W11" s="47"/>
      <c r="X11" s="47"/>
      <c r="Y11" s="47"/>
      <c r="Z11" s="47"/>
      <c r="AA11" s="47"/>
      <c r="AB11" s="42"/>
      <c r="AC11" s="15"/>
      <c r="AD11" s="15"/>
      <c r="AE11" s="15"/>
      <c r="AF11" s="15"/>
      <c r="AG11" s="15"/>
      <c r="AH11" s="15"/>
      <c r="AI11" s="15"/>
      <c r="AJ11" s="15"/>
      <c r="AK11" s="15"/>
      <c r="AL11" s="15"/>
      <c r="AM11" s="15"/>
      <c r="AN11" s="15"/>
      <c r="AO11" s="15"/>
      <c r="AP11" s="15"/>
      <c r="AQ11" s="15"/>
      <c r="AR11" s="15"/>
      <c r="AS11" s="15"/>
      <c r="AT11" s="15"/>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c r="BY11" s="15"/>
      <c r="BZ11" s="15"/>
      <c r="CA11" s="15"/>
      <c r="CB11" s="15"/>
      <c r="CC11" s="15"/>
      <c r="CD11" s="15"/>
      <c r="CE11" s="15"/>
      <c r="CF11" s="15"/>
      <c r="CG11" s="15"/>
      <c r="CH11" s="15"/>
      <c r="CI11" s="15"/>
      <c r="CJ11" s="15"/>
      <c r="CK11" s="15"/>
      <c r="CL11" s="15"/>
      <c r="CM11" s="15"/>
      <c r="CN11" s="15"/>
      <c r="CO11" s="15"/>
      <c r="CP11" s="15"/>
      <c r="CQ11" s="15"/>
      <c r="CR11" s="15"/>
      <c r="CS11" s="15"/>
      <c r="CT11" s="15"/>
      <c r="CU11" s="15"/>
      <c r="CV11" s="15"/>
      <c r="CW11" s="15"/>
      <c r="CX11" s="15"/>
      <c r="CY11" s="15"/>
      <c r="CZ11" s="15"/>
      <c r="DA11" s="15"/>
      <c r="DB11" s="15"/>
      <c r="DC11" s="15"/>
      <c r="DD11" s="15"/>
      <c r="DE11" s="15"/>
      <c r="DF11" s="15"/>
      <c r="DG11" s="15"/>
      <c r="DH11" s="15"/>
      <c r="DI11" s="15"/>
      <c r="DJ11" s="15"/>
      <c r="DK11" s="15"/>
      <c r="DL11" s="15"/>
      <c r="DM11" s="15"/>
      <c r="DN11" s="15"/>
      <c r="DO11" s="15"/>
      <c r="DP11" s="15"/>
      <c r="DQ11" s="15"/>
      <c r="DR11" s="15"/>
      <c r="DS11" s="15"/>
      <c r="DT11" s="15"/>
      <c r="DU11" s="15"/>
      <c r="DV11" s="15"/>
      <c r="DW11" s="15"/>
      <c r="DX11" s="15"/>
      <c r="DY11" s="15"/>
      <c r="DZ11" s="15"/>
      <c r="EA11" s="15"/>
      <c r="EB11" s="15"/>
      <c r="EC11" s="15"/>
      <c r="ED11" s="15"/>
      <c r="EE11" s="15"/>
      <c r="EF11" s="15"/>
      <c r="EG11" s="15"/>
      <c r="EH11" s="15"/>
      <c r="EI11" s="15"/>
      <c r="EJ11" s="15"/>
      <c r="EK11" s="15"/>
      <c r="EL11" s="15"/>
      <c r="EM11" s="15"/>
      <c r="EN11" s="15"/>
      <c r="EO11" s="15"/>
      <c r="EP11" s="15"/>
      <c r="EQ11" s="15"/>
      <c r="ER11" s="15"/>
      <c r="ES11" s="15"/>
      <c r="ET11" s="15"/>
      <c r="EU11" s="15"/>
      <c r="EV11" s="15"/>
      <c r="EW11" s="15"/>
      <c r="EX11" s="15"/>
      <c r="EY11" s="15"/>
      <c r="EZ11" s="15"/>
      <c r="FA11" s="15"/>
      <c r="FB11" s="15"/>
      <c r="FC11" s="15"/>
      <c r="FD11" s="15"/>
      <c r="FE11" s="15"/>
      <c r="FF11" s="15"/>
      <c r="FG11" s="15"/>
      <c r="FH11" s="15"/>
      <c r="FI11" s="15"/>
      <c r="FJ11" s="15"/>
      <c r="FK11" s="15"/>
      <c r="FL11" s="15"/>
      <c r="FM11" s="15"/>
      <c r="FN11" s="15"/>
      <c r="FO11" s="15"/>
      <c r="FP11" s="15"/>
      <c r="FQ11" s="15"/>
      <c r="FR11" s="15"/>
      <c r="FS11" s="15"/>
      <c r="FT11" s="15"/>
      <c r="FU11" s="15"/>
      <c r="FV11" s="15"/>
      <c r="FW11" s="15"/>
      <c r="FX11" s="15"/>
      <c r="FY11" s="15"/>
      <c r="FZ11" s="15"/>
      <c r="GA11" s="15"/>
      <c r="GB11" s="15"/>
      <c r="GC11" s="15"/>
      <c r="GD11" s="15"/>
      <c r="GE11" s="15"/>
      <c r="GF11" s="15"/>
      <c r="GG11" s="15"/>
      <c r="GH11" s="15"/>
      <c r="GI11" s="15"/>
      <c r="GJ11" s="15"/>
      <c r="GK11" s="15"/>
      <c r="GL11" s="15"/>
      <c r="GM11" s="15"/>
      <c r="GN11" s="15"/>
      <c r="GO11" s="15"/>
      <c r="GP11" s="15"/>
      <c r="GQ11" s="15"/>
      <c r="GR11" s="15"/>
      <c r="GS11" s="15"/>
      <c r="GT11" s="15"/>
      <c r="GU11" s="15"/>
      <c r="GV11" s="15"/>
      <c r="GW11" s="15"/>
      <c r="GX11" s="15"/>
      <c r="GY11" s="15"/>
      <c r="GZ11" s="15"/>
      <c r="HA11" s="15"/>
      <c r="HB11" s="15"/>
      <c r="HC11" s="15"/>
      <c r="HD11" s="15"/>
      <c r="HE11" s="15"/>
      <c r="HF11" s="15"/>
      <c r="HG11" s="15"/>
      <c r="HH11" s="15"/>
      <c r="HI11" s="15"/>
      <c r="HJ11" s="15"/>
      <c r="HK11" s="15"/>
      <c r="HL11" s="15"/>
      <c r="HM11" s="15"/>
      <c r="HN11" s="15"/>
      <c r="HO11" s="15"/>
      <c r="HP11" s="15"/>
      <c r="HQ11" s="15"/>
      <c r="HR11" s="15"/>
      <c r="HS11" s="15"/>
      <c r="HT11" s="15"/>
      <c r="HU11" s="15"/>
      <c r="HV11" s="15"/>
    </row>
    <row r="12" spans="1:230" customFormat="1">
      <c r="A12" s="42"/>
      <c r="B12" s="47"/>
      <c r="C12" s="301"/>
      <c r="D12" s="301"/>
      <c r="E12" s="301"/>
      <c r="F12" s="301"/>
      <c r="G12" s="301"/>
      <c r="H12" s="301"/>
      <c r="I12" s="301"/>
      <c r="J12" s="301"/>
      <c r="K12" s="47"/>
      <c r="L12" s="47"/>
      <c r="M12" s="47"/>
      <c r="N12" s="47"/>
      <c r="O12" s="47"/>
      <c r="P12" s="47"/>
      <c r="Q12" s="47"/>
      <c r="R12" s="47"/>
      <c r="S12" s="47"/>
      <c r="T12" s="47"/>
      <c r="U12" s="47"/>
      <c r="V12" s="47"/>
      <c r="W12" s="47"/>
      <c r="X12" s="47"/>
      <c r="Y12" s="47"/>
      <c r="Z12" s="47"/>
      <c r="AA12" s="47"/>
      <c r="AB12" s="42"/>
      <c r="AC12" s="15"/>
      <c r="AD12" s="15"/>
      <c r="AE12" s="15"/>
      <c r="AF12" s="15"/>
      <c r="AG12" s="15"/>
      <c r="AH12" s="15"/>
      <c r="AI12" s="15"/>
      <c r="AJ12" s="15"/>
      <c r="AK12" s="15"/>
      <c r="AL12" s="15"/>
      <c r="AM12" s="15"/>
      <c r="AN12" s="15"/>
      <c r="AO12" s="15"/>
      <c r="AP12" s="15"/>
      <c r="AQ12" s="15"/>
      <c r="AR12" s="15"/>
      <c r="AS12" s="15"/>
      <c r="AT12" s="15"/>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c r="CC12" s="15"/>
      <c r="CD12" s="15"/>
      <c r="CE12" s="15"/>
      <c r="CF12" s="15"/>
      <c r="CG12" s="15"/>
      <c r="CH12" s="15"/>
      <c r="CI12" s="15"/>
      <c r="CJ12" s="15"/>
      <c r="CK12" s="15"/>
      <c r="CL12" s="15"/>
      <c r="CM12" s="15"/>
      <c r="CN12" s="15"/>
      <c r="CO12" s="15"/>
      <c r="CP12" s="15"/>
      <c r="CQ12" s="15"/>
      <c r="CR12" s="15"/>
      <c r="CS12" s="15"/>
      <c r="CT12" s="15"/>
      <c r="CU12" s="15"/>
      <c r="CV12" s="15"/>
      <c r="CW12" s="15"/>
      <c r="CX12" s="15"/>
      <c r="CY12" s="15"/>
      <c r="CZ12" s="15"/>
      <c r="DA12" s="15"/>
      <c r="DB12" s="15"/>
      <c r="DC12" s="15"/>
      <c r="DD12" s="15"/>
      <c r="DE12" s="15"/>
      <c r="DF12" s="15"/>
      <c r="DG12" s="15"/>
      <c r="DH12" s="15"/>
      <c r="DI12" s="15"/>
      <c r="DJ12" s="15"/>
      <c r="DK12" s="15"/>
      <c r="DL12" s="15"/>
      <c r="DM12" s="15"/>
      <c r="DN12" s="15"/>
      <c r="DO12" s="15"/>
      <c r="DP12" s="15"/>
      <c r="DQ12" s="15"/>
      <c r="DR12" s="15"/>
      <c r="DS12" s="15"/>
      <c r="DT12" s="15"/>
      <c r="DU12" s="15"/>
      <c r="DV12" s="15"/>
      <c r="DW12" s="15"/>
      <c r="DX12" s="15"/>
      <c r="DY12" s="15"/>
      <c r="DZ12" s="15"/>
      <c r="EA12" s="15"/>
      <c r="EB12" s="15"/>
      <c r="EC12" s="15"/>
      <c r="ED12" s="15"/>
      <c r="EE12" s="15"/>
      <c r="EF12" s="15"/>
      <c r="EG12" s="15"/>
      <c r="EH12" s="15"/>
      <c r="EI12" s="15"/>
      <c r="EJ12" s="15"/>
      <c r="EK12" s="15"/>
      <c r="EL12" s="15"/>
      <c r="EM12" s="15"/>
      <c r="EN12" s="15"/>
      <c r="EO12" s="15"/>
      <c r="EP12" s="15"/>
      <c r="EQ12" s="15"/>
      <c r="ER12" s="15"/>
      <c r="ES12" s="15"/>
      <c r="ET12" s="15"/>
      <c r="EU12" s="15"/>
      <c r="EV12" s="15"/>
      <c r="EW12" s="15"/>
      <c r="EX12" s="15"/>
      <c r="EY12" s="15"/>
      <c r="EZ12" s="15"/>
      <c r="FA12" s="15"/>
      <c r="FB12" s="15"/>
      <c r="FC12" s="15"/>
      <c r="FD12" s="15"/>
      <c r="FE12" s="15"/>
      <c r="FF12" s="15"/>
      <c r="FG12" s="15"/>
      <c r="FH12" s="15"/>
      <c r="FI12" s="15"/>
      <c r="FJ12" s="15"/>
      <c r="FK12" s="15"/>
      <c r="FL12" s="15"/>
      <c r="FM12" s="15"/>
      <c r="FN12" s="15"/>
      <c r="FO12" s="15"/>
      <c r="FP12" s="15"/>
      <c r="FQ12" s="15"/>
      <c r="FR12" s="15"/>
      <c r="FS12" s="15"/>
      <c r="FT12" s="15"/>
      <c r="FU12" s="15"/>
      <c r="FV12" s="15"/>
      <c r="FW12" s="15"/>
      <c r="FX12" s="15"/>
      <c r="FY12" s="15"/>
      <c r="FZ12" s="15"/>
      <c r="GA12" s="15"/>
      <c r="GB12" s="15"/>
      <c r="GC12" s="15"/>
      <c r="GD12" s="15"/>
      <c r="GE12" s="15"/>
      <c r="GF12" s="15"/>
      <c r="GG12" s="15"/>
      <c r="GH12" s="15"/>
      <c r="GI12" s="15"/>
      <c r="GJ12" s="15"/>
      <c r="GK12" s="15"/>
      <c r="GL12" s="15"/>
      <c r="GM12" s="15"/>
      <c r="GN12" s="15"/>
      <c r="GO12" s="15"/>
      <c r="GP12" s="15"/>
      <c r="GQ12" s="15"/>
      <c r="GR12" s="15"/>
      <c r="GS12" s="15"/>
      <c r="GT12" s="15"/>
      <c r="GU12" s="15"/>
      <c r="GV12" s="15"/>
      <c r="GW12" s="15"/>
      <c r="GX12" s="15"/>
      <c r="GY12" s="15"/>
      <c r="GZ12" s="15"/>
      <c r="HA12" s="15"/>
      <c r="HB12" s="15"/>
      <c r="HC12" s="15"/>
      <c r="HD12" s="15"/>
      <c r="HE12" s="15"/>
      <c r="HF12" s="15"/>
      <c r="HG12" s="15"/>
      <c r="HH12" s="15"/>
      <c r="HI12" s="15"/>
      <c r="HJ12" s="15"/>
      <c r="HK12" s="15"/>
      <c r="HL12" s="15"/>
      <c r="HM12" s="15"/>
      <c r="HN12" s="15"/>
      <c r="HO12" s="15"/>
      <c r="HP12" s="15"/>
      <c r="HQ12" s="15"/>
      <c r="HR12" s="15"/>
      <c r="HS12" s="15"/>
      <c r="HT12" s="15"/>
      <c r="HU12" s="15"/>
      <c r="HV12" s="15"/>
    </row>
    <row r="13" spans="1:230" customFormat="1">
      <c r="A13" s="42"/>
      <c r="B13" s="47"/>
      <c r="C13" s="47"/>
      <c r="D13" s="47"/>
      <c r="E13" s="47"/>
      <c r="F13" s="47"/>
      <c r="G13" s="47"/>
      <c r="H13" s="47"/>
      <c r="I13" s="47"/>
      <c r="J13" s="47"/>
      <c r="K13" s="47"/>
      <c r="L13" s="47"/>
      <c r="M13" s="47"/>
      <c r="N13" s="47"/>
      <c r="O13" s="47"/>
      <c r="P13" s="47"/>
      <c r="Q13" s="47"/>
      <c r="R13" s="47"/>
      <c r="S13" s="47"/>
      <c r="T13" s="47"/>
      <c r="U13" s="47"/>
      <c r="V13" s="47"/>
      <c r="W13" s="47"/>
      <c r="X13" s="47"/>
      <c r="Y13" s="47"/>
      <c r="Z13" s="47"/>
      <c r="AA13" s="47"/>
      <c r="AB13" s="42"/>
      <c r="AC13" s="15"/>
      <c r="AD13" s="15"/>
      <c r="AE13" s="15"/>
      <c r="AF13" s="15"/>
      <c r="AG13" s="15"/>
      <c r="AH13" s="15"/>
      <c r="AI13" s="15"/>
      <c r="AJ13" s="15"/>
      <c r="AK13" s="15"/>
      <c r="AL13" s="15"/>
      <c r="AM13" s="15"/>
      <c r="AN13" s="15"/>
      <c r="AO13" s="15"/>
      <c r="AP13" s="15"/>
      <c r="AQ13" s="15"/>
      <c r="AR13" s="15"/>
      <c r="AS13" s="15"/>
      <c r="AT13" s="15"/>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c r="BY13" s="15"/>
      <c r="BZ13" s="15"/>
      <c r="CA13" s="15"/>
      <c r="CB13" s="15"/>
      <c r="CC13" s="15"/>
      <c r="CD13" s="15"/>
      <c r="CE13" s="15"/>
      <c r="CF13" s="15"/>
      <c r="CG13" s="15"/>
      <c r="CH13" s="15"/>
      <c r="CI13" s="15"/>
      <c r="CJ13" s="15"/>
      <c r="CK13" s="15"/>
      <c r="CL13" s="15"/>
      <c r="CM13" s="15"/>
      <c r="CN13" s="15"/>
      <c r="CO13" s="15"/>
      <c r="CP13" s="15"/>
      <c r="CQ13" s="15"/>
      <c r="CR13" s="15"/>
      <c r="CS13" s="15"/>
      <c r="CT13" s="15"/>
      <c r="CU13" s="15"/>
      <c r="CV13" s="15"/>
      <c r="CW13" s="15"/>
      <c r="CX13" s="15"/>
      <c r="CY13" s="15"/>
      <c r="CZ13" s="15"/>
      <c r="DA13" s="15"/>
      <c r="DB13" s="15"/>
      <c r="DC13" s="15"/>
      <c r="DD13" s="15"/>
      <c r="DE13" s="15"/>
      <c r="DF13" s="15"/>
      <c r="DG13" s="15"/>
      <c r="DH13" s="15"/>
      <c r="DI13" s="15"/>
      <c r="DJ13" s="15"/>
      <c r="DK13" s="15"/>
      <c r="DL13" s="15"/>
      <c r="DM13" s="15"/>
      <c r="DN13" s="15"/>
      <c r="DO13" s="15"/>
      <c r="DP13" s="15"/>
      <c r="DQ13" s="15"/>
      <c r="DR13" s="15"/>
      <c r="DS13" s="15"/>
      <c r="DT13" s="15"/>
      <c r="DU13" s="15"/>
      <c r="DV13" s="15"/>
      <c r="DW13" s="15"/>
      <c r="DX13" s="15"/>
      <c r="DY13" s="15"/>
      <c r="DZ13" s="15"/>
      <c r="EA13" s="15"/>
      <c r="EB13" s="15"/>
      <c r="EC13" s="15"/>
      <c r="ED13" s="15"/>
      <c r="EE13" s="15"/>
      <c r="EF13" s="15"/>
      <c r="EG13" s="15"/>
      <c r="EH13" s="15"/>
      <c r="EI13" s="15"/>
      <c r="EJ13" s="15"/>
      <c r="EK13" s="15"/>
      <c r="EL13" s="15"/>
      <c r="EM13" s="15"/>
      <c r="EN13" s="15"/>
      <c r="EO13" s="15"/>
      <c r="EP13" s="15"/>
      <c r="EQ13" s="15"/>
      <c r="ER13" s="15"/>
      <c r="ES13" s="15"/>
      <c r="ET13" s="15"/>
      <c r="EU13" s="15"/>
      <c r="EV13" s="15"/>
      <c r="EW13" s="15"/>
      <c r="EX13" s="15"/>
      <c r="EY13" s="15"/>
      <c r="EZ13" s="15"/>
      <c r="FA13" s="15"/>
      <c r="FB13" s="15"/>
      <c r="FC13" s="15"/>
      <c r="FD13" s="15"/>
      <c r="FE13" s="15"/>
      <c r="FF13" s="15"/>
      <c r="FG13" s="15"/>
      <c r="FH13" s="15"/>
      <c r="FI13" s="15"/>
      <c r="FJ13" s="15"/>
      <c r="FK13" s="15"/>
      <c r="FL13" s="15"/>
      <c r="FM13" s="15"/>
      <c r="FN13" s="15"/>
      <c r="FO13" s="15"/>
      <c r="FP13" s="15"/>
      <c r="FQ13" s="15"/>
      <c r="FR13" s="15"/>
      <c r="FS13" s="15"/>
      <c r="FT13" s="15"/>
      <c r="FU13" s="15"/>
      <c r="FV13" s="15"/>
      <c r="FW13" s="15"/>
      <c r="FX13" s="15"/>
      <c r="FY13" s="15"/>
      <c r="FZ13" s="15"/>
      <c r="GA13" s="15"/>
      <c r="GB13" s="15"/>
      <c r="GC13" s="15"/>
      <c r="GD13" s="15"/>
      <c r="GE13" s="15"/>
      <c r="GF13" s="15"/>
      <c r="GG13" s="15"/>
      <c r="GH13" s="15"/>
      <c r="GI13" s="15"/>
      <c r="GJ13" s="15"/>
      <c r="GK13" s="15"/>
      <c r="GL13" s="15"/>
      <c r="GM13" s="15"/>
      <c r="GN13" s="15"/>
      <c r="GO13" s="15"/>
      <c r="GP13" s="15"/>
      <c r="GQ13" s="15"/>
      <c r="GR13" s="15"/>
      <c r="GS13" s="15"/>
      <c r="GT13" s="15"/>
      <c r="GU13" s="15"/>
      <c r="GV13" s="15"/>
      <c r="GW13" s="15"/>
      <c r="GX13" s="15"/>
      <c r="GY13" s="15"/>
      <c r="GZ13" s="15"/>
      <c r="HA13" s="15"/>
      <c r="HB13" s="15"/>
      <c r="HC13" s="15"/>
      <c r="HD13" s="15"/>
      <c r="HE13" s="15"/>
      <c r="HF13" s="15"/>
      <c r="HG13" s="15"/>
      <c r="HH13" s="15"/>
      <c r="HI13" s="15"/>
      <c r="HJ13" s="15"/>
      <c r="HK13" s="15"/>
      <c r="HL13" s="15"/>
      <c r="HM13" s="15"/>
      <c r="HN13" s="15"/>
      <c r="HO13" s="15"/>
      <c r="HP13" s="15"/>
      <c r="HQ13" s="15"/>
      <c r="HR13" s="15"/>
      <c r="HS13" s="15"/>
      <c r="HT13" s="15"/>
      <c r="HU13" s="15"/>
      <c r="HV13" s="15"/>
    </row>
    <row r="14" spans="1:230" customFormat="1">
      <c r="A14" s="42"/>
      <c r="B14" s="47"/>
      <c r="C14" s="47"/>
      <c r="D14" s="47"/>
      <c r="E14" s="47"/>
      <c r="F14" s="47"/>
      <c r="G14" s="47"/>
      <c r="H14" s="47"/>
      <c r="I14" s="47"/>
      <c r="J14" s="47"/>
      <c r="K14" s="47"/>
      <c r="L14" s="47"/>
      <c r="M14" s="47"/>
      <c r="N14" s="47"/>
      <c r="O14" s="47"/>
      <c r="P14" s="47"/>
      <c r="Q14" s="47"/>
      <c r="R14" s="47"/>
      <c r="S14" s="47"/>
      <c r="T14" s="47"/>
      <c r="U14" s="47"/>
      <c r="V14" s="47"/>
      <c r="W14" s="47"/>
      <c r="X14" s="47"/>
      <c r="Y14" s="47"/>
      <c r="Z14" s="47"/>
      <c r="AA14" s="47"/>
      <c r="AB14" s="42"/>
      <c r="AC14" s="15"/>
      <c r="AD14" s="15"/>
      <c r="AE14" s="15"/>
      <c r="AF14" s="15"/>
      <c r="AG14" s="15"/>
      <c r="AH14" s="15"/>
      <c r="AI14" s="15"/>
      <c r="AJ14" s="15"/>
      <c r="AK14" s="15"/>
      <c r="AL14" s="15"/>
      <c r="AM14" s="15"/>
      <c r="AN14" s="15"/>
      <c r="AO14" s="15"/>
      <c r="AP14" s="15"/>
      <c r="AQ14" s="15"/>
      <c r="AR14" s="15"/>
      <c r="AS14" s="15"/>
      <c r="AT14" s="15"/>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c r="BY14" s="15"/>
      <c r="BZ14" s="15"/>
      <c r="CA14" s="15"/>
      <c r="CB14" s="15"/>
      <c r="CC14" s="15"/>
      <c r="CD14" s="15"/>
      <c r="CE14" s="15"/>
      <c r="CF14" s="15"/>
      <c r="CG14" s="15"/>
      <c r="CH14" s="15"/>
      <c r="CI14" s="15"/>
      <c r="CJ14" s="15"/>
      <c r="CK14" s="15"/>
      <c r="CL14" s="15"/>
      <c r="CM14" s="15"/>
      <c r="CN14" s="15"/>
      <c r="CO14" s="15"/>
      <c r="CP14" s="15"/>
      <c r="CQ14" s="15"/>
      <c r="CR14" s="15"/>
      <c r="CS14" s="15"/>
      <c r="CT14" s="15"/>
      <c r="CU14" s="15"/>
      <c r="CV14" s="15"/>
      <c r="CW14" s="15"/>
      <c r="CX14" s="15"/>
      <c r="CY14" s="15"/>
      <c r="CZ14" s="15"/>
      <c r="DA14" s="15"/>
      <c r="DB14" s="15"/>
      <c r="DC14" s="15"/>
      <c r="DD14" s="15"/>
      <c r="DE14" s="15"/>
      <c r="DF14" s="15"/>
      <c r="DG14" s="15"/>
      <c r="DH14" s="15"/>
      <c r="DI14" s="15"/>
      <c r="DJ14" s="15"/>
      <c r="DK14" s="15"/>
      <c r="DL14" s="15"/>
      <c r="DM14" s="15"/>
      <c r="DN14" s="15"/>
      <c r="DO14" s="15"/>
      <c r="DP14" s="15"/>
      <c r="DQ14" s="15"/>
      <c r="DR14" s="15"/>
      <c r="DS14" s="15"/>
      <c r="DT14" s="15"/>
      <c r="DU14" s="15"/>
      <c r="DV14" s="15"/>
      <c r="DW14" s="15"/>
      <c r="DX14" s="15"/>
      <c r="DY14" s="15"/>
      <c r="DZ14" s="15"/>
      <c r="EA14" s="15"/>
      <c r="EB14" s="15"/>
      <c r="EC14" s="15"/>
      <c r="ED14" s="15"/>
      <c r="EE14" s="15"/>
      <c r="EF14" s="15"/>
      <c r="EG14" s="15"/>
      <c r="EH14" s="15"/>
      <c r="EI14" s="15"/>
      <c r="EJ14" s="15"/>
      <c r="EK14" s="15"/>
      <c r="EL14" s="15"/>
      <c r="EM14" s="15"/>
      <c r="EN14" s="15"/>
      <c r="EO14" s="15"/>
      <c r="EP14" s="15"/>
      <c r="EQ14" s="15"/>
      <c r="ER14" s="15"/>
      <c r="ES14" s="15"/>
      <c r="ET14" s="15"/>
      <c r="EU14" s="15"/>
      <c r="EV14" s="15"/>
      <c r="EW14" s="15"/>
      <c r="EX14" s="15"/>
      <c r="EY14" s="15"/>
      <c r="EZ14" s="15"/>
      <c r="FA14" s="15"/>
      <c r="FB14" s="15"/>
      <c r="FC14" s="15"/>
      <c r="FD14" s="15"/>
      <c r="FE14" s="15"/>
      <c r="FF14" s="15"/>
      <c r="FG14" s="15"/>
      <c r="FH14" s="15"/>
      <c r="FI14" s="15"/>
      <c r="FJ14" s="15"/>
      <c r="FK14" s="15"/>
      <c r="FL14" s="15"/>
      <c r="FM14" s="15"/>
      <c r="FN14" s="15"/>
      <c r="FO14" s="15"/>
      <c r="FP14" s="15"/>
      <c r="FQ14" s="15"/>
      <c r="FR14" s="15"/>
      <c r="FS14" s="15"/>
      <c r="FT14" s="15"/>
      <c r="FU14" s="15"/>
      <c r="FV14" s="15"/>
      <c r="FW14" s="15"/>
      <c r="FX14" s="15"/>
      <c r="FY14" s="15"/>
      <c r="FZ14" s="15"/>
      <c r="GA14" s="15"/>
      <c r="GB14" s="15"/>
      <c r="GC14" s="15"/>
      <c r="GD14" s="15"/>
      <c r="GE14" s="15"/>
      <c r="GF14" s="15"/>
      <c r="GG14" s="15"/>
      <c r="GH14" s="15"/>
      <c r="GI14" s="15"/>
      <c r="GJ14" s="15"/>
      <c r="GK14" s="15"/>
      <c r="GL14" s="15"/>
      <c r="GM14" s="15"/>
      <c r="GN14" s="15"/>
      <c r="GO14" s="15"/>
      <c r="GP14" s="15"/>
      <c r="GQ14" s="15"/>
      <c r="GR14" s="15"/>
      <c r="GS14" s="15"/>
      <c r="GT14" s="15"/>
      <c r="GU14" s="15"/>
      <c r="GV14" s="15"/>
      <c r="GW14" s="15"/>
      <c r="GX14" s="15"/>
      <c r="GY14" s="15"/>
      <c r="GZ14" s="15"/>
      <c r="HA14" s="15"/>
      <c r="HB14" s="15"/>
      <c r="HC14" s="15"/>
      <c r="HD14" s="15"/>
      <c r="HE14" s="15"/>
      <c r="HF14" s="15"/>
      <c r="HG14" s="15"/>
      <c r="HH14" s="15"/>
      <c r="HI14" s="15"/>
      <c r="HJ14" s="15"/>
      <c r="HK14" s="15"/>
      <c r="HL14" s="15"/>
      <c r="HM14" s="15"/>
      <c r="HN14" s="15"/>
      <c r="HO14" s="15"/>
      <c r="HP14" s="15"/>
      <c r="HQ14" s="15"/>
      <c r="HR14" s="15"/>
      <c r="HS14" s="15"/>
      <c r="HT14" s="15"/>
      <c r="HU14" s="15"/>
      <c r="HV14" s="15"/>
    </row>
    <row r="15" spans="1:230" ht="11.25" customHeight="1">
      <c r="A15" s="42"/>
      <c r="B15" s="15"/>
      <c r="C15" s="15"/>
      <c r="D15" s="15"/>
      <c r="E15" s="15"/>
      <c r="F15" s="15"/>
      <c r="G15" s="15"/>
      <c r="H15" s="15"/>
      <c r="I15" s="15"/>
      <c r="J15" s="15"/>
      <c r="K15" s="15"/>
      <c r="L15" s="15"/>
      <c r="M15" s="15"/>
      <c r="N15" s="15"/>
      <c r="O15" s="15"/>
      <c r="P15" s="15"/>
      <c r="Q15" s="15"/>
      <c r="R15" s="16"/>
      <c r="S15" s="15"/>
      <c r="T15" s="15"/>
      <c r="U15" s="15"/>
      <c r="V15" s="17"/>
      <c r="AB15" s="42"/>
      <c r="AD15" s="71"/>
      <c r="AE15" s="72"/>
      <c r="AF15" s="21"/>
      <c r="AG15" s="21"/>
      <c r="AH15" s="37"/>
      <c r="AI15" s="21"/>
      <c r="AJ15" s="21"/>
      <c r="AK15" s="21"/>
      <c r="AL15" s="21"/>
      <c r="AM15" s="21"/>
      <c r="AN15" s="21"/>
      <c r="AO15" s="21"/>
      <c r="AP15" s="21"/>
      <c r="AQ15" s="21"/>
      <c r="AR15" s="21"/>
      <c r="AS15" s="21"/>
      <c r="AT15" s="21"/>
      <c r="AU15" s="21"/>
      <c r="AV15" s="37"/>
      <c r="AW15" s="37"/>
      <c r="AX15" s="37"/>
    </row>
    <row r="16" spans="1:230" customFormat="1">
      <c r="A16" s="42"/>
      <c r="B16" s="47"/>
      <c r="C16" s="47"/>
      <c r="D16" s="47"/>
      <c r="E16" s="47"/>
      <c r="F16" s="47"/>
      <c r="G16" s="47"/>
      <c r="H16" s="47"/>
      <c r="I16" s="47"/>
      <c r="J16" s="47"/>
      <c r="K16" s="47"/>
      <c r="L16" s="47"/>
      <c r="M16" s="47"/>
      <c r="N16" s="47"/>
      <c r="O16" s="47"/>
      <c r="P16" s="47"/>
      <c r="Q16" s="47"/>
      <c r="R16" s="47"/>
      <c r="S16" s="47"/>
      <c r="T16" s="47"/>
      <c r="U16" s="47"/>
      <c r="V16" s="47"/>
      <c r="W16" s="47"/>
      <c r="X16" s="47"/>
      <c r="Y16" s="47"/>
      <c r="Z16" s="47"/>
      <c r="AA16" s="47"/>
      <c r="AB16" s="42"/>
      <c r="AC16" s="15"/>
      <c r="AD16" s="15"/>
      <c r="AE16" s="15"/>
      <c r="AF16" s="15"/>
      <c r="AG16" s="15"/>
      <c r="AH16" s="15"/>
      <c r="AI16" s="15"/>
      <c r="AJ16" s="15"/>
      <c r="AK16" s="15"/>
      <c r="AL16" s="15"/>
      <c r="AM16" s="15"/>
      <c r="AN16" s="15"/>
      <c r="AO16" s="15"/>
      <c r="AP16" s="15"/>
      <c r="AQ16" s="15"/>
      <c r="AR16" s="15"/>
      <c r="AS16" s="15"/>
      <c r="AT16" s="15"/>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c r="BY16" s="15"/>
      <c r="BZ16" s="15"/>
      <c r="CA16" s="15"/>
      <c r="CB16" s="15"/>
      <c r="CC16" s="15"/>
      <c r="CD16" s="15"/>
      <c r="CE16" s="15"/>
      <c r="CF16" s="15"/>
      <c r="CG16" s="15"/>
      <c r="CH16" s="15"/>
      <c r="CI16" s="15"/>
      <c r="CJ16" s="15"/>
      <c r="CK16" s="15"/>
      <c r="CL16" s="15"/>
      <c r="CM16" s="15"/>
      <c r="CN16" s="15"/>
      <c r="CO16" s="15"/>
      <c r="CP16" s="15"/>
      <c r="CQ16" s="15"/>
      <c r="CR16" s="15"/>
      <c r="CS16" s="15"/>
      <c r="CT16" s="15"/>
      <c r="CU16" s="15"/>
      <c r="CV16" s="15"/>
      <c r="CW16" s="15"/>
      <c r="CX16" s="15"/>
      <c r="CY16" s="15"/>
      <c r="CZ16" s="15"/>
      <c r="DA16" s="15"/>
      <c r="DB16" s="15"/>
      <c r="DC16" s="15"/>
      <c r="DD16" s="15"/>
      <c r="DE16" s="15"/>
      <c r="DF16" s="15"/>
      <c r="DG16" s="15"/>
      <c r="DH16" s="15"/>
      <c r="DI16" s="15"/>
      <c r="DJ16" s="15"/>
      <c r="DK16" s="15"/>
      <c r="DL16" s="15"/>
      <c r="DM16" s="15"/>
      <c r="DN16" s="15"/>
      <c r="DO16" s="15"/>
      <c r="DP16" s="15"/>
      <c r="DQ16" s="15"/>
      <c r="DR16" s="15"/>
      <c r="DS16" s="15"/>
      <c r="DT16" s="15"/>
      <c r="DU16" s="15"/>
      <c r="DV16" s="15"/>
      <c r="DW16" s="15"/>
      <c r="DX16" s="15"/>
      <c r="DY16" s="15"/>
      <c r="DZ16" s="15"/>
      <c r="EA16" s="15"/>
      <c r="EB16" s="15"/>
      <c r="EC16" s="15"/>
      <c r="ED16" s="15"/>
      <c r="EE16" s="15"/>
      <c r="EF16" s="15"/>
      <c r="EG16" s="15"/>
      <c r="EH16" s="15"/>
      <c r="EI16" s="15"/>
      <c r="EJ16" s="15"/>
      <c r="EK16" s="15"/>
      <c r="EL16" s="15"/>
      <c r="EM16" s="15"/>
      <c r="EN16" s="15"/>
      <c r="EO16" s="15"/>
      <c r="EP16" s="15"/>
      <c r="EQ16" s="15"/>
      <c r="ER16" s="15"/>
      <c r="ES16" s="15"/>
      <c r="ET16" s="15"/>
      <c r="EU16" s="15"/>
      <c r="EV16" s="15"/>
      <c r="EW16" s="15"/>
      <c r="EX16" s="15"/>
      <c r="EY16" s="15"/>
      <c r="EZ16" s="15"/>
      <c r="FA16" s="15"/>
      <c r="FB16" s="15"/>
      <c r="FC16" s="15"/>
      <c r="FD16" s="15"/>
      <c r="FE16" s="15"/>
      <c r="FF16" s="15"/>
      <c r="FG16" s="15"/>
      <c r="FH16" s="15"/>
      <c r="FI16" s="15"/>
      <c r="FJ16" s="15"/>
      <c r="FK16" s="15"/>
      <c r="FL16" s="15"/>
      <c r="FM16" s="15"/>
      <c r="FN16" s="15"/>
      <c r="FO16" s="15"/>
      <c r="FP16" s="15"/>
      <c r="FQ16" s="15"/>
      <c r="FR16" s="15"/>
      <c r="FS16" s="15"/>
      <c r="FT16" s="15"/>
      <c r="FU16" s="15"/>
      <c r="FV16" s="15"/>
      <c r="FW16" s="15"/>
      <c r="FX16" s="15"/>
      <c r="FY16" s="15"/>
      <c r="FZ16" s="15"/>
      <c r="GA16" s="15"/>
      <c r="GB16" s="15"/>
      <c r="GC16" s="15"/>
      <c r="GD16" s="15"/>
      <c r="GE16" s="15"/>
      <c r="GF16" s="15"/>
      <c r="GG16" s="15"/>
      <c r="GH16" s="15"/>
      <c r="GI16" s="15"/>
      <c r="GJ16" s="15"/>
      <c r="GK16" s="15"/>
      <c r="GL16" s="15"/>
      <c r="GM16" s="15"/>
      <c r="GN16" s="15"/>
      <c r="GO16" s="15"/>
      <c r="GP16" s="15"/>
      <c r="GQ16" s="15"/>
      <c r="GR16" s="15"/>
      <c r="GS16" s="15"/>
      <c r="GT16" s="15"/>
      <c r="GU16" s="15"/>
      <c r="GV16" s="15"/>
      <c r="GW16" s="15"/>
      <c r="GX16" s="15"/>
      <c r="GY16" s="15"/>
      <c r="GZ16" s="15"/>
      <c r="HA16" s="15"/>
      <c r="HB16" s="15"/>
      <c r="HC16" s="15"/>
      <c r="HD16" s="15"/>
      <c r="HE16" s="15"/>
      <c r="HF16" s="15"/>
      <c r="HG16" s="15"/>
      <c r="HH16" s="15"/>
      <c r="HI16" s="15"/>
      <c r="HJ16" s="15"/>
      <c r="HK16" s="15"/>
      <c r="HL16" s="15"/>
      <c r="HM16" s="15"/>
      <c r="HN16" s="15"/>
      <c r="HO16" s="15"/>
      <c r="HP16" s="15"/>
      <c r="HQ16" s="15"/>
      <c r="HR16" s="15"/>
      <c r="HS16" s="15"/>
      <c r="HT16" s="15"/>
      <c r="HU16" s="15"/>
      <c r="HV16" s="15"/>
    </row>
    <row r="17" spans="1:230" customFormat="1" ht="21">
      <c r="A17" s="42"/>
      <c r="B17" s="47"/>
      <c r="C17" s="53" t="s">
        <v>36</v>
      </c>
      <c r="D17" s="47"/>
      <c r="E17" s="47"/>
      <c r="F17" s="47"/>
      <c r="G17" s="47"/>
      <c r="H17" s="304" t="s">
        <v>583</v>
      </c>
      <c r="I17" s="304"/>
      <c r="J17" s="304"/>
      <c r="K17" s="304"/>
      <c r="L17" s="304"/>
      <c r="M17" s="304"/>
      <c r="N17" s="47"/>
      <c r="O17" s="47"/>
      <c r="P17" s="47"/>
      <c r="Q17" s="47"/>
      <c r="R17" s="47"/>
      <c r="S17" s="47"/>
      <c r="T17" s="47"/>
      <c r="U17" s="47"/>
      <c r="V17" s="47"/>
      <c r="W17" s="47"/>
      <c r="X17" s="47"/>
      <c r="Y17" s="47"/>
      <c r="Z17" s="47"/>
      <c r="AA17" s="47"/>
      <c r="AB17" s="42"/>
      <c r="AC17" s="15"/>
      <c r="AD17" s="15"/>
      <c r="AE17" s="15"/>
      <c r="AF17" s="15"/>
      <c r="AG17" s="15"/>
      <c r="AH17" s="15"/>
      <c r="AI17" s="15"/>
      <c r="AJ17" s="15"/>
      <c r="AK17" s="15"/>
      <c r="AL17" s="15"/>
      <c r="AM17" s="15"/>
      <c r="AN17" s="15"/>
      <c r="AO17" s="15"/>
      <c r="AP17" s="15"/>
      <c r="AQ17" s="15"/>
      <c r="AR17" s="15"/>
      <c r="AS17" s="15"/>
      <c r="AT17" s="15"/>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c r="BY17" s="15"/>
      <c r="BZ17" s="15"/>
      <c r="CA17" s="15"/>
      <c r="CB17" s="15"/>
      <c r="CC17" s="15"/>
      <c r="CD17" s="15"/>
      <c r="CE17" s="15"/>
      <c r="CF17" s="15"/>
      <c r="CG17" s="15"/>
      <c r="CH17" s="15"/>
      <c r="CI17" s="15"/>
      <c r="CJ17" s="15"/>
      <c r="CK17" s="15"/>
      <c r="CL17" s="15"/>
      <c r="CM17" s="15"/>
      <c r="CN17" s="15"/>
      <c r="CO17" s="15"/>
      <c r="CP17" s="15"/>
      <c r="CQ17" s="15"/>
      <c r="CR17" s="15"/>
      <c r="CS17" s="15"/>
      <c r="CT17" s="15"/>
      <c r="CU17" s="15"/>
      <c r="CV17" s="15"/>
      <c r="CW17" s="15"/>
      <c r="CX17" s="15"/>
      <c r="CY17" s="15"/>
      <c r="CZ17" s="15"/>
      <c r="DA17" s="15"/>
      <c r="DB17" s="15"/>
      <c r="DC17" s="15"/>
      <c r="DD17" s="15"/>
      <c r="DE17" s="15"/>
      <c r="DF17" s="15"/>
      <c r="DG17" s="15"/>
      <c r="DH17" s="15"/>
      <c r="DI17" s="15"/>
      <c r="DJ17" s="15"/>
      <c r="DK17" s="15"/>
      <c r="DL17" s="15"/>
      <c r="DM17" s="15"/>
      <c r="DN17" s="15"/>
      <c r="DO17" s="15"/>
      <c r="DP17" s="15"/>
      <c r="DQ17" s="15"/>
      <c r="DR17" s="15"/>
      <c r="DS17" s="15"/>
      <c r="DT17" s="15"/>
      <c r="DU17" s="15"/>
      <c r="DV17" s="15"/>
      <c r="DW17" s="15"/>
      <c r="DX17" s="15"/>
      <c r="DY17" s="15"/>
      <c r="DZ17" s="15"/>
      <c r="EA17" s="15"/>
      <c r="EB17" s="15"/>
      <c r="EC17" s="15"/>
      <c r="ED17" s="15"/>
      <c r="EE17" s="15"/>
      <c r="EF17" s="15"/>
      <c r="EG17" s="15"/>
      <c r="EH17" s="15"/>
      <c r="EI17" s="15"/>
      <c r="EJ17" s="15"/>
      <c r="EK17" s="15"/>
      <c r="EL17" s="15"/>
      <c r="EM17" s="15"/>
      <c r="EN17" s="15"/>
      <c r="EO17" s="15"/>
      <c r="EP17" s="15"/>
      <c r="EQ17" s="15"/>
      <c r="ER17" s="15"/>
      <c r="ES17" s="15"/>
      <c r="ET17" s="15"/>
      <c r="EU17" s="15"/>
      <c r="EV17" s="15"/>
      <c r="EW17" s="15"/>
      <c r="EX17" s="15"/>
      <c r="EY17" s="15"/>
      <c r="EZ17" s="15"/>
      <c r="FA17" s="15"/>
      <c r="FB17" s="15"/>
      <c r="FC17" s="15"/>
      <c r="FD17" s="15"/>
      <c r="FE17" s="15"/>
      <c r="FF17" s="15"/>
      <c r="FG17" s="15"/>
      <c r="FH17" s="15"/>
      <c r="FI17" s="15"/>
      <c r="FJ17" s="15"/>
      <c r="FK17" s="15"/>
      <c r="FL17" s="15"/>
      <c r="FM17" s="15"/>
      <c r="FN17" s="15"/>
      <c r="FO17" s="15"/>
      <c r="FP17" s="15"/>
      <c r="FQ17" s="15"/>
      <c r="FR17" s="15"/>
      <c r="FS17" s="15"/>
      <c r="FT17" s="15"/>
      <c r="FU17" s="15"/>
      <c r="FV17" s="15"/>
      <c r="FW17" s="15"/>
      <c r="FX17" s="15"/>
      <c r="FY17" s="15"/>
      <c r="FZ17" s="15"/>
      <c r="GA17" s="15"/>
      <c r="GB17" s="15"/>
      <c r="GC17" s="15"/>
      <c r="GD17" s="15"/>
      <c r="GE17" s="15"/>
      <c r="GF17" s="15"/>
      <c r="GG17" s="15"/>
      <c r="GH17" s="15"/>
      <c r="GI17" s="15"/>
      <c r="GJ17" s="15"/>
      <c r="GK17" s="15"/>
      <c r="GL17" s="15"/>
      <c r="GM17" s="15"/>
      <c r="GN17" s="15"/>
      <c r="GO17" s="15"/>
      <c r="GP17" s="15"/>
      <c r="GQ17" s="15"/>
      <c r="GR17" s="15"/>
      <c r="GS17" s="15"/>
      <c r="GT17" s="15"/>
      <c r="GU17" s="15"/>
      <c r="GV17" s="15"/>
      <c r="GW17" s="15"/>
      <c r="GX17" s="15"/>
      <c r="GY17" s="15"/>
      <c r="GZ17" s="15"/>
      <c r="HA17" s="15"/>
      <c r="HB17" s="15"/>
      <c r="HC17" s="15"/>
      <c r="HD17" s="15"/>
      <c r="HE17" s="15"/>
      <c r="HF17" s="15"/>
      <c r="HG17" s="15"/>
      <c r="HH17" s="15"/>
      <c r="HI17" s="15"/>
      <c r="HJ17" s="15"/>
      <c r="HK17" s="15"/>
      <c r="HL17" s="15"/>
      <c r="HM17" s="15"/>
      <c r="HN17" s="15"/>
      <c r="HO17" s="15"/>
      <c r="HP17" s="15"/>
      <c r="HQ17" s="15"/>
      <c r="HR17" s="15"/>
      <c r="HS17" s="15"/>
      <c r="HT17" s="15"/>
      <c r="HU17" s="15"/>
      <c r="HV17" s="15"/>
    </row>
    <row r="18" spans="1:230" customFormat="1">
      <c r="A18" s="42"/>
      <c r="B18" s="47"/>
      <c r="C18" s="47"/>
      <c r="D18" s="47"/>
      <c r="E18" s="47"/>
      <c r="F18" s="47"/>
      <c r="G18" s="47"/>
      <c r="H18" s="47"/>
      <c r="I18" s="47"/>
      <c r="J18" s="47"/>
      <c r="K18" s="47"/>
      <c r="L18" s="47"/>
      <c r="M18" s="47"/>
      <c r="N18" s="47"/>
      <c r="O18" s="47"/>
      <c r="P18" s="47"/>
      <c r="Q18" s="47"/>
      <c r="R18" s="47"/>
      <c r="S18" s="47"/>
      <c r="T18" s="47"/>
      <c r="U18" s="47"/>
      <c r="V18" s="47"/>
      <c r="W18" s="47"/>
      <c r="X18" s="47"/>
      <c r="Y18" s="47"/>
      <c r="Z18" s="47"/>
      <c r="AA18" s="47"/>
      <c r="AB18" s="42"/>
      <c r="AC18" s="15"/>
      <c r="AD18" s="15"/>
      <c r="AE18" s="15"/>
      <c r="AF18" s="15"/>
      <c r="AG18" s="15"/>
      <c r="AH18" s="15"/>
      <c r="AI18" s="15"/>
      <c r="AJ18" s="15"/>
      <c r="AK18" s="15"/>
      <c r="AL18" s="15"/>
      <c r="AM18" s="15"/>
      <c r="AN18" s="15"/>
      <c r="AO18" s="15"/>
      <c r="AP18" s="15"/>
      <c r="AQ18" s="15"/>
      <c r="AR18" s="15"/>
      <c r="AS18" s="15"/>
      <c r="AT18" s="15"/>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c r="BY18" s="15"/>
      <c r="BZ18" s="15"/>
      <c r="CA18" s="15"/>
      <c r="CB18" s="15"/>
      <c r="CC18" s="15"/>
      <c r="CD18" s="15"/>
      <c r="CE18" s="15"/>
      <c r="CF18" s="15"/>
      <c r="CG18" s="15"/>
      <c r="CH18" s="15"/>
      <c r="CI18" s="15"/>
      <c r="CJ18" s="15"/>
      <c r="CK18" s="15"/>
      <c r="CL18" s="15"/>
      <c r="CM18" s="15"/>
      <c r="CN18" s="15"/>
      <c r="CO18" s="15"/>
      <c r="CP18" s="15"/>
      <c r="CQ18" s="15"/>
      <c r="CR18" s="15"/>
      <c r="CS18" s="15"/>
      <c r="CT18" s="15"/>
      <c r="CU18" s="15"/>
      <c r="CV18" s="15"/>
      <c r="CW18" s="15"/>
      <c r="CX18" s="15"/>
      <c r="CY18" s="15"/>
      <c r="CZ18" s="15"/>
      <c r="DA18" s="15"/>
      <c r="DB18" s="15"/>
      <c r="DC18" s="15"/>
      <c r="DD18" s="15"/>
      <c r="DE18" s="15"/>
      <c r="DF18" s="15"/>
      <c r="DG18" s="15"/>
      <c r="DH18" s="15"/>
      <c r="DI18" s="15"/>
      <c r="DJ18" s="15"/>
      <c r="DK18" s="15"/>
      <c r="DL18" s="15"/>
      <c r="DM18" s="15"/>
      <c r="DN18" s="15"/>
      <c r="DO18" s="15"/>
      <c r="DP18" s="15"/>
      <c r="DQ18" s="15"/>
      <c r="DR18" s="15"/>
      <c r="DS18" s="15"/>
      <c r="DT18" s="15"/>
      <c r="DU18" s="15"/>
      <c r="DV18" s="15"/>
      <c r="DW18" s="15"/>
      <c r="DX18" s="15"/>
      <c r="DY18" s="15"/>
      <c r="DZ18" s="15"/>
      <c r="EA18" s="15"/>
      <c r="EB18" s="15"/>
      <c r="EC18" s="15"/>
      <c r="ED18" s="15"/>
      <c r="EE18" s="15"/>
      <c r="EF18" s="15"/>
      <c r="EG18" s="15"/>
      <c r="EH18" s="15"/>
      <c r="EI18" s="15"/>
      <c r="EJ18" s="15"/>
      <c r="EK18" s="15"/>
      <c r="EL18" s="15"/>
      <c r="EM18" s="15"/>
      <c r="EN18" s="15"/>
      <c r="EO18" s="15"/>
      <c r="EP18" s="15"/>
      <c r="EQ18" s="15"/>
      <c r="ER18" s="15"/>
      <c r="ES18" s="15"/>
      <c r="ET18" s="15"/>
      <c r="EU18" s="15"/>
      <c r="EV18" s="15"/>
      <c r="EW18" s="15"/>
      <c r="EX18" s="15"/>
      <c r="EY18" s="15"/>
      <c r="EZ18" s="15"/>
      <c r="FA18" s="15"/>
      <c r="FB18" s="15"/>
      <c r="FC18" s="15"/>
      <c r="FD18" s="15"/>
      <c r="FE18" s="15"/>
      <c r="FF18" s="15"/>
      <c r="FG18" s="15"/>
      <c r="FH18" s="15"/>
      <c r="FI18" s="15"/>
      <c r="FJ18" s="15"/>
      <c r="FK18" s="15"/>
      <c r="FL18" s="15"/>
      <c r="FM18" s="15"/>
      <c r="FN18" s="15"/>
      <c r="FO18" s="15"/>
      <c r="FP18" s="15"/>
      <c r="FQ18" s="15"/>
      <c r="FR18" s="15"/>
      <c r="FS18" s="15"/>
      <c r="FT18" s="15"/>
      <c r="FU18" s="15"/>
      <c r="FV18" s="15"/>
      <c r="FW18" s="15"/>
      <c r="FX18" s="15"/>
      <c r="FY18" s="15"/>
      <c r="FZ18" s="15"/>
      <c r="GA18" s="15"/>
      <c r="GB18" s="15"/>
      <c r="GC18" s="15"/>
      <c r="GD18" s="15"/>
      <c r="GE18" s="15"/>
      <c r="GF18" s="15"/>
      <c r="GG18" s="15"/>
      <c r="GH18" s="15"/>
      <c r="GI18" s="15"/>
      <c r="GJ18" s="15"/>
      <c r="GK18" s="15"/>
      <c r="GL18" s="15"/>
      <c r="GM18" s="15"/>
      <c r="GN18" s="15"/>
      <c r="GO18" s="15"/>
      <c r="GP18" s="15"/>
      <c r="GQ18" s="15"/>
      <c r="GR18" s="15"/>
      <c r="GS18" s="15"/>
      <c r="GT18" s="15"/>
      <c r="GU18" s="15"/>
      <c r="GV18" s="15"/>
      <c r="GW18" s="15"/>
      <c r="GX18" s="15"/>
      <c r="GY18" s="15"/>
      <c r="GZ18" s="15"/>
      <c r="HA18" s="15"/>
      <c r="HB18" s="15"/>
      <c r="HC18" s="15"/>
      <c r="HD18" s="15"/>
      <c r="HE18" s="15"/>
      <c r="HF18" s="15"/>
      <c r="HG18" s="15"/>
      <c r="HH18" s="15"/>
      <c r="HI18" s="15"/>
      <c r="HJ18" s="15"/>
      <c r="HK18" s="15"/>
      <c r="HL18" s="15"/>
      <c r="HM18" s="15"/>
      <c r="HN18" s="15"/>
      <c r="HO18" s="15"/>
      <c r="HP18" s="15"/>
      <c r="HQ18" s="15"/>
      <c r="HR18" s="15"/>
      <c r="HS18" s="15"/>
      <c r="HT18" s="15"/>
      <c r="HU18" s="15"/>
      <c r="HV18" s="15"/>
    </row>
    <row r="19" spans="1:230" customFormat="1">
      <c r="A19" s="42"/>
      <c r="B19" s="45"/>
      <c r="C19" s="45"/>
      <c r="D19" s="45"/>
      <c r="E19" s="45"/>
      <c r="F19" s="45"/>
      <c r="G19" s="45"/>
      <c r="H19" s="45"/>
      <c r="I19" s="45"/>
      <c r="J19" s="45"/>
      <c r="K19" s="45"/>
      <c r="L19" s="45"/>
      <c r="M19" s="45"/>
      <c r="N19" s="45"/>
      <c r="O19" s="45"/>
      <c r="P19" s="45"/>
      <c r="Q19" s="45"/>
      <c r="R19" s="45"/>
      <c r="S19" s="45"/>
      <c r="T19" s="45"/>
      <c r="U19" s="45"/>
      <c r="V19" s="45"/>
      <c r="W19" s="45"/>
      <c r="X19" s="45"/>
      <c r="Y19" s="45"/>
      <c r="Z19" s="45"/>
      <c r="AA19" s="45"/>
      <c r="AB19" s="42"/>
      <c r="AC19" s="15"/>
      <c r="AD19" s="15"/>
      <c r="AE19" s="15"/>
      <c r="AF19" s="15"/>
      <c r="AG19" s="15"/>
      <c r="AH19" s="15"/>
      <c r="AI19" s="15"/>
      <c r="AJ19" s="15"/>
      <c r="AK19" s="15"/>
      <c r="AL19" s="15"/>
      <c r="AM19" s="15"/>
      <c r="AN19" s="15"/>
      <c r="AO19" s="15"/>
      <c r="AP19" s="15"/>
      <c r="AQ19" s="15"/>
      <c r="AR19" s="15"/>
      <c r="AS19" s="15"/>
      <c r="AT19" s="15"/>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c r="BY19" s="15"/>
      <c r="BZ19" s="15"/>
      <c r="CA19" s="15"/>
      <c r="CB19" s="15"/>
      <c r="CC19" s="15"/>
      <c r="CD19" s="15"/>
      <c r="CE19" s="15"/>
      <c r="CF19" s="15"/>
      <c r="CG19" s="15"/>
      <c r="CH19" s="15"/>
      <c r="CI19" s="15"/>
      <c r="CJ19" s="15"/>
      <c r="CK19" s="15"/>
      <c r="CL19" s="15"/>
      <c r="CM19" s="15"/>
      <c r="CN19" s="15"/>
      <c r="CO19" s="15"/>
      <c r="CP19" s="15"/>
      <c r="CQ19" s="15"/>
      <c r="CR19" s="15"/>
      <c r="CS19" s="15"/>
      <c r="CT19" s="15"/>
      <c r="CU19" s="15"/>
      <c r="CV19" s="15"/>
      <c r="CW19" s="15"/>
      <c r="CX19" s="15"/>
      <c r="CY19" s="15"/>
      <c r="CZ19" s="15"/>
      <c r="DA19" s="15"/>
      <c r="DB19" s="15"/>
      <c r="DC19" s="15"/>
      <c r="DD19" s="15"/>
      <c r="DE19" s="15"/>
      <c r="DF19" s="15"/>
      <c r="DG19" s="15"/>
      <c r="DH19" s="15"/>
      <c r="DI19" s="15"/>
      <c r="DJ19" s="15"/>
      <c r="DK19" s="15"/>
      <c r="DL19" s="15"/>
      <c r="DM19" s="15"/>
      <c r="DN19" s="15"/>
      <c r="DO19" s="15"/>
      <c r="DP19" s="15"/>
      <c r="DQ19" s="15"/>
      <c r="DR19" s="15"/>
      <c r="DS19" s="15"/>
      <c r="DT19" s="15"/>
      <c r="DU19" s="15"/>
      <c r="DV19" s="15"/>
      <c r="DW19" s="15"/>
      <c r="DX19" s="15"/>
      <c r="DY19" s="15"/>
      <c r="DZ19" s="15"/>
      <c r="EA19" s="15"/>
      <c r="EB19" s="15"/>
      <c r="EC19" s="15"/>
      <c r="ED19" s="15"/>
      <c r="EE19" s="15"/>
      <c r="EF19" s="15"/>
      <c r="EG19" s="15"/>
      <c r="EH19" s="15"/>
      <c r="EI19" s="15"/>
      <c r="EJ19" s="15"/>
      <c r="EK19" s="15"/>
      <c r="EL19" s="15"/>
      <c r="EM19" s="15"/>
      <c r="EN19" s="15"/>
      <c r="EO19" s="15"/>
      <c r="EP19" s="15"/>
      <c r="EQ19" s="15"/>
      <c r="ER19" s="15"/>
      <c r="ES19" s="15"/>
      <c r="ET19" s="15"/>
      <c r="EU19" s="15"/>
      <c r="EV19" s="15"/>
      <c r="EW19" s="15"/>
      <c r="EX19" s="15"/>
      <c r="EY19" s="15"/>
      <c r="EZ19" s="15"/>
      <c r="FA19" s="15"/>
      <c r="FB19" s="15"/>
      <c r="FC19" s="15"/>
      <c r="FD19" s="15"/>
      <c r="FE19" s="15"/>
      <c r="FF19" s="15"/>
      <c r="FG19" s="15"/>
      <c r="FH19" s="15"/>
      <c r="FI19" s="15"/>
      <c r="FJ19" s="15"/>
      <c r="FK19" s="15"/>
      <c r="FL19" s="15"/>
      <c r="FM19" s="15"/>
      <c r="FN19" s="15"/>
      <c r="FO19" s="15"/>
      <c r="FP19" s="15"/>
      <c r="FQ19" s="15"/>
      <c r="FR19" s="15"/>
      <c r="FS19" s="15"/>
      <c r="FT19" s="15"/>
      <c r="FU19" s="15"/>
      <c r="FV19" s="15"/>
      <c r="FW19" s="15"/>
      <c r="FX19" s="15"/>
      <c r="FY19" s="15"/>
      <c r="FZ19" s="15"/>
      <c r="GA19" s="15"/>
      <c r="GB19" s="15"/>
      <c r="GC19" s="15"/>
      <c r="GD19" s="15"/>
      <c r="GE19" s="15"/>
      <c r="GF19" s="15"/>
      <c r="GG19" s="15"/>
      <c r="GH19" s="15"/>
      <c r="GI19" s="15"/>
      <c r="GJ19" s="15"/>
      <c r="GK19" s="15"/>
      <c r="GL19" s="15"/>
      <c r="GM19" s="15"/>
      <c r="GN19" s="15"/>
      <c r="GO19" s="15"/>
      <c r="GP19" s="15"/>
      <c r="GQ19" s="15"/>
      <c r="GR19" s="15"/>
      <c r="GS19" s="15"/>
      <c r="GT19" s="15"/>
      <c r="GU19" s="15"/>
      <c r="GV19" s="15"/>
      <c r="GW19" s="15"/>
      <c r="GX19" s="15"/>
      <c r="GY19" s="15"/>
      <c r="GZ19" s="15"/>
      <c r="HA19" s="15"/>
      <c r="HB19" s="15"/>
      <c r="HC19" s="15"/>
      <c r="HD19" s="15"/>
      <c r="HE19" s="15"/>
      <c r="HF19" s="15"/>
      <c r="HG19" s="15"/>
      <c r="HH19" s="15"/>
      <c r="HI19" s="15"/>
      <c r="HJ19" s="15"/>
      <c r="HK19" s="15"/>
      <c r="HL19" s="15"/>
      <c r="HM19" s="15"/>
      <c r="HN19" s="15"/>
      <c r="HO19" s="15"/>
      <c r="HP19" s="15"/>
      <c r="HQ19" s="15"/>
      <c r="HR19" s="15"/>
      <c r="HS19" s="15"/>
      <c r="HT19" s="15"/>
      <c r="HU19" s="15"/>
      <c r="HV19" s="15"/>
    </row>
    <row r="20" spans="1:230" customFormat="1" ht="14.4" customHeight="1">
      <c r="A20" s="42"/>
      <c r="B20" s="45"/>
      <c r="C20" s="305" t="s">
        <v>511</v>
      </c>
      <c r="D20" s="305"/>
      <c r="E20" s="305"/>
      <c r="F20" s="305"/>
      <c r="G20" s="77"/>
      <c r="H20" s="77"/>
      <c r="I20" s="77"/>
      <c r="J20" s="77"/>
      <c r="K20" s="45"/>
      <c r="L20" s="45"/>
      <c r="M20" s="45"/>
      <c r="N20" s="45"/>
      <c r="O20" s="45"/>
      <c r="P20" s="45"/>
      <c r="Q20" s="45"/>
      <c r="R20" s="45"/>
      <c r="S20" s="45"/>
      <c r="T20" s="45"/>
      <c r="U20" s="45"/>
      <c r="V20" s="45"/>
      <c r="W20" s="45"/>
      <c r="X20" s="45"/>
      <c r="Y20" s="45"/>
      <c r="Z20" s="45"/>
      <c r="AA20" s="45"/>
      <c r="AB20" s="42"/>
      <c r="AC20" s="15"/>
      <c r="AD20" s="15"/>
      <c r="AE20" s="15"/>
      <c r="AF20" s="15"/>
      <c r="AG20" s="15"/>
      <c r="AH20" s="15"/>
      <c r="AI20" s="15"/>
      <c r="AJ20" s="15"/>
      <c r="AK20" s="15"/>
      <c r="AL20" s="15"/>
      <c r="AM20" s="15"/>
      <c r="AN20" s="15"/>
      <c r="AO20" s="15"/>
      <c r="AP20" s="15"/>
      <c r="AQ20" s="15"/>
      <c r="AR20" s="15"/>
      <c r="AS20" s="15"/>
      <c r="AT20" s="15"/>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c r="BY20" s="15"/>
      <c r="BZ20" s="15"/>
      <c r="CA20" s="15"/>
      <c r="CB20" s="15"/>
      <c r="CC20" s="15"/>
      <c r="CD20" s="15"/>
      <c r="CE20" s="15"/>
      <c r="CF20" s="15"/>
      <c r="CG20" s="15"/>
      <c r="CH20" s="15"/>
      <c r="CI20" s="15"/>
      <c r="CJ20" s="15"/>
      <c r="CK20" s="15"/>
      <c r="CL20" s="15"/>
      <c r="CM20" s="15"/>
      <c r="CN20" s="15"/>
      <c r="CO20" s="15"/>
      <c r="CP20" s="15"/>
      <c r="CQ20" s="15"/>
      <c r="CR20" s="15"/>
      <c r="CS20" s="15"/>
      <c r="CT20" s="15"/>
      <c r="CU20" s="15"/>
      <c r="CV20" s="15"/>
      <c r="CW20" s="15"/>
      <c r="CX20" s="15"/>
      <c r="CY20" s="15"/>
      <c r="CZ20" s="15"/>
      <c r="DA20" s="15"/>
      <c r="DB20" s="15"/>
      <c r="DC20" s="15"/>
      <c r="DD20" s="15"/>
      <c r="DE20" s="15"/>
      <c r="DF20" s="15"/>
      <c r="DG20" s="15"/>
      <c r="DH20" s="15"/>
      <c r="DI20" s="15"/>
      <c r="DJ20" s="15"/>
      <c r="DK20" s="15"/>
      <c r="DL20" s="15"/>
      <c r="DM20" s="15"/>
      <c r="DN20" s="15"/>
      <c r="DO20" s="15"/>
      <c r="DP20" s="15"/>
      <c r="DQ20" s="15"/>
      <c r="DR20" s="15"/>
      <c r="DS20" s="15"/>
      <c r="DT20" s="15"/>
      <c r="DU20" s="15"/>
      <c r="DV20" s="15"/>
      <c r="DW20" s="15"/>
      <c r="DX20" s="15"/>
      <c r="DY20" s="15"/>
      <c r="DZ20" s="15"/>
      <c r="EA20" s="15"/>
      <c r="EB20" s="15"/>
      <c r="EC20" s="15"/>
      <c r="ED20" s="15"/>
      <c r="EE20" s="15"/>
      <c r="EF20" s="15"/>
      <c r="EG20" s="15"/>
      <c r="EH20" s="15"/>
      <c r="EI20" s="15"/>
      <c r="EJ20" s="15"/>
      <c r="EK20" s="15"/>
      <c r="EL20" s="15"/>
      <c r="EM20" s="15"/>
      <c r="EN20" s="15"/>
      <c r="EO20" s="15"/>
      <c r="EP20" s="15"/>
      <c r="EQ20" s="15"/>
      <c r="ER20" s="15"/>
      <c r="ES20" s="15"/>
      <c r="ET20" s="15"/>
      <c r="EU20" s="15"/>
      <c r="EV20" s="15"/>
      <c r="EW20" s="15"/>
      <c r="EX20" s="15"/>
      <c r="EY20" s="15"/>
      <c r="EZ20" s="15"/>
      <c r="FA20" s="15"/>
      <c r="FB20" s="15"/>
      <c r="FC20" s="15"/>
      <c r="FD20" s="15"/>
      <c r="FE20" s="15"/>
      <c r="FF20" s="15"/>
      <c r="FG20" s="15"/>
      <c r="FH20" s="15"/>
      <c r="FI20" s="15"/>
      <c r="FJ20" s="15"/>
      <c r="FK20" s="15"/>
      <c r="FL20" s="15"/>
      <c r="FM20" s="15"/>
      <c r="FN20" s="15"/>
      <c r="FO20" s="15"/>
      <c r="FP20" s="15"/>
      <c r="FQ20" s="15"/>
      <c r="FR20" s="15"/>
      <c r="FS20" s="15"/>
      <c r="FT20" s="15"/>
      <c r="FU20" s="15"/>
      <c r="FV20" s="15"/>
      <c r="FW20" s="15"/>
      <c r="FX20" s="15"/>
      <c r="FY20" s="15"/>
      <c r="FZ20" s="15"/>
      <c r="GA20" s="15"/>
      <c r="GB20" s="15"/>
      <c r="GC20" s="15"/>
      <c r="GD20" s="15"/>
      <c r="GE20" s="15"/>
      <c r="GF20" s="15"/>
      <c r="GG20" s="15"/>
      <c r="GH20" s="15"/>
      <c r="GI20" s="15"/>
      <c r="GJ20" s="15"/>
      <c r="GK20" s="15"/>
      <c r="GL20" s="15"/>
      <c r="GM20" s="15"/>
      <c r="GN20" s="15"/>
      <c r="GO20" s="15"/>
      <c r="GP20" s="15"/>
      <c r="GQ20" s="15"/>
      <c r="GR20" s="15"/>
      <c r="GS20" s="15"/>
      <c r="GT20" s="15"/>
      <c r="GU20" s="15"/>
      <c r="GV20" s="15"/>
      <c r="GW20" s="15"/>
      <c r="GX20" s="15"/>
      <c r="GY20" s="15"/>
      <c r="GZ20" s="15"/>
      <c r="HA20" s="15"/>
      <c r="HB20" s="15"/>
      <c r="HC20" s="15"/>
      <c r="HD20" s="15"/>
      <c r="HE20" s="15"/>
      <c r="HF20" s="15"/>
      <c r="HG20" s="15"/>
      <c r="HH20" s="15"/>
      <c r="HI20" s="15"/>
      <c r="HJ20" s="15"/>
      <c r="HK20" s="15"/>
      <c r="HL20" s="15"/>
      <c r="HM20" s="15"/>
      <c r="HN20" s="15"/>
      <c r="HO20" s="15"/>
      <c r="HP20" s="15"/>
      <c r="HQ20" s="15"/>
      <c r="HR20" s="15"/>
      <c r="HS20" s="15"/>
      <c r="HT20" s="15"/>
      <c r="HU20" s="15"/>
      <c r="HV20" s="15"/>
    </row>
    <row r="21" spans="1:230" customFormat="1" ht="14.4" customHeight="1">
      <c r="A21" s="42"/>
      <c r="B21" s="45"/>
      <c r="C21" s="306"/>
      <c r="D21" s="306"/>
      <c r="E21" s="306"/>
      <c r="F21" s="306"/>
      <c r="G21" s="76"/>
      <c r="H21" s="76"/>
      <c r="I21" s="76"/>
      <c r="J21" s="76"/>
      <c r="K21" s="76"/>
      <c r="L21" s="76"/>
      <c r="M21" s="76"/>
      <c r="N21" s="76"/>
      <c r="O21" s="76"/>
      <c r="P21" s="76"/>
      <c r="Q21" s="76"/>
      <c r="R21" s="76"/>
      <c r="S21" s="76"/>
      <c r="T21" s="76"/>
      <c r="U21" s="76"/>
      <c r="V21" s="76"/>
      <c r="W21" s="76"/>
      <c r="X21" s="76"/>
      <c r="Y21" s="76"/>
      <c r="Z21" s="113"/>
      <c r="AA21" s="45"/>
      <c r="AB21" s="42"/>
      <c r="AC21" s="15"/>
      <c r="AD21" s="15"/>
      <c r="AE21" s="15"/>
      <c r="AF21" s="15"/>
      <c r="AG21" s="15"/>
      <c r="AH21" s="15"/>
      <c r="AI21" s="15"/>
      <c r="AJ21" s="15"/>
      <c r="AK21" s="15"/>
      <c r="AL21" s="15"/>
      <c r="AM21" s="15"/>
      <c r="AN21" s="15"/>
      <c r="AO21" s="15"/>
      <c r="AP21" s="15"/>
      <c r="AQ21" s="15"/>
      <c r="AR21" s="15"/>
      <c r="AS21" s="15"/>
      <c r="AT21" s="15"/>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c r="BY21" s="15"/>
      <c r="BZ21" s="15"/>
      <c r="CA21" s="15"/>
      <c r="CB21" s="15"/>
      <c r="CC21" s="15"/>
      <c r="CD21" s="15"/>
      <c r="CE21" s="15"/>
      <c r="CF21" s="15"/>
      <c r="CG21" s="15"/>
      <c r="CH21" s="15"/>
      <c r="CI21" s="15"/>
      <c r="CJ21" s="15"/>
      <c r="CK21" s="15"/>
      <c r="CL21" s="15"/>
      <c r="CM21" s="15"/>
      <c r="CN21" s="15"/>
      <c r="CO21" s="15"/>
      <c r="CP21" s="15"/>
      <c r="CQ21" s="15"/>
      <c r="CR21" s="15"/>
      <c r="CS21" s="15"/>
      <c r="CT21" s="15"/>
      <c r="CU21" s="15"/>
      <c r="CV21" s="15"/>
      <c r="CW21" s="15"/>
      <c r="CX21" s="15"/>
      <c r="CY21" s="15"/>
      <c r="CZ21" s="15"/>
      <c r="DA21" s="15"/>
      <c r="DB21" s="15"/>
      <c r="DC21" s="15"/>
      <c r="DD21" s="15"/>
      <c r="DE21" s="15"/>
      <c r="DF21" s="15"/>
      <c r="DG21" s="15"/>
      <c r="DH21" s="15"/>
      <c r="DI21" s="15"/>
      <c r="DJ21" s="15"/>
      <c r="DK21" s="15"/>
      <c r="DL21" s="15"/>
      <c r="DM21" s="15"/>
      <c r="DN21" s="15"/>
      <c r="DO21" s="15"/>
      <c r="DP21" s="15"/>
      <c r="DQ21" s="15"/>
      <c r="DR21" s="15"/>
      <c r="DS21" s="15"/>
      <c r="DT21" s="15"/>
      <c r="DU21" s="15"/>
      <c r="DV21" s="15"/>
      <c r="DW21" s="15"/>
      <c r="DX21" s="15"/>
      <c r="DY21" s="15"/>
      <c r="DZ21" s="15"/>
      <c r="EA21" s="15"/>
      <c r="EB21" s="15"/>
      <c r="EC21" s="15"/>
      <c r="ED21" s="15"/>
      <c r="EE21" s="15"/>
      <c r="EF21" s="15"/>
      <c r="EG21" s="15"/>
      <c r="EH21" s="15"/>
      <c r="EI21" s="15"/>
      <c r="EJ21" s="15"/>
      <c r="EK21" s="15"/>
      <c r="EL21" s="15"/>
      <c r="EM21" s="15"/>
      <c r="EN21" s="15"/>
      <c r="EO21" s="15"/>
      <c r="EP21" s="15"/>
      <c r="EQ21" s="15"/>
      <c r="ER21" s="15"/>
      <c r="ES21" s="15"/>
      <c r="ET21" s="15"/>
      <c r="EU21" s="15"/>
      <c r="EV21" s="15"/>
      <c r="EW21" s="15"/>
      <c r="EX21" s="15"/>
      <c r="EY21" s="15"/>
      <c r="EZ21" s="15"/>
      <c r="FA21" s="15"/>
      <c r="FB21" s="15"/>
      <c r="FC21" s="15"/>
      <c r="FD21" s="15"/>
      <c r="FE21" s="15"/>
      <c r="FF21" s="15"/>
      <c r="FG21" s="15"/>
      <c r="FH21" s="15"/>
      <c r="FI21" s="15"/>
      <c r="FJ21" s="15"/>
      <c r="FK21" s="15"/>
      <c r="FL21" s="15"/>
      <c r="FM21" s="15"/>
      <c r="FN21" s="15"/>
      <c r="FO21" s="15"/>
      <c r="FP21" s="15"/>
      <c r="FQ21" s="15"/>
      <c r="FR21" s="15"/>
      <c r="FS21" s="15"/>
      <c r="FT21" s="15"/>
      <c r="FU21" s="15"/>
      <c r="FV21" s="15"/>
      <c r="FW21" s="15"/>
      <c r="FX21" s="15"/>
      <c r="FY21" s="15"/>
      <c r="FZ21" s="15"/>
      <c r="GA21" s="15"/>
      <c r="GB21" s="15"/>
      <c r="GC21" s="15"/>
      <c r="GD21" s="15"/>
      <c r="GE21" s="15"/>
      <c r="GF21" s="15"/>
      <c r="GG21" s="15"/>
      <c r="GH21" s="15"/>
      <c r="GI21" s="15"/>
      <c r="GJ21" s="15"/>
      <c r="GK21" s="15"/>
      <c r="GL21" s="15"/>
      <c r="GM21" s="15"/>
      <c r="GN21" s="15"/>
      <c r="GO21" s="15"/>
      <c r="GP21" s="15"/>
      <c r="GQ21" s="15"/>
      <c r="GR21" s="15"/>
      <c r="GS21" s="15"/>
      <c r="GT21" s="15"/>
      <c r="GU21" s="15"/>
      <c r="GV21" s="15"/>
      <c r="GW21" s="15"/>
      <c r="GX21" s="15"/>
      <c r="GY21" s="15"/>
      <c r="GZ21" s="15"/>
      <c r="HA21" s="15"/>
      <c r="HB21" s="15"/>
      <c r="HC21" s="15"/>
      <c r="HD21" s="15"/>
      <c r="HE21" s="15"/>
      <c r="HF21" s="15"/>
      <c r="HG21" s="15"/>
      <c r="HH21" s="15"/>
      <c r="HI21" s="15"/>
      <c r="HJ21" s="15"/>
      <c r="HK21" s="15"/>
      <c r="HL21" s="15"/>
      <c r="HM21" s="15"/>
      <c r="HN21" s="15"/>
      <c r="HO21" s="15"/>
      <c r="HP21" s="15"/>
      <c r="HQ21" s="15"/>
      <c r="HR21" s="15"/>
      <c r="HS21" s="15"/>
      <c r="HT21" s="15"/>
      <c r="HU21" s="15"/>
      <c r="HV21" s="15"/>
    </row>
    <row r="22" spans="1:230" customFormat="1" ht="14.4" customHeight="1">
      <c r="A22" s="42"/>
      <c r="B22" s="45"/>
      <c r="C22" s="45"/>
      <c r="D22" s="45"/>
      <c r="E22" s="45"/>
      <c r="F22" s="45"/>
      <c r="G22" s="45"/>
      <c r="H22" s="45"/>
      <c r="I22" s="45"/>
      <c r="J22" s="45"/>
      <c r="K22" s="45"/>
      <c r="L22" s="45"/>
      <c r="M22" s="45"/>
      <c r="N22" s="45"/>
      <c r="O22" s="45"/>
      <c r="P22" s="45"/>
      <c r="Q22" s="45"/>
      <c r="R22" s="45"/>
      <c r="S22" s="45"/>
      <c r="T22" s="45"/>
      <c r="U22" s="45"/>
      <c r="V22" s="45"/>
      <c r="W22" s="45"/>
      <c r="X22" s="45"/>
      <c r="Y22" s="45"/>
      <c r="Z22" s="45"/>
      <c r="AA22" s="45"/>
      <c r="AB22" s="42"/>
      <c r="AC22" s="15"/>
      <c r="AD22" s="15"/>
      <c r="AE22" s="15"/>
      <c r="AF22" s="15"/>
      <c r="AG22" s="15"/>
      <c r="AH22" s="15"/>
      <c r="AI22" s="15"/>
      <c r="AJ22" s="15"/>
      <c r="AK22" s="15"/>
      <c r="AL22" s="15"/>
      <c r="AM22" s="15"/>
      <c r="AN22" s="15"/>
      <c r="AO22" s="15"/>
      <c r="AP22" s="15"/>
      <c r="AQ22" s="15"/>
      <c r="AR22" s="15"/>
      <c r="AS22" s="15"/>
      <c r="AT22" s="15"/>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c r="BY22" s="15"/>
      <c r="BZ22" s="15"/>
      <c r="CA22" s="15"/>
      <c r="CB22" s="15"/>
      <c r="CC22" s="15"/>
      <c r="CD22" s="15"/>
      <c r="CE22" s="15"/>
      <c r="CF22" s="15"/>
      <c r="CG22" s="15"/>
      <c r="CH22" s="15"/>
      <c r="CI22" s="15"/>
      <c r="CJ22" s="15"/>
      <c r="CK22" s="15"/>
      <c r="CL22" s="15"/>
      <c r="CM22" s="15"/>
      <c r="CN22" s="15"/>
      <c r="CO22" s="15"/>
      <c r="CP22" s="15"/>
      <c r="CQ22" s="15"/>
      <c r="CR22" s="15"/>
      <c r="CS22" s="15"/>
      <c r="CT22" s="15"/>
      <c r="CU22" s="15"/>
      <c r="CV22" s="15"/>
      <c r="CW22" s="15"/>
      <c r="CX22" s="15"/>
      <c r="CY22" s="15"/>
      <c r="CZ22" s="15"/>
      <c r="DA22" s="15"/>
      <c r="DB22" s="15"/>
      <c r="DC22" s="15"/>
      <c r="DD22" s="15"/>
      <c r="DE22" s="15"/>
      <c r="DF22" s="15"/>
      <c r="DG22" s="15"/>
      <c r="DH22" s="15"/>
      <c r="DI22" s="15"/>
      <c r="DJ22" s="15"/>
      <c r="DK22" s="15"/>
      <c r="DL22" s="15"/>
      <c r="DM22" s="15"/>
      <c r="DN22" s="15"/>
      <c r="DO22" s="15"/>
      <c r="DP22" s="15"/>
      <c r="DQ22" s="15"/>
      <c r="DR22" s="15"/>
      <c r="DS22" s="15"/>
      <c r="DT22" s="15"/>
      <c r="DU22" s="15"/>
      <c r="DV22" s="15"/>
      <c r="DW22" s="15"/>
      <c r="DX22" s="15"/>
      <c r="DY22" s="15"/>
      <c r="DZ22" s="15"/>
      <c r="EA22" s="15"/>
      <c r="EB22" s="15"/>
      <c r="EC22" s="15"/>
      <c r="ED22" s="15"/>
      <c r="EE22" s="15"/>
      <c r="EF22" s="15"/>
      <c r="EG22" s="15"/>
      <c r="EH22" s="15"/>
      <c r="EI22" s="15"/>
      <c r="EJ22" s="15"/>
      <c r="EK22" s="15"/>
      <c r="EL22" s="15"/>
      <c r="EM22" s="15"/>
      <c r="EN22" s="15"/>
      <c r="EO22" s="15"/>
      <c r="EP22" s="15"/>
      <c r="EQ22" s="15"/>
      <c r="ER22" s="15"/>
      <c r="ES22" s="15"/>
      <c r="ET22" s="15"/>
      <c r="EU22" s="15"/>
      <c r="EV22" s="15"/>
      <c r="EW22" s="15"/>
      <c r="EX22" s="15"/>
      <c r="EY22" s="15"/>
      <c r="EZ22" s="15"/>
      <c r="FA22" s="15"/>
      <c r="FB22" s="15"/>
      <c r="FC22" s="15"/>
      <c r="FD22" s="15"/>
      <c r="FE22" s="15"/>
      <c r="FF22" s="15"/>
      <c r="FG22" s="15"/>
      <c r="FH22" s="15"/>
      <c r="FI22" s="15"/>
      <c r="FJ22" s="15"/>
      <c r="FK22" s="15"/>
      <c r="FL22" s="15"/>
      <c r="FM22" s="15"/>
      <c r="FN22" s="15"/>
      <c r="FO22" s="15"/>
      <c r="FP22" s="15"/>
      <c r="FQ22" s="15"/>
      <c r="FR22" s="15"/>
      <c r="FS22" s="15"/>
      <c r="FT22" s="15"/>
      <c r="FU22" s="15"/>
      <c r="FV22" s="15"/>
      <c r="FW22" s="15"/>
      <c r="FX22" s="15"/>
      <c r="FY22" s="15"/>
      <c r="FZ22" s="15"/>
      <c r="GA22" s="15"/>
      <c r="GB22" s="15"/>
      <c r="GC22" s="15"/>
      <c r="GD22" s="15"/>
      <c r="GE22" s="15"/>
      <c r="GF22" s="15"/>
      <c r="GG22" s="15"/>
      <c r="GH22" s="15"/>
      <c r="GI22" s="15"/>
      <c r="GJ22" s="15"/>
      <c r="GK22" s="15"/>
      <c r="GL22" s="15"/>
      <c r="GM22" s="15"/>
      <c r="GN22" s="15"/>
      <c r="GO22" s="15"/>
      <c r="GP22" s="15"/>
      <c r="GQ22" s="15"/>
      <c r="GR22" s="15"/>
      <c r="GS22" s="15"/>
      <c r="GT22" s="15"/>
      <c r="GU22" s="15"/>
      <c r="GV22" s="15"/>
      <c r="GW22" s="15"/>
      <c r="GX22" s="15"/>
      <c r="GY22" s="15"/>
      <c r="GZ22" s="15"/>
      <c r="HA22" s="15"/>
      <c r="HB22" s="15"/>
      <c r="HC22" s="15"/>
      <c r="HD22" s="15"/>
      <c r="HE22" s="15"/>
      <c r="HF22" s="15"/>
      <c r="HG22" s="15"/>
      <c r="HH22" s="15"/>
      <c r="HI22" s="15"/>
      <c r="HJ22" s="15"/>
      <c r="HK22" s="15"/>
      <c r="HL22" s="15"/>
      <c r="HM22" s="15"/>
      <c r="HN22" s="15"/>
      <c r="HO22" s="15"/>
      <c r="HP22" s="15"/>
      <c r="HQ22" s="15"/>
      <c r="HR22" s="15"/>
      <c r="HS22" s="15"/>
      <c r="HT22" s="15"/>
      <c r="HU22" s="15"/>
      <c r="HV22" s="15"/>
    </row>
    <row r="23" spans="1:230" customFormat="1" ht="14.4" customHeight="1">
      <c r="A23" s="42"/>
      <c r="B23" s="45"/>
      <c r="C23" s="45"/>
      <c r="D23" s="45"/>
      <c r="E23" s="45"/>
      <c r="F23" s="45"/>
      <c r="G23" s="15"/>
      <c r="H23" s="15"/>
      <c r="I23" s="15"/>
      <c r="J23" s="15"/>
      <c r="K23" s="48"/>
      <c r="L23" s="48"/>
      <c r="M23" s="48"/>
      <c r="N23" s="48"/>
      <c r="O23" s="45"/>
      <c r="P23" s="45"/>
      <c r="Q23" s="75"/>
      <c r="R23" s="88"/>
      <c r="S23" s="296" t="s">
        <v>517</v>
      </c>
      <c r="T23" s="297"/>
      <c r="U23" s="297"/>
      <c r="V23" s="297"/>
      <c r="W23" s="45"/>
      <c r="X23" s="45"/>
      <c r="Y23" s="45"/>
      <c r="Z23" s="45"/>
      <c r="AA23" s="45"/>
      <c r="AB23" s="42"/>
      <c r="AC23" s="15"/>
      <c r="AD23" s="15"/>
      <c r="AE23" s="15"/>
      <c r="AF23" s="15"/>
      <c r="AG23" s="15"/>
      <c r="AH23" s="15"/>
      <c r="AI23" s="15"/>
      <c r="AJ23" s="15"/>
      <c r="AK23" s="15"/>
      <c r="AL23" s="15"/>
      <c r="AM23" s="15"/>
      <c r="AN23" s="15"/>
      <c r="AO23" s="15"/>
      <c r="AP23" s="15"/>
      <c r="AQ23" s="15"/>
      <c r="AR23" s="15"/>
      <c r="AS23" s="15"/>
      <c r="AT23" s="15"/>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c r="BY23" s="15"/>
      <c r="BZ23" s="15"/>
      <c r="CA23" s="15"/>
      <c r="CB23" s="15"/>
      <c r="CC23" s="15"/>
      <c r="CD23" s="15"/>
      <c r="CE23" s="15"/>
      <c r="CF23" s="15"/>
      <c r="CG23" s="15"/>
      <c r="CH23" s="15"/>
      <c r="CI23" s="15"/>
      <c r="CJ23" s="15"/>
      <c r="CK23" s="15"/>
      <c r="CL23" s="15"/>
      <c r="CM23" s="15"/>
      <c r="CN23" s="15"/>
      <c r="CO23" s="15"/>
      <c r="CP23" s="15"/>
      <c r="CQ23" s="15"/>
      <c r="CR23" s="15"/>
      <c r="CS23" s="15"/>
      <c r="CT23" s="15"/>
      <c r="CU23" s="15"/>
      <c r="CV23" s="15"/>
      <c r="CW23" s="15"/>
      <c r="CX23" s="15"/>
      <c r="CY23" s="15"/>
      <c r="CZ23" s="15"/>
      <c r="DA23" s="15"/>
      <c r="DB23" s="15"/>
      <c r="DC23" s="15"/>
      <c r="DD23" s="15"/>
      <c r="DE23" s="15"/>
      <c r="DF23" s="15"/>
      <c r="DG23" s="15"/>
      <c r="DH23" s="15"/>
      <c r="DI23" s="15"/>
      <c r="DJ23" s="15"/>
      <c r="DK23" s="15"/>
      <c r="DL23" s="15"/>
      <c r="DM23" s="15"/>
      <c r="DN23" s="15"/>
      <c r="DO23" s="15"/>
      <c r="DP23" s="15"/>
      <c r="DQ23" s="15"/>
      <c r="DR23" s="15"/>
      <c r="DS23" s="15"/>
      <c r="DT23" s="15"/>
      <c r="DU23" s="15"/>
      <c r="DV23" s="15"/>
      <c r="DW23" s="15"/>
      <c r="DX23" s="15"/>
      <c r="DY23" s="15"/>
      <c r="DZ23" s="15"/>
      <c r="EA23" s="15"/>
      <c r="EB23" s="15"/>
      <c r="EC23" s="15"/>
      <c r="ED23" s="15"/>
      <c r="EE23" s="15"/>
      <c r="EF23" s="15"/>
      <c r="EG23" s="15"/>
      <c r="EH23" s="15"/>
      <c r="EI23" s="15"/>
      <c r="EJ23" s="15"/>
      <c r="EK23" s="15"/>
      <c r="EL23" s="15"/>
      <c r="EM23" s="15"/>
      <c r="EN23" s="15"/>
      <c r="EO23" s="15"/>
      <c r="EP23" s="15"/>
      <c r="EQ23" s="15"/>
      <c r="ER23" s="15"/>
      <c r="ES23" s="15"/>
      <c r="ET23" s="15"/>
      <c r="EU23" s="15"/>
      <c r="EV23" s="15"/>
      <c r="EW23" s="15"/>
      <c r="EX23" s="15"/>
      <c r="EY23" s="15"/>
      <c r="EZ23" s="15"/>
      <c r="FA23" s="15"/>
      <c r="FB23" s="15"/>
      <c r="FC23" s="15"/>
      <c r="FD23" s="15"/>
      <c r="FE23" s="15"/>
      <c r="FF23" s="15"/>
      <c r="FG23" s="15"/>
      <c r="FH23" s="15"/>
      <c r="FI23" s="15"/>
      <c r="FJ23" s="15"/>
      <c r="FK23" s="15"/>
      <c r="FL23" s="15"/>
      <c r="FM23" s="15"/>
      <c r="FN23" s="15"/>
      <c r="FO23" s="15"/>
      <c r="FP23" s="15"/>
      <c r="FQ23" s="15"/>
      <c r="FR23" s="15"/>
      <c r="FS23" s="15"/>
      <c r="FT23" s="15"/>
      <c r="FU23" s="15"/>
      <c r="FV23" s="15"/>
      <c r="FW23" s="15"/>
      <c r="FX23" s="15"/>
      <c r="FY23" s="15"/>
      <c r="FZ23" s="15"/>
      <c r="GA23" s="15"/>
      <c r="GB23" s="15"/>
      <c r="GC23" s="15"/>
      <c r="GD23" s="15"/>
      <c r="GE23" s="15"/>
      <c r="GF23" s="15"/>
      <c r="GG23" s="15"/>
      <c r="GH23" s="15"/>
      <c r="GI23" s="15"/>
      <c r="GJ23" s="15"/>
      <c r="GK23" s="15"/>
      <c r="GL23" s="15"/>
      <c r="GM23" s="15"/>
      <c r="GN23" s="15"/>
      <c r="GO23" s="15"/>
      <c r="GP23" s="15"/>
      <c r="GQ23" s="15"/>
      <c r="GR23" s="15"/>
      <c r="GS23" s="15"/>
      <c r="GT23" s="15"/>
      <c r="GU23" s="15"/>
      <c r="GV23" s="15"/>
      <c r="GW23" s="15"/>
      <c r="GX23" s="15"/>
      <c r="GY23" s="15"/>
      <c r="GZ23" s="15"/>
      <c r="HA23" s="15"/>
      <c r="HB23" s="15"/>
      <c r="HC23" s="15"/>
      <c r="HD23" s="15"/>
      <c r="HE23" s="15"/>
      <c r="HF23" s="15"/>
      <c r="HG23" s="15"/>
      <c r="HH23" s="15"/>
      <c r="HI23" s="15"/>
      <c r="HJ23" s="15"/>
      <c r="HK23" s="15"/>
      <c r="HL23" s="15"/>
      <c r="HM23" s="15"/>
      <c r="HN23" s="15"/>
      <c r="HO23" s="15"/>
      <c r="HP23" s="15"/>
      <c r="HQ23" s="15"/>
      <c r="HR23" s="15"/>
      <c r="HS23" s="15"/>
      <c r="HT23" s="15"/>
      <c r="HU23" s="15"/>
      <c r="HV23" s="15"/>
    </row>
    <row r="24" spans="1:230" customFormat="1" ht="14.4" customHeight="1">
      <c r="A24" s="42"/>
      <c r="B24" s="45"/>
      <c r="C24" s="45"/>
      <c r="D24" s="45"/>
      <c r="E24" s="45"/>
      <c r="F24" s="45"/>
      <c r="G24" s="15"/>
      <c r="H24" s="15"/>
      <c r="I24" s="80" t="s">
        <v>512</v>
      </c>
      <c r="J24" s="80"/>
      <c r="K24" s="80"/>
      <c r="L24" s="48"/>
      <c r="M24" s="166">
        <v>5.2</v>
      </c>
      <c r="N24" s="48"/>
      <c r="O24" s="96" t="s">
        <v>7</v>
      </c>
      <c r="P24" s="45"/>
      <c r="Q24" s="17"/>
      <c r="R24" s="17"/>
      <c r="S24" s="308">
        <f>M24*M27</f>
        <v>18.720000000000002</v>
      </c>
      <c r="T24" s="309"/>
      <c r="U24" s="307" t="s">
        <v>522</v>
      </c>
      <c r="V24" s="307"/>
      <c r="W24" s="45"/>
      <c r="X24" s="45"/>
      <c r="Y24" s="45"/>
      <c r="Z24" s="45"/>
      <c r="AA24" s="45"/>
      <c r="AB24" s="42"/>
      <c r="AC24" s="15"/>
      <c r="AD24" s="15"/>
      <c r="AE24" s="15"/>
      <c r="AF24" s="15"/>
      <c r="AG24" s="15"/>
      <c r="AH24" s="15"/>
      <c r="AI24" s="15"/>
      <c r="AJ24" s="15"/>
      <c r="AK24" s="15"/>
      <c r="AL24" s="15"/>
      <c r="AM24" s="15"/>
      <c r="AN24" s="15"/>
      <c r="AO24" s="15"/>
      <c r="AP24" s="15"/>
      <c r="AQ24" s="15"/>
      <c r="AR24" s="15"/>
      <c r="AS24" s="15"/>
      <c r="AT24" s="15"/>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c r="BY24" s="15"/>
      <c r="BZ24" s="15"/>
      <c r="CA24" s="15"/>
      <c r="CB24" s="15"/>
      <c r="CC24" s="15"/>
      <c r="CD24" s="15"/>
      <c r="CE24" s="15"/>
      <c r="CF24" s="15"/>
      <c r="CG24" s="15"/>
      <c r="CH24" s="15"/>
      <c r="CI24" s="15"/>
      <c r="CJ24" s="15"/>
      <c r="CK24" s="15"/>
      <c r="CL24" s="15"/>
      <c r="CM24" s="15"/>
      <c r="CN24" s="15"/>
      <c r="CO24" s="15"/>
      <c r="CP24" s="15"/>
      <c r="CQ24" s="15"/>
      <c r="CR24" s="15"/>
      <c r="CS24" s="15"/>
      <c r="CT24" s="15"/>
      <c r="CU24" s="15"/>
      <c r="CV24" s="15"/>
      <c r="CW24" s="15"/>
      <c r="CX24" s="15"/>
      <c r="CY24" s="15"/>
      <c r="CZ24" s="15"/>
      <c r="DA24" s="15"/>
      <c r="DB24" s="15"/>
      <c r="DC24" s="15"/>
      <c r="DD24" s="15"/>
      <c r="DE24" s="15"/>
      <c r="DF24" s="15"/>
      <c r="DG24" s="15"/>
      <c r="DH24" s="15"/>
      <c r="DI24" s="15"/>
      <c r="DJ24" s="15"/>
      <c r="DK24" s="15"/>
      <c r="DL24" s="15"/>
      <c r="DM24" s="15"/>
      <c r="DN24" s="15"/>
      <c r="DO24" s="15"/>
      <c r="DP24" s="15"/>
      <c r="DQ24" s="15"/>
      <c r="DR24" s="15"/>
      <c r="DS24" s="15"/>
      <c r="DT24" s="15"/>
      <c r="DU24" s="15"/>
      <c r="DV24" s="15"/>
      <c r="DW24" s="15"/>
      <c r="DX24" s="15"/>
      <c r="DY24" s="15"/>
      <c r="DZ24" s="15"/>
      <c r="EA24" s="15"/>
      <c r="EB24" s="15"/>
      <c r="EC24" s="15"/>
      <c r="ED24" s="15"/>
      <c r="EE24" s="15"/>
      <c r="EF24" s="15"/>
      <c r="EG24" s="15"/>
      <c r="EH24" s="15"/>
      <c r="EI24" s="15"/>
      <c r="EJ24" s="15"/>
      <c r="EK24" s="15"/>
      <c r="EL24" s="15"/>
      <c r="EM24" s="15"/>
      <c r="EN24" s="15"/>
      <c r="EO24" s="15"/>
      <c r="EP24" s="15"/>
      <c r="EQ24" s="15"/>
      <c r="ER24" s="15"/>
      <c r="ES24" s="15"/>
      <c r="ET24" s="15"/>
      <c r="EU24" s="15"/>
      <c r="EV24" s="15"/>
      <c r="EW24" s="15"/>
      <c r="EX24" s="15"/>
      <c r="EY24" s="15"/>
      <c r="EZ24" s="15"/>
      <c r="FA24" s="15"/>
      <c r="FB24" s="15"/>
      <c r="FC24" s="15"/>
      <c r="FD24" s="15"/>
      <c r="FE24" s="15"/>
      <c r="FF24" s="15"/>
      <c r="FG24" s="15"/>
      <c r="FH24" s="15"/>
      <c r="FI24" s="15"/>
      <c r="FJ24" s="15"/>
      <c r="FK24" s="15"/>
      <c r="FL24" s="15"/>
      <c r="FM24" s="15"/>
      <c r="FN24" s="15"/>
      <c r="FO24" s="15"/>
      <c r="FP24" s="15"/>
      <c r="FQ24" s="15"/>
      <c r="FR24" s="15"/>
      <c r="FS24" s="15"/>
      <c r="FT24" s="15"/>
      <c r="FU24" s="15"/>
      <c r="FV24" s="15"/>
      <c r="FW24" s="15"/>
      <c r="FX24" s="15"/>
      <c r="FY24" s="15"/>
      <c r="FZ24" s="15"/>
      <c r="GA24" s="15"/>
      <c r="GB24" s="15"/>
      <c r="GC24" s="15"/>
      <c r="GD24" s="15"/>
      <c r="GE24" s="15"/>
      <c r="GF24" s="15"/>
      <c r="GG24" s="15"/>
      <c r="GH24" s="15"/>
      <c r="GI24" s="15"/>
      <c r="GJ24" s="15"/>
      <c r="GK24" s="15"/>
      <c r="GL24" s="15"/>
      <c r="GM24" s="15"/>
      <c r="GN24" s="15"/>
      <c r="GO24" s="15"/>
      <c r="GP24" s="15"/>
      <c r="GQ24" s="15"/>
      <c r="GR24" s="15"/>
      <c r="GS24" s="15"/>
      <c r="GT24" s="15"/>
      <c r="GU24" s="15"/>
      <c r="GV24" s="15"/>
      <c r="GW24" s="15"/>
      <c r="GX24" s="15"/>
      <c r="GY24" s="15"/>
      <c r="GZ24" s="15"/>
      <c r="HA24" s="15"/>
      <c r="HB24" s="15"/>
      <c r="HC24" s="15"/>
      <c r="HD24" s="15"/>
      <c r="HE24" s="15"/>
      <c r="HF24" s="15"/>
      <c r="HG24" s="15"/>
      <c r="HH24" s="15"/>
      <c r="HI24" s="15"/>
      <c r="HJ24" s="15"/>
      <c r="HK24" s="15"/>
      <c r="HL24" s="15"/>
      <c r="HM24" s="15"/>
      <c r="HN24" s="15"/>
      <c r="HO24" s="15"/>
      <c r="HP24" s="15"/>
      <c r="HQ24" s="15"/>
      <c r="HR24" s="15"/>
      <c r="HS24" s="15"/>
      <c r="HT24" s="15"/>
      <c r="HU24" s="15"/>
      <c r="HV24" s="15"/>
    </row>
    <row r="25" spans="1:230" customFormat="1" ht="14.4" customHeight="1">
      <c r="A25" s="42"/>
      <c r="B25" s="45"/>
      <c r="C25" s="45"/>
      <c r="D25" s="45"/>
      <c r="E25" s="45"/>
      <c r="F25" s="79"/>
      <c r="G25" s="15"/>
      <c r="H25" s="15"/>
      <c r="I25" s="52"/>
      <c r="J25" s="52"/>
      <c r="K25" s="52"/>
      <c r="L25" s="52"/>
      <c r="M25" s="52"/>
      <c r="N25" s="52"/>
      <c r="O25" s="97"/>
      <c r="P25" s="45"/>
      <c r="Q25" s="17"/>
      <c r="R25" s="17"/>
      <c r="S25" s="308"/>
      <c r="T25" s="309"/>
      <c r="U25" s="307"/>
      <c r="V25" s="307"/>
      <c r="W25" s="45"/>
      <c r="X25" s="45"/>
      <c r="Y25" s="45"/>
      <c r="Z25" s="45"/>
      <c r="AA25" s="45"/>
      <c r="AB25" s="42"/>
      <c r="AC25" s="15"/>
      <c r="AD25" s="15"/>
      <c r="AE25" s="15"/>
      <c r="AF25" s="15"/>
      <c r="AG25" s="15"/>
      <c r="AH25" s="15"/>
      <c r="AI25" s="15"/>
      <c r="AJ25" s="15"/>
      <c r="AK25" s="15"/>
      <c r="AL25" s="15"/>
      <c r="AM25" s="15"/>
      <c r="AN25" s="15"/>
      <c r="AO25" s="15"/>
      <c r="AP25" s="15"/>
      <c r="AQ25" s="15"/>
      <c r="AR25" s="15"/>
      <c r="AS25" s="15"/>
      <c r="AT25" s="15"/>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c r="BY25" s="15"/>
      <c r="BZ25" s="15"/>
      <c r="CA25" s="15"/>
      <c r="CB25" s="15"/>
      <c r="CC25" s="15"/>
      <c r="CD25" s="15"/>
      <c r="CE25" s="15"/>
      <c r="CF25" s="15"/>
      <c r="CG25" s="15"/>
      <c r="CH25" s="15"/>
      <c r="CI25" s="15"/>
      <c r="CJ25" s="15"/>
      <c r="CK25" s="15"/>
      <c r="CL25" s="15"/>
      <c r="CM25" s="15"/>
      <c r="CN25" s="15"/>
      <c r="CO25" s="15"/>
      <c r="CP25" s="15"/>
      <c r="CQ25" s="15"/>
      <c r="CR25" s="15"/>
      <c r="CS25" s="15"/>
      <c r="CT25" s="15"/>
      <c r="CU25" s="15"/>
      <c r="CV25" s="15"/>
      <c r="CW25" s="15"/>
      <c r="CX25" s="15"/>
      <c r="CY25" s="15"/>
      <c r="CZ25" s="15"/>
      <c r="DA25" s="15"/>
      <c r="DB25" s="15"/>
      <c r="DC25" s="15"/>
      <c r="DD25" s="15"/>
      <c r="DE25" s="15"/>
      <c r="DF25" s="15"/>
      <c r="DG25" s="15"/>
      <c r="DH25" s="15"/>
      <c r="DI25" s="15"/>
      <c r="DJ25" s="15"/>
      <c r="DK25" s="15"/>
      <c r="DL25" s="15"/>
      <c r="DM25" s="15"/>
      <c r="DN25" s="15"/>
      <c r="DO25" s="15"/>
      <c r="DP25" s="15"/>
      <c r="DQ25" s="15"/>
      <c r="DR25" s="15"/>
      <c r="DS25" s="15"/>
      <c r="DT25" s="15"/>
      <c r="DU25" s="15"/>
      <c r="DV25" s="15"/>
      <c r="DW25" s="15"/>
      <c r="DX25" s="15"/>
      <c r="DY25" s="15"/>
      <c r="DZ25" s="15"/>
      <c r="EA25" s="15"/>
      <c r="EB25" s="15"/>
      <c r="EC25" s="15"/>
      <c r="ED25" s="15"/>
      <c r="EE25" s="15"/>
      <c r="EF25" s="15"/>
      <c r="EG25" s="15"/>
      <c r="EH25" s="15"/>
      <c r="EI25" s="15"/>
      <c r="EJ25" s="15"/>
      <c r="EK25" s="15"/>
      <c r="EL25" s="15"/>
      <c r="EM25" s="15"/>
      <c r="EN25" s="15"/>
      <c r="EO25" s="15"/>
      <c r="EP25" s="15"/>
      <c r="EQ25" s="15"/>
      <c r="ER25" s="15"/>
      <c r="ES25" s="15"/>
      <c r="ET25" s="15"/>
      <c r="EU25" s="15"/>
      <c r="EV25" s="15"/>
      <c r="EW25" s="15"/>
      <c r="EX25" s="15"/>
      <c r="EY25" s="15"/>
      <c r="EZ25" s="15"/>
      <c r="FA25" s="15"/>
      <c r="FB25" s="15"/>
      <c r="FC25" s="15"/>
      <c r="FD25" s="15"/>
      <c r="FE25" s="15"/>
      <c r="FF25" s="15"/>
      <c r="FG25" s="15"/>
      <c r="FH25" s="15"/>
      <c r="FI25" s="15"/>
      <c r="FJ25" s="15"/>
      <c r="FK25" s="15"/>
      <c r="FL25" s="15"/>
      <c r="FM25" s="15"/>
      <c r="FN25" s="15"/>
      <c r="FO25" s="15"/>
      <c r="FP25" s="15"/>
      <c r="FQ25" s="15"/>
      <c r="FR25" s="15"/>
      <c r="FS25" s="15"/>
      <c r="FT25" s="15"/>
      <c r="FU25" s="15"/>
      <c r="FV25" s="15"/>
      <c r="FW25" s="15"/>
      <c r="FX25" s="15"/>
      <c r="FY25" s="15"/>
      <c r="FZ25" s="15"/>
      <c r="GA25" s="15"/>
      <c r="GB25" s="15"/>
      <c r="GC25" s="15"/>
      <c r="GD25" s="15"/>
      <c r="GE25" s="15"/>
      <c r="GF25" s="15"/>
      <c r="GG25" s="15"/>
      <c r="GH25" s="15"/>
      <c r="GI25" s="15"/>
      <c r="GJ25" s="15"/>
      <c r="GK25" s="15"/>
      <c r="GL25" s="15"/>
      <c r="GM25" s="15"/>
      <c r="GN25" s="15"/>
      <c r="GO25" s="15"/>
      <c r="GP25" s="15"/>
      <c r="GQ25" s="15"/>
      <c r="GR25" s="15"/>
      <c r="GS25" s="15"/>
      <c r="GT25" s="15"/>
      <c r="GU25" s="15"/>
      <c r="GV25" s="15"/>
      <c r="GW25" s="15"/>
      <c r="GX25" s="15"/>
      <c r="GY25" s="15"/>
      <c r="GZ25" s="15"/>
      <c r="HA25" s="15"/>
      <c r="HB25" s="15"/>
      <c r="HC25" s="15"/>
      <c r="HD25" s="15"/>
      <c r="HE25" s="15"/>
      <c r="HF25" s="15"/>
      <c r="HG25" s="15"/>
      <c r="HH25" s="15"/>
      <c r="HI25" s="15"/>
      <c r="HJ25" s="15"/>
      <c r="HK25" s="15"/>
      <c r="HL25" s="15"/>
      <c r="HM25" s="15"/>
      <c r="HN25" s="15"/>
      <c r="HO25" s="15"/>
      <c r="HP25" s="15"/>
      <c r="HQ25" s="15"/>
      <c r="HR25" s="15"/>
      <c r="HS25" s="15"/>
      <c r="HT25" s="15"/>
      <c r="HU25" s="15"/>
      <c r="HV25" s="15"/>
    </row>
    <row r="26" spans="1:230" customFormat="1" ht="14.4" customHeight="1">
      <c r="A26" s="42"/>
      <c r="B26" s="45"/>
      <c r="C26" s="45"/>
      <c r="D26" s="45"/>
      <c r="E26" s="45"/>
      <c r="F26" s="79"/>
      <c r="G26" s="15"/>
      <c r="H26" s="15"/>
      <c r="I26" s="83"/>
      <c r="J26" s="83"/>
      <c r="K26" s="83"/>
      <c r="L26" s="80"/>
      <c r="M26" s="50"/>
      <c r="N26" s="48"/>
      <c r="O26" s="96"/>
      <c r="P26" s="45"/>
      <c r="Q26" s="17"/>
      <c r="R26" s="17"/>
      <c r="S26" s="308"/>
      <c r="T26" s="309"/>
      <c r="U26" s="307"/>
      <c r="V26" s="307"/>
      <c r="W26" s="89"/>
      <c r="X26" s="296" t="s">
        <v>518</v>
      </c>
      <c r="Y26" s="297"/>
      <c r="Z26" s="116"/>
      <c r="AA26" s="116"/>
      <c r="AB26" s="42"/>
      <c r="AC26" s="15"/>
      <c r="AD26" s="15"/>
      <c r="AE26" s="15"/>
      <c r="AF26" s="15"/>
      <c r="AG26" s="15"/>
      <c r="AH26" s="15"/>
      <c r="AI26" s="15"/>
      <c r="AJ26" s="15"/>
      <c r="AK26" s="15"/>
      <c r="AL26" s="15"/>
      <c r="AM26" s="15"/>
      <c r="AN26" s="15"/>
      <c r="AO26" s="15"/>
      <c r="AP26" s="15"/>
      <c r="AQ26" s="15"/>
      <c r="AR26" s="15"/>
      <c r="AS26" s="15"/>
      <c r="AT26" s="15"/>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c r="BY26" s="15"/>
      <c r="BZ26" s="15"/>
      <c r="CA26" s="15"/>
      <c r="CB26" s="15"/>
      <c r="CC26" s="15"/>
      <c r="CD26" s="15"/>
      <c r="CE26" s="15"/>
      <c r="CF26" s="15"/>
      <c r="CG26" s="15"/>
      <c r="CH26" s="15"/>
      <c r="CI26" s="15"/>
      <c r="CJ26" s="15"/>
      <c r="CK26" s="15"/>
      <c r="CL26" s="15"/>
      <c r="CM26" s="15"/>
      <c r="CN26" s="15"/>
      <c r="CO26" s="15"/>
      <c r="CP26" s="15"/>
      <c r="CQ26" s="15"/>
      <c r="CR26" s="15"/>
      <c r="CS26" s="15"/>
      <c r="CT26" s="15"/>
      <c r="CU26" s="15"/>
      <c r="CV26" s="15"/>
      <c r="CW26" s="15"/>
      <c r="CX26" s="15"/>
      <c r="CY26" s="15"/>
      <c r="CZ26" s="15"/>
      <c r="DA26" s="15"/>
      <c r="DB26" s="15"/>
      <c r="DC26" s="15"/>
      <c r="DD26" s="15"/>
      <c r="DE26" s="15"/>
      <c r="DF26" s="15"/>
      <c r="DG26" s="15"/>
      <c r="DH26" s="15"/>
      <c r="DI26" s="15"/>
      <c r="DJ26" s="15"/>
      <c r="DK26" s="15"/>
      <c r="DL26" s="15"/>
      <c r="DM26" s="15"/>
      <c r="DN26" s="15"/>
      <c r="DO26" s="15"/>
      <c r="DP26" s="15"/>
      <c r="DQ26" s="15"/>
      <c r="DR26" s="15"/>
      <c r="DS26" s="15"/>
      <c r="DT26" s="15"/>
      <c r="DU26" s="15"/>
      <c r="DV26" s="15"/>
      <c r="DW26" s="15"/>
      <c r="DX26" s="15"/>
      <c r="DY26" s="15"/>
      <c r="DZ26" s="15"/>
      <c r="EA26" s="15"/>
      <c r="EB26" s="15"/>
      <c r="EC26" s="15"/>
      <c r="ED26" s="15"/>
      <c r="EE26" s="15"/>
      <c r="EF26" s="15"/>
      <c r="EG26" s="15"/>
      <c r="EH26" s="15"/>
      <c r="EI26" s="15"/>
      <c r="EJ26" s="15"/>
      <c r="EK26" s="15"/>
      <c r="EL26" s="15"/>
      <c r="EM26" s="15"/>
      <c r="EN26" s="15"/>
      <c r="EO26" s="15"/>
      <c r="EP26" s="15"/>
      <c r="EQ26" s="15"/>
      <c r="ER26" s="15"/>
      <c r="ES26" s="15"/>
      <c r="ET26" s="15"/>
      <c r="EU26" s="15"/>
      <c r="EV26" s="15"/>
      <c r="EW26" s="15"/>
      <c r="EX26" s="15"/>
      <c r="EY26" s="15"/>
      <c r="EZ26" s="15"/>
      <c r="FA26" s="15"/>
      <c r="FB26" s="15"/>
      <c r="FC26" s="15"/>
      <c r="FD26" s="15"/>
      <c r="FE26" s="15"/>
      <c r="FF26" s="15"/>
      <c r="FG26" s="15"/>
      <c r="FH26" s="15"/>
      <c r="FI26" s="15"/>
      <c r="FJ26" s="15"/>
      <c r="FK26" s="15"/>
      <c r="FL26" s="15"/>
      <c r="FM26" s="15"/>
      <c r="FN26" s="15"/>
      <c r="FO26" s="15"/>
      <c r="FP26" s="15"/>
      <c r="FQ26" s="15"/>
      <c r="FR26" s="15"/>
      <c r="FS26" s="15"/>
      <c r="FT26" s="15"/>
      <c r="FU26" s="15"/>
      <c r="FV26" s="15"/>
      <c r="FW26" s="15"/>
      <c r="FX26" s="15"/>
      <c r="FY26" s="15"/>
      <c r="FZ26" s="15"/>
      <c r="GA26" s="15"/>
      <c r="GB26" s="15"/>
      <c r="GC26" s="15"/>
      <c r="GD26" s="15"/>
      <c r="GE26" s="15"/>
      <c r="GF26" s="15"/>
      <c r="GG26" s="15"/>
      <c r="GH26" s="15"/>
      <c r="GI26" s="15"/>
      <c r="GJ26" s="15"/>
      <c r="GK26" s="15"/>
      <c r="GL26" s="15"/>
      <c r="GM26" s="15"/>
      <c r="GN26" s="15"/>
      <c r="GO26" s="15"/>
      <c r="GP26" s="15"/>
      <c r="GQ26" s="15"/>
      <c r="GR26" s="15"/>
      <c r="GS26" s="15"/>
      <c r="GT26" s="15"/>
      <c r="GU26" s="15"/>
      <c r="GV26" s="15"/>
      <c r="GW26" s="15"/>
      <c r="GX26" s="15"/>
      <c r="GY26" s="15"/>
      <c r="GZ26" s="15"/>
      <c r="HA26" s="15"/>
      <c r="HB26" s="15"/>
      <c r="HC26" s="15"/>
      <c r="HD26" s="15"/>
      <c r="HE26" s="15"/>
      <c r="HF26" s="15"/>
      <c r="HG26" s="15"/>
      <c r="HH26" s="15"/>
      <c r="HI26" s="15"/>
      <c r="HJ26" s="15"/>
      <c r="HK26" s="15"/>
      <c r="HL26" s="15"/>
      <c r="HM26" s="15"/>
      <c r="HN26" s="15"/>
      <c r="HO26" s="15"/>
      <c r="HP26" s="15"/>
      <c r="HQ26" s="15"/>
      <c r="HR26" s="15"/>
      <c r="HS26" s="15"/>
      <c r="HT26" s="15"/>
      <c r="HU26" s="15"/>
      <c r="HV26" s="15"/>
    </row>
    <row r="27" spans="1:230" customFormat="1" ht="14.4" customHeight="1">
      <c r="A27" s="42"/>
      <c r="B27" s="45"/>
      <c r="C27" s="45"/>
      <c r="D27" s="45"/>
      <c r="E27" s="45"/>
      <c r="F27" s="45"/>
      <c r="G27" s="94" t="str">
        <f>M30&amp;" [m]"</f>
        <v>2,58 [m]</v>
      </c>
      <c r="H27" s="15"/>
      <c r="I27" s="80" t="s">
        <v>513</v>
      </c>
      <c r="J27" s="80"/>
      <c r="K27" s="80"/>
      <c r="L27" s="48"/>
      <c r="M27" s="166">
        <v>3.6</v>
      </c>
      <c r="N27" s="48"/>
      <c r="O27" s="96" t="s">
        <v>7</v>
      </c>
      <c r="P27" s="45"/>
      <c r="Q27" s="17"/>
      <c r="R27" s="17"/>
      <c r="S27" s="308"/>
      <c r="T27" s="309"/>
      <c r="U27" s="307"/>
      <c r="V27" s="307"/>
      <c r="W27" s="17"/>
      <c r="X27" s="310">
        <f>ROUND(M24*M27*M30,2)</f>
        <v>48.3</v>
      </c>
      <c r="Y27" s="295" t="s">
        <v>523</v>
      </c>
      <c r="Z27" s="114"/>
      <c r="AA27" s="45"/>
      <c r="AB27" s="42"/>
      <c r="AC27" s="15"/>
      <c r="AD27" s="15"/>
      <c r="AE27" s="15"/>
      <c r="AF27" s="15"/>
      <c r="AG27" s="15"/>
      <c r="AH27" s="15"/>
      <c r="AI27" s="15"/>
      <c r="AJ27" s="15"/>
      <c r="AK27" s="15"/>
      <c r="AL27" s="15"/>
      <c r="AM27" s="15"/>
      <c r="AN27" s="15"/>
      <c r="AO27" s="15"/>
      <c r="AP27" s="15"/>
      <c r="AQ27" s="15"/>
      <c r="AR27" s="15"/>
      <c r="AS27" s="15"/>
      <c r="AT27" s="15"/>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c r="BY27" s="15"/>
      <c r="BZ27" s="15"/>
      <c r="CA27" s="15"/>
      <c r="CB27" s="15"/>
      <c r="CC27" s="15"/>
      <c r="CD27" s="15"/>
      <c r="CE27" s="15"/>
      <c r="CF27" s="15"/>
      <c r="CG27" s="15"/>
      <c r="CH27" s="15"/>
      <c r="CI27" s="15"/>
      <c r="CJ27" s="15"/>
      <c r="CK27" s="15"/>
      <c r="CL27" s="15"/>
      <c r="CM27" s="15"/>
      <c r="CN27" s="15"/>
      <c r="CO27" s="15"/>
      <c r="CP27" s="15"/>
      <c r="CQ27" s="15"/>
      <c r="CR27" s="15"/>
      <c r="CS27" s="15"/>
      <c r="CT27" s="15"/>
      <c r="CU27" s="15"/>
      <c r="CV27" s="15"/>
      <c r="CW27" s="15"/>
      <c r="CX27" s="15"/>
      <c r="CY27" s="15"/>
      <c r="CZ27" s="15"/>
      <c r="DA27" s="15"/>
      <c r="DB27" s="15"/>
      <c r="DC27" s="15"/>
      <c r="DD27" s="15"/>
      <c r="DE27" s="15"/>
      <c r="DF27" s="15"/>
      <c r="DG27" s="15"/>
      <c r="DH27" s="15"/>
      <c r="DI27" s="15"/>
      <c r="DJ27" s="15"/>
      <c r="DK27" s="15"/>
      <c r="DL27" s="15"/>
      <c r="DM27" s="15"/>
      <c r="DN27" s="15"/>
      <c r="DO27" s="15"/>
      <c r="DP27" s="15"/>
      <c r="DQ27" s="15"/>
      <c r="DR27" s="15"/>
      <c r="DS27" s="15"/>
      <c r="DT27" s="15"/>
      <c r="DU27" s="15"/>
      <c r="DV27" s="15"/>
      <c r="DW27" s="15"/>
      <c r="DX27" s="15"/>
      <c r="DY27" s="15"/>
      <c r="DZ27" s="15"/>
      <c r="EA27" s="15"/>
      <c r="EB27" s="15"/>
      <c r="EC27" s="15"/>
      <c r="ED27" s="15"/>
      <c r="EE27" s="15"/>
      <c r="EF27" s="15"/>
      <c r="EG27" s="15"/>
      <c r="EH27" s="15"/>
      <c r="EI27" s="15"/>
      <c r="EJ27" s="15"/>
      <c r="EK27" s="15"/>
      <c r="EL27" s="15"/>
      <c r="EM27" s="15"/>
      <c r="EN27" s="15"/>
      <c r="EO27" s="15"/>
      <c r="EP27" s="15"/>
      <c r="EQ27" s="15"/>
      <c r="ER27" s="15"/>
      <c r="ES27" s="15"/>
      <c r="ET27" s="15"/>
      <c r="EU27" s="15"/>
      <c r="EV27" s="15"/>
      <c r="EW27" s="15"/>
      <c r="EX27" s="15"/>
      <c r="EY27" s="15"/>
      <c r="EZ27" s="15"/>
      <c r="FA27" s="15"/>
      <c r="FB27" s="15"/>
      <c r="FC27" s="15"/>
      <c r="FD27" s="15"/>
      <c r="FE27" s="15"/>
      <c r="FF27" s="15"/>
      <c r="FG27" s="15"/>
      <c r="FH27" s="15"/>
      <c r="FI27" s="15"/>
      <c r="FJ27" s="15"/>
      <c r="FK27" s="15"/>
      <c r="FL27" s="15"/>
      <c r="FM27" s="15"/>
      <c r="FN27" s="15"/>
      <c r="FO27" s="15"/>
      <c r="FP27" s="15"/>
      <c r="FQ27" s="15"/>
      <c r="FR27" s="15"/>
      <c r="FS27" s="15"/>
      <c r="FT27" s="15"/>
      <c r="FU27" s="15"/>
      <c r="FV27" s="15"/>
      <c r="FW27" s="15"/>
      <c r="FX27" s="15"/>
      <c r="FY27" s="15"/>
      <c r="FZ27" s="15"/>
      <c r="GA27" s="15"/>
      <c r="GB27" s="15"/>
      <c r="GC27" s="15"/>
      <c r="GD27" s="15"/>
      <c r="GE27" s="15"/>
      <c r="GF27" s="15"/>
      <c r="GG27" s="15"/>
      <c r="GH27" s="15"/>
      <c r="GI27" s="15"/>
      <c r="GJ27" s="15"/>
      <c r="GK27" s="15"/>
      <c r="GL27" s="15"/>
      <c r="GM27" s="15"/>
      <c r="GN27" s="15"/>
      <c r="GO27" s="15"/>
      <c r="GP27" s="15"/>
      <c r="GQ27" s="15"/>
      <c r="GR27" s="15"/>
      <c r="GS27" s="15"/>
      <c r="GT27" s="15"/>
      <c r="GU27" s="15"/>
      <c r="GV27" s="15"/>
      <c r="GW27" s="15"/>
      <c r="GX27" s="15"/>
      <c r="GY27" s="15"/>
      <c r="GZ27" s="15"/>
      <c r="HA27" s="15"/>
      <c r="HB27" s="15"/>
      <c r="HC27" s="15"/>
      <c r="HD27" s="15"/>
      <c r="HE27" s="15"/>
      <c r="HF27" s="15"/>
      <c r="HG27" s="15"/>
      <c r="HH27" s="15"/>
      <c r="HI27" s="15"/>
      <c r="HJ27" s="15"/>
      <c r="HK27" s="15"/>
      <c r="HL27" s="15"/>
      <c r="HM27" s="15"/>
      <c r="HN27" s="15"/>
      <c r="HO27" s="15"/>
      <c r="HP27" s="15"/>
      <c r="HQ27" s="15"/>
      <c r="HR27" s="15"/>
      <c r="HS27" s="15"/>
      <c r="HT27" s="15"/>
      <c r="HU27" s="15"/>
      <c r="HV27" s="15"/>
    </row>
    <row r="28" spans="1:230" customFormat="1">
      <c r="A28" s="42"/>
      <c r="B28" s="45"/>
      <c r="C28" s="45"/>
      <c r="D28" s="45"/>
      <c r="E28" s="45"/>
      <c r="F28" s="45"/>
      <c r="G28" s="15"/>
      <c r="H28" s="15"/>
      <c r="I28" s="52"/>
      <c r="J28" s="52"/>
      <c r="K28" s="52"/>
      <c r="L28" s="52"/>
      <c r="M28" s="52"/>
      <c r="N28" s="52"/>
      <c r="O28" s="97"/>
      <c r="P28" s="45"/>
      <c r="Q28" s="75"/>
      <c r="R28" s="87"/>
      <c r="S28" s="86"/>
      <c r="T28" s="85"/>
      <c r="U28" s="91"/>
      <c r="V28" s="91"/>
      <c r="W28" s="82"/>
      <c r="X28" s="310"/>
      <c r="Y28" s="295"/>
      <c r="Z28" s="114"/>
      <c r="AA28" s="45"/>
      <c r="AB28" s="42"/>
      <c r="AC28" s="15"/>
      <c r="AD28" s="15"/>
      <c r="AE28" s="15"/>
      <c r="AF28" s="15"/>
      <c r="AG28" s="15"/>
      <c r="AH28" s="15"/>
      <c r="AI28" s="15"/>
      <c r="AJ28" s="15"/>
      <c r="AK28" s="15"/>
      <c r="AL28" s="15"/>
      <c r="AM28" s="15"/>
      <c r="AN28" s="15"/>
      <c r="AO28" s="15"/>
      <c r="AP28" s="15"/>
      <c r="AQ28" s="15"/>
      <c r="AR28" s="15"/>
      <c r="AS28" s="15"/>
      <c r="AT28" s="15"/>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c r="BY28" s="15"/>
      <c r="BZ28" s="15"/>
      <c r="CA28" s="15"/>
      <c r="CB28" s="15"/>
      <c r="CC28" s="15"/>
      <c r="CD28" s="15"/>
      <c r="CE28" s="15"/>
      <c r="CF28" s="15"/>
      <c r="CG28" s="15"/>
      <c r="CH28" s="15"/>
      <c r="CI28" s="15"/>
      <c r="CJ28" s="15"/>
      <c r="CK28" s="15"/>
      <c r="CL28" s="15"/>
      <c r="CM28" s="15"/>
      <c r="CN28" s="15"/>
      <c r="CO28" s="15"/>
      <c r="CP28" s="15"/>
      <c r="CQ28" s="15"/>
      <c r="CR28" s="15"/>
      <c r="CS28" s="15"/>
      <c r="CT28" s="15"/>
      <c r="CU28" s="15"/>
      <c r="CV28" s="15"/>
      <c r="CW28" s="15"/>
      <c r="CX28" s="15"/>
      <c r="CY28" s="15"/>
      <c r="CZ28" s="15"/>
      <c r="DA28" s="15"/>
      <c r="DB28" s="15"/>
      <c r="DC28" s="15"/>
      <c r="DD28" s="15"/>
      <c r="DE28" s="15"/>
      <c r="DF28" s="15"/>
      <c r="DG28" s="15"/>
      <c r="DH28" s="15"/>
      <c r="DI28" s="15"/>
      <c r="DJ28" s="15"/>
      <c r="DK28" s="15"/>
      <c r="DL28" s="15"/>
      <c r="DM28" s="15"/>
      <c r="DN28" s="15"/>
      <c r="DO28" s="15"/>
      <c r="DP28" s="15"/>
      <c r="DQ28" s="15"/>
      <c r="DR28" s="15"/>
      <c r="DS28" s="15"/>
      <c r="DT28" s="15"/>
      <c r="DU28" s="15"/>
      <c r="DV28" s="15"/>
      <c r="DW28" s="15"/>
      <c r="DX28" s="15"/>
      <c r="DY28" s="15"/>
      <c r="DZ28" s="15"/>
      <c r="EA28" s="15"/>
      <c r="EB28" s="15"/>
      <c r="EC28" s="15"/>
      <c r="ED28" s="15"/>
      <c r="EE28" s="15"/>
      <c r="EF28" s="15"/>
      <c r="EG28" s="15"/>
      <c r="EH28" s="15"/>
      <c r="EI28" s="15"/>
      <c r="EJ28" s="15"/>
      <c r="EK28" s="15"/>
      <c r="EL28" s="15"/>
      <c r="EM28" s="15"/>
      <c r="EN28" s="15"/>
      <c r="EO28" s="15"/>
      <c r="EP28" s="15"/>
      <c r="EQ28" s="15"/>
      <c r="ER28" s="15"/>
      <c r="ES28" s="15"/>
      <c r="ET28" s="15"/>
      <c r="EU28" s="15"/>
      <c r="EV28" s="15"/>
      <c r="EW28" s="15"/>
      <c r="EX28" s="15"/>
      <c r="EY28" s="15"/>
      <c r="EZ28" s="15"/>
      <c r="FA28" s="15"/>
      <c r="FB28" s="15"/>
      <c r="FC28" s="15"/>
      <c r="FD28" s="15"/>
      <c r="FE28" s="15"/>
      <c r="FF28" s="15"/>
      <c r="FG28" s="15"/>
      <c r="FH28" s="15"/>
      <c r="FI28" s="15"/>
      <c r="FJ28" s="15"/>
      <c r="FK28" s="15"/>
      <c r="FL28" s="15"/>
      <c r="FM28" s="15"/>
      <c r="FN28" s="15"/>
      <c r="FO28" s="15"/>
      <c r="FP28" s="15"/>
      <c r="FQ28" s="15"/>
      <c r="FR28" s="15"/>
      <c r="FS28" s="15"/>
      <c r="FT28" s="15"/>
      <c r="FU28" s="15"/>
      <c r="FV28" s="15"/>
      <c r="FW28" s="15"/>
      <c r="FX28" s="15"/>
      <c r="FY28" s="15"/>
      <c r="FZ28" s="15"/>
      <c r="GA28" s="15"/>
      <c r="GB28" s="15"/>
      <c r="GC28" s="15"/>
      <c r="GD28" s="15"/>
      <c r="GE28" s="15"/>
      <c r="GF28" s="15"/>
      <c r="GG28" s="15"/>
      <c r="GH28" s="15"/>
      <c r="GI28" s="15"/>
      <c r="GJ28" s="15"/>
      <c r="GK28" s="15"/>
      <c r="GL28" s="15"/>
      <c r="GM28" s="15"/>
      <c r="GN28" s="15"/>
      <c r="GO28" s="15"/>
      <c r="GP28" s="15"/>
      <c r="GQ28" s="15"/>
      <c r="GR28" s="15"/>
      <c r="GS28" s="15"/>
      <c r="GT28" s="15"/>
      <c r="GU28" s="15"/>
      <c r="GV28" s="15"/>
      <c r="GW28" s="15"/>
      <c r="GX28" s="15"/>
      <c r="GY28" s="15"/>
      <c r="GZ28" s="15"/>
      <c r="HA28" s="15"/>
      <c r="HB28" s="15"/>
      <c r="HC28" s="15"/>
      <c r="HD28" s="15"/>
      <c r="HE28" s="15"/>
      <c r="HF28" s="15"/>
      <c r="HG28" s="15"/>
      <c r="HH28" s="15"/>
      <c r="HI28" s="15"/>
      <c r="HJ28" s="15"/>
      <c r="HK28" s="15"/>
      <c r="HL28" s="15"/>
      <c r="HM28" s="15"/>
      <c r="HN28" s="15"/>
      <c r="HO28" s="15"/>
      <c r="HP28" s="15"/>
      <c r="HQ28" s="15"/>
      <c r="HR28" s="15"/>
      <c r="HS28" s="15"/>
      <c r="HT28" s="15"/>
      <c r="HU28" s="15"/>
      <c r="HV28" s="15"/>
    </row>
    <row r="29" spans="1:230" customFormat="1" ht="14.4" customHeight="1">
      <c r="A29" s="42"/>
      <c r="B29" s="45"/>
      <c r="C29" s="45"/>
      <c r="D29" s="45"/>
      <c r="E29" s="45"/>
      <c r="F29" s="45"/>
      <c r="G29" s="15"/>
      <c r="H29" s="15"/>
      <c r="I29" s="83"/>
      <c r="J29" s="83"/>
      <c r="K29" s="83"/>
      <c r="L29" s="80"/>
      <c r="M29" s="48"/>
      <c r="N29" s="48"/>
      <c r="O29" s="96"/>
      <c r="P29" s="45"/>
      <c r="Q29" s="75"/>
      <c r="R29" s="45"/>
      <c r="S29" s="15"/>
      <c r="T29" s="85"/>
      <c r="U29" s="85"/>
      <c r="V29" s="85"/>
      <c r="W29" s="82"/>
      <c r="X29" s="310"/>
      <c r="Y29" s="295"/>
      <c r="Z29" s="114"/>
      <c r="AA29" s="45"/>
      <c r="AB29" s="42"/>
      <c r="AC29" s="15"/>
      <c r="AD29" s="15"/>
      <c r="AE29" s="15"/>
      <c r="AF29" s="15"/>
      <c r="AG29" s="15"/>
      <c r="AH29" s="15"/>
      <c r="AI29" s="15"/>
      <c r="AJ29" s="15"/>
      <c r="AK29" s="15"/>
      <c r="AL29" s="15"/>
      <c r="AM29" s="15"/>
      <c r="AN29" s="15"/>
      <c r="AO29" s="15"/>
      <c r="AP29" s="15"/>
      <c r="AQ29" s="15"/>
      <c r="AR29" s="15"/>
      <c r="AS29" s="15"/>
      <c r="AT29" s="15"/>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c r="BY29" s="15"/>
      <c r="BZ29" s="15"/>
      <c r="CA29" s="15"/>
      <c r="CB29" s="15"/>
      <c r="CC29" s="15"/>
      <c r="CD29" s="15"/>
      <c r="CE29" s="15"/>
      <c r="CF29" s="15"/>
      <c r="CG29" s="15"/>
      <c r="CH29" s="15"/>
      <c r="CI29" s="15"/>
      <c r="CJ29" s="15"/>
      <c r="CK29" s="15"/>
      <c r="CL29" s="15"/>
      <c r="CM29" s="15"/>
      <c r="CN29" s="15"/>
      <c r="CO29" s="15"/>
      <c r="CP29" s="15"/>
      <c r="CQ29" s="15"/>
      <c r="CR29" s="15"/>
      <c r="CS29" s="15"/>
      <c r="CT29" s="15"/>
      <c r="CU29" s="15"/>
      <c r="CV29" s="15"/>
      <c r="CW29" s="15"/>
      <c r="CX29" s="15"/>
      <c r="CY29" s="15"/>
      <c r="CZ29" s="15"/>
      <c r="DA29" s="15"/>
      <c r="DB29" s="15"/>
      <c r="DC29" s="15"/>
      <c r="DD29" s="15"/>
      <c r="DE29" s="15"/>
      <c r="DF29" s="15"/>
      <c r="DG29" s="15"/>
      <c r="DH29" s="15"/>
      <c r="DI29" s="15"/>
      <c r="DJ29" s="15"/>
      <c r="DK29" s="15"/>
      <c r="DL29" s="15"/>
      <c r="DM29" s="15"/>
      <c r="DN29" s="15"/>
      <c r="DO29" s="15"/>
      <c r="DP29" s="15"/>
      <c r="DQ29" s="15"/>
      <c r="DR29" s="15"/>
      <c r="DS29" s="15"/>
      <c r="DT29" s="15"/>
      <c r="DU29" s="15"/>
      <c r="DV29" s="15"/>
      <c r="DW29" s="15"/>
      <c r="DX29" s="15"/>
      <c r="DY29" s="15"/>
      <c r="DZ29" s="15"/>
      <c r="EA29" s="15"/>
      <c r="EB29" s="15"/>
      <c r="EC29" s="15"/>
      <c r="ED29" s="15"/>
      <c r="EE29" s="15"/>
      <c r="EF29" s="15"/>
      <c r="EG29" s="15"/>
      <c r="EH29" s="15"/>
      <c r="EI29" s="15"/>
      <c r="EJ29" s="15"/>
      <c r="EK29" s="15"/>
      <c r="EL29" s="15"/>
      <c r="EM29" s="15"/>
      <c r="EN29" s="15"/>
      <c r="EO29" s="15"/>
      <c r="EP29" s="15"/>
      <c r="EQ29" s="15"/>
      <c r="ER29" s="15"/>
      <c r="ES29" s="15"/>
      <c r="ET29" s="15"/>
      <c r="EU29" s="15"/>
      <c r="EV29" s="15"/>
      <c r="EW29" s="15"/>
      <c r="EX29" s="15"/>
      <c r="EY29" s="15"/>
      <c r="EZ29" s="15"/>
      <c r="FA29" s="15"/>
      <c r="FB29" s="15"/>
      <c r="FC29" s="15"/>
      <c r="FD29" s="15"/>
      <c r="FE29" s="15"/>
      <c r="FF29" s="15"/>
      <c r="FG29" s="15"/>
      <c r="FH29" s="15"/>
      <c r="FI29" s="15"/>
      <c r="FJ29" s="15"/>
      <c r="FK29" s="15"/>
      <c r="FL29" s="15"/>
      <c r="FM29" s="15"/>
      <c r="FN29" s="15"/>
      <c r="FO29" s="15"/>
      <c r="FP29" s="15"/>
      <c r="FQ29" s="15"/>
      <c r="FR29" s="15"/>
      <c r="FS29" s="15"/>
      <c r="FT29" s="15"/>
      <c r="FU29" s="15"/>
      <c r="FV29" s="15"/>
      <c r="FW29" s="15"/>
      <c r="FX29" s="15"/>
      <c r="FY29" s="15"/>
      <c r="FZ29" s="15"/>
      <c r="GA29" s="15"/>
      <c r="GB29" s="15"/>
      <c r="GC29" s="15"/>
      <c r="GD29" s="15"/>
      <c r="GE29" s="15"/>
      <c r="GF29" s="15"/>
      <c r="GG29" s="15"/>
      <c r="GH29" s="15"/>
      <c r="GI29" s="15"/>
      <c r="GJ29" s="15"/>
      <c r="GK29" s="15"/>
      <c r="GL29" s="15"/>
      <c r="GM29" s="15"/>
      <c r="GN29" s="15"/>
      <c r="GO29" s="15"/>
      <c r="GP29" s="15"/>
      <c r="GQ29" s="15"/>
      <c r="GR29" s="15"/>
      <c r="GS29" s="15"/>
      <c r="GT29" s="15"/>
      <c r="GU29" s="15"/>
      <c r="GV29" s="15"/>
      <c r="GW29" s="15"/>
      <c r="GX29" s="15"/>
      <c r="GY29" s="15"/>
      <c r="GZ29" s="15"/>
      <c r="HA29" s="15"/>
      <c r="HB29" s="15"/>
      <c r="HC29" s="15"/>
      <c r="HD29" s="15"/>
      <c r="HE29" s="15"/>
      <c r="HF29" s="15"/>
      <c r="HG29" s="15"/>
      <c r="HH29" s="15"/>
      <c r="HI29" s="15"/>
      <c r="HJ29" s="15"/>
      <c r="HK29" s="15"/>
      <c r="HL29" s="15"/>
      <c r="HM29" s="15"/>
      <c r="HN29" s="15"/>
      <c r="HO29" s="15"/>
      <c r="HP29" s="15"/>
      <c r="HQ29" s="15"/>
      <c r="HR29" s="15"/>
      <c r="HS29" s="15"/>
      <c r="HT29" s="15"/>
      <c r="HU29" s="15"/>
      <c r="HV29" s="15"/>
    </row>
    <row r="30" spans="1:230" customFormat="1" ht="14.4" customHeight="1">
      <c r="A30" s="42"/>
      <c r="B30" s="78"/>
      <c r="C30" s="56"/>
      <c r="D30" s="56"/>
      <c r="E30" s="78"/>
      <c r="F30" s="45"/>
      <c r="G30" s="15"/>
      <c r="H30" s="15"/>
      <c r="I30" s="80" t="s">
        <v>514</v>
      </c>
      <c r="J30" s="80"/>
      <c r="K30" s="80"/>
      <c r="L30" s="80"/>
      <c r="M30" s="166">
        <v>2.58</v>
      </c>
      <c r="N30" s="80"/>
      <c r="O30" s="96" t="s">
        <v>7</v>
      </c>
      <c r="P30" s="45"/>
      <c r="Q30" s="45"/>
      <c r="R30" s="45"/>
      <c r="S30" s="15"/>
      <c r="T30" s="85"/>
      <c r="U30" s="85"/>
      <c r="V30" s="85"/>
      <c r="W30" s="82"/>
      <c r="X30" s="310"/>
      <c r="Y30" s="295"/>
      <c r="Z30" s="114"/>
      <c r="AA30" s="45"/>
      <c r="AB30" s="42"/>
      <c r="AC30" s="15"/>
      <c r="AD30" s="15"/>
      <c r="AE30" s="15"/>
      <c r="AF30" s="15"/>
      <c r="AG30" s="15"/>
      <c r="AH30" s="15"/>
      <c r="AI30" s="15"/>
      <c r="AJ30" s="15"/>
      <c r="AK30" s="15"/>
      <c r="AL30" s="15"/>
      <c r="AM30" s="15"/>
      <c r="AN30" s="15"/>
      <c r="AO30" s="15"/>
      <c r="AP30" s="15"/>
      <c r="AQ30" s="15"/>
      <c r="AR30" s="15"/>
      <c r="AS30" s="15"/>
      <c r="AT30" s="15"/>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c r="BY30" s="15"/>
      <c r="BZ30" s="15"/>
      <c r="CA30" s="15"/>
      <c r="CB30" s="15"/>
      <c r="CC30" s="15"/>
      <c r="CD30" s="15"/>
      <c r="CE30" s="15"/>
      <c r="CF30" s="15"/>
      <c r="CG30" s="15"/>
      <c r="CH30" s="15"/>
      <c r="CI30" s="15"/>
      <c r="CJ30" s="15"/>
      <c r="CK30" s="15"/>
      <c r="CL30" s="15"/>
      <c r="CM30" s="15"/>
      <c r="CN30" s="15"/>
      <c r="CO30" s="15"/>
      <c r="CP30" s="15"/>
      <c r="CQ30" s="15"/>
      <c r="CR30" s="15"/>
      <c r="CS30" s="15"/>
      <c r="CT30" s="15"/>
      <c r="CU30" s="15"/>
      <c r="CV30" s="15"/>
      <c r="CW30" s="15"/>
      <c r="CX30" s="15"/>
      <c r="CY30" s="15"/>
      <c r="CZ30" s="15"/>
      <c r="DA30" s="15"/>
      <c r="DB30" s="15"/>
      <c r="DC30" s="15"/>
      <c r="DD30" s="15"/>
      <c r="DE30" s="15"/>
      <c r="DF30" s="15"/>
      <c r="DG30" s="15"/>
      <c r="DH30" s="15"/>
      <c r="DI30" s="15"/>
      <c r="DJ30" s="15"/>
      <c r="DK30" s="15"/>
      <c r="DL30" s="15"/>
      <c r="DM30" s="15"/>
      <c r="DN30" s="15"/>
      <c r="DO30" s="15"/>
      <c r="DP30" s="15"/>
      <c r="DQ30" s="15"/>
      <c r="DR30" s="15"/>
      <c r="DS30" s="15"/>
      <c r="DT30" s="15"/>
      <c r="DU30" s="15"/>
      <c r="DV30" s="15"/>
      <c r="DW30" s="15"/>
      <c r="DX30" s="15"/>
      <c r="DY30" s="15"/>
      <c r="DZ30" s="15"/>
      <c r="EA30" s="15"/>
      <c r="EB30" s="15"/>
      <c r="EC30" s="15"/>
      <c r="ED30" s="15"/>
      <c r="EE30" s="15"/>
      <c r="EF30" s="15"/>
      <c r="EG30" s="15"/>
      <c r="EH30" s="15"/>
      <c r="EI30" s="15"/>
      <c r="EJ30" s="15"/>
      <c r="EK30" s="15"/>
      <c r="EL30" s="15"/>
      <c r="EM30" s="15"/>
      <c r="EN30" s="15"/>
      <c r="EO30" s="15"/>
      <c r="EP30" s="15"/>
      <c r="EQ30" s="15"/>
      <c r="ER30" s="15"/>
      <c r="ES30" s="15"/>
      <c r="ET30" s="15"/>
      <c r="EU30" s="15"/>
      <c r="EV30" s="15"/>
      <c r="EW30" s="15"/>
      <c r="EX30" s="15"/>
      <c r="EY30" s="15"/>
      <c r="EZ30" s="15"/>
      <c r="FA30" s="15"/>
      <c r="FB30" s="15"/>
      <c r="FC30" s="15"/>
      <c r="FD30" s="15"/>
      <c r="FE30" s="15"/>
      <c r="FF30" s="15"/>
      <c r="FG30" s="15"/>
      <c r="FH30" s="15"/>
      <c r="FI30" s="15"/>
      <c r="FJ30" s="15"/>
      <c r="FK30" s="15"/>
      <c r="FL30" s="15"/>
      <c r="FM30" s="15"/>
      <c r="FN30" s="15"/>
      <c r="FO30" s="15"/>
      <c r="FP30" s="15"/>
      <c r="FQ30" s="15"/>
      <c r="FR30" s="15"/>
      <c r="FS30" s="15"/>
      <c r="FT30" s="15"/>
      <c r="FU30" s="15"/>
      <c r="FV30" s="15"/>
      <c r="FW30" s="15"/>
      <c r="FX30" s="15"/>
      <c r="FY30" s="15"/>
      <c r="FZ30" s="15"/>
      <c r="GA30" s="15"/>
      <c r="GB30" s="15"/>
      <c r="GC30" s="15"/>
      <c r="GD30" s="15"/>
      <c r="GE30" s="15"/>
      <c r="GF30" s="15"/>
      <c r="GG30" s="15"/>
      <c r="GH30" s="15"/>
      <c r="GI30" s="15"/>
      <c r="GJ30" s="15"/>
      <c r="GK30" s="15"/>
      <c r="GL30" s="15"/>
      <c r="GM30" s="15"/>
      <c r="GN30" s="15"/>
      <c r="GO30" s="15"/>
      <c r="GP30" s="15"/>
      <c r="GQ30" s="15"/>
      <c r="GR30" s="15"/>
      <c r="GS30" s="15"/>
      <c r="GT30" s="15"/>
      <c r="GU30" s="15"/>
      <c r="GV30" s="15"/>
      <c r="GW30" s="15"/>
      <c r="GX30" s="15"/>
      <c r="GY30" s="15"/>
      <c r="GZ30" s="15"/>
      <c r="HA30" s="15"/>
      <c r="HB30" s="15"/>
      <c r="HC30" s="15"/>
      <c r="HD30" s="15"/>
      <c r="HE30" s="15"/>
      <c r="HF30" s="15"/>
      <c r="HG30" s="15"/>
      <c r="HH30" s="15"/>
      <c r="HI30" s="15"/>
      <c r="HJ30" s="15"/>
      <c r="HK30" s="15"/>
      <c r="HL30" s="15"/>
      <c r="HM30" s="15"/>
      <c r="HN30" s="15"/>
      <c r="HO30" s="15"/>
      <c r="HP30" s="15"/>
      <c r="HQ30" s="15"/>
      <c r="HR30" s="15"/>
      <c r="HS30" s="15"/>
      <c r="HT30" s="15"/>
      <c r="HU30" s="15"/>
      <c r="HV30" s="15"/>
    </row>
    <row r="31" spans="1:230" customFormat="1">
      <c r="A31" s="42"/>
      <c r="B31" s="45"/>
      <c r="C31" s="94" t="str">
        <f>M24&amp;" [m]"</f>
        <v>5,2 [m]</v>
      </c>
      <c r="D31" s="56"/>
      <c r="E31" s="78"/>
      <c r="F31" s="15"/>
      <c r="G31" s="93" t="str">
        <f>M27&amp;" [m]"</f>
        <v>3,6 [m]</v>
      </c>
      <c r="H31" s="15"/>
      <c r="I31" s="52"/>
      <c r="J31" s="52"/>
      <c r="K31" s="52"/>
      <c r="L31" s="52"/>
      <c r="M31" s="52"/>
      <c r="N31" s="52"/>
      <c r="O31" s="97"/>
      <c r="P31" s="45"/>
      <c r="Q31" s="45"/>
      <c r="R31" s="45"/>
      <c r="S31" s="15"/>
      <c r="T31" s="85"/>
      <c r="U31" s="85"/>
      <c r="V31" s="85"/>
      <c r="W31" s="90"/>
      <c r="X31" s="115"/>
      <c r="Y31" s="96"/>
      <c r="Z31" s="114"/>
      <c r="AA31" s="45"/>
      <c r="AB31" s="42"/>
      <c r="AC31" s="15"/>
      <c r="AD31" s="15"/>
      <c r="AE31" s="15"/>
      <c r="AF31" s="15"/>
      <c r="AG31" s="15"/>
      <c r="AH31" s="15"/>
      <c r="AI31" s="15"/>
      <c r="AJ31" s="15"/>
      <c r="AK31" s="15"/>
      <c r="AL31" s="15"/>
      <c r="AM31" s="15"/>
      <c r="AN31" s="15"/>
      <c r="AO31" s="15"/>
      <c r="AP31" s="15"/>
      <c r="AQ31" s="15"/>
      <c r="AR31" s="15"/>
      <c r="AS31" s="15"/>
      <c r="AT31" s="15"/>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c r="BY31" s="15"/>
      <c r="BZ31" s="15"/>
      <c r="CA31" s="15"/>
      <c r="CB31" s="15"/>
      <c r="CC31" s="15"/>
      <c r="CD31" s="15"/>
      <c r="CE31" s="15"/>
      <c r="CF31" s="15"/>
      <c r="CG31" s="15"/>
      <c r="CH31" s="15"/>
      <c r="CI31" s="15"/>
      <c r="CJ31" s="15"/>
      <c r="CK31" s="15"/>
      <c r="CL31" s="15"/>
      <c r="CM31" s="15"/>
      <c r="CN31" s="15"/>
      <c r="CO31" s="15"/>
      <c r="CP31" s="15"/>
      <c r="CQ31" s="15"/>
      <c r="CR31" s="15"/>
      <c r="CS31" s="15"/>
      <c r="CT31" s="15"/>
      <c r="CU31" s="15"/>
      <c r="CV31" s="15"/>
      <c r="CW31" s="15"/>
      <c r="CX31" s="15"/>
      <c r="CY31" s="15"/>
      <c r="CZ31" s="15"/>
      <c r="DA31" s="15"/>
      <c r="DB31" s="15"/>
      <c r="DC31" s="15"/>
      <c r="DD31" s="15"/>
      <c r="DE31" s="15"/>
      <c r="DF31" s="15"/>
      <c r="DG31" s="15"/>
      <c r="DH31" s="15"/>
      <c r="DI31" s="15"/>
      <c r="DJ31" s="15"/>
      <c r="DK31" s="15"/>
      <c r="DL31" s="15"/>
      <c r="DM31" s="15"/>
      <c r="DN31" s="15"/>
      <c r="DO31" s="15"/>
      <c r="DP31" s="15"/>
      <c r="DQ31" s="15"/>
      <c r="DR31" s="15"/>
      <c r="DS31" s="15"/>
      <c r="DT31" s="15"/>
      <c r="DU31" s="15"/>
      <c r="DV31" s="15"/>
      <c r="DW31" s="15"/>
      <c r="DX31" s="15"/>
      <c r="DY31" s="15"/>
      <c r="DZ31" s="15"/>
      <c r="EA31" s="15"/>
      <c r="EB31" s="15"/>
      <c r="EC31" s="15"/>
      <c r="ED31" s="15"/>
      <c r="EE31" s="15"/>
      <c r="EF31" s="15"/>
      <c r="EG31" s="15"/>
      <c r="EH31" s="15"/>
      <c r="EI31" s="15"/>
      <c r="EJ31" s="15"/>
      <c r="EK31" s="15"/>
      <c r="EL31" s="15"/>
      <c r="EM31" s="15"/>
      <c r="EN31" s="15"/>
      <c r="EO31" s="15"/>
      <c r="EP31" s="15"/>
      <c r="EQ31" s="15"/>
      <c r="ER31" s="15"/>
      <c r="ES31" s="15"/>
      <c r="ET31" s="15"/>
      <c r="EU31" s="15"/>
      <c r="EV31" s="15"/>
      <c r="EW31" s="15"/>
      <c r="EX31" s="15"/>
      <c r="EY31" s="15"/>
      <c r="EZ31" s="15"/>
      <c r="FA31" s="15"/>
      <c r="FB31" s="15"/>
      <c r="FC31" s="15"/>
      <c r="FD31" s="15"/>
      <c r="FE31" s="15"/>
      <c r="FF31" s="15"/>
      <c r="FG31" s="15"/>
      <c r="FH31" s="15"/>
      <c r="FI31" s="15"/>
      <c r="FJ31" s="15"/>
      <c r="FK31" s="15"/>
      <c r="FL31" s="15"/>
      <c r="FM31" s="15"/>
      <c r="FN31" s="15"/>
      <c r="FO31" s="15"/>
      <c r="FP31" s="15"/>
      <c r="FQ31" s="15"/>
      <c r="FR31" s="15"/>
      <c r="FS31" s="15"/>
      <c r="FT31" s="15"/>
      <c r="FU31" s="15"/>
      <c r="FV31" s="15"/>
      <c r="FW31" s="15"/>
      <c r="FX31" s="15"/>
      <c r="FY31" s="15"/>
      <c r="FZ31" s="15"/>
      <c r="GA31" s="15"/>
      <c r="GB31" s="15"/>
      <c r="GC31" s="15"/>
      <c r="GD31" s="15"/>
      <c r="GE31" s="15"/>
      <c r="GF31" s="15"/>
      <c r="GG31" s="15"/>
      <c r="GH31" s="15"/>
      <c r="GI31" s="15"/>
      <c r="GJ31" s="15"/>
      <c r="GK31" s="15"/>
      <c r="GL31" s="15"/>
      <c r="GM31" s="15"/>
      <c r="GN31" s="15"/>
      <c r="GO31" s="15"/>
      <c r="GP31" s="15"/>
      <c r="GQ31" s="15"/>
      <c r="GR31" s="15"/>
      <c r="GS31" s="15"/>
      <c r="GT31" s="15"/>
      <c r="GU31" s="15"/>
      <c r="GV31" s="15"/>
      <c r="GW31" s="15"/>
      <c r="GX31" s="15"/>
      <c r="GY31" s="15"/>
      <c r="GZ31" s="15"/>
      <c r="HA31" s="15"/>
      <c r="HB31" s="15"/>
      <c r="HC31" s="15"/>
      <c r="HD31" s="15"/>
      <c r="HE31" s="15"/>
      <c r="HF31" s="15"/>
      <c r="HG31" s="15"/>
      <c r="HH31" s="15"/>
      <c r="HI31" s="15"/>
      <c r="HJ31" s="15"/>
      <c r="HK31" s="15"/>
      <c r="HL31" s="15"/>
      <c r="HM31" s="15"/>
      <c r="HN31" s="15"/>
      <c r="HO31" s="15"/>
      <c r="HP31" s="15"/>
      <c r="HQ31" s="15"/>
      <c r="HR31" s="15"/>
      <c r="HS31" s="15"/>
      <c r="HT31" s="15"/>
      <c r="HU31" s="15"/>
      <c r="HV31" s="15"/>
    </row>
    <row r="32" spans="1:230" customFormat="1">
      <c r="A32" s="42"/>
      <c r="B32" s="45"/>
      <c r="C32" s="15"/>
      <c r="D32" s="56"/>
      <c r="E32" s="45"/>
      <c r="F32" s="45"/>
      <c r="G32" s="15"/>
      <c r="H32" s="15"/>
      <c r="I32" s="15"/>
      <c r="J32" s="15"/>
      <c r="K32" s="80"/>
      <c r="L32" s="80"/>
      <c r="M32" s="80"/>
      <c r="N32" s="80"/>
      <c r="O32" s="45"/>
      <c r="P32" s="45"/>
      <c r="Q32" s="45"/>
      <c r="R32" s="45"/>
      <c r="S32" s="45"/>
      <c r="T32" s="45"/>
      <c r="U32" s="45"/>
      <c r="V32" s="45"/>
      <c r="W32" s="45"/>
      <c r="X32" s="45"/>
      <c r="Y32" s="45"/>
      <c r="Z32" s="45"/>
      <c r="AA32" s="45"/>
      <c r="AB32" s="42"/>
      <c r="AC32" s="15"/>
      <c r="AD32" s="15"/>
      <c r="AE32" s="15"/>
      <c r="AF32" s="15"/>
      <c r="AG32" s="15"/>
      <c r="AH32" s="15"/>
      <c r="AI32" s="15"/>
      <c r="AJ32" s="15"/>
      <c r="AK32" s="15"/>
      <c r="AL32" s="15"/>
      <c r="AM32" s="15"/>
      <c r="AN32" s="15"/>
      <c r="AO32" s="15"/>
      <c r="AP32" s="15"/>
      <c r="AQ32" s="15"/>
      <c r="AR32" s="15"/>
      <c r="AS32" s="15"/>
      <c r="AT32" s="15"/>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c r="BY32" s="15"/>
      <c r="BZ32" s="15"/>
      <c r="CA32" s="15"/>
      <c r="CB32" s="15"/>
      <c r="CC32" s="15"/>
      <c r="CD32" s="15"/>
      <c r="CE32" s="15"/>
      <c r="CF32" s="15"/>
      <c r="CG32" s="15"/>
      <c r="CH32" s="15"/>
      <c r="CI32" s="15"/>
      <c r="CJ32" s="15"/>
      <c r="CK32" s="15"/>
      <c r="CL32" s="15"/>
      <c r="CM32" s="15"/>
      <c r="CN32" s="15"/>
      <c r="CO32" s="15"/>
      <c r="CP32" s="15"/>
      <c r="CQ32" s="15"/>
      <c r="CR32" s="15"/>
      <c r="CS32" s="15"/>
      <c r="CT32" s="15"/>
      <c r="CU32" s="15"/>
      <c r="CV32" s="15"/>
      <c r="CW32" s="15"/>
      <c r="CX32" s="15"/>
      <c r="CY32" s="15"/>
      <c r="CZ32" s="15"/>
      <c r="DA32" s="15"/>
      <c r="DB32" s="15"/>
      <c r="DC32" s="15"/>
      <c r="DD32" s="15"/>
      <c r="DE32" s="15"/>
      <c r="DF32" s="15"/>
      <c r="DG32" s="15"/>
      <c r="DH32" s="15"/>
      <c r="DI32" s="15"/>
      <c r="DJ32" s="15"/>
      <c r="DK32" s="15"/>
      <c r="DL32" s="15"/>
      <c r="DM32" s="15"/>
      <c r="DN32" s="15"/>
      <c r="DO32" s="15"/>
      <c r="DP32" s="15"/>
      <c r="DQ32" s="15"/>
      <c r="DR32" s="15"/>
      <c r="DS32" s="15"/>
      <c r="DT32" s="15"/>
      <c r="DU32" s="15"/>
      <c r="DV32" s="15"/>
      <c r="DW32" s="15"/>
      <c r="DX32" s="15"/>
      <c r="DY32" s="15"/>
      <c r="DZ32" s="15"/>
      <c r="EA32" s="15"/>
      <c r="EB32" s="15"/>
      <c r="EC32" s="15"/>
      <c r="ED32" s="15"/>
      <c r="EE32" s="15"/>
      <c r="EF32" s="15"/>
      <c r="EG32" s="15"/>
      <c r="EH32" s="15"/>
      <c r="EI32" s="15"/>
      <c r="EJ32" s="15"/>
      <c r="EK32" s="15"/>
      <c r="EL32" s="15"/>
      <c r="EM32" s="15"/>
      <c r="EN32" s="15"/>
      <c r="EO32" s="15"/>
      <c r="EP32" s="15"/>
      <c r="EQ32" s="15"/>
      <c r="ER32" s="15"/>
      <c r="ES32" s="15"/>
      <c r="ET32" s="15"/>
      <c r="EU32" s="15"/>
      <c r="EV32" s="15"/>
      <c r="EW32" s="15"/>
      <c r="EX32" s="15"/>
      <c r="EY32" s="15"/>
      <c r="EZ32" s="15"/>
      <c r="FA32" s="15"/>
      <c r="FB32" s="15"/>
      <c r="FC32" s="15"/>
      <c r="FD32" s="15"/>
      <c r="FE32" s="15"/>
      <c r="FF32" s="15"/>
      <c r="FG32" s="15"/>
      <c r="FH32" s="15"/>
      <c r="FI32" s="15"/>
      <c r="FJ32" s="15"/>
      <c r="FK32" s="15"/>
      <c r="FL32" s="15"/>
      <c r="FM32" s="15"/>
      <c r="FN32" s="15"/>
      <c r="FO32" s="15"/>
      <c r="FP32" s="15"/>
      <c r="FQ32" s="15"/>
      <c r="FR32" s="15"/>
      <c r="FS32" s="15"/>
      <c r="FT32" s="15"/>
      <c r="FU32" s="15"/>
      <c r="FV32" s="15"/>
      <c r="FW32" s="15"/>
      <c r="FX32" s="15"/>
      <c r="FY32" s="15"/>
      <c r="FZ32" s="15"/>
      <c r="GA32" s="15"/>
      <c r="GB32" s="15"/>
      <c r="GC32" s="15"/>
      <c r="GD32" s="15"/>
      <c r="GE32" s="15"/>
      <c r="GF32" s="15"/>
      <c r="GG32" s="15"/>
      <c r="GH32" s="15"/>
      <c r="GI32" s="15"/>
      <c r="GJ32" s="15"/>
      <c r="GK32" s="15"/>
      <c r="GL32" s="15"/>
      <c r="GM32" s="15"/>
      <c r="GN32" s="15"/>
      <c r="GO32" s="15"/>
      <c r="GP32" s="15"/>
      <c r="GQ32" s="15"/>
      <c r="GR32" s="15"/>
      <c r="GS32" s="15"/>
      <c r="GT32" s="15"/>
      <c r="GU32" s="15"/>
      <c r="GV32" s="15"/>
      <c r="GW32" s="15"/>
      <c r="GX32" s="15"/>
      <c r="GY32" s="15"/>
      <c r="GZ32" s="15"/>
      <c r="HA32" s="15"/>
      <c r="HB32" s="15"/>
      <c r="HC32" s="15"/>
      <c r="HD32" s="15"/>
      <c r="HE32" s="15"/>
      <c r="HF32" s="15"/>
      <c r="HG32" s="15"/>
      <c r="HH32" s="15"/>
      <c r="HI32" s="15"/>
      <c r="HJ32" s="15"/>
      <c r="HK32" s="15"/>
      <c r="HL32" s="15"/>
      <c r="HM32" s="15"/>
      <c r="HN32" s="15"/>
      <c r="HO32" s="15"/>
      <c r="HP32" s="15"/>
      <c r="HQ32" s="15"/>
      <c r="HR32" s="15"/>
      <c r="HS32" s="15"/>
      <c r="HT32" s="15"/>
      <c r="HU32" s="15"/>
      <c r="HV32" s="15"/>
    </row>
    <row r="33" spans="1:230" customFormat="1">
      <c r="A33" s="42"/>
      <c r="B33" s="45"/>
      <c r="C33" s="56"/>
      <c r="D33" s="56"/>
      <c r="E33" s="45"/>
      <c r="F33" s="45"/>
      <c r="G33" s="15"/>
      <c r="H33" s="15"/>
      <c r="I33" s="15"/>
      <c r="J33" s="15"/>
      <c r="K33" s="80"/>
      <c r="L33" s="80"/>
      <c r="M33" s="80"/>
      <c r="N33" s="80"/>
      <c r="O33" s="45"/>
      <c r="P33" s="45"/>
      <c r="Q33" s="45"/>
      <c r="R33" s="45"/>
      <c r="S33" s="45"/>
      <c r="T33" s="45"/>
      <c r="U33" s="45"/>
      <c r="V33" s="45"/>
      <c r="W33" s="45"/>
      <c r="X33" s="45"/>
      <c r="Y33" s="45"/>
      <c r="Z33" s="45"/>
      <c r="AA33" s="45"/>
      <c r="AB33" s="42"/>
      <c r="AC33" s="15"/>
      <c r="AD33" s="15"/>
      <c r="AE33" s="15"/>
      <c r="AF33" s="15"/>
      <c r="AG33" s="15"/>
      <c r="AH33" s="15"/>
      <c r="AI33" s="15"/>
      <c r="AJ33" s="15"/>
      <c r="AK33" s="15"/>
      <c r="AL33" s="15"/>
      <c r="AM33" s="15"/>
      <c r="AN33" s="15"/>
      <c r="AO33" s="15"/>
      <c r="AP33" s="15"/>
      <c r="AQ33" s="15"/>
      <c r="AR33" s="15"/>
      <c r="AS33" s="15"/>
      <c r="AT33" s="15"/>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c r="BY33" s="15"/>
      <c r="BZ33" s="15"/>
      <c r="CA33" s="15"/>
      <c r="CB33" s="15"/>
      <c r="CC33" s="15"/>
      <c r="CD33" s="15"/>
      <c r="CE33" s="15"/>
      <c r="CF33" s="15"/>
      <c r="CG33" s="15"/>
      <c r="CH33" s="15"/>
      <c r="CI33" s="15"/>
      <c r="CJ33" s="15"/>
      <c r="CK33" s="15"/>
      <c r="CL33" s="15"/>
      <c r="CM33" s="15"/>
      <c r="CN33" s="15"/>
      <c r="CO33" s="15"/>
      <c r="CP33" s="15"/>
      <c r="CQ33" s="15"/>
      <c r="CR33" s="15"/>
      <c r="CS33" s="15"/>
      <c r="CT33" s="15"/>
      <c r="CU33" s="15"/>
      <c r="CV33" s="15"/>
      <c r="CW33" s="15"/>
      <c r="CX33" s="15"/>
      <c r="CY33" s="15"/>
      <c r="CZ33" s="15"/>
      <c r="DA33" s="15"/>
      <c r="DB33" s="15"/>
      <c r="DC33" s="15"/>
      <c r="DD33" s="15"/>
      <c r="DE33" s="15"/>
      <c r="DF33" s="15"/>
      <c r="DG33" s="15"/>
      <c r="DH33" s="15"/>
      <c r="DI33" s="15"/>
      <c r="DJ33" s="15"/>
      <c r="DK33" s="15"/>
      <c r="DL33" s="15"/>
      <c r="DM33" s="15"/>
      <c r="DN33" s="15"/>
      <c r="DO33" s="15"/>
      <c r="DP33" s="15"/>
      <c r="DQ33" s="15"/>
      <c r="DR33" s="15"/>
      <c r="DS33" s="15"/>
      <c r="DT33" s="15"/>
      <c r="DU33" s="15"/>
      <c r="DV33" s="15"/>
      <c r="DW33" s="15"/>
      <c r="DX33" s="15"/>
      <c r="DY33" s="15"/>
      <c r="DZ33" s="15"/>
      <c r="EA33" s="15"/>
      <c r="EB33" s="15"/>
      <c r="EC33" s="15"/>
      <c r="ED33" s="15"/>
      <c r="EE33" s="15"/>
      <c r="EF33" s="15"/>
      <c r="EG33" s="15"/>
      <c r="EH33" s="15"/>
      <c r="EI33" s="15"/>
      <c r="EJ33" s="15"/>
      <c r="EK33" s="15"/>
      <c r="EL33" s="15"/>
      <c r="EM33" s="15"/>
      <c r="EN33" s="15"/>
      <c r="EO33" s="15"/>
      <c r="EP33" s="15"/>
      <c r="EQ33" s="15"/>
      <c r="ER33" s="15"/>
      <c r="ES33" s="15"/>
      <c r="ET33" s="15"/>
      <c r="EU33" s="15"/>
      <c r="EV33" s="15"/>
      <c r="EW33" s="15"/>
      <c r="EX33" s="15"/>
      <c r="EY33" s="15"/>
      <c r="EZ33" s="15"/>
      <c r="FA33" s="15"/>
      <c r="FB33" s="15"/>
      <c r="FC33" s="15"/>
      <c r="FD33" s="15"/>
      <c r="FE33" s="15"/>
      <c r="FF33" s="15"/>
      <c r="FG33" s="15"/>
      <c r="FH33" s="15"/>
      <c r="FI33" s="15"/>
      <c r="FJ33" s="15"/>
      <c r="FK33" s="15"/>
      <c r="FL33" s="15"/>
      <c r="FM33" s="15"/>
      <c r="FN33" s="15"/>
      <c r="FO33" s="15"/>
      <c r="FP33" s="15"/>
      <c r="FQ33" s="15"/>
      <c r="FR33" s="15"/>
      <c r="FS33" s="15"/>
      <c r="FT33" s="15"/>
      <c r="FU33" s="15"/>
      <c r="FV33" s="15"/>
      <c r="FW33" s="15"/>
      <c r="FX33" s="15"/>
      <c r="FY33" s="15"/>
      <c r="FZ33" s="15"/>
      <c r="GA33" s="15"/>
      <c r="GB33" s="15"/>
      <c r="GC33" s="15"/>
      <c r="GD33" s="15"/>
      <c r="GE33" s="15"/>
      <c r="GF33" s="15"/>
      <c r="GG33" s="15"/>
      <c r="GH33" s="15"/>
      <c r="GI33" s="15"/>
      <c r="GJ33" s="15"/>
      <c r="GK33" s="15"/>
      <c r="GL33" s="15"/>
      <c r="GM33" s="15"/>
      <c r="GN33" s="15"/>
      <c r="GO33" s="15"/>
      <c r="GP33" s="15"/>
      <c r="GQ33" s="15"/>
      <c r="GR33" s="15"/>
      <c r="GS33" s="15"/>
      <c r="GT33" s="15"/>
      <c r="GU33" s="15"/>
      <c r="GV33" s="15"/>
      <c r="GW33" s="15"/>
      <c r="GX33" s="15"/>
      <c r="GY33" s="15"/>
      <c r="GZ33" s="15"/>
      <c r="HA33" s="15"/>
      <c r="HB33" s="15"/>
      <c r="HC33" s="15"/>
      <c r="HD33" s="15"/>
      <c r="HE33" s="15"/>
      <c r="HF33" s="15"/>
      <c r="HG33" s="15"/>
      <c r="HH33" s="15"/>
      <c r="HI33" s="15"/>
      <c r="HJ33" s="15"/>
      <c r="HK33" s="15"/>
      <c r="HL33" s="15"/>
      <c r="HM33" s="15"/>
      <c r="HN33" s="15"/>
      <c r="HO33" s="15"/>
      <c r="HP33" s="15"/>
      <c r="HQ33" s="15"/>
      <c r="HR33" s="15"/>
      <c r="HS33" s="15"/>
      <c r="HT33" s="15"/>
      <c r="HU33" s="15"/>
      <c r="HV33" s="15"/>
    </row>
    <row r="34" spans="1:230" customFormat="1">
      <c r="A34" s="42"/>
      <c r="B34" s="45"/>
      <c r="C34" s="56"/>
      <c r="D34" s="56"/>
      <c r="E34" s="45"/>
      <c r="F34" s="45"/>
      <c r="G34" s="15"/>
      <c r="H34" s="15"/>
      <c r="I34" s="15"/>
      <c r="J34" s="15"/>
      <c r="K34" s="80"/>
      <c r="L34" s="80"/>
      <c r="M34" s="80"/>
      <c r="N34" s="80"/>
      <c r="O34" s="45"/>
      <c r="P34" s="45"/>
      <c r="Q34" s="45"/>
      <c r="R34" s="45"/>
      <c r="S34" s="45"/>
      <c r="T34" s="45"/>
      <c r="U34" s="45"/>
      <c r="V34" s="45"/>
      <c r="W34" s="45"/>
      <c r="X34" s="45"/>
      <c r="Y34" s="45"/>
      <c r="Z34" s="45"/>
      <c r="AA34" s="45"/>
      <c r="AB34" s="42"/>
      <c r="AC34" s="15"/>
      <c r="AD34" s="15"/>
      <c r="AE34" s="15"/>
      <c r="AF34" s="15"/>
      <c r="AG34" s="15"/>
      <c r="AH34" s="15"/>
      <c r="AI34" s="15"/>
      <c r="AJ34" s="15"/>
      <c r="AK34" s="15"/>
      <c r="AL34" s="15"/>
      <c r="AM34" s="15"/>
      <c r="AN34" s="15"/>
      <c r="AO34" s="15"/>
      <c r="AP34" s="15"/>
      <c r="AQ34" s="15"/>
      <c r="AR34" s="15"/>
      <c r="AS34" s="15"/>
      <c r="AT34" s="15"/>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c r="BY34" s="15"/>
      <c r="BZ34" s="15"/>
      <c r="CA34" s="15"/>
      <c r="CB34" s="15"/>
      <c r="CC34" s="15"/>
      <c r="CD34" s="15"/>
      <c r="CE34" s="15"/>
      <c r="CF34" s="15"/>
      <c r="CG34" s="15"/>
      <c r="CH34" s="15"/>
      <c r="CI34" s="15"/>
      <c r="CJ34" s="15"/>
      <c r="CK34" s="15"/>
      <c r="CL34" s="15"/>
      <c r="CM34" s="15"/>
      <c r="CN34" s="15"/>
      <c r="CO34" s="15"/>
      <c r="CP34" s="15"/>
      <c r="CQ34" s="15"/>
      <c r="CR34" s="15"/>
      <c r="CS34" s="15"/>
      <c r="CT34" s="15"/>
      <c r="CU34" s="15"/>
      <c r="CV34" s="15"/>
      <c r="CW34" s="15"/>
      <c r="CX34" s="15"/>
      <c r="CY34" s="15"/>
      <c r="CZ34" s="15"/>
      <c r="DA34" s="15"/>
      <c r="DB34" s="15"/>
      <c r="DC34" s="15"/>
      <c r="DD34" s="15"/>
      <c r="DE34" s="15"/>
      <c r="DF34" s="15"/>
      <c r="DG34" s="15"/>
      <c r="DH34" s="15"/>
      <c r="DI34" s="15"/>
      <c r="DJ34" s="15"/>
      <c r="DK34" s="15"/>
      <c r="DL34" s="15"/>
      <c r="DM34" s="15"/>
      <c r="DN34" s="15"/>
      <c r="DO34" s="15"/>
      <c r="DP34" s="15"/>
      <c r="DQ34" s="15"/>
      <c r="DR34" s="15"/>
      <c r="DS34" s="15"/>
      <c r="DT34" s="15"/>
      <c r="DU34" s="15"/>
      <c r="DV34" s="15"/>
      <c r="DW34" s="15"/>
      <c r="DX34" s="15"/>
      <c r="DY34" s="15"/>
      <c r="DZ34" s="15"/>
      <c r="EA34" s="15"/>
      <c r="EB34" s="15"/>
      <c r="EC34" s="15"/>
      <c r="ED34" s="15"/>
      <c r="EE34" s="15"/>
      <c r="EF34" s="15"/>
      <c r="EG34" s="15"/>
      <c r="EH34" s="15"/>
      <c r="EI34" s="15"/>
      <c r="EJ34" s="15"/>
      <c r="EK34" s="15"/>
      <c r="EL34" s="15"/>
      <c r="EM34" s="15"/>
      <c r="EN34" s="15"/>
      <c r="EO34" s="15"/>
      <c r="EP34" s="15"/>
      <c r="EQ34" s="15"/>
      <c r="ER34" s="15"/>
      <c r="ES34" s="15"/>
      <c r="ET34" s="15"/>
      <c r="EU34" s="15"/>
      <c r="EV34" s="15"/>
      <c r="EW34" s="15"/>
      <c r="EX34" s="15"/>
      <c r="EY34" s="15"/>
      <c r="EZ34" s="15"/>
      <c r="FA34" s="15"/>
      <c r="FB34" s="15"/>
      <c r="FC34" s="15"/>
      <c r="FD34" s="15"/>
      <c r="FE34" s="15"/>
      <c r="FF34" s="15"/>
      <c r="FG34" s="15"/>
      <c r="FH34" s="15"/>
      <c r="FI34" s="15"/>
      <c r="FJ34" s="15"/>
      <c r="FK34" s="15"/>
      <c r="FL34" s="15"/>
      <c r="FM34" s="15"/>
      <c r="FN34" s="15"/>
      <c r="FO34" s="15"/>
      <c r="FP34" s="15"/>
      <c r="FQ34" s="15"/>
      <c r="FR34" s="15"/>
      <c r="FS34" s="15"/>
      <c r="FT34" s="15"/>
      <c r="FU34" s="15"/>
      <c r="FV34" s="15"/>
      <c r="FW34" s="15"/>
      <c r="FX34" s="15"/>
      <c r="FY34" s="15"/>
      <c r="FZ34" s="15"/>
      <c r="GA34" s="15"/>
      <c r="GB34" s="15"/>
      <c r="GC34" s="15"/>
      <c r="GD34" s="15"/>
      <c r="GE34" s="15"/>
      <c r="GF34" s="15"/>
      <c r="GG34" s="15"/>
      <c r="GH34" s="15"/>
      <c r="GI34" s="15"/>
      <c r="GJ34" s="15"/>
      <c r="GK34" s="15"/>
      <c r="GL34" s="15"/>
      <c r="GM34" s="15"/>
      <c r="GN34" s="15"/>
      <c r="GO34" s="15"/>
      <c r="GP34" s="15"/>
      <c r="GQ34" s="15"/>
      <c r="GR34" s="15"/>
      <c r="GS34" s="15"/>
      <c r="GT34" s="15"/>
      <c r="GU34" s="15"/>
      <c r="GV34" s="15"/>
      <c r="GW34" s="15"/>
      <c r="GX34" s="15"/>
      <c r="GY34" s="15"/>
      <c r="GZ34" s="15"/>
      <c r="HA34" s="15"/>
      <c r="HB34" s="15"/>
      <c r="HC34" s="15"/>
      <c r="HD34" s="15"/>
      <c r="HE34" s="15"/>
      <c r="HF34" s="15"/>
      <c r="HG34" s="15"/>
      <c r="HH34" s="15"/>
      <c r="HI34" s="15"/>
      <c r="HJ34" s="15"/>
      <c r="HK34" s="15"/>
      <c r="HL34" s="15"/>
      <c r="HM34" s="15"/>
      <c r="HN34" s="15"/>
      <c r="HO34" s="15"/>
      <c r="HP34" s="15"/>
      <c r="HQ34" s="15"/>
      <c r="HR34" s="15"/>
      <c r="HS34" s="15"/>
      <c r="HT34" s="15"/>
      <c r="HU34" s="15"/>
      <c r="HV34" s="15"/>
    </row>
    <row r="35" spans="1:230" customFormat="1">
      <c r="A35" s="42"/>
      <c r="B35" s="47"/>
      <c r="C35" s="47"/>
      <c r="D35" s="47"/>
      <c r="E35" s="47"/>
      <c r="F35" s="47"/>
      <c r="G35" s="47"/>
      <c r="H35" s="47"/>
      <c r="I35" s="47"/>
      <c r="J35" s="47"/>
      <c r="K35" s="47"/>
      <c r="L35" s="47"/>
      <c r="M35" s="47"/>
      <c r="N35" s="47"/>
      <c r="O35" s="47"/>
      <c r="P35" s="47"/>
      <c r="Q35" s="47"/>
      <c r="R35" s="47"/>
      <c r="S35" s="47"/>
      <c r="T35" s="47"/>
      <c r="U35" s="47"/>
      <c r="V35" s="47"/>
      <c r="W35" s="47"/>
      <c r="X35" s="47"/>
      <c r="Y35" s="47"/>
      <c r="Z35" s="47"/>
      <c r="AA35" s="47"/>
      <c r="AB35" s="42"/>
      <c r="AC35" s="15"/>
      <c r="AD35" s="15"/>
      <c r="AE35" s="15"/>
      <c r="AF35" s="15"/>
      <c r="AG35" s="15"/>
      <c r="AH35" s="15"/>
      <c r="AI35" s="15"/>
      <c r="AJ35" s="15"/>
      <c r="AK35" s="15"/>
      <c r="AL35" s="15"/>
      <c r="AM35" s="15"/>
      <c r="AN35" s="15"/>
      <c r="AO35" s="15"/>
      <c r="AP35" s="15"/>
      <c r="AQ35" s="15"/>
      <c r="AR35" s="15"/>
      <c r="AS35" s="15"/>
      <c r="AT35" s="15"/>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c r="BY35" s="15"/>
      <c r="BZ35" s="15"/>
      <c r="CA35" s="15"/>
      <c r="CB35" s="15"/>
      <c r="CC35" s="15"/>
      <c r="CD35" s="15"/>
      <c r="CE35" s="15"/>
      <c r="CF35" s="15"/>
      <c r="CG35" s="15"/>
      <c r="CH35" s="15"/>
      <c r="CI35" s="15"/>
      <c r="CJ35" s="15"/>
      <c r="CK35" s="15"/>
      <c r="CL35" s="15"/>
      <c r="CM35" s="15"/>
      <c r="CN35" s="15"/>
      <c r="CO35" s="15"/>
      <c r="CP35" s="15"/>
      <c r="CQ35" s="15"/>
      <c r="CR35" s="15"/>
      <c r="CS35" s="15"/>
      <c r="CT35" s="15"/>
      <c r="CU35" s="15"/>
      <c r="CV35" s="15"/>
      <c r="CW35" s="15"/>
      <c r="CX35" s="15"/>
      <c r="CY35" s="15"/>
      <c r="CZ35" s="15"/>
      <c r="DA35" s="15"/>
      <c r="DB35" s="15"/>
      <c r="DC35" s="15"/>
      <c r="DD35" s="15"/>
      <c r="DE35" s="15"/>
      <c r="DF35" s="15"/>
      <c r="DG35" s="15"/>
      <c r="DH35" s="15"/>
      <c r="DI35" s="15"/>
      <c r="DJ35" s="15"/>
      <c r="DK35" s="15"/>
      <c r="DL35" s="15"/>
      <c r="DM35" s="15"/>
      <c r="DN35" s="15"/>
      <c r="DO35" s="15"/>
      <c r="DP35" s="15"/>
      <c r="DQ35" s="15"/>
      <c r="DR35" s="15"/>
      <c r="DS35" s="15"/>
      <c r="DT35" s="15"/>
      <c r="DU35" s="15"/>
      <c r="DV35" s="15"/>
      <c r="DW35" s="15"/>
      <c r="DX35" s="15"/>
      <c r="DY35" s="15"/>
      <c r="DZ35" s="15"/>
      <c r="EA35" s="15"/>
      <c r="EB35" s="15"/>
      <c r="EC35" s="15"/>
      <c r="ED35" s="15"/>
      <c r="EE35" s="15"/>
      <c r="EF35" s="15"/>
      <c r="EG35" s="15"/>
      <c r="EH35" s="15"/>
      <c r="EI35" s="15"/>
      <c r="EJ35" s="15"/>
      <c r="EK35" s="15"/>
      <c r="EL35" s="15"/>
      <c r="EM35" s="15"/>
      <c r="EN35" s="15"/>
      <c r="EO35" s="15"/>
      <c r="EP35" s="15"/>
      <c r="EQ35" s="15"/>
      <c r="ER35" s="15"/>
      <c r="ES35" s="15"/>
      <c r="ET35" s="15"/>
      <c r="EU35" s="15"/>
      <c r="EV35" s="15"/>
      <c r="EW35" s="15"/>
      <c r="EX35" s="15"/>
      <c r="EY35" s="15"/>
      <c r="EZ35" s="15"/>
      <c r="FA35" s="15"/>
      <c r="FB35" s="15"/>
      <c r="FC35" s="15"/>
      <c r="FD35" s="15"/>
      <c r="FE35" s="15"/>
      <c r="FF35" s="15"/>
      <c r="FG35" s="15"/>
      <c r="FH35" s="15"/>
      <c r="FI35" s="15"/>
      <c r="FJ35" s="15"/>
      <c r="FK35" s="15"/>
      <c r="FL35" s="15"/>
      <c r="FM35" s="15"/>
      <c r="FN35" s="15"/>
      <c r="FO35" s="15"/>
      <c r="FP35" s="15"/>
      <c r="FQ35" s="15"/>
      <c r="FR35" s="15"/>
      <c r="FS35" s="15"/>
      <c r="FT35" s="15"/>
      <c r="FU35" s="15"/>
      <c r="FV35" s="15"/>
      <c r="FW35" s="15"/>
      <c r="FX35" s="15"/>
      <c r="FY35" s="15"/>
      <c r="FZ35" s="15"/>
      <c r="GA35" s="15"/>
      <c r="GB35" s="15"/>
      <c r="GC35" s="15"/>
      <c r="GD35" s="15"/>
      <c r="GE35" s="15"/>
      <c r="GF35" s="15"/>
      <c r="GG35" s="15"/>
      <c r="GH35" s="15"/>
      <c r="GI35" s="15"/>
      <c r="GJ35" s="15"/>
      <c r="GK35" s="15"/>
      <c r="GL35" s="15"/>
      <c r="GM35" s="15"/>
      <c r="GN35" s="15"/>
      <c r="GO35" s="15"/>
      <c r="GP35" s="15"/>
      <c r="GQ35" s="15"/>
      <c r="GR35" s="15"/>
      <c r="GS35" s="15"/>
      <c r="GT35" s="15"/>
      <c r="GU35" s="15"/>
      <c r="GV35" s="15"/>
      <c r="GW35" s="15"/>
      <c r="GX35" s="15"/>
      <c r="GY35" s="15"/>
      <c r="GZ35" s="15"/>
      <c r="HA35" s="15"/>
      <c r="HB35" s="15"/>
      <c r="HC35" s="15"/>
      <c r="HD35" s="15"/>
      <c r="HE35" s="15"/>
      <c r="HF35" s="15"/>
      <c r="HG35" s="15"/>
      <c r="HH35" s="15"/>
      <c r="HI35" s="15"/>
      <c r="HJ35" s="15"/>
      <c r="HK35" s="15"/>
      <c r="HL35" s="15"/>
      <c r="HM35" s="15"/>
      <c r="HN35" s="15"/>
      <c r="HO35" s="15"/>
      <c r="HP35" s="15"/>
      <c r="HQ35" s="15"/>
      <c r="HR35" s="15"/>
      <c r="HS35" s="15"/>
      <c r="HT35" s="15"/>
      <c r="HU35" s="15"/>
      <c r="HV35" s="15"/>
    </row>
    <row r="36" spans="1:230" customFormat="1" ht="21">
      <c r="A36" s="42"/>
      <c r="B36" s="47"/>
      <c r="C36" s="53" t="s">
        <v>535</v>
      </c>
      <c r="D36" s="47"/>
      <c r="E36" s="47"/>
      <c r="F36" s="47"/>
      <c r="G36" s="47"/>
      <c r="H36" s="47"/>
      <c r="I36" s="47"/>
      <c r="J36" s="47"/>
      <c r="K36" s="47"/>
      <c r="L36" s="47"/>
      <c r="M36" s="47"/>
      <c r="N36" s="47"/>
      <c r="O36" s="47"/>
      <c r="P36" s="47"/>
      <c r="Q36" s="47"/>
      <c r="R36" s="47"/>
      <c r="S36" s="47"/>
      <c r="T36" s="47"/>
      <c r="U36" s="47"/>
      <c r="V36" s="47"/>
      <c r="W36" s="47"/>
      <c r="X36" s="47"/>
      <c r="Y36" s="47"/>
      <c r="Z36" s="47"/>
      <c r="AA36" s="47"/>
      <c r="AB36" s="42"/>
      <c r="AC36" s="15"/>
      <c r="AD36" s="15"/>
      <c r="AE36" s="15"/>
      <c r="AF36" s="15"/>
      <c r="AG36" s="15"/>
      <c r="AH36" s="15"/>
      <c r="AI36" s="15"/>
      <c r="AJ36" s="15"/>
      <c r="AK36" s="15"/>
      <c r="AL36" s="15"/>
      <c r="AM36" s="15"/>
      <c r="AN36" s="15"/>
      <c r="AO36" s="15"/>
      <c r="AP36" s="15"/>
      <c r="AQ36" s="15"/>
      <c r="AR36" s="15"/>
      <c r="AS36" s="15"/>
      <c r="AT36" s="15"/>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c r="BY36" s="15"/>
      <c r="BZ36" s="15"/>
      <c r="CA36" s="15"/>
      <c r="CB36" s="15"/>
      <c r="CC36" s="15"/>
      <c r="CD36" s="15"/>
      <c r="CE36" s="15"/>
      <c r="CF36" s="15"/>
      <c r="CG36" s="15"/>
      <c r="CH36" s="15"/>
      <c r="CI36" s="15"/>
      <c r="CJ36" s="15"/>
      <c r="CK36" s="15"/>
      <c r="CL36" s="15"/>
      <c r="CM36" s="15"/>
      <c r="CN36" s="15"/>
      <c r="CO36" s="15"/>
      <c r="CP36" s="15"/>
      <c r="CQ36" s="15"/>
      <c r="CR36" s="15"/>
      <c r="CS36" s="15"/>
      <c r="CT36" s="15"/>
      <c r="CU36" s="15"/>
      <c r="CV36" s="15"/>
      <c r="CW36" s="15"/>
      <c r="CX36" s="15"/>
      <c r="CY36" s="15"/>
      <c r="CZ36" s="15"/>
      <c r="DA36" s="15"/>
      <c r="DB36" s="15"/>
      <c r="DC36" s="15"/>
      <c r="DD36" s="15"/>
      <c r="DE36" s="15"/>
      <c r="DF36" s="15"/>
      <c r="DG36" s="15"/>
      <c r="DH36" s="15"/>
      <c r="DI36" s="15"/>
      <c r="DJ36" s="15"/>
      <c r="DK36" s="15"/>
      <c r="DL36" s="15"/>
      <c r="DM36" s="15"/>
      <c r="DN36" s="15"/>
      <c r="DO36" s="15"/>
      <c r="DP36" s="15"/>
      <c r="DQ36" s="15"/>
      <c r="DR36" s="15"/>
      <c r="DS36" s="15"/>
      <c r="DT36" s="15"/>
      <c r="DU36" s="15"/>
      <c r="DV36" s="15"/>
      <c r="DW36" s="15"/>
      <c r="DX36" s="15"/>
      <c r="DY36" s="15"/>
      <c r="DZ36" s="15"/>
      <c r="EA36" s="15"/>
      <c r="EB36" s="15"/>
      <c r="EC36" s="15"/>
      <c r="ED36" s="15"/>
      <c r="EE36" s="15"/>
      <c r="EF36" s="15"/>
      <c r="EG36" s="15"/>
      <c r="EH36" s="15"/>
      <c r="EI36" s="15"/>
      <c r="EJ36" s="15"/>
      <c r="EK36" s="15"/>
      <c r="EL36" s="15"/>
      <c r="EM36" s="15"/>
      <c r="EN36" s="15"/>
      <c r="EO36" s="15"/>
      <c r="EP36" s="15"/>
      <c r="EQ36" s="15"/>
      <c r="ER36" s="15"/>
      <c r="ES36" s="15"/>
      <c r="ET36" s="15"/>
      <c r="EU36" s="15"/>
      <c r="EV36" s="15"/>
      <c r="EW36" s="15"/>
      <c r="EX36" s="15"/>
      <c r="EY36" s="15"/>
      <c r="EZ36" s="15"/>
      <c r="FA36" s="15"/>
      <c r="FB36" s="15"/>
      <c r="FC36" s="15"/>
      <c r="FD36" s="15"/>
      <c r="FE36" s="15"/>
      <c r="FF36" s="15"/>
      <c r="FG36" s="15"/>
      <c r="FH36" s="15"/>
      <c r="FI36" s="15"/>
      <c r="FJ36" s="15"/>
      <c r="FK36" s="15"/>
      <c r="FL36" s="15"/>
      <c r="FM36" s="15"/>
      <c r="FN36" s="15"/>
      <c r="FO36" s="15"/>
      <c r="FP36" s="15"/>
      <c r="FQ36" s="15"/>
      <c r="FR36" s="15"/>
      <c r="FS36" s="15"/>
      <c r="FT36" s="15"/>
      <c r="FU36" s="15"/>
      <c r="FV36" s="15"/>
      <c r="FW36" s="15"/>
      <c r="FX36" s="15"/>
      <c r="FY36" s="15"/>
      <c r="FZ36" s="15"/>
      <c r="GA36" s="15"/>
      <c r="GB36" s="15"/>
      <c r="GC36" s="15"/>
      <c r="GD36" s="15"/>
      <c r="GE36" s="15"/>
      <c r="GF36" s="15"/>
      <c r="GG36" s="15"/>
      <c r="GH36" s="15"/>
      <c r="GI36" s="15"/>
      <c r="GJ36" s="15"/>
      <c r="GK36" s="15"/>
      <c r="GL36" s="15"/>
      <c r="GM36" s="15"/>
      <c r="GN36" s="15"/>
      <c r="GO36" s="15"/>
      <c r="GP36" s="15"/>
      <c r="GQ36" s="15"/>
      <c r="GR36" s="15"/>
      <c r="GS36" s="15"/>
      <c r="GT36" s="15"/>
      <c r="GU36" s="15"/>
      <c r="GV36" s="15"/>
      <c r="GW36" s="15"/>
      <c r="GX36" s="15"/>
      <c r="GY36" s="15"/>
      <c r="GZ36" s="15"/>
      <c r="HA36" s="15"/>
      <c r="HB36" s="15"/>
      <c r="HC36" s="15"/>
      <c r="HD36" s="15"/>
      <c r="HE36" s="15"/>
      <c r="HF36" s="15"/>
      <c r="HG36" s="15"/>
      <c r="HH36" s="15"/>
      <c r="HI36" s="15"/>
      <c r="HJ36" s="15"/>
      <c r="HK36" s="15"/>
      <c r="HL36" s="15"/>
      <c r="HM36" s="15"/>
      <c r="HN36" s="15"/>
      <c r="HO36" s="15"/>
      <c r="HP36" s="15"/>
      <c r="HQ36" s="15"/>
      <c r="HR36" s="15"/>
      <c r="HS36" s="15"/>
      <c r="HT36" s="15"/>
      <c r="HU36" s="15"/>
      <c r="HV36" s="15"/>
    </row>
    <row r="37" spans="1:230" customFormat="1">
      <c r="A37" s="42"/>
      <c r="B37" s="47"/>
      <c r="C37" s="47"/>
      <c r="D37" s="47"/>
      <c r="E37" s="47"/>
      <c r="F37" s="47"/>
      <c r="G37" s="47"/>
      <c r="H37" s="47"/>
      <c r="I37" s="47"/>
      <c r="J37" s="47"/>
      <c r="K37" s="47"/>
      <c r="L37" s="47"/>
      <c r="M37" s="47"/>
      <c r="N37" s="47"/>
      <c r="O37" s="47"/>
      <c r="P37" s="47"/>
      <c r="Q37" s="47"/>
      <c r="R37" s="47"/>
      <c r="S37" s="47"/>
      <c r="T37" s="47"/>
      <c r="U37" s="47"/>
      <c r="V37" s="47"/>
      <c r="W37" s="47"/>
      <c r="X37" s="47"/>
      <c r="Y37" s="47"/>
      <c r="Z37" s="47"/>
      <c r="AA37" s="47"/>
      <c r="AB37" s="42"/>
      <c r="AC37" s="15"/>
      <c r="AD37" s="15"/>
      <c r="AE37" s="15"/>
      <c r="AF37" s="15"/>
      <c r="AG37" s="15"/>
      <c r="AH37" s="15"/>
      <c r="AI37" s="15"/>
      <c r="AJ37" s="15"/>
      <c r="AK37" s="15"/>
      <c r="AL37" s="15"/>
      <c r="AM37" s="15"/>
      <c r="AN37" s="15"/>
      <c r="AO37" s="15"/>
      <c r="AP37" s="15"/>
      <c r="AQ37" s="15"/>
      <c r="AR37" s="15"/>
      <c r="AS37" s="15"/>
      <c r="AT37" s="15"/>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c r="BY37" s="15"/>
      <c r="BZ37" s="15"/>
      <c r="CA37" s="15"/>
      <c r="CB37" s="15"/>
      <c r="CC37" s="15"/>
      <c r="CD37" s="15"/>
      <c r="CE37" s="15"/>
      <c r="CF37" s="15"/>
      <c r="CG37" s="15"/>
      <c r="CH37" s="15"/>
      <c r="CI37" s="15"/>
      <c r="CJ37" s="15"/>
      <c r="CK37" s="15"/>
      <c r="CL37" s="15"/>
      <c r="CM37" s="15"/>
      <c r="CN37" s="15"/>
      <c r="CO37" s="15"/>
      <c r="CP37" s="15"/>
      <c r="CQ37" s="15"/>
      <c r="CR37" s="15"/>
      <c r="CS37" s="15"/>
      <c r="CT37" s="15"/>
      <c r="CU37" s="15"/>
      <c r="CV37" s="15"/>
      <c r="CW37" s="15"/>
      <c r="CX37" s="15"/>
      <c r="CY37" s="15"/>
      <c r="CZ37" s="15"/>
      <c r="DA37" s="15"/>
      <c r="DB37" s="15"/>
      <c r="DC37" s="15"/>
      <c r="DD37" s="15"/>
      <c r="DE37" s="15"/>
      <c r="DF37" s="15"/>
      <c r="DG37" s="15"/>
      <c r="DH37" s="15"/>
      <c r="DI37" s="15"/>
      <c r="DJ37" s="15"/>
      <c r="DK37" s="15"/>
      <c r="DL37" s="15"/>
      <c r="DM37" s="15"/>
      <c r="DN37" s="15"/>
      <c r="DO37" s="15"/>
      <c r="DP37" s="15"/>
      <c r="DQ37" s="15"/>
      <c r="DR37" s="15"/>
      <c r="DS37" s="15"/>
      <c r="DT37" s="15"/>
      <c r="DU37" s="15"/>
      <c r="DV37" s="15"/>
      <c r="DW37" s="15"/>
      <c r="DX37" s="15"/>
      <c r="DY37" s="15"/>
      <c r="DZ37" s="15"/>
      <c r="EA37" s="15"/>
      <c r="EB37" s="15"/>
      <c r="EC37" s="15"/>
      <c r="ED37" s="15"/>
      <c r="EE37" s="15"/>
      <c r="EF37" s="15"/>
      <c r="EG37" s="15"/>
      <c r="EH37" s="15"/>
      <c r="EI37" s="15"/>
      <c r="EJ37" s="15"/>
      <c r="EK37" s="15"/>
      <c r="EL37" s="15"/>
      <c r="EM37" s="15"/>
      <c r="EN37" s="15"/>
      <c r="EO37" s="15"/>
      <c r="EP37" s="15"/>
      <c r="EQ37" s="15"/>
      <c r="ER37" s="15"/>
      <c r="ES37" s="15"/>
      <c r="ET37" s="15"/>
      <c r="EU37" s="15"/>
      <c r="EV37" s="15"/>
      <c r="EW37" s="15"/>
      <c r="EX37" s="15"/>
      <c r="EY37" s="15"/>
      <c r="EZ37" s="15"/>
      <c r="FA37" s="15"/>
      <c r="FB37" s="15"/>
      <c r="FC37" s="15"/>
      <c r="FD37" s="15"/>
      <c r="FE37" s="15"/>
      <c r="FF37" s="15"/>
      <c r="FG37" s="15"/>
      <c r="FH37" s="15"/>
      <c r="FI37" s="15"/>
      <c r="FJ37" s="15"/>
      <c r="FK37" s="15"/>
      <c r="FL37" s="15"/>
      <c r="FM37" s="15"/>
      <c r="FN37" s="15"/>
      <c r="FO37" s="15"/>
      <c r="FP37" s="15"/>
      <c r="FQ37" s="15"/>
      <c r="FR37" s="15"/>
      <c r="FS37" s="15"/>
      <c r="FT37" s="15"/>
      <c r="FU37" s="15"/>
      <c r="FV37" s="15"/>
      <c r="FW37" s="15"/>
      <c r="FX37" s="15"/>
      <c r="FY37" s="15"/>
      <c r="FZ37" s="15"/>
      <c r="GA37" s="15"/>
      <c r="GB37" s="15"/>
      <c r="GC37" s="15"/>
      <c r="GD37" s="15"/>
      <c r="GE37" s="15"/>
      <c r="GF37" s="15"/>
      <c r="GG37" s="15"/>
      <c r="GH37" s="15"/>
      <c r="GI37" s="15"/>
      <c r="GJ37" s="15"/>
      <c r="GK37" s="15"/>
      <c r="GL37" s="15"/>
      <c r="GM37" s="15"/>
      <c r="GN37" s="15"/>
      <c r="GO37" s="15"/>
      <c r="GP37" s="15"/>
      <c r="GQ37" s="15"/>
      <c r="GR37" s="15"/>
      <c r="GS37" s="15"/>
      <c r="GT37" s="15"/>
      <c r="GU37" s="15"/>
      <c r="GV37" s="15"/>
      <c r="GW37" s="15"/>
      <c r="GX37" s="15"/>
      <c r="GY37" s="15"/>
      <c r="GZ37" s="15"/>
      <c r="HA37" s="15"/>
      <c r="HB37" s="15"/>
      <c r="HC37" s="15"/>
      <c r="HD37" s="15"/>
      <c r="HE37" s="15"/>
      <c r="HF37" s="15"/>
      <c r="HG37" s="15"/>
      <c r="HH37" s="15"/>
      <c r="HI37" s="15"/>
      <c r="HJ37" s="15"/>
      <c r="HK37" s="15"/>
      <c r="HL37" s="15"/>
      <c r="HM37" s="15"/>
      <c r="HN37" s="15"/>
      <c r="HO37" s="15"/>
      <c r="HP37" s="15"/>
      <c r="HQ37" s="15"/>
      <c r="HR37" s="15"/>
      <c r="HS37" s="15"/>
      <c r="HT37" s="15"/>
      <c r="HU37" s="15"/>
      <c r="HV37" s="15"/>
    </row>
    <row r="38" spans="1:230" customFormat="1">
      <c r="A38" s="42"/>
      <c r="B38" s="45"/>
      <c r="C38" s="56"/>
      <c r="D38" s="56"/>
      <c r="E38" s="45"/>
      <c r="F38" s="45"/>
      <c r="G38" s="15"/>
      <c r="H38" s="15"/>
      <c r="I38" s="15"/>
      <c r="J38" s="15"/>
      <c r="K38" s="80"/>
      <c r="L38" s="80"/>
      <c r="M38" s="80"/>
      <c r="N38" s="80"/>
      <c r="O38" s="45"/>
      <c r="P38" s="45"/>
      <c r="Q38" s="45"/>
      <c r="R38" s="45"/>
      <c r="S38" s="45"/>
      <c r="T38" s="45"/>
      <c r="U38" s="45"/>
      <c r="V38" s="45"/>
      <c r="W38" s="45"/>
      <c r="X38" s="45"/>
      <c r="Y38" s="45"/>
      <c r="Z38" s="45"/>
      <c r="AA38" s="45"/>
      <c r="AB38" s="42"/>
      <c r="AC38" s="15"/>
      <c r="AD38" s="15"/>
      <c r="AE38" s="15"/>
      <c r="AF38" s="15"/>
      <c r="AG38" s="15"/>
      <c r="AH38" s="15"/>
      <c r="AI38" s="15"/>
      <c r="AJ38" s="15"/>
      <c r="AK38" s="15"/>
      <c r="AL38" s="15"/>
      <c r="AM38" s="15"/>
      <c r="AN38" s="15"/>
      <c r="AO38" s="15"/>
      <c r="AP38" s="15"/>
      <c r="AQ38" s="15"/>
      <c r="AR38" s="15"/>
      <c r="AS38" s="15"/>
      <c r="AT38" s="15"/>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c r="BY38" s="15"/>
      <c r="BZ38" s="15"/>
      <c r="CA38" s="15"/>
      <c r="CB38" s="15"/>
      <c r="CC38" s="15"/>
      <c r="CD38" s="15"/>
      <c r="CE38" s="15"/>
      <c r="CF38" s="15"/>
      <c r="CG38" s="15"/>
      <c r="CH38" s="15"/>
      <c r="CI38" s="15"/>
      <c r="CJ38" s="15"/>
      <c r="CK38" s="15"/>
      <c r="CL38" s="15"/>
      <c r="CM38" s="15"/>
      <c r="CN38" s="15"/>
      <c r="CO38" s="15"/>
      <c r="CP38" s="15"/>
      <c r="CQ38" s="15"/>
      <c r="CR38" s="15"/>
      <c r="CS38" s="15"/>
      <c r="CT38" s="15"/>
      <c r="CU38" s="15"/>
      <c r="CV38" s="15"/>
      <c r="CW38" s="15"/>
      <c r="CX38" s="15"/>
      <c r="CY38" s="15"/>
      <c r="CZ38" s="15"/>
      <c r="DA38" s="15"/>
      <c r="DB38" s="15"/>
      <c r="DC38" s="15"/>
      <c r="DD38" s="15"/>
      <c r="DE38" s="15"/>
      <c r="DF38" s="15"/>
      <c r="DG38" s="15"/>
      <c r="DH38" s="15"/>
      <c r="DI38" s="15"/>
      <c r="DJ38" s="15"/>
      <c r="DK38" s="15"/>
      <c r="DL38" s="15"/>
      <c r="DM38" s="15"/>
      <c r="DN38" s="15"/>
      <c r="DO38" s="15"/>
      <c r="DP38" s="15"/>
      <c r="DQ38" s="15"/>
      <c r="DR38" s="15"/>
      <c r="DS38" s="15"/>
      <c r="DT38" s="15"/>
      <c r="DU38" s="15"/>
      <c r="DV38" s="15"/>
      <c r="DW38" s="15"/>
      <c r="DX38" s="15"/>
      <c r="DY38" s="15"/>
      <c r="DZ38" s="15"/>
      <c r="EA38" s="15"/>
      <c r="EB38" s="15"/>
      <c r="EC38" s="15"/>
      <c r="ED38" s="15"/>
      <c r="EE38" s="15"/>
      <c r="EF38" s="15"/>
      <c r="EG38" s="15"/>
      <c r="EH38" s="15"/>
      <c r="EI38" s="15"/>
      <c r="EJ38" s="15"/>
      <c r="EK38" s="15"/>
      <c r="EL38" s="15"/>
      <c r="EM38" s="15"/>
      <c r="EN38" s="15"/>
      <c r="EO38" s="15"/>
      <c r="EP38" s="15"/>
      <c r="EQ38" s="15"/>
      <c r="ER38" s="15"/>
      <c r="ES38" s="15"/>
      <c r="ET38" s="15"/>
      <c r="EU38" s="15"/>
      <c r="EV38" s="15"/>
      <c r="EW38" s="15"/>
      <c r="EX38" s="15"/>
      <c r="EY38" s="15"/>
      <c r="EZ38" s="15"/>
      <c r="FA38" s="15"/>
      <c r="FB38" s="15"/>
      <c r="FC38" s="15"/>
      <c r="FD38" s="15"/>
      <c r="FE38" s="15"/>
      <c r="FF38" s="15"/>
      <c r="FG38" s="15"/>
      <c r="FH38" s="15"/>
      <c r="FI38" s="15"/>
      <c r="FJ38" s="15"/>
      <c r="FK38" s="15"/>
      <c r="FL38" s="15"/>
      <c r="FM38" s="15"/>
      <c r="FN38" s="15"/>
      <c r="FO38" s="15"/>
      <c r="FP38" s="15"/>
      <c r="FQ38" s="15"/>
      <c r="FR38" s="15"/>
      <c r="FS38" s="15"/>
      <c r="FT38" s="15"/>
      <c r="FU38" s="15"/>
      <c r="FV38" s="15"/>
      <c r="FW38" s="15"/>
      <c r="FX38" s="15"/>
      <c r="FY38" s="15"/>
      <c r="FZ38" s="15"/>
      <c r="GA38" s="15"/>
      <c r="GB38" s="15"/>
      <c r="GC38" s="15"/>
      <c r="GD38" s="15"/>
      <c r="GE38" s="15"/>
      <c r="GF38" s="15"/>
      <c r="GG38" s="15"/>
      <c r="GH38" s="15"/>
      <c r="GI38" s="15"/>
      <c r="GJ38" s="15"/>
      <c r="GK38" s="15"/>
      <c r="GL38" s="15"/>
      <c r="GM38" s="15"/>
      <c r="GN38" s="15"/>
      <c r="GO38" s="15"/>
      <c r="GP38" s="15"/>
      <c r="GQ38" s="15"/>
      <c r="GR38" s="15"/>
      <c r="GS38" s="15"/>
      <c r="GT38" s="15"/>
      <c r="GU38" s="15"/>
      <c r="GV38" s="15"/>
      <c r="GW38" s="15"/>
      <c r="GX38" s="15"/>
      <c r="GY38" s="15"/>
      <c r="GZ38" s="15"/>
      <c r="HA38" s="15"/>
      <c r="HB38" s="15"/>
      <c r="HC38" s="15"/>
      <c r="HD38" s="15"/>
      <c r="HE38" s="15"/>
      <c r="HF38" s="15"/>
      <c r="HG38" s="15"/>
      <c r="HH38" s="15"/>
      <c r="HI38" s="15"/>
      <c r="HJ38" s="15"/>
      <c r="HK38" s="15"/>
      <c r="HL38" s="15"/>
      <c r="HM38" s="15"/>
      <c r="HN38" s="15"/>
      <c r="HO38" s="15"/>
      <c r="HP38" s="15"/>
      <c r="HQ38" s="15"/>
      <c r="HR38" s="15"/>
      <c r="HS38" s="15"/>
      <c r="HT38" s="15"/>
      <c r="HU38" s="15"/>
      <c r="HV38" s="15"/>
    </row>
    <row r="39" spans="1:230" customFormat="1">
      <c r="A39" s="42"/>
      <c r="B39" s="45"/>
      <c r="C39" s="56"/>
      <c r="D39" s="56"/>
      <c r="E39" s="45"/>
      <c r="F39" s="45"/>
      <c r="G39" s="15"/>
      <c r="H39" s="15"/>
      <c r="I39" s="15"/>
      <c r="J39" s="15"/>
      <c r="K39" s="80"/>
      <c r="L39" s="80"/>
      <c r="M39" s="80"/>
      <c r="N39" s="80"/>
      <c r="O39" s="45"/>
      <c r="P39" s="45"/>
      <c r="Q39" s="45"/>
      <c r="R39" s="45"/>
      <c r="S39" s="45"/>
      <c r="T39" s="45"/>
      <c r="U39" s="45"/>
      <c r="V39" s="45"/>
      <c r="W39" s="45"/>
      <c r="X39" s="45"/>
      <c r="Y39" s="45"/>
      <c r="Z39" s="45"/>
      <c r="AA39" s="45"/>
      <c r="AB39" s="42"/>
      <c r="AC39" s="15"/>
      <c r="AD39" s="15"/>
      <c r="AE39" s="15"/>
      <c r="AF39" s="15"/>
      <c r="AG39" s="15"/>
      <c r="AH39" s="15"/>
      <c r="AI39" s="15"/>
      <c r="AJ39" s="15"/>
      <c r="AK39" s="15"/>
      <c r="AL39" s="15"/>
      <c r="AM39" s="15"/>
      <c r="AN39" s="15"/>
      <c r="AO39" s="15"/>
      <c r="AP39" s="15"/>
      <c r="AQ39" s="15"/>
      <c r="AR39" s="15"/>
      <c r="AS39" s="15"/>
      <c r="AT39" s="15"/>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c r="BY39" s="15"/>
      <c r="BZ39" s="15"/>
      <c r="CA39" s="15"/>
      <c r="CB39" s="15"/>
      <c r="CC39" s="15"/>
      <c r="CD39" s="15"/>
      <c r="CE39" s="15"/>
      <c r="CF39" s="15"/>
      <c r="CG39" s="15"/>
      <c r="CH39" s="15"/>
      <c r="CI39" s="15"/>
      <c r="CJ39" s="15"/>
      <c r="CK39" s="15"/>
      <c r="CL39" s="15"/>
      <c r="CM39" s="15"/>
      <c r="CN39" s="15"/>
      <c r="CO39" s="15"/>
      <c r="CP39" s="15"/>
      <c r="CQ39" s="15"/>
      <c r="CR39" s="15"/>
      <c r="CS39" s="15"/>
      <c r="CT39" s="15"/>
      <c r="CU39" s="15"/>
      <c r="CV39" s="15"/>
      <c r="CW39" s="15"/>
      <c r="CX39" s="15"/>
      <c r="CY39" s="15"/>
      <c r="CZ39" s="15"/>
      <c r="DA39" s="15"/>
      <c r="DB39" s="15"/>
      <c r="DC39" s="15"/>
      <c r="DD39" s="15"/>
      <c r="DE39" s="15"/>
      <c r="DF39" s="15"/>
      <c r="DG39" s="15"/>
      <c r="DH39" s="15"/>
      <c r="DI39" s="15"/>
      <c r="DJ39" s="15"/>
      <c r="DK39" s="15"/>
      <c r="DL39" s="15"/>
      <c r="DM39" s="15"/>
      <c r="DN39" s="15"/>
      <c r="DO39" s="15"/>
      <c r="DP39" s="15"/>
      <c r="DQ39" s="15"/>
      <c r="DR39" s="15"/>
      <c r="DS39" s="15"/>
      <c r="DT39" s="15"/>
      <c r="DU39" s="15"/>
      <c r="DV39" s="15"/>
      <c r="DW39" s="15"/>
      <c r="DX39" s="15"/>
      <c r="DY39" s="15"/>
      <c r="DZ39" s="15"/>
      <c r="EA39" s="15"/>
      <c r="EB39" s="15"/>
      <c r="EC39" s="15"/>
      <c r="ED39" s="15"/>
      <c r="EE39" s="15"/>
      <c r="EF39" s="15"/>
      <c r="EG39" s="15"/>
      <c r="EH39" s="15"/>
      <c r="EI39" s="15"/>
      <c r="EJ39" s="15"/>
      <c r="EK39" s="15"/>
      <c r="EL39" s="15"/>
      <c r="EM39" s="15"/>
      <c r="EN39" s="15"/>
      <c r="EO39" s="15"/>
      <c r="EP39" s="15"/>
      <c r="EQ39" s="15"/>
      <c r="ER39" s="15"/>
      <c r="ES39" s="15"/>
      <c r="ET39" s="15"/>
      <c r="EU39" s="15"/>
      <c r="EV39" s="15"/>
      <c r="EW39" s="15"/>
      <c r="EX39" s="15"/>
      <c r="EY39" s="15"/>
      <c r="EZ39" s="15"/>
      <c r="FA39" s="15"/>
      <c r="FB39" s="15"/>
      <c r="FC39" s="15"/>
      <c r="FD39" s="15"/>
      <c r="FE39" s="15"/>
      <c r="FF39" s="15"/>
      <c r="FG39" s="15"/>
      <c r="FH39" s="15"/>
      <c r="FI39" s="15"/>
      <c r="FJ39" s="15"/>
      <c r="FK39" s="15"/>
      <c r="FL39" s="15"/>
      <c r="FM39" s="15"/>
      <c r="FN39" s="15"/>
      <c r="FO39" s="15"/>
      <c r="FP39" s="15"/>
      <c r="FQ39" s="15"/>
      <c r="FR39" s="15"/>
      <c r="FS39" s="15"/>
      <c r="FT39" s="15"/>
      <c r="FU39" s="15"/>
      <c r="FV39" s="15"/>
      <c r="FW39" s="15"/>
      <c r="FX39" s="15"/>
      <c r="FY39" s="15"/>
      <c r="FZ39" s="15"/>
      <c r="GA39" s="15"/>
      <c r="GB39" s="15"/>
      <c r="GC39" s="15"/>
      <c r="GD39" s="15"/>
      <c r="GE39" s="15"/>
      <c r="GF39" s="15"/>
      <c r="GG39" s="15"/>
      <c r="GH39" s="15"/>
      <c r="GI39" s="15"/>
      <c r="GJ39" s="15"/>
      <c r="GK39" s="15"/>
      <c r="GL39" s="15"/>
      <c r="GM39" s="15"/>
      <c r="GN39" s="15"/>
      <c r="GO39" s="15"/>
      <c r="GP39" s="15"/>
      <c r="GQ39" s="15"/>
      <c r="GR39" s="15"/>
      <c r="GS39" s="15"/>
      <c r="GT39" s="15"/>
      <c r="GU39" s="15"/>
      <c r="GV39" s="15"/>
      <c r="GW39" s="15"/>
      <c r="GX39" s="15"/>
      <c r="GY39" s="15"/>
      <c r="GZ39" s="15"/>
      <c r="HA39" s="15"/>
      <c r="HB39" s="15"/>
      <c r="HC39" s="15"/>
      <c r="HD39" s="15"/>
      <c r="HE39" s="15"/>
      <c r="HF39" s="15"/>
      <c r="HG39" s="15"/>
      <c r="HH39" s="15"/>
      <c r="HI39" s="15"/>
      <c r="HJ39" s="15"/>
      <c r="HK39" s="15"/>
      <c r="HL39" s="15"/>
      <c r="HM39" s="15"/>
      <c r="HN39" s="15"/>
      <c r="HO39" s="15"/>
      <c r="HP39" s="15"/>
      <c r="HQ39" s="15"/>
      <c r="HR39" s="15"/>
      <c r="HS39" s="15"/>
      <c r="HT39" s="15"/>
      <c r="HU39" s="15"/>
      <c r="HV39" s="15"/>
    </row>
    <row r="40" spans="1:230" customFormat="1">
      <c r="A40" s="42"/>
      <c r="B40" s="45"/>
      <c r="C40" s="124" t="str">
        <f>VLOOKUP(H43,lista_kierunki_swiata3,3,0)</f>
        <v>S</v>
      </c>
      <c r="D40" s="56"/>
      <c r="E40" s="45"/>
      <c r="F40" s="45"/>
      <c r="G40" s="15"/>
      <c r="H40" s="15"/>
      <c r="I40" s="15"/>
      <c r="J40" s="15"/>
      <c r="K40" s="80"/>
      <c r="L40" s="80"/>
      <c r="M40" s="80"/>
      <c r="N40" s="80"/>
      <c r="O40" s="122" t="str">
        <f>VLOOKUP(T43,lista_kierunki_swiata3,3,0)</f>
        <v>W</v>
      </c>
      <c r="P40" s="15"/>
      <c r="Q40" s="45"/>
      <c r="R40" s="45"/>
      <c r="S40" s="45"/>
      <c r="T40" s="45"/>
      <c r="U40" s="45"/>
      <c r="V40" s="45"/>
      <c r="W40" s="45"/>
      <c r="X40" s="45"/>
      <c r="Y40" s="45"/>
      <c r="Z40" s="45"/>
      <c r="AA40" s="45"/>
      <c r="AB40" s="42"/>
      <c r="AC40" s="15"/>
      <c r="AD40" s="15"/>
      <c r="AE40" s="15"/>
      <c r="AF40" s="15"/>
      <c r="AG40" s="15"/>
      <c r="AH40" s="15"/>
      <c r="AI40" s="15"/>
      <c r="AJ40" s="15"/>
      <c r="AK40" s="15"/>
      <c r="AL40" s="15"/>
      <c r="AM40" s="15"/>
      <c r="AN40" s="15"/>
      <c r="AO40" s="15"/>
      <c r="AP40" s="15"/>
      <c r="AQ40" s="15"/>
      <c r="AR40" s="15"/>
      <c r="AS40" s="15"/>
      <c r="AT40" s="15"/>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c r="BY40" s="15"/>
      <c r="BZ40" s="15"/>
      <c r="CA40" s="15"/>
      <c r="CB40" s="15"/>
      <c r="CC40" s="15"/>
      <c r="CD40" s="15"/>
      <c r="CE40" s="15"/>
      <c r="CF40" s="15"/>
      <c r="CG40" s="15"/>
      <c r="CH40" s="15"/>
      <c r="CI40" s="15"/>
      <c r="CJ40" s="15"/>
      <c r="CK40" s="15"/>
      <c r="CL40" s="15"/>
      <c r="CM40" s="15"/>
      <c r="CN40" s="15"/>
      <c r="CO40" s="15"/>
      <c r="CP40" s="15"/>
      <c r="CQ40" s="15"/>
      <c r="CR40" s="15"/>
      <c r="CS40" s="15"/>
      <c r="CT40" s="15"/>
      <c r="CU40" s="15"/>
      <c r="CV40" s="15"/>
      <c r="CW40" s="15"/>
      <c r="CX40" s="15"/>
      <c r="CY40" s="15"/>
      <c r="CZ40" s="15"/>
      <c r="DA40" s="15"/>
      <c r="DB40" s="15"/>
      <c r="DC40" s="15"/>
      <c r="DD40" s="15"/>
      <c r="DE40" s="15"/>
      <c r="DF40" s="15"/>
      <c r="DG40" s="15"/>
      <c r="DH40" s="15"/>
      <c r="DI40" s="15"/>
      <c r="DJ40" s="15"/>
      <c r="DK40" s="15"/>
      <c r="DL40" s="15"/>
      <c r="DM40" s="15"/>
      <c r="DN40" s="15"/>
      <c r="DO40" s="15"/>
      <c r="DP40" s="15"/>
      <c r="DQ40" s="15"/>
      <c r="DR40" s="15"/>
      <c r="DS40" s="15"/>
      <c r="DT40" s="15"/>
      <c r="DU40" s="15"/>
      <c r="DV40" s="15"/>
      <c r="DW40" s="15"/>
      <c r="DX40" s="15"/>
      <c r="DY40" s="15"/>
      <c r="DZ40" s="15"/>
      <c r="EA40" s="15"/>
      <c r="EB40" s="15"/>
      <c r="EC40" s="15"/>
      <c r="ED40" s="15"/>
      <c r="EE40" s="15"/>
      <c r="EF40" s="15"/>
      <c r="EG40" s="15"/>
      <c r="EH40" s="15"/>
      <c r="EI40" s="15"/>
      <c r="EJ40" s="15"/>
      <c r="EK40" s="15"/>
      <c r="EL40" s="15"/>
      <c r="EM40" s="15"/>
      <c r="EN40" s="15"/>
      <c r="EO40" s="15"/>
      <c r="EP40" s="15"/>
      <c r="EQ40" s="15"/>
      <c r="ER40" s="15"/>
      <c r="ES40" s="15"/>
      <c r="ET40" s="15"/>
      <c r="EU40" s="15"/>
      <c r="EV40" s="15"/>
      <c r="EW40" s="15"/>
      <c r="EX40" s="15"/>
      <c r="EY40" s="15"/>
      <c r="EZ40" s="15"/>
      <c r="FA40" s="15"/>
      <c r="FB40" s="15"/>
      <c r="FC40" s="15"/>
      <c r="FD40" s="15"/>
      <c r="FE40" s="15"/>
      <c r="FF40" s="15"/>
      <c r="FG40" s="15"/>
      <c r="FH40" s="15"/>
      <c r="FI40" s="15"/>
      <c r="FJ40" s="15"/>
      <c r="FK40" s="15"/>
      <c r="FL40" s="15"/>
      <c r="FM40" s="15"/>
      <c r="FN40" s="15"/>
      <c r="FO40" s="15"/>
      <c r="FP40" s="15"/>
      <c r="FQ40" s="15"/>
      <c r="FR40" s="15"/>
      <c r="FS40" s="15"/>
      <c r="FT40" s="15"/>
      <c r="FU40" s="15"/>
      <c r="FV40" s="15"/>
      <c r="FW40" s="15"/>
      <c r="FX40" s="15"/>
      <c r="FY40" s="15"/>
      <c r="FZ40" s="15"/>
      <c r="GA40" s="15"/>
      <c r="GB40" s="15"/>
      <c r="GC40" s="15"/>
      <c r="GD40" s="15"/>
      <c r="GE40" s="15"/>
      <c r="GF40" s="15"/>
      <c r="GG40" s="15"/>
      <c r="GH40" s="15"/>
      <c r="GI40" s="15"/>
      <c r="GJ40" s="15"/>
      <c r="GK40" s="15"/>
      <c r="GL40" s="15"/>
      <c r="GM40" s="15"/>
      <c r="GN40" s="15"/>
      <c r="GO40" s="15"/>
      <c r="GP40" s="15"/>
      <c r="GQ40" s="15"/>
      <c r="GR40" s="15"/>
      <c r="GS40" s="15"/>
      <c r="GT40" s="15"/>
      <c r="GU40" s="15"/>
      <c r="GV40" s="15"/>
      <c r="GW40" s="15"/>
      <c r="GX40" s="15"/>
      <c r="GY40" s="15"/>
      <c r="GZ40" s="15"/>
      <c r="HA40" s="15"/>
      <c r="HB40" s="15"/>
      <c r="HC40" s="15"/>
      <c r="HD40" s="15"/>
      <c r="HE40" s="15"/>
      <c r="HF40" s="15"/>
      <c r="HG40" s="15"/>
      <c r="HH40" s="15"/>
      <c r="HI40" s="15"/>
      <c r="HJ40" s="15"/>
      <c r="HK40" s="15"/>
      <c r="HL40" s="15"/>
      <c r="HM40" s="15"/>
      <c r="HN40" s="15"/>
      <c r="HO40" s="15"/>
      <c r="HP40" s="15"/>
      <c r="HQ40" s="15"/>
      <c r="HR40" s="15"/>
      <c r="HS40" s="15"/>
      <c r="HT40" s="15"/>
      <c r="HU40" s="15"/>
      <c r="HV40" s="15"/>
    </row>
    <row r="41" spans="1:230" customFormat="1">
      <c r="A41" s="42"/>
      <c r="B41" s="45"/>
      <c r="C41" s="56"/>
      <c r="D41" s="15"/>
      <c r="E41" s="15"/>
      <c r="F41" s="15"/>
      <c r="G41" s="15"/>
      <c r="H41" s="15"/>
      <c r="I41" s="15"/>
      <c r="J41" s="15"/>
      <c r="K41" s="80"/>
      <c r="L41" s="80"/>
      <c r="M41" s="80"/>
      <c r="N41" s="80"/>
      <c r="O41" s="45"/>
      <c r="P41" s="45"/>
      <c r="Q41" s="45"/>
      <c r="R41" s="45"/>
      <c r="S41" s="45"/>
      <c r="T41" s="15"/>
      <c r="U41" s="45"/>
      <c r="V41" s="45"/>
      <c r="W41" s="45"/>
      <c r="X41" s="45"/>
      <c r="Y41" s="45"/>
      <c r="Z41" s="45"/>
      <c r="AA41" s="45"/>
      <c r="AB41" s="42"/>
      <c r="AC41" s="15"/>
      <c r="AD41" s="15"/>
      <c r="AE41" s="15"/>
      <c r="AF41" s="15"/>
      <c r="AG41" s="15"/>
      <c r="AH41" s="15"/>
      <c r="AI41" s="15"/>
      <c r="AJ41" s="15"/>
      <c r="AK41" s="15"/>
      <c r="AL41" s="15"/>
      <c r="AM41" s="15"/>
      <c r="AN41" s="15"/>
      <c r="AO41" s="15"/>
      <c r="AP41" s="15"/>
      <c r="AQ41" s="15"/>
      <c r="AR41" s="15"/>
      <c r="AS41" s="15"/>
      <c r="AT41" s="15"/>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c r="BY41" s="15"/>
      <c r="BZ41" s="15"/>
      <c r="CA41" s="15"/>
      <c r="CB41" s="15"/>
      <c r="CC41" s="15"/>
      <c r="CD41" s="15"/>
      <c r="CE41" s="15"/>
      <c r="CF41" s="15"/>
      <c r="CG41" s="15"/>
      <c r="CH41" s="15"/>
      <c r="CI41" s="15"/>
      <c r="CJ41" s="15"/>
      <c r="CK41" s="15"/>
      <c r="CL41" s="15"/>
      <c r="CM41" s="15"/>
      <c r="CN41" s="15"/>
      <c r="CO41" s="15"/>
      <c r="CP41" s="15"/>
      <c r="CQ41" s="15"/>
      <c r="CR41" s="15"/>
      <c r="CS41" s="15"/>
      <c r="CT41" s="15"/>
      <c r="CU41" s="15"/>
      <c r="CV41" s="15"/>
      <c r="CW41" s="15"/>
      <c r="CX41" s="15"/>
      <c r="CY41" s="15"/>
      <c r="CZ41" s="15"/>
      <c r="DA41" s="15"/>
      <c r="DB41" s="15"/>
      <c r="DC41" s="15"/>
      <c r="DD41" s="15"/>
      <c r="DE41" s="15"/>
      <c r="DF41" s="15"/>
      <c r="DG41" s="15"/>
      <c r="DH41" s="15"/>
      <c r="DI41" s="15"/>
      <c r="DJ41" s="15"/>
      <c r="DK41" s="15"/>
      <c r="DL41" s="15"/>
      <c r="DM41" s="15"/>
      <c r="DN41" s="15"/>
      <c r="DO41" s="15"/>
      <c r="DP41" s="15"/>
      <c r="DQ41" s="15"/>
      <c r="DR41" s="15"/>
      <c r="DS41" s="15"/>
      <c r="DT41" s="15"/>
      <c r="DU41" s="15"/>
      <c r="DV41" s="15"/>
      <c r="DW41" s="15"/>
      <c r="DX41" s="15"/>
      <c r="DY41" s="15"/>
      <c r="DZ41" s="15"/>
      <c r="EA41" s="15"/>
      <c r="EB41" s="15"/>
      <c r="EC41" s="15"/>
      <c r="ED41" s="15"/>
      <c r="EE41" s="15"/>
      <c r="EF41" s="15"/>
      <c r="EG41" s="15"/>
      <c r="EH41" s="15"/>
      <c r="EI41" s="15"/>
      <c r="EJ41" s="15"/>
      <c r="EK41" s="15"/>
      <c r="EL41" s="15"/>
      <c r="EM41" s="15"/>
      <c r="EN41" s="15"/>
      <c r="EO41" s="15"/>
      <c r="EP41" s="15"/>
      <c r="EQ41" s="15"/>
      <c r="ER41" s="15"/>
      <c r="ES41" s="15"/>
      <c r="ET41" s="15"/>
      <c r="EU41" s="15"/>
      <c r="EV41" s="15"/>
      <c r="EW41" s="15"/>
      <c r="EX41" s="15"/>
      <c r="EY41" s="15"/>
      <c r="EZ41" s="15"/>
      <c r="FA41" s="15"/>
      <c r="FB41" s="15"/>
      <c r="FC41" s="15"/>
      <c r="FD41" s="15"/>
      <c r="FE41" s="15"/>
      <c r="FF41" s="15"/>
      <c r="FG41" s="15"/>
      <c r="FH41" s="15"/>
      <c r="FI41" s="15"/>
      <c r="FJ41" s="15"/>
      <c r="FK41" s="15"/>
      <c r="FL41" s="15"/>
      <c r="FM41" s="15"/>
      <c r="FN41" s="15"/>
      <c r="FO41" s="15"/>
      <c r="FP41" s="15"/>
      <c r="FQ41" s="15"/>
      <c r="FR41" s="15"/>
      <c r="FS41" s="15"/>
      <c r="FT41" s="15"/>
      <c r="FU41" s="15"/>
      <c r="FV41" s="15"/>
      <c r="FW41" s="15"/>
      <c r="FX41" s="15"/>
      <c r="FY41" s="15"/>
      <c r="FZ41" s="15"/>
      <c r="GA41" s="15"/>
      <c r="GB41" s="15"/>
      <c r="GC41" s="15"/>
      <c r="GD41" s="15"/>
      <c r="GE41" s="15"/>
      <c r="GF41" s="15"/>
      <c r="GG41" s="15"/>
      <c r="GH41" s="15"/>
      <c r="GI41" s="15"/>
      <c r="GJ41" s="15"/>
      <c r="GK41" s="15"/>
      <c r="GL41" s="15"/>
      <c r="GM41" s="15"/>
      <c r="GN41" s="15"/>
      <c r="GO41" s="15"/>
      <c r="GP41" s="15"/>
      <c r="GQ41" s="15"/>
      <c r="GR41" s="15"/>
      <c r="GS41" s="15"/>
      <c r="GT41" s="15"/>
      <c r="GU41" s="15"/>
      <c r="GV41" s="15"/>
      <c r="GW41" s="15"/>
      <c r="GX41" s="15"/>
      <c r="GY41" s="15"/>
      <c r="GZ41" s="15"/>
      <c r="HA41" s="15"/>
      <c r="HB41" s="15"/>
      <c r="HC41" s="15"/>
      <c r="HD41" s="15"/>
      <c r="HE41" s="15"/>
      <c r="HF41" s="15"/>
      <c r="HG41" s="15"/>
      <c r="HH41" s="15"/>
      <c r="HI41" s="15"/>
      <c r="HJ41" s="15"/>
      <c r="HK41" s="15"/>
      <c r="HL41" s="15"/>
      <c r="HM41" s="15"/>
      <c r="HN41" s="15"/>
      <c r="HO41" s="15"/>
      <c r="HP41" s="15"/>
      <c r="HQ41" s="15"/>
      <c r="HR41" s="15"/>
      <c r="HS41" s="15"/>
      <c r="HT41" s="15"/>
      <c r="HU41" s="15"/>
      <c r="HV41" s="15"/>
    </row>
    <row r="42" spans="1:230" customFormat="1">
      <c r="A42" s="42"/>
      <c r="B42" s="45"/>
      <c r="C42" s="56"/>
      <c r="D42" s="56"/>
      <c r="E42" s="45"/>
      <c r="F42" s="45"/>
      <c r="G42" s="15"/>
      <c r="H42" s="15"/>
      <c r="I42" s="15"/>
      <c r="J42" s="15"/>
      <c r="K42" s="80"/>
      <c r="L42" s="80"/>
      <c r="M42" s="80"/>
      <c r="N42" s="80"/>
      <c r="O42" s="45"/>
      <c r="P42" s="56"/>
      <c r="Q42" s="56"/>
      <c r="R42" s="45"/>
      <c r="S42" s="45"/>
      <c r="T42" s="15"/>
      <c r="U42" s="15"/>
      <c r="V42" s="15"/>
      <c r="W42" s="15"/>
      <c r="X42" s="45"/>
      <c r="Y42" s="45"/>
      <c r="Z42" s="45"/>
      <c r="AA42" s="45"/>
      <c r="AB42" s="42"/>
      <c r="AC42" s="15"/>
      <c r="AD42" s="15"/>
      <c r="AE42" s="15"/>
      <c r="AF42" s="15"/>
      <c r="AG42" s="15"/>
      <c r="AH42" s="15"/>
      <c r="AI42" s="15"/>
      <c r="AJ42" s="15"/>
      <c r="AK42" s="15"/>
      <c r="AL42" s="15"/>
      <c r="AM42" s="15"/>
      <c r="AN42" s="15"/>
      <c r="AO42" s="15"/>
      <c r="AP42" s="15"/>
      <c r="AQ42" s="15"/>
      <c r="AR42" s="15"/>
      <c r="AS42" s="15"/>
      <c r="AT42" s="15"/>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c r="BY42" s="15"/>
      <c r="BZ42" s="15"/>
      <c r="CA42" s="15"/>
      <c r="CB42" s="15"/>
      <c r="CC42" s="15"/>
      <c r="CD42" s="15"/>
      <c r="CE42" s="15"/>
      <c r="CF42" s="15"/>
      <c r="CG42" s="15"/>
      <c r="CH42" s="15"/>
      <c r="CI42" s="15"/>
      <c r="CJ42" s="15"/>
      <c r="CK42" s="15"/>
      <c r="CL42" s="15"/>
      <c r="CM42" s="15"/>
      <c r="CN42" s="15"/>
      <c r="CO42" s="15"/>
      <c r="CP42" s="15"/>
      <c r="CQ42" s="15"/>
      <c r="CR42" s="15"/>
      <c r="CS42" s="15"/>
      <c r="CT42" s="15"/>
      <c r="CU42" s="15"/>
      <c r="CV42" s="15"/>
      <c r="CW42" s="15"/>
      <c r="CX42" s="15"/>
      <c r="CY42" s="15"/>
      <c r="CZ42" s="15"/>
      <c r="DA42" s="15"/>
      <c r="DB42" s="15"/>
      <c r="DC42" s="15"/>
      <c r="DD42" s="15"/>
      <c r="DE42" s="15"/>
      <c r="DF42" s="15"/>
      <c r="DG42" s="15"/>
      <c r="DH42" s="15"/>
      <c r="DI42" s="15"/>
      <c r="DJ42" s="15"/>
      <c r="DK42" s="15"/>
      <c r="DL42" s="15"/>
      <c r="DM42" s="15"/>
      <c r="DN42" s="15"/>
      <c r="DO42" s="15"/>
      <c r="DP42" s="15"/>
      <c r="DQ42" s="15"/>
      <c r="DR42" s="15"/>
      <c r="DS42" s="15"/>
      <c r="DT42" s="15"/>
      <c r="DU42" s="15"/>
      <c r="DV42" s="15"/>
      <c r="DW42" s="15"/>
      <c r="DX42" s="15"/>
      <c r="DY42" s="15"/>
      <c r="DZ42" s="15"/>
      <c r="EA42" s="15"/>
      <c r="EB42" s="15"/>
      <c r="EC42" s="15"/>
      <c r="ED42" s="15"/>
      <c r="EE42" s="15"/>
      <c r="EF42" s="15"/>
      <c r="EG42" s="15"/>
      <c r="EH42" s="15"/>
      <c r="EI42" s="15"/>
      <c r="EJ42" s="15"/>
      <c r="EK42" s="15"/>
      <c r="EL42" s="15"/>
      <c r="EM42" s="15"/>
      <c r="EN42" s="15"/>
      <c r="EO42" s="15"/>
      <c r="EP42" s="15"/>
      <c r="EQ42" s="15"/>
      <c r="ER42" s="15"/>
      <c r="ES42" s="15"/>
      <c r="ET42" s="15"/>
      <c r="EU42" s="15"/>
      <c r="EV42" s="15"/>
      <c r="EW42" s="15"/>
      <c r="EX42" s="15"/>
      <c r="EY42" s="15"/>
      <c r="EZ42" s="15"/>
      <c r="FA42" s="15"/>
      <c r="FB42" s="15"/>
      <c r="FC42" s="15"/>
      <c r="FD42" s="15"/>
      <c r="FE42" s="15"/>
      <c r="FF42" s="15"/>
      <c r="FG42" s="15"/>
      <c r="FH42" s="15"/>
      <c r="FI42" s="15"/>
      <c r="FJ42" s="15"/>
      <c r="FK42" s="15"/>
      <c r="FL42" s="15"/>
      <c r="FM42" s="15"/>
      <c r="FN42" s="15"/>
      <c r="FO42" s="15"/>
      <c r="FP42" s="15"/>
      <c r="FQ42" s="15"/>
      <c r="FR42" s="15"/>
      <c r="FS42" s="15"/>
      <c r="FT42" s="15"/>
      <c r="FU42" s="15"/>
      <c r="FV42" s="15"/>
      <c r="FW42" s="15"/>
      <c r="FX42" s="15"/>
      <c r="FY42" s="15"/>
      <c r="FZ42" s="15"/>
      <c r="GA42" s="15"/>
      <c r="GB42" s="15"/>
      <c r="GC42" s="15"/>
      <c r="GD42" s="15"/>
      <c r="GE42" s="15"/>
      <c r="GF42" s="15"/>
      <c r="GG42" s="15"/>
      <c r="GH42" s="15"/>
      <c r="GI42" s="15"/>
      <c r="GJ42" s="15"/>
      <c r="GK42" s="15"/>
      <c r="GL42" s="15"/>
      <c r="GM42" s="15"/>
      <c r="GN42" s="15"/>
      <c r="GO42" s="15"/>
      <c r="GP42" s="15"/>
      <c r="GQ42" s="15"/>
      <c r="GR42" s="15"/>
      <c r="GS42" s="15"/>
      <c r="GT42" s="15"/>
      <c r="GU42" s="15"/>
      <c r="GV42" s="15"/>
      <c r="GW42" s="15"/>
      <c r="GX42" s="15"/>
      <c r="GY42" s="15"/>
      <c r="GZ42" s="15"/>
      <c r="HA42" s="15"/>
      <c r="HB42" s="15"/>
      <c r="HC42" s="15"/>
      <c r="HD42" s="15"/>
      <c r="HE42" s="15"/>
      <c r="HF42" s="15"/>
      <c r="HG42" s="15"/>
      <c r="HH42" s="15"/>
      <c r="HI42" s="15"/>
      <c r="HJ42" s="15"/>
      <c r="HK42" s="15"/>
      <c r="HL42" s="15"/>
      <c r="HM42" s="15"/>
      <c r="HN42" s="15"/>
      <c r="HO42" s="15"/>
      <c r="HP42" s="15"/>
      <c r="HQ42" s="15"/>
      <c r="HR42" s="15"/>
      <c r="HS42" s="15"/>
      <c r="HT42" s="15"/>
      <c r="HU42" s="15"/>
      <c r="HV42" s="15"/>
    </row>
    <row r="43" spans="1:230" customFormat="1" ht="14.4" customHeight="1">
      <c r="A43" s="42"/>
      <c r="B43" s="45"/>
      <c r="C43" s="15"/>
      <c r="D43" s="15"/>
      <c r="E43" s="80"/>
      <c r="F43" s="80" t="s">
        <v>10</v>
      </c>
      <c r="G43" s="38"/>
      <c r="H43" s="292" t="s">
        <v>440</v>
      </c>
      <c r="I43" s="292"/>
      <c r="J43" s="292"/>
      <c r="K43" s="292"/>
      <c r="L43" s="80"/>
      <c r="M43" s="80"/>
      <c r="N43" s="80"/>
      <c r="O43" s="45"/>
      <c r="P43" s="15"/>
      <c r="Q43" s="80" t="s">
        <v>10</v>
      </c>
      <c r="R43" s="15"/>
      <c r="S43" s="80"/>
      <c r="T43" s="291" t="str">
        <f>Obliczenia1!B46</f>
        <v>Zachód</v>
      </c>
      <c r="U43" s="291"/>
      <c r="V43" s="291"/>
      <c r="W43" s="291"/>
      <c r="X43" s="291"/>
      <c r="Y43" s="45"/>
      <c r="Z43" s="45"/>
      <c r="AA43" s="45"/>
      <c r="AB43" s="42"/>
      <c r="AC43" s="15"/>
      <c r="AD43" s="15"/>
      <c r="AE43" s="15"/>
      <c r="AF43" s="15"/>
      <c r="AG43" s="15"/>
      <c r="AH43" s="15"/>
      <c r="AI43" s="15"/>
      <c r="AJ43" s="15"/>
      <c r="AK43" s="15"/>
      <c r="AL43" s="15"/>
      <c r="AM43" s="15"/>
      <c r="AN43" s="15"/>
      <c r="AO43" s="15"/>
      <c r="AP43" s="15"/>
      <c r="AQ43" s="15"/>
      <c r="AR43" s="15"/>
      <c r="AS43" s="15"/>
      <c r="AT43" s="15"/>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c r="BY43" s="15"/>
      <c r="BZ43" s="15"/>
      <c r="CA43" s="15"/>
      <c r="CB43" s="15"/>
      <c r="CC43" s="15"/>
      <c r="CD43" s="15"/>
      <c r="CE43" s="15"/>
      <c r="CF43" s="15"/>
      <c r="CG43" s="15"/>
      <c r="CH43" s="15"/>
      <c r="CI43" s="15"/>
      <c r="CJ43" s="15"/>
      <c r="CK43" s="15"/>
      <c r="CL43" s="15"/>
      <c r="CM43" s="15"/>
      <c r="CN43" s="15"/>
      <c r="CO43" s="15"/>
      <c r="CP43" s="15"/>
      <c r="CQ43" s="15"/>
      <c r="CR43" s="15"/>
      <c r="CS43" s="15"/>
      <c r="CT43" s="15"/>
      <c r="CU43" s="15"/>
      <c r="CV43" s="15"/>
      <c r="CW43" s="15"/>
      <c r="CX43" s="15"/>
      <c r="CY43" s="15"/>
      <c r="CZ43" s="15"/>
      <c r="DA43" s="15"/>
      <c r="DB43" s="15"/>
      <c r="DC43" s="15"/>
      <c r="DD43" s="15"/>
      <c r="DE43" s="15"/>
      <c r="DF43" s="15"/>
      <c r="DG43" s="15"/>
      <c r="DH43" s="15"/>
      <c r="DI43" s="15"/>
      <c r="DJ43" s="15"/>
      <c r="DK43" s="15"/>
      <c r="DL43" s="15"/>
      <c r="DM43" s="15"/>
      <c r="DN43" s="15"/>
      <c r="DO43" s="15"/>
      <c r="DP43" s="15"/>
      <c r="DQ43" s="15"/>
      <c r="DR43" s="15"/>
      <c r="DS43" s="15"/>
      <c r="DT43" s="15"/>
      <c r="DU43" s="15"/>
      <c r="DV43" s="15"/>
      <c r="DW43" s="15"/>
      <c r="DX43" s="15"/>
      <c r="DY43" s="15"/>
      <c r="DZ43" s="15"/>
      <c r="EA43" s="15"/>
      <c r="EB43" s="15"/>
      <c r="EC43" s="15"/>
      <c r="ED43" s="15"/>
      <c r="EE43" s="15"/>
      <c r="EF43" s="15"/>
      <c r="EG43" s="15"/>
      <c r="EH43" s="15"/>
      <c r="EI43" s="15"/>
      <c r="EJ43" s="15"/>
      <c r="EK43" s="15"/>
      <c r="EL43" s="15"/>
      <c r="EM43" s="15"/>
      <c r="EN43" s="15"/>
      <c r="EO43" s="15"/>
      <c r="EP43" s="15"/>
      <c r="EQ43" s="15"/>
      <c r="ER43" s="15"/>
      <c r="ES43" s="15"/>
      <c r="ET43" s="15"/>
      <c r="EU43" s="15"/>
      <c r="EV43" s="15"/>
      <c r="EW43" s="15"/>
      <c r="EX43" s="15"/>
      <c r="EY43" s="15"/>
      <c r="EZ43" s="15"/>
      <c r="FA43" s="15"/>
      <c r="FB43" s="15"/>
      <c r="FC43" s="15"/>
      <c r="FD43" s="15"/>
      <c r="FE43" s="15"/>
      <c r="FF43" s="15"/>
      <c r="FG43" s="15"/>
      <c r="FH43" s="15"/>
      <c r="FI43" s="15"/>
      <c r="FJ43" s="15"/>
      <c r="FK43" s="15"/>
      <c r="FL43" s="15"/>
      <c r="FM43" s="15"/>
      <c r="FN43" s="15"/>
      <c r="FO43" s="15"/>
      <c r="FP43" s="15"/>
      <c r="FQ43" s="15"/>
      <c r="FR43" s="15"/>
      <c r="FS43" s="15"/>
      <c r="FT43" s="15"/>
      <c r="FU43" s="15"/>
      <c r="FV43" s="15"/>
      <c r="FW43" s="15"/>
      <c r="FX43" s="15"/>
      <c r="FY43" s="15"/>
      <c r="FZ43" s="15"/>
      <c r="GA43" s="15"/>
      <c r="GB43" s="15"/>
      <c r="GC43" s="15"/>
      <c r="GD43" s="15"/>
      <c r="GE43" s="15"/>
      <c r="GF43" s="15"/>
      <c r="GG43" s="15"/>
      <c r="GH43" s="15"/>
      <c r="GI43" s="15"/>
      <c r="GJ43" s="15"/>
      <c r="GK43" s="15"/>
      <c r="GL43" s="15"/>
      <c r="GM43" s="15"/>
      <c r="GN43" s="15"/>
      <c r="GO43" s="15"/>
      <c r="GP43" s="15"/>
      <c r="GQ43" s="15"/>
      <c r="GR43" s="15"/>
      <c r="GS43" s="15"/>
      <c r="GT43" s="15"/>
      <c r="GU43" s="15"/>
      <c r="GV43" s="15"/>
      <c r="GW43" s="15"/>
      <c r="GX43" s="15"/>
      <c r="GY43" s="15"/>
      <c r="GZ43" s="15"/>
      <c r="HA43" s="15"/>
      <c r="HB43" s="15"/>
      <c r="HC43" s="15"/>
      <c r="HD43" s="15"/>
      <c r="HE43" s="15"/>
      <c r="HF43" s="15"/>
      <c r="HG43" s="15"/>
      <c r="HH43" s="15"/>
      <c r="HI43" s="15"/>
      <c r="HJ43" s="15"/>
      <c r="HK43" s="15"/>
      <c r="HL43" s="15"/>
      <c r="HM43" s="15"/>
      <c r="HN43" s="15"/>
      <c r="HO43" s="15"/>
      <c r="HP43" s="15"/>
      <c r="HQ43" s="15"/>
      <c r="HR43" s="15"/>
      <c r="HS43" s="15"/>
      <c r="HT43" s="15"/>
      <c r="HU43" s="15"/>
      <c r="HV43" s="15"/>
    </row>
    <row r="44" spans="1:230" customFormat="1" ht="14.4" customHeight="1">
      <c r="A44" s="42"/>
      <c r="B44" s="45"/>
      <c r="C44" s="99"/>
      <c r="D44" s="99"/>
      <c r="E44" s="102"/>
      <c r="F44" s="102"/>
      <c r="G44" s="103"/>
      <c r="H44" s="103"/>
      <c r="I44" s="103"/>
      <c r="J44" s="103"/>
      <c r="K44" s="52"/>
      <c r="L44" s="52"/>
      <c r="M44" s="80"/>
      <c r="N44" s="80"/>
      <c r="O44" s="45"/>
      <c r="P44" s="103"/>
      <c r="Q44" s="101"/>
      <c r="R44" s="102"/>
      <c r="S44" s="102"/>
      <c r="T44" s="103"/>
      <c r="U44" s="103"/>
      <c r="V44" s="103"/>
      <c r="W44" s="103"/>
      <c r="X44" s="102"/>
      <c r="Y44" s="102"/>
      <c r="Z44" s="102"/>
      <c r="AA44" s="45"/>
      <c r="AB44" s="42"/>
      <c r="AC44" s="15"/>
      <c r="AD44" s="15"/>
      <c r="AE44" s="15"/>
      <c r="AF44" s="15"/>
      <c r="AG44" s="15"/>
      <c r="AH44" s="15"/>
      <c r="AI44" s="15"/>
      <c r="AJ44" s="15"/>
      <c r="AK44" s="15"/>
      <c r="AL44" s="15"/>
      <c r="AM44" s="15"/>
      <c r="AN44" s="15"/>
      <c r="AO44" s="15"/>
      <c r="AP44" s="15"/>
      <c r="AQ44" s="15"/>
      <c r="AR44" s="15"/>
      <c r="AS44" s="15"/>
      <c r="AT44" s="15"/>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c r="BY44" s="15"/>
      <c r="BZ44" s="15"/>
      <c r="CA44" s="15"/>
      <c r="CB44" s="15"/>
      <c r="CC44" s="15"/>
      <c r="CD44" s="15"/>
      <c r="CE44" s="15"/>
      <c r="CF44" s="15"/>
      <c r="CG44" s="15"/>
      <c r="CH44" s="15"/>
      <c r="CI44" s="15"/>
      <c r="CJ44" s="15"/>
      <c r="CK44" s="15"/>
      <c r="CL44" s="15"/>
      <c r="CM44" s="15"/>
      <c r="CN44" s="15"/>
      <c r="CO44" s="15"/>
      <c r="CP44" s="15"/>
      <c r="CQ44" s="15"/>
      <c r="CR44" s="15"/>
      <c r="CS44" s="15"/>
      <c r="CT44" s="15"/>
      <c r="CU44" s="15"/>
      <c r="CV44" s="15"/>
      <c r="CW44" s="15"/>
      <c r="CX44" s="15"/>
      <c r="CY44" s="15"/>
      <c r="CZ44" s="15"/>
      <c r="DA44" s="15"/>
      <c r="DB44" s="15"/>
      <c r="DC44" s="15"/>
      <c r="DD44" s="15"/>
      <c r="DE44" s="15"/>
      <c r="DF44" s="15"/>
      <c r="DG44" s="15"/>
      <c r="DH44" s="15"/>
      <c r="DI44" s="15"/>
      <c r="DJ44" s="15"/>
      <c r="DK44" s="15"/>
      <c r="DL44" s="15"/>
      <c r="DM44" s="15"/>
      <c r="DN44" s="15"/>
      <c r="DO44" s="15"/>
      <c r="DP44" s="15"/>
      <c r="DQ44" s="15"/>
      <c r="DR44" s="15"/>
      <c r="DS44" s="15"/>
      <c r="DT44" s="15"/>
      <c r="DU44" s="15"/>
      <c r="DV44" s="15"/>
      <c r="DW44" s="15"/>
      <c r="DX44" s="15"/>
      <c r="DY44" s="15"/>
      <c r="DZ44" s="15"/>
      <c r="EA44" s="15"/>
      <c r="EB44" s="15"/>
      <c r="EC44" s="15"/>
      <c r="ED44" s="15"/>
      <c r="EE44" s="15"/>
      <c r="EF44" s="15"/>
      <c r="EG44" s="15"/>
      <c r="EH44" s="15"/>
      <c r="EI44" s="15"/>
      <c r="EJ44" s="15"/>
      <c r="EK44" s="15"/>
      <c r="EL44" s="15"/>
      <c r="EM44" s="15"/>
      <c r="EN44" s="15"/>
      <c r="EO44" s="15"/>
      <c r="EP44" s="15"/>
      <c r="EQ44" s="15"/>
      <c r="ER44" s="15"/>
      <c r="ES44" s="15"/>
      <c r="ET44" s="15"/>
      <c r="EU44" s="15"/>
      <c r="EV44" s="15"/>
      <c r="EW44" s="15"/>
      <c r="EX44" s="15"/>
      <c r="EY44" s="15"/>
      <c r="EZ44" s="15"/>
      <c r="FA44" s="15"/>
      <c r="FB44" s="15"/>
      <c r="FC44" s="15"/>
      <c r="FD44" s="15"/>
      <c r="FE44" s="15"/>
      <c r="FF44" s="15"/>
      <c r="FG44" s="15"/>
      <c r="FH44" s="15"/>
      <c r="FI44" s="15"/>
      <c r="FJ44" s="15"/>
      <c r="FK44" s="15"/>
      <c r="FL44" s="15"/>
      <c r="FM44" s="15"/>
      <c r="FN44" s="15"/>
      <c r="FO44" s="15"/>
      <c r="FP44" s="15"/>
      <c r="FQ44" s="15"/>
      <c r="FR44" s="15"/>
      <c r="FS44" s="15"/>
      <c r="FT44" s="15"/>
      <c r="FU44" s="15"/>
      <c r="FV44" s="15"/>
      <c r="FW44" s="15"/>
      <c r="FX44" s="15"/>
      <c r="FY44" s="15"/>
      <c r="FZ44" s="15"/>
      <c r="GA44" s="15"/>
      <c r="GB44" s="15"/>
      <c r="GC44" s="15"/>
      <c r="GD44" s="15"/>
      <c r="GE44" s="15"/>
      <c r="GF44" s="15"/>
      <c r="GG44" s="15"/>
      <c r="GH44" s="15"/>
      <c r="GI44" s="15"/>
      <c r="GJ44" s="15"/>
      <c r="GK44" s="15"/>
      <c r="GL44" s="15"/>
      <c r="GM44" s="15"/>
      <c r="GN44" s="15"/>
      <c r="GO44" s="15"/>
      <c r="GP44" s="15"/>
      <c r="GQ44" s="15"/>
      <c r="GR44" s="15"/>
      <c r="GS44" s="15"/>
      <c r="GT44" s="15"/>
      <c r="GU44" s="15"/>
      <c r="GV44" s="15"/>
      <c r="GW44" s="15"/>
      <c r="GX44" s="15"/>
      <c r="GY44" s="15"/>
      <c r="GZ44" s="15"/>
      <c r="HA44" s="15"/>
      <c r="HB44" s="15"/>
      <c r="HC44" s="15"/>
      <c r="HD44" s="15"/>
      <c r="HE44" s="15"/>
      <c r="HF44" s="15"/>
      <c r="HG44" s="15"/>
      <c r="HH44" s="15"/>
      <c r="HI44" s="15"/>
      <c r="HJ44" s="15"/>
      <c r="HK44" s="15"/>
      <c r="HL44" s="15"/>
      <c r="HM44" s="15"/>
      <c r="HN44" s="15"/>
      <c r="HO44" s="15"/>
      <c r="HP44" s="15"/>
      <c r="HQ44" s="15"/>
      <c r="HR44" s="15"/>
      <c r="HS44" s="15"/>
      <c r="HT44" s="15"/>
      <c r="HU44" s="15"/>
      <c r="HV44" s="15"/>
    </row>
    <row r="45" spans="1:230" customFormat="1">
      <c r="A45" s="42"/>
      <c r="B45" s="45"/>
      <c r="C45" s="100"/>
      <c r="D45" s="100"/>
      <c r="E45" s="100"/>
      <c r="F45" s="45"/>
      <c r="G45" s="15"/>
      <c r="H45" s="15"/>
      <c r="I45" s="15"/>
      <c r="J45" s="17"/>
      <c r="K45" s="80"/>
      <c r="L45" s="80"/>
      <c r="M45" s="80"/>
      <c r="N45" s="80"/>
      <c r="O45" s="45"/>
      <c r="P45" s="15"/>
      <c r="Q45" s="100"/>
      <c r="R45" s="100"/>
      <c r="S45" s="45"/>
      <c r="T45" s="15"/>
      <c r="U45" s="15"/>
      <c r="V45" s="15"/>
      <c r="W45" s="15"/>
      <c r="X45" s="45"/>
      <c r="Y45" s="45"/>
      <c r="Z45" s="45"/>
      <c r="AA45" s="45"/>
      <c r="AB45" s="42"/>
      <c r="AC45" s="15"/>
      <c r="AD45" s="15"/>
      <c r="AE45" s="15"/>
      <c r="AF45" s="15"/>
      <c r="AG45" s="15"/>
      <c r="AH45" s="15"/>
      <c r="AI45" s="15"/>
      <c r="AJ45" s="15"/>
      <c r="AK45" s="15"/>
      <c r="AL45" s="15"/>
      <c r="AM45" s="15"/>
      <c r="AN45" s="15"/>
      <c r="AO45" s="15"/>
      <c r="AP45" s="15"/>
      <c r="AQ45" s="15"/>
      <c r="AR45" s="15"/>
      <c r="AS45" s="15"/>
      <c r="AT45" s="15"/>
      <c r="AU45" s="15"/>
      <c r="AV45" s="15"/>
      <c r="AW45" s="15"/>
      <c r="AX45" s="15"/>
      <c r="AY45" s="15"/>
      <c r="AZ45" s="15"/>
      <c r="BA45" s="15"/>
      <c r="BB45" s="15"/>
      <c r="BC45" s="15"/>
      <c r="BD45" s="15"/>
      <c r="BE45" s="15"/>
      <c r="BF45" s="15"/>
      <c r="BG45" s="15"/>
      <c r="BH45" s="15"/>
      <c r="BI45" s="15"/>
      <c r="BJ45" s="15"/>
      <c r="BK45" s="15"/>
      <c r="BL45" s="15"/>
      <c r="BM45" s="15"/>
      <c r="BN45" s="15"/>
      <c r="BO45" s="15"/>
      <c r="BP45" s="15"/>
      <c r="BQ45" s="15"/>
      <c r="BR45" s="15"/>
      <c r="BS45" s="15"/>
      <c r="BT45" s="15"/>
      <c r="BU45" s="15"/>
      <c r="BV45" s="15"/>
      <c r="BW45" s="15"/>
      <c r="BX45" s="15"/>
      <c r="BY45" s="15"/>
      <c r="BZ45" s="15"/>
      <c r="CA45" s="15"/>
      <c r="CB45" s="15"/>
      <c r="CC45" s="15"/>
      <c r="CD45" s="15"/>
      <c r="CE45" s="15"/>
      <c r="CF45" s="15"/>
      <c r="CG45" s="15"/>
      <c r="CH45" s="15"/>
      <c r="CI45" s="15"/>
      <c r="CJ45" s="15"/>
      <c r="CK45" s="15"/>
      <c r="CL45" s="15"/>
      <c r="CM45" s="15"/>
      <c r="CN45" s="15"/>
      <c r="CO45" s="15"/>
      <c r="CP45" s="15"/>
      <c r="CQ45" s="15"/>
      <c r="CR45" s="15"/>
      <c r="CS45" s="15"/>
      <c r="CT45" s="15"/>
      <c r="CU45" s="15"/>
      <c r="CV45" s="15"/>
      <c r="CW45" s="15"/>
      <c r="CX45" s="15"/>
      <c r="CY45" s="15"/>
      <c r="CZ45" s="15"/>
      <c r="DA45" s="15"/>
      <c r="DB45" s="15"/>
      <c r="DC45" s="15"/>
      <c r="DD45" s="15"/>
      <c r="DE45" s="15"/>
      <c r="DF45" s="15"/>
      <c r="DG45" s="15"/>
      <c r="DH45" s="15"/>
      <c r="DI45" s="15"/>
      <c r="DJ45" s="15"/>
      <c r="DK45" s="15"/>
      <c r="DL45" s="15"/>
      <c r="DM45" s="15"/>
      <c r="DN45" s="15"/>
      <c r="DO45" s="15"/>
      <c r="DP45" s="15"/>
      <c r="DQ45" s="15"/>
      <c r="DR45" s="15"/>
      <c r="DS45" s="15"/>
      <c r="DT45" s="15"/>
      <c r="DU45" s="15"/>
      <c r="DV45" s="15"/>
      <c r="DW45" s="15"/>
      <c r="DX45" s="15"/>
      <c r="DY45" s="15"/>
      <c r="DZ45" s="15"/>
      <c r="EA45" s="15"/>
      <c r="EB45" s="15"/>
      <c r="EC45" s="15"/>
      <c r="ED45" s="15"/>
      <c r="EE45" s="15"/>
      <c r="EF45" s="15"/>
      <c r="EG45" s="15"/>
      <c r="EH45" s="15"/>
      <c r="EI45" s="15"/>
      <c r="EJ45" s="15"/>
      <c r="EK45" s="15"/>
      <c r="EL45" s="15"/>
      <c r="EM45" s="15"/>
      <c r="EN45" s="15"/>
      <c r="EO45" s="15"/>
      <c r="EP45" s="15"/>
      <c r="EQ45" s="15"/>
      <c r="ER45" s="15"/>
      <c r="ES45" s="15"/>
      <c r="ET45" s="15"/>
      <c r="EU45" s="15"/>
      <c r="EV45" s="15"/>
      <c r="EW45" s="15"/>
      <c r="EX45" s="15"/>
      <c r="EY45" s="15"/>
      <c r="EZ45" s="15"/>
      <c r="FA45" s="15"/>
      <c r="FB45" s="15"/>
      <c r="FC45" s="15"/>
      <c r="FD45" s="15"/>
      <c r="FE45" s="15"/>
      <c r="FF45" s="15"/>
      <c r="FG45" s="15"/>
      <c r="FH45" s="15"/>
      <c r="FI45" s="15"/>
      <c r="FJ45" s="15"/>
      <c r="FK45" s="15"/>
      <c r="FL45" s="15"/>
      <c r="FM45" s="15"/>
      <c r="FN45" s="15"/>
      <c r="FO45" s="15"/>
      <c r="FP45" s="15"/>
      <c r="FQ45" s="15"/>
      <c r="FR45" s="15"/>
      <c r="FS45" s="15"/>
      <c r="FT45" s="15"/>
      <c r="FU45" s="15"/>
      <c r="FV45" s="15"/>
      <c r="FW45" s="15"/>
      <c r="FX45" s="15"/>
      <c r="FY45" s="15"/>
      <c r="FZ45" s="15"/>
      <c r="GA45" s="15"/>
      <c r="GB45" s="15"/>
      <c r="GC45" s="15"/>
      <c r="GD45" s="15"/>
      <c r="GE45" s="15"/>
      <c r="GF45" s="15"/>
      <c r="GG45" s="15"/>
      <c r="GH45" s="15"/>
      <c r="GI45" s="15"/>
      <c r="GJ45" s="15"/>
      <c r="GK45" s="15"/>
      <c r="GL45" s="15"/>
      <c r="GM45" s="15"/>
      <c r="GN45" s="15"/>
      <c r="GO45" s="15"/>
      <c r="GP45" s="15"/>
      <c r="GQ45" s="15"/>
      <c r="GR45" s="15"/>
      <c r="GS45" s="15"/>
      <c r="GT45" s="15"/>
      <c r="GU45" s="15"/>
      <c r="GV45" s="15"/>
      <c r="GW45" s="15"/>
      <c r="GX45" s="15"/>
      <c r="GY45" s="15"/>
      <c r="GZ45" s="15"/>
      <c r="HA45" s="15"/>
      <c r="HB45" s="15"/>
      <c r="HC45" s="15"/>
      <c r="HD45" s="15"/>
      <c r="HE45" s="15"/>
      <c r="HF45" s="15"/>
      <c r="HG45" s="15"/>
      <c r="HH45" s="15"/>
      <c r="HI45" s="15"/>
      <c r="HJ45" s="15"/>
      <c r="HK45" s="15"/>
      <c r="HL45" s="15"/>
      <c r="HM45" s="15"/>
      <c r="HN45" s="15"/>
      <c r="HO45" s="15"/>
      <c r="HP45" s="15"/>
      <c r="HQ45" s="15"/>
      <c r="HR45" s="15"/>
      <c r="HS45" s="15"/>
      <c r="HT45" s="15"/>
      <c r="HU45" s="15"/>
      <c r="HV45" s="15"/>
    </row>
    <row r="46" spans="1:230" customFormat="1" ht="14.4" customHeight="1">
      <c r="A46" s="42"/>
      <c r="B46" s="45"/>
      <c r="C46" s="17"/>
      <c r="D46" s="100"/>
      <c r="E46" s="100"/>
      <c r="F46" s="80" t="s">
        <v>515</v>
      </c>
      <c r="G46" s="16"/>
      <c r="H46" s="292" t="s">
        <v>473</v>
      </c>
      <c r="I46" s="292"/>
      <c r="J46" s="292"/>
      <c r="K46" s="292"/>
      <c r="L46" s="80"/>
      <c r="M46" s="80"/>
      <c r="N46" s="80"/>
      <c r="O46" s="45"/>
      <c r="P46" s="15"/>
      <c r="Q46" s="80" t="s">
        <v>515</v>
      </c>
      <c r="R46" s="100"/>
      <c r="S46" s="15"/>
      <c r="T46" s="292" t="s">
        <v>473</v>
      </c>
      <c r="U46" s="292"/>
      <c r="V46" s="292"/>
      <c r="W46" s="292"/>
      <c r="X46" s="292"/>
      <c r="Y46" s="45"/>
      <c r="Z46" s="45"/>
      <c r="AA46" s="45"/>
      <c r="AB46" s="42"/>
      <c r="AC46" s="15"/>
      <c r="AD46" s="15"/>
      <c r="AE46" s="15"/>
      <c r="AF46" s="15"/>
      <c r="AG46" s="15"/>
      <c r="AH46" s="15"/>
      <c r="AI46" s="15"/>
      <c r="AJ46" s="15"/>
      <c r="AK46" s="15"/>
      <c r="AL46" s="15"/>
      <c r="AM46" s="15"/>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c r="CC46" s="15"/>
      <c r="CD46" s="15"/>
      <c r="CE46" s="15"/>
      <c r="CF46" s="15"/>
      <c r="CG46" s="15"/>
      <c r="CH46" s="15"/>
      <c r="CI46" s="15"/>
      <c r="CJ46" s="15"/>
      <c r="CK46" s="15"/>
      <c r="CL46" s="15"/>
      <c r="CM46" s="15"/>
      <c r="CN46" s="15"/>
      <c r="CO46" s="15"/>
      <c r="CP46" s="15"/>
      <c r="CQ46" s="15"/>
      <c r="CR46" s="15"/>
      <c r="CS46" s="15"/>
      <c r="CT46" s="15"/>
      <c r="CU46" s="15"/>
      <c r="CV46" s="15"/>
      <c r="CW46" s="15"/>
      <c r="CX46" s="15"/>
      <c r="CY46" s="15"/>
      <c r="CZ46" s="15"/>
      <c r="DA46" s="15"/>
      <c r="DB46" s="15"/>
      <c r="DC46" s="15"/>
      <c r="DD46" s="15"/>
      <c r="DE46" s="15"/>
      <c r="DF46" s="15"/>
      <c r="DG46" s="15"/>
      <c r="DH46" s="15"/>
      <c r="DI46" s="15"/>
      <c r="DJ46" s="15"/>
      <c r="DK46" s="15"/>
      <c r="DL46" s="15"/>
      <c r="DM46" s="15"/>
      <c r="DN46" s="15"/>
      <c r="DO46" s="15"/>
      <c r="DP46" s="15"/>
      <c r="DQ46" s="15"/>
      <c r="DR46" s="15"/>
      <c r="DS46" s="15"/>
      <c r="DT46" s="15"/>
      <c r="DU46" s="15"/>
      <c r="DV46" s="15"/>
      <c r="DW46" s="15"/>
      <c r="DX46" s="15"/>
      <c r="DY46" s="15"/>
      <c r="DZ46" s="15"/>
      <c r="EA46" s="15"/>
      <c r="EB46" s="15"/>
      <c r="EC46" s="15"/>
      <c r="ED46" s="15"/>
      <c r="EE46" s="15"/>
      <c r="EF46" s="15"/>
      <c r="EG46" s="15"/>
      <c r="EH46" s="15"/>
      <c r="EI46" s="15"/>
      <c r="EJ46" s="15"/>
      <c r="EK46" s="15"/>
      <c r="EL46" s="15"/>
      <c r="EM46" s="15"/>
      <c r="EN46" s="15"/>
      <c r="EO46" s="15"/>
      <c r="EP46" s="15"/>
      <c r="EQ46" s="15"/>
      <c r="ER46" s="15"/>
      <c r="ES46" s="15"/>
      <c r="ET46" s="15"/>
      <c r="EU46" s="15"/>
      <c r="EV46" s="15"/>
      <c r="EW46" s="15"/>
      <c r="EX46" s="15"/>
      <c r="EY46" s="15"/>
      <c r="EZ46" s="15"/>
      <c r="FA46" s="15"/>
      <c r="FB46" s="15"/>
      <c r="FC46" s="15"/>
      <c r="FD46" s="15"/>
      <c r="FE46" s="15"/>
      <c r="FF46" s="15"/>
      <c r="FG46" s="15"/>
      <c r="FH46" s="15"/>
      <c r="FI46" s="15"/>
      <c r="FJ46" s="15"/>
      <c r="FK46" s="15"/>
      <c r="FL46" s="15"/>
      <c r="FM46" s="15"/>
      <c r="FN46" s="15"/>
      <c r="FO46" s="15"/>
      <c r="FP46" s="15"/>
      <c r="FQ46" s="15"/>
      <c r="FR46" s="15"/>
      <c r="FS46" s="15"/>
      <c r="FT46" s="15"/>
      <c r="FU46" s="15"/>
      <c r="FV46" s="15"/>
      <c r="FW46" s="15"/>
      <c r="FX46" s="15"/>
      <c r="FY46" s="15"/>
      <c r="FZ46" s="15"/>
      <c r="GA46" s="15"/>
      <c r="GB46" s="15"/>
      <c r="GC46" s="15"/>
      <c r="GD46" s="15"/>
      <c r="GE46" s="15"/>
      <c r="GF46" s="15"/>
      <c r="GG46" s="15"/>
      <c r="GH46" s="15"/>
      <c r="GI46" s="15"/>
      <c r="GJ46" s="15"/>
      <c r="GK46" s="15"/>
      <c r="GL46" s="15"/>
      <c r="GM46" s="15"/>
      <c r="GN46" s="15"/>
      <c r="GO46" s="15"/>
      <c r="GP46" s="15"/>
      <c r="GQ46" s="15"/>
      <c r="GR46" s="15"/>
      <c r="GS46" s="15"/>
      <c r="GT46" s="15"/>
      <c r="GU46" s="15"/>
      <c r="GV46" s="15"/>
      <c r="GW46" s="15"/>
      <c r="GX46" s="15"/>
      <c r="GY46" s="15"/>
      <c r="GZ46" s="15"/>
      <c r="HA46" s="15"/>
      <c r="HB46" s="15"/>
      <c r="HC46" s="15"/>
      <c r="HD46" s="15"/>
      <c r="HE46" s="15"/>
      <c r="HF46" s="15"/>
      <c r="HG46" s="15"/>
      <c r="HH46" s="15"/>
      <c r="HI46" s="15"/>
      <c r="HJ46" s="15"/>
      <c r="HK46" s="15"/>
      <c r="HL46" s="15"/>
      <c r="HM46" s="15"/>
      <c r="HN46" s="15"/>
      <c r="HO46" s="15"/>
      <c r="HP46" s="15"/>
      <c r="HQ46" s="15"/>
      <c r="HR46" s="15"/>
      <c r="HS46" s="15"/>
      <c r="HT46" s="15"/>
      <c r="HU46" s="15"/>
      <c r="HV46" s="15"/>
    </row>
    <row r="47" spans="1:230" customFormat="1" ht="14.4" customHeight="1">
      <c r="A47" s="42"/>
      <c r="B47" s="45"/>
      <c r="C47" s="17"/>
      <c r="D47" s="100"/>
      <c r="E47" s="100"/>
      <c r="F47" s="80"/>
      <c r="G47" s="16"/>
      <c r="H47" s="15"/>
      <c r="I47" s="96"/>
      <c r="J47" s="17"/>
      <c r="K47" s="80"/>
      <c r="L47" s="80"/>
      <c r="M47" s="80"/>
      <c r="N47" s="80"/>
      <c r="O47" s="45"/>
      <c r="P47" s="15"/>
      <c r="Q47" s="80"/>
      <c r="R47" s="100"/>
      <c r="S47" s="100"/>
      <c r="T47" s="100"/>
      <c r="U47" s="15"/>
      <c r="V47" s="96"/>
      <c r="W47" s="15"/>
      <c r="X47" s="45"/>
      <c r="Y47" s="45"/>
      <c r="Z47" s="45"/>
      <c r="AA47" s="45"/>
      <c r="AB47" s="42"/>
      <c r="AC47" s="15"/>
      <c r="AD47" s="15"/>
      <c r="AE47" s="15"/>
      <c r="AF47" s="15"/>
      <c r="AG47" s="15"/>
      <c r="AH47" s="15"/>
      <c r="AI47" s="15"/>
      <c r="AJ47" s="15"/>
      <c r="AK47" s="15"/>
      <c r="AL47" s="15"/>
      <c r="AM47" s="15"/>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c r="CC47" s="15"/>
      <c r="CD47" s="15"/>
      <c r="CE47" s="15"/>
      <c r="CF47" s="15"/>
      <c r="CG47" s="15"/>
      <c r="CH47" s="15"/>
      <c r="CI47" s="15"/>
      <c r="CJ47" s="15"/>
      <c r="CK47" s="15"/>
      <c r="CL47" s="15"/>
      <c r="CM47" s="15"/>
      <c r="CN47" s="15"/>
      <c r="CO47" s="15"/>
      <c r="CP47" s="15"/>
      <c r="CQ47" s="15"/>
      <c r="CR47" s="15"/>
      <c r="CS47" s="15"/>
      <c r="CT47" s="15"/>
      <c r="CU47" s="15"/>
      <c r="CV47" s="15"/>
      <c r="CW47" s="15"/>
      <c r="CX47" s="15"/>
      <c r="CY47" s="15"/>
      <c r="CZ47" s="15"/>
      <c r="DA47" s="15"/>
      <c r="DB47" s="15"/>
      <c r="DC47" s="15"/>
      <c r="DD47" s="15"/>
      <c r="DE47" s="15"/>
      <c r="DF47" s="15"/>
      <c r="DG47" s="15"/>
      <c r="DH47" s="15"/>
      <c r="DI47" s="15"/>
      <c r="DJ47" s="15"/>
      <c r="DK47" s="15"/>
      <c r="DL47" s="15"/>
      <c r="DM47" s="15"/>
      <c r="DN47" s="15"/>
      <c r="DO47" s="15"/>
      <c r="DP47" s="15"/>
      <c r="DQ47" s="15"/>
      <c r="DR47" s="15"/>
      <c r="DS47" s="15"/>
      <c r="DT47" s="15"/>
      <c r="DU47" s="15"/>
      <c r="DV47" s="15"/>
      <c r="DW47" s="15"/>
      <c r="DX47" s="15"/>
      <c r="DY47" s="15"/>
      <c r="DZ47" s="15"/>
      <c r="EA47" s="15"/>
      <c r="EB47" s="15"/>
      <c r="EC47" s="15"/>
      <c r="ED47" s="15"/>
      <c r="EE47" s="15"/>
      <c r="EF47" s="15"/>
      <c r="EG47" s="15"/>
      <c r="EH47" s="15"/>
      <c r="EI47" s="15"/>
      <c r="EJ47" s="15"/>
      <c r="EK47" s="15"/>
      <c r="EL47" s="15"/>
      <c r="EM47" s="15"/>
      <c r="EN47" s="15"/>
      <c r="EO47" s="15"/>
      <c r="EP47" s="15"/>
      <c r="EQ47" s="15"/>
      <c r="ER47" s="15"/>
      <c r="ES47" s="15"/>
      <c r="ET47" s="15"/>
      <c r="EU47" s="15"/>
      <c r="EV47" s="15"/>
      <c r="EW47" s="15"/>
      <c r="EX47" s="15"/>
      <c r="EY47" s="15"/>
      <c r="EZ47" s="15"/>
      <c r="FA47" s="15"/>
      <c r="FB47" s="15"/>
      <c r="FC47" s="15"/>
      <c r="FD47" s="15"/>
      <c r="FE47" s="15"/>
      <c r="FF47" s="15"/>
      <c r="FG47" s="15"/>
      <c r="FH47" s="15"/>
      <c r="FI47" s="15"/>
      <c r="FJ47" s="15"/>
      <c r="FK47" s="15"/>
      <c r="FL47" s="15"/>
      <c r="FM47" s="15"/>
      <c r="FN47" s="15"/>
      <c r="FO47" s="15"/>
      <c r="FP47" s="15"/>
      <c r="FQ47" s="15"/>
      <c r="FR47" s="15"/>
      <c r="FS47" s="15"/>
      <c r="FT47" s="15"/>
      <c r="FU47" s="15"/>
      <c r="FV47" s="15"/>
      <c r="FW47" s="15"/>
      <c r="FX47" s="15"/>
      <c r="FY47" s="15"/>
      <c r="FZ47" s="15"/>
      <c r="GA47" s="15"/>
      <c r="GB47" s="15"/>
      <c r="GC47" s="15"/>
      <c r="GD47" s="15"/>
      <c r="GE47" s="15"/>
      <c r="GF47" s="15"/>
      <c r="GG47" s="15"/>
      <c r="GH47" s="15"/>
      <c r="GI47" s="15"/>
      <c r="GJ47" s="15"/>
      <c r="GK47" s="15"/>
      <c r="GL47" s="15"/>
      <c r="GM47" s="15"/>
      <c r="GN47" s="15"/>
      <c r="GO47" s="15"/>
      <c r="GP47" s="15"/>
      <c r="GQ47" s="15"/>
      <c r="GR47" s="15"/>
      <c r="GS47" s="15"/>
      <c r="GT47" s="15"/>
      <c r="GU47" s="15"/>
      <c r="GV47" s="15"/>
      <c r="GW47" s="15"/>
      <c r="GX47" s="15"/>
      <c r="GY47" s="15"/>
      <c r="GZ47" s="15"/>
      <c r="HA47" s="15"/>
      <c r="HB47" s="15"/>
      <c r="HC47" s="15"/>
      <c r="HD47" s="15"/>
      <c r="HE47" s="15"/>
      <c r="HF47" s="15"/>
      <c r="HG47" s="15"/>
      <c r="HH47" s="15"/>
      <c r="HI47" s="15"/>
      <c r="HJ47" s="15"/>
      <c r="HK47" s="15"/>
      <c r="HL47" s="15"/>
      <c r="HM47" s="15"/>
      <c r="HN47" s="15"/>
      <c r="HO47" s="15"/>
      <c r="HP47" s="15"/>
      <c r="HQ47" s="15"/>
      <c r="HR47" s="15"/>
      <c r="HS47" s="15"/>
      <c r="HT47" s="15"/>
      <c r="HU47" s="15"/>
      <c r="HV47" s="15"/>
    </row>
    <row r="48" spans="1:230" customFormat="1" ht="14.4" customHeight="1">
      <c r="A48" s="42"/>
      <c r="B48" s="45"/>
      <c r="C48" s="15"/>
      <c r="D48" s="100"/>
      <c r="E48" s="100"/>
      <c r="F48" s="80" t="s">
        <v>516</v>
      </c>
      <c r="G48" s="16"/>
      <c r="H48" s="104" t="s">
        <v>3</v>
      </c>
      <c r="I48" s="15"/>
      <c r="J48" s="290">
        <f>M24</f>
        <v>5.2</v>
      </c>
      <c r="K48" s="290"/>
      <c r="L48" s="117" t="s">
        <v>7</v>
      </c>
      <c r="M48" s="80"/>
      <c r="N48" s="80"/>
      <c r="O48" s="45"/>
      <c r="P48" s="15"/>
      <c r="Q48" s="80" t="s">
        <v>516</v>
      </c>
      <c r="R48" s="100"/>
      <c r="S48" s="15"/>
      <c r="T48" s="104" t="s">
        <v>3</v>
      </c>
      <c r="U48" s="15"/>
      <c r="V48" s="15"/>
      <c r="W48" s="290">
        <f>M27</f>
        <v>3.6</v>
      </c>
      <c r="X48" s="290"/>
      <c r="Y48" s="107" t="s">
        <v>7</v>
      </c>
      <c r="Z48" s="107"/>
      <c r="AA48" s="45"/>
      <c r="AB48" s="42"/>
      <c r="AC48" s="15"/>
      <c r="AD48" s="15"/>
      <c r="AE48" s="15"/>
      <c r="AF48" s="15"/>
      <c r="AG48" s="15"/>
      <c r="AH48" s="15"/>
      <c r="AI48" s="15"/>
      <c r="AJ48" s="15"/>
      <c r="AK48" s="15"/>
      <c r="AL48" s="15"/>
      <c r="AM48" s="15"/>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c r="CC48" s="15"/>
      <c r="CD48" s="15"/>
      <c r="CE48" s="15"/>
      <c r="CF48" s="15"/>
      <c r="CG48" s="15"/>
      <c r="CH48" s="15"/>
      <c r="CI48" s="15"/>
      <c r="CJ48" s="15"/>
      <c r="CK48" s="15"/>
      <c r="CL48" s="15"/>
      <c r="CM48" s="15"/>
      <c r="CN48" s="15"/>
      <c r="CO48" s="15"/>
      <c r="CP48" s="15"/>
      <c r="CQ48" s="15"/>
      <c r="CR48" s="15"/>
      <c r="CS48" s="15"/>
      <c r="CT48" s="15"/>
      <c r="CU48" s="15"/>
      <c r="CV48" s="15"/>
      <c r="CW48" s="15"/>
      <c r="CX48" s="15"/>
      <c r="CY48" s="15"/>
      <c r="CZ48" s="15"/>
      <c r="DA48" s="15"/>
      <c r="DB48" s="15"/>
      <c r="DC48" s="15"/>
      <c r="DD48" s="15"/>
      <c r="DE48" s="15"/>
      <c r="DF48" s="15"/>
      <c r="DG48" s="15"/>
      <c r="DH48" s="15"/>
      <c r="DI48" s="15"/>
      <c r="DJ48" s="15"/>
      <c r="DK48" s="15"/>
      <c r="DL48" s="15"/>
      <c r="DM48" s="15"/>
      <c r="DN48" s="15"/>
      <c r="DO48" s="15"/>
      <c r="DP48" s="15"/>
      <c r="DQ48" s="15"/>
      <c r="DR48" s="15"/>
      <c r="DS48" s="15"/>
      <c r="DT48" s="15"/>
      <c r="DU48" s="15"/>
      <c r="DV48" s="15"/>
      <c r="DW48" s="15"/>
      <c r="DX48" s="15"/>
      <c r="DY48" s="15"/>
      <c r="DZ48" s="15"/>
      <c r="EA48" s="15"/>
      <c r="EB48" s="15"/>
      <c r="EC48" s="15"/>
      <c r="ED48" s="15"/>
      <c r="EE48" s="15"/>
      <c r="EF48" s="15"/>
      <c r="EG48" s="15"/>
      <c r="EH48" s="15"/>
      <c r="EI48" s="15"/>
      <c r="EJ48" s="15"/>
      <c r="EK48" s="15"/>
      <c r="EL48" s="15"/>
      <c r="EM48" s="15"/>
      <c r="EN48" s="15"/>
      <c r="EO48" s="15"/>
      <c r="EP48" s="15"/>
      <c r="EQ48" s="15"/>
      <c r="ER48" s="15"/>
      <c r="ES48" s="15"/>
      <c r="ET48" s="15"/>
      <c r="EU48" s="15"/>
      <c r="EV48" s="15"/>
      <c r="EW48" s="15"/>
      <c r="EX48" s="15"/>
      <c r="EY48" s="15"/>
      <c r="EZ48" s="15"/>
      <c r="FA48" s="15"/>
      <c r="FB48" s="15"/>
      <c r="FC48" s="15"/>
      <c r="FD48" s="15"/>
      <c r="FE48" s="15"/>
      <c r="FF48" s="15"/>
      <c r="FG48" s="15"/>
      <c r="FH48" s="15"/>
      <c r="FI48" s="15"/>
      <c r="FJ48" s="15"/>
      <c r="FK48" s="15"/>
      <c r="FL48" s="15"/>
      <c r="FM48" s="15"/>
      <c r="FN48" s="15"/>
      <c r="FO48" s="15"/>
      <c r="FP48" s="15"/>
      <c r="FQ48" s="15"/>
      <c r="FR48" s="15"/>
      <c r="FS48" s="15"/>
      <c r="FT48" s="15"/>
      <c r="FU48" s="15"/>
      <c r="FV48" s="15"/>
      <c r="FW48" s="15"/>
      <c r="FX48" s="15"/>
      <c r="FY48" s="15"/>
      <c r="FZ48" s="15"/>
      <c r="GA48" s="15"/>
      <c r="GB48" s="15"/>
      <c r="GC48" s="15"/>
      <c r="GD48" s="15"/>
      <c r="GE48" s="15"/>
      <c r="GF48" s="15"/>
      <c r="GG48" s="15"/>
      <c r="GH48" s="15"/>
      <c r="GI48" s="15"/>
      <c r="GJ48" s="15"/>
      <c r="GK48" s="15"/>
      <c r="GL48" s="15"/>
      <c r="GM48" s="15"/>
      <c r="GN48" s="15"/>
      <c r="GO48" s="15"/>
      <c r="GP48" s="15"/>
      <c r="GQ48" s="15"/>
      <c r="GR48" s="15"/>
      <c r="GS48" s="15"/>
      <c r="GT48" s="15"/>
      <c r="GU48" s="15"/>
      <c r="GV48" s="15"/>
      <c r="GW48" s="15"/>
      <c r="GX48" s="15"/>
      <c r="GY48" s="15"/>
      <c r="GZ48" s="15"/>
      <c r="HA48" s="15"/>
      <c r="HB48" s="15"/>
      <c r="HC48" s="15"/>
      <c r="HD48" s="15"/>
      <c r="HE48" s="15"/>
      <c r="HF48" s="15"/>
      <c r="HG48" s="15"/>
      <c r="HH48" s="15"/>
      <c r="HI48" s="15"/>
      <c r="HJ48" s="15"/>
      <c r="HK48" s="15"/>
      <c r="HL48" s="15"/>
      <c r="HM48" s="15"/>
      <c r="HN48" s="15"/>
      <c r="HO48" s="15"/>
      <c r="HP48" s="15"/>
      <c r="HQ48" s="15"/>
      <c r="HR48" s="15"/>
      <c r="HS48" s="15"/>
      <c r="HT48" s="15"/>
      <c r="HU48" s="15"/>
      <c r="HV48" s="15"/>
    </row>
    <row r="49" spans="1:230" customFormat="1">
      <c r="A49" s="42"/>
      <c r="B49" s="45"/>
      <c r="C49" s="17"/>
      <c r="D49" s="100"/>
      <c r="E49" s="100"/>
      <c r="F49" s="80"/>
      <c r="G49" s="16"/>
      <c r="H49" s="104"/>
      <c r="I49" s="15"/>
      <c r="J49" s="106"/>
      <c r="K49" s="15"/>
      <c r="L49" s="114"/>
      <c r="M49" s="80"/>
      <c r="N49" s="80"/>
      <c r="O49" s="45"/>
      <c r="P49" s="15"/>
      <c r="Q49" s="80"/>
      <c r="R49" s="100"/>
      <c r="S49" s="15"/>
      <c r="T49" s="104"/>
      <c r="U49" s="106"/>
      <c r="V49" s="15"/>
      <c r="W49" s="96"/>
      <c r="X49" s="15"/>
      <c r="Y49" s="81"/>
      <c r="Z49" s="81"/>
      <c r="AA49" s="45"/>
      <c r="AB49" s="42"/>
      <c r="AC49" s="15"/>
      <c r="AD49" s="15"/>
      <c r="AE49" s="15"/>
      <c r="AF49" s="15"/>
      <c r="AG49" s="15"/>
      <c r="AH49" s="15"/>
      <c r="AI49" s="15"/>
      <c r="AJ49" s="15"/>
      <c r="AK49" s="15"/>
      <c r="AL49" s="15"/>
      <c r="AM49" s="15"/>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c r="CC49" s="15"/>
      <c r="CD49" s="15"/>
      <c r="CE49" s="15"/>
      <c r="CF49" s="15"/>
      <c r="CG49" s="15"/>
      <c r="CH49" s="15"/>
      <c r="CI49" s="15"/>
      <c r="CJ49" s="15"/>
      <c r="CK49" s="15"/>
      <c r="CL49" s="15"/>
      <c r="CM49" s="15"/>
      <c r="CN49" s="15"/>
      <c r="CO49" s="15"/>
      <c r="CP49" s="15"/>
      <c r="CQ49" s="15"/>
      <c r="CR49" s="15"/>
      <c r="CS49" s="15"/>
      <c r="CT49" s="15"/>
      <c r="CU49" s="15"/>
      <c r="CV49" s="15"/>
      <c r="CW49" s="15"/>
      <c r="CX49" s="15"/>
      <c r="CY49" s="15"/>
      <c r="CZ49" s="15"/>
      <c r="DA49" s="15"/>
      <c r="DB49" s="15"/>
      <c r="DC49" s="15"/>
      <c r="DD49" s="15"/>
      <c r="DE49" s="15"/>
      <c r="DF49" s="15"/>
      <c r="DG49" s="15"/>
      <c r="DH49" s="15"/>
      <c r="DI49" s="15"/>
      <c r="DJ49" s="15"/>
      <c r="DK49" s="15"/>
      <c r="DL49" s="15"/>
      <c r="DM49" s="15"/>
      <c r="DN49" s="15"/>
      <c r="DO49" s="15"/>
      <c r="DP49" s="15"/>
      <c r="DQ49" s="15"/>
      <c r="DR49" s="15"/>
      <c r="DS49" s="15"/>
      <c r="DT49" s="15"/>
      <c r="DU49" s="15"/>
      <c r="DV49" s="15"/>
      <c r="DW49" s="15"/>
      <c r="DX49" s="15"/>
      <c r="DY49" s="15"/>
      <c r="DZ49" s="15"/>
      <c r="EA49" s="15"/>
      <c r="EB49" s="15"/>
      <c r="EC49" s="15"/>
      <c r="ED49" s="15"/>
      <c r="EE49" s="15"/>
      <c r="EF49" s="15"/>
      <c r="EG49" s="15"/>
      <c r="EH49" s="15"/>
      <c r="EI49" s="15"/>
      <c r="EJ49" s="15"/>
      <c r="EK49" s="15"/>
      <c r="EL49" s="15"/>
      <c r="EM49" s="15"/>
      <c r="EN49" s="15"/>
      <c r="EO49" s="15"/>
      <c r="EP49" s="15"/>
      <c r="EQ49" s="15"/>
      <c r="ER49" s="15"/>
      <c r="ES49" s="15"/>
      <c r="ET49" s="15"/>
      <c r="EU49" s="15"/>
      <c r="EV49" s="15"/>
      <c r="EW49" s="15"/>
      <c r="EX49" s="15"/>
      <c r="EY49" s="15"/>
      <c r="EZ49" s="15"/>
      <c r="FA49" s="15"/>
      <c r="FB49" s="15"/>
      <c r="FC49" s="15"/>
      <c r="FD49" s="15"/>
      <c r="FE49" s="15"/>
      <c r="FF49" s="15"/>
      <c r="FG49" s="15"/>
      <c r="FH49" s="15"/>
      <c r="FI49" s="15"/>
      <c r="FJ49" s="15"/>
      <c r="FK49" s="15"/>
      <c r="FL49" s="15"/>
      <c r="FM49" s="15"/>
      <c r="FN49" s="15"/>
      <c r="FO49" s="15"/>
      <c r="FP49" s="15"/>
      <c r="FQ49" s="15"/>
      <c r="FR49" s="15"/>
      <c r="FS49" s="15"/>
      <c r="FT49" s="15"/>
      <c r="FU49" s="15"/>
      <c r="FV49" s="15"/>
      <c r="FW49" s="15"/>
      <c r="FX49" s="15"/>
      <c r="FY49" s="15"/>
      <c r="FZ49" s="15"/>
      <c r="GA49" s="15"/>
      <c r="GB49" s="15"/>
      <c r="GC49" s="15"/>
      <c r="GD49" s="15"/>
      <c r="GE49" s="15"/>
      <c r="GF49" s="15"/>
      <c r="GG49" s="15"/>
      <c r="GH49" s="15"/>
      <c r="GI49" s="15"/>
      <c r="GJ49" s="15"/>
      <c r="GK49" s="15"/>
      <c r="GL49" s="15"/>
      <c r="GM49" s="15"/>
      <c r="GN49" s="15"/>
      <c r="GO49" s="15"/>
      <c r="GP49" s="15"/>
      <c r="GQ49" s="15"/>
      <c r="GR49" s="15"/>
      <c r="GS49" s="15"/>
      <c r="GT49" s="15"/>
      <c r="GU49" s="15"/>
      <c r="GV49" s="15"/>
      <c r="GW49" s="15"/>
      <c r="GX49" s="15"/>
      <c r="GY49" s="15"/>
      <c r="GZ49" s="15"/>
      <c r="HA49" s="15"/>
      <c r="HB49" s="15"/>
      <c r="HC49" s="15"/>
      <c r="HD49" s="15"/>
      <c r="HE49" s="15"/>
      <c r="HF49" s="15"/>
      <c r="HG49" s="15"/>
      <c r="HH49" s="15"/>
      <c r="HI49" s="15"/>
      <c r="HJ49" s="15"/>
      <c r="HK49" s="15"/>
      <c r="HL49" s="15"/>
      <c r="HM49" s="15"/>
      <c r="HN49" s="15"/>
      <c r="HO49" s="15"/>
      <c r="HP49" s="15"/>
      <c r="HQ49" s="15"/>
      <c r="HR49" s="15"/>
      <c r="HS49" s="15"/>
      <c r="HT49" s="15"/>
      <c r="HU49" s="15"/>
      <c r="HV49" s="15"/>
    </row>
    <row r="50" spans="1:230" customFormat="1">
      <c r="A50" s="42"/>
      <c r="B50" s="45"/>
      <c r="C50" s="17"/>
      <c r="D50" s="100"/>
      <c r="E50" s="100"/>
      <c r="F50" s="80"/>
      <c r="G50" s="16"/>
      <c r="H50" s="104" t="s">
        <v>5</v>
      </c>
      <c r="I50" s="15"/>
      <c r="J50" s="290">
        <f>M30</f>
        <v>2.58</v>
      </c>
      <c r="K50" s="290"/>
      <c r="L50" s="117" t="s">
        <v>7</v>
      </c>
      <c r="M50" s="80"/>
      <c r="N50" s="80"/>
      <c r="O50" s="45"/>
      <c r="P50" s="15"/>
      <c r="Q50" s="80"/>
      <c r="R50" s="100"/>
      <c r="S50" s="15"/>
      <c r="T50" s="104" t="s">
        <v>5</v>
      </c>
      <c r="U50" s="15"/>
      <c r="V50" s="15"/>
      <c r="W50" s="290">
        <f>M30</f>
        <v>2.58</v>
      </c>
      <c r="X50" s="290"/>
      <c r="Y50" s="107" t="s">
        <v>7</v>
      </c>
      <c r="Z50" s="107"/>
      <c r="AA50" s="45"/>
      <c r="AB50" s="42"/>
      <c r="AC50" s="15"/>
      <c r="AD50" s="15"/>
      <c r="AE50" s="15"/>
      <c r="AF50" s="15"/>
      <c r="AG50" s="15"/>
      <c r="AH50" s="15"/>
      <c r="AI50" s="15"/>
      <c r="AJ50" s="15"/>
      <c r="AK50" s="15"/>
      <c r="AL50" s="15"/>
      <c r="AM50" s="15"/>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c r="CC50" s="15"/>
      <c r="CD50" s="15"/>
      <c r="CE50" s="15"/>
      <c r="CF50" s="15"/>
      <c r="CG50" s="15"/>
      <c r="CH50" s="15"/>
      <c r="CI50" s="15"/>
      <c r="CJ50" s="15"/>
      <c r="CK50" s="15"/>
      <c r="CL50" s="15"/>
      <c r="CM50" s="15"/>
      <c r="CN50" s="15"/>
      <c r="CO50" s="15"/>
      <c r="CP50" s="15"/>
      <c r="CQ50" s="15"/>
      <c r="CR50" s="15"/>
      <c r="CS50" s="15"/>
      <c r="CT50" s="15"/>
      <c r="CU50" s="15"/>
      <c r="CV50" s="15"/>
      <c r="CW50" s="15"/>
      <c r="CX50" s="15"/>
      <c r="CY50" s="15"/>
      <c r="CZ50" s="15"/>
      <c r="DA50" s="15"/>
      <c r="DB50" s="15"/>
      <c r="DC50" s="15"/>
      <c r="DD50" s="15"/>
      <c r="DE50" s="15"/>
      <c r="DF50" s="15"/>
      <c r="DG50" s="15"/>
      <c r="DH50" s="15"/>
      <c r="DI50" s="15"/>
      <c r="DJ50" s="15"/>
      <c r="DK50" s="15"/>
      <c r="DL50" s="15"/>
      <c r="DM50" s="15"/>
      <c r="DN50" s="15"/>
      <c r="DO50" s="15"/>
      <c r="DP50" s="15"/>
      <c r="DQ50" s="15"/>
      <c r="DR50" s="15"/>
      <c r="DS50" s="15"/>
      <c r="DT50" s="15"/>
      <c r="DU50" s="15"/>
      <c r="DV50" s="15"/>
      <c r="DW50" s="15"/>
      <c r="DX50" s="15"/>
      <c r="DY50" s="15"/>
      <c r="DZ50" s="15"/>
      <c r="EA50" s="15"/>
      <c r="EB50" s="15"/>
      <c r="EC50" s="15"/>
      <c r="ED50" s="15"/>
      <c r="EE50" s="15"/>
      <c r="EF50" s="15"/>
      <c r="EG50" s="15"/>
      <c r="EH50" s="15"/>
      <c r="EI50" s="15"/>
      <c r="EJ50" s="15"/>
      <c r="EK50" s="15"/>
      <c r="EL50" s="15"/>
      <c r="EM50" s="15"/>
      <c r="EN50" s="15"/>
      <c r="EO50" s="15"/>
      <c r="EP50" s="15"/>
      <c r="EQ50" s="15"/>
      <c r="ER50" s="15"/>
      <c r="ES50" s="15"/>
      <c r="ET50" s="15"/>
      <c r="EU50" s="15"/>
      <c r="EV50" s="15"/>
      <c r="EW50" s="15"/>
      <c r="EX50" s="15"/>
      <c r="EY50" s="15"/>
      <c r="EZ50" s="15"/>
      <c r="FA50" s="15"/>
      <c r="FB50" s="15"/>
      <c r="FC50" s="15"/>
      <c r="FD50" s="15"/>
      <c r="FE50" s="15"/>
      <c r="FF50" s="15"/>
      <c r="FG50" s="15"/>
      <c r="FH50" s="15"/>
      <c r="FI50" s="15"/>
      <c r="FJ50" s="15"/>
      <c r="FK50" s="15"/>
      <c r="FL50" s="15"/>
      <c r="FM50" s="15"/>
      <c r="FN50" s="15"/>
      <c r="FO50" s="15"/>
      <c r="FP50" s="15"/>
      <c r="FQ50" s="15"/>
      <c r="FR50" s="15"/>
      <c r="FS50" s="15"/>
      <c r="FT50" s="15"/>
      <c r="FU50" s="15"/>
      <c r="FV50" s="15"/>
      <c r="FW50" s="15"/>
      <c r="FX50" s="15"/>
      <c r="FY50" s="15"/>
      <c r="FZ50" s="15"/>
      <c r="GA50" s="15"/>
      <c r="GB50" s="15"/>
      <c r="GC50" s="15"/>
      <c r="GD50" s="15"/>
      <c r="GE50" s="15"/>
      <c r="GF50" s="15"/>
      <c r="GG50" s="15"/>
      <c r="GH50" s="15"/>
      <c r="GI50" s="15"/>
      <c r="GJ50" s="15"/>
      <c r="GK50" s="15"/>
      <c r="GL50" s="15"/>
      <c r="GM50" s="15"/>
      <c r="GN50" s="15"/>
      <c r="GO50" s="15"/>
      <c r="GP50" s="15"/>
      <c r="GQ50" s="15"/>
      <c r="GR50" s="15"/>
      <c r="GS50" s="15"/>
      <c r="GT50" s="15"/>
      <c r="GU50" s="15"/>
      <c r="GV50" s="15"/>
      <c r="GW50" s="15"/>
      <c r="GX50" s="15"/>
      <c r="GY50" s="15"/>
      <c r="GZ50" s="15"/>
      <c r="HA50" s="15"/>
      <c r="HB50" s="15"/>
      <c r="HC50" s="15"/>
      <c r="HD50" s="15"/>
      <c r="HE50" s="15"/>
      <c r="HF50" s="15"/>
      <c r="HG50" s="15"/>
      <c r="HH50" s="15"/>
      <c r="HI50" s="15"/>
      <c r="HJ50" s="15"/>
      <c r="HK50" s="15"/>
      <c r="HL50" s="15"/>
      <c r="HM50" s="15"/>
      <c r="HN50" s="15"/>
      <c r="HO50" s="15"/>
      <c r="HP50" s="15"/>
      <c r="HQ50" s="15"/>
      <c r="HR50" s="15"/>
      <c r="HS50" s="15"/>
      <c r="HT50" s="15"/>
      <c r="HU50" s="15"/>
      <c r="HV50" s="15"/>
    </row>
    <row r="51" spans="1:230" customFormat="1">
      <c r="A51" s="42"/>
      <c r="B51" s="45"/>
      <c r="C51" s="17"/>
      <c r="D51" s="99"/>
      <c r="E51" s="102"/>
      <c r="F51" s="101"/>
      <c r="G51" s="103"/>
      <c r="H51" s="103"/>
      <c r="I51" s="103"/>
      <c r="J51" s="103"/>
      <c r="K51" s="52"/>
      <c r="L51" s="84"/>
      <c r="M51" s="80"/>
      <c r="N51" s="80"/>
      <c r="O51" s="45"/>
      <c r="P51" s="103"/>
      <c r="Q51" s="101"/>
      <c r="R51" s="102"/>
      <c r="S51" s="103"/>
      <c r="T51" s="103"/>
      <c r="U51" s="103"/>
      <c r="V51" s="103"/>
      <c r="W51" s="103"/>
      <c r="X51" s="112"/>
      <c r="Y51" s="102"/>
      <c r="Z51" s="102"/>
      <c r="AA51" s="45"/>
      <c r="AB51" s="42"/>
      <c r="AC51" s="15"/>
      <c r="AD51" s="15"/>
      <c r="AE51" s="15"/>
      <c r="AF51" s="15"/>
      <c r="AG51" s="15"/>
      <c r="AH51" s="15"/>
      <c r="AI51" s="15"/>
      <c r="AJ51" s="15"/>
      <c r="AK51" s="15"/>
      <c r="AL51" s="15"/>
      <c r="AM51" s="15"/>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c r="CC51" s="15"/>
      <c r="CD51" s="15"/>
      <c r="CE51" s="15"/>
      <c r="CF51" s="15"/>
      <c r="CG51" s="15"/>
      <c r="CH51" s="15"/>
      <c r="CI51" s="15"/>
      <c r="CJ51" s="15"/>
      <c r="CK51" s="15"/>
      <c r="CL51" s="15"/>
      <c r="CM51" s="15"/>
      <c r="CN51" s="15"/>
      <c r="CO51" s="15"/>
      <c r="CP51" s="15"/>
      <c r="CQ51" s="15"/>
      <c r="CR51" s="15"/>
      <c r="CS51" s="15"/>
      <c r="CT51" s="15"/>
      <c r="CU51" s="15"/>
      <c r="CV51" s="15"/>
      <c r="CW51" s="15"/>
      <c r="CX51" s="15"/>
      <c r="CY51" s="15"/>
      <c r="CZ51" s="15"/>
      <c r="DA51" s="15"/>
      <c r="DB51" s="15"/>
      <c r="DC51" s="15"/>
      <c r="DD51" s="15"/>
      <c r="DE51" s="15"/>
      <c r="DF51" s="15"/>
      <c r="DG51" s="15"/>
      <c r="DH51" s="15"/>
      <c r="DI51" s="15"/>
      <c r="DJ51" s="15"/>
      <c r="DK51" s="15"/>
      <c r="DL51" s="15"/>
      <c r="DM51" s="15"/>
      <c r="DN51" s="15"/>
      <c r="DO51" s="15"/>
      <c r="DP51" s="15"/>
      <c r="DQ51" s="15"/>
      <c r="DR51" s="15"/>
      <c r="DS51" s="15"/>
      <c r="DT51" s="15"/>
      <c r="DU51" s="15"/>
      <c r="DV51" s="15"/>
      <c r="DW51" s="15"/>
      <c r="DX51" s="15"/>
      <c r="DY51" s="15"/>
      <c r="DZ51" s="15"/>
      <c r="EA51" s="15"/>
      <c r="EB51" s="15"/>
      <c r="EC51" s="15"/>
      <c r="ED51" s="15"/>
      <c r="EE51" s="15"/>
      <c r="EF51" s="15"/>
      <c r="EG51" s="15"/>
      <c r="EH51" s="15"/>
      <c r="EI51" s="15"/>
      <c r="EJ51" s="15"/>
      <c r="EK51" s="15"/>
      <c r="EL51" s="15"/>
      <c r="EM51" s="15"/>
      <c r="EN51" s="15"/>
      <c r="EO51" s="15"/>
      <c r="EP51" s="15"/>
      <c r="EQ51" s="15"/>
      <c r="ER51" s="15"/>
      <c r="ES51" s="15"/>
      <c r="ET51" s="15"/>
      <c r="EU51" s="15"/>
      <c r="EV51" s="15"/>
      <c r="EW51" s="15"/>
      <c r="EX51" s="15"/>
      <c r="EY51" s="15"/>
      <c r="EZ51" s="15"/>
      <c r="FA51" s="15"/>
      <c r="FB51" s="15"/>
      <c r="FC51" s="15"/>
      <c r="FD51" s="15"/>
      <c r="FE51" s="15"/>
      <c r="FF51" s="15"/>
      <c r="FG51" s="15"/>
      <c r="FH51" s="15"/>
      <c r="FI51" s="15"/>
      <c r="FJ51" s="15"/>
      <c r="FK51" s="15"/>
      <c r="FL51" s="15"/>
      <c r="FM51" s="15"/>
      <c r="FN51" s="15"/>
      <c r="FO51" s="15"/>
      <c r="FP51" s="15"/>
      <c r="FQ51" s="15"/>
      <c r="FR51" s="15"/>
      <c r="FS51" s="15"/>
      <c r="FT51" s="15"/>
      <c r="FU51" s="15"/>
      <c r="FV51" s="15"/>
      <c r="FW51" s="15"/>
      <c r="FX51" s="15"/>
      <c r="FY51" s="15"/>
      <c r="FZ51" s="15"/>
      <c r="GA51" s="15"/>
      <c r="GB51" s="15"/>
      <c r="GC51" s="15"/>
      <c r="GD51" s="15"/>
      <c r="GE51" s="15"/>
      <c r="GF51" s="15"/>
      <c r="GG51" s="15"/>
      <c r="GH51" s="15"/>
      <c r="GI51" s="15"/>
      <c r="GJ51" s="15"/>
      <c r="GK51" s="15"/>
      <c r="GL51" s="15"/>
      <c r="GM51" s="15"/>
      <c r="GN51" s="15"/>
      <c r="GO51" s="15"/>
      <c r="GP51" s="15"/>
      <c r="GQ51" s="15"/>
      <c r="GR51" s="15"/>
      <c r="GS51" s="15"/>
      <c r="GT51" s="15"/>
      <c r="GU51" s="15"/>
      <c r="GV51" s="15"/>
      <c r="GW51" s="15"/>
      <c r="GX51" s="15"/>
      <c r="GY51" s="15"/>
      <c r="GZ51" s="15"/>
      <c r="HA51" s="15"/>
      <c r="HB51" s="15"/>
      <c r="HC51" s="15"/>
      <c r="HD51" s="15"/>
      <c r="HE51" s="15"/>
      <c r="HF51" s="15"/>
      <c r="HG51" s="15"/>
      <c r="HH51" s="15"/>
      <c r="HI51" s="15"/>
      <c r="HJ51" s="15"/>
      <c r="HK51" s="15"/>
      <c r="HL51" s="15"/>
      <c r="HM51" s="15"/>
      <c r="HN51" s="15"/>
      <c r="HO51" s="15"/>
      <c r="HP51" s="15"/>
      <c r="HQ51" s="15"/>
      <c r="HR51" s="15"/>
      <c r="HS51" s="15"/>
      <c r="HT51" s="15"/>
      <c r="HU51" s="15"/>
      <c r="HV51" s="15"/>
    </row>
    <row r="52" spans="1:230" customFormat="1">
      <c r="A52" s="42"/>
      <c r="B52" s="45"/>
      <c r="C52" s="17"/>
      <c r="D52" s="99"/>
      <c r="E52" s="45"/>
      <c r="F52" s="56"/>
      <c r="G52" s="15"/>
      <c r="H52" s="15"/>
      <c r="I52" s="15"/>
      <c r="J52" s="17"/>
      <c r="K52" s="80"/>
      <c r="L52" s="83"/>
      <c r="M52" s="80"/>
      <c r="N52" s="80"/>
      <c r="O52" s="45"/>
      <c r="P52" s="15"/>
      <c r="Q52" s="56"/>
      <c r="R52" s="45"/>
      <c r="S52" s="45"/>
      <c r="T52" s="15"/>
      <c r="U52" s="15"/>
      <c r="V52" s="15"/>
      <c r="W52" s="15"/>
      <c r="X52" s="81"/>
      <c r="Y52" s="45"/>
      <c r="Z52" s="45"/>
      <c r="AA52" s="45"/>
      <c r="AB52" s="42"/>
      <c r="AC52" s="15"/>
      <c r="AD52" s="15"/>
      <c r="AE52" s="15"/>
      <c r="AF52" s="15"/>
      <c r="AG52" s="15"/>
      <c r="AH52" s="15"/>
      <c r="AI52" s="15"/>
      <c r="AJ52" s="15"/>
      <c r="AK52" s="15"/>
      <c r="AL52" s="15"/>
      <c r="AM52" s="15"/>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c r="CC52" s="15"/>
      <c r="CD52" s="15"/>
      <c r="CE52" s="15"/>
      <c r="CF52" s="15"/>
      <c r="CG52" s="15"/>
      <c r="CH52" s="15"/>
      <c r="CI52" s="15"/>
      <c r="CJ52" s="15"/>
      <c r="CK52" s="15"/>
      <c r="CL52" s="15"/>
      <c r="CM52" s="15"/>
      <c r="CN52" s="15"/>
      <c r="CO52" s="15"/>
      <c r="CP52" s="15"/>
      <c r="CQ52" s="15"/>
      <c r="CR52" s="15"/>
      <c r="CS52" s="15"/>
      <c r="CT52" s="15"/>
      <c r="CU52" s="15"/>
      <c r="CV52" s="15"/>
      <c r="CW52" s="15"/>
      <c r="CX52" s="15"/>
      <c r="CY52" s="15"/>
      <c r="CZ52" s="15"/>
      <c r="DA52" s="15"/>
      <c r="DB52" s="15"/>
      <c r="DC52" s="15"/>
      <c r="DD52" s="15"/>
      <c r="DE52" s="15"/>
      <c r="DF52" s="15"/>
      <c r="DG52" s="15"/>
      <c r="DH52" s="15"/>
      <c r="DI52" s="15"/>
      <c r="DJ52" s="15"/>
      <c r="DK52" s="15"/>
      <c r="DL52" s="15"/>
      <c r="DM52" s="15"/>
      <c r="DN52" s="15"/>
      <c r="DO52" s="15"/>
      <c r="DP52" s="15"/>
      <c r="DQ52" s="15"/>
      <c r="DR52" s="15"/>
      <c r="DS52" s="15"/>
      <c r="DT52" s="15"/>
      <c r="DU52" s="15"/>
      <c r="DV52" s="15"/>
      <c r="DW52" s="15"/>
      <c r="DX52" s="15"/>
      <c r="DY52" s="15"/>
      <c r="DZ52" s="15"/>
      <c r="EA52" s="15"/>
      <c r="EB52" s="15"/>
      <c r="EC52" s="15"/>
      <c r="ED52" s="15"/>
      <c r="EE52" s="15"/>
      <c r="EF52" s="15"/>
      <c r="EG52" s="15"/>
      <c r="EH52" s="15"/>
      <c r="EI52" s="15"/>
      <c r="EJ52" s="15"/>
      <c r="EK52" s="15"/>
      <c r="EL52" s="15"/>
      <c r="EM52" s="15"/>
      <c r="EN52" s="15"/>
      <c r="EO52" s="15"/>
      <c r="EP52" s="15"/>
      <c r="EQ52" s="15"/>
      <c r="ER52" s="15"/>
      <c r="ES52" s="15"/>
      <c r="ET52" s="15"/>
      <c r="EU52" s="15"/>
      <c r="EV52" s="15"/>
      <c r="EW52" s="15"/>
      <c r="EX52" s="15"/>
      <c r="EY52" s="15"/>
      <c r="EZ52" s="15"/>
      <c r="FA52" s="15"/>
      <c r="FB52" s="15"/>
      <c r="FC52" s="15"/>
      <c r="FD52" s="15"/>
      <c r="FE52" s="15"/>
      <c r="FF52" s="15"/>
      <c r="FG52" s="15"/>
      <c r="FH52" s="15"/>
      <c r="FI52" s="15"/>
      <c r="FJ52" s="15"/>
      <c r="FK52" s="15"/>
      <c r="FL52" s="15"/>
      <c r="FM52" s="15"/>
      <c r="FN52" s="15"/>
      <c r="FO52" s="15"/>
      <c r="FP52" s="15"/>
      <c r="FQ52" s="15"/>
      <c r="FR52" s="15"/>
      <c r="FS52" s="15"/>
      <c r="FT52" s="15"/>
      <c r="FU52" s="15"/>
      <c r="FV52" s="15"/>
      <c r="FW52" s="15"/>
      <c r="FX52" s="15"/>
      <c r="FY52" s="15"/>
      <c r="FZ52" s="15"/>
      <c r="GA52" s="15"/>
      <c r="GB52" s="15"/>
      <c r="GC52" s="15"/>
      <c r="GD52" s="15"/>
      <c r="GE52" s="15"/>
      <c r="GF52" s="15"/>
      <c r="GG52" s="15"/>
      <c r="GH52" s="15"/>
      <c r="GI52" s="15"/>
      <c r="GJ52" s="15"/>
      <c r="GK52" s="15"/>
      <c r="GL52" s="15"/>
      <c r="GM52" s="15"/>
      <c r="GN52" s="15"/>
      <c r="GO52" s="15"/>
      <c r="GP52" s="15"/>
      <c r="GQ52" s="15"/>
      <c r="GR52" s="15"/>
      <c r="GS52" s="15"/>
      <c r="GT52" s="15"/>
      <c r="GU52" s="15"/>
      <c r="GV52" s="15"/>
      <c r="GW52" s="15"/>
      <c r="GX52" s="15"/>
      <c r="GY52" s="15"/>
      <c r="GZ52" s="15"/>
      <c r="HA52" s="15"/>
      <c r="HB52" s="15"/>
      <c r="HC52" s="15"/>
      <c r="HD52" s="15"/>
      <c r="HE52" s="15"/>
      <c r="HF52" s="15"/>
      <c r="HG52" s="15"/>
      <c r="HH52" s="15"/>
      <c r="HI52" s="15"/>
      <c r="HJ52" s="15"/>
      <c r="HK52" s="15"/>
      <c r="HL52" s="15"/>
      <c r="HM52" s="15"/>
      <c r="HN52" s="15"/>
      <c r="HO52" s="15"/>
      <c r="HP52" s="15"/>
      <c r="HQ52" s="15"/>
      <c r="HR52" s="15"/>
      <c r="HS52" s="15"/>
      <c r="HT52" s="15"/>
      <c r="HU52" s="15"/>
      <c r="HV52" s="15"/>
    </row>
    <row r="53" spans="1:230" customFormat="1">
      <c r="A53" s="42"/>
      <c r="B53" s="45"/>
      <c r="C53" s="17"/>
      <c r="D53" s="99"/>
      <c r="E53" s="45"/>
      <c r="F53" s="80" t="s">
        <v>519</v>
      </c>
      <c r="G53" s="16"/>
      <c r="H53" s="285" t="s">
        <v>469</v>
      </c>
      <c r="I53" s="285"/>
      <c r="J53" s="285"/>
      <c r="K53" s="285"/>
      <c r="L53" s="83"/>
      <c r="M53" s="80"/>
      <c r="N53" s="80"/>
      <c r="O53" s="45"/>
      <c r="P53" s="15"/>
      <c r="Q53" s="80" t="s">
        <v>519</v>
      </c>
      <c r="R53" s="45"/>
      <c r="S53" s="15"/>
      <c r="T53" s="285" t="s">
        <v>454</v>
      </c>
      <c r="U53" s="285"/>
      <c r="V53" s="285"/>
      <c r="W53" s="285"/>
      <c r="X53" s="285"/>
      <c r="Y53" s="81"/>
      <c r="Z53" s="81"/>
      <c r="AA53" s="45"/>
      <c r="AB53" s="42"/>
      <c r="AC53" s="15"/>
      <c r="AD53" s="15"/>
      <c r="AE53" s="15"/>
      <c r="AF53" s="15"/>
      <c r="AG53" s="15"/>
      <c r="AH53" s="15"/>
      <c r="AI53" s="15"/>
      <c r="AJ53" s="15"/>
      <c r="AK53" s="15"/>
      <c r="AL53" s="15"/>
      <c r="AM53" s="15"/>
      <c r="AN53" s="15"/>
      <c r="AO53" s="15"/>
      <c r="AP53" s="15"/>
      <c r="AQ53" s="15"/>
      <c r="AR53" s="15"/>
      <c r="AS53" s="15"/>
      <c r="AT53" s="15"/>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c r="CC53" s="15"/>
      <c r="CD53" s="15"/>
      <c r="CE53" s="15"/>
      <c r="CF53" s="15"/>
      <c r="CG53" s="15"/>
      <c r="CH53" s="15"/>
      <c r="CI53" s="15"/>
      <c r="CJ53" s="15"/>
      <c r="CK53" s="15"/>
      <c r="CL53" s="15"/>
      <c r="CM53" s="15"/>
      <c r="CN53" s="15"/>
      <c r="CO53" s="15"/>
      <c r="CP53" s="15"/>
      <c r="CQ53" s="15"/>
      <c r="CR53" s="15"/>
      <c r="CS53" s="15"/>
      <c r="CT53" s="15"/>
      <c r="CU53" s="15"/>
      <c r="CV53" s="15"/>
      <c r="CW53" s="15"/>
      <c r="CX53" s="15"/>
      <c r="CY53" s="15"/>
      <c r="CZ53" s="15"/>
      <c r="DA53" s="15"/>
      <c r="DB53" s="15"/>
      <c r="DC53" s="15"/>
      <c r="DD53" s="15"/>
      <c r="DE53" s="15"/>
      <c r="DF53" s="15"/>
      <c r="DG53" s="15"/>
      <c r="DH53" s="15"/>
      <c r="DI53" s="15"/>
      <c r="DJ53" s="15"/>
      <c r="DK53" s="15"/>
      <c r="DL53" s="15"/>
      <c r="DM53" s="15"/>
      <c r="DN53" s="15"/>
      <c r="DO53" s="15"/>
      <c r="DP53" s="15"/>
      <c r="DQ53" s="15"/>
      <c r="DR53" s="15"/>
      <c r="DS53" s="15"/>
      <c r="DT53" s="15"/>
      <c r="DU53" s="15"/>
      <c r="DV53" s="15"/>
      <c r="DW53" s="15"/>
      <c r="DX53" s="15"/>
      <c r="DY53" s="15"/>
      <c r="DZ53" s="15"/>
      <c r="EA53" s="15"/>
      <c r="EB53" s="15"/>
      <c r="EC53" s="15"/>
      <c r="ED53" s="15"/>
      <c r="EE53" s="15"/>
      <c r="EF53" s="15"/>
      <c r="EG53" s="15"/>
      <c r="EH53" s="15"/>
      <c r="EI53" s="15"/>
      <c r="EJ53" s="15"/>
      <c r="EK53" s="15"/>
      <c r="EL53" s="15"/>
      <c r="EM53" s="15"/>
      <c r="EN53" s="15"/>
      <c r="EO53" s="15"/>
      <c r="EP53" s="15"/>
      <c r="EQ53" s="15"/>
      <c r="ER53" s="15"/>
      <c r="ES53" s="15"/>
      <c r="ET53" s="15"/>
      <c r="EU53" s="15"/>
      <c r="EV53" s="15"/>
      <c r="EW53" s="15"/>
      <c r="EX53" s="15"/>
      <c r="EY53" s="15"/>
      <c r="EZ53" s="15"/>
      <c r="FA53" s="15"/>
      <c r="FB53" s="15"/>
      <c r="FC53" s="15"/>
      <c r="FD53" s="15"/>
      <c r="FE53" s="15"/>
      <c r="FF53" s="15"/>
      <c r="FG53" s="15"/>
      <c r="FH53" s="15"/>
      <c r="FI53" s="15"/>
      <c r="FJ53" s="15"/>
      <c r="FK53" s="15"/>
      <c r="FL53" s="15"/>
      <c r="FM53" s="15"/>
      <c r="FN53" s="15"/>
      <c r="FO53" s="15"/>
      <c r="FP53" s="15"/>
      <c r="FQ53" s="15"/>
      <c r="FR53" s="15"/>
      <c r="FS53" s="15"/>
      <c r="FT53" s="15"/>
      <c r="FU53" s="15"/>
      <c r="FV53" s="15"/>
      <c r="FW53" s="15"/>
      <c r="FX53" s="15"/>
      <c r="FY53" s="15"/>
      <c r="FZ53" s="15"/>
      <c r="GA53" s="15"/>
      <c r="GB53" s="15"/>
      <c r="GC53" s="15"/>
      <c r="GD53" s="15"/>
      <c r="GE53" s="15"/>
      <c r="GF53" s="15"/>
      <c r="GG53" s="15"/>
      <c r="GH53" s="15"/>
      <c r="GI53" s="15"/>
      <c r="GJ53" s="15"/>
      <c r="GK53" s="15"/>
      <c r="GL53" s="15"/>
      <c r="GM53" s="15"/>
      <c r="GN53" s="15"/>
      <c r="GO53" s="15"/>
      <c r="GP53" s="15"/>
      <c r="GQ53" s="15"/>
      <c r="GR53" s="15"/>
      <c r="GS53" s="15"/>
      <c r="GT53" s="15"/>
      <c r="GU53" s="15"/>
      <c r="GV53" s="15"/>
      <c r="GW53" s="15"/>
      <c r="GX53" s="15"/>
      <c r="GY53" s="15"/>
      <c r="GZ53" s="15"/>
      <c r="HA53" s="15"/>
      <c r="HB53" s="15"/>
      <c r="HC53" s="15"/>
      <c r="HD53" s="15"/>
      <c r="HE53" s="15"/>
      <c r="HF53" s="15"/>
      <c r="HG53" s="15"/>
      <c r="HH53" s="15"/>
      <c r="HI53" s="15"/>
      <c r="HJ53" s="15"/>
      <c r="HK53" s="15"/>
      <c r="HL53" s="15"/>
      <c r="HM53" s="15"/>
      <c r="HN53" s="15"/>
      <c r="HO53" s="15"/>
      <c r="HP53" s="15"/>
      <c r="HQ53" s="15"/>
      <c r="HR53" s="15"/>
      <c r="HS53" s="15"/>
      <c r="HT53" s="15"/>
      <c r="HU53" s="15"/>
      <c r="HV53" s="15"/>
    </row>
    <row r="54" spans="1:230" customFormat="1">
      <c r="A54" s="42"/>
      <c r="B54" s="45"/>
      <c r="C54" s="17"/>
      <c r="D54" s="119"/>
      <c r="E54" s="45"/>
      <c r="F54" s="105"/>
      <c r="G54" s="15"/>
      <c r="H54" s="15"/>
      <c r="I54" s="15"/>
      <c r="J54" s="17"/>
      <c r="K54" s="80"/>
      <c r="L54" s="83"/>
      <c r="M54" s="80"/>
      <c r="N54" s="80"/>
      <c r="O54" s="45"/>
      <c r="P54" s="15"/>
      <c r="Q54" s="294"/>
      <c r="R54" s="294"/>
      <c r="S54" s="15"/>
      <c r="T54" s="45"/>
      <c r="U54" s="15"/>
      <c r="V54" s="15"/>
      <c r="W54" s="15"/>
      <c r="X54" s="15"/>
      <c r="Y54" s="81"/>
      <c r="Z54" s="81"/>
      <c r="AA54" s="45"/>
      <c r="AB54" s="42"/>
      <c r="AC54" s="15"/>
      <c r="AD54" s="15"/>
      <c r="AE54" s="15"/>
      <c r="AF54" s="15"/>
      <c r="AG54" s="15"/>
      <c r="AH54" s="15"/>
      <c r="AI54" s="15"/>
      <c r="AJ54" s="15"/>
      <c r="AK54" s="15"/>
      <c r="AL54" s="15"/>
      <c r="AM54" s="15"/>
      <c r="AN54" s="15"/>
      <c r="AO54" s="15"/>
      <c r="AP54" s="15"/>
      <c r="AQ54" s="15"/>
      <c r="AR54" s="15"/>
      <c r="AS54" s="15"/>
      <c r="AT54" s="15"/>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c r="CC54" s="15"/>
      <c r="CD54" s="15"/>
      <c r="CE54" s="15"/>
      <c r="CF54" s="15"/>
      <c r="CG54" s="15"/>
      <c r="CH54" s="15"/>
      <c r="CI54" s="15"/>
      <c r="CJ54" s="15"/>
      <c r="CK54" s="15"/>
      <c r="CL54" s="15"/>
      <c r="CM54" s="15"/>
      <c r="CN54" s="15"/>
      <c r="CO54" s="15"/>
      <c r="CP54" s="15"/>
      <c r="CQ54" s="15"/>
      <c r="CR54" s="15"/>
      <c r="CS54" s="15"/>
      <c r="CT54" s="15"/>
      <c r="CU54" s="15"/>
      <c r="CV54" s="15"/>
      <c r="CW54" s="15"/>
      <c r="CX54" s="15"/>
      <c r="CY54" s="15"/>
      <c r="CZ54" s="15"/>
      <c r="DA54" s="15"/>
      <c r="DB54" s="15"/>
      <c r="DC54" s="15"/>
      <c r="DD54" s="15"/>
      <c r="DE54" s="15"/>
      <c r="DF54" s="15"/>
      <c r="DG54" s="15"/>
      <c r="DH54" s="15"/>
      <c r="DI54" s="15"/>
      <c r="DJ54" s="15"/>
      <c r="DK54" s="15"/>
      <c r="DL54" s="15"/>
      <c r="DM54" s="15"/>
      <c r="DN54" s="15"/>
      <c r="DO54" s="15"/>
      <c r="DP54" s="15"/>
      <c r="DQ54" s="15"/>
      <c r="DR54" s="15"/>
      <c r="DS54" s="15"/>
      <c r="DT54" s="15"/>
      <c r="DU54" s="15"/>
      <c r="DV54" s="15"/>
      <c r="DW54" s="15"/>
      <c r="DX54" s="15"/>
      <c r="DY54" s="15"/>
      <c r="DZ54" s="15"/>
      <c r="EA54" s="15"/>
      <c r="EB54" s="15"/>
      <c r="EC54" s="15"/>
      <c r="ED54" s="15"/>
      <c r="EE54" s="15"/>
      <c r="EF54" s="15"/>
      <c r="EG54" s="15"/>
      <c r="EH54" s="15"/>
      <c r="EI54" s="15"/>
      <c r="EJ54" s="15"/>
      <c r="EK54" s="15"/>
      <c r="EL54" s="15"/>
      <c r="EM54" s="15"/>
      <c r="EN54" s="15"/>
      <c r="EO54" s="15"/>
      <c r="EP54" s="15"/>
      <c r="EQ54" s="15"/>
      <c r="ER54" s="15"/>
      <c r="ES54" s="15"/>
      <c r="ET54" s="15"/>
      <c r="EU54" s="15"/>
      <c r="EV54" s="15"/>
      <c r="EW54" s="15"/>
      <c r="EX54" s="15"/>
      <c r="EY54" s="15"/>
      <c r="EZ54" s="15"/>
      <c r="FA54" s="15"/>
      <c r="FB54" s="15"/>
      <c r="FC54" s="15"/>
      <c r="FD54" s="15"/>
      <c r="FE54" s="15"/>
      <c r="FF54" s="15"/>
      <c r="FG54" s="15"/>
      <c r="FH54" s="15"/>
      <c r="FI54" s="15"/>
      <c r="FJ54" s="15"/>
      <c r="FK54" s="15"/>
      <c r="FL54" s="15"/>
      <c r="FM54" s="15"/>
      <c r="FN54" s="15"/>
      <c r="FO54" s="15"/>
      <c r="FP54" s="15"/>
      <c r="FQ54" s="15"/>
      <c r="FR54" s="15"/>
      <c r="FS54" s="15"/>
      <c r="FT54" s="15"/>
      <c r="FU54" s="15"/>
      <c r="FV54" s="15"/>
      <c r="FW54" s="15"/>
      <c r="FX54" s="15"/>
      <c r="FY54" s="15"/>
      <c r="FZ54" s="15"/>
      <c r="GA54" s="15"/>
      <c r="GB54" s="15"/>
      <c r="GC54" s="15"/>
      <c r="GD54" s="15"/>
      <c r="GE54" s="15"/>
      <c r="GF54" s="15"/>
      <c r="GG54" s="15"/>
      <c r="GH54" s="15"/>
      <c r="GI54" s="15"/>
      <c r="GJ54" s="15"/>
      <c r="GK54" s="15"/>
      <c r="GL54" s="15"/>
      <c r="GM54" s="15"/>
      <c r="GN54" s="15"/>
      <c r="GO54" s="15"/>
      <c r="GP54" s="15"/>
      <c r="GQ54" s="15"/>
      <c r="GR54" s="15"/>
      <c r="GS54" s="15"/>
      <c r="GT54" s="15"/>
      <c r="GU54" s="15"/>
      <c r="GV54" s="15"/>
      <c r="GW54" s="15"/>
      <c r="GX54" s="15"/>
      <c r="GY54" s="15"/>
      <c r="GZ54" s="15"/>
      <c r="HA54" s="15"/>
      <c r="HB54" s="15"/>
      <c r="HC54" s="15"/>
      <c r="HD54" s="15"/>
      <c r="HE54" s="15"/>
      <c r="HF54" s="15"/>
      <c r="HG54" s="15"/>
      <c r="HH54" s="15"/>
      <c r="HI54" s="15"/>
      <c r="HJ54" s="15"/>
      <c r="HK54" s="15"/>
      <c r="HL54" s="15"/>
      <c r="HM54" s="15"/>
      <c r="HN54" s="15"/>
      <c r="HO54" s="15"/>
      <c r="HP54" s="15"/>
      <c r="HQ54" s="15"/>
      <c r="HR54" s="15"/>
      <c r="HS54" s="15"/>
      <c r="HT54" s="15"/>
      <c r="HU54" s="15"/>
      <c r="HV54" s="15"/>
    </row>
    <row r="55" spans="1:230" customFormat="1">
      <c r="A55" s="42"/>
      <c r="B55" s="45"/>
      <c r="C55" s="17"/>
      <c r="D55" s="99"/>
      <c r="E55" s="45"/>
      <c r="F55" s="56"/>
      <c r="G55" s="15"/>
      <c r="H55" s="104" t="s">
        <v>3</v>
      </c>
      <c r="I55" s="15"/>
      <c r="J55" s="285">
        <v>1.8</v>
      </c>
      <c r="K55" s="285"/>
      <c r="L55" s="117" t="s">
        <v>7</v>
      </c>
      <c r="M55" s="80"/>
      <c r="N55" s="80"/>
      <c r="O55" s="45"/>
      <c r="P55" s="15"/>
      <c r="Q55" s="56"/>
      <c r="R55" s="45"/>
      <c r="S55" s="15"/>
      <c r="T55" s="104" t="s">
        <v>3</v>
      </c>
      <c r="U55" s="15"/>
      <c r="V55" s="15"/>
      <c r="W55" s="285">
        <v>0</v>
      </c>
      <c r="X55" s="285"/>
      <c r="Y55" s="107" t="s">
        <v>7</v>
      </c>
      <c r="Z55" s="107"/>
      <c r="AA55" s="45"/>
      <c r="AB55" s="42"/>
      <c r="AC55" s="15"/>
      <c r="AD55" s="15"/>
      <c r="AE55" s="15"/>
      <c r="AF55" s="15"/>
      <c r="AG55" s="15"/>
      <c r="AH55" s="15"/>
      <c r="AI55" s="15"/>
      <c r="AJ55" s="15"/>
      <c r="AK55" s="15"/>
      <c r="AL55" s="15"/>
      <c r="AM55" s="15"/>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c r="CC55" s="15"/>
      <c r="CD55" s="15"/>
      <c r="CE55" s="15"/>
      <c r="CF55" s="15"/>
      <c r="CG55" s="15"/>
      <c r="CH55" s="15"/>
      <c r="CI55" s="15"/>
      <c r="CJ55" s="15"/>
      <c r="CK55" s="15"/>
      <c r="CL55" s="15"/>
      <c r="CM55" s="15"/>
      <c r="CN55" s="15"/>
      <c r="CO55" s="15"/>
      <c r="CP55" s="15"/>
      <c r="CQ55" s="15"/>
      <c r="CR55" s="15"/>
      <c r="CS55" s="15"/>
      <c r="CT55" s="15"/>
      <c r="CU55" s="15"/>
      <c r="CV55" s="15"/>
      <c r="CW55" s="15"/>
      <c r="CX55" s="15"/>
      <c r="CY55" s="15"/>
      <c r="CZ55" s="15"/>
      <c r="DA55" s="15"/>
      <c r="DB55" s="15"/>
      <c r="DC55" s="15"/>
      <c r="DD55" s="15"/>
      <c r="DE55" s="15"/>
      <c r="DF55" s="15"/>
      <c r="DG55" s="15"/>
      <c r="DH55" s="15"/>
      <c r="DI55" s="15"/>
      <c r="DJ55" s="15"/>
      <c r="DK55" s="15"/>
      <c r="DL55" s="15"/>
      <c r="DM55" s="15"/>
      <c r="DN55" s="15"/>
      <c r="DO55" s="15"/>
      <c r="DP55" s="15"/>
      <c r="DQ55" s="15"/>
      <c r="DR55" s="15"/>
      <c r="DS55" s="15"/>
      <c r="DT55" s="15"/>
      <c r="DU55" s="15"/>
      <c r="DV55" s="15"/>
      <c r="DW55" s="15"/>
      <c r="DX55" s="15"/>
      <c r="DY55" s="15"/>
      <c r="DZ55" s="15"/>
      <c r="EA55" s="15"/>
      <c r="EB55" s="15"/>
      <c r="EC55" s="15"/>
      <c r="ED55" s="15"/>
      <c r="EE55" s="15"/>
      <c r="EF55" s="15"/>
      <c r="EG55" s="15"/>
      <c r="EH55" s="15"/>
      <c r="EI55" s="15"/>
      <c r="EJ55" s="15"/>
      <c r="EK55" s="15"/>
      <c r="EL55" s="15"/>
      <c r="EM55" s="15"/>
      <c r="EN55" s="15"/>
      <c r="EO55" s="15"/>
      <c r="EP55" s="15"/>
      <c r="EQ55" s="15"/>
      <c r="ER55" s="15"/>
      <c r="ES55" s="15"/>
      <c r="ET55" s="15"/>
      <c r="EU55" s="15"/>
      <c r="EV55" s="15"/>
      <c r="EW55" s="15"/>
      <c r="EX55" s="15"/>
      <c r="EY55" s="15"/>
      <c r="EZ55" s="15"/>
      <c r="FA55" s="15"/>
      <c r="FB55" s="15"/>
      <c r="FC55" s="15"/>
      <c r="FD55" s="15"/>
      <c r="FE55" s="15"/>
      <c r="FF55" s="15"/>
      <c r="FG55" s="15"/>
      <c r="FH55" s="15"/>
      <c r="FI55" s="15"/>
      <c r="FJ55" s="15"/>
      <c r="FK55" s="15"/>
      <c r="FL55" s="15"/>
      <c r="FM55" s="15"/>
      <c r="FN55" s="15"/>
      <c r="FO55" s="15"/>
      <c r="FP55" s="15"/>
      <c r="FQ55" s="15"/>
      <c r="FR55" s="15"/>
      <c r="FS55" s="15"/>
      <c r="FT55" s="15"/>
      <c r="FU55" s="15"/>
      <c r="FV55" s="15"/>
      <c r="FW55" s="15"/>
      <c r="FX55" s="15"/>
      <c r="FY55" s="15"/>
      <c r="FZ55" s="15"/>
      <c r="GA55" s="15"/>
      <c r="GB55" s="15"/>
      <c r="GC55" s="15"/>
      <c r="GD55" s="15"/>
      <c r="GE55" s="15"/>
      <c r="GF55" s="15"/>
      <c r="GG55" s="15"/>
      <c r="GH55" s="15"/>
      <c r="GI55" s="15"/>
      <c r="GJ55" s="15"/>
      <c r="GK55" s="15"/>
      <c r="GL55" s="15"/>
      <c r="GM55" s="15"/>
      <c r="GN55" s="15"/>
      <c r="GO55" s="15"/>
      <c r="GP55" s="15"/>
      <c r="GQ55" s="15"/>
      <c r="GR55" s="15"/>
      <c r="GS55" s="15"/>
      <c r="GT55" s="15"/>
      <c r="GU55" s="15"/>
      <c r="GV55" s="15"/>
      <c r="GW55" s="15"/>
      <c r="GX55" s="15"/>
      <c r="GY55" s="15"/>
      <c r="GZ55" s="15"/>
      <c r="HA55" s="15"/>
      <c r="HB55" s="15"/>
      <c r="HC55" s="15"/>
      <c r="HD55" s="15"/>
      <c r="HE55" s="15"/>
      <c r="HF55" s="15"/>
      <c r="HG55" s="15"/>
      <c r="HH55" s="15"/>
      <c r="HI55" s="15"/>
      <c r="HJ55" s="15"/>
      <c r="HK55" s="15"/>
      <c r="HL55" s="15"/>
      <c r="HM55" s="15"/>
      <c r="HN55" s="15"/>
      <c r="HO55" s="15"/>
      <c r="HP55" s="15"/>
      <c r="HQ55" s="15"/>
      <c r="HR55" s="15"/>
      <c r="HS55" s="15"/>
      <c r="HT55" s="15"/>
      <c r="HU55" s="15"/>
      <c r="HV55" s="15"/>
    </row>
    <row r="56" spans="1:230" customFormat="1">
      <c r="A56" s="42"/>
      <c r="B56" s="45"/>
      <c r="C56" s="17"/>
      <c r="D56" s="120"/>
      <c r="E56" s="45"/>
      <c r="F56" s="56"/>
      <c r="G56" s="15"/>
      <c r="H56" s="45"/>
      <c r="I56" s="15"/>
      <c r="J56" s="17"/>
      <c r="K56" s="15"/>
      <c r="L56" s="118"/>
      <c r="M56" s="80"/>
      <c r="N56" s="80"/>
      <c r="O56" s="45"/>
      <c r="P56" s="15"/>
      <c r="Q56" s="56"/>
      <c r="R56" s="45"/>
      <c r="S56" s="110"/>
      <c r="T56" s="45"/>
      <c r="U56" s="15"/>
      <c r="V56" s="15"/>
      <c r="W56" s="15"/>
      <c r="X56" s="15"/>
      <c r="Y56" s="108"/>
      <c r="Z56" s="38"/>
      <c r="AA56" s="45"/>
      <c r="AB56" s="42"/>
      <c r="AC56" s="15"/>
      <c r="AD56" s="15"/>
      <c r="AE56" s="15"/>
      <c r="AF56" s="15"/>
      <c r="AG56" s="15"/>
      <c r="AH56" s="15"/>
      <c r="AI56" s="15"/>
      <c r="AJ56" s="15"/>
      <c r="AK56" s="15"/>
      <c r="AL56" s="15"/>
      <c r="AM56" s="15"/>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c r="CC56" s="15"/>
      <c r="CD56" s="15"/>
      <c r="CE56" s="15"/>
      <c r="CF56" s="15"/>
      <c r="CG56" s="15"/>
      <c r="CH56" s="15"/>
      <c r="CI56" s="15"/>
      <c r="CJ56" s="15"/>
      <c r="CK56" s="15"/>
      <c r="CL56" s="15"/>
      <c r="CM56" s="15"/>
      <c r="CN56" s="15"/>
      <c r="CO56" s="15"/>
      <c r="CP56" s="15"/>
      <c r="CQ56" s="15"/>
      <c r="CR56" s="15"/>
      <c r="CS56" s="15"/>
      <c r="CT56" s="15"/>
      <c r="CU56" s="15"/>
      <c r="CV56" s="15"/>
      <c r="CW56" s="15"/>
      <c r="CX56" s="15"/>
      <c r="CY56" s="15"/>
      <c r="CZ56" s="15"/>
      <c r="DA56" s="15"/>
      <c r="DB56" s="15"/>
      <c r="DC56" s="15"/>
      <c r="DD56" s="15"/>
      <c r="DE56" s="15"/>
      <c r="DF56" s="15"/>
      <c r="DG56" s="15"/>
      <c r="DH56" s="15"/>
      <c r="DI56" s="15"/>
      <c r="DJ56" s="15"/>
      <c r="DK56" s="15"/>
      <c r="DL56" s="15"/>
      <c r="DM56" s="15"/>
      <c r="DN56" s="15"/>
      <c r="DO56" s="15"/>
      <c r="DP56" s="15"/>
      <c r="DQ56" s="15"/>
      <c r="DR56" s="15"/>
      <c r="DS56" s="15"/>
      <c r="DT56" s="15"/>
      <c r="DU56" s="15"/>
      <c r="DV56" s="15"/>
      <c r="DW56" s="15"/>
      <c r="DX56" s="15"/>
      <c r="DY56" s="15"/>
      <c r="DZ56" s="15"/>
      <c r="EA56" s="15"/>
      <c r="EB56" s="15"/>
      <c r="EC56" s="15"/>
      <c r="ED56" s="15"/>
      <c r="EE56" s="15"/>
      <c r="EF56" s="15"/>
      <c r="EG56" s="15"/>
      <c r="EH56" s="15"/>
      <c r="EI56" s="15"/>
      <c r="EJ56" s="15"/>
      <c r="EK56" s="15"/>
      <c r="EL56" s="15"/>
      <c r="EM56" s="15"/>
      <c r="EN56" s="15"/>
      <c r="EO56" s="15"/>
      <c r="EP56" s="15"/>
      <c r="EQ56" s="15"/>
      <c r="ER56" s="15"/>
      <c r="ES56" s="15"/>
      <c r="ET56" s="15"/>
      <c r="EU56" s="15"/>
      <c r="EV56" s="15"/>
      <c r="EW56" s="15"/>
      <c r="EX56" s="15"/>
      <c r="EY56" s="15"/>
      <c r="EZ56" s="15"/>
      <c r="FA56" s="15"/>
      <c r="FB56" s="15"/>
      <c r="FC56" s="15"/>
      <c r="FD56" s="15"/>
      <c r="FE56" s="15"/>
      <c r="FF56" s="15"/>
      <c r="FG56" s="15"/>
      <c r="FH56" s="15"/>
      <c r="FI56" s="15"/>
      <c r="FJ56" s="15"/>
      <c r="FK56" s="15"/>
      <c r="FL56" s="15"/>
      <c r="FM56" s="15"/>
      <c r="FN56" s="15"/>
      <c r="FO56" s="15"/>
      <c r="FP56" s="15"/>
      <c r="FQ56" s="15"/>
      <c r="FR56" s="15"/>
      <c r="FS56" s="15"/>
      <c r="FT56" s="15"/>
      <c r="FU56" s="15"/>
      <c r="FV56" s="15"/>
      <c r="FW56" s="15"/>
      <c r="FX56" s="15"/>
      <c r="FY56" s="15"/>
      <c r="FZ56" s="15"/>
      <c r="GA56" s="15"/>
      <c r="GB56" s="15"/>
      <c r="GC56" s="15"/>
      <c r="GD56" s="15"/>
      <c r="GE56" s="15"/>
      <c r="GF56" s="15"/>
      <c r="GG56" s="15"/>
      <c r="GH56" s="15"/>
      <c r="GI56" s="15"/>
      <c r="GJ56" s="15"/>
      <c r="GK56" s="15"/>
      <c r="GL56" s="15"/>
      <c r="GM56" s="15"/>
      <c r="GN56" s="15"/>
      <c r="GO56" s="15"/>
      <c r="GP56" s="15"/>
      <c r="GQ56" s="15"/>
      <c r="GR56" s="15"/>
      <c r="GS56" s="15"/>
      <c r="GT56" s="15"/>
      <c r="GU56" s="15"/>
      <c r="GV56" s="15"/>
      <c r="GW56" s="15"/>
      <c r="GX56" s="15"/>
      <c r="GY56" s="15"/>
      <c r="GZ56" s="15"/>
      <c r="HA56" s="15"/>
      <c r="HB56" s="15"/>
      <c r="HC56" s="15"/>
      <c r="HD56" s="15"/>
      <c r="HE56" s="15"/>
      <c r="HF56" s="15"/>
      <c r="HG56" s="15"/>
      <c r="HH56" s="15"/>
      <c r="HI56" s="15"/>
      <c r="HJ56" s="15"/>
      <c r="HK56" s="15"/>
      <c r="HL56" s="15"/>
      <c r="HM56" s="15"/>
      <c r="HN56" s="15"/>
      <c r="HO56" s="15"/>
      <c r="HP56" s="15"/>
      <c r="HQ56" s="15"/>
      <c r="HR56" s="15"/>
      <c r="HS56" s="15"/>
      <c r="HT56" s="15"/>
      <c r="HU56" s="15"/>
      <c r="HV56" s="15"/>
    </row>
    <row r="57" spans="1:230" customFormat="1">
      <c r="A57" s="42"/>
      <c r="B57" s="45"/>
      <c r="C57" s="17"/>
      <c r="D57" s="99"/>
      <c r="E57" s="45"/>
      <c r="F57" s="56"/>
      <c r="G57" s="15"/>
      <c r="H57" s="104" t="s">
        <v>5</v>
      </c>
      <c r="I57" s="15"/>
      <c r="J57" s="285">
        <v>1.2</v>
      </c>
      <c r="K57" s="285"/>
      <c r="L57" s="117" t="s">
        <v>7</v>
      </c>
      <c r="M57" s="80"/>
      <c r="N57" s="80"/>
      <c r="O57" s="45"/>
      <c r="P57" s="15"/>
      <c r="Q57" s="56"/>
      <c r="R57" s="45"/>
      <c r="S57" s="15"/>
      <c r="T57" s="104" t="s">
        <v>5</v>
      </c>
      <c r="U57" s="15"/>
      <c r="V57" s="15"/>
      <c r="W57" s="285">
        <v>0</v>
      </c>
      <c r="X57" s="285"/>
      <c r="Y57" s="107" t="s">
        <v>7</v>
      </c>
      <c r="Z57" s="107"/>
      <c r="AA57" s="45"/>
      <c r="AB57" s="42"/>
      <c r="AC57" s="15"/>
      <c r="AD57" s="15"/>
      <c r="AE57" s="15"/>
      <c r="AF57" s="15"/>
      <c r="AG57" s="15"/>
      <c r="AH57" s="15"/>
      <c r="AI57" s="15"/>
      <c r="AJ57" s="15"/>
      <c r="AK57" s="15"/>
      <c r="AL57" s="15"/>
      <c r="AM57" s="15"/>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c r="CC57" s="15"/>
      <c r="CD57" s="15"/>
      <c r="CE57" s="15"/>
      <c r="CF57" s="15"/>
      <c r="CG57" s="15"/>
      <c r="CH57" s="15"/>
      <c r="CI57" s="15"/>
      <c r="CJ57" s="15"/>
      <c r="CK57" s="15"/>
      <c r="CL57" s="15"/>
      <c r="CM57" s="15"/>
      <c r="CN57" s="15"/>
      <c r="CO57" s="15"/>
      <c r="CP57" s="15"/>
      <c r="CQ57" s="15"/>
      <c r="CR57" s="15"/>
      <c r="CS57" s="15"/>
      <c r="CT57" s="15"/>
      <c r="CU57" s="15"/>
      <c r="CV57" s="15"/>
      <c r="CW57" s="15"/>
      <c r="CX57" s="15"/>
      <c r="CY57" s="15"/>
      <c r="CZ57" s="15"/>
      <c r="DA57" s="15"/>
      <c r="DB57" s="15"/>
      <c r="DC57" s="15"/>
      <c r="DD57" s="15"/>
      <c r="DE57" s="15"/>
      <c r="DF57" s="15"/>
      <c r="DG57" s="15"/>
      <c r="DH57" s="15"/>
      <c r="DI57" s="15"/>
      <c r="DJ57" s="15"/>
      <c r="DK57" s="15"/>
      <c r="DL57" s="15"/>
      <c r="DM57" s="15"/>
      <c r="DN57" s="15"/>
      <c r="DO57" s="15"/>
      <c r="DP57" s="15"/>
      <c r="DQ57" s="15"/>
      <c r="DR57" s="15"/>
      <c r="DS57" s="15"/>
      <c r="DT57" s="15"/>
      <c r="DU57" s="15"/>
      <c r="DV57" s="15"/>
      <c r="DW57" s="15"/>
      <c r="DX57" s="15"/>
      <c r="DY57" s="15"/>
      <c r="DZ57" s="15"/>
      <c r="EA57" s="15"/>
      <c r="EB57" s="15"/>
      <c r="EC57" s="15"/>
      <c r="ED57" s="15"/>
      <c r="EE57" s="15"/>
      <c r="EF57" s="15"/>
      <c r="EG57" s="15"/>
      <c r="EH57" s="15"/>
      <c r="EI57" s="15"/>
      <c r="EJ57" s="15"/>
      <c r="EK57" s="15"/>
      <c r="EL57" s="15"/>
      <c r="EM57" s="15"/>
      <c r="EN57" s="15"/>
      <c r="EO57" s="15"/>
      <c r="EP57" s="15"/>
      <c r="EQ57" s="15"/>
      <c r="ER57" s="15"/>
      <c r="ES57" s="15"/>
      <c r="ET57" s="15"/>
      <c r="EU57" s="15"/>
      <c r="EV57" s="15"/>
      <c r="EW57" s="15"/>
      <c r="EX57" s="15"/>
      <c r="EY57" s="15"/>
      <c r="EZ57" s="15"/>
      <c r="FA57" s="15"/>
      <c r="FB57" s="15"/>
      <c r="FC57" s="15"/>
      <c r="FD57" s="15"/>
      <c r="FE57" s="15"/>
      <c r="FF57" s="15"/>
      <c r="FG57" s="15"/>
      <c r="FH57" s="15"/>
      <c r="FI57" s="15"/>
      <c r="FJ57" s="15"/>
      <c r="FK57" s="15"/>
      <c r="FL57" s="15"/>
      <c r="FM57" s="15"/>
      <c r="FN57" s="15"/>
      <c r="FO57" s="15"/>
      <c r="FP57" s="15"/>
      <c r="FQ57" s="15"/>
      <c r="FR57" s="15"/>
      <c r="FS57" s="15"/>
      <c r="FT57" s="15"/>
      <c r="FU57" s="15"/>
      <c r="FV57" s="15"/>
      <c r="FW57" s="15"/>
      <c r="FX57" s="15"/>
      <c r="FY57" s="15"/>
      <c r="FZ57" s="15"/>
      <c r="GA57" s="15"/>
      <c r="GB57" s="15"/>
      <c r="GC57" s="15"/>
      <c r="GD57" s="15"/>
      <c r="GE57" s="15"/>
      <c r="GF57" s="15"/>
      <c r="GG57" s="15"/>
      <c r="GH57" s="15"/>
      <c r="GI57" s="15"/>
      <c r="GJ57" s="15"/>
      <c r="GK57" s="15"/>
      <c r="GL57" s="15"/>
      <c r="GM57" s="15"/>
      <c r="GN57" s="15"/>
      <c r="GO57" s="15"/>
      <c r="GP57" s="15"/>
      <c r="GQ57" s="15"/>
      <c r="GR57" s="15"/>
      <c r="GS57" s="15"/>
      <c r="GT57" s="15"/>
      <c r="GU57" s="15"/>
      <c r="GV57" s="15"/>
      <c r="GW57" s="15"/>
      <c r="GX57" s="15"/>
      <c r="GY57" s="15"/>
      <c r="GZ57" s="15"/>
      <c r="HA57" s="15"/>
      <c r="HB57" s="15"/>
      <c r="HC57" s="15"/>
      <c r="HD57" s="15"/>
      <c r="HE57" s="15"/>
      <c r="HF57" s="15"/>
      <c r="HG57" s="15"/>
      <c r="HH57" s="15"/>
      <c r="HI57" s="15"/>
      <c r="HJ57" s="15"/>
      <c r="HK57" s="15"/>
      <c r="HL57" s="15"/>
      <c r="HM57" s="15"/>
      <c r="HN57" s="15"/>
      <c r="HO57" s="15"/>
      <c r="HP57" s="15"/>
      <c r="HQ57" s="15"/>
      <c r="HR57" s="15"/>
      <c r="HS57" s="15"/>
      <c r="HT57" s="15"/>
      <c r="HU57" s="15"/>
      <c r="HV57" s="15"/>
    </row>
    <row r="58" spans="1:230" customFormat="1">
      <c r="A58" s="42"/>
      <c r="B58" s="45"/>
      <c r="C58" s="15"/>
      <c r="D58" s="99"/>
      <c r="E58" s="75"/>
      <c r="F58" s="99"/>
      <c r="G58" s="17"/>
      <c r="H58" s="17"/>
      <c r="I58" s="17"/>
      <c r="J58" s="17"/>
      <c r="K58" s="80"/>
      <c r="L58" s="80"/>
      <c r="M58" s="80"/>
      <c r="N58" s="80"/>
      <c r="O58" s="45"/>
      <c r="P58" s="15"/>
      <c r="Q58" s="99"/>
      <c r="R58" s="75"/>
      <c r="S58" s="75"/>
      <c r="T58" s="17"/>
      <c r="U58" s="17"/>
      <c r="V58" s="17"/>
      <c r="W58" s="17"/>
      <c r="X58" s="75"/>
      <c r="Y58" s="75"/>
      <c r="Z58" s="75"/>
      <c r="AA58" s="45"/>
      <c r="AB58" s="42"/>
      <c r="AC58" s="15"/>
      <c r="AD58" s="15"/>
      <c r="AE58" s="15"/>
      <c r="AF58" s="15"/>
      <c r="AG58" s="15"/>
      <c r="AH58" s="15"/>
      <c r="AI58" s="15"/>
      <c r="AJ58" s="15"/>
      <c r="AK58" s="15"/>
      <c r="AL58" s="15"/>
      <c r="AM58" s="15"/>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c r="CC58" s="15"/>
      <c r="CD58" s="15"/>
      <c r="CE58" s="15"/>
      <c r="CF58" s="15"/>
      <c r="CG58" s="15"/>
      <c r="CH58" s="15"/>
      <c r="CI58" s="15"/>
      <c r="CJ58" s="15"/>
      <c r="CK58" s="15"/>
      <c r="CL58" s="15"/>
      <c r="CM58" s="15"/>
      <c r="CN58" s="15"/>
      <c r="CO58" s="15"/>
      <c r="CP58" s="15"/>
      <c r="CQ58" s="15"/>
      <c r="CR58" s="15"/>
      <c r="CS58" s="15"/>
      <c r="CT58" s="15"/>
      <c r="CU58" s="15"/>
      <c r="CV58" s="15"/>
      <c r="CW58" s="15"/>
      <c r="CX58" s="15"/>
      <c r="CY58" s="15"/>
      <c r="CZ58" s="15"/>
      <c r="DA58" s="15"/>
      <c r="DB58" s="15"/>
      <c r="DC58" s="15"/>
      <c r="DD58" s="15"/>
      <c r="DE58" s="15"/>
      <c r="DF58" s="15"/>
      <c r="DG58" s="15"/>
      <c r="DH58" s="15"/>
      <c r="DI58" s="15"/>
      <c r="DJ58" s="15"/>
      <c r="DK58" s="15"/>
      <c r="DL58" s="15"/>
      <c r="DM58" s="15"/>
      <c r="DN58" s="15"/>
      <c r="DO58" s="15"/>
      <c r="DP58" s="15"/>
      <c r="DQ58" s="15"/>
      <c r="DR58" s="15"/>
      <c r="DS58" s="15"/>
      <c r="DT58" s="15"/>
      <c r="DU58" s="15"/>
      <c r="DV58" s="15"/>
      <c r="DW58" s="15"/>
      <c r="DX58" s="15"/>
      <c r="DY58" s="15"/>
      <c r="DZ58" s="15"/>
      <c r="EA58" s="15"/>
      <c r="EB58" s="15"/>
      <c r="EC58" s="15"/>
      <c r="ED58" s="15"/>
      <c r="EE58" s="15"/>
      <c r="EF58" s="15"/>
      <c r="EG58" s="15"/>
      <c r="EH58" s="15"/>
      <c r="EI58" s="15"/>
      <c r="EJ58" s="15"/>
      <c r="EK58" s="15"/>
      <c r="EL58" s="15"/>
      <c r="EM58" s="15"/>
      <c r="EN58" s="15"/>
      <c r="EO58" s="15"/>
      <c r="EP58" s="15"/>
      <c r="EQ58" s="15"/>
      <c r="ER58" s="15"/>
      <c r="ES58" s="15"/>
      <c r="ET58" s="15"/>
      <c r="EU58" s="15"/>
      <c r="EV58" s="15"/>
      <c r="EW58" s="15"/>
      <c r="EX58" s="15"/>
      <c r="EY58" s="15"/>
      <c r="EZ58" s="15"/>
      <c r="FA58" s="15"/>
      <c r="FB58" s="15"/>
      <c r="FC58" s="15"/>
      <c r="FD58" s="15"/>
      <c r="FE58" s="15"/>
      <c r="FF58" s="15"/>
      <c r="FG58" s="15"/>
      <c r="FH58" s="15"/>
      <c r="FI58" s="15"/>
      <c r="FJ58" s="15"/>
      <c r="FK58" s="15"/>
      <c r="FL58" s="15"/>
      <c r="FM58" s="15"/>
      <c r="FN58" s="15"/>
      <c r="FO58" s="15"/>
      <c r="FP58" s="15"/>
      <c r="FQ58" s="15"/>
      <c r="FR58" s="15"/>
      <c r="FS58" s="15"/>
      <c r="FT58" s="15"/>
      <c r="FU58" s="15"/>
      <c r="FV58" s="15"/>
      <c r="FW58" s="15"/>
      <c r="FX58" s="15"/>
      <c r="FY58" s="15"/>
      <c r="FZ58" s="15"/>
      <c r="GA58" s="15"/>
      <c r="GB58" s="15"/>
      <c r="GC58" s="15"/>
      <c r="GD58" s="15"/>
      <c r="GE58" s="15"/>
      <c r="GF58" s="15"/>
      <c r="GG58" s="15"/>
      <c r="GH58" s="15"/>
      <c r="GI58" s="15"/>
      <c r="GJ58" s="15"/>
      <c r="GK58" s="15"/>
      <c r="GL58" s="15"/>
      <c r="GM58" s="15"/>
      <c r="GN58" s="15"/>
      <c r="GO58" s="15"/>
      <c r="GP58" s="15"/>
      <c r="GQ58" s="15"/>
      <c r="GR58" s="15"/>
      <c r="GS58" s="15"/>
      <c r="GT58" s="15"/>
      <c r="GU58" s="15"/>
      <c r="GV58" s="15"/>
      <c r="GW58" s="15"/>
      <c r="GX58" s="15"/>
      <c r="GY58" s="15"/>
      <c r="GZ58" s="15"/>
      <c r="HA58" s="15"/>
      <c r="HB58" s="15"/>
      <c r="HC58" s="15"/>
      <c r="HD58" s="15"/>
      <c r="HE58" s="15"/>
      <c r="HF58" s="15"/>
      <c r="HG58" s="15"/>
      <c r="HH58" s="15"/>
      <c r="HI58" s="15"/>
      <c r="HJ58" s="15"/>
      <c r="HK58" s="15"/>
      <c r="HL58" s="15"/>
      <c r="HM58" s="15"/>
      <c r="HN58" s="15"/>
      <c r="HO58" s="15"/>
      <c r="HP58" s="15"/>
      <c r="HQ58" s="15"/>
      <c r="HR58" s="15"/>
      <c r="HS58" s="15"/>
      <c r="HT58" s="15"/>
      <c r="HU58" s="15"/>
      <c r="HV58" s="15"/>
    </row>
    <row r="59" spans="1:230" customFormat="1">
      <c r="A59" s="42"/>
      <c r="B59" s="45"/>
      <c r="C59" s="17"/>
      <c r="D59" s="99"/>
      <c r="E59" s="75"/>
      <c r="F59" s="80" t="s">
        <v>447</v>
      </c>
      <c r="G59" s="15"/>
      <c r="H59" s="285" t="s">
        <v>454</v>
      </c>
      <c r="I59" s="285"/>
      <c r="J59" s="285"/>
      <c r="K59" s="285"/>
      <c r="L59" s="80"/>
      <c r="M59" s="80"/>
      <c r="N59" s="80"/>
      <c r="O59" s="75"/>
      <c r="P59" s="17"/>
      <c r="Q59" s="80" t="s">
        <v>447</v>
      </c>
      <c r="R59" s="75"/>
      <c r="S59" s="75"/>
      <c r="T59" s="285" t="s">
        <v>454</v>
      </c>
      <c r="U59" s="285"/>
      <c r="V59" s="285"/>
      <c r="W59" s="285"/>
      <c r="X59" s="285"/>
      <c r="Y59" s="75"/>
      <c r="Z59" s="75"/>
      <c r="AA59" s="45"/>
      <c r="AB59" s="42"/>
      <c r="AC59" s="15"/>
      <c r="AD59" s="15"/>
      <c r="AE59" s="15"/>
      <c r="AF59" s="15"/>
      <c r="AG59" s="15"/>
      <c r="AH59" s="15"/>
      <c r="AI59" s="15"/>
      <c r="AJ59" s="15"/>
      <c r="AK59" s="15"/>
      <c r="AL59" s="15"/>
      <c r="AM59" s="15"/>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c r="CC59" s="15"/>
      <c r="CD59" s="15"/>
      <c r="CE59" s="15"/>
      <c r="CF59" s="15"/>
      <c r="CG59" s="15"/>
      <c r="CH59" s="15"/>
      <c r="CI59" s="15"/>
      <c r="CJ59" s="15"/>
      <c r="CK59" s="15"/>
      <c r="CL59" s="15"/>
      <c r="CM59" s="15"/>
      <c r="CN59" s="15"/>
      <c r="CO59" s="15"/>
      <c r="CP59" s="15"/>
      <c r="CQ59" s="15"/>
      <c r="CR59" s="15"/>
      <c r="CS59" s="15"/>
      <c r="CT59" s="15"/>
      <c r="CU59" s="15"/>
      <c r="CV59" s="15"/>
      <c r="CW59" s="15"/>
      <c r="CX59" s="15"/>
      <c r="CY59" s="15"/>
      <c r="CZ59" s="15"/>
      <c r="DA59" s="15"/>
      <c r="DB59" s="15"/>
      <c r="DC59" s="15"/>
      <c r="DD59" s="15"/>
      <c r="DE59" s="15"/>
      <c r="DF59" s="15"/>
      <c r="DG59" s="15"/>
      <c r="DH59" s="15"/>
      <c r="DI59" s="15"/>
      <c r="DJ59" s="15"/>
      <c r="DK59" s="15"/>
      <c r="DL59" s="15"/>
      <c r="DM59" s="15"/>
      <c r="DN59" s="15"/>
      <c r="DO59" s="15"/>
      <c r="DP59" s="15"/>
      <c r="DQ59" s="15"/>
      <c r="DR59" s="15"/>
      <c r="DS59" s="15"/>
      <c r="DT59" s="15"/>
      <c r="DU59" s="15"/>
      <c r="DV59" s="15"/>
      <c r="DW59" s="15"/>
      <c r="DX59" s="15"/>
      <c r="DY59" s="15"/>
      <c r="DZ59" s="15"/>
      <c r="EA59" s="15"/>
      <c r="EB59" s="15"/>
      <c r="EC59" s="15"/>
      <c r="ED59" s="15"/>
      <c r="EE59" s="15"/>
      <c r="EF59" s="15"/>
      <c r="EG59" s="15"/>
      <c r="EH59" s="15"/>
      <c r="EI59" s="15"/>
      <c r="EJ59" s="15"/>
      <c r="EK59" s="15"/>
      <c r="EL59" s="15"/>
      <c r="EM59" s="15"/>
      <c r="EN59" s="15"/>
      <c r="EO59" s="15"/>
      <c r="EP59" s="15"/>
      <c r="EQ59" s="15"/>
      <c r="ER59" s="15"/>
      <c r="ES59" s="15"/>
      <c r="ET59" s="15"/>
      <c r="EU59" s="15"/>
      <c r="EV59" s="15"/>
      <c r="EW59" s="15"/>
      <c r="EX59" s="15"/>
      <c r="EY59" s="15"/>
      <c r="EZ59" s="15"/>
      <c r="FA59" s="15"/>
      <c r="FB59" s="15"/>
      <c r="FC59" s="15"/>
      <c r="FD59" s="15"/>
      <c r="FE59" s="15"/>
      <c r="FF59" s="15"/>
      <c r="FG59" s="15"/>
      <c r="FH59" s="15"/>
      <c r="FI59" s="15"/>
      <c r="FJ59" s="15"/>
      <c r="FK59" s="15"/>
      <c r="FL59" s="15"/>
      <c r="FM59" s="15"/>
      <c r="FN59" s="15"/>
      <c r="FO59" s="15"/>
      <c r="FP59" s="15"/>
      <c r="FQ59" s="15"/>
      <c r="FR59" s="15"/>
      <c r="FS59" s="15"/>
      <c r="FT59" s="15"/>
      <c r="FU59" s="15"/>
      <c r="FV59" s="15"/>
      <c r="FW59" s="15"/>
      <c r="FX59" s="15"/>
      <c r="FY59" s="15"/>
      <c r="FZ59" s="15"/>
      <c r="GA59" s="15"/>
      <c r="GB59" s="15"/>
      <c r="GC59" s="15"/>
      <c r="GD59" s="15"/>
      <c r="GE59" s="15"/>
      <c r="GF59" s="15"/>
      <c r="GG59" s="15"/>
      <c r="GH59" s="15"/>
      <c r="GI59" s="15"/>
      <c r="GJ59" s="15"/>
      <c r="GK59" s="15"/>
      <c r="GL59" s="15"/>
      <c r="GM59" s="15"/>
      <c r="GN59" s="15"/>
      <c r="GO59" s="15"/>
      <c r="GP59" s="15"/>
      <c r="GQ59" s="15"/>
      <c r="GR59" s="15"/>
      <c r="GS59" s="15"/>
      <c r="GT59" s="15"/>
      <c r="GU59" s="15"/>
      <c r="GV59" s="15"/>
      <c r="GW59" s="15"/>
      <c r="GX59" s="15"/>
      <c r="GY59" s="15"/>
      <c r="GZ59" s="15"/>
      <c r="HA59" s="15"/>
      <c r="HB59" s="15"/>
      <c r="HC59" s="15"/>
      <c r="HD59" s="15"/>
      <c r="HE59" s="15"/>
      <c r="HF59" s="15"/>
      <c r="HG59" s="15"/>
      <c r="HH59" s="15"/>
      <c r="HI59" s="15"/>
      <c r="HJ59" s="15"/>
      <c r="HK59" s="15"/>
      <c r="HL59" s="15"/>
      <c r="HM59" s="15"/>
      <c r="HN59" s="15"/>
      <c r="HO59" s="15"/>
      <c r="HP59" s="15"/>
      <c r="HQ59" s="15"/>
      <c r="HR59" s="15"/>
      <c r="HS59" s="15"/>
      <c r="HT59" s="15"/>
      <c r="HU59" s="15"/>
      <c r="HV59" s="15"/>
    </row>
    <row r="60" spans="1:230" customFormat="1">
      <c r="A60" s="42"/>
      <c r="B60" s="45"/>
      <c r="C60" s="17"/>
      <c r="D60" s="17"/>
      <c r="E60" s="17"/>
      <c r="F60" s="17"/>
      <c r="G60" s="17"/>
      <c r="H60" s="17"/>
      <c r="I60" s="17"/>
      <c r="J60" s="17"/>
      <c r="K60" s="80"/>
      <c r="L60" s="80"/>
      <c r="M60" s="80"/>
      <c r="N60" s="80"/>
      <c r="O60" s="75"/>
      <c r="P60" s="75"/>
      <c r="Q60" s="75"/>
      <c r="R60" s="75"/>
      <c r="S60" s="75"/>
      <c r="T60" s="75"/>
      <c r="U60" s="75"/>
      <c r="V60" s="75"/>
      <c r="W60" s="75"/>
      <c r="X60" s="75"/>
      <c r="Y60" s="75"/>
      <c r="Z60" s="75"/>
      <c r="AA60" s="45"/>
      <c r="AB60" s="42"/>
      <c r="AC60" s="15"/>
      <c r="AD60" s="15"/>
      <c r="AE60" s="15"/>
      <c r="AF60" s="15"/>
      <c r="AG60" s="15"/>
      <c r="AH60" s="15"/>
      <c r="AI60" s="15"/>
      <c r="AJ60" s="15"/>
      <c r="AK60" s="15"/>
      <c r="AL60" s="15"/>
      <c r="AM60" s="15"/>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c r="CC60" s="15"/>
      <c r="CD60" s="15"/>
      <c r="CE60" s="15"/>
      <c r="CF60" s="15"/>
      <c r="CG60" s="15"/>
      <c r="CH60" s="15"/>
      <c r="CI60" s="15"/>
      <c r="CJ60" s="15"/>
      <c r="CK60" s="15"/>
      <c r="CL60" s="15"/>
      <c r="CM60" s="15"/>
      <c r="CN60" s="15"/>
      <c r="CO60" s="15"/>
      <c r="CP60" s="15"/>
      <c r="CQ60" s="15"/>
      <c r="CR60" s="15"/>
      <c r="CS60" s="15"/>
      <c r="CT60" s="15"/>
      <c r="CU60" s="15"/>
      <c r="CV60" s="15"/>
      <c r="CW60" s="15"/>
      <c r="CX60" s="15"/>
      <c r="CY60" s="15"/>
      <c r="CZ60" s="15"/>
      <c r="DA60" s="15"/>
      <c r="DB60" s="15"/>
      <c r="DC60" s="15"/>
      <c r="DD60" s="15"/>
      <c r="DE60" s="15"/>
      <c r="DF60" s="15"/>
      <c r="DG60" s="15"/>
      <c r="DH60" s="15"/>
      <c r="DI60" s="15"/>
      <c r="DJ60" s="15"/>
      <c r="DK60" s="15"/>
      <c r="DL60" s="15"/>
      <c r="DM60" s="15"/>
      <c r="DN60" s="15"/>
      <c r="DO60" s="15"/>
      <c r="DP60" s="15"/>
      <c r="DQ60" s="15"/>
      <c r="DR60" s="15"/>
      <c r="DS60" s="15"/>
      <c r="DT60" s="15"/>
      <c r="DU60" s="15"/>
      <c r="DV60" s="15"/>
      <c r="DW60" s="15"/>
      <c r="DX60" s="15"/>
      <c r="DY60" s="15"/>
      <c r="DZ60" s="15"/>
      <c r="EA60" s="15"/>
      <c r="EB60" s="15"/>
      <c r="EC60" s="15"/>
      <c r="ED60" s="15"/>
      <c r="EE60" s="15"/>
      <c r="EF60" s="15"/>
      <c r="EG60" s="15"/>
      <c r="EH60" s="15"/>
      <c r="EI60" s="15"/>
      <c r="EJ60" s="15"/>
      <c r="EK60" s="15"/>
      <c r="EL60" s="15"/>
      <c r="EM60" s="15"/>
      <c r="EN60" s="15"/>
      <c r="EO60" s="15"/>
      <c r="EP60" s="15"/>
      <c r="EQ60" s="15"/>
      <c r="ER60" s="15"/>
      <c r="ES60" s="15"/>
      <c r="ET60" s="15"/>
      <c r="EU60" s="15"/>
      <c r="EV60" s="15"/>
      <c r="EW60" s="15"/>
      <c r="EX60" s="15"/>
      <c r="EY60" s="15"/>
      <c r="EZ60" s="15"/>
      <c r="FA60" s="15"/>
      <c r="FB60" s="15"/>
      <c r="FC60" s="15"/>
      <c r="FD60" s="15"/>
      <c r="FE60" s="15"/>
      <c r="FF60" s="15"/>
      <c r="FG60" s="15"/>
      <c r="FH60" s="15"/>
      <c r="FI60" s="15"/>
      <c r="FJ60" s="15"/>
      <c r="FK60" s="15"/>
      <c r="FL60" s="15"/>
      <c r="FM60" s="15"/>
      <c r="FN60" s="15"/>
      <c r="FO60" s="15"/>
      <c r="FP60" s="15"/>
      <c r="FQ60" s="15"/>
      <c r="FR60" s="15"/>
      <c r="FS60" s="15"/>
      <c r="FT60" s="15"/>
      <c r="FU60" s="15"/>
      <c r="FV60" s="15"/>
      <c r="FW60" s="15"/>
      <c r="FX60" s="15"/>
      <c r="FY60" s="15"/>
      <c r="FZ60" s="15"/>
      <c r="GA60" s="15"/>
      <c r="GB60" s="15"/>
      <c r="GC60" s="15"/>
      <c r="GD60" s="15"/>
      <c r="GE60" s="15"/>
      <c r="GF60" s="15"/>
      <c r="GG60" s="15"/>
      <c r="GH60" s="15"/>
      <c r="GI60" s="15"/>
      <c r="GJ60" s="15"/>
      <c r="GK60" s="15"/>
      <c r="GL60" s="15"/>
      <c r="GM60" s="15"/>
      <c r="GN60" s="15"/>
      <c r="GO60" s="15"/>
      <c r="GP60" s="15"/>
      <c r="GQ60" s="15"/>
      <c r="GR60" s="15"/>
      <c r="GS60" s="15"/>
      <c r="GT60" s="15"/>
      <c r="GU60" s="15"/>
      <c r="GV60" s="15"/>
      <c r="GW60" s="15"/>
      <c r="GX60" s="15"/>
      <c r="GY60" s="15"/>
      <c r="GZ60" s="15"/>
      <c r="HA60" s="15"/>
      <c r="HB60" s="15"/>
      <c r="HC60" s="15"/>
      <c r="HD60" s="15"/>
      <c r="HE60" s="15"/>
      <c r="HF60" s="15"/>
      <c r="HG60" s="15"/>
      <c r="HH60" s="15"/>
      <c r="HI60" s="15"/>
      <c r="HJ60" s="15"/>
      <c r="HK60" s="15"/>
      <c r="HL60" s="15"/>
      <c r="HM60" s="15"/>
      <c r="HN60" s="15"/>
      <c r="HO60" s="15"/>
      <c r="HP60" s="15"/>
      <c r="HQ60" s="15"/>
      <c r="HR60" s="15"/>
      <c r="HS60" s="15"/>
      <c r="HT60" s="15"/>
      <c r="HU60" s="15"/>
      <c r="HV60" s="15"/>
    </row>
    <row r="61" spans="1:230" customFormat="1">
      <c r="A61" s="42"/>
      <c r="B61" s="45"/>
      <c r="C61" s="56"/>
      <c r="D61" s="56"/>
      <c r="E61" s="129" t="s">
        <v>489</v>
      </c>
      <c r="F61" s="45"/>
      <c r="G61" s="15"/>
      <c r="H61" s="15"/>
      <c r="I61" s="15"/>
      <c r="J61" s="15"/>
      <c r="K61" s="80"/>
      <c r="L61" s="80"/>
      <c r="M61" s="80"/>
      <c r="N61" s="80"/>
      <c r="O61" s="45"/>
      <c r="P61" s="129"/>
      <c r="Q61" s="45"/>
      <c r="R61" s="45"/>
      <c r="S61" s="45"/>
      <c r="T61" s="45"/>
      <c r="U61" s="45"/>
      <c r="V61" s="45"/>
      <c r="W61" s="45"/>
      <c r="X61" s="45"/>
      <c r="Y61" s="45"/>
      <c r="Z61" s="45"/>
      <c r="AA61" s="45"/>
      <c r="AB61" s="42"/>
      <c r="AC61" s="15"/>
      <c r="AD61" s="15"/>
      <c r="AE61" s="15"/>
      <c r="AF61" s="15"/>
      <c r="AG61" s="15"/>
      <c r="AH61" s="15"/>
      <c r="AI61" s="15"/>
      <c r="AJ61" s="15"/>
      <c r="AK61" s="15"/>
      <c r="AL61" s="15"/>
      <c r="AM61" s="15"/>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c r="CC61" s="15"/>
      <c r="CD61" s="15"/>
      <c r="CE61" s="15"/>
      <c r="CF61" s="15"/>
      <c r="CG61" s="15"/>
      <c r="CH61" s="15"/>
      <c r="CI61" s="15"/>
      <c r="CJ61" s="15"/>
      <c r="CK61" s="15"/>
      <c r="CL61" s="15"/>
      <c r="CM61" s="15"/>
      <c r="CN61" s="15"/>
      <c r="CO61" s="15"/>
      <c r="CP61" s="15"/>
      <c r="CQ61" s="15"/>
      <c r="CR61" s="15"/>
      <c r="CS61" s="15"/>
      <c r="CT61" s="15"/>
      <c r="CU61" s="15"/>
      <c r="CV61" s="15"/>
      <c r="CW61" s="15"/>
      <c r="CX61" s="15"/>
      <c r="CY61" s="15"/>
      <c r="CZ61" s="15"/>
      <c r="DA61" s="15"/>
      <c r="DB61" s="15"/>
      <c r="DC61" s="15"/>
      <c r="DD61" s="15"/>
      <c r="DE61" s="15"/>
      <c r="DF61" s="15"/>
      <c r="DG61" s="15"/>
      <c r="DH61" s="15"/>
      <c r="DI61" s="15"/>
      <c r="DJ61" s="15"/>
      <c r="DK61" s="15"/>
      <c r="DL61" s="15"/>
      <c r="DM61" s="15"/>
      <c r="DN61" s="15"/>
      <c r="DO61" s="15"/>
      <c r="DP61" s="15"/>
      <c r="DQ61" s="15"/>
      <c r="DR61" s="15"/>
      <c r="DS61" s="15"/>
      <c r="DT61" s="15"/>
      <c r="DU61" s="15"/>
      <c r="DV61" s="15"/>
      <c r="DW61" s="15"/>
      <c r="DX61" s="15"/>
      <c r="DY61" s="15"/>
      <c r="DZ61" s="15"/>
      <c r="EA61" s="15"/>
      <c r="EB61" s="15"/>
      <c r="EC61" s="15"/>
      <c r="ED61" s="15"/>
      <c r="EE61" s="15"/>
      <c r="EF61" s="15"/>
      <c r="EG61" s="15"/>
      <c r="EH61" s="15"/>
      <c r="EI61" s="15"/>
      <c r="EJ61" s="15"/>
      <c r="EK61" s="15"/>
      <c r="EL61" s="15"/>
      <c r="EM61" s="15"/>
      <c r="EN61" s="15"/>
      <c r="EO61" s="15"/>
      <c r="EP61" s="15"/>
      <c r="EQ61" s="15"/>
      <c r="ER61" s="15"/>
      <c r="ES61" s="15"/>
      <c r="ET61" s="15"/>
      <c r="EU61" s="15"/>
      <c r="EV61" s="15"/>
      <c r="EW61" s="15"/>
      <c r="EX61" s="15"/>
      <c r="EY61" s="15"/>
      <c r="EZ61" s="15"/>
      <c r="FA61" s="15"/>
      <c r="FB61" s="15"/>
      <c r="FC61" s="15"/>
      <c r="FD61" s="15"/>
      <c r="FE61" s="15"/>
      <c r="FF61" s="15"/>
      <c r="FG61" s="15"/>
      <c r="FH61" s="15"/>
      <c r="FI61" s="15"/>
      <c r="FJ61" s="15"/>
      <c r="FK61" s="15"/>
      <c r="FL61" s="15"/>
      <c r="FM61" s="15"/>
      <c r="FN61" s="15"/>
      <c r="FO61" s="15"/>
      <c r="FP61" s="15"/>
      <c r="FQ61" s="15"/>
      <c r="FR61" s="15"/>
      <c r="FS61" s="15"/>
      <c r="FT61" s="15"/>
      <c r="FU61" s="15"/>
      <c r="FV61" s="15"/>
      <c r="FW61" s="15"/>
      <c r="FX61" s="15"/>
      <c r="FY61" s="15"/>
      <c r="FZ61" s="15"/>
      <c r="GA61" s="15"/>
      <c r="GB61" s="15"/>
      <c r="GC61" s="15"/>
      <c r="GD61" s="15"/>
      <c r="GE61" s="15"/>
      <c r="GF61" s="15"/>
      <c r="GG61" s="15"/>
      <c r="GH61" s="15"/>
      <c r="GI61" s="15"/>
      <c r="GJ61" s="15"/>
      <c r="GK61" s="15"/>
      <c r="GL61" s="15"/>
      <c r="GM61" s="15"/>
      <c r="GN61" s="15"/>
      <c r="GO61" s="15"/>
      <c r="GP61" s="15"/>
      <c r="GQ61" s="15"/>
      <c r="GR61" s="15"/>
      <c r="GS61" s="15"/>
      <c r="GT61" s="15"/>
      <c r="GU61" s="15"/>
      <c r="GV61" s="15"/>
      <c r="GW61" s="15"/>
      <c r="GX61" s="15"/>
      <c r="GY61" s="15"/>
      <c r="GZ61" s="15"/>
      <c r="HA61" s="15"/>
      <c r="HB61" s="15"/>
      <c r="HC61" s="15"/>
      <c r="HD61" s="15"/>
      <c r="HE61" s="15"/>
      <c r="HF61" s="15"/>
      <c r="HG61" s="15"/>
      <c r="HH61" s="15"/>
      <c r="HI61" s="15"/>
      <c r="HJ61" s="15"/>
      <c r="HK61" s="15"/>
      <c r="HL61" s="15"/>
      <c r="HM61" s="15"/>
      <c r="HN61" s="15"/>
      <c r="HO61" s="15"/>
      <c r="HP61" s="15"/>
      <c r="HQ61" s="15"/>
      <c r="HR61" s="15"/>
      <c r="HS61" s="15"/>
      <c r="HT61" s="15"/>
      <c r="HU61" s="15"/>
      <c r="HV61" s="15"/>
    </row>
    <row r="62" spans="1:230" customFormat="1">
      <c r="A62" s="42"/>
      <c r="B62" s="45"/>
      <c r="C62" s="56"/>
      <c r="D62" s="56"/>
      <c r="E62" s="45"/>
      <c r="F62" s="45"/>
      <c r="G62" s="15"/>
      <c r="H62" s="15"/>
      <c r="I62" s="15"/>
      <c r="J62" s="15"/>
      <c r="K62" s="80"/>
      <c r="L62" s="80"/>
      <c r="M62" s="80"/>
      <c r="N62" s="80"/>
      <c r="O62" s="45"/>
      <c r="P62" s="45"/>
      <c r="Q62" s="45"/>
      <c r="R62" s="45"/>
      <c r="S62" s="45"/>
      <c r="T62" s="45"/>
      <c r="U62" s="45"/>
      <c r="V62" s="45"/>
      <c r="W62" s="45"/>
      <c r="X62" s="45"/>
      <c r="Y62" s="45"/>
      <c r="Z62" s="45"/>
      <c r="AA62" s="45"/>
      <c r="AB62" s="42"/>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c r="BI62" s="15"/>
      <c r="BJ62" s="15"/>
      <c r="BK62" s="15"/>
      <c r="BL62" s="15"/>
      <c r="BM62" s="15"/>
      <c r="BN62" s="15"/>
      <c r="BO62" s="15"/>
      <c r="BP62" s="15"/>
      <c r="BQ62" s="15"/>
      <c r="BR62" s="15"/>
      <c r="BS62" s="15"/>
      <c r="BT62" s="15"/>
      <c r="BU62" s="15"/>
      <c r="BV62" s="15"/>
      <c r="BW62" s="15"/>
      <c r="BX62" s="15"/>
      <c r="BY62" s="15"/>
      <c r="BZ62" s="15"/>
      <c r="CA62" s="15"/>
      <c r="CB62" s="15"/>
      <c r="CC62" s="15"/>
      <c r="CD62" s="15"/>
      <c r="CE62" s="15"/>
      <c r="CF62" s="15"/>
      <c r="CG62" s="15"/>
      <c r="CH62" s="15"/>
      <c r="CI62" s="15"/>
      <c r="CJ62" s="15"/>
      <c r="CK62" s="15"/>
      <c r="CL62" s="15"/>
      <c r="CM62" s="15"/>
      <c r="CN62" s="15"/>
      <c r="CO62" s="15"/>
      <c r="CP62" s="15"/>
      <c r="CQ62" s="15"/>
      <c r="CR62" s="15"/>
      <c r="CS62" s="15"/>
      <c r="CT62" s="15"/>
      <c r="CU62" s="15"/>
      <c r="CV62" s="15"/>
      <c r="CW62" s="15"/>
      <c r="CX62" s="15"/>
      <c r="CY62" s="15"/>
      <c r="CZ62" s="15"/>
      <c r="DA62" s="15"/>
      <c r="DB62" s="15"/>
      <c r="DC62" s="15"/>
      <c r="DD62" s="15"/>
      <c r="DE62" s="15"/>
      <c r="DF62" s="15"/>
      <c r="DG62" s="15"/>
      <c r="DH62" s="15"/>
      <c r="DI62" s="15"/>
      <c r="DJ62" s="15"/>
      <c r="DK62" s="15"/>
      <c r="DL62" s="15"/>
      <c r="DM62" s="15"/>
      <c r="DN62" s="15"/>
      <c r="DO62" s="15"/>
      <c r="DP62" s="15"/>
      <c r="DQ62" s="15"/>
      <c r="DR62" s="15"/>
      <c r="DS62" s="15"/>
      <c r="DT62" s="15"/>
      <c r="DU62" s="15"/>
      <c r="DV62" s="15"/>
      <c r="DW62" s="15"/>
      <c r="DX62" s="15"/>
      <c r="DY62" s="15"/>
      <c r="DZ62" s="15"/>
      <c r="EA62" s="15"/>
      <c r="EB62" s="15"/>
      <c r="EC62" s="15"/>
      <c r="ED62" s="15"/>
      <c r="EE62" s="15"/>
      <c r="EF62" s="15"/>
      <c r="EG62" s="15"/>
      <c r="EH62" s="15"/>
      <c r="EI62" s="15"/>
      <c r="EJ62" s="15"/>
      <c r="EK62" s="15"/>
      <c r="EL62" s="15"/>
      <c r="EM62" s="15"/>
      <c r="EN62" s="15"/>
      <c r="EO62" s="15"/>
      <c r="EP62" s="15"/>
      <c r="EQ62" s="15"/>
      <c r="ER62" s="15"/>
      <c r="ES62" s="15"/>
      <c r="ET62" s="15"/>
      <c r="EU62" s="15"/>
      <c r="EV62" s="15"/>
      <c r="EW62" s="15"/>
      <c r="EX62" s="15"/>
      <c r="EY62" s="15"/>
      <c r="EZ62" s="15"/>
      <c r="FA62" s="15"/>
      <c r="FB62" s="15"/>
      <c r="FC62" s="15"/>
      <c r="FD62" s="15"/>
      <c r="FE62" s="15"/>
      <c r="FF62" s="15"/>
      <c r="FG62" s="15"/>
      <c r="FH62" s="15"/>
      <c r="FI62" s="15"/>
      <c r="FJ62" s="15"/>
      <c r="FK62" s="15"/>
      <c r="FL62" s="15"/>
      <c r="FM62" s="15"/>
      <c r="FN62" s="15"/>
      <c r="FO62" s="15"/>
      <c r="FP62" s="15"/>
      <c r="FQ62" s="15"/>
      <c r="FR62" s="15"/>
      <c r="FS62" s="15"/>
      <c r="FT62" s="15"/>
      <c r="FU62" s="15"/>
      <c r="FV62" s="15"/>
      <c r="FW62" s="15"/>
      <c r="FX62" s="15"/>
      <c r="FY62" s="15"/>
      <c r="FZ62" s="15"/>
      <c r="GA62" s="15"/>
      <c r="GB62" s="15"/>
      <c r="GC62" s="15"/>
      <c r="GD62" s="15"/>
      <c r="GE62" s="15"/>
      <c r="GF62" s="15"/>
      <c r="GG62" s="15"/>
      <c r="GH62" s="15"/>
      <c r="GI62" s="15"/>
      <c r="GJ62" s="15"/>
      <c r="GK62" s="15"/>
      <c r="GL62" s="15"/>
      <c r="GM62" s="15"/>
      <c r="GN62" s="15"/>
      <c r="GO62" s="15"/>
      <c r="GP62" s="15"/>
      <c r="GQ62" s="15"/>
      <c r="GR62" s="15"/>
      <c r="GS62" s="15"/>
      <c r="GT62" s="15"/>
      <c r="GU62" s="15"/>
      <c r="GV62" s="15"/>
      <c r="GW62" s="15"/>
      <c r="GX62" s="15"/>
      <c r="GY62" s="15"/>
      <c r="GZ62" s="15"/>
      <c r="HA62" s="15"/>
      <c r="HB62" s="15"/>
      <c r="HC62" s="15"/>
      <c r="HD62" s="15"/>
      <c r="HE62" s="15"/>
      <c r="HF62" s="15"/>
      <c r="HG62" s="15"/>
      <c r="HH62" s="15"/>
      <c r="HI62" s="15"/>
      <c r="HJ62" s="15"/>
      <c r="HK62" s="15"/>
      <c r="HL62" s="15"/>
      <c r="HM62" s="15"/>
      <c r="HN62" s="15"/>
      <c r="HO62" s="15"/>
      <c r="HP62" s="15"/>
      <c r="HQ62" s="15"/>
      <c r="HR62" s="15"/>
      <c r="HS62" s="15"/>
      <c r="HT62" s="15"/>
      <c r="HU62" s="15"/>
      <c r="HV62" s="15"/>
    </row>
    <row r="63" spans="1:230" customFormat="1">
      <c r="A63" s="42"/>
      <c r="B63" s="45"/>
      <c r="C63" s="56"/>
      <c r="D63" s="56"/>
      <c r="E63" s="45"/>
      <c r="F63" s="45"/>
      <c r="G63" s="15"/>
      <c r="H63" s="15"/>
      <c r="I63" s="15"/>
      <c r="J63" s="15"/>
      <c r="K63" s="80"/>
      <c r="L63" s="80"/>
      <c r="M63" s="80"/>
      <c r="N63" s="80"/>
      <c r="O63" s="45"/>
      <c r="P63" s="45"/>
      <c r="Q63" s="45"/>
      <c r="R63" s="45"/>
      <c r="S63" s="45"/>
      <c r="T63" s="45"/>
      <c r="U63" s="45"/>
      <c r="V63" s="45"/>
      <c r="W63" s="45"/>
      <c r="X63" s="45"/>
      <c r="Y63" s="45"/>
      <c r="Z63" s="45"/>
      <c r="AA63" s="45"/>
      <c r="AB63" s="42"/>
      <c r="AC63" s="15"/>
      <c r="AD63" s="15"/>
      <c r="AE63" s="15"/>
      <c r="AF63" s="15"/>
      <c r="AG63" s="15"/>
      <c r="AH63" s="15"/>
      <c r="AI63" s="15"/>
      <c r="AJ63" s="15"/>
      <c r="AK63" s="15"/>
      <c r="AL63" s="15"/>
      <c r="AM63" s="15"/>
      <c r="AN63" s="15"/>
      <c r="AO63" s="15"/>
      <c r="AP63" s="15"/>
      <c r="AQ63" s="15"/>
      <c r="AR63" s="15"/>
      <c r="AS63" s="15"/>
      <c r="AT63" s="15"/>
      <c r="AU63" s="15"/>
      <c r="AV63" s="15"/>
      <c r="AW63" s="15"/>
      <c r="AX63" s="15"/>
      <c r="AY63" s="15"/>
      <c r="AZ63" s="15"/>
      <c r="BA63" s="15"/>
      <c r="BB63" s="15"/>
      <c r="BC63" s="15"/>
      <c r="BD63" s="15"/>
      <c r="BE63" s="15"/>
      <c r="BF63" s="15"/>
      <c r="BG63" s="15"/>
      <c r="BH63" s="15"/>
      <c r="BI63" s="15"/>
      <c r="BJ63" s="15"/>
      <c r="BK63" s="15"/>
      <c r="BL63" s="15"/>
      <c r="BM63" s="15"/>
      <c r="BN63" s="15"/>
      <c r="BO63" s="15"/>
      <c r="BP63" s="15"/>
      <c r="BQ63" s="15"/>
      <c r="BR63" s="15"/>
      <c r="BS63" s="15"/>
      <c r="BT63" s="15"/>
      <c r="BU63" s="15"/>
      <c r="BV63" s="15"/>
      <c r="BW63" s="15"/>
      <c r="BX63" s="15"/>
      <c r="BY63" s="15"/>
      <c r="BZ63" s="15"/>
      <c r="CA63" s="15"/>
      <c r="CB63" s="15"/>
      <c r="CC63" s="15"/>
      <c r="CD63" s="15"/>
      <c r="CE63" s="15"/>
      <c r="CF63" s="15"/>
      <c r="CG63" s="15"/>
      <c r="CH63" s="15"/>
      <c r="CI63" s="15"/>
      <c r="CJ63" s="15"/>
      <c r="CK63" s="15"/>
      <c r="CL63" s="15"/>
      <c r="CM63" s="15"/>
      <c r="CN63" s="15"/>
      <c r="CO63" s="15"/>
      <c r="CP63" s="15"/>
      <c r="CQ63" s="15"/>
      <c r="CR63" s="15"/>
      <c r="CS63" s="15"/>
      <c r="CT63" s="15"/>
      <c r="CU63" s="15"/>
      <c r="CV63" s="15"/>
      <c r="CW63" s="15"/>
      <c r="CX63" s="15"/>
      <c r="CY63" s="15"/>
      <c r="CZ63" s="15"/>
      <c r="DA63" s="15"/>
      <c r="DB63" s="15"/>
      <c r="DC63" s="15"/>
      <c r="DD63" s="15"/>
      <c r="DE63" s="15"/>
      <c r="DF63" s="15"/>
      <c r="DG63" s="15"/>
      <c r="DH63" s="15"/>
      <c r="DI63" s="15"/>
      <c r="DJ63" s="15"/>
      <c r="DK63" s="15"/>
      <c r="DL63" s="15"/>
      <c r="DM63" s="15"/>
      <c r="DN63" s="15"/>
      <c r="DO63" s="15"/>
      <c r="DP63" s="15"/>
      <c r="DQ63" s="15"/>
      <c r="DR63" s="15"/>
      <c r="DS63" s="15"/>
      <c r="DT63" s="15"/>
      <c r="DU63" s="15"/>
      <c r="DV63" s="15"/>
      <c r="DW63" s="15"/>
      <c r="DX63" s="15"/>
      <c r="DY63" s="15"/>
      <c r="DZ63" s="15"/>
      <c r="EA63" s="15"/>
      <c r="EB63" s="15"/>
      <c r="EC63" s="15"/>
      <c r="ED63" s="15"/>
      <c r="EE63" s="15"/>
      <c r="EF63" s="15"/>
      <c r="EG63" s="15"/>
      <c r="EH63" s="15"/>
      <c r="EI63" s="15"/>
      <c r="EJ63" s="15"/>
      <c r="EK63" s="15"/>
      <c r="EL63" s="15"/>
      <c r="EM63" s="15"/>
      <c r="EN63" s="15"/>
      <c r="EO63" s="15"/>
      <c r="EP63" s="15"/>
      <c r="EQ63" s="15"/>
      <c r="ER63" s="15"/>
      <c r="ES63" s="15"/>
      <c r="ET63" s="15"/>
      <c r="EU63" s="15"/>
      <c r="EV63" s="15"/>
      <c r="EW63" s="15"/>
      <c r="EX63" s="15"/>
      <c r="EY63" s="15"/>
      <c r="EZ63" s="15"/>
      <c r="FA63" s="15"/>
      <c r="FB63" s="15"/>
      <c r="FC63" s="15"/>
      <c r="FD63" s="15"/>
      <c r="FE63" s="15"/>
      <c r="FF63" s="15"/>
      <c r="FG63" s="15"/>
      <c r="FH63" s="15"/>
      <c r="FI63" s="15"/>
      <c r="FJ63" s="15"/>
      <c r="FK63" s="15"/>
      <c r="FL63" s="15"/>
      <c r="FM63" s="15"/>
      <c r="FN63" s="15"/>
      <c r="FO63" s="15"/>
      <c r="FP63" s="15"/>
      <c r="FQ63" s="15"/>
      <c r="FR63" s="15"/>
      <c r="FS63" s="15"/>
      <c r="FT63" s="15"/>
      <c r="FU63" s="15"/>
      <c r="FV63" s="15"/>
      <c r="FW63" s="15"/>
      <c r="FX63" s="15"/>
      <c r="FY63" s="15"/>
      <c r="FZ63" s="15"/>
      <c r="GA63" s="15"/>
      <c r="GB63" s="15"/>
      <c r="GC63" s="15"/>
      <c r="GD63" s="15"/>
      <c r="GE63" s="15"/>
      <c r="GF63" s="15"/>
      <c r="GG63" s="15"/>
      <c r="GH63" s="15"/>
      <c r="GI63" s="15"/>
      <c r="GJ63" s="15"/>
      <c r="GK63" s="15"/>
      <c r="GL63" s="15"/>
      <c r="GM63" s="15"/>
      <c r="GN63" s="15"/>
      <c r="GO63" s="15"/>
      <c r="GP63" s="15"/>
      <c r="GQ63" s="15"/>
      <c r="GR63" s="15"/>
      <c r="GS63" s="15"/>
      <c r="GT63" s="15"/>
      <c r="GU63" s="15"/>
      <c r="GV63" s="15"/>
      <c r="GW63" s="15"/>
      <c r="GX63" s="15"/>
      <c r="GY63" s="15"/>
      <c r="GZ63" s="15"/>
      <c r="HA63" s="15"/>
      <c r="HB63" s="15"/>
      <c r="HC63" s="15"/>
      <c r="HD63" s="15"/>
      <c r="HE63" s="15"/>
      <c r="HF63" s="15"/>
      <c r="HG63" s="15"/>
      <c r="HH63" s="15"/>
      <c r="HI63" s="15"/>
      <c r="HJ63" s="15"/>
      <c r="HK63" s="15"/>
      <c r="HL63" s="15"/>
      <c r="HM63" s="15"/>
      <c r="HN63" s="15"/>
      <c r="HO63" s="15"/>
      <c r="HP63" s="15"/>
      <c r="HQ63" s="15"/>
      <c r="HR63" s="15"/>
      <c r="HS63" s="15"/>
      <c r="HT63" s="15"/>
      <c r="HU63" s="15"/>
      <c r="HV63" s="15"/>
    </row>
    <row r="64" spans="1:230" customFormat="1">
      <c r="A64" s="42"/>
      <c r="B64" s="45"/>
      <c r="C64" s="56"/>
      <c r="D64" s="56"/>
      <c r="E64" s="45"/>
      <c r="F64" s="45"/>
      <c r="G64" s="15"/>
      <c r="H64" s="15"/>
      <c r="I64" s="15"/>
      <c r="J64" s="15"/>
      <c r="K64" s="80"/>
      <c r="L64" s="80"/>
      <c r="M64" s="80"/>
      <c r="N64" s="80"/>
      <c r="O64" s="45"/>
      <c r="P64" s="45"/>
      <c r="Q64" s="45"/>
      <c r="R64" s="45"/>
      <c r="S64" s="45"/>
      <c r="T64" s="45"/>
      <c r="U64" s="45"/>
      <c r="V64" s="45"/>
      <c r="W64" s="45"/>
      <c r="X64" s="45"/>
      <c r="Y64" s="45"/>
      <c r="Z64" s="45"/>
      <c r="AA64" s="45"/>
      <c r="AB64" s="42"/>
      <c r="AC64" s="15"/>
      <c r="AD64" s="15"/>
      <c r="AE64" s="15"/>
      <c r="AF64" s="15"/>
      <c r="AG64" s="15"/>
      <c r="AH64" s="15"/>
      <c r="AI64" s="15"/>
      <c r="AJ64" s="15"/>
      <c r="AK64" s="15"/>
      <c r="AL64" s="15"/>
      <c r="AM64" s="15"/>
      <c r="AN64" s="15"/>
      <c r="AO64" s="15"/>
      <c r="AP64" s="15"/>
      <c r="AQ64" s="15"/>
      <c r="AR64" s="15"/>
      <c r="AS64" s="15"/>
      <c r="AT64" s="15"/>
      <c r="AU64" s="15"/>
      <c r="AV64" s="15"/>
      <c r="AW64" s="15"/>
      <c r="AX64" s="15"/>
      <c r="AY64" s="15"/>
      <c r="AZ64" s="15"/>
      <c r="BA64" s="15"/>
      <c r="BB64" s="15"/>
      <c r="BC64" s="15"/>
      <c r="BD64" s="15"/>
      <c r="BE64" s="15"/>
      <c r="BF64" s="15"/>
      <c r="BG64" s="15"/>
      <c r="BH64" s="15"/>
      <c r="BI64" s="15"/>
      <c r="BJ64" s="15"/>
      <c r="BK64" s="15"/>
      <c r="BL64" s="15"/>
      <c r="BM64" s="15"/>
      <c r="BN64" s="15"/>
      <c r="BO64" s="15"/>
      <c r="BP64" s="15"/>
      <c r="BQ64" s="15"/>
      <c r="BR64" s="15"/>
      <c r="BS64" s="15"/>
      <c r="BT64" s="15"/>
      <c r="BU64" s="15"/>
      <c r="BV64" s="15"/>
      <c r="BW64" s="15"/>
      <c r="BX64" s="15"/>
      <c r="BY64" s="15"/>
      <c r="BZ64" s="15"/>
      <c r="CA64" s="15"/>
      <c r="CB64" s="15"/>
      <c r="CC64" s="15"/>
      <c r="CD64" s="15"/>
      <c r="CE64" s="15"/>
      <c r="CF64" s="15"/>
      <c r="CG64" s="15"/>
      <c r="CH64" s="15"/>
      <c r="CI64" s="15"/>
      <c r="CJ64" s="15"/>
      <c r="CK64" s="15"/>
      <c r="CL64" s="15"/>
      <c r="CM64" s="15"/>
      <c r="CN64" s="15"/>
      <c r="CO64" s="15"/>
      <c r="CP64" s="15"/>
      <c r="CQ64" s="15"/>
      <c r="CR64" s="15"/>
      <c r="CS64" s="15"/>
      <c r="CT64" s="15"/>
      <c r="CU64" s="15"/>
      <c r="CV64" s="15"/>
      <c r="CW64" s="15"/>
      <c r="CX64" s="15"/>
      <c r="CY64" s="15"/>
      <c r="CZ64" s="15"/>
      <c r="DA64" s="15"/>
      <c r="DB64" s="15"/>
      <c r="DC64" s="15"/>
      <c r="DD64" s="15"/>
      <c r="DE64" s="15"/>
      <c r="DF64" s="15"/>
      <c r="DG64" s="15"/>
      <c r="DH64" s="15"/>
      <c r="DI64" s="15"/>
      <c r="DJ64" s="15"/>
      <c r="DK64" s="15"/>
      <c r="DL64" s="15"/>
      <c r="DM64" s="15"/>
      <c r="DN64" s="15"/>
      <c r="DO64" s="15"/>
      <c r="DP64" s="15"/>
      <c r="DQ64" s="15"/>
      <c r="DR64" s="15"/>
      <c r="DS64" s="15"/>
      <c r="DT64" s="15"/>
      <c r="DU64" s="15"/>
      <c r="DV64" s="15"/>
      <c r="DW64" s="15"/>
      <c r="DX64" s="15"/>
      <c r="DY64" s="15"/>
      <c r="DZ64" s="15"/>
      <c r="EA64" s="15"/>
      <c r="EB64" s="15"/>
      <c r="EC64" s="15"/>
      <c r="ED64" s="15"/>
      <c r="EE64" s="15"/>
      <c r="EF64" s="15"/>
      <c r="EG64" s="15"/>
      <c r="EH64" s="15"/>
      <c r="EI64" s="15"/>
      <c r="EJ64" s="15"/>
      <c r="EK64" s="15"/>
      <c r="EL64" s="15"/>
      <c r="EM64" s="15"/>
      <c r="EN64" s="15"/>
      <c r="EO64" s="15"/>
      <c r="EP64" s="15"/>
      <c r="EQ64" s="15"/>
      <c r="ER64" s="15"/>
      <c r="ES64" s="15"/>
      <c r="ET64" s="15"/>
      <c r="EU64" s="15"/>
      <c r="EV64" s="15"/>
      <c r="EW64" s="15"/>
      <c r="EX64" s="15"/>
      <c r="EY64" s="15"/>
      <c r="EZ64" s="15"/>
      <c r="FA64" s="15"/>
      <c r="FB64" s="15"/>
      <c r="FC64" s="15"/>
      <c r="FD64" s="15"/>
      <c r="FE64" s="15"/>
      <c r="FF64" s="15"/>
      <c r="FG64" s="15"/>
      <c r="FH64" s="15"/>
      <c r="FI64" s="15"/>
      <c r="FJ64" s="15"/>
      <c r="FK64" s="15"/>
      <c r="FL64" s="15"/>
      <c r="FM64" s="15"/>
      <c r="FN64" s="15"/>
      <c r="FO64" s="15"/>
      <c r="FP64" s="15"/>
      <c r="FQ64" s="15"/>
      <c r="FR64" s="15"/>
      <c r="FS64" s="15"/>
      <c r="FT64" s="15"/>
      <c r="FU64" s="15"/>
      <c r="FV64" s="15"/>
      <c r="FW64" s="15"/>
      <c r="FX64" s="15"/>
      <c r="FY64" s="15"/>
      <c r="FZ64" s="15"/>
      <c r="GA64" s="15"/>
      <c r="GB64" s="15"/>
      <c r="GC64" s="15"/>
      <c r="GD64" s="15"/>
      <c r="GE64" s="15"/>
      <c r="GF64" s="15"/>
      <c r="GG64" s="15"/>
      <c r="GH64" s="15"/>
      <c r="GI64" s="15"/>
      <c r="GJ64" s="15"/>
      <c r="GK64" s="15"/>
      <c r="GL64" s="15"/>
      <c r="GM64" s="15"/>
      <c r="GN64" s="15"/>
      <c r="GO64" s="15"/>
      <c r="GP64" s="15"/>
      <c r="GQ64" s="15"/>
      <c r="GR64" s="15"/>
      <c r="GS64" s="15"/>
      <c r="GT64" s="15"/>
      <c r="GU64" s="15"/>
      <c r="GV64" s="15"/>
      <c r="GW64" s="15"/>
      <c r="GX64" s="15"/>
      <c r="GY64" s="15"/>
      <c r="GZ64" s="15"/>
      <c r="HA64" s="15"/>
      <c r="HB64" s="15"/>
      <c r="HC64" s="15"/>
      <c r="HD64" s="15"/>
      <c r="HE64" s="15"/>
      <c r="HF64" s="15"/>
      <c r="HG64" s="15"/>
      <c r="HH64" s="15"/>
      <c r="HI64" s="15"/>
      <c r="HJ64" s="15"/>
      <c r="HK64" s="15"/>
      <c r="HL64" s="15"/>
      <c r="HM64" s="15"/>
      <c r="HN64" s="15"/>
      <c r="HO64" s="15"/>
      <c r="HP64" s="15"/>
      <c r="HQ64" s="15"/>
      <c r="HR64" s="15"/>
      <c r="HS64" s="15"/>
      <c r="HT64" s="15"/>
      <c r="HU64" s="15"/>
      <c r="HV64" s="15"/>
    </row>
    <row r="65" spans="1:230" customFormat="1">
      <c r="A65" s="42"/>
      <c r="B65" s="45"/>
      <c r="C65" s="56"/>
      <c r="D65" s="15"/>
      <c r="E65" s="15"/>
      <c r="F65" s="15"/>
      <c r="G65" s="15"/>
      <c r="H65" s="15"/>
      <c r="I65" s="15"/>
      <c r="J65" s="15"/>
      <c r="K65" s="80"/>
      <c r="L65" s="80"/>
      <c r="M65" s="80"/>
      <c r="N65" s="80"/>
      <c r="O65" s="45"/>
      <c r="P65" s="45"/>
      <c r="Q65" s="45"/>
      <c r="R65" s="45"/>
      <c r="S65" s="45"/>
      <c r="T65" s="15"/>
      <c r="U65" s="45"/>
      <c r="V65" s="45"/>
      <c r="W65" s="45"/>
      <c r="X65" s="45"/>
      <c r="Y65" s="45"/>
      <c r="Z65" s="45"/>
      <c r="AA65" s="45"/>
      <c r="AB65" s="42"/>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c r="BI65" s="15"/>
      <c r="BJ65" s="15"/>
      <c r="BK65" s="15"/>
      <c r="BL65" s="15"/>
      <c r="BM65" s="15"/>
      <c r="BN65" s="15"/>
      <c r="BO65" s="15"/>
      <c r="BP65" s="15"/>
      <c r="BQ65" s="15"/>
      <c r="BR65" s="15"/>
      <c r="BS65" s="15"/>
      <c r="BT65" s="15"/>
      <c r="BU65" s="15"/>
      <c r="BV65" s="15"/>
      <c r="BW65" s="15"/>
      <c r="BX65" s="15"/>
      <c r="BY65" s="15"/>
      <c r="BZ65" s="15"/>
      <c r="CA65" s="15"/>
      <c r="CB65" s="15"/>
      <c r="CC65" s="15"/>
      <c r="CD65" s="15"/>
      <c r="CE65" s="15"/>
      <c r="CF65" s="15"/>
      <c r="CG65" s="15"/>
      <c r="CH65" s="15"/>
      <c r="CI65" s="15"/>
      <c r="CJ65" s="15"/>
      <c r="CK65" s="15"/>
      <c r="CL65" s="15"/>
      <c r="CM65" s="15"/>
      <c r="CN65" s="15"/>
      <c r="CO65" s="15"/>
      <c r="CP65" s="15"/>
      <c r="CQ65" s="15"/>
      <c r="CR65" s="15"/>
      <c r="CS65" s="15"/>
      <c r="CT65" s="15"/>
      <c r="CU65" s="15"/>
      <c r="CV65" s="15"/>
      <c r="CW65" s="15"/>
      <c r="CX65" s="15"/>
      <c r="CY65" s="15"/>
      <c r="CZ65" s="15"/>
      <c r="DA65" s="15"/>
      <c r="DB65" s="15"/>
      <c r="DC65" s="15"/>
      <c r="DD65" s="15"/>
      <c r="DE65" s="15"/>
      <c r="DF65" s="15"/>
      <c r="DG65" s="15"/>
      <c r="DH65" s="15"/>
      <c r="DI65" s="15"/>
      <c r="DJ65" s="15"/>
      <c r="DK65" s="15"/>
      <c r="DL65" s="15"/>
      <c r="DM65" s="15"/>
      <c r="DN65" s="15"/>
      <c r="DO65" s="15"/>
      <c r="DP65" s="15"/>
      <c r="DQ65" s="15"/>
      <c r="DR65" s="15"/>
      <c r="DS65" s="15"/>
      <c r="DT65" s="15"/>
      <c r="DU65" s="15"/>
      <c r="DV65" s="15"/>
      <c r="DW65" s="15"/>
      <c r="DX65" s="15"/>
      <c r="DY65" s="15"/>
      <c r="DZ65" s="15"/>
      <c r="EA65" s="15"/>
      <c r="EB65" s="15"/>
      <c r="EC65" s="15"/>
      <c r="ED65" s="15"/>
      <c r="EE65" s="15"/>
      <c r="EF65" s="15"/>
      <c r="EG65" s="15"/>
      <c r="EH65" s="15"/>
      <c r="EI65" s="15"/>
      <c r="EJ65" s="15"/>
      <c r="EK65" s="15"/>
      <c r="EL65" s="15"/>
      <c r="EM65" s="15"/>
      <c r="EN65" s="15"/>
      <c r="EO65" s="15"/>
      <c r="EP65" s="15"/>
      <c r="EQ65" s="15"/>
      <c r="ER65" s="15"/>
      <c r="ES65" s="15"/>
      <c r="ET65" s="15"/>
      <c r="EU65" s="15"/>
      <c r="EV65" s="15"/>
      <c r="EW65" s="15"/>
      <c r="EX65" s="15"/>
      <c r="EY65" s="15"/>
      <c r="EZ65" s="15"/>
      <c r="FA65" s="15"/>
      <c r="FB65" s="15"/>
      <c r="FC65" s="15"/>
      <c r="FD65" s="15"/>
      <c r="FE65" s="15"/>
      <c r="FF65" s="15"/>
      <c r="FG65" s="15"/>
      <c r="FH65" s="15"/>
      <c r="FI65" s="15"/>
      <c r="FJ65" s="15"/>
      <c r="FK65" s="15"/>
      <c r="FL65" s="15"/>
      <c r="FM65" s="15"/>
      <c r="FN65" s="15"/>
      <c r="FO65" s="15"/>
      <c r="FP65" s="15"/>
      <c r="FQ65" s="15"/>
      <c r="FR65" s="15"/>
      <c r="FS65" s="15"/>
      <c r="FT65" s="15"/>
      <c r="FU65" s="15"/>
      <c r="FV65" s="15"/>
      <c r="FW65" s="15"/>
      <c r="FX65" s="15"/>
      <c r="FY65" s="15"/>
      <c r="FZ65" s="15"/>
      <c r="GA65" s="15"/>
      <c r="GB65" s="15"/>
      <c r="GC65" s="15"/>
      <c r="GD65" s="15"/>
      <c r="GE65" s="15"/>
      <c r="GF65" s="15"/>
      <c r="GG65" s="15"/>
      <c r="GH65" s="15"/>
      <c r="GI65" s="15"/>
      <c r="GJ65" s="15"/>
      <c r="GK65" s="15"/>
      <c r="GL65" s="15"/>
      <c r="GM65" s="15"/>
      <c r="GN65" s="15"/>
      <c r="GO65" s="15"/>
      <c r="GP65" s="15"/>
      <c r="GQ65" s="15"/>
      <c r="GR65" s="15"/>
      <c r="GS65" s="15"/>
      <c r="GT65" s="15"/>
      <c r="GU65" s="15"/>
      <c r="GV65" s="15"/>
      <c r="GW65" s="15"/>
      <c r="GX65" s="15"/>
      <c r="GY65" s="15"/>
      <c r="GZ65" s="15"/>
      <c r="HA65" s="15"/>
      <c r="HB65" s="15"/>
      <c r="HC65" s="15"/>
      <c r="HD65" s="15"/>
      <c r="HE65" s="15"/>
      <c r="HF65" s="15"/>
      <c r="HG65" s="15"/>
      <c r="HH65" s="15"/>
      <c r="HI65" s="15"/>
      <c r="HJ65" s="15"/>
      <c r="HK65" s="15"/>
      <c r="HL65" s="15"/>
      <c r="HM65" s="15"/>
      <c r="HN65" s="15"/>
      <c r="HO65" s="15"/>
      <c r="HP65" s="15"/>
      <c r="HQ65" s="15"/>
      <c r="HR65" s="15"/>
      <c r="HS65" s="15"/>
      <c r="HT65" s="15"/>
      <c r="HU65" s="15"/>
      <c r="HV65" s="15"/>
    </row>
    <row r="66" spans="1:230" customFormat="1">
      <c r="A66" s="42"/>
      <c r="B66" s="45"/>
      <c r="C66" s="56"/>
      <c r="D66" s="56"/>
      <c r="E66" s="45"/>
      <c r="F66" s="45"/>
      <c r="G66" s="15"/>
      <c r="H66" s="15"/>
      <c r="I66" s="15"/>
      <c r="J66" s="15"/>
      <c r="K66" s="80"/>
      <c r="L66" s="80"/>
      <c r="M66" s="80"/>
      <c r="N66" s="80"/>
      <c r="O66" s="45"/>
      <c r="P66" s="56"/>
      <c r="Q66" s="56"/>
      <c r="R66" s="45"/>
      <c r="S66" s="45"/>
      <c r="T66" s="15"/>
      <c r="U66" s="15"/>
      <c r="V66" s="15"/>
      <c r="W66" s="15"/>
      <c r="X66" s="45"/>
      <c r="Y66" s="45"/>
      <c r="Z66" s="45"/>
      <c r="AA66" s="45"/>
      <c r="AB66" s="42"/>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c r="BI66" s="15"/>
      <c r="BJ66" s="15"/>
      <c r="BK66" s="15"/>
      <c r="BL66" s="15"/>
      <c r="BM66" s="15"/>
      <c r="BN66" s="15"/>
      <c r="BO66" s="15"/>
      <c r="BP66" s="15"/>
      <c r="BQ66" s="15"/>
      <c r="BR66" s="15"/>
      <c r="BS66" s="15"/>
      <c r="BT66" s="15"/>
      <c r="BU66" s="15"/>
      <c r="BV66" s="15"/>
      <c r="BW66" s="15"/>
      <c r="BX66" s="15"/>
      <c r="BY66" s="15"/>
      <c r="BZ66" s="15"/>
      <c r="CA66" s="15"/>
      <c r="CB66" s="15"/>
      <c r="CC66" s="15"/>
      <c r="CD66" s="15"/>
      <c r="CE66" s="15"/>
      <c r="CF66" s="15"/>
      <c r="CG66" s="15"/>
      <c r="CH66" s="15"/>
      <c r="CI66" s="15"/>
      <c r="CJ66" s="15"/>
      <c r="CK66" s="15"/>
      <c r="CL66" s="15"/>
      <c r="CM66" s="15"/>
      <c r="CN66" s="15"/>
      <c r="CO66" s="15"/>
      <c r="CP66" s="15"/>
      <c r="CQ66" s="15"/>
      <c r="CR66" s="15"/>
      <c r="CS66" s="15"/>
      <c r="CT66" s="15"/>
      <c r="CU66" s="15"/>
      <c r="CV66" s="15"/>
      <c r="CW66" s="15"/>
      <c r="CX66" s="15"/>
      <c r="CY66" s="15"/>
      <c r="CZ66" s="15"/>
      <c r="DA66" s="15"/>
      <c r="DB66" s="15"/>
      <c r="DC66" s="15"/>
      <c r="DD66" s="15"/>
      <c r="DE66" s="15"/>
      <c r="DF66" s="15"/>
      <c r="DG66" s="15"/>
      <c r="DH66" s="15"/>
      <c r="DI66" s="15"/>
      <c r="DJ66" s="15"/>
      <c r="DK66" s="15"/>
      <c r="DL66" s="15"/>
      <c r="DM66" s="15"/>
      <c r="DN66" s="15"/>
      <c r="DO66" s="15"/>
      <c r="DP66" s="15"/>
      <c r="DQ66" s="15"/>
      <c r="DR66" s="15"/>
      <c r="DS66" s="15"/>
      <c r="DT66" s="15"/>
      <c r="DU66" s="15"/>
      <c r="DV66" s="15"/>
      <c r="DW66" s="15"/>
      <c r="DX66" s="15"/>
      <c r="DY66" s="15"/>
      <c r="DZ66" s="15"/>
      <c r="EA66" s="15"/>
      <c r="EB66" s="15"/>
      <c r="EC66" s="15"/>
      <c r="ED66" s="15"/>
      <c r="EE66" s="15"/>
      <c r="EF66" s="15"/>
      <c r="EG66" s="15"/>
      <c r="EH66" s="15"/>
      <c r="EI66" s="15"/>
      <c r="EJ66" s="15"/>
      <c r="EK66" s="15"/>
      <c r="EL66" s="15"/>
      <c r="EM66" s="15"/>
      <c r="EN66" s="15"/>
      <c r="EO66" s="15"/>
      <c r="EP66" s="15"/>
      <c r="EQ66" s="15"/>
      <c r="ER66" s="15"/>
      <c r="ES66" s="15"/>
      <c r="ET66" s="15"/>
      <c r="EU66" s="15"/>
      <c r="EV66" s="15"/>
      <c r="EW66" s="15"/>
      <c r="EX66" s="15"/>
      <c r="EY66" s="15"/>
      <c r="EZ66" s="15"/>
      <c r="FA66" s="15"/>
      <c r="FB66" s="15"/>
      <c r="FC66" s="15"/>
      <c r="FD66" s="15"/>
      <c r="FE66" s="15"/>
      <c r="FF66" s="15"/>
      <c r="FG66" s="15"/>
      <c r="FH66" s="15"/>
      <c r="FI66" s="15"/>
      <c r="FJ66" s="15"/>
      <c r="FK66" s="15"/>
      <c r="FL66" s="15"/>
      <c r="FM66" s="15"/>
      <c r="FN66" s="15"/>
      <c r="FO66" s="15"/>
      <c r="FP66" s="15"/>
      <c r="FQ66" s="15"/>
      <c r="FR66" s="15"/>
      <c r="FS66" s="15"/>
      <c r="FT66" s="15"/>
      <c r="FU66" s="15"/>
      <c r="FV66" s="15"/>
      <c r="FW66" s="15"/>
      <c r="FX66" s="15"/>
      <c r="FY66" s="15"/>
      <c r="FZ66" s="15"/>
      <c r="GA66" s="15"/>
      <c r="GB66" s="15"/>
      <c r="GC66" s="15"/>
      <c r="GD66" s="15"/>
      <c r="GE66" s="15"/>
      <c r="GF66" s="15"/>
      <c r="GG66" s="15"/>
      <c r="GH66" s="15"/>
      <c r="GI66" s="15"/>
      <c r="GJ66" s="15"/>
      <c r="GK66" s="15"/>
      <c r="GL66" s="15"/>
      <c r="GM66" s="15"/>
      <c r="GN66" s="15"/>
      <c r="GO66" s="15"/>
      <c r="GP66" s="15"/>
      <c r="GQ66" s="15"/>
      <c r="GR66" s="15"/>
      <c r="GS66" s="15"/>
      <c r="GT66" s="15"/>
      <c r="GU66" s="15"/>
      <c r="GV66" s="15"/>
      <c r="GW66" s="15"/>
      <c r="GX66" s="15"/>
      <c r="GY66" s="15"/>
      <c r="GZ66" s="15"/>
      <c r="HA66" s="15"/>
      <c r="HB66" s="15"/>
      <c r="HC66" s="15"/>
      <c r="HD66" s="15"/>
      <c r="HE66" s="15"/>
      <c r="HF66" s="15"/>
      <c r="HG66" s="15"/>
      <c r="HH66" s="15"/>
      <c r="HI66" s="15"/>
      <c r="HJ66" s="15"/>
      <c r="HK66" s="15"/>
      <c r="HL66" s="15"/>
      <c r="HM66" s="15"/>
      <c r="HN66" s="15"/>
      <c r="HO66" s="15"/>
      <c r="HP66" s="15"/>
      <c r="HQ66" s="15"/>
      <c r="HR66" s="15"/>
      <c r="HS66" s="15"/>
      <c r="HT66" s="15"/>
      <c r="HU66" s="15"/>
      <c r="HV66" s="15"/>
    </row>
    <row r="67" spans="1:230" customFormat="1" ht="14.4" customHeight="1">
      <c r="A67" s="42"/>
      <c r="B67" s="45"/>
      <c r="C67" s="15"/>
      <c r="D67" s="15"/>
      <c r="E67" s="80"/>
      <c r="F67" s="80" t="s">
        <v>10</v>
      </c>
      <c r="G67" s="38"/>
      <c r="H67" s="291" t="str">
        <f>Obliczenia1!B48</f>
        <v>Wschód</v>
      </c>
      <c r="I67" s="291"/>
      <c r="J67" s="291"/>
      <c r="K67" s="291"/>
      <c r="L67" s="80"/>
      <c r="M67" s="80"/>
      <c r="N67" s="80"/>
      <c r="O67" s="45"/>
      <c r="P67" s="15"/>
      <c r="Q67" s="80" t="s">
        <v>10</v>
      </c>
      <c r="R67" s="15"/>
      <c r="S67" s="80"/>
      <c r="T67" s="291" t="str">
        <f>Obliczenia1!B47</f>
        <v>Północ</v>
      </c>
      <c r="U67" s="291"/>
      <c r="V67" s="291"/>
      <c r="W67" s="291"/>
      <c r="X67" s="291"/>
      <c r="Y67" s="45"/>
      <c r="Z67" s="45"/>
      <c r="AA67" s="45"/>
      <c r="AB67" s="42"/>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c r="BI67" s="15"/>
      <c r="BJ67" s="15"/>
      <c r="BK67" s="15"/>
      <c r="BL67" s="15"/>
      <c r="BM67" s="15"/>
      <c r="BN67" s="15"/>
      <c r="BO67" s="15"/>
      <c r="BP67" s="15"/>
      <c r="BQ67" s="15"/>
      <c r="BR67" s="15"/>
      <c r="BS67" s="15"/>
      <c r="BT67" s="15"/>
      <c r="BU67" s="15"/>
      <c r="BV67" s="15"/>
      <c r="BW67" s="15"/>
      <c r="BX67" s="15"/>
      <c r="BY67" s="15"/>
      <c r="BZ67" s="15"/>
      <c r="CA67" s="15"/>
      <c r="CB67" s="15"/>
      <c r="CC67" s="15"/>
      <c r="CD67" s="15"/>
      <c r="CE67" s="15"/>
      <c r="CF67" s="15"/>
      <c r="CG67" s="15"/>
      <c r="CH67" s="15"/>
      <c r="CI67" s="15"/>
      <c r="CJ67" s="15"/>
      <c r="CK67" s="15"/>
      <c r="CL67" s="15"/>
      <c r="CM67" s="15"/>
      <c r="CN67" s="15"/>
      <c r="CO67" s="15"/>
      <c r="CP67" s="15"/>
      <c r="CQ67" s="15"/>
      <c r="CR67" s="15"/>
      <c r="CS67" s="15"/>
      <c r="CT67" s="15"/>
      <c r="CU67" s="15"/>
      <c r="CV67" s="15"/>
      <c r="CW67" s="15"/>
      <c r="CX67" s="15"/>
      <c r="CY67" s="15"/>
      <c r="CZ67" s="15"/>
      <c r="DA67" s="15"/>
      <c r="DB67" s="15"/>
      <c r="DC67" s="15"/>
      <c r="DD67" s="15"/>
      <c r="DE67" s="15"/>
      <c r="DF67" s="15"/>
      <c r="DG67" s="15"/>
      <c r="DH67" s="15"/>
      <c r="DI67" s="15"/>
      <c r="DJ67" s="15"/>
      <c r="DK67" s="15"/>
      <c r="DL67" s="15"/>
      <c r="DM67" s="15"/>
      <c r="DN67" s="15"/>
      <c r="DO67" s="15"/>
      <c r="DP67" s="15"/>
      <c r="DQ67" s="15"/>
      <c r="DR67" s="15"/>
      <c r="DS67" s="15"/>
      <c r="DT67" s="15"/>
      <c r="DU67" s="15"/>
      <c r="DV67" s="15"/>
      <c r="DW67" s="15"/>
      <c r="DX67" s="15"/>
      <c r="DY67" s="15"/>
      <c r="DZ67" s="15"/>
      <c r="EA67" s="15"/>
      <c r="EB67" s="15"/>
      <c r="EC67" s="15"/>
      <c r="ED67" s="15"/>
      <c r="EE67" s="15"/>
      <c r="EF67" s="15"/>
      <c r="EG67" s="15"/>
      <c r="EH67" s="15"/>
      <c r="EI67" s="15"/>
      <c r="EJ67" s="15"/>
      <c r="EK67" s="15"/>
      <c r="EL67" s="15"/>
      <c r="EM67" s="15"/>
      <c r="EN67" s="15"/>
      <c r="EO67" s="15"/>
      <c r="EP67" s="15"/>
      <c r="EQ67" s="15"/>
      <c r="ER67" s="15"/>
      <c r="ES67" s="15"/>
      <c r="ET67" s="15"/>
      <c r="EU67" s="15"/>
      <c r="EV67" s="15"/>
      <c r="EW67" s="15"/>
      <c r="EX67" s="15"/>
      <c r="EY67" s="15"/>
      <c r="EZ67" s="15"/>
      <c r="FA67" s="15"/>
      <c r="FB67" s="15"/>
      <c r="FC67" s="15"/>
      <c r="FD67" s="15"/>
      <c r="FE67" s="15"/>
      <c r="FF67" s="15"/>
      <c r="FG67" s="15"/>
      <c r="FH67" s="15"/>
      <c r="FI67" s="15"/>
      <c r="FJ67" s="15"/>
      <c r="FK67" s="15"/>
      <c r="FL67" s="15"/>
      <c r="FM67" s="15"/>
      <c r="FN67" s="15"/>
      <c r="FO67" s="15"/>
      <c r="FP67" s="15"/>
      <c r="FQ67" s="15"/>
      <c r="FR67" s="15"/>
      <c r="FS67" s="15"/>
      <c r="FT67" s="15"/>
      <c r="FU67" s="15"/>
      <c r="FV67" s="15"/>
      <c r="FW67" s="15"/>
      <c r="FX67" s="15"/>
      <c r="FY67" s="15"/>
      <c r="FZ67" s="15"/>
      <c r="GA67" s="15"/>
      <c r="GB67" s="15"/>
      <c r="GC67" s="15"/>
      <c r="GD67" s="15"/>
      <c r="GE67" s="15"/>
      <c r="GF67" s="15"/>
      <c r="GG67" s="15"/>
      <c r="GH67" s="15"/>
      <c r="GI67" s="15"/>
      <c r="GJ67" s="15"/>
      <c r="GK67" s="15"/>
      <c r="GL67" s="15"/>
      <c r="GM67" s="15"/>
      <c r="GN67" s="15"/>
      <c r="GO67" s="15"/>
      <c r="GP67" s="15"/>
      <c r="GQ67" s="15"/>
      <c r="GR67" s="15"/>
      <c r="GS67" s="15"/>
      <c r="GT67" s="15"/>
      <c r="GU67" s="15"/>
      <c r="GV67" s="15"/>
      <c r="GW67" s="15"/>
      <c r="GX67" s="15"/>
      <c r="GY67" s="15"/>
      <c r="GZ67" s="15"/>
      <c r="HA67" s="15"/>
      <c r="HB67" s="15"/>
      <c r="HC67" s="15"/>
      <c r="HD67" s="15"/>
      <c r="HE67" s="15"/>
      <c r="HF67" s="15"/>
      <c r="HG67" s="15"/>
      <c r="HH67" s="15"/>
      <c r="HI67" s="15"/>
      <c r="HJ67" s="15"/>
      <c r="HK67" s="15"/>
      <c r="HL67" s="15"/>
      <c r="HM67" s="15"/>
      <c r="HN67" s="15"/>
      <c r="HO67" s="15"/>
      <c r="HP67" s="15"/>
      <c r="HQ67" s="15"/>
      <c r="HR67" s="15"/>
      <c r="HS67" s="15"/>
      <c r="HT67" s="15"/>
      <c r="HU67" s="15"/>
      <c r="HV67" s="15"/>
    </row>
    <row r="68" spans="1:230" customFormat="1" ht="14.4" customHeight="1">
      <c r="A68" s="42"/>
      <c r="B68" s="45"/>
      <c r="C68" s="123" t="str">
        <f>VLOOKUP(H67,lista_kierunki_swiata3,3,0)</f>
        <v>E</v>
      </c>
      <c r="D68" s="99"/>
      <c r="E68" s="102"/>
      <c r="F68" s="102"/>
      <c r="G68" s="103"/>
      <c r="H68" s="103"/>
      <c r="I68" s="103"/>
      <c r="J68" s="103"/>
      <c r="K68" s="52"/>
      <c r="L68" s="52"/>
      <c r="M68" s="80"/>
      <c r="N68" s="80"/>
      <c r="O68" s="122" t="str">
        <f>VLOOKUP(T67,lista_kierunki_swiata3,3,0)</f>
        <v>N</v>
      </c>
      <c r="P68" s="103"/>
      <c r="Q68" s="101"/>
      <c r="R68" s="102"/>
      <c r="S68" s="102"/>
      <c r="T68" s="103"/>
      <c r="U68" s="103"/>
      <c r="V68" s="103"/>
      <c r="W68" s="103"/>
      <c r="X68" s="102"/>
      <c r="Y68" s="102"/>
      <c r="Z68" s="102"/>
      <c r="AA68" s="45"/>
      <c r="AB68" s="42"/>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c r="BI68" s="15"/>
      <c r="BJ68" s="15"/>
      <c r="BK68" s="15"/>
      <c r="BL68" s="15"/>
      <c r="BM68" s="15"/>
      <c r="BN68" s="15"/>
      <c r="BO68" s="15"/>
      <c r="BP68" s="15"/>
      <c r="BQ68" s="15"/>
      <c r="BR68" s="15"/>
      <c r="BS68" s="15"/>
      <c r="BT68" s="15"/>
      <c r="BU68" s="15"/>
      <c r="BV68" s="15"/>
      <c r="BW68" s="15"/>
      <c r="BX68" s="15"/>
      <c r="BY68" s="15"/>
      <c r="BZ68" s="15"/>
      <c r="CA68" s="15"/>
      <c r="CB68" s="15"/>
      <c r="CC68" s="15"/>
      <c r="CD68" s="15"/>
      <c r="CE68" s="15"/>
      <c r="CF68" s="15"/>
      <c r="CG68" s="15"/>
      <c r="CH68" s="15"/>
      <c r="CI68" s="15"/>
      <c r="CJ68" s="15"/>
      <c r="CK68" s="15"/>
      <c r="CL68" s="15"/>
      <c r="CM68" s="15"/>
      <c r="CN68" s="15"/>
      <c r="CO68" s="15"/>
      <c r="CP68" s="15"/>
      <c r="CQ68" s="15"/>
      <c r="CR68" s="15"/>
      <c r="CS68" s="15"/>
      <c r="CT68" s="15"/>
      <c r="CU68" s="15"/>
      <c r="CV68" s="15"/>
      <c r="CW68" s="15"/>
      <c r="CX68" s="15"/>
      <c r="CY68" s="15"/>
      <c r="CZ68" s="15"/>
      <c r="DA68" s="15"/>
      <c r="DB68" s="15"/>
      <c r="DC68" s="15"/>
      <c r="DD68" s="15"/>
      <c r="DE68" s="15"/>
      <c r="DF68" s="15"/>
      <c r="DG68" s="15"/>
      <c r="DH68" s="15"/>
      <c r="DI68" s="15"/>
      <c r="DJ68" s="15"/>
      <c r="DK68" s="15"/>
      <c r="DL68" s="15"/>
      <c r="DM68" s="15"/>
      <c r="DN68" s="15"/>
      <c r="DO68" s="15"/>
      <c r="DP68" s="15"/>
      <c r="DQ68" s="15"/>
      <c r="DR68" s="15"/>
      <c r="DS68" s="15"/>
      <c r="DT68" s="15"/>
      <c r="DU68" s="15"/>
      <c r="DV68" s="15"/>
      <c r="DW68" s="15"/>
      <c r="DX68" s="15"/>
      <c r="DY68" s="15"/>
      <c r="DZ68" s="15"/>
      <c r="EA68" s="15"/>
      <c r="EB68" s="15"/>
      <c r="EC68" s="15"/>
      <c r="ED68" s="15"/>
      <c r="EE68" s="15"/>
      <c r="EF68" s="15"/>
      <c r="EG68" s="15"/>
      <c r="EH68" s="15"/>
      <c r="EI68" s="15"/>
      <c r="EJ68" s="15"/>
      <c r="EK68" s="15"/>
      <c r="EL68" s="15"/>
      <c r="EM68" s="15"/>
      <c r="EN68" s="15"/>
      <c r="EO68" s="15"/>
      <c r="EP68" s="15"/>
      <c r="EQ68" s="15"/>
      <c r="ER68" s="15"/>
      <c r="ES68" s="15"/>
      <c r="ET68" s="15"/>
      <c r="EU68" s="15"/>
      <c r="EV68" s="15"/>
      <c r="EW68" s="15"/>
      <c r="EX68" s="15"/>
      <c r="EY68" s="15"/>
      <c r="EZ68" s="15"/>
      <c r="FA68" s="15"/>
      <c r="FB68" s="15"/>
      <c r="FC68" s="15"/>
      <c r="FD68" s="15"/>
      <c r="FE68" s="15"/>
      <c r="FF68" s="15"/>
      <c r="FG68" s="15"/>
      <c r="FH68" s="15"/>
      <c r="FI68" s="15"/>
      <c r="FJ68" s="15"/>
      <c r="FK68" s="15"/>
      <c r="FL68" s="15"/>
      <c r="FM68" s="15"/>
      <c r="FN68" s="15"/>
      <c r="FO68" s="15"/>
      <c r="FP68" s="15"/>
      <c r="FQ68" s="15"/>
      <c r="FR68" s="15"/>
      <c r="FS68" s="15"/>
      <c r="FT68" s="15"/>
      <c r="FU68" s="15"/>
      <c r="FV68" s="15"/>
      <c r="FW68" s="15"/>
      <c r="FX68" s="15"/>
      <c r="FY68" s="15"/>
      <c r="FZ68" s="15"/>
      <c r="GA68" s="15"/>
      <c r="GB68" s="15"/>
      <c r="GC68" s="15"/>
      <c r="GD68" s="15"/>
      <c r="GE68" s="15"/>
      <c r="GF68" s="15"/>
      <c r="GG68" s="15"/>
      <c r="GH68" s="15"/>
      <c r="GI68" s="15"/>
      <c r="GJ68" s="15"/>
      <c r="GK68" s="15"/>
      <c r="GL68" s="15"/>
      <c r="GM68" s="15"/>
      <c r="GN68" s="15"/>
      <c r="GO68" s="15"/>
      <c r="GP68" s="15"/>
      <c r="GQ68" s="15"/>
      <c r="GR68" s="15"/>
      <c r="GS68" s="15"/>
      <c r="GT68" s="15"/>
      <c r="GU68" s="15"/>
      <c r="GV68" s="15"/>
      <c r="GW68" s="15"/>
      <c r="GX68" s="15"/>
      <c r="GY68" s="15"/>
      <c r="GZ68" s="15"/>
      <c r="HA68" s="15"/>
      <c r="HB68" s="15"/>
      <c r="HC68" s="15"/>
      <c r="HD68" s="15"/>
      <c r="HE68" s="15"/>
      <c r="HF68" s="15"/>
      <c r="HG68" s="15"/>
      <c r="HH68" s="15"/>
      <c r="HI68" s="15"/>
      <c r="HJ68" s="15"/>
      <c r="HK68" s="15"/>
      <c r="HL68" s="15"/>
      <c r="HM68" s="15"/>
      <c r="HN68" s="15"/>
      <c r="HO68" s="15"/>
      <c r="HP68" s="15"/>
      <c r="HQ68" s="15"/>
      <c r="HR68" s="15"/>
      <c r="HS68" s="15"/>
      <c r="HT68" s="15"/>
      <c r="HU68" s="15"/>
      <c r="HV68" s="15"/>
    </row>
    <row r="69" spans="1:230" customFormat="1">
      <c r="A69" s="42"/>
      <c r="B69" s="45"/>
      <c r="C69" s="15"/>
      <c r="D69" s="100"/>
      <c r="E69" s="100"/>
      <c r="F69" s="45"/>
      <c r="G69" s="15"/>
      <c r="H69" s="15"/>
      <c r="I69" s="15"/>
      <c r="J69" s="17"/>
      <c r="K69" s="80"/>
      <c r="L69" s="80"/>
      <c r="M69" s="80"/>
      <c r="N69" s="80"/>
      <c r="O69" s="15"/>
      <c r="P69" s="15"/>
      <c r="Q69" s="100"/>
      <c r="R69" s="100"/>
      <c r="S69" s="45"/>
      <c r="T69" s="15"/>
      <c r="U69" s="15"/>
      <c r="V69" s="15"/>
      <c r="W69" s="15"/>
      <c r="X69" s="45"/>
      <c r="Y69" s="45"/>
      <c r="Z69" s="45"/>
      <c r="AA69" s="45"/>
      <c r="AB69" s="42"/>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c r="BI69" s="15"/>
      <c r="BJ69" s="15"/>
      <c r="BK69" s="15"/>
      <c r="BL69" s="15"/>
      <c r="BM69" s="15"/>
      <c r="BN69" s="15"/>
      <c r="BO69" s="15"/>
      <c r="BP69" s="15"/>
      <c r="BQ69" s="15"/>
      <c r="BR69" s="15"/>
      <c r="BS69" s="15"/>
      <c r="BT69" s="15"/>
      <c r="BU69" s="15"/>
      <c r="BV69" s="15"/>
      <c r="BW69" s="15"/>
      <c r="BX69" s="15"/>
      <c r="BY69" s="15"/>
      <c r="BZ69" s="15"/>
      <c r="CA69" s="15"/>
      <c r="CB69" s="15"/>
      <c r="CC69" s="15"/>
      <c r="CD69" s="15"/>
      <c r="CE69" s="15"/>
      <c r="CF69" s="15"/>
      <c r="CG69" s="15"/>
      <c r="CH69" s="15"/>
      <c r="CI69" s="15"/>
      <c r="CJ69" s="15"/>
      <c r="CK69" s="15"/>
      <c r="CL69" s="15"/>
      <c r="CM69" s="15"/>
      <c r="CN69" s="15"/>
      <c r="CO69" s="15"/>
      <c r="CP69" s="15"/>
      <c r="CQ69" s="15"/>
      <c r="CR69" s="15"/>
      <c r="CS69" s="15"/>
      <c r="CT69" s="15"/>
      <c r="CU69" s="15"/>
      <c r="CV69" s="15"/>
      <c r="CW69" s="15"/>
      <c r="CX69" s="15"/>
      <c r="CY69" s="15"/>
      <c r="CZ69" s="15"/>
      <c r="DA69" s="15"/>
      <c r="DB69" s="15"/>
      <c r="DC69" s="15"/>
      <c r="DD69" s="15"/>
      <c r="DE69" s="15"/>
      <c r="DF69" s="15"/>
      <c r="DG69" s="15"/>
      <c r="DH69" s="15"/>
      <c r="DI69" s="15"/>
      <c r="DJ69" s="15"/>
      <c r="DK69" s="15"/>
      <c r="DL69" s="15"/>
      <c r="DM69" s="15"/>
      <c r="DN69" s="15"/>
      <c r="DO69" s="15"/>
      <c r="DP69" s="15"/>
      <c r="DQ69" s="15"/>
      <c r="DR69" s="15"/>
      <c r="DS69" s="15"/>
      <c r="DT69" s="15"/>
      <c r="DU69" s="15"/>
      <c r="DV69" s="15"/>
      <c r="DW69" s="15"/>
      <c r="DX69" s="15"/>
      <c r="DY69" s="15"/>
      <c r="DZ69" s="15"/>
      <c r="EA69" s="15"/>
      <c r="EB69" s="15"/>
      <c r="EC69" s="15"/>
      <c r="ED69" s="15"/>
      <c r="EE69" s="15"/>
      <c r="EF69" s="15"/>
      <c r="EG69" s="15"/>
      <c r="EH69" s="15"/>
      <c r="EI69" s="15"/>
      <c r="EJ69" s="15"/>
      <c r="EK69" s="15"/>
      <c r="EL69" s="15"/>
      <c r="EM69" s="15"/>
      <c r="EN69" s="15"/>
      <c r="EO69" s="15"/>
      <c r="EP69" s="15"/>
      <c r="EQ69" s="15"/>
      <c r="ER69" s="15"/>
      <c r="ES69" s="15"/>
      <c r="ET69" s="15"/>
      <c r="EU69" s="15"/>
      <c r="EV69" s="15"/>
      <c r="EW69" s="15"/>
      <c r="EX69" s="15"/>
      <c r="EY69" s="15"/>
      <c r="EZ69" s="15"/>
      <c r="FA69" s="15"/>
      <c r="FB69" s="15"/>
      <c r="FC69" s="15"/>
      <c r="FD69" s="15"/>
      <c r="FE69" s="15"/>
      <c r="FF69" s="15"/>
      <c r="FG69" s="15"/>
      <c r="FH69" s="15"/>
      <c r="FI69" s="15"/>
      <c r="FJ69" s="15"/>
      <c r="FK69" s="15"/>
      <c r="FL69" s="15"/>
      <c r="FM69" s="15"/>
      <c r="FN69" s="15"/>
      <c r="FO69" s="15"/>
      <c r="FP69" s="15"/>
      <c r="FQ69" s="15"/>
      <c r="FR69" s="15"/>
      <c r="FS69" s="15"/>
      <c r="FT69" s="15"/>
      <c r="FU69" s="15"/>
      <c r="FV69" s="15"/>
      <c r="FW69" s="15"/>
      <c r="FX69" s="15"/>
      <c r="FY69" s="15"/>
      <c r="FZ69" s="15"/>
      <c r="GA69" s="15"/>
      <c r="GB69" s="15"/>
      <c r="GC69" s="15"/>
      <c r="GD69" s="15"/>
      <c r="GE69" s="15"/>
      <c r="GF69" s="15"/>
      <c r="GG69" s="15"/>
      <c r="GH69" s="15"/>
      <c r="GI69" s="15"/>
      <c r="GJ69" s="15"/>
      <c r="GK69" s="15"/>
      <c r="GL69" s="15"/>
      <c r="GM69" s="15"/>
      <c r="GN69" s="15"/>
      <c r="GO69" s="15"/>
      <c r="GP69" s="15"/>
      <c r="GQ69" s="15"/>
      <c r="GR69" s="15"/>
      <c r="GS69" s="15"/>
      <c r="GT69" s="15"/>
      <c r="GU69" s="15"/>
      <c r="GV69" s="15"/>
      <c r="GW69" s="15"/>
      <c r="GX69" s="15"/>
      <c r="GY69" s="15"/>
      <c r="GZ69" s="15"/>
      <c r="HA69" s="15"/>
      <c r="HB69" s="15"/>
      <c r="HC69" s="15"/>
      <c r="HD69" s="15"/>
      <c r="HE69" s="15"/>
      <c r="HF69" s="15"/>
      <c r="HG69" s="15"/>
      <c r="HH69" s="15"/>
      <c r="HI69" s="15"/>
      <c r="HJ69" s="15"/>
      <c r="HK69" s="15"/>
      <c r="HL69" s="15"/>
      <c r="HM69" s="15"/>
      <c r="HN69" s="15"/>
      <c r="HO69" s="15"/>
      <c r="HP69" s="15"/>
      <c r="HQ69" s="15"/>
      <c r="HR69" s="15"/>
      <c r="HS69" s="15"/>
      <c r="HT69" s="15"/>
      <c r="HU69" s="15"/>
      <c r="HV69" s="15"/>
    </row>
    <row r="70" spans="1:230" customFormat="1" ht="14.4" customHeight="1">
      <c r="A70" s="42"/>
      <c r="B70" s="45"/>
      <c r="C70" s="17"/>
      <c r="D70" s="100"/>
      <c r="E70" s="100"/>
      <c r="F70" s="80" t="s">
        <v>515</v>
      </c>
      <c r="G70" s="16"/>
      <c r="H70" s="292" t="s">
        <v>472</v>
      </c>
      <c r="I70" s="292"/>
      <c r="J70" s="292"/>
      <c r="K70" s="292"/>
      <c r="L70" s="80"/>
      <c r="M70" s="80"/>
      <c r="N70" s="80"/>
      <c r="O70" s="15"/>
      <c r="P70" s="15"/>
      <c r="Q70" s="80" t="s">
        <v>515</v>
      </c>
      <c r="R70" s="100"/>
      <c r="S70" s="15"/>
      <c r="T70" s="292" t="s">
        <v>472</v>
      </c>
      <c r="U70" s="292"/>
      <c r="V70" s="292"/>
      <c r="W70" s="292"/>
      <c r="X70" s="292"/>
      <c r="Y70" s="45"/>
      <c r="Z70" s="45"/>
      <c r="AA70" s="45"/>
      <c r="AB70" s="42"/>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c r="BI70" s="15"/>
      <c r="BJ70" s="15"/>
      <c r="BK70" s="15"/>
      <c r="BL70" s="15"/>
      <c r="BM70" s="15"/>
      <c r="BN70" s="15"/>
      <c r="BO70" s="15"/>
      <c r="BP70" s="15"/>
      <c r="BQ70" s="15"/>
      <c r="BR70" s="15"/>
      <c r="BS70" s="15"/>
      <c r="BT70" s="15"/>
      <c r="BU70" s="15"/>
      <c r="BV70" s="15"/>
      <c r="BW70" s="15"/>
      <c r="BX70" s="15"/>
      <c r="BY70" s="15"/>
      <c r="BZ70" s="15"/>
      <c r="CA70" s="15"/>
      <c r="CB70" s="15"/>
      <c r="CC70" s="15"/>
      <c r="CD70" s="15"/>
      <c r="CE70" s="15"/>
      <c r="CF70" s="15"/>
      <c r="CG70" s="15"/>
      <c r="CH70" s="15"/>
      <c r="CI70" s="15"/>
      <c r="CJ70" s="15"/>
      <c r="CK70" s="15"/>
      <c r="CL70" s="15"/>
      <c r="CM70" s="15"/>
      <c r="CN70" s="15"/>
      <c r="CO70" s="15"/>
      <c r="CP70" s="15"/>
      <c r="CQ70" s="15"/>
      <c r="CR70" s="15"/>
      <c r="CS70" s="15"/>
      <c r="CT70" s="15"/>
      <c r="CU70" s="15"/>
      <c r="CV70" s="15"/>
      <c r="CW70" s="15"/>
      <c r="CX70" s="15"/>
      <c r="CY70" s="15"/>
      <c r="CZ70" s="15"/>
      <c r="DA70" s="15"/>
      <c r="DB70" s="15"/>
      <c r="DC70" s="15"/>
      <c r="DD70" s="15"/>
      <c r="DE70" s="15"/>
      <c r="DF70" s="15"/>
      <c r="DG70" s="15"/>
      <c r="DH70" s="15"/>
      <c r="DI70" s="15"/>
      <c r="DJ70" s="15"/>
      <c r="DK70" s="15"/>
      <c r="DL70" s="15"/>
      <c r="DM70" s="15"/>
      <c r="DN70" s="15"/>
      <c r="DO70" s="15"/>
      <c r="DP70" s="15"/>
      <c r="DQ70" s="15"/>
      <c r="DR70" s="15"/>
      <c r="DS70" s="15"/>
      <c r="DT70" s="15"/>
      <c r="DU70" s="15"/>
      <c r="DV70" s="15"/>
      <c r="DW70" s="15"/>
      <c r="DX70" s="15"/>
      <c r="DY70" s="15"/>
      <c r="DZ70" s="15"/>
      <c r="EA70" s="15"/>
      <c r="EB70" s="15"/>
      <c r="EC70" s="15"/>
      <c r="ED70" s="15"/>
      <c r="EE70" s="15"/>
      <c r="EF70" s="15"/>
      <c r="EG70" s="15"/>
      <c r="EH70" s="15"/>
      <c r="EI70" s="15"/>
      <c r="EJ70" s="15"/>
      <c r="EK70" s="15"/>
      <c r="EL70" s="15"/>
      <c r="EM70" s="15"/>
      <c r="EN70" s="15"/>
      <c r="EO70" s="15"/>
      <c r="EP70" s="15"/>
      <c r="EQ70" s="15"/>
      <c r="ER70" s="15"/>
      <c r="ES70" s="15"/>
      <c r="ET70" s="15"/>
      <c r="EU70" s="15"/>
      <c r="EV70" s="15"/>
      <c r="EW70" s="15"/>
      <c r="EX70" s="15"/>
      <c r="EY70" s="15"/>
      <c r="EZ70" s="15"/>
      <c r="FA70" s="15"/>
      <c r="FB70" s="15"/>
      <c r="FC70" s="15"/>
      <c r="FD70" s="15"/>
      <c r="FE70" s="15"/>
      <c r="FF70" s="15"/>
      <c r="FG70" s="15"/>
      <c r="FH70" s="15"/>
      <c r="FI70" s="15"/>
      <c r="FJ70" s="15"/>
      <c r="FK70" s="15"/>
      <c r="FL70" s="15"/>
      <c r="FM70" s="15"/>
      <c r="FN70" s="15"/>
      <c r="FO70" s="15"/>
      <c r="FP70" s="15"/>
      <c r="FQ70" s="15"/>
      <c r="FR70" s="15"/>
      <c r="FS70" s="15"/>
      <c r="FT70" s="15"/>
      <c r="FU70" s="15"/>
      <c r="FV70" s="15"/>
      <c r="FW70" s="15"/>
      <c r="FX70" s="15"/>
      <c r="FY70" s="15"/>
      <c r="FZ70" s="15"/>
      <c r="GA70" s="15"/>
      <c r="GB70" s="15"/>
      <c r="GC70" s="15"/>
      <c r="GD70" s="15"/>
      <c r="GE70" s="15"/>
      <c r="GF70" s="15"/>
      <c r="GG70" s="15"/>
      <c r="GH70" s="15"/>
      <c r="GI70" s="15"/>
      <c r="GJ70" s="15"/>
      <c r="GK70" s="15"/>
      <c r="GL70" s="15"/>
      <c r="GM70" s="15"/>
      <c r="GN70" s="15"/>
      <c r="GO70" s="15"/>
      <c r="GP70" s="15"/>
      <c r="GQ70" s="15"/>
      <c r="GR70" s="15"/>
      <c r="GS70" s="15"/>
      <c r="GT70" s="15"/>
      <c r="GU70" s="15"/>
      <c r="GV70" s="15"/>
      <c r="GW70" s="15"/>
      <c r="GX70" s="15"/>
      <c r="GY70" s="15"/>
      <c r="GZ70" s="15"/>
      <c r="HA70" s="15"/>
      <c r="HB70" s="15"/>
      <c r="HC70" s="15"/>
      <c r="HD70" s="15"/>
      <c r="HE70" s="15"/>
      <c r="HF70" s="15"/>
      <c r="HG70" s="15"/>
      <c r="HH70" s="15"/>
      <c r="HI70" s="15"/>
      <c r="HJ70" s="15"/>
      <c r="HK70" s="15"/>
      <c r="HL70" s="15"/>
      <c r="HM70" s="15"/>
      <c r="HN70" s="15"/>
      <c r="HO70" s="15"/>
      <c r="HP70" s="15"/>
      <c r="HQ70" s="15"/>
      <c r="HR70" s="15"/>
      <c r="HS70" s="15"/>
      <c r="HT70" s="15"/>
      <c r="HU70" s="15"/>
      <c r="HV70" s="15"/>
    </row>
    <row r="71" spans="1:230" customFormat="1" ht="14.4" customHeight="1">
      <c r="A71" s="42"/>
      <c r="B71" s="45"/>
      <c r="C71" s="17"/>
      <c r="D71" s="100"/>
      <c r="E71" s="100"/>
      <c r="F71" s="80"/>
      <c r="G71" s="16"/>
      <c r="H71" s="15"/>
      <c r="I71" s="96"/>
      <c r="J71" s="17"/>
      <c r="K71" s="80"/>
      <c r="L71" s="80"/>
      <c r="M71" s="80"/>
      <c r="N71" s="80"/>
      <c r="O71" s="45"/>
      <c r="P71" s="15"/>
      <c r="Q71" s="80"/>
      <c r="R71" s="100"/>
      <c r="S71" s="100"/>
      <c r="T71" s="100"/>
      <c r="U71" s="15"/>
      <c r="V71" s="96"/>
      <c r="W71" s="15"/>
      <c r="X71" s="45"/>
      <c r="Y71" s="45"/>
      <c r="Z71" s="45"/>
      <c r="AA71" s="45"/>
      <c r="AB71" s="42"/>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c r="BI71" s="15"/>
      <c r="BJ71" s="15"/>
      <c r="BK71" s="15"/>
      <c r="BL71" s="15"/>
      <c r="BM71" s="15"/>
      <c r="BN71" s="15"/>
      <c r="BO71" s="15"/>
      <c r="BP71" s="15"/>
      <c r="BQ71" s="15"/>
      <c r="BR71" s="15"/>
      <c r="BS71" s="15"/>
      <c r="BT71" s="15"/>
      <c r="BU71" s="15"/>
      <c r="BV71" s="15"/>
      <c r="BW71" s="15"/>
      <c r="BX71" s="15"/>
      <c r="BY71" s="15"/>
      <c r="BZ71" s="15"/>
      <c r="CA71" s="15"/>
      <c r="CB71" s="15"/>
      <c r="CC71" s="15"/>
      <c r="CD71" s="15"/>
      <c r="CE71" s="15"/>
      <c r="CF71" s="15"/>
      <c r="CG71" s="15"/>
      <c r="CH71" s="15"/>
      <c r="CI71" s="15"/>
      <c r="CJ71" s="15"/>
      <c r="CK71" s="15"/>
      <c r="CL71" s="15"/>
      <c r="CM71" s="15"/>
      <c r="CN71" s="15"/>
      <c r="CO71" s="15"/>
      <c r="CP71" s="15"/>
      <c r="CQ71" s="15"/>
      <c r="CR71" s="15"/>
      <c r="CS71" s="15"/>
      <c r="CT71" s="15"/>
      <c r="CU71" s="15"/>
      <c r="CV71" s="15"/>
      <c r="CW71" s="15"/>
      <c r="CX71" s="15"/>
      <c r="CY71" s="15"/>
      <c r="CZ71" s="15"/>
      <c r="DA71" s="15"/>
      <c r="DB71" s="15"/>
      <c r="DC71" s="15"/>
      <c r="DD71" s="15"/>
      <c r="DE71" s="15"/>
      <c r="DF71" s="15"/>
      <c r="DG71" s="15"/>
      <c r="DH71" s="15"/>
      <c r="DI71" s="15"/>
      <c r="DJ71" s="15"/>
      <c r="DK71" s="15"/>
      <c r="DL71" s="15"/>
      <c r="DM71" s="15"/>
      <c r="DN71" s="15"/>
      <c r="DO71" s="15"/>
      <c r="DP71" s="15"/>
      <c r="DQ71" s="15"/>
      <c r="DR71" s="15"/>
      <c r="DS71" s="15"/>
      <c r="DT71" s="15"/>
      <c r="DU71" s="15"/>
      <c r="DV71" s="15"/>
      <c r="DW71" s="15"/>
      <c r="DX71" s="15"/>
      <c r="DY71" s="15"/>
      <c r="DZ71" s="15"/>
      <c r="EA71" s="15"/>
      <c r="EB71" s="15"/>
      <c r="EC71" s="15"/>
      <c r="ED71" s="15"/>
      <c r="EE71" s="15"/>
      <c r="EF71" s="15"/>
      <c r="EG71" s="15"/>
      <c r="EH71" s="15"/>
      <c r="EI71" s="15"/>
      <c r="EJ71" s="15"/>
      <c r="EK71" s="15"/>
      <c r="EL71" s="15"/>
      <c r="EM71" s="15"/>
      <c r="EN71" s="15"/>
      <c r="EO71" s="15"/>
      <c r="EP71" s="15"/>
      <c r="EQ71" s="15"/>
      <c r="ER71" s="15"/>
      <c r="ES71" s="15"/>
      <c r="ET71" s="15"/>
      <c r="EU71" s="15"/>
      <c r="EV71" s="15"/>
      <c r="EW71" s="15"/>
      <c r="EX71" s="15"/>
      <c r="EY71" s="15"/>
      <c r="EZ71" s="15"/>
      <c r="FA71" s="15"/>
      <c r="FB71" s="15"/>
      <c r="FC71" s="15"/>
      <c r="FD71" s="15"/>
      <c r="FE71" s="15"/>
      <c r="FF71" s="15"/>
      <c r="FG71" s="15"/>
      <c r="FH71" s="15"/>
      <c r="FI71" s="15"/>
      <c r="FJ71" s="15"/>
      <c r="FK71" s="15"/>
      <c r="FL71" s="15"/>
      <c r="FM71" s="15"/>
      <c r="FN71" s="15"/>
      <c r="FO71" s="15"/>
      <c r="FP71" s="15"/>
      <c r="FQ71" s="15"/>
      <c r="FR71" s="15"/>
      <c r="FS71" s="15"/>
      <c r="FT71" s="15"/>
      <c r="FU71" s="15"/>
      <c r="FV71" s="15"/>
      <c r="FW71" s="15"/>
      <c r="FX71" s="15"/>
      <c r="FY71" s="15"/>
      <c r="FZ71" s="15"/>
      <c r="GA71" s="15"/>
      <c r="GB71" s="15"/>
      <c r="GC71" s="15"/>
      <c r="GD71" s="15"/>
      <c r="GE71" s="15"/>
      <c r="GF71" s="15"/>
      <c r="GG71" s="15"/>
      <c r="GH71" s="15"/>
      <c r="GI71" s="15"/>
      <c r="GJ71" s="15"/>
      <c r="GK71" s="15"/>
      <c r="GL71" s="15"/>
      <c r="GM71" s="15"/>
      <c r="GN71" s="15"/>
      <c r="GO71" s="15"/>
      <c r="GP71" s="15"/>
      <c r="GQ71" s="15"/>
      <c r="GR71" s="15"/>
      <c r="GS71" s="15"/>
      <c r="GT71" s="15"/>
      <c r="GU71" s="15"/>
      <c r="GV71" s="15"/>
      <c r="GW71" s="15"/>
      <c r="GX71" s="15"/>
      <c r="GY71" s="15"/>
      <c r="GZ71" s="15"/>
      <c r="HA71" s="15"/>
      <c r="HB71" s="15"/>
      <c r="HC71" s="15"/>
      <c r="HD71" s="15"/>
      <c r="HE71" s="15"/>
      <c r="HF71" s="15"/>
      <c r="HG71" s="15"/>
      <c r="HH71" s="15"/>
      <c r="HI71" s="15"/>
      <c r="HJ71" s="15"/>
      <c r="HK71" s="15"/>
      <c r="HL71" s="15"/>
      <c r="HM71" s="15"/>
      <c r="HN71" s="15"/>
      <c r="HO71" s="15"/>
      <c r="HP71" s="15"/>
      <c r="HQ71" s="15"/>
      <c r="HR71" s="15"/>
      <c r="HS71" s="15"/>
      <c r="HT71" s="15"/>
      <c r="HU71" s="15"/>
      <c r="HV71" s="15"/>
    </row>
    <row r="72" spans="1:230" customFormat="1" ht="14.4" customHeight="1">
      <c r="A72" s="42"/>
      <c r="B72" s="45"/>
      <c r="C72" s="15"/>
      <c r="D72" s="100"/>
      <c r="E72" s="100"/>
      <c r="F72" s="80" t="s">
        <v>516</v>
      </c>
      <c r="G72" s="16"/>
      <c r="H72" s="104" t="s">
        <v>3</v>
      </c>
      <c r="I72" s="15"/>
      <c r="J72" s="290">
        <f>W48</f>
        <v>3.6</v>
      </c>
      <c r="K72" s="290"/>
      <c r="L72" s="117" t="s">
        <v>7</v>
      </c>
      <c r="M72" s="80"/>
      <c r="N72" s="80"/>
      <c r="O72" s="45"/>
      <c r="P72" s="15"/>
      <c r="Q72" s="80" t="s">
        <v>516</v>
      </c>
      <c r="R72" s="100"/>
      <c r="S72" s="15"/>
      <c r="T72" s="104" t="s">
        <v>3</v>
      </c>
      <c r="U72" s="15"/>
      <c r="V72" s="15"/>
      <c r="W72" s="290">
        <f>J48</f>
        <v>5.2</v>
      </c>
      <c r="X72" s="290"/>
      <c r="Y72" s="107" t="s">
        <v>7</v>
      </c>
      <c r="Z72" s="107"/>
      <c r="AA72" s="45"/>
      <c r="AB72" s="42"/>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c r="BI72" s="15"/>
      <c r="BJ72" s="15"/>
      <c r="BK72" s="15"/>
      <c r="BL72" s="15"/>
      <c r="BM72" s="15"/>
      <c r="BN72" s="15"/>
      <c r="BO72" s="15"/>
      <c r="BP72" s="15"/>
      <c r="BQ72" s="15"/>
      <c r="BR72" s="15"/>
      <c r="BS72" s="15"/>
      <c r="BT72" s="15"/>
      <c r="BU72" s="15"/>
      <c r="BV72" s="15"/>
      <c r="BW72" s="15"/>
      <c r="BX72" s="15"/>
      <c r="BY72" s="15"/>
      <c r="BZ72" s="15"/>
      <c r="CA72" s="15"/>
      <c r="CB72" s="15"/>
      <c r="CC72" s="15"/>
      <c r="CD72" s="15"/>
      <c r="CE72" s="15"/>
      <c r="CF72" s="15"/>
      <c r="CG72" s="15"/>
      <c r="CH72" s="15"/>
      <c r="CI72" s="15"/>
      <c r="CJ72" s="15"/>
      <c r="CK72" s="15"/>
      <c r="CL72" s="15"/>
      <c r="CM72" s="15"/>
      <c r="CN72" s="15"/>
      <c r="CO72" s="15"/>
      <c r="CP72" s="15"/>
      <c r="CQ72" s="15"/>
      <c r="CR72" s="15"/>
      <c r="CS72" s="15"/>
      <c r="CT72" s="15"/>
      <c r="CU72" s="15"/>
      <c r="CV72" s="15"/>
      <c r="CW72" s="15"/>
      <c r="CX72" s="15"/>
      <c r="CY72" s="15"/>
      <c r="CZ72" s="15"/>
      <c r="DA72" s="15"/>
      <c r="DB72" s="15"/>
      <c r="DC72" s="15"/>
      <c r="DD72" s="15"/>
      <c r="DE72" s="15"/>
      <c r="DF72" s="15"/>
      <c r="DG72" s="15"/>
      <c r="DH72" s="15"/>
      <c r="DI72" s="15"/>
      <c r="DJ72" s="15"/>
      <c r="DK72" s="15"/>
      <c r="DL72" s="15"/>
      <c r="DM72" s="15"/>
      <c r="DN72" s="15"/>
      <c r="DO72" s="15"/>
      <c r="DP72" s="15"/>
      <c r="DQ72" s="15"/>
      <c r="DR72" s="15"/>
      <c r="DS72" s="15"/>
      <c r="DT72" s="15"/>
      <c r="DU72" s="15"/>
      <c r="DV72" s="15"/>
      <c r="DW72" s="15"/>
      <c r="DX72" s="15"/>
      <c r="DY72" s="15"/>
      <c r="DZ72" s="15"/>
      <c r="EA72" s="15"/>
      <c r="EB72" s="15"/>
      <c r="EC72" s="15"/>
      <c r="ED72" s="15"/>
      <c r="EE72" s="15"/>
      <c r="EF72" s="15"/>
      <c r="EG72" s="15"/>
      <c r="EH72" s="15"/>
      <c r="EI72" s="15"/>
      <c r="EJ72" s="15"/>
      <c r="EK72" s="15"/>
      <c r="EL72" s="15"/>
      <c r="EM72" s="15"/>
      <c r="EN72" s="15"/>
      <c r="EO72" s="15"/>
      <c r="EP72" s="15"/>
      <c r="EQ72" s="15"/>
      <c r="ER72" s="15"/>
      <c r="ES72" s="15"/>
      <c r="ET72" s="15"/>
      <c r="EU72" s="15"/>
      <c r="EV72" s="15"/>
      <c r="EW72" s="15"/>
      <c r="EX72" s="15"/>
      <c r="EY72" s="15"/>
      <c r="EZ72" s="15"/>
      <c r="FA72" s="15"/>
      <c r="FB72" s="15"/>
      <c r="FC72" s="15"/>
      <c r="FD72" s="15"/>
      <c r="FE72" s="15"/>
      <c r="FF72" s="15"/>
      <c r="FG72" s="15"/>
      <c r="FH72" s="15"/>
      <c r="FI72" s="15"/>
      <c r="FJ72" s="15"/>
      <c r="FK72" s="15"/>
      <c r="FL72" s="15"/>
      <c r="FM72" s="15"/>
      <c r="FN72" s="15"/>
      <c r="FO72" s="15"/>
      <c r="FP72" s="15"/>
      <c r="FQ72" s="15"/>
      <c r="FR72" s="15"/>
      <c r="FS72" s="15"/>
      <c r="FT72" s="15"/>
      <c r="FU72" s="15"/>
      <c r="FV72" s="15"/>
      <c r="FW72" s="15"/>
      <c r="FX72" s="15"/>
      <c r="FY72" s="15"/>
      <c r="FZ72" s="15"/>
      <c r="GA72" s="15"/>
      <c r="GB72" s="15"/>
      <c r="GC72" s="15"/>
      <c r="GD72" s="15"/>
      <c r="GE72" s="15"/>
      <c r="GF72" s="15"/>
      <c r="GG72" s="15"/>
      <c r="GH72" s="15"/>
      <c r="GI72" s="15"/>
      <c r="GJ72" s="15"/>
      <c r="GK72" s="15"/>
      <c r="GL72" s="15"/>
      <c r="GM72" s="15"/>
      <c r="GN72" s="15"/>
      <c r="GO72" s="15"/>
      <c r="GP72" s="15"/>
      <c r="GQ72" s="15"/>
      <c r="GR72" s="15"/>
      <c r="GS72" s="15"/>
      <c r="GT72" s="15"/>
      <c r="GU72" s="15"/>
      <c r="GV72" s="15"/>
      <c r="GW72" s="15"/>
      <c r="GX72" s="15"/>
      <c r="GY72" s="15"/>
      <c r="GZ72" s="15"/>
      <c r="HA72" s="15"/>
      <c r="HB72" s="15"/>
      <c r="HC72" s="15"/>
      <c r="HD72" s="15"/>
      <c r="HE72" s="15"/>
      <c r="HF72" s="15"/>
      <c r="HG72" s="15"/>
      <c r="HH72" s="15"/>
      <c r="HI72" s="15"/>
      <c r="HJ72" s="15"/>
      <c r="HK72" s="15"/>
      <c r="HL72" s="15"/>
      <c r="HM72" s="15"/>
      <c r="HN72" s="15"/>
      <c r="HO72" s="15"/>
      <c r="HP72" s="15"/>
      <c r="HQ72" s="15"/>
      <c r="HR72" s="15"/>
      <c r="HS72" s="15"/>
      <c r="HT72" s="15"/>
      <c r="HU72" s="15"/>
      <c r="HV72" s="15"/>
    </row>
    <row r="73" spans="1:230" customFormat="1">
      <c r="A73" s="42"/>
      <c r="B73" s="45"/>
      <c r="C73" s="17"/>
      <c r="D73" s="100"/>
      <c r="E73" s="100"/>
      <c r="F73" s="80"/>
      <c r="G73" s="16"/>
      <c r="H73" s="104"/>
      <c r="I73" s="15"/>
      <c r="J73" s="106"/>
      <c r="K73" s="15"/>
      <c r="L73" s="114"/>
      <c r="M73" s="80"/>
      <c r="N73" s="80"/>
      <c r="O73" s="45"/>
      <c r="P73" s="15"/>
      <c r="Q73" s="80"/>
      <c r="R73" s="100"/>
      <c r="S73" s="15"/>
      <c r="T73" s="104"/>
      <c r="U73" s="106"/>
      <c r="V73" s="15"/>
      <c r="W73" s="96"/>
      <c r="X73" s="15"/>
      <c r="Y73" s="81"/>
      <c r="Z73" s="81"/>
      <c r="AA73" s="45"/>
      <c r="AB73" s="42"/>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c r="BI73" s="15"/>
      <c r="BJ73" s="15"/>
      <c r="BK73" s="15"/>
      <c r="BL73" s="15"/>
      <c r="BM73" s="15"/>
      <c r="BN73" s="15"/>
      <c r="BO73" s="15"/>
      <c r="BP73" s="15"/>
      <c r="BQ73" s="15"/>
      <c r="BR73" s="15"/>
      <c r="BS73" s="15"/>
      <c r="BT73" s="15"/>
      <c r="BU73" s="15"/>
      <c r="BV73" s="15"/>
      <c r="BW73" s="15"/>
      <c r="BX73" s="15"/>
      <c r="BY73" s="15"/>
      <c r="BZ73" s="15"/>
      <c r="CA73" s="15"/>
      <c r="CB73" s="15"/>
      <c r="CC73" s="15"/>
      <c r="CD73" s="15"/>
      <c r="CE73" s="15"/>
      <c r="CF73" s="15"/>
      <c r="CG73" s="15"/>
      <c r="CH73" s="15"/>
      <c r="CI73" s="15"/>
      <c r="CJ73" s="15"/>
      <c r="CK73" s="15"/>
      <c r="CL73" s="15"/>
      <c r="CM73" s="15"/>
      <c r="CN73" s="15"/>
      <c r="CO73" s="15"/>
      <c r="CP73" s="15"/>
      <c r="CQ73" s="15"/>
      <c r="CR73" s="15"/>
      <c r="CS73" s="15"/>
      <c r="CT73" s="15"/>
      <c r="CU73" s="15"/>
      <c r="CV73" s="15"/>
      <c r="CW73" s="15"/>
      <c r="CX73" s="15"/>
      <c r="CY73" s="15"/>
      <c r="CZ73" s="15"/>
      <c r="DA73" s="15"/>
      <c r="DB73" s="15"/>
      <c r="DC73" s="15"/>
      <c r="DD73" s="15"/>
      <c r="DE73" s="15"/>
      <c r="DF73" s="15"/>
      <c r="DG73" s="15"/>
      <c r="DH73" s="15"/>
      <c r="DI73" s="15"/>
      <c r="DJ73" s="15"/>
      <c r="DK73" s="15"/>
      <c r="DL73" s="15"/>
      <c r="DM73" s="15"/>
      <c r="DN73" s="15"/>
      <c r="DO73" s="15"/>
      <c r="DP73" s="15"/>
      <c r="DQ73" s="15"/>
      <c r="DR73" s="15"/>
      <c r="DS73" s="15"/>
      <c r="DT73" s="15"/>
      <c r="DU73" s="15"/>
      <c r="DV73" s="15"/>
      <c r="DW73" s="15"/>
      <c r="DX73" s="15"/>
      <c r="DY73" s="15"/>
      <c r="DZ73" s="15"/>
      <c r="EA73" s="15"/>
      <c r="EB73" s="15"/>
      <c r="EC73" s="15"/>
      <c r="ED73" s="15"/>
      <c r="EE73" s="15"/>
      <c r="EF73" s="15"/>
      <c r="EG73" s="15"/>
      <c r="EH73" s="15"/>
      <c r="EI73" s="15"/>
      <c r="EJ73" s="15"/>
      <c r="EK73" s="15"/>
      <c r="EL73" s="15"/>
      <c r="EM73" s="15"/>
      <c r="EN73" s="15"/>
      <c r="EO73" s="15"/>
      <c r="EP73" s="15"/>
      <c r="EQ73" s="15"/>
      <c r="ER73" s="15"/>
      <c r="ES73" s="15"/>
      <c r="ET73" s="15"/>
      <c r="EU73" s="15"/>
      <c r="EV73" s="15"/>
      <c r="EW73" s="15"/>
      <c r="EX73" s="15"/>
      <c r="EY73" s="15"/>
      <c r="EZ73" s="15"/>
      <c r="FA73" s="15"/>
      <c r="FB73" s="15"/>
      <c r="FC73" s="15"/>
      <c r="FD73" s="15"/>
      <c r="FE73" s="15"/>
      <c r="FF73" s="15"/>
      <c r="FG73" s="15"/>
      <c r="FH73" s="15"/>
      <c r="FI73" s="15"/>
      <c r="FJ73" s="15"/>
      <c r="FK73" s="15"/>
      <c r="FL73" s="15"/>
      <c r="FM73" s="15"/>
      <c r="FN73" s="15"/>
      <c r="FO73" s="15"/>
      <c r="FP73" s="15"/>
      <c r="FQ73" s="15"/>
      <c r="FR73" s="15"/>
      <c r="FS73" s="15"/>
      <c r="FT73" s="15"/>
      <c r="FU73" s="15"/>
      <c r="FV73" s="15"/>
      <c r="FW73" s="15"/>
      <c r="FX73" s="15"/>
      <c r="FY73" s="15"/>
      <c r="FZ73" s="15"/>
      <c r="GA73" s="15"/>
      <c r="GB73" s="15"/>
      <c r="GC73" s="15"/>
      <c r="GD73" s="15"/>
      <c r="GE73" s="15"/>
      <c r="GF73" s="15"/>
      <c r="GG73" s="15"/>
      <c r="GH73" s="15"/>
      <c r="GI73" s="15"/>
      <c r="GJ73" s="15"/>
      <c r="GK73" s="15"/>
      <c r="GL73" s="15"/>
      <c r="GM73" s="15"/>
      <c r="GN73" s="15"/>
      <c r="GO73" s="15"/>
      <c r="GP73" s="15"/>
      <c r="GQ73" s="15"/>
      <c r="GR73" s="15"/>
      <c r="GS73" s="15"/>
      <c r="GT73" s="15"/>
      <c r="GU73" s="15"/>
      <c r="GV73" s="15"/>
      <c r="GW73" s="15"/>
      <c r="GX73" s="15"/>
      <c r="GY73" s="15"/>
      <c r="GZ73" s="15"/>
      <c r="HA73" s="15"/>
      <c r="HB73" s="15"/>
      <c r="HC73" s="15"/>
      <c r="HD73" s="15"/>
      <c r="HE73" s="15"/>
      <c r="HF73" s="15"/>
      <c r="HG73" s="15"/>
      <c r="HH73" s="15"/>
      <c r="HI73" s="15"/>
      <c r="HJ73" s="15"/>
      <c r="HK73" s="15"/>
      <c r="HL73" s="15"/>
      <c r="HM73" s="15"/>
      <c r="HN73" s="15"/>
      <c r="HO73" s="15"/>
      <c r="HP73" s="15"/>
      <c r="HQ73" s="15"/>
      <c r="HR73" s="15"/>
      <c r="HS73" s="15"/>
      <c r="HT73" s="15"/>
      <c r="HU73" s="15"/>
      <c r="HV73" s="15"/>
    </row>
    <row r="74" spans="1:230" customFormat="1">
      <c r="A74" s="42"/>
      <c r="B74" s="45"/>
      <c r="C74" s="17"/>
      <c r="D74" s="100"/>
      <c r="E74" s="100"/>
      <c r="F74" s="80"/>
      <c r="G74" s="16"/>
      <c r="H74" s="104" t="s">
        <v>5</v>
      </c>
      <c r="I74" s="15"/>
      <c r="J74" s="290">
        <f>M30</f>
        <v>2.58</v>
      </c>
      <c r="K74" s="290"/>
      <c r="L74" s="117" t="s">
        <v>7</v>
      </c>
      <c r="M74" s="80"/>
      <c r="N74" s="80"/>
      <c r="O74" s="45"/>
      <c r="P74" s="15"/>
      <c r="Q74" s="80"/>
      <c r="R74" s="100"/>
      <c r="S74" s="15"/>
      <c r="T74" s="104" t="s">
        <v>5</v>
      </c>
      <c r="U74" s="15"/>
      <c r="V74" s="15"/>
      <c r="W74" s="290">
        <f>M30</f>
        <v>2.58</v>
      </c>
      <c r="X74" s="290"/>
      <c r="Y74" s="107" t="s">
        <v>7</v>
      </c>
      <c r="Z74" s="107"/>
      <c r="AA74" s="45"/>
      <c r="AB74" s="42"/>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c r="BI74" s="15"/>
      <c r="BJ74" s="15"/>
      <c r="BK74" s="15"/>
      <c r="BL74" s="15"/>
      <c r="BM74" s="15"/>
      <c r="BN74" s="15"/>
      <c r="BO74" s="15"/>
      <c r="BP74" s="15"/>
      <c r="BQ74" s="15"/>
      <c r="BR74" s="15"/>
      <c r="BS74" s="15"/>
      <c r="BT74" s="15"/>
      <c r="BU74" s="15"/>
      <c r="BV74" s="15"/>
      <c r="BW74" s="15"/>
      <c r="BX74" s="15"/>
      <c r="BY74" s="15"/>
      <c r="BZ74" s="15"/>
      <c r="CA74" s="15"/>
      <c r="CB74" s="15"/>
      <c r="CC74" s="15"/>
      <c r="CD74" s="15"/>
      <c r="CE74" s="15"/>
      <c r="CF74" s="15"/>
      <c r="CG74" s="15"/>
      <c r="CH74" s="15"/>
      <c r="CI74" s="15"/>
      <c r="CJ74" s="15"/>
      <c r="CK74" s="15"/>
      <c r="CL74" s="15"/>
      <c r="CM74" s="15"/>
      <c r="CN74" s="15"/>
      <c r="CO74" s="15"/>
      <c r="CP74" s="15"/>
      <c r="CQ74" s="15"/>
      <c r="CR74" s="15"/>
      <c r="CS74" s="15"/>
      <c r="CT74" s="15"/>
      <c r="CU74" s="15"/>
      <c r="CV74" s="15"/>
      <c r="CW74" s="15"/>
      <c r="CX74" s="15"/>
      <c r="CY74" s="15"/>
      <c r="CZ74" s="15"/>
      <c r="DA74" s="15"/>
      <c r="DB74" s="15"/>
      <c r="DC74" s="15"/>
      <c r="DD74" s="15"/>
      <c r="DE74" s="15"/>
      <c r="DF74" s="15"/>
      <c r="DG74" s="15"/>
      <c r="DH74" s="15"/>
      <c r="DI74" s="15"/>
      <c r="DJ74" s="15"/>
      <c r="DK74" s="15"/>
      <c r="DL74" s="15"/>
      <c r="DM74" s="15"/>
      <c r="DN74" s="15"/>
      <c r="DO74" s="15"/>
      <c r="DP74" s="15"/>
      <c r="DQ74" s="15"/>
      <c r="DR74" s="15"/>
      <c r="DS74" s="15"/>
      <c r="DT74" s="15"/>
      <c r="DU74" s="15"/>
      <c r="DV74" s="15"/>
      <c r="DW74" s="15"/>
      <c r="DX74" s="15"/>
      <c r="DY74" s="15"/>
      <c r="DZ74" s="15"/>
      <c r="EA74" s="15"/>
      <c r="EB74" s="15"/>
      <c r="EC74" s="15"/>
      <c r="ED74" s="15"/>
      <c r="EE74" s="15"/>
      <c r="EF74" s="15"/>
      <c r="EG74" s="15"/>
      <c r="EH74" s="15"/>
      <c r="EI74" s="15"/>
      <c r="EJ74" s="15"/>
      <c r="EK74" s="15"/>
      <c r="EL74" s="15"/>
      <c r="EM74" s="15"/>
      <c r="EN74" s="15"/>
      <c r="EO74" s="15"/>
      <c r="EP74" s="15"/>
      <c r="EQ74" s="15"/>
      <c r="ER74" s="15"/>
      <c r="ES74" s="15"/>
      <c r="ET74" s="15"/>
      <c r="EU74" s="15"/>
      <c r="EV74" s="15"/>
      <c r="EW74" s="15"/>
      <c r="EX74" s="15"/>
      <c r="EY74" s="15"/>
      <c r="EZ74" s="15"/>
      <c r="FA74" s="15"/>
      <c r="FB74" s="15"/>
      <c r="FC74" s="15"/>
      <c r="FD74" s="15"/>
      <c r="FE74" s="15"/>
      <c r="FF74" s="15"/>
      <c r="FG74" s="15"/>
      <c r="FH74" s="15"/>
      <c r="FI74" s="15"/>
      <c r="FJ74" s="15"/>
      <c r="FK74" s="15"/>
      <c r="FL74" s="15"/>
      <c r="FM74" s="15"/>
      <c r="FN74" s="15"/>
      <c r="FO74" s="15"/>
      <c r="FP74" s="15"/>
      <c r="FQ74" s="15"/>
      <c r="FR74" s="15"/>
      <c r="FS74" s="15"/>
      <c r="FT74" s="15"/>
      <c r="FU74" s="15"/>
      <c r="FV74" s="15"/>
      <c r="FW74" s="15"/>
      <c r="FX74" s="15"/>
      <c r="FY74" s="15"/>
      <c r="FZ74" s="15"/>
      <c r="GA74" s="15"/>
      <c r="GB74" s="15"/>
      <c r="GC74" s="15"/>
      <c r="GD74" s="15"/>
      <c r="GE74" s="15"/>
      <c r="GF74" s="15"/>
      <c r="GG74" s="15"/>
      <c r="GH74" s="15"/>
      <c r="GI74" s="15"/>
      <c r="GJ74" s="15"/>
      <c r="GK74" s="15"/>
      <c r="GL74" s="15"/>
      <c r="GM74" s="15"/>
      <c r="GN74" s="15"/>
      <c r="GO74" s="15"/>
      <c r="GP74" s="15"/>
      <c r="GQ74" s="15"/>
      <c r="GR74" s="15"/>
      <c r="GS74" s="15"/>
      <c r="GT74" s="15"/>
      <c r="GU74" s="15"/>
      <c r="GV74" s="15"/>
      <c r="GW74" s="15"/>
      <c r="GX74" s="15"/>
      <c r="GY74" s="15"/>
      <c r="GZ74" s="15"/>
      <c r="HA74" s="15"/>
      <c r="HB74" s="15"/>
      <c r="HC74" s="15"/>
      <c r="HD74" s="15"/>
      <c r="HE74" s="15"/>
      <c r="HF74" s="15"/>
      <c r="HG74" s="15"/>
      <c r="HH74" s="15"/>
      <c r="HI74" s="15"/>
      <c r="HJ74" s="15"/>
      <c r="HK74" s="15"/>
      <c r="HL74" s="15"/>
      <c r="HM74" s="15"/>
      <c r="HN74" s="15"/>
      <c r="HO74" s="15"/>
      <c r="HP74" s="15"/>
      <c r="HQ74" s="15"/>
      <c r="HR74" s="15"/>
      <c r="HS74" s="15"/>
      <c r="HT74" s="15"/>
      <c r="HU74" s="15"/>
      <c r="HV74" s="15"/>
    </row>
    <row r="75" spans="1:230" customFormat="1">
      <c r="A75" s="42"/>
      <c r="B75" s="45"/>
      <c r="C75" s="17"/>
      <c r="D75" s="99"/>
      <c r="E75" s="102"/>
      <c r="F75" s="101"/>
      <c r="G75" s="103"/>
      <c r="H75" s="103"/>
      <c r="I75" s="103"/>
      <c r="J75" s="103"/>
      <c r="K75" s="52"/>
      <c r="L75" s="84"/>
      <c r="M75" s="80"/>
      <c r="N75" s="80"/>
      <c r="O75" s="45"/>
      <c r="P75" s="103"/>
      <c r="Q75" s="101"/>
      <c r="R75" s="102"/>
      <c r="S75" s="103"/>
      <c r="T75" s="103"/>
      <c r="U75" s="103"/>
      <c r="V75" s="103"/>
      <c r="W75" s="103"/>
      <c r="X75" s="112"/>
      <c r="Y75" s="102"/>
      <c r="Z75" s="102"/>
      <c r="AA75" s="45"/>
      <c r="AB75" s="42"/>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c r="BI75" s="15"/>
      <c r="BJ75" s="15"/>
      <c r="BK75" s="15"/>
      <c r="BL75" s="15"/>
      <c r="BM75" s="15"/>
      <c r="BN75" s="15"/>
      <c r="BO75" s="15"/>
      <c r="BP75" s="15"/>
      <c r="BQ75" s="15"/>
      <c r="BR75" s="15"/>
      <c r="BS75" s="15"/>
      <c r="BT75" s="15"/>
      <c r="BU75" s="15"/>
      <c r="BV75" s="15"/>
      <c r="BW75" s="15"/>
      <c r="BX75" s="15"/>
      <c r="BY75" s="15"/>
      <c r="BZ75" s="15"/>
      <c r="CA75" s="15"/>
      <c r="CB75" s="15"/>
      <c r="CC75" s="15"/>
      <c r="CD75" s="15"/>
      <c r="CE75" s="15"/>
      <c r="CF75" s="15"/>
      <c r="CG75" s="15"/>
      <c r="CH75" s="15"/>
      <c r="CI75" s="15"/>
      <c r="CJ75" s="15"/>
      <c r="CK75" s="15"/>
      <c r="CL75" s="15"/>
      <c r="CM75" s="15"/>
      <c r="CN75" s="15"/>
      <c r="CO75" s="15"/>
      <c r="CP75" s="15"/>
      <c r="CQ75" s="15"/>
      <c r="CR75" s="15"/>
      <c r="CS75" s="15"/>
      <c r="CT75" s="15"/>
      <c r="CU75" s="15"/>
      <c r="CV75" s="15"/>
      <c r="CW75" s="15"/>
      <c r="CX75" s="15"/>
      <c r="CY75" s="15"/>
      <c r="CZ75" s="15"/>
      <c r="DA75" s="15"/>
      <c r="DB75" s="15"/>
      <c r="DC75" s="15"/>
      <c r="DD75" s="15"/>
      <c r="DE75" s="15"/>
      <c r="DF75" s="15"/>
      <c r="DG75" s="15"/>
      <c r="DH75" s="15"/>
      <c r="DI75" s="15"/>
      <c r="DJ75" s="15"/>
      <c r="DK75" s="15"/>
      <c r="DL75" s="15"/>
      <c r="DM75" s="15"/>
      <c r="DN75" s="15"/>
      <c r="DO75" s="15"/>
      <c r="DP75" s="15"/>
      <c r="DQ75" s="15"/>
      <c r="DR75" s="15"/>
      <c r="DS75" s="15"/>
      <c r="DT75" s="15"/>
      <c r="DU75" s="15"/>
      <c r="DV75" s="15"/>
      <c r="DW75" s="15"/>
      <c r="DX75" s="15"/>
      <c r="DY75" s="15"/>
      <c r="DZ75" s="15"/>
      <c r="EA75" s="15"/>
      <c r="EB75" s="15"/>
      <c r="EC75" s="15"/>
      <c r="ED75" s="15"/>
      <c r="EE75" s="15"/>
      <c r="EF75" s="15"/>
      <c r="EG75" s="15"/>
      <c r="EH75" s="15"/>
      <c r="EI75" s="15"/>
      <c r="EJ75" s="15"/>
      <c r="EK75" s="15"/>
      <c r="EL75" s="15"/>
      <c r="EM75" s="15"/>
      <c r="EN75" s="15"/>
      <c r="EO75" s="15"/>
      <c r="EP75" s="15"/>
      <c r="EQ75" s="15"/>
      <c r="ER75" s="15"/>
      <c r="ES75" s="15"/>
      <c r="ET75" s="15"/>
      <c r="EU75" s="15"/>
      <c r="EV75" s="15"/>
      <c r="EW75" s="15"/>
      <c r="EX75" s="15"/>
      <c r="EY75" s="15"/>
      <c r="EZ75" s="15"/>
      <c r="FA75" s="15"/>
      <c r="FB75" s="15"/>
      <c r="FC75" s="15"/>
      <c r="FD75" s="15"/>
      <c r="FE75" s="15"/>
      <c r="FF75" s="15"/>
      <c r="FG75" s="15"/>
      <c r="FH75" s="15"/>
      <c r="FI75" s="15"/>
      <c r="FJ75" s="15"/>
      <c r="FK75" s="15"/>
      <c r="FL75" s="15"/>
      <c r="FM75" s="15"/>
      <c r="FN75" s="15"/>
      <c r="FO75" s="15"/>
      <c r="FP75" s="15"/>
      <c r="FQ75" s="15"/>
      <c r="FR75" s="15"/>
      <c r="FS75" s="15"/>
      <c r="FT75" s="15"/>
      <c r="FU75" s="15"/>
      <c r="FV75" s="15"/>
      <c r="FW75" s="15"/>
      <c r="FX75" s="15"/>
      <c r="FY75" s="15"/>
      <c r="FZ75" s="15"/>
      <c r="GA75" s="15"/>
      <c r="GB75" s="15"/>
      <c r="GC75" s="15"/>
      <c r="GD75" s="15"/>
      <c r="GE75" s="15"/>
      <c r="GF75" s="15"/>
      <c r="GG75" s="15"/>
      <c r="GH75" s="15"/>
      <c r="GI75" s="15"/>
      <c r="GJ75" s="15"/>
      <c r="GK75" s="15"/>
      <c r="GL75" s="15"/>
      <c r="GM75" s="15"/>
      <c r="GN75" s="15"/>
      <c r="GO75" s="15"/>
      <c r="GP75" s="15"/>
      <c r="GQ75" s="15"/>
      <c r="GR75" s="15"/>
      <c r="GS75" s="15"/>
      <c r="GT75" s="15"/>
      <c r="GU75" s="15"/>
      <c r="GV75" s="15"/>
      <c r="GW75" s="15"/>
      <c r="GX75" s="15"/>
      <c r="GY75" s="15"/>
      <c r="GZ75" s="15"/>
      <c r="HA75" s="15"/>
      <c r="HB75" s="15"/>
      <c r="HC75" s="15"/>
      <c r="HD75" s="15"/>
      <c r="HE75" s="15"/>
      <c r="HF75" s="15"/>
      <c r="HG75" s="15"/>
      <c r="HH75" s="15"/>
      <c r="HI75" s="15"/>
      <c r="HJ75" s="15"/>
      <c r="HK75" s="15"/>
      <c r="HL75" s="15"/>
      <c r="HM75" s="15"/>
      <c r="HN75" s="15"/>
      <c r="HO75" s="15"/>
      <c r="HP75" s="15"/>
      <c r="HQ75" s="15"/>
      <c r="HR75" s="15"/>
      <c r="HS75" s="15"/>
      <c r="HT75" s="15"/>
      <c r="HU75" s="15"/>
      <c r="HV75" s="15"/>
    </row>
    <row r="76" spans="1:230" customFormat="1">
      <c r="A76" s="42"/>
      <c r="B76" s="45"/>
      <c r="C76" s="17"/>
      <c r="D76" s="99"/>
      <c r="E76" s="45"/>
      <c r="F76" s="56"/>
      <c r="G76" s="15"/>
      <c r="H76" s="15"/>
      <c r="I76" s="15"/>
      <c r="J76" s="17"/>
      <c r="K76" s="80"/>
      <c r="L76" s="83"/>
      <c r="M76" s="80"/>
      <c r="N76" s="80"/>
      <c r="O76" s="45"/>
      <c r="P76" s="15"/>
      <c r="Q76" s="56"/>
      <c r="R76" s="45"/>
      <c r="S76" s="45"/>
      <c r="T76" s="15"/>
      <c r="U76" s="15"/>
      <c r="V76" s="15"/>
      <c r="W76" s="15"/>
      <c r="X76" s="81"/>
      <c r="Y76" s="45"/>
      <c r="Z76" s="45"/>
      <c r="AA76" s="45"/>
      <c r="AB76" s="42"/>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c r="BI76" s="15"/>
      <c r="BJ76" s="15"/>
      <c r="BK76" s="15"/>
      <c r="BL76" s="15"/>
      <c r="BM76" s="15"/>
      <c r="BN76" s="15"/>
      <c r="BO76" s="15"/>
      <c r="BP76" s="15"/>
      <c r="BQ76" s="15"/>
      <c r="BR76" s="15"/>
      <c r="BS76" s="15"/>
      <c r="BT76" s="15"/>
      <c r="BU76" s="15"/>
      <c r="BV76" s="15"/>
      <c r="BW76" s="15"/>
      <c r="BX76" s="15"/>
      <c r="BY76" s="15"/>
      <c r="BZ76" s="15"/>
      <c r="CA76" s="15"/>
      <c r="CB76" s="15"/>
      <c r="CC76" s="15"/>
      <c r="CD76" s="15"/>
      <c r="CE76" s="15"/>
      <c r="CF76" s="15"/>
      <c r="CG76" s="15"/>
      <c r="CH76" s="15"/>
      <c r="CI76" s="15"/>
      <c r="CJ76" s="15"/>
      <c r="CK76" s="15"/>
      <c r="CL76" s="15"/>
      <c r="CM76" s="15"/>
      <c r="CN76" s="15"/>
      <c r="CO76" s="15"/>
      <c r="CP76" s="15"/>
      <c r="CQ76" s="15"/>
      <c r="CR76" s="15"/>
      <c r="CS76" s="15"/>
      <c r="CT76" s="15"/>
      <c r="CU76" s="15"/>
      <c r="CV76" s="15"/>
      <c r="CW76" s="15"/>
      <c r="CX76" s="15"/>
      <c r="CY76" s="15"/>
      <c r="CZ76" s="15"/>
      <c r="DA76" s="15"/>
      <c r="DB76" s="15"/>
      <c r="DC76" s="15"/>
      <c r="DD76" s="15"/>
      <c r="DE76" s="15"/>
      <c r="DF76" s="15"/>
      <c r="DG76" s="15"/>
      <c r="DH76" s="15"/>
      <c r="DI76" s="15"/>
      <c r="DJ76" s="15"/>
      <c r="DK76" s="15"/>
      <c r="DL76" s="15"/>
      <c r="DM76" s="15"/>
      <c r="DN76" s="15"/>
      <c r="DO76" s="15"/>
      <c r="DP76" s="15"/>
      <c r="DQ76" s="15"/>
      <c r="DR76" s="15"/>
      <c r="DS76" s="15"/>
      <c r="DT76" s="15"/>
      <c r="DU76" s="15"/>
      <c r="DV76" s="15"/>
      <c r="DW76" s="15"/>
      <c r="DX76" s="15"/>
      <c r="DY76" s="15"/>
      <c r="DZ76" s="15"/>
      <c r="EA76" s="15"/>
      <c r="EB76" s="15"/>
      <c r="EC76" s="15"/>
      <c r="ED76" s="15"/>
      <c r="EE76" s="15"/>
      <c r="EF76" s="15"/>
      <c r="EG76" s="15"/>
      <c r="EH76" s="15"/>
      <c r="EI76" s="15"/>
      <c r="EJ76" s="15"/>
      <c r="EK76" s="15"/>
      <c r="EL76" s="15"/>
      <c r="EM76" s="15"/>
      <c r="EN76" s="15"/>
      <c r="EO76" s="15"/>
      <c r="EP76" s="15"/>
      <c r="EQ76" s="15"/>
      <c r="ER76" s="15"/>
      <c r="ES76" s="15"/>
      <c r="ET76" s="15"/>
      <c r="EU76" s="15"/>
      <c r="EV76" s="15"/>
      <c r="EW76" s="15"/>
      <c r="EX76" s="15"/>
      <c r="EY76" s="15"/>
      <c r="EZ76" s="15"/>
      <c r="FA76" s="15"/>
      <c r="FB76" s="15"/>
      <c r="FC76" s="15"/>
      <c r="FD76" s="15"/>
      <c r="FE76" s="15"/>
      <c r="FF76" s="15"/>
      <c r="FG76" s="15"/>
      <c r="FH76" s="15"/>
      <c r="FI76" s="15"/>
      <c r="FJ76" s="15"/>
      <c r="FK76" s="15"/>
      <c r="FL76" s="15"/>
      <c r="FM76" s="15"/>
      <c r="FN76" s="15"/>
      <c r="FO76" s="15"/>
      <c r="FP76" s="15"/>
      <c r="FQ76" s="15"/>
      <c r="FR76" s="15"/>
      <c r="FS76" s="15"/>
      <c r="FT76" s="15"/>
      <c r="FU76" s="15"/>
      <c r="FV76" s="15"/>
      <c r="FW76" s="15"/>
      <c r="FX76" s="15"/>
      <c r="FY76" s="15"/>
      <c r="FZ76" s="15"/>
      <c r="GA76" s="15"/>
      <c r="GB76" s="15"/>
      <c r="GC76" s="15"/>
      <c r="GD76" s="15"/>
      <c r="GE76" s="15"/>
      <c r="GF76" s="15"/>
      <c r="GG76" s="15"/>
      <c r="GH76" s="15"/>
      <c r="GI76" s="15"/>
      <c r="GJ76" s="15"/>
      <c r="GK76" s="15"/>
      <c r="GL76" s="15"/>
      <c r="GM76" s="15"/>
      <c r="GN76" s="15"/>
      <c r="GO76" s="15"/>
      <c r="GP76" s="15"/>
      <c r="GQ76" s="15"/>
      <c r="GR76" s="15"/>
      <c r="GS76" s="15"/>
      <c r="GT76" s="15"/>
      <c r="GU76" s="15"/>
      <c r="GV76" s="15"/>
      <c r="GW76" s="15"/>
      <c r="GX76" s="15"/>
      <c r="GY76" s="15"/>
      <c r="GZ76" s="15"/>
      <c r="HA76" s="15"/>
      <c r="HB76" s="15"/>
      <c r="HC76" s="15"/>
      <c r="HD76" s="15"/>
      <c r="HE76" s="15"/>
      <c r="HF76" s="15"/>
      <c r="HG76" s="15"/>
      <c r="HH76" s="15"/>
      <c r="HI76" s="15"/>
      <c r="HJ76" s="15"/>
      <c r="HK76" s="15"/>
      <c r="HL76" s="15"/>
      <c r="HM76" s="15"/>
      <c r="HN76" s="15"/>
      <c r="HO76" s="15"/>
      <c r="HP76" s="15"/>
      <c r="HQ76" s="15"/>
      <c r="HR76" s="15"/>
      <c r="HS76" s="15"/>
      <c r="HT76" s="15"/>
      <c r="HU76" s="15"/>
      <c r="HV76" s="15"/>
    </row>
    <row r="77" spans="1:230" customFormat="1" ht="15.6" customHeight="1">
      <c r="A77" s="42"/>
      <c r="B77" s="45"/>
      <c r="C77" s="17"/>
      <c r="D77" s="99"/>
      <c r="E77" s="45"/>
      <c r="F77" s="80" t="s">
        <v>519</v>
      </c>
      <c r="G77" s="16"/>
      <c r="H77" s="285" t="s">
        <v>454</v>
      </c>
      <c r="I77" s="285"/>
      <c r="J77" s="285"/>
      <c r="K77" s="285"/>
      <c r="L77" s="83"/>
      <c r="M77" s="80"/>
      <c r="N77" s="80"/>
      <c r="O77" s="45"/>
      <c r="P77" s="15"/>
      <c r="Q77" s="80" t="s">
        <v>519</v>
      </c>
      <c r="R77" s="45"/>
      <c r="S77" s="15"/>
      <c r="T77" s="285" t="s">
        <v>469</v>
      </c>
      <c r="U77" s="285"/>
      <c r="V77" s="285"/>
      <c r="W77" s="285"/>
      <c r="X77" s="285"/>
      <c r="Y77" s="81"/>
      <c r="Z77" s="81"/>
      <c r="AA77" s="45"/>
      <c r="AB77" s="42"/>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c r="BI77" s="15"/>
      <c r="BJ77" s="15"/>
      <c r="BK77" s="15"/>
      <c r="BL77" s="15"/>
      <c r="BM77" s="15"/>
      <c r="BN77" s="15"/>
      <c r="BO77" s="15"/>
      <c r="BP77" s="15"/>
      <c r="BQ77" s="15"/>
      <c r="BR77" s="15"/>
      <c r="BS77" s="15"/>
      <c r="BT77" s="15"/>
      <c r="BU77" s="15"/>
      <c r="BV77" s="15"/>
      <c r="BW77" s="15"/>
      <c r="BX77" s="15"/>
      <c r="BY77" s="15"/>
      <c r="BZ77" s="15"/>
      <c r="CA77" s="15"/>
      <c r="CB77" s="15"/>
      <c r="CC77" s="15"/>
      <c r="CD77" s="15"/>
      <c r="CE77" s="15"/>
      <c r="CF77" s="15"/>
      <c r="CG77" s="15"/>
      <c r="CH77" s="15"/>
      <c r="CI77" s="15"/>
      <c r="CJ77" s="15"/>
      <c r="CK77" s="15"/>
      <c r="CL77" s="15"/>
      <c r="CM77" s="15"/>
      <c r="CN77" s="15"/>
      <c r="CO77" s="15"/>
      <c r="CP77" s="15"/>
      <c r="CQ77" s="15"/>
      <c r="CR77" s="15"/>
      <c r="CS77" s="15"/>
      <c r="CT77" s="15"/>
      <c r="CU77" s="15"/>
      <c r="CV77" s="15"/>
      <c r="CW77" s="15"/>
      <c r="CX77" s="15"/>
      <c r="CY77" s="15"/>
      <c r="CZ77" s="15"/>
      <c r="DA77" s="15"/>
      <c r="DB77" s="15"/>
      <c r="DC77" s="15"/>
      <c r="DD77" s="15"/>
      <c r="DE77" s="15"/>
      <c r="DF77" s="15"/>
      <c r="DG77" s="15"/>
      <c r="DH77" s="15"/>
      <c r="DI77" s="15"/>
      <c r="DJ77" s="15"/>
      <c r="DK77" s="15"/>
      <c r="DL77" s="15"/>
      <c r="DM77" s="15"/>
      <c r="DN77" s="15"/>
      <c r="DO77" s="15"/>
      <c r="DP77" s="15"/>
      <c r="DQ77" s="15"/>
      <c r="DR77" s="15"/>
      <c r="DS77" s="15"/>
      <c r="DT77" s="15"/>
      <c r="DU77" s="15"/>
      <c r="DV77" s="15"/>
      <c r="DW77" s="15"/>
      <c r="DX77" s="15"/>
      <c r="DY77" s="15"/>
      <c r="DZ77" s="15"/>
      <c r="EA77" s="15"/>
      <c r="EB77" s="15"/>
      <c r="EC77" s="15"/>
      <c r="ED77" s="15"/>
      <c r="EE77" s="15"/>
      <c r="EF77" s="15"/>
      <c r="EG77" s="15"/>
      <c r="EH77" s="15"/>
      <c r="EI77" s="15"/>
      <c r="EJ77" s="15"/>
      <c r="EK77" s="15"/>
      <c r="EL77" s="15"/>
      <c r="EM77" s="15"/>
      <c r="EN77" s="15"/>
      <c r="EO77" s="15"/>
      <c r="EP77" s="15"/>
      <c r="EQ77" s="15"/>
      <c r="ER77" s="15"/>
      <c r="ES77" s="15"/>
      <c r="ET77" s="15"/>
      <c r="EU77" s="15"/>
      <c r="EV77" s="15"/>
      <c r="EW77" s="15"/>
      <c r="EX77" s="15"/>
      <c r="EY77" s="15"/>
      <c r="EZ77" s="15"/>
      <c r="FA77" s="15"/>
      <c r="FB77" s="15"/>
      <c r="FC77" s="15"/>
      <c r="FD77" s="15"/>
      <c r="FE77" s="15"/>
      <c r="FF77" s="15"/>
      <c r="FG77" s="15"/>
      <c r="FH77" s="15"/>
      <c r="FI77" s="15"/>
      <c r="FJ77" s="15"/>
      <c r="FK77" s="15"/>
      <c r="FL77" s="15"/>
      <c r="FM77" s="15"/>
      <c r="FN77" s="15"/>
      <c r="FO77" s="15"/>
      <c r="FP77" s="15"/>
      <c r="FQ77" s="15"/>
      <c r="FR77" s="15"/>
      <c r="FS77" s="15"/>
      <c r="FT77" s="15"/>
      <c r="FU77" s="15"/>
      <c r="FV77" s="15"/>
      <c r="FW77" s="15"/>
      <c r="FX77" s="15"/>
      <c r="FY77" s="15"/>
      <c r="FZ77" s="15"/>
      <c r="GA77" s="15"/>
      <c r="GB77" s="15"/>
      <c r="GC77" s="15"/>
      <c r="GD77" s="15"/>
      <c r="GE77" s="15"/>
      <c r="GF77" s="15"/>
      <c r="GG77" s="15"/>
      <c r="GH77" s="15"/>
      <c r="GI77" s="15"/>
      <c r="GJ77" s="15"/>
      <c r="GK77" s="15"/>
      <c r="GL77" s="15"/>
      <c r="GM77" s="15"/>
      <c r="GN77" s="15"/>
      <c r="GO77" s="15"/>
      <c r="GP77" s="15"/>
      <c r="GQ77" s="15"/>
      <c r="GR77" s="15"/>
      <c r="GS77" s="15"/>
      <c r="GT77" s="15"/>
      <c r="GU77" s="15"/>
      <c r="GV77" s="15"/>
      <c r="GW77" s="15"/>
      <c r="GX77" s="15"/>
      <c r="GY77" s="15"/>
      <c r="GZ77" s="15"/>
      <c r="HA77" s="15"/>
      <c r="HB77" s="15"/>
      <c r="HC77" s="15"/>
      <c r="HD77" s="15"/>
      <c r="HE77" s="15"/>
      <c r="HF77" s="15"/>
      <c r="HG77" s="15"/>
      <c r="HH77" s="15"/>
      <c r="HI77" s="15"/>
      <c r="HJ77" s="15"/>
      <c r="HK77" s="15"/>
      <c r="HL77" s="15"/>
      <c r="HM77" s="15"/>
      <c r="HN77" s="15"/>
      <c r="HO77" s="15"/>
      <c r="HP77" s="15"/>
      <c r="HQ77" s="15"/>
      <c r="HR77" s="15"/>
      <c r="HS77" s="15"/>
      <c r="HT77" s="15"/>
      <c r="HU77" s="15"/>
      <c r="HV77" s="15"/>
    </row>
    <row r="78" spans="1:230" customFormat="1">
      <c r="A78" s="42"/>
      <c r="B78" s="45"/>
      <c r="C78" s="17"/>
      <c r="D78" s="119"/>
      <c r="E78" s="45"/>
      <c r="F78" s="105"/>
      <c r="G78" s="15"/>
      <c r="H78" s="15"/>
      <c r="I78" s="15"/>
      <c r="J78" s="17"/>
      <c r="K78" s="80"/>
      <c r="L78" s="83"/>
      <c r="M78" s="80"/>
      <c r="N78" s="80"/>
      <c r="O78" s="45"/>
      <c r="P78" s="15"/>
      <c r="Q78" s="294"/>
      <c r="R78" s="294"/>
      <c r="S78" s="15"/>
      <c r="T78" s="45"/>
      <c r="U78" s="15"/>
      <c r="V78" s="15"/>
      <c r="W78" s="15"/>
      <c r="X78" s="15"/>
      <c r="Y78" s="81"/>
      <c r="Z78" s="81"/>
      <c r="AA78" s="45"/>
      <c r="AB78" s="42"/>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c r="BI78" s="15"/>
      <c r="BJ78" s="15"/>
      <c r="BK78" s="15"/>
      <c r="BL78" s="15"/>
      <c r="BM78" s="15"/>
      <c r="BN78" s="15"/>
      <c r="BO78" s="15"/>
      <c r="BP78" s="15"/>
      <c r="BQ78" s="15"/>
      <c r="BR78" s="15"/>
      <c r="BS78" s="15"/>
      <c r="BT78" s="15"/>
      <c r="BU78" s="15"/>
      <c r="BV78" s="15"/>
      <c r="BW78" s="15"/>
      <c r="BX78" s="15"/>
      <c r="BY78" s="15"/>
      <c r="BZ78" s="15"/>
      <c r="CA78" s="15"/>
      <c r="CB78" s="15"/>
      <c r="CC78" s="15"/>
      <c r="CD78" s="15"/>
      <c r="CE78" s="15"/>
      <c r="CF78" s="15"/>
      <c r="CG78" s="15"/>
      <c r="CH78" s="15"/>
      <c r="CI78" s="15"/>
      <c r="CJ78" s="15"/>
      <c r="CK78" s="15"/>
      <c r="CL78" s="15"/>
      <c r="CM78" s="15"/>
      <c r="CN78" s="15"/>
      <c r="CO78" s="15"/>
      <c r="CP78" s="15"/>
      <c r="CQ78" s="15"/>
      <c r="CR78" s="15"/>
      <c r="CS78" s="15"/>
      <c r="CT78" s="15"/>
      <c r="CU78" s="15"/>
      <c r="CV78" s="15"/>
      <c r="CW78" s="15"/>
      <c r="CX78" s="15"/>
      <c r="CY78" s="15"/>
      <c r="CZ78" s="15"/>
      <c r="DA78" s="15"/>
      <c r="DB78" s="15"/>
      <c r="DC78" s="15"/>
      <c r="DD78" s="15"/>
      <c r="DE78" s="15"/>
      <c r="DF78" s="15"/>
      <c r="DG78" s="15"/>
      <c r="DH78" s="15"/>
      <c r="DI78" s="15"/>
      <c r="DJ78" s="15"/>
      <c r="DK78" s="15"/>
      <c r="DL78" s="15"/>
      <c r="DM78" s="15"/>
      <c r="DN78" s="15"/>
      <c r="DO78" s="15"/>
      <c r="DP78" s="15"/>
      <c r="DQ78" s="15"/>
      <c r="DR78" s="15"/>
      <c r="DS78" s="15"/>
      <c r="DT78" s="15"/>
      <c r="DU78" s="15"/>
      <c r="DV78" s="15"/>
      <c r="DW78" s="15"/>
      <c r="DX78" s="15"/>
      <c r="DY78" s="15"/>
      <c r="DZ78" s="15"/>
      <c r="EA78" s="15"/>
      <c r="EB78" s="15"/>
      <c r="EC78" s="15"/>
      <c r="ED78" s="15"/>
      <c r="EE78" s="15"/>
      <c r="EF78" s="15"/>
      <c r="EG78" s="15"/>
      <c r="EH78" s="15"/>
      <c r="EI78" s="15"/>
      <c r="EJ78" s="15"/>
      <c r="EK78" s="15"/>
      <c r="EL78" s="15"/>
      <c r="EM78" s="15"/>
      <c r="EN78" s="15"/>
      <c r="EO78" s="15"/>
      <c r="EP78" s="15"/>
      <c r="EQ78" s="15"/>
      <c r="ER78" s="15"/>
      <c r="ES78" s="15"/>
      <c r="ET78" s="15"/>
      <c r="EU78" s="15"/>
      <c r="EV78" s="15"/>
      <c r="EW78" s="15"/>
      <c r="EX78" s="15"/>
      <c r="EY78" s="15"/>
      <c r="EZ78" s="15"/>
      <c r="FA78" s="15"/>
      <c r="FB78" s="15"/>
      <c r="FC78" s="15"/>
      <c r="FD78" s="15"/>
      <c r="FE78" s="15"/>
      <c r="FF78" s="15"/>
      <c r="FG78" s="15"/>
      <c r="FH78" s="15"/>
      <c r="FI78" s="15"/>
      <c r="FJ78" s="15"/>
      <c r="FK78" s="15"/>
      <c r="FL78" s="15"/>
      <c r="FM78" s="15"/>
      <c r="FN78" s="15"/>
      <c r="FO78" s="15"/>
      <c r="FP78" s="15"/>
      <c r="FQ78" s="15"/>
      <c r="FR78" s="15"/>
      <c r="FS78" s="15"/>
      <c r="FT78" s="15"/>
      <c r="FU78" s="15"/>
      <c r="FV78" s="15"/>
      <c r="FW78" s="15"/>
      <c r="FX78" s="15"/>
      <c r="FY78" s="15"/>
      <c r="FZ78" s="15"/>
      <c r="GA78" s="15"/>
      <c r="GB78" s="15"/>
      <c r="GC78" s="15"/>
      <c r="GD78" s="15"/>
      <c r="GE78" s="15"/>
      <c r="GF78" s="15"/>
      <c r="GG78" s="15"/>
      <c r="GH78" s="15"/>
      <c r="GI78" s="15"/>
      <c r="GJ78" s="15"/>
      <c r="GK78" s="15"/>
      <c r="GL78" s="15"/>
      <c r="GM78" s="15"/>
      <c r="GN78" s="15"/>
      <c r="GO78" s="15"/>
      <c r="GP78" s="15"/>
      <c r="GQ78" s="15"/>
      <c r="GR78" s="15"/>
      <c r="GS78" s="15"/>
      <c r="GT78" s="15"/>
      <c r="GU78" s="15"/>
      <c r="GV78" s="15"/>
      <c r="GW78" s="15"/>
      <c r="GX78" s="15"/>
      <c r="GY78" s="15"/>
      <c r="GZ78" s="15"/>
      <c r="HA78" s="15"/>
      <c r="HB78" s="15"/>
      <c r="HC78" s="15"/>
      <c r="HD78" s="15"/>
      <c r="HE78" s="15"/>
      <c r="HF78" s="15"/>
      <c r="HG78" s="15"/>
      <c r="HH78" s="15"/>
      <c r="HI78" s="15"/>
      <c r="HJ78" s="15"/>
      <c r="HK78" s="15"/>
      <c r="HL78" s="15"/>
      <c r="HM78" s="15"/>
      <c r="HN78" s="15"/>
      <c r="HO78" s="15"/>
      <c r="HP78" s="15"/>
      <c r="HQ78" s="15"/>
      <c r="HR78" s="15"/>
      <c r="HS78" s="15"/>
      <c r="HT78" s="15"/>
      <c r="HU78" s="15"/>
      <c r="HV78" s="15"/>
    </row>
    <row r="79" spans="1:230" customFormat="1">
      <c r="A79" s="42"/>
      <c r="B79" s="45"/>
      <c r="C79" s="17"/>
      <c r="D79" s="99"/>
      <c r="E79" s="45"/>
      <c r="F79" s="56"/>
      <c r="G79" s="15"/>
      <c r="H79" s="104" t="s">
        <v>3</v>
      </c>
      <c r="I79" s="15"/>
      <c r="J79" s="285">
        <v>0</v>
      </c>
      <c r="K79" s="285"/>
      <c r="L79" s="117" t="s">
        <v>7</v>
      </c>
      <c r="M79" s="80"/>
      <c r="N79" s="80"/>
      <c r="O79" s="45"/>
      <c r="P79" s="15"/>
      <c r="Q79" s="56"/>
      <c r="R79" s="45"/>
      <c r="S79" s="15"/>
      <c r="T79" s="104" t="s">
        <v>3</v>
      </c>
      <c r="U79" s="15"/>
      <c r="V79" s="15"/>
      <c r="W79" s="285">
        <v>2</v>
      </c>
      <c r="X79" s="285"/>
      <c r="Y79" s="107" t="s">
        <v>7</v>
      </c>
      <c r="Z79" s="107"/>
      <c r="AA79" s="45"/>
      <c r="AB79" s="42"/>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c r="BI79" s="15"/>
      <c r="BJ79" s="15"/>
      <c r="BK79" s="15"/>
      <c r="BL79" s="15"/>
      <c r="BM79" s="15"/>
      <c r="BN79" s="15"/>
      <c r="BO79" s="15"/>
      <c r="BP79" s="15"/>
      <c r="BQ79" s="15"/>
      <c r="BR79" s="15"/>
      <c r="BS79" s="15"/>
      <c r="BT79" s="15"/>
      <c r="BU79" s="15"/>
      <c r="BV79" s="15"/>
      <c r="BW79" s="15"/>
      <c r="BX79" s="15"/>
      <c r="BY79" s="15"/>
      <c r="BZ79" s="15"/>
      <c r="CA79" s="15"/>
      <c r="CB79" s="15"/>
      <c r="CC79" s="15"/>
      <c r="CD79" s="15"/>
      <c r="CE79" s="15"/>
      <c r="CF79" s="15"/>
      <c r="CG79" s="15"/>
      <c r="CH79" s="15"/>
      <c r="CI79" s="15"/>
      <c r="CJ79" s="15"/>
      <c r="CK79" s="15"/>
      <c r="CL79" s="15"/>
      <c r="CM79" s="15"/>
      <c r="CN79" s="15"/>
      <c r="CO79" s="15"/>
      <c r="CP79" s="15"/>
      <c r="CQ79" s="15"/>
      <c r="CR79" s="15"/>
      <c r="CS79" s="15"/>
      <c r="CT79" s="15"/>
      <c r="CU79" s="15"/>
      <c r="CV79" s="15"/>
      <c r="CW79" s="15"/>
      <c r="CX79" s="15"/>
      <c r="CY79" s="15"/>
      <c r="CZ79" s="15"/>
      <c r="DA79" s="15"/>
      <c r="DB79" s="15"/>
      <c r="DC79" s="15"/>
      <c r="DD79" s="15"/>
      <c r="DE79" s="15"/>
      <c r="DF79" s="15"/>
      <c r="DG79" s="15"/>
      <c r="DH79" s="15"/>
      <c r="DI79" s="15"/>
      <c r="DJ79" s="15"/>
      <c r="DK79" s="15"/>
      <c r="DL79" s="15"/>
      <c r="DM79" s="15"/>
      <c r="DN79" s="15"/>
      <c r="DO79" s="15"/>
      <c r="DP79" s="15"/>
      <c r="DQ79" s="15"/>
      <c r="DR79" s="15"/>
      <c r="DS79" s="15"/>
      <c r="DT79" s="15"/>
      <c r="DU79" s="15"/>
      <c r="DV79" s="15"/>
      <c r="DW79" s="15"/>
      <c r="DX79" s="15"/>
      <c r="DY79" s="15"/>
      <c r="DZ79" s="15"/>
      <c r="EA79" s="15"/>
      <c r="EB79" s="15"/>
      <c r="EC79" s="15"/>
      <c r="ED79" s="15"/>
      <c r="EE79" s="15"/>
      <c r="EF79" s="15"/>
      <c r="EG79" s="15"/>
      <c r="EH79" s="15"/>
      <c r="EI79" s="15"/>
      <c r="EJ79" s="15"/>
      <c r="EK79" s="15"/>
      <c r="EL79" s="15"/>
      <c r="EM79" s="15"/>
      <c r="EN79" s="15"/>
      <c r="EO79" s="15"/>
      <c r="EP79" s="15"/>
      <c r="EQ79" s="15"/>
      <c r="ER79" s="15"/>
      <c r="ES79" s="15"/>
      <c r="ET79" s="15"/>
      <c r="EU79" s="15"/>
      <c r="EV79" s="15"/>
      <c r="EW79" s="15"/>
      <c r="EX79" s="15"/>
      <c r="EY79" s="15"/>
      <c r="EZ79" s="15"/>
      <c r="FA79" s="15"/>
      <c r="FB79" s="15"/>
      <c r="FC79" s="15"/>
      <c r="FD79" s="15"/>
      <c r="FE79" s="15"/>
      <c r="FF79" s="15"/>
      <c r="FG79" s="15"/>
      <c r="FH79" s="15"/>
      <c r="FI79" s="15"/>
      <c r="FJ79" s="15"/>
      <c r="FK79" s="15"/>
      <c r="FL79" s="15"/>
      <c r="FM79" s="15"/>
      <c r="FN79" s="15"/>
      <c r="FO79" s="15"/>
      <c r="FP79" s="15"/>
      <c r="FQ79" s="15"/>
      <c r="FR79" s="15"/>
      <c r="FS79" s="15"/>
      <c r="FT79" s="15"/>
      <c r="FU79" s="15"/>
      <c r="FV79" s="15"/>
      <c r="FW79" s="15"/>
      <c r="FX79" s="15"/>
      <c r="FY79" s="15"/>
      <c r="FZ79" s="15"/>
      <c r="GA79" s="15"/>
      <c r="GB79" s="15"/>
      <c r="GC79" s="15"/>
      <c r="GD79" s="15"/>
      <c r="GE79" s="15"/>
      <c r="GF79" s="15"/>
      <c r="GG79" s="15"/>
      <c r="GH79" s="15"/>
      <c r="GI79" s="15"/>
      <c r="GJ79" s="15"/>
      <c r="GK79" s="15"/>
      <c r="GL79" s="15"/>
      <c r="GM79" s="15"/>
      <c r="GN79" s="15"/>
      <c r="GO79" s="15"/>
      <c r="GP79" s="15"/>
      <c r="GQ79" s="15"/>
      <c r="GR79" s="15"/>
      <c r="GS79" s="15"/>
      <c r="GT79" s="15"/>
      <c r="GU79" s="15"/>
      <c r="GV79" s="15"/>
      <c r="GW79" s="15"/>
      <c r="GX79" s="15"/>
      <c r="GY79" s="15"/>
      <c r="GZ79" s="15"/>
      <c r="HA79" s="15"/>
      <c r="HB79" s="15"/>
      <c r="HC79" s="15"/>
      <c r="HD79" s="15"/>
      <c r="HE79" s="15"/>
      <c r="HF79" s="15"/>
      <c r="HG79" s="15"/>
      <c r="HH79" s="15"/>
      <c r="HI79" s="15"/>
      <c r="HJ79" s="15"/>
      <c r="HK79" s="15"/>
      <c r="HL79" s="15"/>
      <c r="HM79" s="15"/>
      <c r="HN79" s="15"/>
      <c r="HO79" s="15"/>
      <c r="HP79" s="15"/>
      <c r="HQ79" s="15"/>
      <c r="HR79" s="15"/>
      <c r="HS79" s="15"/>
      <c r="HT79" s="15"/>
      <c r="HU79" s="15"/>
      <c r="HV79" s="15"/>
    </row>
    <row r="80" spans="1:230" customFormat="1">
      <c r="A80" s="42"/>
      <c r="B80" s="45"/>
      <c r="C80" s="17"/>
      <c r="D80" s="120"/>
      <c r="E80" s="45"/>
      <c r="F80" s="56"/>
      <c r="G80" s="15"/>
      <c r="H80" s="45"/>
      <c r="I80" s="15"/>
      <c r="J80" s="17"/>
      <c r="K80" s="15"/>
      <c r="L80" s="118"/>
      <c r="M80" s="80"/>
      <c r="N80" s="80"/>
      <c r="O80" s="45"/>
      <c r="P80" s="15"/>
      <c r="Q80" s="56"/>
      <c r="R80" s="45"/>
      <c r="S80" s="110"/>
      <c r="T80" s="45"/>
      <c r="U80" s="15"/>
      <c r="V80" s="15"/>
      <c r="W80" s="15"/>
      <c r="X80" s="15"/>
      <c r="Y80" s="108"/>
      <c r="Z80" s="38"/>
      <c r="AA80" s="45"/>
      <c r="AB80" s="42"/>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c r="BI80" s="15"/>
      <c r="BJ80" s="15"/>
      <c r="BK80" s="15"/>
      <c r="BL80" s="15"/>
      <c r="BM80" s="15"/>
      <c r="BN80" s="15"/>
      <c r="BO80" s="15"/>
      <c r="BP80" s="15"/>
      <c r="BQ80" s="15"/>
      <c r="BR80" s="15"/>
      <c r="BS80" s="15"/>
      <c r="BT80" s="15"/>
      <c r="BU80" s="15"/>
      <c r="BV80" s="15"/>
      <c r="BW80" s="15"/>
      <c r="BX80" s="15"/>
      <c r="BY80" s="15"/>
      <c r="BZ80" s="15"/>
      <c r="CA80" s="15"/>
      <c r="CB80" s="15"/>
      <c r="CC80" s="15"/>
      <c r="CD80" s="15"/>
      <c r="CE80" s="15"/>
      <c r="CF80" s="15"/>
      <c r="CG80" s="15"/>
      <c r="CH80" s="15"/>
      <c r="CI80" s="15"/>
      <c r="CJ80" s="15"/>
      <c r="CK80" s="15"/>
      <c r="CL80" s="15"/>
      <c r="CM80" s="15"/>
      <c r="CN80" s="15"/>
      <c r="CO80" s="15"/>
      <c r="CP80" s="15"/>
      <c r="CQ80" s="15"/>
      <c r="CR80" s="15"/>
      <c r="CS80" s="15"/>
      <c r="CT80" s="15"/>
      <c r="CU80" s="15"/>
      <c r="CV80" s="15"/>
      <c r="CW80" s="15"/>
      <c r="CX80" s="15"/>
      <c r="CY80" s="15"/>
      <c r="CZ80" s="15"/>
      <c r="DA80" s="15"/>
      <c r="DB80" s="15"/>
      <c r="DC80" s="15"/>
      <c r="DD80" s="15"/>
      <c r="DE80" s="15"/>
      <c r="DF80" s="15"/>
      <c r="DG80" s="15"/>
      <c r="DH80" s="15"/>
      <c r="DI80" s="15"/>
      <c r="DJ80" s="15"/>
      <c r="DK80" s="15"/>
      <c r="DL80" s="15"/>
      <c r="DM80" s="15"/>
      <c r="DN80" s="15"/>
      <c r="DO80" s="15"/>
      <c r="DP80" s="15"/>
      <c r="DQ80" s="15"/>
      <c r="DR80" s="15"/>
      <c r="DS80" s="15"/>
      <c r="DT80" s="15"/>
      <c r="DU80" s="15"/>
      <c r="DV80" s="15"/>
      <c r="DW80" s="15"/>
      <c r="DX80" s="15"/>
      <c r="DY80" s="15"/>
      <c r="DZ80" s="15"/>
      <c r="EA80" s="15"/>
      <c r="EB80" s="15"/>
      <c r="EC80" s="15"/>
      <c r="ED80" s="15"/>
      <c r="EE80" s="15"/>
      <c r="EF80" s="15"/>
      <c r="EG80" s="15"/>
      <c r="EH80" s="15"/>
      <c r="EI80" s="15"/>
      <c r="EJ80" s="15"/>
      <c r="EK80" s="15"/>
      <c r="EL80" s="15"/>
      <c r="EM80" s="15"/>
      <c r="EN80" s="15"/>
      <c r="EO80" s="15"/>
      <c r="EP80" s="15"/>
      <c r="EQ80" s="15"/>
      <c r="ER80" s="15"/>
      <c r="ES80" s="15"/>
      <c r="ET80" s="15"/>
      <c r="EU80" s="15"/>
      <c r="EV80" s="15"/>
      <c r="EW80" s="15"/>
      <c r="EX80" s="15"/>
      <c r="EY80" s="15"/>
      <c r="EZ80" s="15"/>
      <c r="FA80" s="15"/>
      <c r="FB80" s="15"/>
      <c r="FC80" s="15"/>
      <c r="FD80" s="15"/>
      <c r="FE80" s="15"/>
      <c r="FF80" s="15"/>
      <c r="FG80" s="15"/>
      <c r="FH80" s="15"/>
      <c r="FI80" s="15"/>
      <c r="FJ80" s="15"/>
      <c r="FK80" s="15"/>
      <c r="FL80" s="15"/>
      <c r="FM80" s="15"/>
      <c r="FN80" s="15"/>
      <c r="FO80" s="15"/>
      <c r="FP80" s="15"/>
      <c r="FQ80" s="15"/>
      <c r="FR80" s="15"/>
      <c r="FS80" s="15"/>
      <c r="FT80" s="15"/>
      <c r="FU80" s="15"/>
      <c r="FV80" s="15"/>
      <c r="FW80" s="15"/>
      <c r="FX80" s="15"/>
      <c r="FY80" s="15"/>
      <c r="FZ80" s="15"/>
      <c r="GA80" s="15"/>
      <c r="GB80" s="15"/>
      <c r="GC80" s="15"/>
      <c r="GD80" s="15"/>
      <c r="GE80" s="15"/>
      <c r="GF80" s="15"/>
      <c r="GG80" s="15"/>
      <c r="GH80" s="15"/>
      <c r="GI80" s="15"/>
      <c r="GJ80" s="15"/>
      <c r="GK80" s="15"/>
      <c r="GL80" s="15"/>
      <c r="GM80" s="15"/>
      <c r="GN80" s="15"/>
      <c r="GO80" s="15"/>
      <c r="GP80" s="15"/>
      <c r="GQ80" s="15"/>
      <c r="GR80" s="15"/>
      <c r="GS80" s="15"/>
      <c r="GT80" s="15"/>
      <c r="GU80" s="15"/>
      <c r="GV80" s="15"/>
      <c r="GW80" s="15"/>
      <c r="GX80" s="15"/>
      <c r="GY80" s="15"/>
      <c r="GZ80" s="15"/>
      <c r="HA80" s="15"/>
      <c r="HB80" s="15"/>
      <c r="HC80" s="15"/>
      <c r="HD80" s="15"/>
      <c r="HE80" s="15"/>
      <c r="HF80" s="15"/>
      <c r="HG80" s="15"/>
      <c r="HH80" s="15"/>
      <c r="HI80" s="15"/>
      <c r="HJ80" s="15"/>
      <c r="HK80" s="15"/>
      <c r="HL80" s="15"/>
      <c r="HM80" s="15"/>
      <c r="HN80" s="15"/>
      <c r="HO80" s="15"/>
      <c r="HP80" s="15"/>
      <c r="HQ80" s="15"/>
      <c r="HR80" s="15"/>
      <c r="HS80" s="15"/>
      <c r="HT80" s="15"/>
      <c r="HU80" s="15"/>
      <c r="HV80" s="15"/>
    </row>
    <row r="81" spans="1:230" customFormat="1">
      <c r="A81" s="42"/>
      <c r="B81" s="45"/>
      <c r="C81" s="17"/>
      <c r="D81" s="99"/>
      <c r="E81" s="45"/>
      <c r="F81" s="56"/>
      <c r="G81" s="15"/>
      <c r="H81" s="104" t="s">
        <v>5</v>
      </c>
      <c r="I81" s="15"/>
      <c r="J81" s="285">
        <v>0</v>
      </c>
      <c r="K81" s="285"/>
      <c r="L81" s="117" t="s">
        <v>7</v>
      </c>
      <c r="M81" s="80"/>
      <c r="N81" s="80"/>
      <c r="O81" s="45"/>
      <c r="P81" s="15"/>
      <c r="Q81" s="56"/>
      <c r="R81" s="45"/>
      <c r="S81" s="15"/>
      <c r="T81" s="104" t="s">
        <v>5</v>
      </c>
      <c r="U81" s="15"/>
      <c r="V81" s="15"/>
      <c r="W81" s="285">
        <v>1</v>
      </c>
      <c r="X81" s="285"/>
      <c r="Y81" s="107" t="s">
        <v>7</v>
      </c>
      <c r="Z81" s="107"/>
      <c r="AA81" s="45"/>
      <c r="AB81" s="42"/>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c r="BI81" s="15"/>
      <c r="BJ81" s="15"/>
      <c r="BK81" s="15"/>
      <c r="BL81" s="15"/>
      <c r="BM81" s="15"/>
      <c r="BN81" s="15"/>
      <c r="BO81" s="15"/>
      <c r="BP81" s="15"/>
      <c r="BQ81" s="15"/>
      <c r="BR81" s="15"/>
      <c r="BS81" s="15"/>
      <c r="BT81" s="15"/>
      <c r="BU81" s="15"/>
      <c r="BV81" s="15"/>
      <c r="BW81" s="15"/>
      <c r="BX81" s="15"/>
      <c r="BY81" s="15"/>
      <c r="BZ81" s="15"/>
      <c r="CA81" s="15"/>
      <c r="CB81" s="15"/>
      <c r="CC81" s="15"/>
      <c r="CD81" s="15"/>
      <c r="CE81" s="15"/>
      <c r="CF81" s="15"/>
      <c r="CG81" s="15"/>
      <c r="CH81" s="15"/>
      <c r="CI81" s="15"/>
      <c r="CJ81" s="15"/>
      <c r="CK81" s="15"/>
      <c r="CL81" s="15"/>
      <c r="CM81" s="15"/>
      <c r="CN81" s="15"/>
      <c r="CO81" s="15"/>
      <c r="CP81" s="15"/>
      <c r="CQ81" s="15"/>
      <c r="CR81" s="15"/>
      <c r="CS81" s="15"/>
      <c r="CT81" s="15"/>
      <c r="CU81" s="15"/>
      <c r="CV81" s="15"/>
      <c r="CW81" s="15"/>
      <c r="CX81" s="15"/>
      <c r="CY81" s="15"/>
      <c r="CZ81" s="15"/>
      <c r="DA81" s="15"/>
      <c r="DB81" s="15"/>
      <c r="DC81" s="15"/>
      <c r="DD81" s="15"/>
      <c r="DE81" s="15"/>
      <c r="DF81" s="15"/>
      <c r="DG81" s="15"/>
      <c r="DH81" s="15"/>
      <c r="DI81" s="15"/>
      <c r="DJ81" s="15"/>
      <c r="DK81" s="15"/>
      <c r="DL81" s="15"/>
      <c r="DM81" s="15"/>
      <c r="DN81" s="15"/>
      <c r="DO81" s="15"/>
      <c r="DP81" s="15"/>
      <c r="DQ81" s="15"/>
      <c r="DR81" s="15"/>
      <c r="DS81" s="15"/>
      <c r="DT81" s="15"/>
      <c r="DU81" s="15"/>
      <c r="DV81" s="15"/>
      <c r="DW81" s="15"/>
      <c r="DX81" s="15"/>
      <c r="DY81" s="15"/>
      <c r="DZ81" s="15"/>
      <c r="EA81" s="15"/>
      <c r="EB81" s="15"/>
      <c r="EC81" s="15"/>
      <c r="ED81" s="15"/>
      <c r="EE81" s="15"/>
      <c r="EF81" s="15"/>
      <c r="EG81" s="15"/>
      <c r="EH81" s="15"/>
      <c r="EI81" s="15"/>
      <c r="EJ81" s="15"/>
      <c r="EK81" s="15"/>
      <c r="EL81" s="15"/>
      <c r="EM81" s="15"/>
      <c r="EN81" s="15"/>
      <c r="EO81" s="15"/>
      <c r="EP81" s="15"/>
      <c r="EQ81" s="15"/>
      <c r="ER81" s="15"/>
      <c r="ES81" s="15"/>
      <c r="ET81" s="15"/>
      <c r="EU81" s="15"/>
      <c r="EV81" s="15"/>
      <c r="EW81" s="15"/>
      <c r="EX81" s="15"/>
      <c r="EY81" s="15"/>
      <c r="EZ81" s="15"/>
      <c r="FA81" s="15"/>
      <c r="FB81" s="15"/>
      <c r="FC81" s="15"/>
      <c r="FD81" s="15"/>
      <c r="FE81" s="15"/>
      <c r="FF81" s="15"/>
      <c r="FG81" s="15"/>
      <c r="FH81" s="15"/>
      <c r="FI81" s="15"/>
      <c r="FJ81" s="15"/>
      <c r="FK81" s="15"/>
      <c r="FL81" s="15"/>
      <c r="FM81" s="15"/>
      <c r="FN81" s="15"/>
      <c r="FO81" s="15"/>
      <c r="FP81" s="15"/>
      <c r="FQ81" s="15"/>
      <c r="FR81" s="15"/>
      <c r="FS81" s="15"/>
      <c r="FT81" s="15"/>
      <c r="FU81" s="15"/>
      <c r="FV81" s="15"/>
      <c r="FW81" s="15"/>
      <c r="FX81" s="15"/>
      <c r="FY81" s="15"/>
      <c r="FZ81" s="15"/>
      <c r="GA81" s="15"/>
      <c r="GB81" s="15"/>
      <c r="GC81" s="15"/>
      <c r="GD81" s="15"/>
      <c r="GE81" s="15"/>
      <c r="GF81" s="15"/>
      <c r="GG81" s="15"/>
      <c r="GH81" s="15"/>
      <c r="GI81" s="15"/>
      <c r="GJ81" s="15"/>
      <c r="GK81" s="15"/>
      <c r="GL81" s="15"/>
      <c r="GM81" s="15"/>
      <c r="GN81" s="15"/>
      <c r="GO81" s="15"/>
      <c r="GP81" s="15"/>
      <c r="GQ81" s="15"/>
      <c r="GR81" s="15"/>
      <c r="GS81" s="15"/>
      <c r="GT81" s="15"/>
      <c r="GU81" s="15"/>
      <c r="GV81" s="15"/>
      <c r="GW81" s="15"/>
      <c r="GX81" s="15"/>
      <c r="GY81" s="15"/>
      <c r="GZ81" s="15"/>
      <c r="HA81" s="15"/>
      <c r="HB81" s="15"/>
      <c r="HC81" s="15"/>
      <c r="HD81" s="15"/>
      <c r="HE81" s="15"/>
      <c r="HF81" s="15"/>
      <c r="HG81" s="15"/>
      <c r="HH81" s="15"/>
      <c r="HI81" s="15"/>
      <c r="HJ81" s="15"/>
      <c r="HK81" s="15"/>
      <c r="HL81" s="15"/>
      <c r="HM81" s="15"/>
      <c r="HN81" s="15"/>
      <c r="HO81" s="15"/>
      <c r="HP81" s="15"/>
      <c r="HQ81" s="15"/>
      <c r="HR81" s="15"/>
      <c r="HS81" s="15"/>
      <c r="HT81" s="15"/>
      <c r="HU81" s="15"/>
      <c r="HV81" s="15"/>
    </row>
    <row r="82" spans="1:230" customFormat="1">
      <c r="A82" s="42"/>
      <c r="B82" s="45"/>
      <c r="C82" s="17"/>
      <c r="D82" s="99"/>
      <c r="E82" s="75"/>
      <c r="F82" s="99"/>
      <c r="G82" s="17"/>
      <c r="H82" s="17"/>
      <c r="I82" s="17"/>
      <c r="J82" s="17"/>
      <c r="K82" s="80"/>
      <c r="L82" s="80"/>
      <c r="M82" s="80"/>
      <c r="N82" s="80"/>
      <c r="O82" s="45"/>
      <c r="P82" s="15"/>
      <c r="Q82" s="99"/>
      <c r="R82" s="75"/>
      <c r="S82" s="75"/>
      <c r="T82" s="17"/>
      <c r="U82" s="17"/>
      <c r="V82" s="17"/>
      <c r="W82" s="17"/>
      <c r="X82" s="75"/>
      <c r="Y82" s="75"/>
      <c r="Z82" s="75"/>
      <c r="AA82" s="45"/>
      <c r="AB82" s="42"/>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c r="BI82" s="15"/>
      <c r="BJ82" s="15"/>
      <c r="BK82" s="15"/>
      <c r="BL82" s="15"/>
      <c r="BM82" s="15"/>
      <c r="BN82" s="15"/>
      <c r="BO82" s="15"/>
      <c r="BP82" s="15"/>
      <c r="BQ82" s="15"/>
      <c r="BR82" s="15"/>
      <c r="BS82" s="15"/>
      <c r="BT82" s="15"/>
      <c r="BU82" s="15"/>
      <c r="BV82" s="15"/>
      <c r="BW82" s="15"/>
      <c r="BX82" s="15"/>
      <c r="BY82" s="15"/>
      <c r="BZ82" s="15"/>
      <c r="CA82" s="15"/>
      <c r="CB82" s="15"/>
      <c r="CC82" s="15"/>
      <c r="CD82" s="15"/>
      <c r="CE82" s="15"/>
      <c r="CF82" s="15"/>
      <c r="CG82" s="15"/>
      <c r="CH82" s="15"/>
      <c r="CI82" s="15"/>
      <c r="CJ82" s="15"/>
      <c r="CK82" s="15"/>
      <c r="CL82" s="15"/>
      <c r="CM82" s="15"/>
      <c r="CN82" s="15"/>
      <c r="CO82" s="15"/>
      <c r="CP82" s="15"/>
      <c r="CQ82" s="15"/>
      <c r="CR82" s="15"/>
      <c r="CS82" s="15"/>
      <c r="CT82" s="15"/>
      <c r="CU82" s="15"/>
      <c r="CV82" s="15"/>
      <c r="CW82" s="15"/>
      <c r="CX82" s="15"/>
      <c r="CY82" s="15"/>
      <c r="CZ82" s="15"/>
      <c r="DA82" s="15"/>
      <c r="DB82" s="15"/>
      <c r="DC82" s="15"/>
      <c r="DD82" s="15"/>
      <c r="DE82" s="15"/>
      <c r="DF82" s="15"/>
      <c r="DG82" s="15"/>
      <c r="DH82" s="15"/>
      <c r="DI82" s="15"/>
      <c r="DJ82" s="15"/>
      <c r="DK82" s="15"/>
      <c r="DL82" s="15"/>
      <c r="DM82" s="15"/>
      <c r="DN82" s="15"/>
      <c r="DO82" s="15"/>
      <c r="DP82" s="15"/>
      <c r="DQ82" s="15"/>
      <c r="DR82" s="15"/>
      <c r="DS82" s="15"/>
      <c r="DT82" s="15"/>
      <c r="DU82" s="15"/>
      <c r="DV82" s="15"/>
      <c r="DW82" s="15"/>
      <c r="DX82" s="15"/>
      <c r="DY82" s="15"/>
      <c r="DZ82" s="15"/>
      <c r="EA82" s="15"/>
      <c r="EB82" s="15"/>
      <c r="EC82" s="15"/>
      <c r="ED82" s="15"/>
      <c r="EE82" s="15"/>
      <c r="EF82" s="15"/>
      <c r="EG82" s="15"/>
      <c r="EH82" s="15"/>
      <c r="EI82" s="15"/>
      <c r="EJ82" s="15"/>
      <c r="EK82" s="15"/>
      <c r="EL82" s="15"/>
      <c r="EM82" s="15"/>
      <c r="EN82" s="15"/>
      <c r="EO82" s="15"/>
      <c r="EP82" s="15"/>
      <c r="EQ82" s="15"/>
      <c r="ER82" s="15"/>
      <c r="ES82" s="15"/>
      <c r="ET82" s="15"/>
      <c r="EU82" s="15"/>
      <c r="EV82" s="15"/>
      <c r="EW82" s="15"/>
      <c r="EX82" s="15"/>
      <c r="EY82" s="15"/>
      <c r="EZ82" s="15"/>
      <c r="FA82" s="15"/>
      <c r="FB82" s="15"/>
      <c r="FC82" s="15"/>
      <c r="FD82" s="15"/>
      <c r="FE82" s="15"/>
      <c r="FF82" s="15"/>
      <c r="FG82" s="15"/>
      <c r="FH82" s="15"/>
      <c r="FI82" s="15"/>
      <c r="FJ82" s="15"/>
      <c r="FK82" s="15"/>
      <c r="FL82" s="15"/>
      <c r="FM82" s="15"/>
      <c r="FN82" s="15"/>
      <c r="FO82" s="15"/>
      <c r="FP82" s="15"/>
      <c r="FQ82" s="15"/>
      <c r="FR82" s="15"/>
      <c r="FS82" s="15"/>
      <c r="FT82" s="15"/>
      <c r="FU82" s="15"/>
      <c r="FV82" s="15"/>
      <c r="FW82" s="15"/>
      <c r="FX82" s="15"/>
      <c r="FY82" s="15"/>
      <c r="FZ82" s="15"/>
      <c r="GA82" s="15"/>
      <c r="GB82" s="15"/>
      <c r="GC82" s="15"/>
      <c r="GD82" s="15"/>
      <c r="GE82" s="15"/>
      <c r="GF82" s="15"/>
      <c r="GG82" s="15"/>
      <c r="GH82" s="15"/>
      <c r="GI82" s="15"/>
      <c r="GJ82" s="15"/>
      <c r="GK82" s="15"/>
      <c r="GL82" s="15"/>
      <c r="GM82" s="15"/>
      <c r="GN82" s="15"/>
      <c r="GO82" s="15"/>
      <c r="GP82" s="15"/>
      <c r="GQ82" s="15"/>
      <c r="GR82" s="15"/>
      <c r="GS82" s="15"/>
      <c r="GT82" s="15"/>
      <c r="GU82" s="15"/>
      <c r="GV82" s="15"/>
      <c r="GW82" s="15"/>
      <c r="GX82" s="15"/>
      <c r="GY82" s="15"/>
      <c r="GZ82" s="15"/>
      <c r="HA82" s="15"/>
      <c r="HB82" s="15"/>
      <c r="HC82" s="15"/>
      <c r="HD82" s="15"/>
      <c r="HE82" s="15"/>
      <c r="HF82" s="15"/>
      <c r="HG82" s="15"/>
      <c r="HH82" s="15"/>
      <c r="HI82" s="15"/>
      <c r="HJ82" s="15"/>
      <c r="HK82" s="15"/>
      <c r="HL82" s="15"/>
      <c r="HM82" s="15"/>
      <c r="HN82" s="15"/>
      <c r="HO82" s="15"/>
      <c r="HP82" s="15"/>
      <c r="HQ82" s="15"/>
      <c r="HR82" s="15"/>
      <c r="HS82" s="15"/>
      <c r="HT82" s="15"/>
      <c r="HU82" s="15"/>
      <c r="HV82" s="15"/>
    </row>
    <row r="83" spans="1:230" customFormat="1" ht="15.6" customHeight="1">
      <c r="A83" s="42"/>
      <c r="B83" s="45"/>
      <c r="C83" s="17"/>
      <c r="D83" s="99"/>
      <c r="E83" s="75"/>
      <c r="F83" s="80" t="s">
        <v>447</v>
      </c>
      <c r="G83" s="15"/>
      <c r="H83" s="285" t="s">
        <v>454</v>
      </c>
      <c r="I83" s="285"/>
      <c r="J83" s="285"/>
      <c r="K83" s="285"/>
      <c r="L83" s="80"/>
      <c r="M83" s="80"/>
      <c r="N83" s="80"/>
      <c r="O83" s="75"/>
      <c r="P83" s="17"/>
      <c r="Q83" s="80" t="s">
        <v>447</v>
      </c>
      <c r="R83" s="75"/>
      <c r="S83" s="75"/>
      <c r="T83" s="285" t="s">
        <v>454</v>
      </c>
      <c r="U83" s="285"/>
      <c r="V83" s="285"/>
      <c r="W83" s="285"/>
      <c r="X83" s="285"/>
      <c r="Y83" s="75"/>
      <c r="Z83" s="75"/>
      <c r="AA83" s="45"/>
      <c r="AB83" s="42"/>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c r="BI83" s="15"/>
      <c r="BJ83" s="15"/>
      <c r="BK83" s="15"/>
      <c r="BL83" s="15"/>
      <c r="BM83" s="15"/>
      <c r="BN83" s="15"/>
      <c r="BO83" s="15"/>
      <c r="BP83" s="15"/>
      <c r="BQ83" s="15"/>
      <c r="BR83" s="15"/>
      <c r="BS83" s="15"/>
      <c r="BT83" s="15"/>
      <c r="BU83" s="15"/>
      <c r="BV83" s="15"/>
      <c r="BW83" s="15"/>
      <c r="BX83" s="15"/>
      <c r="BY83" s="15"/>
      <c r="BZ83" s="15"/>
      <c r="CA83" s="15"/>
      <c r="CB83" s="15"/>
      <c r="CC83" s="15"/>
      <c r="CD83" s="15"/>
      <c r="CE83" s="15"/>
      <c r="CF83" s="15"/>
      <c r="CG83" s="15"/>
      <c r="CH83" s="15"/>
      <c r="CI83" s="15"/>
      <c r="CJ83" s="15"/>
      <c r="CK83" s="15"/>
      <c r="CL83" s="15"/>
      <c r="CM83" s="15"/>
      <c r="CN83" s="15"/>
      <c r="CO83" s="15"/>
      <c r="CP83" s="15"/>
      <c r="CQ83" s="15"/>
      <c r="CR83" s="15"/>
      <c r="CS83" s="15"/>
      <c r="CT83" s="15"/>
      <c r="CU83" s="15"/>
      <c r="CV83" s="15"/>
      <c r="CW83" s="15"/>
      <c r="CX83" s="15"/>
      <c r="CY83" s="15"/>
      <c r="CZ83" s="15"/>
      <c r="DA83" s="15"/>
      <c r="DB83" s="15"/>
      <c r="DC83" s="15"/>
      <c r="DD83" s="15"/>
      <c r="DE83" s="15"/>
      <c r="DF83" s="15"/>
      <c r="DG83" s="15"/>
      <c r="DH83" s="15"/>
      <c r="DI83" s="15"/>
      <c r="DJ83" s="15"/>
      <c r="DK83" s="15"/>
      <c r="DL83" s="15"/>
      <c r="DM83" s="15"/>
      <c r="DN83" s="15"/>
      <c r="DO83" s="15"/>
      <c r="DP83" s="15"/>
      <c r="DQ83" s="15"/>
      <c r="DR83" s="15"/>
      <c r="DS83" s="15"/>
      <c r="DT83" s="15"/>
      <c r="DU83" s="15"/>
      <c r="DV83" s="15"/>
      <c r="DW83" s="15"/>
      <c r="DX83" s="15"/>
      <c r="DY83" s="15"/>
      <c r="DZ83" s="15"/>
      <c r="EA83" s="15"/>
      <c r="EB83" s="15"/>
      <c r="EC83" s="15"/>
      <c r="ED83" s="15"/>
      <c r="EE83" s="15"/>
      <c r="EF83" s="15"/>
      <c r="EG83" s="15"/>
      <c r="EH83" s="15"/>
      <c r="EI83" s="15"/>
      <c r="EJ83" s="15"/>
      <c r="EK83" s="15"/>
      <c r="EL83" s="15"/>
      <c r="EM83" s="15"/>
      <c r="EN83" s="15"/>
      <c r="EO83" s="15"/>
      <c r="EP83" s="15"/>
      <c r="EQ83" s="15"/>
      <c r="ER83" s="15"/>
      <c r="ES83" s="15"/>
      <c r="ET83" s="15"/>
      <c r="EU83" s="15"/>
      <c r="EV83" s="15"/>
      <c r="EW83" s="15"/>
      <c r="EX83" s="15"/>
      <c r="EY83" s="15"/>
      <c r="EZ83" s="15"/>
      <c r="FA83" s="15"/>
      <c r="FB83" s="15"/>
      <c r="FC83" s="15"/>
      <c r="FD83" s="15"/>
      <c r="FE83" s="15"/>
      <c r="FF83" s="15"/>
      <c r="FG83" s="15"/>
      <c r="FH83" s="15"/>
      <c r="FI83" s="15"/>
      <c r="FJ83" s="15"/>
      <c r="FK83" s="15"/>
      <c r="FL83" s="15"/>
      <c r="FM83" s="15"/>
      <c r="FN83" s="15"/>
      <c r="FO83" s="15"/>
      <c r="FP83" s="15"/>
      <c r="FQ83" s="15"/>
      <c r="FR83" s="15"/>
      <c r="FS83" s="15"/>
      <c r="FT83" s="15"/>
      <c r="FU83" s="15"/>
      <c r="FV83" s="15"/>
      <c r="FW83" s="15"/>
      <c r="FX83" s="15"/>
      <c r="FY83" s="15"/>
      <c r="FZ83" s="15"/>
      <c r="GA83" s="15"/>
      <c r="GB83" s="15"/>
      <c r="GC83" s="15"/>
      <c r="GD83" s="15"/>
      <c r="GE83" s="15"/>
      <c r="GF83" s="15"/>
      <c r="GG83" s="15"/>
      <c r="GH83" s="15"/>
      <c r="GI83" s="15"/>
      <c r="GJ83" s="15"/>
      <c r="GK83" s="15"/>
      <c r="GL83" s="15"/>
      <c r="GM83" s="15"/>
      <c r="GN83" s="15"/>
      <c r="GO83" s="15"/>
      <c r="GP83" s="15"/>
      <c r="GQ83" s="15"/>
      <c r="GR83" s="15"/>
      <c r="GS83" s="15"/>
      <c r="GT83" s="15"/>
      <c r="GU83" s="15"/>
      <c r="GV83" s="15"/>
      <c r="GW83" s="15"/>
      <c r="GX83" s="15"/>
      <c r="GY83" s="15"/>
      <c r="GZ83" s="15"/>
      <c r="HA83" s="15"/>
      <c r="HB83" s="15"/>
      <c r="HC83" s="15"/>
      <c r="HD83" s="15"/>
      <c r="HE83" s="15"/>
      <c r="HF83" s="15"/>
      <c r="HG83" s="15"/>
      <c r="HH83" s="15"/>
      <c r="HI83" s="15"/>
      <c r="HJ83" s="15"/>
      <c r="HK83" s="15"/>
      <c r="HL83" s="15"/>
      <c r="HM83" s="15"/>
      <c r="HN83" s="15"/>
      <c r="HO83" s="15"/>
      <c r="HP83" s="15"/>
      <c r="HQ83" s="15"/>
      <c r="HR83" s="15"/>
      <c r="HS83" s="15"/>
      <c r="HT83" s="15"/>
      <c r="HU83" s="15"/>
      <c r="HV83" s="15"/>
    </row>
    <row r="84" spans="1:230" customFormat="1">
      <c r="A84" s="42"/>
      <c r="B84" s="45"/>
      <c r="C84" s="17"/>
      <c r="D84" s="17"/>
      <c r="E84" s="17"/>
      <c r="F84" s="17"/>
      <c r="G84" s="17"/>
      <c r="H84" s="17"/>
      <c r="I84" s="17"/>
      <c r="J84" s="17"/>
      <c r="K84" s="80"/>
      <c r="L84" s="80"/>
      <c r="M84" s="80"/>
      <c r="N84" s="80"/>
      <c r="O84" s="75"/>
      <c r="P84" s="75"/>
      <c r="Q84" s="75"/>
      <c r="R84" s="75"/>
      <c r="S84" s="75"/>
      <c r="T84" s="75"/>
      <c r="U84" s="75"/>
      <c r="V84" s="75"/>
      <c r="W84" s="75"/>
      <c r="X84" s="75"/>
      <c r="Y84" s="75"/>
      <c r="Z84" s="75"/>
      <c r="AA84" s="45"/>
      <c r="AB84" s="42"/>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c r="BI84" s="15"/>
      <c r="BJ84" s="15"/>
      <c r="BK84" s="15"/>
      <c r="BL84" s="15"/>
      <c r="BM84" s="15"/>
      <c r="BN84" s="15"/>
      <c r="BO84" s="15"/>
      <c r="BP84" s="15"/>
      <c r="BQ84" s="15"/>
      <c r="BR84" s="15"/>
      <c r="BS84" s="15"/>
      <c r="BT84" s="15"/>
      <c r="BU84" s="15"/>
      <c r="BV84" s="15"/>
      <c r="BW84" s="15"/>
      <c r="BX84" s="15"/>
      <c r="BY84" s="15"/>
      <c r="BZ84" s="15"/>
      <c r="CA84" s="15"/>
      <c r="CB84" s="15"/>
      <c r="CC84" s="15"/>
      <c r="CD84" s="15"/>
      <c r="CE84" s="15"/>
      <c r="CF84" s="15"/>
      <c r="CG84" s="15"/>
      <c r="CH84" s="15"/>
      <c r="CI84" s="15"/>
      <c r="CJ84" s="15"/>
      <c r="CK84" s="15"/>
      <c r="CL84" s="15"/>
      <c r="CM84" s="15"/>
      <c r="CN84" s="15"/>
      <c r="CO84" s="15"/>
      <c r="CP84" s="15"/>
      <c r="CQ84" s="15"/>
      <c r="CR84" s="15"/>
      <c r="CS84" s="15"/>
      <c r="CT84" s="15"/>
      <c r="CU84" s="15"/>
      <c r="CV84" s="15"/>
      <c r="CW84" s="15"/>
      <c r="CX84" s="15"/>
      <c r="CY84" s="15"/>
      <c r="CZ84" s="15"/>
      <c r="DA84" s="15"/>
      <c r="DB84" s="15"/>
      <c r="DC84" s="15"/>
      <c r="DD84" s="15"/>
      <c r="DE84" s="15"/>
      <c r="DF84" s="15"/>
      <c r="DG84" s="15"/>
      <c r="DH84" s="15"/>
      <c r="DI84" s="15"/>
      <c r="DJ84" s="15"/>
      <c r="DK84" s="15"/>
      <c r="DL84" s="15"/>
      <c r="DM84" s="15"/>
      <c r="DN84" s="15"/>
      <c r="DO84" s="15"/>
      <c r="DP84" s="15"/>
      <c r="DQ84" s="15"/>
      <c r="DR84" s="15"/>
      <c r="DS84" s="15"/>
      <c r="DT84" s="15"/>
      <c r="DU84" s="15"/>
      <c r="DV84" s="15"/>
      <c r="DW84" s="15"/>
      <c r="DX84" s="15"/>
      <c r="DY84" s="15"/>
      <c r="DZ84" s="15"/>
      <c r="EA84" s="15"/>
      <c r="EB84" s="15"/>
      <c r="EC84" s="15"/>
      <c r="ED84" s="15"/>
      <c r="EE84" s="15"/>
      <c r="EF84" s="15"/>
      <c r="EG84" s="15"/>
      <c r="EH84" s="15"/>
      <c r="EI84" s="15"/>
      <c r="EJ84" s="15"/>
      <c r="EK84" s="15"/>
      <c r="EL84" s="15"/>
      <c r="EM84" s="15"/>
      <c r="EN84" s="15"/>
      <c r="EO84" s="15"/>
      <c r="EP84" s="15"/>
      <c r="EQ84" s="15"/>
      <c r="ER84" s="15"/>
      <c r="ES84" s="15"/>
      <c r="ET84" s="15"/>
      <c r="EU84" s="15"/>
      <c r="EV84" s="15"/>
      <c r="EW84" s="15"/>
      <c r="EX84" s="15"/>
      <c r="EY84" s="15"/>
      <c r="EZ84" s="15"/>
      <c r="FA84" s="15"/>
      <c r="FB84" s="15"/>
      <c r="FC84" s="15"/>
      <c r="FD84" s="15"/>
      <c r="FE84" s="15"/>
      <c r="FF84" s="15"/>
      <c r="FG84" s="15"/>
      <c r="FH84" s="15"/>
      <c r="FI84" s="15"/>
      <c r="FJ84" s="15"/>
      <c r="FK84" s="15"/>
      <c r="FL84" s="15"/>
      <c r="FM84" s="15"/>
      <c r="FN84" s="15"/>
      <c r="FO84" s="15"/>
      <c r="FP84" s="15"/>
      <c r="FQ84" s="15"/>
      <c r="FR84" s="15"/>
      <c r="FS84" s="15"/>
      <c r="FT84" s="15"/>
      <c r="FU84" s="15"/>
      <c r="FV84" s="15"/>
      <c r="FW84" s="15"/>
      <c r="FX84" s="15"/>
      <c r="FY84" s="15"/>
      <c r="FZ84" s="15"/>
      <c r="GA84" s="15"/>
      <c r="GB84" s="15"/>
      <c r="GC84" s="15"/>
      <c r="GD84" s="15"/>
      <c r="GE84" s="15"/>
      <c r="GF84" s="15"/>
      <c r="GG84" s="15"/>
      <c r="GH84" s="15"/>
      <c r="GI84" s="15"/>
      <c r="GJ84" s="15"/>
      <c r="GK84" s="15"/>
      <c r="GL84" s="15"/>
      <c r="GM84" s="15"/>
      <c r="GN84" s="15"/>
      <c r="GO84" s="15"/>
      <c r="GP84" s="15"/>
      <c r="GQ84" s="15"/>
      <c r="GR84" s="15"/>
      <c r="GS84" s="15"/>
      <c r="GT84" s="15"/>
      <c r="GU84" s="15"/>
      <c r="GV84" s="15"/>
      <c r="GW84" s="15"/>
      <c r="GX84" s="15"/>
      <c r="GY84" s="15"/>
      <c r="GZ84" s="15"/>
      <c r="HA84" s="15"/>
      <c r="HB84" s="15"/>
      <c r="HC84" s="15"/>
      <c r="HD84" s="15"/>
      <c r="HE84" s="15"/>
      <c r="HF84" s="15"/>
      <c r="HG84" s="15"/>
      <c r="HH84" s="15"/>
      <c r="HI84" s="15"/>
      <c r="HJ84" s="15"/>
      <c r="HK84" s="15"/>
      <c r="HL84" s="15"/>
      <c r="HM84" s="15"/>
      <c r="HN84" s="15"/>
      <c r="HO84" s="15"/>
      <c r="HP84" s="15"/>
      <c r="HQ84" s="15"/>
      <c r="HR84" s="15"/>
      <c r="HS84" s="15"/>
      <c r="HT84" s="15"/>
      <c r="HU84" s="15"/>
      <c r="HV84" s="15"/>
    </row>
    <row r="85" spans="1:230" customFormat="1">
      <c r="A85" s="42"/>
      <c r="B85" s="45"/>
      <c r="C85" s="56"/>
      <c r="D85" s="56"/>
      <c r="E85" s="45"/>
      <c r="F85" s="45"/>
      <c r="G85" s="15"/>
      <c r="H85" s="15"/>
      <c r="I85" s="15"/>
      <c r="J85" s="15"/>
      <c r="K85" s="80"/>
      <c r="L85" s="80"/>
      <c r="M85" s="80"/>
      <c r="N85" s="80"/>
      <c r="O85" s="45"/>
      <c r="P85" s="45"/>
      <c r="Q85" s="45"/>
      <c r="R85" s="45"/>
      <c r="S85" s="45"/>
      <c r="T85" s="45"/>
      <c r="U85" s="45"/>
      <c r="V85" s="45"/>
      <c r="W85" s="45"/>
      <c r="X85" s="45"/>
      <c r="Y85" s="45"/>
      <c r="Z85" s="45"/>
      <c r="AA85" s="45"/>
      <c r="AB85" s="42"/>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c r="BI85" s="15"/>
      <c r="BJ85" s="15"/>
      <c r="BK85" s="15"/>
      <c r="BL85" s="15"/>
      <c r="BM85" s="15"/>
      <c r="BN85" s="15"/>
      <c r="BO85" s="15"/>
      <c r="BP85" s="15"/>
      <c r="BQ85" s="15"/>
      <c r="BR85" s="15"/>
      <c r="BS85" s="15"/>
      <c r="BT85" s="15"/>
      <c r="BU85" s="15"/>
      <c r="BV85" s="15"/>
      <c r="BW85" s="15"/>
      <c r="BX85" s="15"/>
      <c r="BY85" s="15"/>
      <c r="BZ85" s="15"/>
      <c r="CA85" s="15"/>
      <c r="CB85" s="15"/>
      <c r="CC85" s="15"/>
      <c r="CD85" s="15"/>
      <c r="CE85" s="15"/>
      <c r="CF85" s="15"/>
      <c r="CG85" s="15"/>
      <c r="CH85" s="15"/>
      <c r="CI85" s="15"/>
      <c r="CJ85" s="15"/>
      <c r="CK85" s="15"/>
      <c r="CL85" s="15"/>
      <c r="CM85" s="15"/>
      <c r="CN85" s="15"/>
      <c r="CO85" s="15"/>
      <c r="CP85" s="15"/>
      <c r="CQ85" s="15"/>
      <c r="CR85" s="15"/>
      <c r="CS85" s="15"/>
      <c r="CT85" s="15"/>
      <c r="CU85" s="15"/>
      <c r="CV85" s="15"/>
      <c r="CW85" s="15"/>
      <c r="CX85" s="15"/>
      <c r="CY85" s="15"/>
      <c r="CZ85" s="15"/>
      <c r="DA85" s="15"/>
      <c r="DB85" s="15"/>
      <c r="DC85" s="15"/>
      <c r="DD85" s="15"/>
      <c r="DE85" s="15"/>
      <c r="DF85" s="15"/>
      <c r="DG85" s="15"/>
      <c r="DH85" s="15"/>
      <c r="DI85" s="15"/>
      <c r="DJ85" s="15"/>
      <c r="DK85" s="15"/>
      <c r="DL85" s="15"/>
      <c r="DM85" s="15"/>
      <c r="DN85" s="15"/>
      <c r="DO85" s="15"/>
      <c r="DP85" s="15"/>
      <c r="DQ85" s="15"/>
      <c r="DR85" s="15"/>
      <c r="DS85" s="15"/>
      <c r="DT85" s="15"/>
      <c r="DU85" s="15"/>
      <c r="DV85" s="15"/>
      <c r="DW85" s="15"/>
      <c r="DX85" s="15"/>
      <c r="DY85" s="15"/>
      <c r="DZ85" s="15"/>
      <c r="EA85" s="15"/>
      <c r="EB85" s="15"/>
      <c r="EC85" s="15"/>
      <c r="ED85" s="15"/>
      <c r="EE85" s="15"/>
      <c r="EF85" s="15"/>
      <c r="EG85" s="15"/>
      <c r="EH85" s="15"/>
      <c r="EI85" s="15"/>
      <c r="EJ85" s="15"/>
      <c r="EK85" s="15"/>
      <c r="EL85" s="15"/>
      <c r="EM85" s="15"/>
      <c r="EN85" s="15"/>
      <c r="EO85" s="15"/>
      <c r="EP85" s="15"/>
      <c r="EQ85" s="15"/>
      <c r="ER85" s="15"/>
      <c r="ES85" s="15"/>
      <c r="ET85" s="15"/>
      <c r="EU85" s="15"/>
      <c r="EV85" s="15"/>
      <c r="EW85" s="15"/>
      <c r="EX85" s="15"/>
      <c r="EY85" s="15"/>
      <c r="EZ85" s="15"/>
      <c r="FA85" s="15"/>
      <c r="FB85" s="15"/>
      <c r="FC85" s="15"/>
      <c r="FD85" s="15"/>
      <c r="FE85" s="15"/>
      <c r="FF85" s="15"/>
      <c r="FG85" s="15"/>
      <c r="FH85" s="15"/>
      <c r="FI85" s="15"/>
      <c r="FJ85" s="15"/>
      <c r="FK85" s="15"/>
      <c r="FL85" s="15"/>
      <c r="FM85" s="15"/>
      <c r="FN85" s="15"/>
      <c r="FO85" s="15"/>
      <c r="FP85" s="15"/>
      <c r="FQ85" s="15"/>
      <c r="FR85" s="15"/>
      <c r="FS85" s="15"/>
      <c r="FT85" s="15"/>
      <c r="FU85" s="15"/>
      <c r="FV85" s="15"/>
      <c r="FW85" s="15"/>
      <c r="FX85" s="15"/>
      <c r="FY85" s="15"/>
      <c r="FZ85" s="15"/>
      <c r="GA85" s="15"/>
      <c r="GB85" s="15"/>
      <c r="GC85" s="15"/>
      <c r="GD85" s="15"/>
      <c r="GE85" s="15"/>
      <c r="GF85" s="15"/>
      <c r="GG85" s="15"/>
      <c r="GH85" s="15"/>
      <c r="GI85" s="15"/>
      <c r="GJ85" s="15"/>
      <c r="GK85" s="15"/>
      <c r="GL85" s="15"/>
      <c r="GM85" s="15"/>
      <c r="GN85" s="15"/>
      <c r="GO85" s="15"/>
      <c r="GP85" s="15"/>
      <c r="GQ85" s="15"/>
      <c r="GR85" s="15"/>
      <c r="GS85" s="15"/>
      <c r="GT85" s="15"/>
      <c r="GU85" s="15"/>
      <c r="GV85" s="15"/>
      <c r="GW85" s="15"/>
      <c r="GX85" s="15"/>
      <c r="GY85" s="15"/>
      <c r="GZ85" s="15"/>
      <c r="HA85" s="15"/>
      <c r="HB85" s="15"/>
      <c r="HC85" s="15"/>
      <c r="HD85" s="15"/>
      <c r="HE85" s="15"/>
      <c r="HF85" s="15"/>
      <c r="HG85" s="15"/>
      <c r="HH85" s="15"/>
      <c r="HI85" s="15"/>
      <c r="HJ85" s="15"/>
      <c r="HK85" s="15"/>
      <c r="HL85" s="15"/>
      <c r="HM85" s="15"/>
      <c r="HN85" s="15"/>
      <c r="HO85" s="15"/>
      <c r="HP85" s="15"/>
      <c r="HQ85" s="15"/>
      <c r="HR85" s="15"/>
      <c r="HS85" s="15"/>
      <c r="HT85" s="15"/>
      <c r="HU85" s="15"/>
      <c r="HV85" s="15"/>
    </row>
    <row r="86" spans="1:230">
      <c r="A86" s="42"/>
      <c r="B86" s="15"/>
      <c r="C86" s="121"/>
      <c r="D86" s="20"/>
      <c r="E86" s="20"/>
      <c r="F86" s="15"/>
      <c r="G86" s="20"/>
      <c r="H86" s="20"/>
      <c r="I86" s="20"/>
      <c r="J86" s="20"/>
      <c r="K86" s="20"/>
      <c r="L86" s="20"/>
      <c r="M86" s="20"/>
      <c r="N86" s="20"/>
      <c r="O86" s="20"/>
      <c r="P86" s="20"/>
      <c r="Q86" s="20"/>
      <c r="R86" s="20"/>
      <c r="S86" s="20"/>
      <c r="T86" s="20"/>
      <c r="U86" s="20"/>
      <c r="V86" s="20"/>
      <c r="AB86" s="42"/>
    </row>
    <row r="87" spans="1:230">
      <c r="A87" s="42"/>
      <c r="B87" s="15"/>
      <c r="C87" s="121"/>
      <c r="D87" s="20"/>
      <c r="E87" s="20"/>
      <c r="F87" s="15"/>
      <c r="G87" s="20"/>
      <c r="H87" s="20"/>
      <c r="I87" s="20"/>
      <c r="J87" s="20"/>
      <c r="K87" s="20"/>
      <c r="L87" s="20"/>
      <c r="M87" s="121"/>
      <c r="N87" s="20"/>
      <c r="O87" s="20"/>
      <c r="P87" s="15"/>
      <c r="Q87" s="20"/>
      <c r="R87" s="20"/>
      <c r="S87" s="20"/>
      <c r="T87" s="20"/>
      <c r="U87" s="20"/>
      <c r="V87" s="20"/>
      <c r="AB87" s="42"/>
    </row>
    <row r="88" spans="1:230">
      <c r="A88" s="42"/>
      <c r="B88" s="15"/>
      <c r="C88" s="45"/>
      <c r="D88" s="125" t="s">
        <v>526</v>
      </c>
      <c r="E88" s="55"/>
      <c r="F88" s="54"/>
      <c r="G88" s="54"/>
      <c r="H88" s="55"/>
      <c r="I88" s="125" t="s">
        <v>527</v>
      </c>
      <c r="J88" s="55"/>
      <c r="K88" s="55"/>
      <c r="L88" s="125" t="s">
        <v>528</v>
      </c>
      <c r="M88" s="55"/>
      <c r="N88" s="20"/>
      <c r="O88" s="20"/>
      <c r="P88" s="20"/>
      <c r="Q88" s="20"/>
      <c r="R88" s="20"/>
      <c r="S88" s="20"/>
      <c r="T88" s="20"/>
      <c r="U88" s="20"/>
      <c r="V88" s="20"/>
      <c r="AB88" s="42"/>
    </row>
    <row r="89" spans="1:230">
      <c r="A89" s="42"/>
      <c r="B89" s="15"/>
      <c r="C89" s="45"/>
      <c r="D89" s="49"/>
      <c r="E89" s="45"/>
      <c r="F89" s="49"/>
      <c r="G89" s="49"/>
      <c r="H89" s="45"/>
      <c r="I89" s="45"/>
      <c r="J89" s="20"/>
      <c r="K89" s="20"/>
      <c r="L89" s="20"/>
      <c r="M89" s="20"/>
      <c r="N89" s="20"/>
      <c r="O89" s="20"/>
      <c r="P89" s="20"/>
      <c r="Q89" s="20"/>
      <c r="R89" s="20"/>
      <c r="S89" s="20"/>
      <c r="T89" s="20"/>
      <c r="U89" s="20"/>
      <c r="V89" s="20"/>
      <c r="AB89" s="42"/>
    </row>
    <row r="90" spans="1:230" ht="14.4" customHeight="1">
      <c r="A90" s="42"/>
      <c r="B90" s="15"/>
      <c r="C90" s="80" t="s">
        <v>525</v>
      </c>
      <c r="D90" s="15"/>
      <c r="E90" s="57" t="str">
        <f>Obliczenia1!B30</f>
        <v>Południe</v>
      </c>
      <c r="F90" s="15"/>
      <c r="G90" s="15"/>
      <c r="H90" s="15"/>
      <c r="I90" s="126">
        <f>Obliczenia1!L30</f>
        <v>648</v>
      </c>
      <c r="J90" s="58" t="s">
        <v>17</v>
      </c>
      <c r="K90" s="128"/>
      <c r="L90" s="126">
        <f>Obliczenia1!L45</f>
        <v>281.39999999999998</v>
      </c>
      <c r="M90" s="58" t="s">
        <v>17</v>
      </c>
      <c r="N90" s="15"/>
      <c r="O90" s="57"/>
      <c r="P90" s="15"/>
      <c r="Q90" s="15"/>
      <c r="R90" s="15"/>
      <c r="S90" s="15"/>
      <c r="T90" s="15"/>
      <c r="U90" s="20"/>
      <c r="V90" s="20"/>
      <c r="AB90" s="42"/>
    </row>
    <row r="91" spans="1:230">
      <c r="A91" s="42"/>
      <c r="B91" s="15"/>
      <c r="C91" s="80" t="s">
        <v>525</v>
      </c>
      <c r="D91" s="15"/>
      <c r="E91" s="57" t="str">
        <f>Obliczenia1!B31</f>
        <v>Zachód</v>
      </c>
      <c r="F91" s="15"/>
      <c r="G91" s="15"/>
      <c r="H91" s="15"/>
      <c r="I91" s="126">
        <f>Obliczenia1!L31</f>
        <v>0</v>
      </c>
      <c r="J91" s="58" t="s">
        <v>17</v>
      </c>
      <c r="K91" s="128"/>
      <c r="L91" s="126">
        <f>Obliczenia1!L46</f>
        <v>232.20000000000002</v>
      </c>
      <c r="M91" s="58" t="s">
        <v>17</v>
      </c>
      <c r="N91" s="15"/>
      <c r="O91" s="57"/>
      <c r="P91" s="15"/>
      <c r="Q91" s="15"/>
      <c r="R91" s="15"/>
      <c r="S91" s="15"/>
      <c r="T91" s="15"/>
      <c r="U91" s="20"/>
      <c r="V91" s="20"/>
      <c r="AB91" s="42"/>
    </row>
    <row r="92" spans="1:230">
      <c r="A92" s="42"/>
      <c r="B92" s="15"/>
      <c r="C92" s="80" t="s">
        <v>525</v>
      </c>
      <c r="D92" s="15"/>
      <c r="E92" s="57" t="str">
        <f>Obliczenia1!B32</f>
        <v>Północ</v>
      </c>
      <c r="F92" s="15"/>
      <c r="G92" s="15"/>
      <c r="H92" s="15"/>
      <c r="I92" s="126">
        <f>Obliczenia1!L32</f>
        <v>120</v>
      </c>
      <c r="J92" s="58" t="s">
        <v>17</v>
      </c>
      <c r="K92" s="128"/>
      <c r="L92" s="126">
        <f>Obliczenia1!L47</f>
        <v>114.16</v>
      </c>
      <c r="M92" s="58" t="s">
        <v>17</v>
      </c>
      <c r="N92" s="15"/>
      <c r="O92" s="57"/>
      <c r="P92" s="15"/>
      <c r="Q92" s="15"/>
      <c r="R92" s="15"/>
      <c r="S92" s="15"/>
      <c r="T92" s="15"/>
      <c r="U92" s="20"/>
      <c r="V92" s="20"/>
      <c r="AB92" s="42"/>
    </row>
    <row r="93" spans="1:230">
      <c r="A93" s="42"/>
      <c r="B93" s="15"/>
      <c r="C93" s="80" t="s">
        <v>525</v>
      </c>
      <c r="D93" s="15"/>
      <c r="E93" s="57" t="str">
        <f>Obliczenia1!B33</f>
        <v>Wschód</v>
      </c>
      <c r="F93" s="15"/>
      <c r="G93" s="15"/>
      <c r="H93" s="15"/>
      <c r="I93" s="126">
        <f>Obliczenia1!L33</f>
        <v>0</v>
      </c>
      <c r="J93" s="58" t="s">
        <v>17</v>
      </c>
      <c r="K93" s="128"/>
      <c r="L93" s="126">
        <f>Obliczenia1!L48</f>
        <v>92.88</v>
      </c>
      <c r="M93" s="58" t="s">
        <v>17</v>
      </c>
      <c r="N93" s="15"/>
      <c r="O93" s="57"/>
      <c r="P93" s="15"/>
      <c r="Q93" s="15"/>
      <c r="R93" s="15"/>
      <c r="S93" s="15"/>
      <c r="T93" s="15"/>
      <c r="U93" s="20"/>
      <c r="V93" s="20"/>
      <c r="AB93" s="42"/>
    </row>
    <row r="94" spans="1:230">
      <c r="A94" s="42"/>
      <c r="B94" s="15"/>
      <c r="C94" s="57"/>
      <c r="D94" s="20"/>
      <c r="E94" s="20"/>
      <c r="F94" s="126"/>
      <c r="G94" s="58"/>
      <c r="H94" s="15"/>
      <c r="I94" s="20"/>
      <c r="J94" s="20"/>
      <c r="K94" s="20"/>
      <c r="L94" s="20"/>
      <c r="M94" s="20"/>
      <c r="N94" s="20"/>
      <c r="O94" s="20"/>
      <c r="P94" s="20"/>
      <c r="Q94" s="20"/>
      <c r="R94" s="20"/>
      <c r="S94" s="20"/>
      <c r="T94" s="20"/>
      <c r="U94" s="20"/>
      <c r="V94" s="20"/>
      <c r="AB94" s="42"/>
    </row>
    <row r="95" spans="1:230">
      <c r="A95" s="42"/>
      <c r="B95" s="15"/>
      <c r="C95" s="57" t="s">
        <v>521</v>
      </c>
      <c r="D95" s="20"/>
      <c r="E95" s="20"/>
      <c r="F95" s="126"/>
      <c r="G95" s="58"/>
      <c r="H95" s="15"/>
      <c r="I95" s="130">
        <f>Obliczenia1!R35+Obliczenia1!L49</f>
        <v>1368</v>
      </c>
      <c r="J95" s="58" t="s">
        <v>17</v>
      </c>
      <c r="K95" s="144" t="s">
        <v>460</v>
      </c>
      <c r="L95" s="20"/>
      <c r="M95" s="20"/>
      <c r="N95" s="20"/>
      <c r="O95" s="20"/>
      <c r="P95" s="20"/>
      <c r="Q95" s="20"/>
      <c r="R95" s="20"/>
      <c r="S95" s="20"/>
      <c r="T95" s="20"/>
      <c r="U95" s="20"/>
      <c r="V95" s="20"/>
      <c r="AB95" s="42"/>
    </row>
    <row r="96" spans="1:230">
      <c r="A96" s="42"/>
      <c r="B96" s="15"/>
      <c r="C96" s="57"/>
      <c r="D96" s="20"/>
      <c r="E96" s="20"/>
      <c r="F96" s="126"/>
      <c r="G96" s="58"/>
      <c r="H96" s="126"/>
      <c r="I96" s="58"/>
      <c r="J96" s="128"/>
      <c r="K96" s="20"/>
      <c r="L96" s="20"/>
      <c r="M96" s="20"/>
      <c r="N96" s="20"/>
      <c r="O96" s="20"/>
      <c r="P96" s="20"/>
      <c r="Q96" s="20"/>
      <c r="R96" s="20"/>
      <c r="S96" s="20"/>
      <c r="T96" s="20"/>
      <c r="U96" s="20"/>
      <c r="V96" s="20"/>
      <c r="AB96" s="42"/>
    </row>
    <row r="97" spans="1:230" customFormat="1">
      <c r="A97" s="42"/>
      <c r="B97" s="45"/>
      <c r="C97" s="56"/>
      <c r="D97" s="56"/>
      <c r="E97" s="45"/>
      <c r="F97" s="45"/>
      <c r="G97" s="15"/>
      <c r="H97" s="15"/>
      <c r="I97" s="15"/>
      <c r="J97" s="15"/>
      <c r="K97" s="80"/>
      <c r="L97" s="80"/>
      <c r="M97" s="80"/>
      <c r="N97" s="80"/>
      <c r="O97" s="45"/>
      <c r="P97" s="45"/>
      <c r="Q97" s="45"/>
      <c r="R97" s="45"/>
      <c r="S97" s="45"/>
      <c r="T97" s="45"/>
      <c r="U97" s="45"/>
      <c r="V97" s="45"/>
      <c r="W97" s="45"/>
      <c r="X97" s="45"/>
      <c r="Y97" s="45"/>
      <c r="Z97" s="45"/>
      <c r="AA97" s="45"/>
      <c r="AB97" s="42"/>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c r="BI97" s="15"/>
      <c r="BJ97" s="15"/>
      <c r="BK97" s="15"/>
      <c r="BL97" s="15"/>
      <c r="BM97" s="15"/>
      <c r="BN97" s="15"/>
      <c r="BO97" s="15"/>
      <c r="BP97" s="15"/>
      <c r="BQ97" s="15"/>
      <c r="BR97" s="15"/>
      <c r="BS97" s="15"/>
      <c r="BT97" s="15"/>
      <c r="BU97" s="15"/>
      <c r="BV97" s="15"/>
      <c r="BW97" s="15"/>
      <c r="BX97" s="15"/>
      <c r="BY97" s="15"/>
      <c r="BZ97" s="15"/>
      <c r="CA97" s="15"/>
      <c r="CB97" s="15"/>
      <c r="CC97" s="15"/>
      <c r="CD97" s="15"/>
      <c r="CE97" s="15"/>
      <c r="CF97" s="15"/>
      <c r="CG97" s="15"/>
      <c r="CH97" s="15"/>
      <c r="CI97" s="15"/>
      <c r="CJ97" s="15"/>
      <c r="CK97" s="15"/>
      <c r="CL97" s="15"/>
      <c r="CM97" s="15"/>
      <c r="CN97" s="15"/>
      <c r="CO97" s="15"/>
      <c r="CP97" s="15"/>
      <c r="CQ97" s="15"/>
      <c r="CR97" s="15"/>
      <c r="CS97" s="15"/>
      <c r="CT97" s="15"/>
      <c r="CU97" s="15"/>
      <c r="CV97" s="15"/>
      <c r="CW97" s="15"/>
      <c r="CX97" s="15"/>
      <c r="CY97" s="15"/>
      <c r="CZ97" s="15"/>
      <c r="DA97" s="15"/>
      <c r="DB97" s="15"/>
      <c r="DC97" s="15"/>
      <c r="DD97" s="15"/>
      <c r="DE97" s="15"/>
      <c r="DF97" s="15"/>
      <c r="DG97" s="15"/>
      <c r="DH97" s="15"/>
      <c r="DI97" s="15"/>
      <c r="DJ97" s="15"/>
      <c r="DK97" s="15"/>
      <c r="DL97" s="15"/>
      <c r="DM97" s="15"/>
      <c r="DN97" s="15"/>
      <c r="DO97" s="15"/>
      <c r="DP97" s="15"/>
      <c r="DQ97" s="15"/>
      <c r="DR97" s="15"/>
      <c r="DS97" s="15"/>
      <c r="DT97" s="15"/>
      <c r="DU97" s="15"/>
      <c r="DV97" s="15"/>
      <c r="DW97" s="15"/>
      <c r="DX97" s="15"/>
      <c r="DY97" s="15"/>
      <c r="DZ97" s="15"/>
      <c r="EA97" s="15"/>
      <c r="EB97" s="15"/>
      <c r="EC97" s="15"/>
      <c r="ED97" s="15"/>
      <c r="EE97" s="15"/>
      <c r="EF97" s="15"/>
      <c r="EG97" s="15"/>
      <c r="EH97" s="15"/>
      <c r="EI97" s="15"/>
      <c r="EJ97" s="15"/>
      <c r="EK97" s="15"/>
      <c r="EL97" s="15"/>
      <c r="EM97" s="15"/>
      <c r="EN97" s="15"/>
      <c r="EO97" s="15"/>
      <c r="EP97" s="15"/>
      <c r="EQ97" s="15"/>
      <c r="ER97" s="15"/>
      <c r="ES97" s="15"/>
      <c r="ET97" s="15"/>
      <c r="EU97" s="15"/>
      <c r="EV97" s="15"/>
      <c r="EW97" s="15"/>
      <c r="EX97" s="15"/>
      <c r="EY97" s="15"/>
      <c r="EZ97" s="15"/>
      <c r="FA97" s="15"/>
      <c r="FB97" s="15"/>
      <c r="FC97" s="15"/>
      <c r="FD97" s="15"/>
      <c r="FE97" s="15"/>
      <c r="FF97" s="15"/>
      <c r="FG97" s="15"/>
      <c r="FH97" s="15"/>
      <c r="FI97" s="15"/>
      <c r="FJ97" s="15"/>
      <c r="FK97" s="15"/>
      <c r="FL97" s="15"/>
      <c r="FM97" s="15"/>
      <c r="FN97" s="15"/>
      <c r="FO97" s="15"/>
      <c r="FP97" s="15"/>
      <c r="FQ97" s="15"/>
      <c r="FR97" s="15"/>
      <c r="FS97" s="15"/>
      <c r="FT97" s="15"/>
      <c r="FU97" s="15"/>
      <c r="FV97" s="15"/>
      <c r="FW97" s="15"/>
      <c r="FX97" s="15"/>
      <c r="FY97" s="15"/>
      <c r="FZ97" s="15"/>
      <c r="GA97" s="15"/>
      <c r="GB97" s="15"/>
      <c r="GC97" s="15"/>
      <c r="GD97" s="15"/>
      <c r="GE97" s="15"/>
      <c r="GF97" s="15"/>
      <c r="GG97" s="15"/>
      <c r="GH97" s="15"/>
      <c r="GI97" s="15"/>
      <c r="GJ97" s="15"/>
      <c r="GK97" s="15"/>
      <c r="GL97" s="15"/>
      <c r="GM97" s="15"/>
      <c r="GN97" s="15"/>
      <c r="GO97" s="15"/>
      <c r="GP97" s="15"/>
      <c r="GQ97" s="15"/>
      <c r="GR97" s="15"/>
      <c r="GS97" s="15"/>
      <c r="GT97" s="15"/>
      <c r="GU97" s="15"/>
      <c r="GV97" s="15"/>
      <c r="GW97" s="15"/>
      <c r="GX97" s="15"/>
      <c r="GY97" s="15"/>
      <c r="GZ97" s="15"/>
      <c r="HA97" s="15"/>
      <c r="HB97" s="15"/>
      <c r="HC97" s="15"/>
      <c r="HD97" s="15"/>
      <c r="HE97" s="15"/>
      <c r="HF97" s="15"/>
      <c r="HG97" s="15"/>
      <c r="HH97" s="15"/>
      <c r="HI97" s="15"/>
      <c r="HJ97" s="15"/>
      <c r="HK97" s="15"/>
      <c r="HL97" s="15"/>
      <c r="HM97" s="15"/>
      <c r="HN97" s="15"/>
      <c r="HO97" s="15"/>
      <c r="HP97" s="15"/>
      <c r="HQ97" s="15"/>
      <c r="HR97" s="15"/>
      <c r="HS97" s="15"/>
      <c r="HT97" s="15"/>
      <c r="HU97" s="15"/>
      <c r="HV97" s="15"/>
    </row>
    <row r="98" spans="1:230" customFormat="1">
      <c r="A98" s="42"/>
      <c r="B98" s="47"/>
      <c r="C98" s="47"/>
      <c r="D98" s="47"/>
      <c r="E98" s="47"/>
      <c r="F98" s="47"/>
      <c r="G98" s="47"/>
      <c r="H98" s="47"/>
      <c r="I98" s="47"/>
      <c r="J98" s="47"/>
      <c r="K98" s="47"/>
      <c r="L98" s="47"/>
      <c r="M98" s="47"/>
      <c r="N98" s="47"/>
      <c r="O98" s="47"/>
      <c r="P98" s="47"/>
      <c r="Q98" s="47"/>
      <c r="R98" s="47"/>
      <c r="S98" s="47"/>
      <c r="T98" s="47"/>
      <c r="U98" s="47"/>
      <c r="V98" s="47"/>
      <c r="W98" s="47"/>
      <c r="X98" s="47"/>
      <c r="Y98" s="47"/>
      <c r="Z98" s="47"/>
      <c r="AA98" s="47"/>
      <c r="AB98" s="42"/>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c r="BI98" s="15"/>
      <c r="BJ98" s="15"/>
      <c r="BK98" s="15"/>
      <c r="BL98" s="15"/>
      <c r="BM98" s="15"/>
      <c r="BN98" s="15"/>
      <c r="BO98" s="15"/>
      <c r="BP98" s="15"/>
      <c r="BQ98" s="15"/>
      <c r="BR98" s="15"/>
      <c r="BS98" s="15"/>
      <c r="BT98" s="15"/>
      <c r="BU98" s="15"/>
      <c r="BV98" s="15"/>
      <c r="BW98" s="15"/>
      <c r="BX98" s="15"/>
      <c r="BY98" s="15"/>
      <c r="BZ98" s="15"/>
      <c r="CA98" s="15"/>
      <c r="CB98" s="15"/>
      <c r="CC98" s="15"/>
      <c r="CD98" s="15"/>
      <c r="CE98" s="15"/>
      <c r="CF98" s="15"/>
      <c r="CG98" s="15"/>
      <c r="CH98" s="15"/>
      <c r="CI98" s="15"/>
      <c r="CJ98" s="15"/>
      <c r="CK98" s="15"/>
      <c r="CL98" s="15"/>
      <c r="CM98" s="15"/>
      <c r="CN98" s="15"/>
      <c r="CO98" s="15"/>
      <c r="CP98" s="15"/>
      <c r="CQ98" s="15"/>
      <c r="CR98" s="15"/>
      <c r="CS98" s="15"/>
      <c r="CT98" s="15"/>
      <c r="CU98" s="15"/>
      <c r="CV98" s="15"/>
      <c r="CW98" s="15"/>
      <c r="CX98" s="15"/>
      <c r="CY98" s="15"/>
      <c r="CZ98" s="15"/>
      <c r="DA98" s="15"/>
      <c r="DB98" s="15"/>
      <c r="DC98" s="15"/>
      <c r="DD98" s="15"/>
      <c r="DE98" s="15"/>
      <c r="DF98" s="15"/>
      <c r="DG98" s="15"/>
      <c r="DH98" s="15"/>
      <c r="DI98" s="15"/>
      <c r="DJ98" s="15"/>
      <c r="DK98" s="15"/>
      <c r="DL98" s="15"/>
      <c r="DM98" s="15"/>
      <c r="DN98" s="15"/>
      <c r="DO98" s="15"/>
      <c r="DP98" s="15"/>
      <c r="DQ98" s="15"/>
      <c r="DR98" s="15"/>
      <c r="DS98" s="15"/>
      <c r="DT98" s="15"/>
      <c r="DU98" s="15"/>
      <c r="DV98" s="15"/>
      <c r="DW98" s="15"/>
      <c r="DX98" s="15"/>
      <c r="DY98" s="15"/>
      <c r="DZ98" s="15"/>
      <c r="EA98" s="15"/>
      <c r="EB98" s="15"/>
      <c r="EC98" s="15"/>
      <c r="ED98" s="15"/>
      <c r="EE98" s="15"/>
      <c r="EF98" s="15"/>
      <c r="EG98" s="15"/>
      <c r="EH98" s="15"/>
      <c r="EI98" s="15"/>
      <c r="EJ98" s="15"/>
      <c r="EK98" s="15"/>
      <c r="EL98" s="15"/>
      <c r="EM98" s="15"/>
      <c r="EN98" s="15"/>
      <c r="EO98" s="15"/>
      <c r="EP98" s="15"/>
      <c r="EQ98" s="15"/>
      <c r="ER98" s="15"/>
      <c r="ES98" s="15"/>
      <c r="ET98" s="15"/>
      <c r="EU98" s="15"/>
      <c r="EV98" s="15"/>
      <c r="EW98" s="15"/>
      <c r="EX98" s="15"/>
      <c r="EY98" s="15"/>
      <c r="EZ98" s="15"/>
      <c r="FA98" s="15"/>
      <c r="FB98" s="15"/>
      <c r="FC98" s="15"/>
      <c r="FD98" s="15"/>
      <c r="FE98" s="15"/>
      <c r="FF98" s="15"/>
      <c r="FG98" s="15"/>
      <c r="FH98" s="15"/>
      <c r="FI98" s="15"/>
      <c r="FJ98" s="15"/>
      <c r="FK98" s="15"/>
      <c r="FL98" s="15"/>
      <c r="FM98" s="15"/>
      <c r="FN98" s="15"/>
      <c r="FO98" s="15"/>
      <c r="FP98" s="15"/>
      <c r="FQ98" s="15"/>
      <c r="FR98" s="15"/>
      <c r="FS98" s="15"/>
      <c r="FT98" s="15"/>
      <c r="FU98" s="15"/>
      <c r="FV98" s="15"/>
      <c r="FW98" s="15"/>
      <c r="FX98" s="15"/>
      <c r="FY98" s="15"/>
      <c r="FZ98" s="15"/>
      <c r="GA98" s="15"/>
      <c r="GB98" s="15"/>
      <c r="GC98" s="15"/>
      <c r="GD98" s="15"/>
      <c r="GE98" s="15"/>
      <c r="GF98" s="15"/>
      <c r="GG98" s="15"/>
      <c r="GH98" s="15"/>
      <c r="GI98" s="15"/>
      <c r="GJ98" s="15"/>
      <c r="GK98" s="15"/>
      <c r="GL98" s="15"/>
      <c r="GM98" s="15"/>
      <c r="GN98" s="15"/>
      <c r="GO98" s="15"/>
      <c r="GP98" s="15"/>
      <c r="GQ98" s="15"/>
      <c r="GR98" s="15"/>
      <c r="GS98" s="15"/>
      <c r="GT98" s="15"/>
      <c r="GU98" s="15"/>
      <c r="GV98" s="15"/>
      <c r="GW98" s="15"/>
      <c r="GX98" s="15"/>
      <c r="GY98" s="15"/>
      <c r="GZ98" s="15"/>
      <c r="HA98" s="15"/>
      <c r="HB98" s="15"/>
      <c r="HC98" s="15"/>
      <c r="HD98" s="15"/>
      <c r="HE98" s="15"/>
      <c r="HF98" s="15"/>
      <c r="HG98" s="15"/>
      <c r="HH98" s="15"/>
      <c r="HI98" s="15"/>
      <c r="HJ98" s="15"/>
      <c r="HK98" s="15"/>
      <c r="HL98" s="15"/>
      <c r="HM98" s="15"/>
      <c r="HN98" s="15"/>
      <c r="HO98" s="15"/>
      <c r="HP98" s="15"/>
      <c r="HQ98" s="15"/>
      <c r="HR98" s="15"/>
      <c r="HS98" s="15"/>
      <c r="HT98" s="15"/>
      <c r="HU98" s="15"/>
      <c r="HV98" s="15"/>
    </row>
    <row r="99" spans="1:230" customFormat="1" ht="21">
      <c r="A99" s="42"/>
      <c r="B99" s="47"/>
      <c r="C99" s="53" t="s">
        <v>536</v>
      </c>
      <c r="D99" s="47"/>
      <c r="E99" s="47"/>
      <c r="F99" s="47"/>
      <c r="G99" s="47"/>
      <c r="H99" s="47"/>
      <c r="I99" s="47"/>
      <c r="J99" s="47"/>
      <c r="K99" s="47"/>
      <c r="L99" s="47"/>
      <c r="M99" s="47"/>
      <c r="N99" s="47"/>
      <c r="O99" s="47"/>
      <c r="P99" s="47"/>
      <c r="Q99" s="47"/>
      <c r="R99" s="47"/>
      <c r="S99" s="47"/>
      <c r="T99" s="47"/>
      <c r="U99" s="47"/>
      <c r="V99" s="47"/>
      <c r="W99" s="47"/>
      <c r="X99" s="47"/>
      <c r="Y99" s="47"/>
      <c r="Z99" s="47"/>
      <c r="AA99" s="47"/>
      <c r="AB99" s="42"/>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c r="BI99" s="15"/>
      <c r="BJ99" s="15"/>
      <c r="BK99" s="15"/>
      <c r="BL99" s="15"/>
      <c r="BM99" s="15"/>
      <c r="BN99" s="15"/>
      <c r="BO99" s="15"/>
      <c r="BP99" s="15"/>
      <c r="BQ99" s="15"/>
      <c r="BR99" s="15"/>
      <c r="BS99" s="15"/>
      <c r="BT99" s="15"/>
      <c r="BU99" s="15"/>
      <c r="BV99" s="15"/>
      <c r="BW99" s="15"/>
      <c r="BX99" s="15"/>
      <c r="BY99" s="15"/>
      <c r="BZ99" s="15"/>
      <c r="CA99" s="15"/>
      <c r="CB99" s="15"/>
      <c r="CC99" s="15"/>
      <c r="CD99" s="15"/>
      <c r="CE99" s="15"/>
      <c r="CF99" s="15"/>
      <c r="CG99" s="15"/>
      <c r="CH99" s="15"/>
      <c r="CI99" s="15"/>
      <c r="CJ99" s="15"/>
      <c r="CK99" s="15"/>
      <c r="CL99" s="15"/>
      <c r="CM99" s="15"/>
      <c r="CN99" s="15"/>
      <c r="CO99" s="15"/>
      <c r="CP99" s="15"/>
      <c r="CQ99" s="15"/>
      <c r="CR99" s="15"/>
      <c r="CS99" s="15"/>
      <c r="CT99" s="15"/>
      <c r="CU99" s="15"/>
      <c r="CV99" s="15"/>
      <c r="CW99" s="15"/>
      <c r="CX99" s="15"/>
      <c r="CY99" s="15"/>
      <c r="CZ99" s="15"/>
      <c r="DA99" s="15"/>
      <c r="DB99" s="15"/>
      <c r="DC99" s="15"/>
      <c r="DD99" s="15"/>
      <c r="DE99" s="15"/>
      <c r="DF99" s="15"/>
      <c r="DG99" s="15"/>
      <c r="DH99" s="15"/>
      <c r="DI99" s="15"/>
      <c r="DJ99" s="15"/>
      <c r="DK99" s="15"/>
      <c r="DL99" s="15"/>
      <c r="DM99" s="15"/>
      <c r="DN99" s="15"/>
      <c r="DO99" s="15"/>
      <c r="DP99" s="15"/>
      <c r="DQ99" s="15"/>
      <c r="DR99" s="15"/>
      <c r="DS99" s="15"/>
      <c r="DT99" s="15"/>
      <c r="DU99" s="15"/>
      <c r="DV99" s="15"/>
      <c r="DW99" s="15"/>
      <c r="DX99" s="15"/>
      <c r="DY99" s="15"/>
      <c r="DZ99" s="15"/>
      <c r="EA99" s="15"/>
      <c r="EB99" s="15"/>
      <c r="EC99" s="15"/>
      <c r="ED99" s="15"/>
      <c r="EE99" s="15"/>
      <c r="EF99" s="15"/>
      <c r="EG99" s="15"/>
      <c r="EH99" s="15"/>
      <c r="EI99" s="15"/>
      <c r="EJ99" s="15"/>
      <c r="EK99" s="15"/>
      <c r="EL99" s="15"/>
      <c r="EM99" s="15"/>
      <c r="EN99" s="15"/>
      <c r="EO99" s="15"/>
      <c r="EP99" s="15"/>
      <c r="EQ99" s="15"/>
      <c r="ER99" s="15"/>
      <c r="ES99" s="15"/>
      <c r="ET99" s="15"/>
      <c r="EU99" s="15"/>
      <c r="EV99" s="15"/>
      <c r="EW99" s="15"/>
      <c r="EX99" s="15"/>
      <c r="EY99" s="15"/>
      <c r="EZ99" s="15"/>
      <c r="FA99" s="15"/>
      <c r="FB99" s="15"/>
      <c r="FC99" s="15"/>
      <c r="FD99" s="15"/>
      <c r="FE99" s="15"/>
      <c r="FF99" s="15"/>
      <c r="FG99" s="15"/>
      <c r="FH99" s="15"/>
      <c r="FI99" s="15"/>
      <c r="FJ99" s="15"/>
      <c r="FK99" s="15"/>
      <c r="FL99" s="15"/>
      <c r="FM99" s="15"/>
      <c r="FN99" s="15"/>
      <c r="FO99" s="15"/>
      <c r="FP99" s="15"/>
      <c r="FQ99" s="15"/>
      <c r="FR99" s="15"/>
      <c r="FS99" s="15"/>
      <c r="FT99" s="15"/>
      <c r="FU99" s="15"/>
      <c r="FV99" s="15"/>
      <c r="FW99" s="15"/>
      <c r="FX99" s="15"/>
      <c r="FY99" s="15"/>
      <c r="FZ99" s="15"/>
      <c r="GA99" s="15"/>
      <c r="GB99" s="15"/>
      <c r="GC99" s="15"/>
      <c r="GD99" s="15"/>
      <c r="GE99" s="15"/>
      <c r="GF99" s="15"/>
      <c r="GG99" s="15"/>
      <c r="GH99" s="15"/>
      <c r="GI99" s="15"/>
      <c r="GJ99" s="15"/>
      <c r="GK99" s="15"/>
      <c r="GL99" s="15"/>
      <c r="GM99" s="15"/>
      <c r="GN99" s="15"/>
      <c r="GO99" s="15"/>
      <c r="GP99" s="15"/>
      <c r="GQ99" s="15"/>
      <c r="GR99" s="15"/>
      <c r="GS99" s="15"/>
      <c r="GT99" s="15"/>
      <c r="GU99" s="15"/>
      <c r="GV99" s="15"/>
      <c r="GW99" s="15"/>
      <c r="GX99" s="15"/>
      <c r="GY99" s="15"/>
      <c r="GZ99" s="15"/>
      <c r="HA99" s="15"/>
      <c r="HB99" s="15"/>
      <c r="HC99" s="15"/>
      <c r="HD99" s="15"/>
      <c r="HE99" s="15"/>
      <c r="HF99" s="15"/>
      <c r="HG99" s="15"/>
      <c r="HH99" s="15"/>
      <c r="HI99" s="15"/>
      <c r="HJ99" s="15"/>
      <c r="HK99" s="15"/>
      <c r="HL99" s="15"/>
      <c r="HM99" s="15"/>
      <c r="HN99" s="15"/>
      <c r="HO99" s="15"/>
      <c r="HP99" s="15"/>
      <c r="HQ99" s="15"/>
      <c r="HR99" s="15"/>
      <c r="HS99" s="15"/>
      <c r="HT99" s="15"/>
      <c r="HU99" s="15"/>
      <c r="HV99" s="15"/>
    </row>
    <row r="100" spans="1:230" customFormat="1">
      <c r="A100" s="42"/>
      <c r="B100" s="47"/>
      <c r="C100" s="47"/>
      <c r="D100" s="47"/>
      <c r="E100" s="47"/>
      <c r="F100" s="47"/>
      <c r="G100" s="47"/>
      <c r="H100" s="47"/>
      <c r="I100" s="47"/>
      <c r="J100" s="47"/>
      <c r="K100" s="47"/>
      <c r="L100" s="47"/>
      <c r="M100" s="47"/>
      <c r="N100" s="47"/>
      <c r="O100" s="47"/>
      <c r="P100" s="47"/>
      <c r="Q100" s="47"/>
      <c r="R100" s="47"/>
      <c r="S100" s="47"/>
      <c r="T100" s="47"/>
      <c r="U100" s="47"/>
      <c r="V100" s="47"/>
      <c r="W100" s="47"/>
      <c r="X100" s="47"/>
      <c r="Y100" s="47"/>
      <c r="Z100" s="47"/>
      <c r="AA100" s="47"/>
      <c r="AB100" s="42"/>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c r="BI100" s="15"/>
      <c r="BJ100" s="15"/>
      <c r="BK100" s="15"/>
      <c r="BL100" s="15"/>
      <c r="BM100" s="15"/>
      <c r="BN100" s="15"/>
      <c r="BO100" s="15"/>
      <c r="BP100" s="15"/>
      <c r="BQ100" s="15"/>
      <c r="BR100" s="15"/>
      <c r="BS100" s="15"/>
      <c r="BT100" s="15"/>
      <c r="BU100" s="15"/>
      <c r="BV100" s="15"/>
      <c r="BW100" s="15"/>
      <c r="BX100" s="15"/>
      <c r="BY100" s="15"/>
      <c r="BZ100" s="15"/>
      <c r="CA100" s="15"/>
      <c r="CB100" s="15"/>
      <c r="CC100" s="15"/>
      <c r="CD100" s="15"/>
      <c r="CE100" s="15"/>
      <c r="CF100" s="15"/>
      <c r="CG100" s="15"/>
      <c r="CH100" s="15"/>
      <c r="CI100" s="15"/>
      <c r="CJ100" s="15"/>
      <c r="CK100" s="15"/>
      <c r="CL100" s="15"/>
      <c r="CM100" s="15"/>
      <c r="CN100" s="15"/>
      <c r="CO100" s="15"/>
      <c r="CP100" s="15"/>
      <c r="CQ100" s="15"/>
      <c r="CR100" s="15"/>
      <c r="CS100" s="15"/>
      <c r="CT100" s="15"/>
      <c r="CU100" s="15"/>
      <c r="CV100" s="15"/>
      <c r="CW100" s="15"/>
      <c r="CX100" s="15"/>
      <c r="CY100" s="15"/>
      <c r="CZ100" s="15"/>
      <c r="DA100" s="15"/>
      <c r="DB100" s="15"/>
      <c r="DC100" s="15"/>
      <c r="DD100" s="15"/>
      <c r="DE100" s="15"/>
      <c r="DF100" s="15"/>
      <c r="DG100" s="15"/>
      <c r="DH100" s="15"/>
      <c r="DI100" s="15"/>
      <c r="DJ100" s="15"/>
      <c r="DK100" s="15"/>
      <c r="DL100" s="15"/>
      <c r="DM100" s="15"/>
      <c r="DN100" s="15"/>
      <c r="DO100" s="15"/>
      <c r="DP100" s="15"/>
      <c r="DQ100" s="15"/>
      <c r="DR100" s="15"/>
      <c r="DS100" s="15"/>
      <c r="DT100" s="15"/>
      <c r="DU100" s="15"/>
      <c r="DV100" s="15"/>
      <c r="DW100" s="15"/>
      <c r="DX100" s="15"/>
      <c r="DY100" s="15"/>
      <c r="DZ100" s="15"/>
      <c r="EA100" s="15"/>
      <c r="EB100" s="15"/>
      <c r="EC100" s="15"/>
      <c r="ED100" s="15"/>
      <c r="EE100" s="15"/>
      <c r="EF100" s="15"/>
      <c r="EG100" s="15"/>
      <c r="EH100" s="15"/>
      <c r="EI100" s="15"/>
      <c r="EJ100" s="15"/>
      <c r="EK100" s="15"/>
      <c r="EL100" s="15"/>
      <c r="EM100" s="15"/>
      <c r="EN100" s="15"/>
      <c r="EO100" s="15"/>
      <c r="EP100" s="15"/>
      <c r="EQ100" s="15"/>
      <c r="ER100" s="15"/>
      <c r="ES100" s="15"/>
      <c r="ET100" s="15"/>
      <c r="EU100" s="15"/>
      <c r="EV100" s="15"/>
      <c r="EW100" s="15"/>
      <c r="EX100" s="15"/>
      <c r="EY100" s="15"/>
      <c r="EZ100" s="15"/>
      <c r="FA100" s="15"/>
      <c r="FB100" s="15"/>
      <c r="FC100" s="15"/>
      <c r="FD100" s="15"/>
      <c r="FE100" s="15"/>
      <c r="FF100" s="15"/>
      <c r="FG100" s="15"/>
      <c r="FH100" s="15"/>
      <c r="FI100" s="15"/>
      <c r="FJ100" s="15"/>
      <c r="FK100" s="15"/>
      <c r="FL100" s="15"/>
      <c r="FM100" s="15"/>
      <c r="FN100" s="15"/>
      <c r="FO100" s="15"/>
      <c r="FP100" s="15"/>
      <c r="FQ100" s="15"/>
      <c r="FR100" s="15"/>
      <c r="FS100" s="15"/>
      <c r="FT100" s="15"/>
      <c r="FU100" s="15"/>
      <c r="FV100" s="15"/>
      <c r="FW100" s="15"/>
      <c r="FX100" s="15"/>
      <c r="FY100" s="15"/>
      <c r="FZ100" s="15"/>
      <c r="GA100" s="15"/>
      <c r="GB100" s="15"/>
      <c r="GC100" s="15"/>
      <c r="GD100" s="15"/>
      <c r="GE100" s="15"/>
      <c r="GF100" s="15"/>
      <c r="GG100" s="15"/>
      <c r="GH100" s="15"/>
      <c r="GI100" s="15"/>
      <c r="GJ100" s="15"/>
      <c r="GK100" s="15"/>
      <c r="GL100" s="15"/>
      <c r="GM100" s="15"/>
      <c r="GN100" s="15"/>
      <c r="GO100" s="15"/>
      <c r="GP100" s="15"/>
      <c r="GQ100" s="15"/>
      <c r="GR100" s="15"/>
      <c r="GS100" s="15"/>
      <c r="GT100" s="15"/>
      <c r="GU100" s="15"/>
      <c r="GV100" s="15"/>
      <c r="GW100" s="15"/>
      <c r="GX100" s="15"/>
      <c r="GY100" s="15"/>
      <c r="GZ100" s="15"/>
      <c r="HA100" s="15"/>
      <c r="HB100" s="15"/>
      <c r="HC100" s="15"/>
      <c r="HD100" s="15"/>
      <c r="HE100" s="15"/>
      <c r="HF100" s="15"/>
      <c r="HG100" s="15"/>
      <c r="HH100" s="15"/>
      <c r="HI100" s="15"/>
      <c r="HJ100" s="15"/>
      <c r="HK100" s="15"/>
      <c r="HL100" s="15"/>
      <c r="HM100" s="15"/>
      <c r="HN100" s="15"/>
      <c r="HO100" s="15"/>
      <c r="HP100" s="15"/>
      <c r="HQ100" s="15"/>
      <c r="HR100" s="15"/>
      <c r="HS100" s="15"/>
      <c r="HT100" s="15"/>
      <c r="HU100" s="15"/>
      <c r="HV100" s="15"/>
    </row>
    <row r="101" spans="1:230" customFormat="1">
      <c r="A101" s="42"/>
      <c r="B101" s="45"/>
      <c r="C101" s="56"/>
      <c r="D101" s="56"/>
      <c r="E101" s="45"/>
      <c r="F101" s="45"/>
      <c r="G101" s="15"/>
      <c r="H101" s="15"/>
      <c r="I101" s="15"/>
      <c r="J101" s="15"/>
      <c r="K101" s="80"/>
      <c r="L101" s="80"/>
      <c r="M101" s="80"/>
      <c r="N101" s="80"/>
      <c r="O101" s="45"/>
      <c r="P101" s="45"/>
      <c r="Q101" s="45"/>
      <c r="R101" s="45"/>
      <c r="S101" s="45"/>
      <c r="T101" s="45"/>
      <c r="U101" s="45"/>
      <c r="V101" s="45"/>
      <c r="W101" s="45"/>
      <c r="X101" s="45"/>
      <c r="Y101" s="45"/>
      <c r="Z101" s="45"/>
      <c r="AA101" s="45"/>
      <c r="AB101" s="42"/>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c r="BI101" s="15"/>
      <c r="BJ101" s="15"/>
      <c r="BK101" s="15"/>
      <c r="BL101" s="15"/>
      <c r="BM101" s="15"/>
      <c r="BN101" s="15"/>
      <c r="BO101" s="15"/>
      <c r="BP101" s="15"/>
      <c r="BQ101" s="15"/>
      <c r="BR101" s="15"/>
      <c r="BS101" s="15"/>
      <c r="BT101" s="15"/>
      <c r="BU101" s="15"/>
      <c r="BV101" s="15"/>
      <c r="BW101" s="15"/>
      <c r="BX101" s="15"/>
      <c r="BY101" s="15"/>
      <c r="BZ101" s="15"/>
      <c r="CA101" s="15"/>
      <c r="CB101" s="15"/>
      <c r="CC101" s="15"/>
      <c r="CD101" s="15"/>
      <c r="CE101" s="15"/>
      <c r="CF101" s="15"/>
      <c r="CG101" s="15"/>
      <c r="CH101" s="15"/>
      <c r="CI101" s="15"/>
      <c r="CJ101" s="15"/>
      <c r="CK101" s="15"/>
      <c r="CL101" s="15"/>
      <c r="CM101" s="15"/>
      <c r="CN101" s="15"/>
      <c r="CO101" s="15"/>
      <c r="CP101" s="15"/>
      <c r="CQ101" s="15"/>
      <c r="CR101" s="15"/>
      <c r="CS101" s="15"/>
      <c r="CT101" s="15"/>
      <c r="CU101" s="15"/>
      <c r="CV101" s="15"/>
      <c r="CW101" s="15"/>
      <c r="CX101" s="15"/>
      <c r="CY101" s="15"/>
      <c r="CZ101" s="15"/>
      <c r="DA101" s="15"/>
      <c r="DB101" s="15"/>
      <c r="DC101" s="15"/>
      <c r="DD101" s="15"/>
      <c r="DE101" s="15"/>
      <c r="DF101" s="15"/>
      <c r="DG101" s="15"/>
      <c r="DH101" s="15"/>
      <c r="DI101" s="15"/>
      <c r="DJ101" s="15"/>
      <c r="DK101" s="15"/>
      <c r="DL101" s="15"/>
      <c r="DM101" s="15"/>
      <c r="DN101" s="15"/>
      <c r="DO101" s="15"/>
      <c r="DP101" s="15"/>
      <c r="DQ101" s="15"/>
      <c r="DR101" s="15"/>
      <c r="DS101" s="15"/>
      <c r="DT101" s="15"/>
      <c r="DU101" s="15"/>
      <c r="DV101" s="15"/>
      <c r="DW101" s="15"/>
      <c r="DX101" s="15"/>
      <c r="DY101" s="15"/>
      <c r="DZ101" s="15"/>
      <c r="EA101" s="15"/>
      <c r="EB101" s="15"/>
      <c r="EC101" s="15"/>
      <c r="ED101" s="15"/>
      <c r="EE101" s="15"/>
      <c r="EF101" s="15"/>
      <c r="EG101" s="15"/>
      <c r="EH101" s="15"/>
      <c r="EI101" s="15"/>
      <c r="EJ101" s="15"/>
      <c r="EK101" s="15"/>
      <c r="EL101" s="15"/>
      <c r="EM101" s="15"/>
      <c r="EN101" s="15"/>
      <c r="EO101" s="15"/>
      <c r="EP101" s="15"/>
      <c r="EQ101" s="15"/>
      <c r="ER101" s="15"/>
      <c r="ES101" s="15"/>
      <c r="ET101" s="15"/>
      <c r="EU101" s="15"/>
      <c r="EV101" s="15"/>
      <c r="EW101" s="15"/>
      <c r="EX101" s="15"/>
      <c r="EY101" s="15"/>
      <c r="EZ101" s="15"/>
      <c r="FA101" s="15"/>
      <c r="FB101" s="15"/>
      <c r="FC101" s="15"/>
      <c r="FD101" s="15"/>
      <c r="FE101" s="15"/>
      <c r="FF101" s="15"/>
      <c r="FG101" s="15"/>
      <c r="FH101" s="15"/>
      <c r="FI101" s="15"/>
      <c r="FJ101" s="15"/>
      <c r="FK101" s="15"/>
      <c r="FL101" s="15"/>
      <c r="FM101" s="15"/>
      <c r="FN101" s="15"/>
      <c r="FO101" s="15"/>
      <c r="FP101" s="15"/>
      <c r="FQ101" s="15"/>
      <c r="FR101" s="15"/>
      <c r="FS101" s="15"/>
      <c r="FT101" s="15"/>
      <c r="FU101" s="15"/>
      <c r="FV101" s="15"/>
      <c r="FW101" s="15"/>
      <c r="FX101" s="15"/>
      <c r="FY101" s="15"/>
      <c r="FZ101" s="15"/>
      <c r="GA101" s="15"/>
      <c r="GB101" s="15"/>
      <c r="GC101" s="15"/>
      <c r="GD101" s="15"/>
      <c r="GE101" s="15"/>
      <c r="GF101" s="15"/>
      <c r="GG101" s="15"/>
      <c r="GH101" s="15"/>
      <c r="GI101" s="15"/>
      <c r="GJ101" s="15"/>
      <c r="GK101" s="15"/>
      <c r="GL101" s="15"/>
      <c r="GM101" s="15"/>
      <c r="GN101" s="15"/>
      <c r="GO101" s="15"/>
      <c r="GP101" s="15"/>
      <c r="GQ101" s="15"/>
      <c r="GR101" s="15"/>
      <c r="GS101" s="15"/>
      <c r="GT101" s="15"/>
      <c r="GU101" s="15"/>
      <c r="GV101" s="15"/>
      <c r="GW101" s="15"/>
      <c r="GX101" s="15"/>
      <c r="GY101" s="15"/>
      <c r="GZ101" s="15"/>
      <c r="HA101" s="15"/>
      <c r="HB101" s="15"/>
      <c r="HC101" s="15"/>
      <c r="HD101" s="15"/>
      <c r="HE101" s="15"/>
      <c r="HF101" s="15"/>
      <c r="HG101" s="15"/>
      <c r="HH101" s="15"/>
      <c r="HI101" s="15"/>
      <c r="HJ101" s="15"/>
      <c r="HK101" s="15"/>
      <c r="HL101" s="15"/>
      <c r="HM101" s="15"/>
      <c r="HN101" s="15"/>
      <c r="HO101" s="15"/>
      <c r="HP101" s="15"/>
      <c r="HQ101" s="15"/>
      <c r="HR101" s="15"/>
      <c r="HS101" s="15"/>
      <c r="HT101" s="15"/>
      <c r="HU101" s="15"/>
      <c r="HV101" s="15"/>
    </row>
    <row r="102" spans="1:230" customFormat="1">
      <c r="A102" s="42"/>
      <c r="B102" s="45"/>
      <c r="C102" s="56"/>
      <c r="D102" s="56"/>
      <c r="E102" s="45"/>
      <c r="F102" s="45"/>
      <c r="H102" s="15"/>
      <c r="I102" s="15"/>
      <c r="J102" s="15"/>
      <c r="K102" s="15"/>
      <c r="L102" s="80"/>
      <c r="M102" s="80"/>
      <c r="N102" s="80"/>
      <c r="O102" s="45"/>
      <c r="P102" s="45"/>
      <c r="Q102" s="45"/>
      <c r="R102" s="45"/>
      <c r="S102" s="45"/>
      <c r="T102" s="45"/>
      <c r="U102" s="45"/>
      <c r="V102" s="45"/>
      <c r="W102" s="45"/>
      <c r="X102" s="45"/>
      <c r="Y102" s="45"/>
      <c r="Z102" s="45"/>
      <c r="AA102" s="45"/>
      <c r="AB102" s="42"/>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c r="BI102" s="15"/>
      <c r="BJ102" s="15"/>
      <c r="BK102" s="15"/>
      <c r="BL102" s="15"/>
      <c r="BM102" s="15"/>
      <c r="BN102" s="15"/>
      <c r="BO102" s="15"/>
      <c r="BP102" s="15"/>
      <c r="BQ102" s="15"/>
      <c r="BR102" s="15"/>
      <c r="BS102" s="15"/>
      <c r="BT102" s="15"/>
      <c r="BU102" s="15"/>
      <c r="BV102" s="15"/>
      <c r="BW102" s="15"/>
      <c r="BX102" s="15"/>
      <c r="BY102" s="15"/>
      <c r="BZ102" s="15"/>
      <c r="CA102" s="15"/>
      <c r="CB102" s="15"/>
      <c r="CC102" s="15"/>
      <c r="CD102" s="15"/>
      <c r="CE102" s="15"/>
      <c r="CF102" s="15"/>
      <c r="CG102" s="15"/>
      <c r="CH102" s="15"/>
      <c r="CI102" s="15"/>
      <c r="CJ102" s="15"/>
      <c r="CK102" s="15"/>
      <c r="CL102" s="15"/>
      <c r="CM102" s="15"/>
      <c r="CN102" s="15"/>
      <c r="CO102" s="15"/>
      <c r="CP102" s="15"/>
      <c r="CQ102" s="15"/>
      <c r="CR102" s="15"/>
      <c r="CS102" s="15"/>
      <c r="CT102" s="15"/>
      <c r="CU102" s="15"/>
      <c r="CV102" s="15"/>
      <c r="CW102" s="15"/>
      <c r="CX102" s="15"/>
      <c r="CY102" s="15"/>
      <c r="CZ102" s="15"/>
      <c r="DA102" s="15"/>
      <c r="DB102" s="15"/>
      <c r="DC102" s="15"/>
      <c r="DD102" s="15"/>
      <c r="DE102" s="15"/>
      <c r="DF102" s="15"/>
      <c r="DG102" s="15"/>
      <c r="DH102" s="15"/>
      <c r="DI102" s="15"/>
      <c r="DJ102" s="15"/>
      <c r="DK102" s="15"/>
      <c r="DL102" s="15"/>
      <c r="DM102" s="15"/>
      <c r="DN102" s="15"/>
      <c r="DO102" s="15"/>
      <c r="DP102" s="15"/>
      <c r="DQ102" s="15"/>
      <c r="DR102" s="15"/>
      <c r="DS102" s="15"/>
      <c r="DT102" s="15"/>
      <c r="DU102" s="15"/>
      <c r="DV102" s="15"/>
      <c r="DW102" s="15"/>
      <c r="DX102" s="15"/>
      <c r="DY102" s="15"/>
      <c r="DZ102" s="15"/>
      <c r="EA102" s="15"/>
      <c r="EB102" s="15"/>
      <c r="EC102" s="15"/>
      <c r="ED102" s="15"/>
      <c r="EE102" s="15"/>
      <c r="EF102" s="15"/>
      <c r="EG102" s="15"/>
      <c r="EH102" s="15"/>
      <c r="EI102" s="15"/>
      <c r="EJ102" s="15"/>
      <c r="EK102" s="15"/>
      <c r="EL102" s="15"/>
      <c r="EM102" s="15"/>
      <c r="EN102" s="15"/>
      <c r="EO102" s="15"/>
      <c r="EP102" s="15"/>
      <c r="EQ102" s="15"/>
      <c r="ER102" s="15"/>
      <c r="ES102" s="15"/>
      <c r="ET102" s="15"/>
      <c r="EU102" s="15"/>
      <c r="EV102" s="15"/>
      <c r="EW102" s="15"/>
      <c r="EX102" s="15"/>
      <c r="EY102" s="15"/>
      <c r="EZ102" s="15"/>
      <c r="FA102" s="15"/>
      <c r="FB102" s="15"/>
      <c r="FC102" s="15"/>
      <c r="FD102" s="15"/>
      <c r="FE102" s="15"/>
      <c r="FF102" s="15"/>
      <c r="FG102" s="15"/>
      <c r="FH102" s="15"/>
      <c r="FI102" s="15"/>
      <c r="FJ102" s="15"/>
      <c r="FK102" s="15"/>
      <c r="FL102" s="15"/>
      <c r="FM102" s="15"/>
      <c r="FN102" s="15"/>
      <c r="FO102" s="15"/>
      <c r="FP102" s="15"/>
      <c r="FQ102" s="15"/>
      <c r="FR102" s="15"/>
      <c r="FS102" s="15"/>
      <c r="FT102" s="15"/>
      <c r="FU102" s="15"/>
      <c r="FV102" s="15"/>
      <c r="FW102" s="15"/>
      <c r="FX102" s="15"/>
      <c r="FY102" s="15"/>
      <c r="FZ102" s="15"/>
      <c r="GA102" s="15"/>
      <c r="GB102" s="15"/>
      <c r="GC102" s="15"/>
      <c r="GD102" s="15"/>
      <c r="GE102" s="15"/>
      <c r="GF102" s="15"/>
      <c r="GG102" s="15"/>
      <c r="GH102" s="15"/>
      <c r="GI102" s="15"/>
      <c r="GJ102" s="15"/>
      <c r="GK102" s="15"/>
      <c r="GL102" s="15"/>
      <c r="GM102" s="15"/>
      <c r="GN102" s="15"/>
      <c r="GO102" s="15"/>
      <c r="GP102" s="15"/>
      <c r="GQ102" s="15"/>
      <c r="GR102" s="15"/>
      <c r="GS102" s="15"/>
      <c r="GT102" s="15"/>
      <c r="GU102" s="15"/>
      <c r="GV102" s="15"/>
      <c r="GW102" s="15"/>
      <c r="GX102" s="15"/>
      <c r="GY102" s="15"/>
      <c r="GZ102" s="15"/>
      <c r="HA102" s="15"/>
      <c r="HB102" s="15"/>
      <c r="HC102" s="15"/>
      <c r="HD102" s="15"/>
      <c r="HE102" s="15"/>
      <c r="HF102" s="15"/>
      <c r="HG102" s="15"/>
      <c r="HH102" s="15"/>
      <c r="HI102" s="15"/>
      <c r="HJ102" s="15"/>
      <c r="HK102" s="15"/>
      <c r="HL102" s="15"/>
      <c r="HM102" s="15"/>
      <c r="HN102" s="15"/>
      <c r="HO102" s="15"/>
      <c r="HP102" s="15"/>
      <c r="HQ102" s="15"/>
      <c r="HR102" s="15"/>
      <c r="HS102" s="15"/>
      <c r="HT102" s="15"/>
      <c r="HU102" s="15"/>
      <c r="HV102" s="15"/>
    </row>
    <row r="103" spans="1:230" customFormat="1">
      <c r="A103" s="42"/>
      <c r="B103" s="45"/>
      <c r="C103" s="56"/>
      <c r="D103" s="56"/>
      <c r="E103" s="45"/>
      <c r="F103" s="45"/>
      <c r="G103" s="15"/>
      <c r="H103" s="15"/>
      <c r="I103" s="15"/>
      <c r="J103" s="15"/>
      <c r="K103" s="80"/>
      <c r="L103" s="80"/>
      <c r="M103" s="80"/>
      <c r="N103" s="80"/>
      <c r="O103" s="45"/>
      <c r="P103" s="45"/>
      <c r="Q103" s="45"/>
      <c r="R103" s="45"/>
      <c r="S103" s="45"/>
      <c r="T103" s="45"/>
      <c r="U103" s="45"/>
      <c r="V103" s="45"/>
      <c r="W103" s="45"/>
      <c r="X103" s="45"/>
      <c r="Y103" s="45"/>
      <c r="Z103" s="45"/>
      <c r="AA103" s="45"/>
      <c r="AB103" s="42"/>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c r="BI103" s="15"/>
      <c r="BJ103" s="15"/>
      <c r="BK103" s="15"/>
      <c r="BL103" s="15"/>
      <c r="BM103" s="15"/>
      <c r="BN103" s="15"/>
      <c r="BO103" s="15"/>
      <c r="BP103" s="15"/>
      <c r="BQ103" s="15"/>
      <c r="BR103" s="15"/>
      <c r="BS103" s="15"/>
      <c r="BT103" s="15"/>
      <c r="BU103" s="15"/>
      <c r="BV103" s="15"/>
      <c r="BW103" s="15"/>
      <c r="BX103" s="15"/>
      <c r="BY103" s="15"/>
      <c r="BZ103" s="15"/>
      <c r="CA103" s="15"/>
      <c r="CB103" s="15"/>
      <c r="CC103" s="15"/>
      <c r="CD103" s="15"/>
      <c r="CE103" s="15"/>
      <c r="CF103" s="15"/>
      <c r="CG103" s="15"/>
      <c r="CH103" s="15"/>
      <c r="CI103" s="15"/>
      <c r="CJ103" s="15"/>
      <c r="CK103" s="15"/>
      <c r="CL103" s="15"/>
      <c r="CM103" s="15"/>
      <c r="CN103" s="15"/>
      <c r="CO103" s="15"/>
      <c r="CP103" s="15"/>
      <c r="CQ103" s="15"/>
      <c r="CR103" s="15"/>
      <c r="CS103" s="15"/>
      <c r="CT103" s="15"/>
      <c r="CU103" s="15"/>
      <c r="CV103" s="15"/>
      <c r="CW103" s="15"/>
      <c r="CX103" s="15"/>
      <c r="CY103" s="15"/>
      <c r="CZ103" s="15"/>
      <c r="DA103" s="15"/>
      <c r="DB103" s="15"/>
      <c r="DC103" s="15"/>
      <c r="DD103" s="15"/>
      <c r="DE103" s="15"/>
      <c r="DF103" s="15"/>
      <c r="DG103" s="15"/>
      <c r="DH103" s="15"/>
      <c r="DI103" s="15"/>
      <c r="DJ103" s="15"/>
      <c r="DK103" s="15"/>
      <c r="DL103" s="15"/>
      <c r="DM103" s="15"/>
      <c r="DN103" s="15"/>
      <c r="DO103" s="15"/>
      <c r="DP103" s="15"/>
      <c r="DQ103" s="15"/>
      <c r="DR103" s="15"/>
      <c r="DS103" s="15"/>
      <c r="DT103" s="15"/>
      <c r="DU103" s="15"/>
      <c r="DV103" s="15"/>
      <c r="DW103" s="15"/>
      <c r="DX103" s="15"/>
      <c r="DY103" s="15"/>
      <c r="DZ103" s="15"/>
      <c r="EA103" s="15"/>
      <c r="EB103" s="15"/>
      <c r="EC103" s="15"/>
      <c r="ED103" s="15"/>
      <c r="EE103" s="15"/>
      <c r="EF103" s="15"/>
      <c r="EG103" s="15"/>
      <c r="EH103" s="15"/>
      <c r="EI103" s="15"/>
      <c r="EJ103" s="15"/>
      <c r="EK103" s="15"/>
      <c r="EL103" s="15"/>
      <c r="EM103" s="15"/>
      <c r="EN103" s="15"/>
      <c r="EO103" s="15"/>
      <c r="EP103" s="15"/>
      <c r="EQ103" s="15"/>
      <c r="ER103" s="15"/>
      <c r="ES103" s="15"/>
      <c r="ET103" s="15"/>
      <c r="EU103" s="15"/>
      <c r="EV103" s="15"/>
      <c r="EW103" s="15"/>
      <c r="EX103" s="15"/>
      <c r="EY103" s="15"/>
      <c r="EZ103" s="15"/>
      <c r="FA103" s="15"/>
      <c r="FB103" s="15"/>
      <c r="FC103" s="15"/>
      <c r="FD103" s="15"/>
      <c r="FE103" s="15"/>
      <c r="FF103" s="15"/>
      <c r="FG103" s="15"/>
      <c r="FH103" s="15"/>
      <c r="FI103" s="15"/>
      <c r="FJ103" s="15"/>
      <c r="FK103" s="15"/>
      <c r="FL103" s="15"/>
      <c r="FM103" s="15"/>
      <c r="FN103" s="15"/>
      <c r="FO103" s="15"/>
      <c r="FP103" s="15"/>
      <c r="FQ103" s="15"/>
      <c r="FR103" s="15"/>
      <c r="FS103" s="15"/>
      <c r="FT103" s="15"/>
      <c r="FU103" s="15"/>
      <c r="FV103" s="15"/>
      <c r="FW103" s="15"/>
      <c r="FX103" s="15"/>
      <c r="FY103" s="15"/>
      <c r="FZ103" s="15"/>
      <c r="GA103" s="15"/>
      <c r="GB103" s="15"/>
      <c r="GC103" s="15"/>
      <c r="GD103" s="15"/>
      <c r="GE103" s="15"/>
      <c r="GF103" s="15"/>
      <c r="GG103" s="15"/>
      <c r="GH103" s="15"/>
      <c r="GI103" s="15"/>
      <c r="GJ103" s="15"/>
      <c r="GK103" s="15"/>
      <c r="GL103" s="15"/>
      <c r="GM103" s="15"/>
      <c r="GN103" s="15"/>
      <c r="GO103" s="15"/>
      <c r="GP103" s="15"/>
      <c r="GQ103" s="15"/>
      <c r="GR103" s="15"/>
      <c r="GS103" s="15"/>
      <c r="GT103" s="15"/>
      <c r="GU103" s="15"/>
      <c r="GV103" s="15"/>
      <c r="GW103" s="15"/>
      <c r="GX103" s="15"/>
      <c r="GY103" s="15"/>
      <c r="GZ103" s="15"/>
      <c r="HA103" s="15"/>
      <c r="HB103" s="15"/>
      <c r="HC103" s="15"/>
      <c r="HD103" s="15"/>
      <c r="HE103" s="15"/>
      <c r="HF103" s="15"/>
      <c r="HG103" s="15"/>
      <c r="HH103" s="15"/>
      <c r="HI103" s="15"/>
      <c r="HJ103" s="15"/>
      <c r="HK103" s="15"/>
      <c r="HL103" s="15"/>
      <c r="HM103" s="15"/>
      <c r="HN103" s="15"/>
      <c r="HO103" s="15"/>
      <c r="HP103" s="15"/>
      <c r="HQ103" s="15"/>
      <c r="HR103" s="15"/>
      <c r="HS103" s="15"/>
      <c r="HT103" s="15"/>
      <c r="HU103" s="15"/>
      <c r="HV103" s="15"/>
    </row>
    <row r="104" spans="1:230" customFormat="1" ht="14.4" customHeight="1">
      <c r="A104" s="42"/>
      <c r="B104" s="45"/>
      <c r="C104" s="56"/>
      <c r="D104" s="56"/>
      <c r="E104" s="80"/>
      <c r="F104" s="80" t="s">
        <v>455</v>
      </c>
      <c r="G104" s="38"/>
      <c r="H104" s="292" t="s">
        <v>457</v>
      </c>
      <c r="I104" s="292"/>
      <c r="J104" s="292"/>
      <c r="K104" s="292"/>
      <c r="L104" s="80"/>
      <c r="M104" s="80"/>
      <c r="N104" s="80"/>
      <c r="O104" s="45"/>
      <c r="P104" s="45"/>
      <c r="Q104" s="45"/>
      <c r="R104" s="45"/>
      <c r="S104" s="45"/>
      <c r="T104" s="45"/>
      <c r="U104" s="45"/>
      <c r="V104" s="45"/>
      <c r="W104" s="45"/>
      <c r="X104" s="45"/>
      <c r="Y104" s="45"/>
      <c r="Z104" s="45"/>
      <c r="AA104" s="45"/>
      <c r="AB104" s="42"/>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c r="BI104" s="15"/>
      <c r="BJ104" s="15"/>
      <c r="BK104" s="15"/>
      <c r="BL104" s="15"/>
      <c r="BM104" s="15"/>
      <c r="BN104" s="15"/>
      <c r="BO104" s="15"/>
      <c r="BP104" s="15"/>
      <c r="BQ104" s="15"/>
      <c r="BR104" s="15"/>
      <c r="BS104" s="15"/>
      <c r="BT104" s="15"/>
      <c r="BU104" s="15"/>
      <c r="BV104" s="15"/>
      <c r="BW104" s="15"/>
      <c r="BX104" s="15"/>
      <c r="BY104" s="15"/>
      <c r="BZ104" s="15"/>
      <c r="CA104" s="15"/>
      <c r="CB104" s="15"/>
      <c r="CC104" s="15"/>
      <c r="CD104" s="15"/>
      <c r="CE104" s="15"/>
      <c r="CF104" s="15"/>
      <c r="CG104" s="15"/>
      <c r="CH104" s="15"/>
      <c r="CI104" s="15"/>
      <c r="CJ104" s="15"/>
      <c r="CK104" s="15"/>
      <c r="CL104" s="15"/>
      <c r="CM104" s="15"/>
      <c r="CN104" s="15"/>
      <c r="CO104" s="15"/>
      <c r="CP104" s="15"/>
      <c r="CQ104" s="15"/>
      <c r="CR104" s="15"/>
      <c r="CS104" s="15"/>
      <c r="CT104" s="15"/>
      <c r="CU104" s="15"/>
      <c r="CV104" s="15"/>
      <c r="CW104" s="15"/>
      <c r="CX104" s="15"/>
      <c r="CY104" s="15"/>
      <c r="CZ104" s="15"/>
      <c r="DA104" s="15"/>
      <c r="DB104" s="15"/>
      <c r="DC104" s="15"/>
      <c r="DD104" s="15"/>
      <c r="DE104" s="15"/>
      <c r="DF104" s="15"/>
      <c r="DG104" s="15"/>
      <c r="DH104" s="15"/>
      <c r="DI104" s="15"/>
      <c r="DJ104" s="15"/>
      <c r="DK104" s="15"/>
      <c r="DL104" s="15"/>
      <c r="DM104" s="15"/>
      <c r="DN104" s="15"/>
      <c r="DO104" s="15"/>
      <c r="DP104" s="15"/>
      <c r="DQ104" s="15"/>
      <c r="DR104" s="15"/>
      <c r="DS104" s="15"/>
      <c r="DT104" s="15"/>
      <c r="DU104" s="15"/>
      <c r="DV104" s="15"/>
      <c r="DW104" s="15"/>
      <c r="DX104" s="15"/>
      <c r="DY104" s="15"/>
      <c r="DZ104" s="15"/>
      <c r="EA104" s="15"/>
      <c r="EB104" s="15"/>
      <c r="EC104" s="15"/>
      <c r="ED104" s="15"/>
      <c r="EE104" s="15"/>
      <c r="EF104" s="15"/>
      <c r="EG104" s="15"/>
      <c r="EH104" s="15"/>
      <c r="EI104" s="15"/>
      <c r="EJ104" s="15"/>
      <c r="EK104" s="15"/>
      <c r="EL104" s="15"/>
      <c r="EM104" s="15"/>
      <c r="EN104" s="15"/>
      <c r="EO104" s="15"/>
      <c r="EP104" s="15"/>
      <c r="EQ104" s="15"/>
      <c r="ER104" s="15"/>
      <c r="ES104" s="15"/>
      <c r="ET104" s="15"/>
      <c r="EU104" s="15"/>
      <c r="EV104" s="15"/>
      <c r="EW104" s="15"/>
      <c r="EX104" s="15"/>
      <c r="EY104" s="15"/>
      <c r="EZ104" s="15"/>
      <c r="FA104" s="15"/>
      <c r="FB104" s="15"/>
      <c r="FC104" s="15"/>
      <c r="FD104" s="15"/>
      <c r="FE104" s="15"/>
      <c r="FF104" s="15"/>
      <c r="FG104" s="15"/>
      <c r="FH104" s="15"/>
      <c r="FI104" s="15"/>
      <c r="FJ104" s="15"/>
      <c r="FK104" s="15"/>
      <c r="FL104" s="15"/>
      <c r="FM104" s="15"/>
      <c r="FN104" s="15"/>
      <c r="FO104" s="15"/>
      <c r="FP104" s="15"/>
      <c r="FQ104" s="15"/>
      <c r="FR104" s="15"/>
      <c r="FS104" s="15"/>
      <c r="FT104" s="15"/>
      <c r="FU104" s="15"/>
      <c r="FV104" s="15"/>
      <c r="FW104" s="15"/>
      <c r="FX104" s="15"/>
      <c r="FY104" s="15"/>
      <c r="FZ104" s="15"/>
      <c r="GA104" s="15"/>
      <c r="GB104" s="15"/>
      <c r="GC104" s="15"/>
      <c r="GD104" s="15"/>
      <c r="GE104" s="15"/>
      <c r="GF104" s="15"/>
      <c r="GG104" s="15"/>
      <c r="GH104" s="15"/>
      <c r="GI104" s="15"/>
      <c r="GJ104" s="15"/>
      <c r="GK104" s="15"/>
      <c r="GL104" s="15"/>
      <c r="GM104" s="15"/>
      <c r="GN104" s="15"/>
      <c r="GO104" s="15"/>
      <c r="GP104" s="15"/>
      <c r="GQ104" s="15"/>
      <c r="GR104" s="15"/>
      <c r="GS104" s="15"/>
      <c r="GT104" s="15"/>
      <c r="GU104" s="15"/>
      <c r="GV104" s="15"/>
      <c r="GW104" s="15"/>
      <c r="GX104" s="15"/>
      <c r="GY104" s="15"/>
      <c r="GZ104" s="15"/>
      <c r="HA104" s="15"/>
      <c r="HB104" s="15"/>
      <c r="HC104" s="15"/>
      <c r="HD104" s="15"/>
      <c r="HE104" s="15"/>
      <c r="HF104" s="15"/>
      <c r="HG104" s="15"/>
      <c r="HH104" s="15"/>
      <c r="HI104" s="15"/>
      <c r="HJ104" s="15"/>
      <c r="HK104" s="15"/>
      <c r="HL104" s="15"/>
      <c r="HM104" s="15"/>
      <c r="HN104" s="15"/>
      <c r="HO104" s="15"/>
      <c r="HP104" s="15"/>
      <c r="HQ104" s="15"/>
      <c r="HR104" s="15"/>
      <c r="HS104" s="15"/>
      <c r="HT104" s="15"/>
      <c r="HU104" s="15"/>
      <c r="HV104" s="15"/>
    </row>
    <row r="105" spans="1:230" customFormat="1">
      <c r="A105" s="42"/>
      <c r="B105" s="45"/>
      <c r="C105" s="56"/>
      <c r="D105" s="56"/>
      <c r="E105" s="102"/>
      <c r="F105" s="102"/>
      <c r="G105" s="103"/>
      <c r="H105" s="103"/>
      <c r="I105" s="103"/>
      <c r="J105" s="103"/>
      <c r="K105" s="52"/>
      <c r="L105" s="52"/>
      <c r="M105" s="80"/>
      <c r="N105" s="80"/>
      <c r="O105" s="45"/>
      <c r="P105" s="45"/>
      <c r="Q105" s="45"/>
      <c r="R105" s="45"/>
      <c r="S105" s="45"/>
      <c r="T105" s="45"/>
      <c r="U105" s="45"/>
      <c r="V105" s="45"/>
      <c r="W105" s="45"/>
      <c r="X105" s="45"/>
      <c r="Y105" s="45"/>
      <c r="Z105" s="45"/>
      <c r="AA105" s="45"/>
      <c r="AB105" s="42"/>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c r="BI105" s="15"/>
      <c r="BJ105" s="15"/>
      <c r="BK105" s="15"/>
      <c r="BL105" s="15"/>
      <c r="BM105" s="15"/>
      <c r="BN105" s="15"/>
      <c r="BO105" s="15"/>
      <c r="BP105" s="15"/>
      <c r="BQ105" s="15"/>
      <c r="BR105" s="15"/>
      <c r="BS105" s="15"/>
      <c r="BT105" s="15"/>
      <c r="BU105" s="15"/>
      <c r="BV105" s="15"/>
      <c r="BW105" s="15"/>
      <c r="BX105" s="15"/>
      <c r="BY105" s="15"/>
      <c r="BZ105" s="15"/>
      <c r="CA105" s="15"/>
      <c r="CB105" s="15"/>
      <c r="CC105" s="15"/>
      <c r="CD105" s="15"/>
      <c r="CE105" s="15"/>
      <c r="CF105" s="15"/>
      <c r="CG105" s="15"/>
      <c r="CH105" s="15"/>
      <c r="CI105" s="15"/>
      <c r="CJ105" s="15"/>
      <c r="CK105" s="15"/>
      <c r="CL105" s="15"/>
      <c r="CM105" s="15"/>
      <c r="CN105" s="15"/>
      <c r="CO105" s="15"/>
      <c r="CP105" s="15"/>
      <c r="CQ105" s="15"/>
      <c r="CR105" s="15"/>
      <c r="CS105" s="15"/>
      <c r="CT105" s="15"/>
      <c r="CU105" s="15"/>
      <c r="CV105" s="15"/>
      <c r="CW105" s="15"/>
      <c r="CX105" s="15"/>
      <c r="CY105" s="15"/>
      <c r="CZ105" s="15"/>
      <c r="DA105" s="15"/>
      <c r="DB105" s="15"/>
      <c r="DC105" s="15"/>
      <c r="DD105" s="15"/>
      <c r="DE105" s="15"/>
      <c r="DF105" s="15"/>
      <c r="DG105" s="15"/>
      <c r="DH105" s="15"/>
      <c r="DI105" s="15"/>
      <c r="DJ105" s="15"/>
      <c r="DK105" s="15"/>
      <c r="DL105" s="15"/>
      <c r="DM105" s="15"/>
      <c r="DN105" s="15"/>
      <c r="DO105" s="15"/>
      <c r="DP105" s="15"/>
      <c r="DQ105" s="15"/>
      <c r="DR105" s="15"/>
      <c r="DS105" s="15"/>
      <c r="DT105" s="15"/>
      <c r="DU105" s="15"/>
      <c r="DV105" s="15"/>
      <c r="DW105" s="15"/>
      <c r="DX105" s="15"/>
      <c r="DY105" s="15"/>
      <c r="DZ105" s="15"/>
      <c r="EA105" s="15"/>
      <c r="EB105" s="15"/>
      <c r="EC105" s="15"/>
      <c r="ED105" s="15"/>
      <c r="EE105" s="15"/>
      <c r="EF105" s="15"/>
      <c r="EG105" s="15"/>
      <c r="EH105" s="15"/>
      <c r="EI105" s="15"/>
      <c r="EJ105" s="15"/>
      <c r="EK105" s="15"/>
      <c r="EL105" s="15"/>
      <c r="EM105" s="15"/>
      <c r="EN105" s="15"/>
      <c r="EO105" s="15"/>
      <c r="EP105" s="15"/>
      <c r="EQ105" s="15"/>
      <c r="ER105" s="15"/>
      <c r="ES105" s="15"/>
      <c r="ET105" s="15"/>
      <c r="EU105" s="15"/>
      <c r="EV105" s="15"/>
      <c r="EW105" s="15"/>
      <c r="EX105" s="15"/>
      <c r="EY105" s="15"/>
      <c r="EZ105" s="15"/>
      <c r="FA105" s="15"/>
      <c r="FB105" s="15"/>
      <c r="FC105" s="15"/>
      <c r="FD105" s="15"/>
      <c r="FE105" s="15"/>
      <c r="FF105" s="15"/>
      <c r="FG105" s="15"/>
      <c r="FH105" s="15"/>
      <c r="FI105" s="15"/>
      <c r="FJ105" s="15"/>
      <c r="FK105" s="15"/>
      <c r="FL105" s="15"/>
      <c r="FM105" s="15"/>
      <c r="FN105" s="15"/>
      <c r="FO105" s="15"/>
      <c r="FP105" s="15"/>
      <c r="FQ105" s="15"/>
      <c r="FR105" s="15"/>
      <c r="FS105" s="15"/>
      <c r="FT105" s="15"/>
      <c r="FU105" s="15"/>
      <c r="FV105" s="15"/>
      <c r="FW105" s="15"/>
      <c r="FX105" s="15"/>
      <c r="FY105" s="15"/>
      <c r="FZ105" s="15"/>
      <c r="GA105" s="15"/>
      <c r="GB105" s="15"/>
      <c r="GC105" s="15"/>
      <c r="GD105" s="15"/>
      <c r="GE105" s="15"/>
      <c r="GF105" s="15"/>
      <c r="GG105" s="15"/>
      <c r="GH105" s="15"/>
      <c r="GI105" s="15"/>
      <c r="GJ105" s="15"/>
      <c r="GK105" s="15"/>
      <c r="GL105" s="15"/>
      <c r="GM105" s="15"/>
      <c r="GN105" s="15"/>
      <c r="GO105" s="15"/>
      <c r="GP105" s="15"/>
      <c r="GQ105" s="15"/>
      <c r="GR105" s="15"/>
      <c r="GS105" s="15"/>
      <c r="GT105" s="15"/>
      <c r="GU105" s="15"/>
      <c r="GV105" s="15"/>
      <c r="GW105" s="15"/>
      <c r="GX105" s="15"/>
      <c r="GY105" s="15"/>
      <c r="GZ105" s="15"/>
      <c r="HA105" s="15"/>
      <c r="HB105" s="15"/>
      <c r="HC105" s="15"/>
      <c r="HD105" s="15"/>
      <c r="HE105" s="15"/>
      <c r="HF105" s="15"/>
      <c r="HG105" s="15"/>
      <c r="HH105" s="15"/>
      <c r="HI105" s="15"/>
      <c r="HJ105" s="15"/>
      <c r="HK105" s="15"/>
      <c r="HL105" s="15"/>
      <c r="HM105" s="15"/>
      <c r="HN105" s="15"/>
      <c r="HO105" s="15"/>
      <c r="HP105" s="15"/>
      <c r="HQ105" s="15"/>
      <c r="HR105" s="15"/>
      <c r="HS105" s="15"/>
      <c r="HT105" s="15"/>
      <c r="HU105" s="15"/>
      <c r="HV105" s="15"/>
    </row>
    <row r="106" spans="1:230" customFormat="1" ht="14.4" customHeight="1">
      <c r="A106" s="42"/>
      <c r="B106" s="45"/>
      <c r="C106" s="56"/>
      <c r="D106" s="56"/>
      <c r="E106" s="100"/>
      <c r="F106" s="45"/>
      <c r="G106" s="15"/>
      <c r="H106" s="15"/>
      <c r="I106" s="15"/>
      <c r="J106" s="17"/>
      <c r="K106" s="80"/>
      <c r="L106" s="80"/>
      <c r="M106" s="80"/>
      <c r="N106" s="80"/>
      <c r="O106" s="45"/>
      <c r="P106" s="45"/>
      <c r="Q106" s="45"/>
      <c r="R106" s="45"/>
      <c r="S106" s="45"/>
      <c r="T106" s="45"/>
      <c r="U106" s="45"/>
      <c r="V106" s="45"/>
      <c r="W106" s="45"/>
      <c r="X106" s="45"/>
      <c r="Y106" s="45"/>
      <c r="Z106" s="45"/>
      <c r="AA106" s="45"/>
      <c r="AB106" s="42"/>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c r="BI106" s="15"/>
      <c r="BJ106" s="15"/>
      <c r="BK106" s="15"/>
      <c r="BL106" s="15"/>
      <c r="BM106" s="15"/>
      <c r="BN106" s="15"/>
      <c r="BO106" s="15"/>
      <c r="BP106" s="15"/>
      <c r="BQ106" s="15"/>
      <c r="BR106" s="15"/>
      <c r="BS106" s="15"/>
      <c r="BT106" s="15"/>
      <c r="BU106" s="15"/>
      <c r="BV106" s="15"/>
      <c r="BW106" s="15"/>
      <c r="BX106" s="15"/>
      <c r="BY106" s="15"/>
      <c r="BZ106" s="15"/>
      <c r="CA106" s="15"/>
      <c r="CB106" s="15"/>
      <c r="CC106" s="15"/>
      <c r="CD106" s="15"/>
      <c r="CE106" s="15"/>
      <c r="CF106" s="15"/>
      <c r="CG106" s="15"/>
      <c r="CH106" s="15"/>
      <c r="CI106" s="15"/>
      <c r="CJ106" s="15"/>
      <c r="CK106" s="15"/>
      <c r="CL106" s="15"/>
      <c r="CM106" s="15"/>
      <c r="CN106" s="15"/>
      <c r="CO106" s="15"/>
      <c r="CP106" s="15"/>
      <c r="CQ106" s="15"/>
      <c r="CR106" s="15"/>
      <c r="CS106" s="15"/>
      <c r="CT106" s="15"/>
      <c r="CU106" s="15"/>
      <c r="CV106" s="15"/>
      <c r="CW106" s="15"/>
      <c r="CX106" s="15"/>
      <c r="CY106" s="15"/>
      <c r="CZ106" s="15"/>
      <c r="DA106" s="15"/>
      <c r="DB106" s="15"/>
      <c r="DC106" s="15"/>
      <c r="DD106" s="15"/>
      <c r="DE106" s="15"/>
      <c r="DF106" s="15"/>
      <c r="DG106" s="15"/>
      <c r="DH106" s="15"/>
      <c r="DI106" s="15"/>
      <c r="DJ106" s="15"/>
      <c r="DK106" s="15"/>
      <c r="DL106" s="15"/>
      <c r="DM106" s="15"/>
      <c r="DN106" s="15"/>
      <c r="DO106" s="15"/>
      <c r="DP106" s="15"/>
      <c r="DQ106" s="15"/>
      <c r="DR106" s="15"/>
      <c r="DS106" s="15"/>
      <c r="DT106" s="15"/>
      <c r="DU106" s="15"/>
      <c r="DV106" s="15"/>
      <c r="DW106" s="15"/>
      <c r="DX106" s="15"/>
      <c r="DY106" s="15"/>
      <c r="DZ106" s="15"/>
      <c r="EA106" s="15"/>
      <c r="EB106" s="15"/>
      <c r="EC106" s="15"/>
      <c r="ED106" s="15"/>
      <c r="EE106" s="15"/>
      <c r="EF106" s="15"/>
      <c r="EG106" s="15"/>
      <c r="EH106" s="15"/>
      <c r="EI106" s="15"/>
      <c r="EJ106" s="15"/>
      <c r="EK106" s="15"/>
      <c r="EL106" s="15"/>
      <c r="EM106" s="15"/>
      <c r="EN106" s="15"/>
      <c r="EO106" s="15"/>
      <c r="EP106" s="15"/>
      <c r="EQ106" s="15"/>
      <c r="ER106" s="15"/>
      <c r="ES106" s="15"/>
      <c r="ET106" s="15"/>
      <c r="EU106" s="15"/>
      <c r="EV106" s="15"/>
      <c r="EW106" s="15"/>
      <c r="EX106" s="15"/>
      <c r="EY106" s="15"/>
      <c r="EZ106" s="15"/>
      <c r="FA106" s="15"/>
      <c r="FB106" s="15"/>
      <c r="FC106" s="15"/>
      <c r="FD106" s="15"/>
      <c r="FE106" s="15"/>
      <c r="FF106" s="15"/>
      <c r="FG106" s="15"/>
      <c r="FH106" s="15"/>
      <c r="FI106" s="15"/>
      <c r="FJ106" s="15"/>
      <c r="FK106" s="15"/>
      <c r="FL106" s="15"/>
      <c r="FM106" s="15"/>
      <c r="FN106" s="15"/>
      <c r="FO106" s="15"/>
      <c r="FP106" s="15"/>
      <c r="FQ106" s="15"/>
      <c r="FR106" s="15"/>
      <c r="FS106" s="15"/>
      <c r="FT106" s="15"/>
      <c r="FU106" s="15"/>
      <c r="FV106" s="15"/>
      <c r="FW106" s="15"/>
      <c r="FX106" s="15"/>
      <c r="FY106" s="15"/>
      <c r="FZ106" s="15"/>
      <c r="GA106" s="15"/>
      <c r="GB106" s="15"/>
      <c r="GC106" s="15"/>
      <c r="GD106" s="15"/>
      <c r="GE106" s="15"/>
      <c r="GF106" s="15"/>
      <c r="GG106" s="15"/>
      <c r="GH106" s="15"/>
      <c r="GI106" s="15"/>
      <c r="GJ106" s="15"/>
      <c r="GK106" s="15"/>
      <c r="GL106" s="15"/>
      <c r="GM106" s="15"/>
      <c r="GN106" s="15"/>
      <c r="GO106" s="15"/>
      <c r="GP106" s="15"/>
      <c r="GQ106" s="15"/>
      <c r="GR106" s="15"/>
      <c r="GS106" s="15"/>
      <c r="GT106" s="15"/>
      <c r="GU106" s="15"/>
      <c r="GV106" s="15"/>
      <c r="GW106" s="15"/>
      <c r="GX106" s="15"/>
      <c r="GY106" s="15"/>
      <c r="GZ106" s="15"/>
      <c r="HA106" s="15"/>
      <c r="HB106" s="15"/>
      <c r="HC106" s="15"/>
      <c r="HD106" s="15"/>
      <c r="HE106" s="15"/>
      <c r="HF106" s="15"/>
      <c r="HG106" s="15"/>
      <c r="HH106" s="15"/>
      <c r="HI106" s="15"/>
      <c r="HJ106" s="15"/>
      <c r="HK106" s="15"/>
      <c r="HL106" s="15"/>
      <c r="HM106" s="15"/>
      <c r="HN106" s="15"/>
      <c r="HO106" s="15"/>
      <c r="HP106" s="15"/>
      <c r="HQ106" s="15"/>
      <c r="HR106" s="15"/>
      <c r="HS106" s="15"/>
      <c r="HT106" s="15"/>
      <c r="HU106" s="15"/>
      <c r="HV106" s="15"/>
    </row>
    <row r="107" spans="1:230" customFormat="1" ht="14.4" customHeight="1">
      <c r="A107" s="42"/>
      <c r="B107" s="45"/>
      <c r="C107" s="56"/>
      <c r="D107" s="56"/>
      <c r="E107" s="100"/>
      <c r="F107" s="80" t="s">
        <v>524</v>
      </c>
      <c r="G107" s="16"/>
      <c r="H107" s="292" t="s">
        <v>23</v>
      </c>
      <c r="I107" s="292"/>
      <c r="J107" s="292"/>
      <c r="K107" s="292"/>
      <c r="L107" s="80"/>
      <c r="M107" s="80"/>
      <c r="N107" s="80"/>
      <c r="O107" s="45"/>
      <c r="P107" s="45"/>
      <c r="Q107" s="45"/>
      <c r="R107" s="45"/>
      <c r="S107" s="45"/>
      <c r="T107" s="45"/>
      <c r="U107" s="45"/>
      <c r="V107" s="45"/>
      <c r="W107" s="45"/>
      <c r="X107" s="45"/>
      <c r="Y107" s="45"/>
      <c r="Z107" s="45"/>
      <c r="AA107" s="45"/>
      <c r="AB107" s="42"/>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c r="BI107" s="15"/>
      <c r="BJ107" s="15"/>
      <c r="BK107" s="15"/>
      <c r="BL107" s="15"/>
      <c r="BM107" s="15"/>
      <c r="BN107" s="15"/>
      <c r="BO107" s="15"/>
      <c r="BP107" s="15"/>
      <c r="BQ107" s="15"/>
      <c r="BR107" s="15"/>
      <c r="BS107" s="15"/>
      <c r="BT107" s="15"/>
      <c r="BU107" s="15"/>
      <c r="BV107" s="15"/>
      <c r="BW107" s="15"/>
      <c r="BX107" s="15"/>
      <c r="BY107" s="15"/>
      <c r="BZ107" s="15"/>
      <c r="CA107" s="15"/>
      <c r="CB107" s="15"/>
      <c r="CC107" s="15"/>
      <c r="CD107" s="15"/>
      <c r="CE107" s="15"/>
      <c r="CF107" s="15"/>
      <c r="CG107" s="15"/>
      <c r="CH107" s="15"/>
      <c r="CI107" s="15"/>
      <c r="CJ107" s="15"/>
      <c r="CK107" s="15"/>
      <c r="CL107" s="15"/>
      <c r="CM107" s="15"/>
      <c r="CN107" s="15"/>
      <c r="CO107" s="15"/>
      <c r="CP107" s="15"/>
      <c r="CQ107" s="15"/>
      <c r="CR107" s="15"/>
      <c r="CS107" s="15"/>
      <c r="CT107" s="15"/>
      <c r="CU107" s="15"/>
      <c r="CV107" s="15"/>
      <c r="CW107" s="15"/>
      <c r="CX107" s="15"/>
      <c r="CY107" s="15"/>
      <c r="CZ107" s="15"/>
      <c r="DA107" s="15"/>
      <c r="DB107" s="15"/>
      <c r="DC107" s="15"/>
      <c r="DD107" s="15"/>
      <c r="DE107" s="15"/>
      <c r="DF107" s="15"/>
      <c r="DG107" s="15"/>
      <c r="DH107" s="15"/>
      <c r="DI107" s="15"/>
      <c r="DJ107" s="15"/>
      <c r="DK107" s="15"/>
      <c r="DL107" s="15"/>
      <c r="DM107" s="15"/>
      <c r="DN107" s="15"/>
      <c r="DO107" s="15"/>
      <c r="DP107" s="15"/>
      <c r="DQ107" s="15"/>
      <c r="DR107" s="15"/>
      <c r="DS107" s="15"/>
      <c r="DT107" s="15"/>
      <c r="DU107" s="15"/>
      <c r="DV107" s="15"/>
      <c r="DW107" s="15"/>
      <c r="DX107" s="15"/>
      <c r="DY107" s="15"/>
      <c r="DZ107" s="15"/>
      <c r="EA107" s="15"/>
      <c r="EB107" s="15"/>
      <c r="EC107" s="15"/>
      <c r="ED107" s="15"/>
      <c r="EE107" s="15"/>
      <c r="EF107" s="15"/>
      <c r="EG107" s="15"/>
      <c r="EH107" s="15"/>
      <c r="EI107" s="15"/>
      <c r="EJ107" s="15"/>
      <c r="EK107" s="15"/>
      <c r="EL107" s="15"/>
      <c r="EM107" s="15"/>
      <c r="EN107" s="15"/>
      <c r="EO107" s="15"/>
      <c r="EP107" s="15"/>
      <c r="EQ107" s="15"/>
      <c r="ER107" s="15"/>
      <c r="ES107" s="15"/>
      <c r="ET107" s="15"/>
      <c r="EU107" s="15"/>
      <c r="EV107" s="15"/>
      <c r="EW107" s="15"/>
      <c r="EX107" s="15"/>
      <c r="EY107" s="15"/>
      <c r="EZ107" s="15"/>
      <c r="FA107" s="15"/>
      <c r="FB107" s="15"/>
      <c r="FC107" s="15"/>
      <c r="FD107" s="15"/>
      <c r="FE107" s="15"/>
      <c r="FF107" s="15"/>
      <c r="FG107" s="15"/>
      <c r="FH107" s="15"/>
      <c r="FI107" s="15"/>
      <c r="FJ107" s="15"/>
      <c r="FK107" s="15"/>
      <c r="FL107" s="15"/>
      <c r="FM107" s="15"/>
      <c r="FN107" s="15"/>
      <c r="FO107" s="15"/>
      <c r="FP107" s="15"/>
      <c r="FQ107" s="15"/>
      <c r="FR107" s="15"/>
      <c r="FS107" s="15"/>
      <c r="FT107" s="15"/>
      <c r="FU107" s="15"/>
      <c r="FV107" s="15"/>
      <c r="FW107" s="15"/>
      <c r="FX107" s="15"/>
      <c r="FY107" s="15"/>
      <c r="FZ107" s="15"/>
      <c r="GA107" s="15"/>
      <c r="GB107" s="15"/>
      <c r="GC107" s="15"/>
      <c r="GD107" s="15"/>
      <c r="GE107" s="15"/>
      <c r="GF107" s="15"/>
      <c r="GG107" s="15"/>
      <c r="GH107" s="15"/>
      <c r="GI107" s="15"/>
      <c r="GJ107" s="15"/>
      <c r="GK107" s="15"/>
      <c r="GL107" s="15"/>
      <c r="GM107" s="15"/>
      <c r="GN107" s="15"/>
      <c r="GO107" s="15"/>
      <c r="GP107" s="15"/>
      <c r="GQ107" s="15"/>
      <c r="GR107" s="15"/>
      <c r="GS107" s="15"/>
      <c r="GT107" s="15"/>
      <c r="GU107" s="15"/>
      <c r="GV107" s="15"/>
      <c r="GW107" s="15"/>
      <c r="GX107" s="15"/>
      <c r="GY107" s="15"/>
      <c r="GZ107" s="15"/>
      <c r="HA107" s="15"/>
      <c r="HB107" s="15"/>
      <c r="HC107" s="15"/>
      <c r="HD107" s="15"/>
      <c r="HE107" s="15"/>
      <c r="HF107" s="15"/>
      <c r="HG107" s="15"/>
      <c r="HH107" s="15"/>
      <c r="HI107" s="15"/>
      <c r="HJ107" s="15"/>
      <c r="HK107" s="15"/>
      <c r="HL107" s="15"/>
      <c r="HM107" s="15"/>
      <c r="HN107" s="15"/>
      <c r="HO107" s="15"/>
      <c r="HP107" s="15"/>
      <c r="HQ107" s="15"/>
      <c r="HR107" s="15"/>
      <c r="HS107" s="15"/>
      <c r="HT107" s="15"/>
      <c r="HU107" s="15"/>
      <c r="HV107" s="15"/>
    </row>
    <row r="108" spans="1:230" customFormat="1">
      <c r="A108" s="42"/>
      <c r="B108" s="45"/>
      <c r="C108" s="56"/>
      <c r="D108" s="56"/>
      <c r="E108" s="132"/>
      <c r="F108" s="52"/>
      <c r="G108" s="133"/>
      <c r="H108" s="103"/>
      <c r="I108" s="134"/>
      <c r="J108" s="103"/>
      <c r="K108" s="52"/>
      <c r="L108" s="52"/>
      <c r="M108" s="131"/>
      <c r="N108" s="80"/>
      <c r="O108" s="45"/>
      <c r="P108" s="45"/>
      <c r="Q108" s="45"/>
      <c r="R108" s="45"/>
      <c r="S108" s="45"/>
      <c r="T108" s="45"/>
      <c r="U108" s="45"/>
      <c r="V108" s="45"/>
      <c r="W108" s="45"/>
      <c r="X108" s="45"/>
      <c r="Y108" s="45"/>
      <c r="Z108" s="45"/>
      <c r="AA108" s="45"/>
      <c r="AB108" s="42"/>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c r="BI108" s="15"/>
      <c r="BJ108" s="15"/>
      <c r="BK108" s="15"/>
      <c r="BL108" s="15"/>
      <c r="BM108" s="15"/>
      <c r="BN108" s="15"/>
      <c r="BO108" s="15"/>
      <c r="BP108" s="15"/>
      <c r="BQ108" s="15"/>
      <c r="BR108" s="15"/>
      <c r="BS108" s="15"/>
      <c r="BT108" s="15"/>
      <c r="BU108" s="15"/>
      <c r="BV108" s="15"/>
      <c r="BW108" s="15"/>
      <c r="BX108" s="15"/>
      <c r="BY108" s="15"/>
      <c r="BZ108" s="15"/>
      <c r="CA108" s="15"/>
      <c r="CB108" s="15"/>
      <c r="CC108" s="15"/>
      <c r="CD108" s="15"/>
      <c r="CE108" s="15"/>
      <c r="CF108" s="15"/>
      <c r="CG108" s="15"/>
      <c r="CH108" s="15"/>
      <c r="CI108" s="15"/>
      <c r="CJ108" s="15"/>
      <c r="CK108" s="15"/>
      <c r="CL108" s="15"/>
      <c r="CM108" s="15"/>
      <c r="CN108" s="15"/>
      <c r="CO108" s="15"/>
      <c r="CP108" s="15"/>
      <c r="CQ108" s="15"/>
      <c r="CR108" s="15"/>
      <c r="CS108" s="15"/>
      <c r="CT108" s="15"/>
      <c r="CU108" s="15"/>
      <c r="CV108" s="15"/>
      <c r="CW108" s="15"/>
      <c r="CX108" s="15"/>
      <c r="CY108" s="15"/>
      <c r="CZ108" s="15"/>
      <c r="DA108" s="15"/>
      <c r="DB108" s="15"/>
      <c r="DC108" s="15"/>
      <c r="DD108" s="15"/>
      <c r="DE108" s="15"/>
      <c r="DF108" s="15"/>
      <c r="DG108" s="15"/>
      <c r="DH108" s="15"/>
      <c r="DI108" s="15"/>
      <c r="DJ108" s="15"/>
      <c r="DK108" s="15"/>
      <c r="DL108" s="15"/>
      <c r="DM108" s="15"/>
      <c r="DN108" s="15"/>
      <c r="DO108" s="15"/>
      <c r="DP108" s="15"/>
      <c r="DQ108" s="15"/>
      <c r="DR108" s="15"/>
      <c r="DS108" s="15"/>
      <c r="DT108" s="15"/>
      <c r="DU108" s="15"/>
      <c r="DV108" s="15"/>
      <c r="DW108" s="15"/>
      <c r="DX108" s="15"/>
      <c r="DY108" s="15"/>
      <c r="DZ108" s="15"/>
      <c r="EA108" s="15"/>
      <c r="EB108" s="15"/>
      <c r="EC108" s="15"/>
      <c r="ED108" s="15"/>
      <c r="EE108" s="15"/>
      <c r="EF108" s="15"/>
      <c r="EG108" s="15"/>
      <c r="EH108" s="15"/>
      <c r="EI108" s="15"/>
      <c r="EJ108" s="15"/>
      <c r="EK108" s="15"/>
      <c r="EL108" s="15"/>
      <c r="EM108" s="15"/>
      <c r="EN108" s="15"/>
      <c r="EO108" s="15"/>
      <c r="EP108" s="15"/>
      <c r="EQ108" s="15"/>
      <c r="ER108" s="15"/>
      <c r="ES108" s="15"/>
      <c r="ET108" s="15"/>
      <c r="EU108" s="15"/>
      <c r="EV108" s="15"/>
      <c r="EW108" s="15"/>
      <c r="EX108" s="15"/>
      <c r="EY108" s="15"/>
      <c r="EZ108" s="15"/>
      <c r="FA108" s="15"/>
      <c r="FB108" s="15"/>
      <c r="FC108" s="15"/>
      <c r="FD108" s="15"/>
      <c r="FE108" s="15"/>
      <c r="FF108" s="15"/>
      <c r="FG108" s="15"/>
      <c r="FH108" s="15"/>
      <c r="FI108" s="15"/>
      <c r="FJ108" s="15"/>
      <c r="FK108" s="15"/>
      <c r="FL108" s="15"/>
      <c r="FM108" s="15"/>
      <c r="FN108" s="15"/>
      <c r="FO108" s="15"/>
      <c r="FP108" s="15"/>
      <c r="FQ108" s="15"/>
      <c r="FR108" s="15"/>
      <c r="FS108" s="15"/>
      <c r="FT108" s="15"/>
      <c r="FU108" s="15"/>
      <c r="FV108" s="15"/>
      <c r="FW108" s="15"/>
      <c r="FX108" s="15"/>
      <c r="FY108" s="15"/>
      <c r="FZ108" s="15"/>
      <c r="GA108" s="15"/>
      <c r="GB108" s="15"/>
      <c r="GC108" s="15"/>
      <c r="GD108" s="15"/>
      <c r="GE108" s="15"/>
      <c r="GF108" s="15"/>
      <c r="GG108" s="15"/>
      <c r="GH108" s="15"/>
      <c r="GI108" s="15"/>
      <c r="GJ108" s="15"/>
      <c r="GK108" s="15"/>
      <c r="GL108" s="15"/>
      <c r="GM108" s="15"/>
      <c r="GN108" s="15"/>
      <c r="GO108" s="15"/>
      <c r="GP108" s="15"/>
      <c r="GQ108" s="15"/>
      <c r="GR108" s="15"/>
      <c r="GS108" s="15"/>
      <c r="GT108" s="15"/>
      <c r="GU108" s="15"/>
      <c r="GV108" s="15"/>
      <c r="GW108" s="15"/>
      <c r="GX108" s="15"/>
      <c r="GY108" s="15"/>
      <c r="GZ108" s="15"/>
      <c r="HA108" s="15"/>
      <c r="HB108" s="15"/>
      <c r="HC108" s="15"/>
      <c r="HD108" s="15"/>
      <c r="HE108" s="15"/>
      <c r="HF108" s="15"/>
      <c r="HG108" s="15"/>
      <c r="HH108" s="15"/>
      <c r="HI108" s="15"/>
      <c r="HJ108" s="15"/>
      <c r="HK108" s="15"/>
      <c r="HL108" s="15"/>
      <c r="HM108" s="15"/>
      <c r="HN108" s="15"/>
      <c r="HO108" s="15"/>
      <c r="HP108" s="15"/>
      <c r="HQ108" s="15"/>
      <c r="HR108" s="15"/>
      <c r="HS108" s="15"/>
      <c r="HT108" s="15"/>
      <c r="HU108" s="15"/>
      <c r="HV108" s="15"/>
    </row>
    <row r="109" spans="1:230" customFormat="1">
      <c r="A109" s="42"/>
      <c r="B109" s="45"/>
      <c r="C109" s="56"/>
      <c r="D109" s="56"/>
      <c r="E109" s="100"/>
      <c r="F109" s="15"/>
      <c r="G109" s="15"/>
      <c r="H109" s="15"/>
      <c r="I109" s="15"/>
      <c r="J109" s="15"/>
      <c r="K109" s="15"/>
      <c r="L109" s="15"/>
      <c r="M109" s="80"/>
      <c r="N109" s="80"/>
      <c r="O109" s="45"/>
      <c r="P109" s="45"/>
      <c r="Q109" s="45"/>
      <c r="R109" s="45"/>
      <c r="S109" s="45"/>
      <c r="T109" s="45"/>
      <c r="U109" s="45"/>
      <c r="V109" s="45"/>
      <c r="W109" s="45"/>
      <c r="X109" s="45"/>
      <c r="Y109" s="45"/>
      <c r="Z109" s="45"/>
      <c r="AA109" s="45"/>
      <c r="AB109" s="42"/>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c r="BI109" s="15"/>
      <c r="BJ109" s="15"/>
      <c r="BK109" s="15"/>
      <c r="BL109" s="15"/>
      <c r="BM109" s="15"/>
      <c r="BN109" s="15"/>
      <c r="BO109" s="15"/>
      <c r="BP109" s="15"/>
      <c r="BQ109" s="15"/>
      <c r="BR109" s="15"/>
      <c r="BS109" s="15"/>
      <c r="BT109" s="15"/>
      <c r="BU109" s="15"/>
      <c r="BV109" s="15"/>
      <c r="BW109" s="15"/>
      <c r="BX109" s="15"/>
      <c r="BY109" s="15"/>
      <c r="BZ109" s="15"/>
      <c r="CA109" s="15"/>
      <c r="CB109" s="15"/>
      <c r="CC109" s="15"/>
      <c r="CD109" s="15"/>
      <c r="CE109" s="15"/>
      <c r="CF109" s="15"/>
      <c r="CG109" s="15"/>
      <c r="CH109" s="15"/>
      <c r="CI109" s="15"/>
      <c r="CJ109" s="15"/>
      <c r="CK109" s="15"/>
      <c r="CL109" s="15"/>
      <c r="CM109" s="15"/>
      <c r="CN109" s="15"/>
      <c r="CO109" s="15"/>
      <c r="CP109" s="15"/>
      <c r="CQ109" s="15"/>
      <c r="CR109" s="15"/>
      <c r="CS109" s="15"/>
      <c r="CT109" s="15"/>
      <c r="CU109" s="15"/>
      <c r="CV109" s="15"/>
      <c r="CW109" s="15"/>
      <c r="CX109" s="15"/>
      <c r="CY109" s="15"/>
      <c r="CZ109" s="15"/>
      <c r="DA109" s="15"/>
      <c r="DB109" s="15"/>
      <c r="DC109" s="15"/>
      <c r="DD109" s="15"/>
      <c r="DE109" s="15"/>
      <c r="DF109" s="15"/>
      <c r="DG109" s="15"/>
      <c r="DH109" s="15"/>
      <c r="DI109" s="15"/>
      <c r="DJ109" s="15"/>
      <c r="DK109" s="15"/>
      <c r="DL109" s="15"/>
      <c r="DM109" s="15"/>
      <c r="DN109" s="15"/>
      <c r="DO109" s="15"/>
      <c r="DP109" s="15"/>
      <c r="DQ109" s="15"/>
      <c r="DR109" s="15"/>
      <c r="DS109" s="15"/>
      <c r="DT109" s="15"/>
      <c r="DU109" s="15"/>
      <c r="DV109" s="15"/>
      <c r="DW109" s="15"/>
      <c r="DX109" s="15"/>
      <c r="DY109" s="15"/>
      <c r="DZ109" s="15"/>
      <c r="EA109" s="15"/>
      <c r="EB109" s="15"/>
      <c r="EC109" s="15"/>
      <c r="ED109" s="15"/>
      <c r="EE109" s="15"/>
      <c r="EF109" s="15"/>
      <c r="EG109" s="15"/>
      <c r="EH109" s="15"/>
      <c r="EI109" s="15"/>
      <c r="EJ109" s="15"/>
      <c r="EK109" s="15"/>
      <c r="EL109" s="15"/>
      <c r="EM109" s="15"/>
      <c r="EN109" s="15"/>
      <c r="EO109" s="15"/>
      <c r="EP109" s="15"/>
      <c r="EQ109" s="15"/>
      <c r="ER109" s="15"/>
      <c r="ES109" s="15"/>
      <c r="ET109" s="15"/>
      <c r="EU109" s="15"/>
      <c r="EV109" s="15"/>
      <c r="EW109" s="15"/>
      <c r="EX109" s="15"/>
      <c r="EY109" s="15"/>
      <c r="EZ109" s="15"/>
      <c r="FA109" s="15"/>
      <c r="FB109" s="15"/>
      <c r="FC109" s="15"/>
      <c r="FD109" s="15"/>
      <c r="FE109" s="15"/>
      <c r="FF109" s="15"/>
      <c r="FG109" s="15"/>
      <c r="FH109" s="15"/>
      <c r="FI109" s="15"/>
      <c r="FJ109" s="15"/>
      <c r="FK109" s="15"/>
      <c r="FL109" s="15"/>
      <c r="FM109" s="15"/>
      <c r="FN109" s="15"/>
      <c r="FO109" s="15"/>
      <c r="FP109" s="15"/>
      <c r="FQ109" s="15"/>
      <c r="FR109" s="15"/>
      <c r="FS109" s="15"/>
      <c r="FT109" s="15"/>
      <c r="FU109" s="15"/>
      <c r="FV109" s="15"/>
      <c r="FW109" s="15"/>
      <c r="FX109" s="15"/>
      <c r="FY109" s="15"/>
      <c r="FZ109" s="15"/>
      <c r="GA109" s="15"/>
      <c r="GB109" s="15"/>
      <c r="GC109" s="15"/>
      <c r="GD109" s="15"/>
      <c r="GE109" s="15"/>
      <c r="GF109" s="15"/>
      <c r="GG109" s="15"/>
      <c r="GH109" s="15"/>
      <c r="GI109" s="15"/>
      <c r="GJ109" s="15"/>
      <c r="GK109" s="15"/>
      <c r="GL109" s="15"/>
      <c r="GM109" s="15"/>
      <c r="GN109" s="15"/>
      <c r="GO109" s="15"/>
      <c r="GP109" s="15"/>
      <c r="GQ109" s="15"/>
      <c r="GR109" s="15"/>
      <c r="GS109" s="15"/>
      <c r="GT109" s="15"/>
      <c r="GU109" s="15"/>
      <c r="GV109" s="15"/>
      <c r="GW109" s="15"/>
      <c r="GX109" s="15"/>
      <c r="GY109" s="15"/>
      <c r="GZ109" s="15"/>
      <c r="HA109" s="15"/>
      <c r="HB109" s="15"/>
      <c r="HC109" s="15"/>
      <c r="HD109" s="15"/>
      <c r="HE109" s="15"/>
      <c r="HF109" s="15"/>
      <c r="HG109" s="15"/>
      <c r="HH109" s="15"/>
      <c r="HI109" s="15"/>
      <c r="HJ109" s="15"/>
      <c r="HK109" s="15"/>
      <c r="HL109" s="15"/>
      <c r="HM109" s="15"/>
      <c r="HN109" s="15"/>
      <c r="HO109" s="15"/>
      <c r="HP109" s="15"/>
      <c r="HQ109" s="15"/>
      <c r="HR109" s="15"/>
      <c r="HS109" s="15"/>
      <c r="HT109" s="15"/>
      <c r="HU109" s="15"/>
      <c r="HV109" s="15"/>
    </row>
    <row r="110" spans="1:230" customFormat="1">
      <c r="A110" s="42"/>
      <c r="B110" s="45"/>
      <c r="C110" s="56"/>
      <c r="D110" s="56"/>
      <c r="E110" s="45"/>
      <c r="F110" s="80" t="s">
        <v>519</v>
      </c>
      <c r="G110" s="16"/>
      <c r="H110" s="292" t="s">
        <v>454</v>
      </c>
      <c r="I110" s="292"/>
      <c r="J110" s="292"/>
      <c r="K110" s="292"/>
      <c r="L110" s="83"/>
      <c r="M110" s="80"/>
      <c r="N110" s="80"/>
      <c r="O110" s="45"/>
      <c r="P110" s="45"/>
      <c r="Q110" s="45"/>
      <c r="R110" s="45"/>
      <c r="S110" s="45"/>
      <c r="T110" s="45"/>
      <c r="U110" s="45"/>
      <c r="V110" s="45"/>
      <c r="W110" s="45"/>
      <c r="X110" s="45"/>
      <c r="Y110" s="45"/>
      <c r="Z110" s="45"/>
      <c r="AA110" s="45"/>
      <c r="AB110" s="42"/>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c r="BI110" s="15"/>
      <c r="BJ110" s="15"/>
      <c r="BK110" s="15"/>
      <c r="BL110" s="15"/>
      <c r="BM110" s="15"/>
      <c r="BN110" s="15"/>
      <c r="BO110" s="15"/>
      <c r="BP110" s="15"/>
      <c r="BQ110" s="15"/>
      <c r="BR110" s="15"/>
      <c r="BS110" s="15"/>
      <c r="BT110" s="15"/>
      <c r="BU110" s="15"/>
      <c r="BV110" s="15"/>
      <c r="BW110" s="15"/>
      <c r="BX110" s="15"/>
      <c r="BY110" s="15"/>
      <c r="BZ110" s="15"/>
      <c r="CA110" s="15"/>
      <c r="CB110" s="15"/>
      <c r="CC110" s="15"/>
      <c r="CD110" s="15"/>
      <c r="CE110" s="15"/>
      <c r="CF110" s="15"/>
      <c r="CG110" s="15"/>
      <c r="CH110" s="15"/>
      <c r="CI110" s="15"/>
      <c r="CJ110" s="15"/>
      <c r="CK110" s="15"/>
      <c r="CL110" s="15"/>
      <c r="CM110" s="15"/>
      <c r="CN110" s="15"/>
      <c r="CO110" s="15"/>
      <c r="CP110" s="15"/>
      <c r="CQ110" s="15"/>
      <c r="CR110" s="15"/>
      <c r="CS110" s="15"/>
      <c r="CT110" s="15"/>
      <c r="CU110" s="15"/>
      <c r="CV110" s="15"/>
      <c r="CW110" s="15"/>
      <c r="CX110" s="15"/>
      <c r="CY110" s="15"/>
      <c r="CZ110" s="15"/>
      <c r="DA110" s="15"/>
      <c r="DB110" s="15"/>
      <c r="DC110" s="15"/>
      <c r="DD110" s="15"/>
      <c r="DE110" s="15"/>
      <c r="DF110" s="15"/>
      <c r="DG110" s="15"/>
      <c r="DH110" s="15"/>
      <c r="DI110" s="15"/>
      <c r="DJ110" s="15"/>
      <c r="DK110" s="15"/>
      <c r="DL110" s="15"/>
      <c r="DM110" s="15"/>
      <c r="DN110" s="15"/>
      <c r="DO110" s="15"/>
      <c r="DP110" s="15"/>
      <c r="DQ110" s="15"/>
      <c r="DR110" s="15"/>
      <c r="DS110" s="15"/>
      <c r="DT110" s="15"/>
      <c r="DU110" s="15"/>
      <c r="DV110" s="15"/>
      <c r="DW110" s="15"/>
      <c r="DX110" s="15"/>
      <c r="DY110" s="15"/>
      <c r="DZ110" s="15"/>
      <c r="EA110" s="15"/>
      <c r="EB110" s="15"/>
      <c r="EC110" s="15"/>
      <c r="ED110" s="15"/>
      <c r="EE110" s="15"/>
      <c r="EF110" s="15"/>
      <c r="EG110" s="15"/>
      <c r="EH110" s="15"/>
      <c r="EI110" s="15"/>
      <c r="EJ110" s="15"/>
      <c r="EK110" s="15"/>
      <c r="EL110" s="15"/>
      <c r="EM110" s="15"/>
      <c r="EN110" s="15"/>
      <c r="EO110" s="15"/>
      <c r="EP110" s="15"/>
      <c r="EQ110" s="15"/>
      <c r="ER110" s="15"/>
      <c r="ES110" s="15"/>
      <c r="ET110" s="15"/>
      <c r="EU110" s="15"/>
      <c r="EV110" s="15"/>
      <c r="EW110" s="15"/>
      <c r="EX110" s="15"/>
      <c r="EY110" s="15"/>
      <c r="EZ110" s="15"/>
      <c r="FA110" s="15"/>
      <c r="FB110" s="15"/>
      <c r="FC110" s="15"/>
      <c r="FD110" s="15"/>
      <c r="FE110" s="15"/>
      <c r="FF110" s="15"/>
      <c r="FG110" s="15"/>
      <c r="FH110" s="15"/>
      <c r="FI110" s="15"/>
      <c r="FJ110" s="15"/>
      <c r="FK110" s="15"/>
      <c r="FL110" s="15"/>
      <c r="FM110" s="15"/>
      <c r="FN110" s="15"/>
      <c r="FO110" s="15"/>
      <c r="FP110" s="15"/>
      <c r="FQ110" s="15"/>
      <c r="FR110" s="15"/>
      <c r="FS110" s="15"/>
      <c r="FT110" s="15"/>
      <c r="FU110" s="15"/>
      <c r="FV110" s="15"/>
      <c r="FW110" s="15"/>
      <c r="FX110" s="15"/>
      <c r="FY110" s="15"/>
      <c r="FZ110" s="15"/>
      <c r="GA110" s="15"/>
      <c r="GB110" s="15"/>
      <c r="GC110" s="15"/>
      <c r="GD110" s="15"/>
      <c r="GE110" s="15"/>
      <c r="GF110" s="15"/>
      <c r="GG110" s="15"/>
      <c r="GH110" s="15"/>
      <c r="GI110" s="15"/>
      <c r="GJ110" s="15"/>
      <c r="GK110" s="15"/>
      <c r="GL110" s="15"/>
      <c r="GM110" s="15"/>
      <c r="GN110" s="15"/>
      <c r="GO110" s="15"/>
      <c r="GP110" s="15"/>
      <c r="GQ110" s="15"/>
      <c r="GR110" s="15"/>
      <c r="GS110" s="15"/>
      <c r="GT110" s="15"/>
      <c r="GU110" s="15"/>
      <c r="GV110" s="15"/>
      <c r="GW110" s="15"/>
      <c r="GX110" s="15"/>
      <c r="GY110" s="15"/>
      <c r="GZ110" s="15"/>
      <c r="HA110" s="15"/>
      <c r="HB110" s="15"/>
      <c r="HC110" s="15"/>
      <c r="HD110" s="15"/>
      <c r="HE110" s="15"/>
      <c r="HF110" s="15"/>
      <c r="HG110" s="15"/>
      <c r="HH110" s="15"/>
      <c r="HI110" s="15"/>
      <c r="HJ110" s="15"/>
      <c r="HK110" s="15"/>
      <c r="HL110" s="15"/>
      <c r="HM110" s="15"/>
      <c r="HN110" s="15"/>
      <c r="HO110" s="15"/>
      <c r="HP110" s="15"/>
      <c r="HQ110" s="15"/>
      <c r="HR110" s="15"/>
      <c r="HS110" s="15"/>
      <c r="HT110" s="15"/>
      <c r="HU110" s="15"/>
      <c r="HV110" s="15"/>
    </row>
    <row r="111" spans="1:230">
      <c r="A111" s="42"/>
      <c r="B111" s="15"/>
      <c r="C111" s="20"/>
      <c r="D111" s="20"/>
      <c r="E111" s="20"/>
      <c r="F111" s="15"/>
      <c r="G111" s="20"/>
      <c r="H111" s="20"/>
      <c r="I111" s="20"/>
      <c r="J111" s="20"/>
      <c r="K111" s="20"/>
      <c r="L111" s="20"/>
      <c r="M111" s="20"/>
      <c r="N111" s="20"/>
      <c r="O111" s="20"/>
      <c r="P111" s="20"/>
      <c r="Q111" s="20"/>
      <c r="R111" s="20"/>
      <c r="S111" s="20"/>
      <c r="T111" s="20"/>
      <c r="U111" s="20"/>
      <c r="V111" s="20"/>
      <c r="AB111" s="42"/>
    </row>
    <row r="112" spans="1:230" s="23" customFormat="1" ht="15" customHeight="1">
      <c r="A112" s="42"/>
      <c r="B112" s="17"/>
      <c r="C112" s="22"/>
      <c r="D112" s="22"/>
      <c r="E112" s="22"/>
      <c r="F112" s="80"/>
      <c r="G112" s="16"/>
      <c r="H112" s="104" t="s">
        <v>3</v>
      </c>
      <c r="I112" s="15"/>
      <c r="J112" s="285">
        <v>0</v>
      </c>
      <c r="K112" s="285"/>
      <c r="L112" s="117" t="s">
        <v>7</v>
      </c>
      <c r="M112" s="22"/>
      <c r="N112" s="22"/>
      <c r="O112" s="22"/>
      <c r="P112" s="22"/>
      <c r="Q112" s="22"/>
      <c r="R112" s="22"/>
      <c r="S112" s="22"/>
      <c r="T112" s="22"/>
      <c r="U112" s="22"/>
      <c r="V112" s="22"/>
      <c r="W112" s="22"/>
      <c r="X112" s="22"/>
      <c r="Y112" s="22"/>
      <c r="Z112" s="22"/>
      <c r="AA112" s="22"/>
      <c r="AB112" s="42"/>
      <c r="AC112" s="17"/>
      <c r="AD112" s="17"/>
      <c r="AE112" s="17"/>
      <c r="AF112" s="17"/>
      <c r="AG112" s="17"/>
      <c r="AH112" s="17"/>
      <c r="AI112" s="17"/>
      <c r="AJ112" s="17"/>
      <c r="AK112" s="17"/>
      <c r="AL112" s="17"/>
      <c r="AM112" s="17"/>
      <c r="AN112" s="17"/>
      <c r="AO112" s="17"/>
      <c r="AP112" s="17"/>
      <c r="AQ112" s="17"/>
      <c r="AR112" s="17"/>
      <c r="AS112" s="17"/>
      <c r="AT112" s="17"/>
      <c r="AU112" s="17"/>
      <c r="AV112" s="17"/>
      <c r="AW112" s="17"/>
      <c r="AX112" s="17"/>
      <c r="AY112" s="17"/>
      <c r="AZ112" s="17"/>
      <c r="BA112" s="17"/>
      <c r="BB112" s="17"/>
      <c r="BC112" s="17"/>
      <c r="BD112" s="17"/>
      <c r="BE112" s="17"/>
      <c r="BF112" s="17"/>
      <c r="BG112" s="17"/>
      <c r="BH112" s="17"/>
      <c r="BI112" s="17"/>
      <c r="BJ112" s="17"/>
      <c r="BK112" s="17"/>
      <c r="BL112" s="17"/>
      <c r="BM112" s="17"/>
      <c r="BN112" s="17"/>
      <c r="BO112" s="17"/>
      <c r="BP112" s="17"/>
      <c r="BQ112" s="17"/>
      <c r="BR112" s="17"/>
      <c r="BS112" s="17"/>
      <c r="BT112" s="17"/>
      <c r="BU112" s="17"/>
      <c r="BV112" s="17"/>
      <c r="BW112" s="17"/>
      <c r="BX112" s="17"/>
      <c r="BY112" s="17"/>
      <c r="BZ112" s="17"/>
      <c r="CA112" s="17"/>
      <c r="CB112" s="17"/>
      <c r="CC112" s="17"/>
      <c r="CD112" s="17"/>
      <c r="CE112" s="17"/>
      <c r="CF112" s="17"/>
      <c r="CG112" s="17"/>
      <c r="CH112" s="17"/>
      <c r="CI112" s="17"/>
      <c r="CJ112" s="17"/>
      <c r="CK112" s="17"/>
      <c r="CL112" s="17"/>
      <c r="CM112" s="17"/>
      <c r="CN112" s="17"/>
      <c r="CO112" s="17"/>
      <c r="CP112" s="17"/>
      <c r="CQ112" s="17"/>
      <c r="CR112" s="17"/>
      <c r="CS112" s="17"/>
      <c r="CT112" s="17"/>
      <c r="CU112" s="17"/>
      <c r="CV112" s="17"/>
      <c r="CW112" s="17"/>
      <c r="CX112" s="17"/>
      <c r="CY112" s="17"/>
      <c r="CZ112" s="17"/>
      <c r="DA112" s="17"/>
      <c r="DB112" s="17"/>
      <c r="DC112" s="17"/>
      <c r="DD112" s="17"/>
      <c r="DE112" s="17"/>
      <c r="DF112" s="17"/>
      <c r="DG112" s="17"/>
      <c r="DH112" s="17"/>
      <c r="DI112" s="17"/>
      <c r="DJ112" s="17"/>
      <c r="DK112" s="17"/>
      <c r="DL112" s="17"/>
      <c r="DM112" s="17"/>
      <c r="DN112" s="17"/>
      <c r="DO112" s="17"/>
      <c r="DP112" s="17"/>
      <c r="DQ112" s="17"/>
      <c r="DR112" s="17"/>
      <c r="DS112" s="17"/>
      <c r="DT112" s="17"/>
      <c r="DU112" s="17"/>
      <c r="DV112" s="17"/>
      <c r="DW112" s="17"/>
      <c r="DX112" s="17"/>
      <c r="DY112" s="17"/>
      <c r="DZ112" s="17"/>
      <c r="EA112" s="17"/>
      <c r="EB112" s="17"/>
      <c r="EC112" s="17"/>
      <c r="ED112" s="17"/>
      <c r="EE112" s="17"/>
      <c r="EF112" s="17"/>
      <c r="EG112" s="17"/>
      <c r="EH112" s="17"/>
      <c r="EI112" s="17"/>
      <c r="EJ112" s="17"/>
      <c r="EK112" s="17"/>
      <c r="EL112" s="17"/>
      <c r="EM112" s="17"/>
      <c r="EN112" s="17"/>
      <c r="EO112" s="17"/>
      <c r="EP112" s="17"/>
      <c r="EQ112" s="17"/>
      <c r="ER112" s="17"/>
      <c r="ES112" s="17"/>
      <c r="ET112" s="17"/>
      <c r="EU112" s="17"/>
      <c r="EV112" s="17"/>
      <c r="EW112" s="17"/>
      <c r="EX112" s="17"/>
      <c r="EY112" s="17"/>
      <c r="EZ112" s="17"/>
      <c r="FA112" s="17"/>
      <c r="FB112" s="17"/>
      <c r="FC112" s="17"/>
      <c r="FD112" s="17"/>
      <c r="FE112" s="17"/>
      <c r="FF112" s="17"/>
      <c r="FG112" s="17"/>
      <c r="FH112" s="17"/>
      <c r="FI112" s="17"/>
      <c r="FJ112" s="17"/>
      <c r="FK112" s="17"/>
      <c r="FL112" s="17"/>
      <c r="FM112" s="17"/>
      <c r="FN112" s="17"/>
      <c r="FO112" s="17"/>
      <c r="FP112" s="17"/>
      <c r="FQ112" s="17"/>
      <c r="FR112" s="17"/>
      <c r="FS112" s="17"/>
      <c r="FT112" s="17"/>
      <c r="FU112" s="17"/>
      <c r="FV112" s="17"/>
      <c r="FW112" s="17"/>
      <c r="FX112" s="17"/>
      <c r="FY112" s="17"/>
      <c r="FZ112" s="17"/>
      <c r="GA112" s="17"/>
      <c r="GB112" s="17"/>
      <c r="GC112" s="17"/>
      <c r="GD112" s="17"/>
      <c r="GE112" s="17"/>
      <c r="GF112" s="17"/>
      <c r="GG112" s="17"/>
      <c r="GH112" s="17"/>
      <c r="GI112" s="17"/>
      <c r="GJ112" s="17"/>
      <c r="GK112" s="17"/>
      <c r="GL112" s="17"/>
      <c r="GM112" s="17"/>
      <c r="GN112" s="17"/>
      <c r="GO112" s="17"/>
      <c r="GP112" s="17"/>
      <c r="GQ112" s="17"/>
      <c r="GR112" s="17"/>
      <c r="GS112" s="17"/>
      <c r="GT112" s="17"/>
      <c r="GU112" s="17"/>
      <c r="GV112" s="17"/>
      <c r="GW112" s="17"/>
      <c r="GX112" s="17"/>
      <c r="GY112" s="17"/>
      <c r="GZ112" s="17"/>
      <c r="HA112" s="17"/>
      <c r="HB112" s="17"/>
      <c r="HC112" s="17"/>
      <c r="HD112" s="17"/>
      <c r="HE112" s="17"/>
      <c r="HF112" s="17"/>
      <c r="HG112" s="17"/>
      <c r="HH112" s="17"/>
      <c r="HI112" s="17"/>
      <c r="HJ112" s="17"/>
      <c r="HK112" s="17"/>
      <c r="HL112" s="17"/>
      <c r="HM112" s="17"/>
      <c r="HN112" s="17"/>
      <c r="HO112" s="17"/>
      <c r="HP112" s="17"/>
      <c r="HQ112" s="17"/>
      <c r="HR112" s="17"/>
      <c r="HS112" s="17"/>
      <c r="HT112" s="17"/>
      <c r="HU112" s="17"/>
      <c r="HV112" s="17"/>
    </row>
    <row r="113" spans="1:230" s="23" customFormat="1" ht="15" customHeight="1">
      <c r="A113" s="42"/>
      <c r="B113" s="17"/>
      <c r="C113" s="22"/>
      <c r="D113" s="22"/>
      <c r="E113" s="22"/>
      <c r="F113" s="80"/>
      <c r="G113" s="16"/>
      <c r="H113" s="104"/>
      <c r="I113" s="15"/>
      <c r="J113" s="106"/>
      <c r="K113" s="106"/>
      <c r="L113" s="117"/>
      <c r="M113" s="22"/>
      <c r="N113" s="22"/>
      <c r="O113" s="22"/>
      <c r="P113" s="22"/>
      <c r="Q113" s="22"/>
      <c r="R113" s="22"/>
      <c r="S113" s="22"/>
      <c r="T113" s="22"/>
      <c r="U113" s="22"/>
      <c r="V113" s="22"/>
      <c r="W113" s="22"/>
      <c r="X113" s="22"/>
      <c r="Y113" s="22"/>
      <c r="Z113" s="22"/>
      <c r="AA113" s="22"/>
      <c r="AB113" s="42"/>
      <c r="AC113" s="17"/>
      <c r="AD113" s="17"/>
      <c r="AE113" s="17"/>
      <c r="AF113" s="17"/>
      <c r="AG113" s="17"/>
      <c r="AH113" s="17"/>
      <c r="AI113" s="17"/>
      <c r="AJ113" s="17"/>
      <c r="AK113" s="17"/>
      <c r="AL113" s="17"/>
      <c r="AM113" s="17"/>
      <c r="AN113" s="17"/>
      <c r="AO113" s="17"/>
      <c r="AP113" s="17"/>
      <c r="AQ113" s="17"/>
      <c r="AR113" s="17"/>
      <c r="AS113" s="17"/>
      <c r="AT113" s="17"/>
      <c r="AU113" s="17"/>
      <c r="AV113" s="17"/>
      <c r="AW113" s="17"/>
      <c r="AX113" s="17"/>
      <c r="AY113" s="17"/>
      <c r="AZ113" s="17"/>
      <c r="BA113" s="17"/>
      <c r="BB113" s="17"/>
      <c r="BC113" s="17"/>
      <c r="BD113" s="17"/>
      <c r="BE113" s="17"/>
      <c r="BF113" s="17"/>
      <c r="BG113" s="17"/>
      <c r="BH113" s="17"/>
      <c r="BI113" s="17"/>
      <c r="BJ113" s="17"/>
      <c r="BK113" s="17"/>
      <c r="BL113" s="17"/>
      <c r="BM113" s="17"/>
      <c r="BN113" s="17"/>
      <c r="BO113" s="17"/>
      <c r="BP113" s="17"/>
      <c r="BQ113" s="17"/>
      <c r="BR113" s="17"/>
      <c r="BS113" s="17"/>
      <c r="BT113" s="17"/>
      <c r="BU113" s="17"/>
      <c r="BV113" s="17"/>
      <c r="BW113" s="17"/>
      <c r="BX113" s="17"/>
      <c r="BY113" s="17"/>
      <c r="BZ113" s="17"/>
      <c r="CA113" s="17"/>
      <c r="CB113" s="17"/>
      <c r="CC113" s="17"/>
      <c r="CD113" s="17"/>
      <c r="CE113" s="17"/>
      <c r="CF113" s="17"/>
      <c r="CG113" s="17"/>
      <c r="CH113" s="17"/>
      <c r="CI113" s="17"/>
      <c r="CJ113" s="17"/>
      <c r="CK113" s="17"/>
      <c r="CL113" s="17"/>
      <c r="CM113" s="17"/>
      <c r="CN113" s="17"/>
      <c r="CO113" s="17"/>
      <c r="CP113" s="17"/>
      <c r="CQ113" s="17"/>
      <c r="CR113" s="17"/>
      <c r="CS113" s="17"/>
      <c r="CT113" s="17"/>
      <c r="CU113" s="17"/>
      <c r="CV113" s="17"/>
      <c r="CW113" s="17"/>
      <c r="CX113" s="17"/>
      <c r="CY113" s="17"/>
      <c r="CZ113" s="17"/>
      <c r="DA113" s="17"/>
      <c r="DB113" s="17"/>
      <c r="DC113" s="17"/>
      <c r="DD113" s="17"/>
      <c r="DE113" s="17"/>
      <c r="DF113" s="17"/>
      <c r="DG113" s="17"/>
      <c r="DH113" s="17"/>
      <c r="DI113" s="17"/>
      <c r="DJ113" s="17"/>
      <c r="DK113" s="17"/>
      <c r="DL113" s="17"/>
      <c r="DM113" s="17"/>
      <c r="DN113" s="17"/>
      <c r="DO113" s="17"/>
      <c r="DP113" s="17"/>
      <c r="DQ113" s="17"/>
      <c r="DR113" s="17"/>
      <c r="DS113" s="17"/>
      <c r="DT113" s="17"/>
      <c r="DU113" s="17"/>
      <c r="DV113" s="17"/>
      <c r="DW113" s="17"/>
      <c r="DX113" s="17"/>
      <c r="DY113" s="17"/>
      <c r="DZ113" s="17"/>
      <c r="EA113" s="17"/>
      <c r="EB113" s="17"/>
      <c r="EC113" s="17"/>
      <c r="ED113" s="17"/>
      <c r="EE113" s="17"/>
      <c r="EF113" s="17"/>
      <c r="EG113" s="17"/>
      <c r="EH113" s="17"/>
      <c r="EI113" s="17"/>
      <c r="EJ113" s="17"/>
      <c r="EK113" s="17"/>
      <c r="EL113" s="17"/>
      <c r="EM113" s="17"/>
      <c r="EN113" s="17"/>
      <c r="EO113" s="17"/>
      <c r="EP113" s="17"/>
      <c r="EQ113" s="17"/>
      <c r="ER113" s="17"/>
      <c r="ES113" s="17"/>
      <c r="ET113" s="17"/>
      <c r="EU113" s="17"/>
      <c r="EV113" s="17"/>
      <c r="EW113" s="17"/>
      <c r="EX113" s="17"/>
      <c r="EY113" s="17"/>
      <c r="EZ113" s="17"/>
      <c r="FA113" s="17"/>
      <c r="FB113" s="17"/>
      <c r="FC113" s="17"/>
      <c r="FD113" s="17"/>
      <c r="FE113" s="17"/>
      <c r="FF113" s="17"/>
      <c r="FG113" s="17"/>
      <c r="FH113" s="17"/>
      <c r="FI113" s="17"/>
      <c r="FJ113" s="17"/>
      <c r="FK113" s="17"/>
      <c r="FL113" s="17"/>
      <c r="FM113" s="17"/>
      <c r="FN113" s="17"/>
      <c r="FO113" s="17"/>
      <c r="FP113" s="17"/>
      <c r="FQ113" s="17"/>
      <c r="FR113" s="17"/>
      <c r="FS113" s="17"/>
      <c r="FT113" s="17"/>
      <c r="FU113" s="17"/>
      <c r="FV113" s="17"/>
      <c r="FW113" s="17"/>
      <c r="FX113" s="17"/>
      <c r="FY113" s="17"/>
      <c r="FZ113" s="17"/>
      <c r="GA113" s="17"/>
      <c r="GB113" s="17"/>
      <c r="GC113" s="17"/>
      <c r="GD113" s="17"/>
      <c r="GE113" s="17"/>
      <c r="GF113" s="17"/>
      <c r="GG113" s="17"/>
      <c r="GH113" s="17"/>
      <c r="GI113" s="17"/>
      <c r="GJ113" s="17"/>
      <c r="GK113" s="17"/>
      <c r="GL113" s="17"/>
      <c r="GM113" s="17"/>
      <c r="GN113" s="17"/>
      <c r="GO113" s="17"/>
      <c r="GP113" s="17"/>
      <c r="GQ113" s="17"/>
      <c r="GR113" s="17"/>
      <c r="GS113" s="17"/>
      <c r="GT113" s="17"/>
      <c r="GU113" s="17"/>
      <c r="GV113" s="17"/>
      <c r="GW113" s="17"/>
      <c r="GX113" s="17"/>
      <c r="GY113" s="17"/>
      <c r="GZ113" s="17"/>
      <c r="HA113" s="17"/>
      <c r="HB113" s="17"/>
      <c r="HC113" s="17"/>
      <c r="HD113" s="17"/>
      <c r="HE113" s="17"/>
      <c r="HF113" s="17"/>
      <c r="HG113" s="17"/>
      <c r="HH113" s="17"/>
      <c r="HI113" s="17"/>
      <c r="HJ113" s="17"/>
      <c r="HK113" s="17"/>
      <c r="HL113" s="17"/>
      <c r="HM113" s="17"/>
      <c r="HN113" s="17"/>
      <c r="HO113" s="17"/>
      <c r="HP113" s="17"/>
      <c r="HQ113" s="17"/>
      <c r="HR113" s="17"/>
      <c r="HS113" s="17"/>
      <c r="HT113" s="17"/>
      <c r="HU113" s="17"/>
      <c r="HV113" s="17"/>
    </row>
    <row r="114" spans="1:230" s="23" customFormat="1" ht="15" customHeight="1">
      <c r="A114" s="42"/>
      <c r="B114" s="17"/>
      <c r="C114" s="22"/>
      <c r="D114" s="22"/>
      <c r="E114" s="22"/>
      <c r="F114" s="80"/>
      <c r="G114" s="16"/>
      <c r="H114" s="104" t="s">
        <v>5</v>
      </c>
      <c r="I114" s="15"/>
      <c r="J114" s="285">
        <v>0</v>
      </c>
      <c r="K114" s="285"/>
      <c r="L114" s="117" t="s">
        <v>7</v>
      </c>
      <c r="M114" s="22"/>
      <c r="N114" s="22"/>
      <c r="O114" s="22"/>
      <c r="P114" s="22"/>
      <c r="Q114" s="22"/>
      <c r="R114" s="22"/>
      <c r="S114" s="22"/>
      <c r="T114" s="22"/>
      <c r="U114" s="22"/>
      <c r="V114" s="22"/>
      <c r="W114" s="22"/>
      <c r="X114" s="22"/>
      <c r="Y114" s="22"/>
      <c r="Z114" s="22"/>
      <c r="AA114" s="22"/>
      <c r="AB114" s="42"/>
      <c r="AC114" s="17"/>
      <c r="AD114" s="17"/>
      <c r="AE114" s="17"/>
      <c r="AF114" s="17"/>
      <c r="AG114" s="17"/>
      <c r="AH114" s="17"/>
      <c r="AI114" s="17"/>
      <c r="AJ114" s="17"/>
      <c r="AK114" s="17"/>
      <c r="AL114" s="17"/>
      <c r="AM114" s="17"/>
      <c r="AN114" s="17"/>
      <c r="AO114" s="17"/>
      <c r="AP114" s="17"/>
      <c r="AQ114" s="17"/>
      <c r="AR114" s="17"/>
      <c r="AS114" s="17"/>
      <c r="AT114" s="17"/>
      <c r="AU114" s="17"/>
      <c r="AV114" s="17"/>
      <c r="AW114" s="17"/>
      <c r="AX114" s="17"/>
      <c r="AY114" s="17"/>
      <c r="AZ114" s="17"/>
      <c r="BA114" s="17"/>
      <c r="BB114" s="17"/>
      <c r="BC114" s="17"/>
      <c r="BD114" s="17"/>
      <c r="BE114" s="17"/>
      <c r="BF114" s="17"/>
      <c r="BG114" s="17"/>
      <c r="BH114" s="17"/>
      <c r="BI114" s="17"/>
      <c r="BJ114" s="17"/>
      <c r="BK114" s="17"/>
      <c r="BL114" s="17"/>
      <c r="BM114" s="17"/>
      <c r="BN114" s="17"/>
      <c r="BO114" s="17"/>
      <c r="BP114" s="17"/>
      <c r="BQ114" s="17"/>
      <c r="BR114" s="17"/>
      <c r="BS114" s="17"/>
      <c r="BT114" s="17"/>
      <c r="BU114" s="17"/>
      <c r="BV114" s="17"/>
      <c r="BW114" s="17"/>
      <c r="BX114" s="17"/>
      <c r="BY114" s="17"/>
      <c r="BZ114" s="17"/>
      <c r="CA114" s="17"/>
      <c r="CB114" s="17"/>
      <c r="CC114" s="17"/>
      <c r="CD114" s="17"/>
      <c r="CE114" s="17"/>
      <c r="CF114" s="17"/>
      <c r="CG114" s="17"/>
      <c r="CH114" s="17"/>
      <c r="CI114" s="17"/>
      <c r="CJ114" s="17"/>
      <c r="CK114" s="17"/>
      <c r="CL114" s="17"/>
      <c r="CM114" s="17"/>
      <c r="CN114" s="17"/>
      <c r="CO114" s="17"/>
      <c r="CP114" s="17"/>
      <c r="CQ114" s="17"/>
      <c r="CR114" s="17"/>
      <c r="CS114" s="17"/>
      <c r="CT114" s="17"/>
      <c r="CU114" s="17"/>
      <c r="CV114" s="17"/>
      <c r="CW114" s="17"/>
      <c r="CX114" s="17"/>
      <c r="CY114" s="17"/>
      <c r="CZ114" s="17"/>
      <c r="DA114" s="17"/>
      <c r="DB114" s="17"/>
      <c r="DC114" s="17"/>
      <c r="DD114" s="17"/>
      <c r="DE114" s="17"/>
      <c r="DF114" s="17"/>
      <c r="DG114" s="17"/>
      <c r="DH114" s="17"/>
      <c r="DI114" s="17"/>
      <c r="DJ114" s="17"/>
      <c r="DK114" s="17"/>
      <c r="DL114" s="17"/>
      <c r="DM114" s="17"/>
      <c r="DN114" s="17"/>
      <c r="DO114" s="17"/>
      <c r="DP114" s="17"/>
      <c r="DQ114" s="17"/>
      <c r="DR114" s="17"/>
      <c r="DS114" s="17"/>
      <c r="DT114" s="17"/>
      <c r="DU114" s="17"/>
      <c r="DV114" s="17"/>
      <c r="DW114" s="17"/>
      <c r="DX114" s="17"/>
      <c r="DY114" s="17"/>
      <c r="DZ114" s="17"/>
      <c r="EA114" s="17"/>
      <c r="EB114" s="17"/>
      <c r="EC114" s="17"/>
      <c r="ED114" s="17"/>
      <c r="EE114" s="17"/>
      <c r="EF114" s="17"/>
      <c r="EG114" s="17"/>
      <c r="EH114" s="17"/>
      <c r="EI114" s="17"/>
      <c r="EJ114" s="17"/>
      <c r="EK114" s="17"/>
      <c r="EL114" s="17"/>
      <c r="EM114" s="17"/>
      <c r="EN114" s="17"/>
      <c r="EO114" s="17"/>
      <c r="EP114" s="17"/>
      <c r="EQ114" s="17"/>
      <c r="ER114" s="17"/>
      <c r="ES114" s="17"/>
      <c r="ET114" s="17"/>
      <c r="EU114" s="17"/>
      <c r="EV114" s="17"/>
      <c r="EW114" s="17"/>
      <c r="EX114" s="17"/>
      <c r="EY114" s="17"/>
      <c r="EZ114" s="17"/>
      <c r="FA114" s="17"/>
      <c r="FB114" s="17"/>
      <c r="FC114" s="17"/>
      <c r="FD114" s="17"/>
      <c r="FE114" s="17"/>
      <c r="FF114" s="17"/>
      <c r="FG114" s="17"/>
      <c r="FH114" s="17"/>
      <c r="FI114" s="17"/>
      <c r="FJ114" s="17"/>
      <c r="FK114" s="17"/>
      <c r="FL114" s="17"/>
      <c r="FM114" s="17"/>
      <c r="FN114" s="17"/>
      <c r="FO114" s="17"/>
      <c r="FP114" s="17"/>
      <c r="FQ114" s="17"/>
      <c r="FR114" s="17"/>
      <c r="FS114" s="17"/>
      <c r="FT114" s="17"/>
      <c r="FU114" s="17"/>
      <c r="FV114" s="17"/>
      <c r="FW114" s="17"/>
      <c r="FX114" s="17"/>
      <c r="FY114" s="17"/>
      <c r="FZ114" s="17"/>
      <c r="GA114" s="17"/>
      <c r="GB114" s="17"/>
      <c r="GC114" s="17"/>
      <c r="GD114" s="17"/>
      <c r="GE114" s="17"/>
      <c r="GF114" s="17"/>
      <c r="GG114" s="17"/>
      <c r="GH114" s="17"/>
      <c r="GI114" s="17"/>
      <c r="GJ114" s="17"/>
      <c r="GK114" s="17"/>
      <c r="GL114" s="17"/>
      <c r="GM114" s="17"/>
      <c r="GN114" s="17"/>
      <c r="GO114" s="17"/>
      <c r="GP114" s="17"/>
      <c r="GQ114" s="17"/>
      <c r="GR114" s="17"/>
      <c r="GS114" s="17"/>
      <c r="GT114" s="17"/>
      <c r="GU114" s="17"/>
      <c r="GV114" s="17"/>
      <c r="GW114" s="17"/>
      <c r="GX114" s="17"/>
      <c r="GY114" s="17"/>
      <c r="GZ114" s="17"/>
      <c r="HA114" s="17"/>
      <c r="HB114" s="17"/>
      <c r="HC114" s="17"/>
      <c r="HD114" s="17"/>
      <c r="HE114" s="17"/>
      <c r="HF114" s="17"/>
      <c r="HG114" s="17"/>
      <c r="HH114" s="17"/>
      <c r="HI114" s="17"/>
      <c r="HJ114" s="17"/>
      <c r="HK114" s="17"/>
      <c r="HL114" s="17"/>
      <c r="HM114" s="17"/>
      <c r="HN114" s="17"/>
      <c r="HO114" s="17"/>
      <c r="HP114" s="17"/>
      <c r="HQ114" s="17"/>
      <c r="HR114" s="17"/>
      <c r="HS114" s="17"/>
      <c r="HT114" s="17"/>
      <c r="HU114" s="17"/>
      <c r="HV114" s="17"/>
    </row>
    <row r="115" spans="1:230" s="23" customFormat="1" ht="15" customHeight="1">
      <c r="A115" s="42"/>
      <c r="B115" s="17"/>
      <c r="C115" s="22"/>
      <c r="D115" s="22"/>
      <c r="E115" s="22"/>
      <c r="F115" s="80"/>
      <c r="G115" s="16"/>
      <c r="H115" s="104"/>
      <c r="I115" s="15"/>
      <c r="J115" s="106"/>
      <c r="K115" s="106"/>
      <c r="L115" s="117"/>
      <c r="M115" s="22"/>
      <c r="N115" s="22"/>
      <c r="O115" s="22"/>
      <c r="P115" s="22"/>
      <c r="Q115" s="140" t="str">
        <f>M27&amp;" [m]"</f>
        <v>3,6 [m]</v>
      </c>
      <c r="R115" s="135"/>
      <c r="S115" s="135"/>
      <c r="T115" s="135"/>
      <c r="U115" s="135"/>
      <c r="V115" s="135"/>
      <c r="W115" s="95" t="str">
        <f>M24&amp;" [m]"</f>
        <v>5,2 [m]</v>
      </c>
      <c r="X115" s="135"/>
      <c r="Y115" s="22"/>
      <c r="Z115" s="22"/>
      <c r="AA115" s="22"/>
      <c r="AB115" s="42"/>
      <c r="AC115" s="17"/>
      <c r="AD115" s="17"/>
      <c r="AE115" s="17"/>
      <c r="AF115" s="17"/>
      <c r="AG115" s="17"/>
      <c r="AH115" s="17"/>
      <c r="AI115" s="17"/>
      <c r="AJ115" s="17"/>
      <c r="AK115" s="17"/>
      <c r="AL115" s="17"/>
      <c r="AM115" s="17"/>
      <c r="AN115" s="17"/>
      <c r="AO115" s="17"/>
      <c r="AP115" s="17"/>
      <c r="AQ115" s="17"/>
      <c r="AR115" s="17"/>
      <c r="AS115" s="17"/>
      <c r="AT115" s="17"/>
      <c r="AU115" s="17"/>
      <c r="AV115" s="17"/>
      <c r="AW115" s="17"/>
      <c r="AX115" s="17"/>
      <c r="AY115" s="17"/>
      <c r="AZ115" s="17"/>
      <c r="BA115" s="17"/>
      <c r="BB115" s="17"/>
      <c r="BC115" s="17"/>
      <c r="BD115" s="17"/>
      <c r="BE115" s="17"/>
      <c r="BF115" s="17"/>
      <c r="BG115" s="17"/>
      <c r="BH115" s="17"/>
      <c r="BI115" s="17"/>
      <c r="BJ115" s="17"/>
      <c r="BK115" s="17"/>
      <c r="BL115" s="17"/>
      <c r="BM115" s="17"/>
      <c r="BN115" s="17"/>
      <c r="BO115" s="17"/>
      <c r="BP115" s="17"/>
      <c r="BQ115" s="17"/>
      <c r="BR115" s="17"/>
      <c r="BS115" s="17"/>
      <c r="BT115" s="17"/>
      <c r="BU115" s="17"/>
      <c r="BV115" s="17"/>
      <c r="BW115" s="17"/>
      <c r="BX115" s="17"/>
      <c r="BY115" s="17"/>
      <c r="BZ115" s="17"/>
      <c r="CA115" s="17"/>
      <c r="CB115" s="17"/>
      <c r="CC115" s="17"/>
      <c r="CD115" s="17"/>
      <c r="CE115" s="17"/>
      <c r="CF115" s="17"/>
      <c r="CG115" s="17"/>
      <c r="CH115" s="17"/>
      <c r="CI115" s="17"/>
      <c r="CJ115" s="17"/>
      <c r="CK115" s="17"/>
      <c r="CL115" s="17"/>
      <c r="CM115" s="17"/>
      <c r="CN115" s="17"/>
      <c r="CO115" s="17"/>
      <c r="CP115" s="17"/>
      <c r="CQ115" s="17"/>
      <c r="CR115" s="17"/>
      <c r="CS115" s="17"/>
      <c r="CT115" s="17"/>
      <c r="CU115" s="17"/>
      <c r="CV115" s="17"/>
      <c r="CW115" s="17"/>
      <c r="CX115" s="17"/>
      <c r="CY115" s="17"/>
      <c r="CZ115" s="17"/>
      <c r="DA115" s="17"/>
      <c r="DB115" s="17"/>
      <c r="DC115" s="17"/>
      <c r="DD115" s="17"/>
      <c r="DE115" s="17"/>
      <c r="DF115" s="17"/>
      <c r="DG115" s="17"/>
      <c r="DH115" s="17"/>
      <c r="DI115" s="17"/>
      <c r="DJ115" s="17"/>
      <c r="DK115" s="17"/>
      <c r="DL115" s="17"/>
      <c r="DM115" s="17"/>
      <c r="DN115" s="17"/>
      <c r="DO115" s="17"/>
      <c r="DP115" s="17"/>
      <c r="DQ115" s="17"/>
      <c r="DR115" s="17"/>
      <c r="DS115" s="17"/>
      <c r="DT115" s="17"/>
      <c r="DU115" s="17"/>
      <c r="DV115" s="17"/>
      <c r="DW115" s="17"/>
      <c r="DX115" s="17"/>
      <c r="DY115" s="17"/>
      <c r="DZ115" s="17"/>
      <c r="EA115" s="17"/>
      <c r="EB115" s="17"/>
      <c r="EC115" s="17"/>
      <c r="ED115" s="17"/>
      <c r="EE115" s="17"/>
      <c r="EF115" s="17"/>
      <c r="EG115" s="17"/>
      <c r="EH115" s="17"/>
      <c r="EI115" s="17"/>
      <c r="EJ115" s="17"/>
      <c r="EK115" s="17"/>
      <c r="EL115" s="17"/>
      <c r="EM115" s="17"/>
      <c r="EN115" s="17"/>
      <c r="EO115" s="17"/>
      <c r="EP115" s="17"/>
      <c r="EQ115" s="17"/>
      <c r="ER115" s="17"/>
      <c r="ES115" s="17"/>
      <c r="ET115" s="17"/>
      <c r="EU115" s="17"/>
      <c r="EV115" s="17"/>
      <c r="EW115" s="17"/>
      <c r="EX115" s="17"/>
      <c r="EY115" s="17"/>
      <c r="EZ115" s="17"/>
      <c r="FA115" s="17"/>
      <c r="FB115" s="17"/>
      <c r="FC115" s="17"/>
      <c r="FD115" s="17"/>
      <c r="FE115" s="17"/>
      <c r="FF115" s="17"/>
      <c r="FG115" s="17"/>
      <c r="FH115" s="17"/>
      <c r="FI115" s="17"/>
      <c r="FJ115" s="17"/>
      <c r="FK115" s="17"/>
      <c r="FL115" s="17"/>
      <c r="FM115" s="17"/>
      <c r="FN115" s="17"/>
      <c r="FO115" s="17"/>
      <c r="FP115" s="17"/>
      <c r="FQ115" s="17"/>
      <c r="FR115" s="17"/>
      <c r="FS115" s="17"/>
      <c r="FT115" s="17"/>
      <c r="FU115" s="17"/>
      <c r="FV115" s="17"/>
      <c r="FW115" s="17"/>
      <c r="FX115" s="17"/>
      <c r="FY115" s="17"/>
      <c r="FZ115" s="17"/>
      <c r="GA115" s="17"/>
      <c r="GB115" s="17"/>
      <c r="GC115" s="17"/>
      <c r="GD115" s="17"/>
      <c r="GE115" s="17"/>
      <c r="GF115" s="17"/>
      <c r="GG115" s="17"/>
      <c r="GH115" s="17"/>
      <c r="GI115" s="17"/>
      <c r="GJ115" s="17"/>
      <c r="GK115" s="17"/>
      <c r="GL115" s="17"/>
      <c r="GM115" s="17"/>
      <c r="GN115" s="17"/>
      <c r="GO115" s="17"/>
      <c r="GP115" s="17"/>
      <c r="GQ115" s="17"/>
      <c r="GR115" s="17"/>
      <c r="GS115" s="17"/>
      <c r="GT115" s="17"/>
      <c r="GU115" s="17"/>
      <c r="GV115" s="17"/>
      <c r="GW115" s="17"/>
      <c r="GX115" s="17"/>
      <c r="GY115" s="17"/>
      <c r="GZ115" s="17"/>
      <c r="HA115" s="17"/>
      <c r="HB115" s="17"/>
      <c r="HC115" s="17"/>
      <c r="HD115" s="17"/>
      <c r="HE115" s="17"/>
      <c r="HF115" s="17"/>
      <c r="HG115" s="17"/>
      <c r="HH115" s="17"/>
      <c r="HI115" s="17"/>
      <c r="HJ115" s="17"/>
      <c r="HK115" s="17"/>
      <c r="HL115" s="17"/>
      <c r="HM115" s="17"/>
      <c r="HN115" s="17"/>
      <c r="HO115" s="17"/>
      <c r="HP115" s="17"/>
      <c r="HQ115" s="17"/>
      <c r="HR115" s="17"/>
      <c r="HS115" s="17"/>
      <c r="HT115" s="17"/>
      <c r="HU115" s="17"/>
      <c r="HV115" s="17"/>
    </row>
    <row r="116" spans="1:230" s="23" customFormat="1" ht="15" customHeight="1">
      <c r="A116" s="42"/>
      <c r="B116" s="17"/>
      <c r="C116" s="22"/>
      <c r="D116" s="22"/>
      <c r="E116" s="75"/>
      <c r="F116" s="80" t="s">
        <v>447</v>
      </c>
      <c r="G116" s="15"/>
      <c r="H116" s="292" t="s">
        <v>454</v>
      </c>
      <c r="I116" s="292"/>
      <c r="J116" s="292"/>
      <c r="K116" s="292"/>
      <c r="L116" s="80"/>
      <c r="M116" s="22"/>
      <c r="N116" s="22"/>
      <c r="O116" s="22"/>
      <c r="P116" s="22"/>
      <c r="Q116" s="22"/>
      <c r="R116" s="22"/>
      <c r="S116" s="22"/>
      <c r="T116" s="22"/>
      <c r="U116" s="22"/>
      <c r="V116" s="22"/>
      <c r="W116" s="22"/>
      <c r="X116" s="22"/>
      <c r="Y116" s="22"/>
      <c r="Z116" s="22"/>
      <c r="AA116" s="22"/>
      <c r="AB116" s="42"/>
      <c r="AC116" s="17"/>
      <c r="AD116" s="17"/>
      <c r="AE116" s="17"/>
      <c r="AF116" s="17"/>
      <c r="AG116" s="17"/>
      <c r="AH116" s="17"/>
      <c r="AI116" s="17"/>
      <c r="AJ116" s="17"/>
      <c r="AK116" s="17"/>
      <c r="AL116" s="17"/>
      <c r="AM116" s="17"/>
      <c r="AN116" s="17"/>
      <c r="AO116" s="17"/>
      <c r="AP116" s="17"/>
      <c r="AQ116" s="17"/>
      <c r="AR116" s="17"/>
      <c r="AS116" s="17"/>
      <c r="AT116" s="17"/>
      <c r="AU116" s="17"/>
      <c r="AV116" s="17"/>
      <c r="AW116" s="17"/>
      <c r="AX116" s="17"/>
      <c r="AY116" s="17"/>
      <c r="AZ116" s="17"/>
      <c r="BA116" s="17"/>
      <c r="BB116" s="17"/>
      <c r="BC116" s="17"/>
      <c r="BD116" s="17"/>
      <c r="BE116" s="17"/>
      <c r="BF116" s="17"/>
      <c r="BG116" s="17"/>
      <c r="BH116" s="17"/>
      <c r="BI116" s="17"/>
      <c r="BJ116" s="17"/>
      <c r="BK116" s="17"/>
      <c r="BL116" s="17"/>
      <c r="BM116" s="17"/>
      <c r="BN116" s="17"/>
      <c r="BO116" s="17"/>
      <c r="BP116" s="17"/>
      <c r="BQ116" s="17"/>
      <c r="BR116" s="17"/>
      <c r="BS116" s="17"/>
      <c r="BT116" s="17"/>
      <c r="BU116" s="17"/>
      <c r="BV116" s="17"/>
      <c r="BW116" s="17"/>
      <c r="BX116" s="17"/>
      <c r="BY116" s="17"/>
      <c r="BZ116" s="17"/>
      <c r="CA116" s="17"/>
      <c r="CB116" s="17"/>
      <c r="CC116" s="17"/>
      <c r="CD116" s="17"/>
      <c r="CE116" s="17"/>
      <c r="CF116" s="17"/>
      <c r="CG116" s="17"/>
      <c r="CH116" s="17"/>
      <c r="CI116" s="17"/>
      <c r="CJ116" s="17"/>
      <c r="CK116" s="17"/>
      <c r="CL116" s="17"/>
      <c r="CM116" s="17"/>
      <c r="CN116" s="17"/>
      <c r="CO116" s="17"/>
      <c r="CP116" s="17"/>
      <c r="CQ116" s="17"/>
      <c r="CR116" s="17"/>
      <c r="CS116" s="17"/>
      <c r="CT116" s="17"/>
      <c r="CU116" s="17"/>
      <c r="CV116" s="17"/>
      <c r="CW116" s="17"/>
      <c r="CX116" s="17"/>
      <c r="CY116" s="17"/>
      <c r="CZ116" s="17"/>
      <c r="DA116" s="17"/>
      <c r="DB116" s="17"/>
      <c r="DC116" s="17"/>
      <c r="DD116" s="17"/>
      <c r="DE116" s="17"/>
      <c r="DF116" s="17"/>
      <c r="DG116" s="17"/>
      <c r="DH116" s="17"/>
      <c r="DI116" s="17"/>
      <c r="DJ116" s="17"/>
      <c r="DK116" s="17"/>
      <c r="DL116" s="17"/>
      <c r="DM116" s="17"/>
      <c r="DN116" s="17"/>
      <c r="DO116" s="17"/>
      <c r="DP116" s="17"/>
      <c r="DQ116" s="17"/>
      <c r="DR116" s="17"/>
      <c r="DS116" s="17"/>
      <c r="DT116" s="17"/>
      <c r="DU116" s="17"/>
      <c r="DV116" s="17"/>
      <c r="DW116" s="17"/>
      <c r="DX116" s="17"/>
      <c r="DY116" s="17"/>
      <c r="DZ116" s="17"/>
      <c r="EA116" s="17"/>
      <c r="EB116" s="17"/>
      <c r="EC116" s="17"/>
      <c r="ED116" s="17"/>
      <c r="EE116" s="17"/>
      <c r="EF116" s="17"/>
      <c r="EG116" s="17"/>
      <c r="EH116" s="17"/>
      <c r="EI116" s="17"/>
      <c r="EJ116" s="17"/>
      <c r="EK116" s="17"/>
      <c r="EL116" s="17"/>
      <c r="EM116" s="17"/>
      <c r="EN116" s="17"/>
      <c r="EO116" s="17"/>
      <c r="EP116" s="17"/>
      <c r="EQ116" s="17"/>
      <c r="ER116" s="17"/>
      <c r="ES116" s="17"/>
      <c r="ET116" s="17"/>
      <c r="EU116" s="17"/>
      <c r="EV116" s="17"/>
      <c r="EW116" s="17"/>
      <c r="EX116" s="17"/>
      <c r="EY116" s="17"/>
      <c r="EZ116" s="17"/>
      <c r="FA116" s="17"/>
      <c r="FB116" s="17"/>
      <c r="FC116" s="17"/>
      <c r="FD116" s="17"/>
      <c r="FE116" s="17"/>
      <c r="FF116" s="17"/>
      <c r="FG116" s="17"/>
      <c r="FH116" s="17"/>
      <c r="FI116" s="17"/>
      <c r="FJ116" s="17"/>
      <c r="FK116" s="17"/>
      <c r="FL116" s="17"/>
      <c r="FM116" s="17"/>
      <c r="FN116" s="17"/>
      <c r="FO116" s="17"/>
      <c r="FP116" s="17"/>
      <c r="FQ116" s="17"/>
      <c r="FR116" s="17"/>
      <c r="FS116" s="17"/>
      <c r="FT116" s="17"/>
      <c r="FU116" s="17"/>
      <c r="FV116" s="17"/>
      <c r="FW116" s="17"/>
      <c r="FX116" s="17"/>
      <c r="FY116" s="17"/>
      <c r="FZ116" s="17"/>
      <c r="GA116" s="17"/>
      <c r="GB116" s="17"/>
      <c r="GC116" s="17"/>
      <c r="GD116" s="17"/>
      <c r="GE116" s="17"/>
      <c r="GF116" s="17"/>
      <c r="GG116" s="17"/>
      <c r="GH116" s="17"/>
      <c r="GI116" s="17"/>
      <c r="GJ116" s="17"/>
      <c r="GK116" s="17"/>
      <c r="GL116" s="17"/>
      <c r="GM116" s="17"/>
      <c r="GN116" s="17"/>
      <c r="GO116" s="17"/>
      <c r="GP116" s="17"/>
      <c r="GQ116" s="17"/>
      <c r="GR116" s="17"/>
      <c r="GS116" s="17"/>
      <c r="GT116" s="17"/>
      <c r="GU116" s="17"/>
      <c r="GV116" s="17"/>
      <c r="GW116" s="17"/>
      <c r="GX116" s="17"/>
      <c r="GY116" s="17"/>
      <c r="GZ116" s="17"/>
      <c r="HA116" s="17"/>
      <c r="HB116" s="17"/>
      <c r="HC116" s="17"/>
      <c r="HD116" s="17"/>
      <c r="HE116" s="17"/>
      <c r="HF116" s="17"/>
      <c r="HG116" s="17"/>
      <c r="HH116" s="17"/>
      <c r="HI116" s="17"/>
      <c r="HJ116" s="17"/>
      <c r="HK116" s="17"/>
      <c r="HL116" s="17"/>
      <c r="HM116" s="17"/>
      <c r="HN116" s="17"/>
      <c r="HO116" s="17"/>
      <c r="HP116" s="17"/>
      <c r="HQ116" s="17"/>
      <c r="HR116" s="17"/>
      <c r="HS116" s="17"/>
      <c r="HT116" s="17"/>
      <c r="HU116" s="17"/>
      <c r="HV116" s="17"/>
    </row>
    <row r="117" spans="1:230" s="23" customFormat="1" ht="15" customHeight="1">
      <c r="A117" s="42"/>
      <c r="B117" s="17"/>
      <c r="C117" s="22"/>
      <c r="D117" s="22"/>
      <c r="E117" s="17"/>
      <c r="F117" s="17"/>
      <c r="G117" s="17"/>
      <c r="H117" s="17"/>
      <c r="I117" s="17"/>
      <c r="J117" s="17"/>
      <c r="K117" s="80"/>
      <c r="L117" s="80"/>
      <c r="M117" s="22"/>
      <c r="N117" s="22"/>
      <c r="O117" s="22"/>
      <c r="P117" s="22"/>
      <c r="Q117" s="22"/>
      <c r="R117" s="22"/>
      <c r="S117" s="22"/>
      <c r="T117" s="22"/>
      <c r="U117" s="22"/>
      <c r="V117" s="22"/>
      <c r="W117" s="22"/>
      <c r="X117" s="22"/>
      <c r="Y117" s="22"/>
      <c r="Z117" s="22"/>
      <c r="AA117" s="22"/>
      <c r="AB117" s="42"/>
      <c r="AC117" s="17"/>
      <c r="AD117" s="17"/>
      <c r="AE117" s="17"/>
      <c r="AF117" s="17"/>
      <c r="AG117" s="17"/>
      <c r="AH117" s="17"/>
      <c r="AI117" s="17"/>
      <c r="AJ117" s="17"/>
      <c r="AK117" s="17"/>
      <c r="AL117" s="17"/>
      <c r="AM117" s="17"/>
      <c r="AN117" s="17"/>
      <c r="AO117" s="17"/>
      <c r="AP117" s="17"/>
      <c r="AQ117" s="17"/>
      <c r="AR117" s="17"/>
      <c r="AS117" s="17"/>
      <c r="AT117" s="17"/>
      <c r="AU117" s="17"/>
      <c r="AV117" s="17"/>
      <c r="AW117" s="17"/>
      <c r="AX117" s="17"/>
      <c r="AY117" s="17"/>
      <c r="AZ117" s="17"/>
      <c r="BA117" s="17"/>
      <c r="BB117" s="17"/>
      <c r="BC117" s="17"/>
      <c r="BD117" s="17"/>
      <c r="BE117" s="17"/>
      <c r="BF117" s="17"/>
      <c r="BG117" s="17"/>
      <c r="BH117" s="17"/>
      <c r="BI117" s="17"/>
      <c r="BJ117" s="17"/>
      <c r="BK117" s="17"/>
      <c r="BL117" s="17"/>
      <c r="BM117" s="17"/>
      <c r="BN117" s="17"/>
      <c r="BO117" s="17"/>
      <c r="BP117" s="17"/>
      <c r="BQ117" s="17"/>
      <c r="BR117" s="17"/>
      <c r="BS117" s="17"/>
      <c r="BT117" s="17"/>
      <c r="BU117" s="17"/>
      <c r="BV117" s="17"/>
      <c r="BW117" s="17"/>
      <c r="BX117" s="17"/>
      <c r="BY117" s="17"/>
      <c r="BZ117" s="17"/>
      <c r="CA117" s="17"/>
      <c r="CB117" s="17"/>
      <c r="CC117" s="17"/>
      <c r="CD117" s="17"/>
      <c r="CE117" s="17"/>
      <c r="CF117" s="17"/>
      <c r="CG117" s="17"/>
      <c r="CH117" s="17"/>
      <c r="CI117" s="17"/>
      <c r="CJ117" s="17"/>
      <c r="CK117" s="17"/>
      <c r="CL117" s="17"/>
      <c r="CM117" s="17"/>
      <c r="CN117" s="17"/>
      <c r="CO117" s="17"/>
      <c r="CP117" s="17"/>
      <c r="CQ117" s="17"/>
      <c r="CR117" s="17"/>
      <c r="CS117" s="17"/>
      <c r="CT117" s="17"/>
      <c r="CU117" s="17"/>
      <c r="CV117" s="17"/>
      <c r="CW117" s="17"/>
      <c r="CX117" s="17"/>
      <c r="CY117" s="17"/>
      <c r="CZ117" s="17"/>
      <c r="DA117" s="17"/>
      <c r="DB117" s="17"/>
      <c r="DC117" s="17"/>
      <c r="DD117" s="17"/>
      <c r="DE117" s="17"/>
      <c r="DF117" s="17"/>
      <c r="DG117" s="17"/>
      <c r="DH117" s="17"/>
      <c r="DI117" s="17"/>
      <c r="DJ117" s="17"/>
      <c r="DK117" s="17"/>
      <c r="DL117" s="17"/>
      <c r="DM117" s="17"/>
      <c r="DN117" s="17"/>
      <c r="DO117" s="17"/>
      <c r="DP117" s="17"/>
      <c r="DQ117" s="17"/>
      <c r="DR117" s="17"/>
      <c r="DS117" s="17"/>
      <c r="DT117" s="17"/>
      <c r="DU117" s="17"/>
      <c r="DV117" s="17"/>
      <c r="DW117" s="17"/>
      <c r="DX117" s="17"/>
      <c r="DY117" s="17"/>
      <c r="DZ117" s="17"/>
      <c r="EA117" s="17"/>
      <c r="EB117" s="17"/>
      <c r="EC117" s="17"/>
      <c r="ED117" s="17"/>
      <c r="EE117" s="17"/>
      <c r="EF117" s="17"/>
      <c r="EG117" s="17"/>
      <c r="EH117" s="17"/>
      <c r="EI117" s="17"/>
      <c r="EJ117" s="17"/>
      <c r="EK117" s="17"/>
      <c r="EL117" s="17"/>
      <c r="EM117" s="17"/>
      <c r="EN117" s="17"/>
      <c r="EO117" s="17"/>
      <c r="EP117" s="17"/>
      <c r="EQ117" s="17"/>
      <c r="ER117" s="17"/>
      <c r="ES117" s="17"/>
      <c r="ET117" s="17"/>
      <c r="EU117" s="17"/>
      <c r="EV117" s="17"/>
      <c r="EW117" s="17"/>
      <c r="EX117" s="17"/>
      <c r="EY117" s="17"/>
      <c r="EZ117" s="17"/>
      <c r="FA117" s="17"/>
      <c r="FB117" s="17"/>
      <c r="FC117" s="17"/>
      <c r="FD117" s="17"/>
      <c r="FE117" s="17"/>
      <c r="FF117" s="17"/>
      <c r="FG117" s="17"/>
      <c r="FH117" s="17"/>
      <c r="FI117" s="17"/>
      <c r="FJ117" s="17"/>
      <c r="FK117" s="17"/>
      <c r="FL117" s="17"/>
      <c r="FM117" s="17"/>
      <c r="FN117" s="17"/>
      <c r="FO117" s="17"/>
      <c r="FP117" s="17"/>
      <c r="FQ117" s="17"/>
      <c r="FR117" s="17"/>
      <c r="FS117" s="17"/>
      <c r="FT117" s="17"/>
      <c r="FU117" s="17"/>
      <c r="FV117" s="17"/>
      <c r="FW117" s="17"/>
      <c r="FX117" s="17"/>
      <c r="FY117" s="17"/>
      <c r="FZ117" s="17"/>
      <c r="GA117" s="17"/>
      <c r="GB117" s="17"/>
      <c r="GC117" s="17"/>
      <c r="GD117" s="17"/>
      <c r="GE117" s="17"/>
      <c r="GF117" s="17"/>
      <c r="GG117" s="17"/>
      <c r="GH117" s="17"/>
      <c r="GI117" s="17"/>
      <c r="GJ117" s="17"/>
      <c r="GK117" s="17"/>
      <c r="GL117" s="17"/>
      <c r="GM117" s="17"/>
      <c r="GN117" s="17"/>
      <c r="GO117" s="17"/>
      <c r="GP117" s="17"/>
      <c r="GQ117" s="17"/>
      <c r="GR117" s="17"/>
      <c r="GS117" s="17"/>
      <c r="GT117" s="17"/>
      <c r="GU117" s="17"/>
      <c r="GV117" s="17"/>
      <c r="GW117" s="17"/>
      <c r="GX117" s="17"/>
      <c r="GY117" s="17"/>
      <c r="GZ117" s="17"/>
      <c r="HA117" s="17"/>
      <c r="HB117" s="17"/>
      <c r="HC117" s="17"/>
      <c r="HD117" s="17"/>
      <c r="HE117" s="17"/>
      <c r="HF117" s="17"/>
      <c r="HG117" s="17"/>
      <c r="HH117" s="17"/>
      <c r="HI117" s="17"/>
      <c r="HJ117" s="17"/>
      <c r="HK117" s="17"/>
      <c r="HL117" s="17"/>
      <c r="HM117" s="17"/>
      <c r="HN117" s="17"/>
      <c r="HO117" s="17"/>
      <c r="HP117" s="17"/>
      <c r="HQ117" s="17"/>
      <c r="HR117" s="17"/>
      <c r="HS117" s="17"/>
      <c r="HT117" s="17"/>
      <c r="HU117" s="17"/>
      <c r="HV117" s="17"/>
    </row>
    <row r="118" spans="1:230" s="23" customFormat="1" ht="15" customHeight="1">
      <c r="A118" s="42"/>
      <c r="B118" s="17"/>
      <c r="C118" s="22"/>
      <c r="D118" s="22"/>
      <c r="E118" s="129" t="s">
        <v>489</v>
      </c>
      <c r="F118" s="17"/>
      <c r="G118" s="17"/>
      <c r="H118" s="17"/>
      <c r="I118" s="17"/>
      <c r="J118" s="17"/>
      <c r="K118" s="80"/>
      <c r="L118" s="80"/>
      <c r="M118" s="22"/>
      <c r="N118" s="22"/>
      <c r="O118" s="22"/>
      <c r="P118" s="22"/>
      <c r="Q118" s="22"/>
      <c r="R118" s="22"/>
      <c r="S118" s="22"/>
      <c r="T118" s="22"/>
      <c r="U118" s="22"/>
      <c r="V118" s="22"/>
      <c r="W118" s="22"/>
      <c r="X118" s="22"/>
      <c r="Y118" s="22"/>
      <c r="Z118" s="22"/>
      <c r="AA118" s="22"/>
      <c r="AB118" s="42"/>
      <c r="AC118" s="17"/>
      <c r="AD118" s="17"/>
      <c r="AE118" s="17"/>
      <c r="AF118" s="17"/>
      <c r="AG118" s="17"/>
      <c r="AH118" s="17"/>
      <c r="AI118" s="17"/>
      <c r="AJ118" s="17"/>
      <c r="AK118" s="17"/>
      <c r="AL118" s="17"/>
      <c r="AM118" s="17"/>
      <c r="AN118" s="17"/>
      <c r="AO118" s="17"/>
      <c r="AP118" s="17"/>
      <c r="AQ118" s="17"/>
      <c r="AR118" s="17"/>
      <c r="AS118" s="17"/>
      <c r="AT118" s="17"/>
      <c r="AU118" s="17"/>
      <c r="AV118" s="17"/>
      <c r="AW118" s="17"/>
      <c r="AX118" s="17"/>
      <c r="AY118" s="17"/>
      <c r="AZ118" s="17"/>
      <c r="BA118" s="17"/>
      <c r="BB118" s="17"/>
      <c r="BC118" s="17"/>
      <c r="BD118" s="17"/>
      <c r="BE118" s="17"/>
      <c r="BF118" s="17"/>
      <c r="BG118" s="17"/>
      <c r="BH118" s="17"/>
      <c r="BI118" s="17"/>
      <c r="BJ118" s="17"/>
      <c r="BK118" s="17"/>
      <c r="BL118" s="17"/>
      <c r="BM118" s="17"/>
      <c r="BN118" s="17"/>
      <c r="BO118" s="17"/>
      <c r="BP118" s="17"/>
      <c r="BQ118" s="17"/>
      <c r="BR118" s="17"/>
      <c r="BS118" s="17"/>
      <c r="BT118" s="17"/>
      <c r="BU118" s="17"/>
      <c r="BV118" s="17"/>
      <c r="BW118" s="17"/>
      <c r="BX118" s="17"/>
      <c r="BY118" s="17"/>
      <c r="BZ118" s="17"/>
      <c r="CA118" s="17"/>
      <c r="CB118" s="17"/>
      <c r="CC118" s="17"/>
      <c r="CD118" s="17"/>
      <c r="CE118" s="17"/>
      <c r="CF118" s="17"/>
      <c r="CG118" s="17"/>
      <c r="CH118" s="17"/>
      <c r="CI118" s="17"/>
      <c r="CJ118" s="17"/>
      <c r="CK118" s="17"/>
      <c r="CL118" s="17"/>
      <c r="CM118" s="17"/>
      <c r="CN118" s="17"/>
      <c r="CO118" s="17"/>
      <c r="CP118" s="17"/>
      <c r="CQ118" s="17"/>
      <c r="CR118" s="17"/>
      <c r="CS118" s="17"/>
      <c r="CT118" s="17"/>
      <c r="CU118" s="17"/>
      <c r="CV118" s="17"/>
      <c r="CW118" s="17"/>
      <c r="CX118" s="17"/>
      <c r="CY118" s="17"/>
      <c r="CZ118" s="17"/>
      <c r="DA118" s="17"/>
      <c r="DB118" s="17"/>
      <c r="DC118" s="17"/>
      <c r="DD118" s="17"/>
      <c r="DE118" s="17"/>
      <c r="DF118" s="17"/>
      <c r="DG118" s="17"/>
      <c r="DH118" s="17"/>
      <c r="DI118" s="17"/>
      <c r="DJ118" s="17"/>
      <c r="DK118" s="17"/>
      <c r="DL118" s="17"/>
      <c r="DM118" s="17"/>
      <c r="DN118" s="17"/>
      <c r="DO118" s="17"/>
      <c r="DP118" s="17"/>
      <c r="DQ118" s="17"/>
      <c r="DR118" s="17"/>
      <c r="DS118" s="17"/>
      <c r="DT118" s="17"/>
      <c r="DU118" s="17"/>
      <c r="DV118" s="17"/>
      <c r="DW118" s="17"/>
      <c r="DX118" s="17"/>
      <c r="DY118" s="17"/>
      <c r="DZ118" s="17"/>
      <c r="EA118" s="17"/>
      <c r="EB118" s="17"/>
      <c r="EC118" s="17"/>
      <c r="ED118" s="17"/>
      <c r="EE118" s="17"/>
      <c r="EF118" s="17"/>
      <c r="EG118" s="17"/>
      <c r="EH118" s="17"/>
      <c r="EI118" s="17"/>
      <c r="EJ118" s="17"/>
      <c r="EK118" s="17"/>
      <c r="EL118" s="17"/>
      <c r="EM118" s="17"/>
      <c r="EN118" s="17"/>
      <c r="EO118" s="17"/>
      <c r="EP118" s="17"/>
      <c r="EQ118" s="17"/>
      <c r="ER118" s="17"/>
      <c r="ES118" s="17"/>
      <c r="ET118" s="17"/>
      <c r="EU118" s="17"/>
      <c r="EV118" s="17"/>
      <c r="EW118" s="17"/>
      <c r="EX118" s="17"/>
      <c r="EY118" s="17"/>
      <c r="EZ118" s="17"/>
      <c r="FA118" s="17"/>
      <c r="FB118" s="17"/>
      <c r="FC118" s="17"/>
      <c r="FD118" s="17"/>
      <c r="FE118" s="17"/>
      <c r="FF118" s="17"/>
      <c r="FG118" s="17"/>
      <c r="FH118" s="17"/>
      <c r="FI118" s="17"/>
      <c r="FJ118" s="17"/>
      <c r="FK118" s="17"/>
      <c r="FL118" s="17"/>
      <c r="FM118" s="17"/>
      <c r="FN118" s="17"/>
      <c r="FO118" s="17"/>
      <c r="FP118" s="17"/>
      <c r="FQ118" s="17"/>
      <c r="FR118" s="17"/>
      <c r="FS118" s="17"/>
      <c r="FT118" s="17"/>
      <c r="FU118" s="17"/>
      <c r="FV118" s="17"/>
      <c r="FW118" s="17"/>
      <c r="FX118" s="17"/>
      <c r="FY118" s="17"/>
      <c r="FZ118" s="17"/>
      <c r="GA118" s="17"/>
      <c r="GB118" s="17"/>
      <c r="GC118" s="17"/>
      <c r="GD118" s="17"/>
      <c r="GE118" s="17"/>
      <c r="GF118" s="17"/>
      <c r="GG118" s="17"/>
      <c r="GH118" s="17"/>
      <c r="GI118" s="17"/>
      <c r="GJ118" s="17"/>
      <c r="GK118" s="17"/>
      <c r="GL118" s="17"/>
      <c r="GM118" s="17"/>
      <c r="GN118" s="17"/>
      <c r="GO118" s="17"/>
      <c r="GP118" s="17"/>
      <c r="GQ118" s="17"/>
      <c r="GR118" s="17"/>
      <c r="GS118" s="17"/>
      <c r="GT118" s="17"/>
      <c r="GU118" s="17"/>
      <c r="GV118" s="17"/>
      <c r="GW118" s="17"/>
      <c r="GX118" s="17"/>
      <c r="GY118" s="17"/>
      <c r="GZ118" s="17"/>
      <c r="HA118" s="17"/>
      <c r="HB118" s="17"/>
      <c r="HC118" s="17"/>
      <c r="HD118" s="17"/>
      <c r="HE118" s="17"/>
      <c r="HF118" s="17"/>
      <c r="HG118" s="17"/>
      <c r="HH118" s="17"/>
      <c r="HI118" s="17"/>
      <c r="HJ118" s="17"/>
      <c r="HK118" s="17"/>
      <c r="HL118" s="17"/>
      <c r="HM118" s="17"/>
      <c r="HN118" s="17"/>
      <c r="HO118" s="17"/>
      <c r="HP118" s="17"/>
      <c r="HQ118" s="17"/>
      <c r="HR118" s="17"/>
      <c r="HS118" s="17"/>
      <c r="HT118" s="17"/>
      <c r="HU118" s="17"/>
      <c r="HV118" s="17"/>
    </row>
    <row r="119" spans="1:230" s="23" customFormat="1" ht="15" customHeight="1">
      <c r="A119" s="42"/>
      <c r="B119" s="17"/>
      <c r="C119" s="22"/>
      <c r="D119" s="22"/>
      <c r="E119" s="143"/>
      <c r="F119" s="103"/>
      <c r="G119" s="103"/>
      <c r="H119" s="103"/>
      <c r="I119" s="103"/>
      <c r="J119" s="103"/>
      <c r="K119" s="52"/>
      <c r="L119" s="52"/>
      <c r="M119" s="142"/>
      <c r="N119" s="142"/>
      <c r="O119" s="22"/>
      <c r="P119" s="22"/>
      <c r="Q119" s="22"/>
      <c r="R119" s="22"/>
      <c r="S119" s="22"/>
      <c r="T119" s="22"/>
      <c r="U119" s="22"/>
      <c r="V119" s="22"/>
      <c r="W119" s="22"/>
      <c r="X119" s="22"/>
      <c r="Y119" s="22"/>
      <c r="Z119" s="22"/>
      <c r="AA119" s="22"/>
      <c r="AB119" s="42"/>
      <c r="AC119" s="17"/>
      <c r="AD119" s="17"/>
      <c r="AE119" s="17"/>
      <c r="AF119" s="17"/>
      <c r="AG119" s="17"/>
      <c r="AH119" s="17"/>
      <c r="AI119" s="17"/>
      <c r="AJ119" s="17"/>
      <c r="AK119" s="17"/>
      <c r="AL119" s="17"/>
      <c r="AM119" s="17"/>
      <c r="AN119" s="17"/>
      <c r="AO119" s="17"/>
      <c r="AP119" s="17"/>
      <c r="AQ119" s="17"/>
      <c r="AR119" s="17"/>
      <c r="AS119" s="17"/>
      <c r="AT119" s="17"/>
      <c r="AU119" s="17"/>
      <c r="AV119" s="17"/>
      <c r="AW119" s="17"/>
      <c r="AX119" s="17"/>
      <c r="AY119" s="17"/>
      <c r="AZ119" s="17"/>
      <c r="BA119" s="17"/>
      <c r="BB119" s="17"/>
      <c r="BC119" s="17"/>
      <c r="BD119" s="17"/>
      <c r="BE119" s="17"/>
      <c r="BF119" s="17"/>
      <c r="BG119" s="17"/>
      <c r="BH119" s="17"/>
      <c r="BI119" s="17"/>
      <c r="BJ119" s="17"/>
      <c r="BK119" s="17"/>
      <c r="BL119" s="17"/>
      <c r="BM119" s="17"/>
      <c r="BN119" s="17"/>
      <c r="BO119" s="17"/>
      <c r="BP119" s="17"/>
      <c r="BQ119" s="17"/>
      <c r="BR119" s="17"/>
      <c r="BS119" s="17"/>
      <c r="BT119" s="17"/>
      <c r="BU119" s="17"/>
      <c r="BV119" s="17"/>
      <c r="BW119" s="17"/>
      <c r="BX119" s="17"/>
      <c r="BY119" s="17"/>
      <c r="BZ119" s="17"/>
      <c r="CA119" s="17"/>
      <c r="CB119" s="17"/>
      <c r="CC119" s="17"/>
      <c r="CD119" s="17"/>
      <c r="CE119" s="17"/>
      <c r="CF119" s="17"/>
      <c r="CG119" s="17"/>
      <c r="CH119" s="17"/>
      <c r="CI119" s="17"/>
      <c r="CJ119" s="17"/>
      <c r="CK119" s="17"/>
      <c r="CL119" s="17"/>
      <c r="CM119" s="17"/>
      <c r="CN119" s="17"/>
      <c r="CO119" s="17"/>
      <c r="CP119" s="17"/>
      <c r="CQ119" s="17"/>
      <c r="CR119" s="17"/>
      <c r="CS119" s="17"/>
      <c r="CT119" s="17"/>
      <c r="CU119" s="17"/>
      <c r="CV119" s="17"/>
      <c r="CW119" s="17"/>
      <c r="CX119" s="17"/>
      <c r="CY119" s="17"/>
      <c r="CZ119" s="17"/>
      <c r="DA119" s="17"/>
      <c r="DB119" s="17"/>
      <c r="DC119" s="17"/>
      <c r="DD119" s="17"/>
      <c r="DE119" s="17"/>
      <c r="DF119" s="17"/>
      <c r="DG119" s="17"/>
      <c r="DH119" s="17"/>
      <c r="DI119" s="17"/>
      <c r="DJ119" s="17"/>
      <c r="DK119" s="17"/>
      <c r="DL119" s="17"/>
      <c r="DM119" s="17"/>
      <c r="DN119" s="17"/>
      <c r="DO119" s="17"/>
      <c r="DP119" s="17"/>
      <c r="DQ119" s="17"/>
      <c r="DR119" s="17"/>
      <c r="DS119" s="17"/>
      <c r="DT119" s="17"/>
      <c r="DU119" s="17"/>
      <c r="DV119" s="17"/>
      <c r="DW119" s="17"/>
      <c r="DX119" s="17"/>
      <c r="DY119" s="17"/>
      <c r="DZ119" s="17"/>
      <c r="EA119" s="17"/>
      <c r="EB119" s="17"/>
      <c r="EC119" s="17"/>
      <c r="ED119" s="17"/>
      <c r="EE119" s="17"/>
      <c r="EF119" s="17"/>
      <c r="EG119" s="17"/>
      <c r="EH119" s="17"/>
      <c r="EI119" s="17"/>
      <c r="EJ119" s="17"/>
      <c r="EK119" s="17"/>
      <c r="EL119" s="17"/>
      <c r="EM119" s="17"/>
      <c r="EN119" s="17"/>
      <c r="EO119" s="17"/>
      <c r="EP119" s="17"/>
      <c r="EQ119" s="17"/>
      <c r="ER119" s="17"/>
      <c r="ES119" s="17"/>
      <c r="ET119" s="17"/>
      <c r="EU119" s="17"/>
      <c r="EV119" s="17"/>
      <c r="EW119" s="17"/>
      <c r="EX119" s="17"/>
      <c r="EY119" s="17"/>
      <c r="EZ119" s="17"/>
      <c r="FA119" s="17"/>
      <c r="FB119" s="17"/>
      <c r="FC119" s="17"/>
      <c r="FD119" s="17"/>
      <c r="FE119" s="17"/>
      <c r="FF119" s="17"/>
      <c r="FG119" s="17"/>
      <c r="FH119" s="17"/>
      <c r="FI119" s="17"/>
      <c r="FJ119" s="17"/>
      <c r="FK119" s="17"/>
      <c r="FL119" s="17"/>
      <c r="FM119" s="17"/>
      <c r="FN119" s="17"/>
      <c r="FO119" s="17"/>
      <c r="FP119" s="17"/>
      <c r="FQ119" s="17"/>
      <c r="FR119" s="17"/>
      <c r="FS119" s="17"/>
      <c r="FT119" s="17"/>
      <c r="FU119" s="17"/>
      <c r="FV119" s="17"/>
      <c r="FW119" s="17"/>
      <c r="FX119" s="17"/>
      <c r="FY119" s="17"/>
      <c r="FZ119" s="17"/>
      <c r="GA119" s="17"/>
      <c r="GB119" s="17"/>
      <c r="GC119" s="17"/>
      <c r="GD119" s="17"/>
      <c r="GE119" s="17"/>
      <c r="GF119" s="17"/>
      <c r="GG119" s="17"/>
      <c r="GH119" s="17"/>
      <c r="GI119" s="17"/>
      <c r="GJ119" s="17"/>
      <c r="GK119" s="17"/>
      <c r="GL119" s="17"/>
      <c r="GM119" s="17"/>
      <c r="GN119" s="17"/>
      <c r="GO119" s="17"/>
      <c r="GP119" s="17"/>
      <c r="GQ119" s="17"/>
      <c r="GR119" s="17"/>
      <c r="GS119" s="17"/>
      <c r="GT119" s="17"/>
      <c r="GU119" s="17"/>
      <c r="GV119" s="17"/>
      <c r="GW119" s="17"/>
      <c r="GX119" s="17"/>
      <c r="GY119" s="17"/>
      <c r="GZ119" s="17"/>
      <c r="HA119" s="17"/>
      <c r="HB119" s="17"/>
      <c r="HC119" s="17"/>
      <c r="HD119" s="17"/>
      <c r="HE119" s="17"/>
      <c r="HF119" s="17"/>
      <c r="HG119" s="17"/>
      <c r="HH119" s="17"/>
      <c r="HI119" s="17"/>
      <c r="HJ119" s="17"/>
      <c r="HK119" s="17"/>
      <c r="HL119" s="17"/>
      <c r="HM119" s="17"/>
      <c r="HN119" s="17"/>
      <c r="HO119" s="17"/>
      <c r="HP119" s="17"/>
      <c r="HQ119" s="17"/>
      <c r="HR119" s="17"/>
      <c r="HS119" s="17"/>
      <c r="HT119" s="17"/>
      <c r="HU119" s="17"/>
      <c r="HV119" s="17"/>
    </row>
    <row r="120" spans="1:230" s="23" customFormat="1" ht="15" customHeight="1">
      <c r="A120" s="42"/>
      <c r="B120" s="17"/>
      <c r="C120" s="22"/>
      <c r="D120" s="22"/>
      <c r="E120" s="45"/>
      <c r="F120" s="45"/>
      <c r="G120" s="15"/>
      <c r="H120" s="15"/>
      <c r="I120" s="15"/>
      <c r="J120" s="15"/>
      <c r="K120" s="80"/>
      <c r="L120" s="80"/>
      <c r="M120" s="22"/>
      <c r="N120" s="22"/>
      <c r="O120" s="22"/>
      <c r="P120" s="22"/>
      <c r="Q120" s="22"/>
      <c r="R120" s="22"/>
      <c r="S120" s="22"/>
      <c r="T120" s="22"/>
      <c r="U120" s="22"/>
      <c r="V120" s="22"/>
      <c r="W120" s="22"/>
      <c r="X120" s="22"/>
      <c r="Y120" s="22"/>
      <c r="Z120" s="22"/>
      <c r="AA120" s="22"/>
      <c r="AB120" s="42"/>
      <c r="AC120" s="17"/>
      <c r="AD120" s="17"/>
      <c r="AE120" s="17"/>
      <c r="AF120" s="17"/>
      <c r="AG120" s="17"/>
      <c r="AH120" s="17"/>
      <c r="AI120" s="17"/>
      <c r="AJ120" s="17"/>
      <c r="AK120" s="17"/>
      <c r="AL120" s="17"/>
      <c r="AM120" s="17"/>
      <c r="AN120" s="17"/>
      <c r="AO120" s="17"/>
      <c r="AP120" s="17"/>
      <c r="AQ120" s="17"/>
      <c r="AR120" s="17"/>
      <c r="AS120" s="17"/>
      <c r="AT120" s="17"/>
      <c r="AU120" s="17"/>
      <c r="AV120" s="17"/>
      <c r="AW120" s="17"/>
      <c r="AX120" s="17"/>
      <c r="AY120" s="17"/>
      <c r="AZ120" s="17"/>
      <c r="BA120" s="17"/>
      <c r="BB120" s="17"/>
      <c r="BC120" s="17"/>
      <c r="BD120" s="17"/>
      <c r="BE120" s="17"/>
      <c r="BF120" s="17"/>
      <c r="BG120" s="17"/>
      <c r="BH120" s="17"/>
      <c r="BI120" s="17"/>
      <c r="BJ120" s="17"/>
      <c r="BK120" s="17"/>
      <c r="BL120" s="17"/>
      <c r="BM120" s="17"/>
      <c r="BN120" s="17"/>
      <c r="BO120" s="17"/>
      <c r="BP120" s="17"/>
      <c r="BQ120" s="17"/>
      <c r="BR120" s="17"/>
      <c r="BS120" s="17"/>
      <c r="BT120" s="17"/>
      <c r="BU120" s="17"/>
      <c r="BV120" s="17"/>
      <c r="BW120" s="17"/>
      <c r="BX120" s="17"/>
      <c r="BY120" s="17"/>
      <c r="BZ120" s="17"/>
      <c r="CA120" s="17"/>
      <c r="CB120" s="17"/>
      <c r="CC120" s="17"/>
      <c r="CD120" s="17"/>
      <c r="CE120" s="17"/>
      <c r="CF120" s="17"/>
      <c r="CG120" s="17"/>
      <c r="CH120" s="17"/>
      <c r="CI120" s="17"/>
      <c r="CJ120" s="17"/>
      <c r="CK120" s="17"/>
      <c r="CL120" s="17"/>
      <c r="CM120" s="17"/>
      <c r="CN120" s="17"/>
      <c r="CO120" s="17"/>
      <c r="CP120" s="17"/>
      <c r="CQ120" s="17"/>
      <c r="CR120" s="17"/>
      <c r="CS120" s="17"/>
      <c r="CT120" s="17"/>
      <c r="CU120" s="17"/>
      <c r="CV120" s="17"/>
      <c r="CW120" s="17"/>
      <c r="CX120" s="17"/>
      <c r="CY120" s="17"/>
      <c r="CZ120" s="17"/>
      <c r="DA120" s="17"/>
      <c r="DB120" s="17"/>
      <c r="DC120" s="17"/>
      <c r="DD120" s="17"/>
      <c r="DE120" s="17"/>
      <c r="DF120" s="17"/>
      <c r="DG120" s="17"/>
      <c r="DH120" s="17"/>
      <c r="DI120" s="17"/>
      <c r="DJ120" s="17"/>
      <c r="DK120" s="17"/>
      <c r="DL120" s="17"/>
      <c r="DM120" s="17"/>
      <c r="DN120" s="17"/>
      <c r="DO120" s="17"/>
      <c r="DP120" s="17"/>
      <c r="DQ120" s="17"/>
      <c r="DR120" s="17"/>
      <c r="DS120" s="17"/>
      <c r="DT120" s="17"/>
      <c r="DU120" s="17"/>
      <c r="DV120" s="17"/>
      <c r="DW120" s="17"/>
      <c r="DX120" s="17"/>
      <c r="DY120" s="17"/>
      <c r="DZ120" s="17"/>
      <c r="EA120" s="17"/>
      <c r="EB120" s="17"/>
      <c r="EC120" s="17"/>
      <c r="ED120" s="17"/>
      <c r="EE120" s="17"/>
      <c r="EF120" s="17"/>
      <c r="EG120" s="17"/>
      <c r="EH120" s="17"/>
      <c r="EI120" s="17"/>
      <c r="EJ120" s="17"/>
      <c r="EK120" s="17"/>
      <c r="EL120" s="17"/>
      <c r="EM120" s="17"/>
      <c r="EN120" s="17"/>
      <c r="EO120" s="17"/>
      <c r="EP120" s="17"/>
      <c r="EQ120" s="17"/>
      <c r="ER120" s="17"/>
      <c r="ES120" s="17"/>
      <c r="ET120" s="17"/>
      <c r="EU120" s="17"/>
      <c r="EV120" s="17"/>
      <c r="EW120" s="17"/>
      <c r="EX120" s="17"/>
      <c r="EY120" s="17"/>
      <c r="EZ120" s="17"/>
      <c r="FA120" s="17"/>
      <c r="FB120" s="17"/>
      <c r="FC120" s="17"/>
      <c r="FD120" s="17"/>
      <c r="FE120" s="17"/>
      <c r="FF120" s="17"/>
      <c r="FG120" s="17"/>
      <c r="FH120" s="17"/>
      <c r="FI120" s="17"/>
      <c r="FJ120" s="17"/>
      <c r="FK120" s="17"/>
      <c r="FL120" s="17"/>
      <c r="FM120" s="17"/>
      <c r="FN120" s="17"/>
      <c r="FO120" s="17"/>
      <c r="FP120" s="17"/>
      <c r="FQ120" s="17"/>
      <c r="FR120" s="17"/>
      <c r="FS120" s="17"/>
      <c r="FT120" s="17"/>
      <c r="FU120" s="17"/>
      <c r="FV120" s="17"/>
      <c r="FW120" s="17"/>
      <c r="FX120" s="17"/>
      <c r="FY120" s="17"/>
      <c r="FZ120" s="17"/>
      <c r="GA120" s="17"/>
      <c r="GB120" s="17"/>
      <c r="GC120" s="17"/>
      <c r="GD120" s="17"/>
      <c r="GE120" s="17"/>
      <c r="GF120" s="17"/>
      <c r="GG120" s="17"/>
      <c r="GH120" s="17"/>
      <c r="GI120" s="17"/>
      <c r="GJ120" s="17"/>
      <c r="GK120" s="17"/>
      <c r="GL120" s="17"/>
      <c r="GM120" s="17"/>
      <c r="GN120" s="17"/>
      <c r="GO120" s="17"/>
      <c r="GP120" s="17"/>
      <c r="GQ120" s="17"/>
      <c r="GR120" s="17"/>
      <c r="GS120" s="17"/>
      <c r="GT120" s="17"/>
      <c r="GU120" s="17"/>
      <c r="GV120" s="17"/>
      <c r="GW120" s="17"/>
      <c r="GX120" s="17"/>
      <c r="GY120" s="17"/>
      <c r="GZ120" s="17"/>
      <c r="HA120" s="17"/>
      <c r="HB120" s="17"/>
      <c r="HC120" s="17"/>
      <c r="HD120" s="17"/>
      <c r="HE120" s="17"/>
      <c r="HF120" s="17"/>
      <c r="HG120" s="17"/>
      <c r="HH120" s="17"/>
      <c r="HI120" s="17"/>
      <c r="HJ120" s="17"/>
      <c r="HK120" s="17"/>
      <c r="HL120" s="17"/>
      <c r="HM120" s="17"/>
      <c r="HN120" s="17"/>
      <c r="HO120" s="17"/>
      <c r="HP120" s="17"/>
      <c r="HQ120" s="17"/>
      <c r="HR120" s="17"/>
      <c r="HS120" s="17"/>
      <c r="HT120" s="17"/>
      <c r="HU120" s="17"/>
      <c r="HV120" s="17"/>
    </row>
    <row r="121" spans="1:230" s="23" customFormat="1" ht="15" customHeight="1">
      <c r="A121" s="42"/>
      <c r="B121" s="17"/>
      <c r="C121" s="22"/>
      <c r="D121" s="22"/>
      <c r="E121" s="80"/>
      <c r="F121" s="80" t="s">
        <v>474</v>
      </c>
      <c r="G121" s="38"/>
      <c r="H121" s="17"/>
      <c r="I121" s="109"/>
      <c r="J121" s="109"/>
      <c r="K121" s="109"/>
      <c r="L121" s="285" t="s">
        <v>458</v>
      </c>
      <c r="M121" s="285"/>
      <c r="N121" s="109"/>
      <c r="O121" s="22"/>
      <c r="P121" s="22"/>
      <c r="Q121" s="22"/>
      <c r="R121" s="22"/>
      <c r="S121" s="22"/>
      <c r="T121" s="22"/>
      <c r="U121" s="22"/>
      <c r="V121" s="22"/>
      <c r="W121" s="22"/>
      <c r="X121" s="22"/>
      <c r="Y121" s="22"/>
      <c r="Z121" s="22"/>
      <c r="AA121" s="22"/>
      <c r="AB121" s="42"/>
      <c r="AC121" s="17"/>
      <c r="AD121" s="17"/>
      <c r="AE121" s="17"/>
      <c r="AF121" s="17"/>
      <c r="AG121" s="17"/>
      <c r="AH121" s="17"/>
      <c r="AI121" s="17"/>
      <c r="AJ121" s="17"/>
      <c r="AK121" s="17"/>
      <c r="AL121" s="17"/>
      <c r="AM121" s="17"/>
      <c r="AN121" s="17"/>
      <c r="AO121" s="17"/>
      <c r="AP121" s="17"/>
      <c r="AQ121" s="17"/>
      <c r="AR121" s="17"/>
      <c r="AS121" s="17"/>
      <c r="AT121" s="17"/>
      <c r="AU121" s="17"/>
      <c r="AV121" s="17"/>
      <c r="AW121" s="17"/>
      <c r="AX121" s="17"/>
      <c r="AY121" s="17"/>
      <c r="AZ121" s="17"/>
      <c r="BA121" s="17"/>
      <c r="BB121" s="17"/>
      <c r="BC121" s="17"/>
      <c r="BD121" s="17"/>
      <c r="BE121" s="17"/>
      <c r="BF121" s="17"/>
      <c r="BG121" s="17"/>
      <c r="BH121" s="17"/>
      <c r="BI121" s="17"/>
      <c r="BJ121" s="17"/>
      <c r="BK121" s="17"/>
      <c r="BL121" s="17"/>
      <c r="BM121" s="17"/>
      <c r="BN121" s="17"/>
      <c r="BO121" s="17"/>
      <c r="BP121" s="17"/>
      <c r="BQ121" s="17"/>
      <c r="BR121" s="17"/>
      <c r="BS121" s="17"/>
      <c r="BT121" s="17"/>
      <c r="BU121" s="17"/>
      <c r="BV121" s="17"/>
      <c r="BW121" s="17"/>
      <c r="BX121" s="17"/>
      <c r="BY121" s="17"/>
      <c r="BZ121" s="17"/>
      <c r="CA121" s="17"/>
      <c r="CB121" s="17"/>
      <c r="CC121" s="17"/>
      <c r="CD121" s="17"/>
      <c r="CE121" s="17"/>
      <c r="CF121" s="17"/>
      <c r="CG121" s="17"/>
      <c r="CH121" s="17"/>
      <c r="CI121" s="17"/>
      <c r="CJ121" s="17"/>
      <c r="CK121" s="17"/>
      <c r="CL121" s="17"/>
      <c r="CM121" s="17"/>
      <c r="CN121" s="17"/>
      <c r="CO121" s="17"/>
      <c r="CP121" s="17"/>
      <c r="CQ121" s="17"/>
      <c r="CR121" s="17"/>
      <c r="CS121" s="17"/>
      <c r="CT121" s="17"/>
      <c r="CU121" s="17"/>
      <c r="CV121" s="17"/>
      <c r="CW121" s="17"/>
      <c r="CX121" s="17"/>
      <c r="CY121" s="17"/>
      <c r="CZ121" s="17"/>
      <c r="DA121" s="17"/>
      <c r="DB121" s="17"/>
      <c r="DC121" s="17"/>
      <c r="DD121" s="17"/>
      <c r="DE121" s="17"/>
      <c r="DF121" s="17"/>
      <c r="DG121" s="17"/>
      <c r="DH121" s="17"/>
      <c r="DI121" s="17"/>
      <c r="DJ121" s="17"/>
      <c r="DK121" s="17"/>
      <c r="DL121" s="17"/>
      <c r="DM121" s="17"/>
      <c r="DN121" s="17"/>
      <c r="DO121" s="17"/>
      <c r="DP121" s="17"/>
      <c r="DQ121" s="17"/>
      <c r="DR121" s="17"/>
      <c r="DS121" s="17"/>
      <c r="DT121" s="17"/>
      <c r="DU121" s="17"/>
      <c r="DV121" s="17"/>
      <c r="DW121" s="17"/>
      <c r="DX121" s="17"/>
      <c r="DY121" s="17"/>
      <c r="DZ121" s="17"/>
      <c r="EA121" s="17"/>
      <c r="EB121" s="17"/>
      <c r="EC121" s="17"/>
      <c r="ED121" s="17"/>
      <c r="EE121" s="17"/>
      <c r="EF121" s="17"/>
      <c r="EG121" s="17"/>
      <c r="EH121" s="17"/>
      <c r="EI121" s="17"/>
      <c r="EJ121" s="17"/>
      <c r="EK121" s="17"/>
      <c r="EL121" s="17"/>
      <c r="EM121" s="17"/>
      <c r="EN121" s="17"/>
      <c r="EO121" s="17"/>
      <c r="EP121" s="17"/>
      <c r="EQ121" s="17"/>
      <c r="ER121" s="17"/>
      <c r="ES121" s="17"/>
      <c r="ET121" s="17"/>
      <c r="EU121" s="17"/>
      <c r="EV121" s="17"/>
      <c r="EW121" s="17"/>
      <c r="EX121" s="17"/>
      <c r="EY121" s="17"/>
      <c r="EZ121" s="17"/>
      <c r="FA121" s="17"/>
      <c r="FB121" s="17"/>
      <c r="FC121" s="17"/>
      <c r="FD121" s="17"/>
      <c r="FE121" s="17"/>
      <c r="FF121" s="17"/>
      <c r="FG121" s="17"/>
      <c r="FH121" s="17"/>
      <c r="FI121" s="17"/>
      <c r="FJ121" s="17"/>
      <c r="FK121" s="17"/>
      <c r="FL121" s="17"/>
      <c r="FM121" s="17"/>
      <c r="FN121" s="17"/>
      <c r="FO121" s="17"/>
      <c r="FP121" s="17"/>
      <c r="FQ121" s="17"/>
      <c r="FR121" s="17"/>
      <c r="FS121" s="17"/>
      <c r="FT121" s="17"/>
      <c r="FU121" s="17"/>
      <c r="FV121" s="17"/>
      <c r="FW121" s="17"/>
      <c r="FX121" s="17"/>
      <c r="FY121" s="17"/>
      <c r="FZ121" s="17"/>
      <c r="GA121" s="17"/>
      <c r="GB121" s="17"/>
      <c r="GC121" s="17"/>
      <c r="GD121" s="17"/>
      <c r="GE121" s="17"/>
      <c r="GF121" s="17"/>
      <c r="GG121" s="17"/>
      <c r="GH121" s="17"/>
      <c r="GI121" s="17"/>
      <c r="GJ121" s="17"/>
      <c r="GK121" s="17"/>
      <c r="GL121" s="17"/>
      <c r="GM121" s="17"/>
      <c r="GN121" s="17"/>
      <c r="GO121" s="17"/>
      <c r="GP121" s="17"/>
      <c r="GQ121" s="17"/>
      <c r="GR121" s="17"/>
      <c r="GS121" s="17"/>
      <c r="GT121" s="17"/>
      <c r="GU121" s="17"/>
      <c r="GV121" s="17"/>
      <c r="GW121" s="17"/>
      <c r="GX121" s="17"/>
      <c r="GY121" s="17"/>
      <c r="GZ121" s="17"/>
      <c r="HA121" s="17"/>
      <c r="HB121" s="17"/>
      <c r="HC121" s="17"/>
      <c r="HD121" s="17"/>
      <c r="HE121" s="17"/>
      <c r="HF121" s="17"/>
      <c r="HG121" s="17"/>
      <c r="HH121" s="17"/>
      <c r="HI121" s="17"/>
      <c r="HJ121" s="17"/>
      <c r="HK121" s="17"/>
      <c r="HL121" s="17"/>
      <c r="HM121" s="17"/>
      <c r="HN121" s="17"/>
      <c r="HO121" s="17"/>
      <c r="HP121" s="17"/>
      <c r="HQ121" s="17"/>
      <c r="HR121" s="17"/>
      <c r="HS121" s="17"/>
      <c r="HT121" s="17"/>
      <c r="HU121" s="17"/>
      <c r="HV121" s="17"/>
    </row>
    <row r="122" spans="1:230" s="23" customFormat="1" ht="15" customHeight="1">
      <c r="A122" s="42"/>
      <c r="B122" s="17"/>
      <c r="C122" s="22"/>
      <c r="D122" s="22"/>
      <c r="E122" s="75"/>
      <c r="F122" s="75"/>
      <c r="G122" s="17"/>
      <c r="H122" s="17"/>
      <c r="I122" s="17"/>
      <c r="J122" s="17"/>
      <c r="K122" s="80"/>
      <c r="L122" s="80"/>
      <c r="M122" s="22"/>
      <c r="N122" s="22"/>
      <c r="O122" s="22"/>
      <c r="P122" s="22"/>
      <c r="Q122" s="22"/>
      <c r="R122" s="22"/>
      <c r="S122" s="22"/>
      <c r="T122" s="22"/>
      <c r="U122" s="22"/>
      <c r="V122" s="22"/>
      <c r="W122" s="22"/>
      <c r="X122" s="22"/>
      <c r="Y122" s="22"/>
      <c r="Z122" s="22"/>
      <c r="AA122" s="22"/>
      <c r="AB122" s="42"/>
      <c r="AC122" s="17"/>
      <c r="AD122" s="17"/>
      <c r="AE122" s="17"/>
      <c r="AF122" s="17"/>
      <c r="AG122" s="17"/>
      <c r="AH122" s="17"/>
      <c r="AI122" s="17"/>
      <c r="AJ122" s="17"/>
      <c r="AK122" s="17"/>
      <c r="AL122" s="17"/>
      <c r="AM122" s="17"/>
      <c r="AN122" s="17"/>
      <c r="AO122" s="17"/>
      <c r="AP122" s="17"/>
      <c r="AQ122" s="17"/>
      <c r="AR122" s="17"/>
      <c r="AS122" s="17"/>
      <c r="AT122" s="17"/>
      <c r="AU122" s="17"/>
      <c r="AV122" s="17"/>
      <c r="AW122" s="17"/>
      <c r="AX122" s="17"/>
      <c r="AY122" s="17"/>
      <c r="AZ122" s="17"/>
      <c r="BA122" s="17"/>
      <c r="BB122" s="17"/>
      <c r="BC122" s="17"/>
      <c r="BD122" s="17"/>
      <c r="BE122" s="17"/>
      <c r="BF122" s="17"/>
      <c r="BG122" s="17"/>
      <c r="BH122" s="17"/>
      <c r="BI122" s="17"/>
      <c r="BJ122" s="17"/>
      <c r="BK122" s="17"/>
      <c r="BL122" s="17"/>
      <c r="BM122" s="17"/>
      <c r="BN122" s="17"/>
      <c r="BO122" s="17"/>
      <c r="BP122" s="17"/>
      <c r="BQ122" s="17"/>
      <c r="BR122" s="17"/>
      <c r="BS122" s="17"/>
      <c r="BT122" s="17"/>
      <c r="BU122" s="17"/>
      <c r="BV122" s="17"/>
      <c r="BW122" s="17"/>
      <c r="BX122" s="17"/>
      <c r="BY122" s="17"/>
      <c r="BZ122" s="17"/>
      <c r="CA122" s="17"/>
      <c r="CB122" s="17"/>
      <c r="CC122" s="17"/>
      <c r="CD122" s="17"/>
      <c r="CE122" s="17"/>
      <c r="CF122" s="17"/>
      <c r="CG122" s="17"/>
      <c r="CH122" s="17"/>
      <c r="CI122" s="17"/>
      <c r="CJ122" s="17"/>
      <c r="CK122" s="17"/>
      <c r="CL122" s="17"/>
      <c r="CM122" s="17"/>
      <c r="CN122" s="17"/>
      <c r="CO122" s="17"/>
      <c r="CP122" s="17"/>
      <c r="CQ122" s="17"/>
      <c r="CR122" s="17"/>
      <c r="CS122" s="17"/>
      <c r="CT122" s="17"/>
      <c r="CU122" s="17"/>
      <c r="CV122" s="17"/>
      <c r="CW122" s="17"/>
      <c r="CX122" s="17"/>
      <c r="CY122" s="17"/>
      <c r="CZ122" s="17"/>
      <c r="DA122" s="17"/>
      <c r="DB122" s="17"/>
      <c r="DC122" s="17"/>
      <c r="DD122" s="17"/>
      <c r="DE122" s="17"/>
      <c r="DF122" s="17"/>
      <c r="DG122" s="17"/>
      <c r="DH122" s="17"/>
      <c r="DI122" s="17"/>
      <c r="DJ122" s="17"/>
      <c r="DK122" s="17"/>
      <c r="DL122" s="17"/>
      <c r="DM122" s="17"/>
      <c r="DN122" s="17"/>
      <c r="DO122" s="17"/>
      <c r="DP122" s="17"/>
      <c r="DQ122" s="17"/>
      <c r="DR122" s="17"/>
      <c r="DS122" s="17"/>
      <c r="DT122" s="17"/>
      <c r="DU122" s="17"/>
      <c r="DV122" s="17"/>
      <c r="DW122" s="17"/>
      <c r="DX122" s="17"/>
      <c r="DY122" s="17"/>
      <c r="DZ122" s="17"/>
      <c r="EA122" s="17"/>
      <c r="EB122" s="17"/>
      <c r="EC122" s="17"/>
      <c r="ED122" s="17"/>
      <c r="EE122" s="17"/>
      <c r="EF122" s="17"/>
      <c r="EG122" s="17"/>
      <c r="EH122" s="17"/>
      <c r="EI122" s="17"/>
      <c r="EJ122" s="17"/>
      <c r="EK122" s="17"/>
      <c r="EL122" s="17"/>
      <c r="EM122" s="17"/>
      <c r="EN122" s="17"/>
      <c r="EO122" s="17"/>
      <c r="EP122" s="17"/>
      <c r="EQ122" s="17"/>
      <c r="ER122" s="17"/>
      <c r="ES122" s="17"/>
      <c r="ET122" s="17"/>
      <c r="EU122" s="17"/>
      <c r="EV122" s="17"/>
      <c r="EW122" s="17"/>
      <c r="EX122" s="17"/>
      <c r="EY122" s="17"/>
      <c r="EZ122" s="17"/>
      <c r="FA122" s="17"/>
      <c r="FB122" s="17"/>
      <c r="FC122" s="17"/>
      <c r="FD122" s="17"/>
      <c r="FE122" s="17"/>
      <c r="FF122" s="17"/>
      <c r="FG122" s="17"/>
      <c r="FH122" s="17"/>
      <c r="FI122" s="17"/>
      <c r="FJ122" s="17"/>
      <c r="FK122" s="17"/>
      <c r="FL122" s="17"/>
      <c r="FM122" s="17"/>
      <c r="FN122" s="17"/>
      <c r="FO122" s="17"/>
      <c r="FP122" s="17"/>
      <c r="FQ122" s="17"/>
      <c r="FR122" s="17"/>
      <c r="FS122" s="17"/>
      <c r="FT122" s="17"/>
      <c r="FU122" s="17"/>
      <c r="FV122" s="17"/>
      <c r="FW122" s="17"/>
      <c r="FX122" s="17"/>
      <c r="FY122" s="17"/>
      <c r="FZ122" s="17"/>
      <c r="GA122" s="17"/>
      <c r="GB122" s="17"/>
      <c r="GC122" s="17"/>
      <c r="GD122" s="17"/>
      <c r="GE122" s="17"/>
      <c r="GF122" s="17"/>
      <c r="GG122" s="17"/>
      <c r="GH122" s="17"/>
      <c r="GI122" s="17"/>
      <c r="GJ122" s="17"/>
      <c r="GK122" s="17"/>
      <c r="GL122" s="17"/>
      <c r="GM122" s="17"/>
      <c r="GN122" s="17"/>
      <c r="GO122" s="17"/>
      <c r="GP122" s="17"/>
      <c r="GQ122" s="17"/>
      <c r="GR122" s="17"/>
      <c r="GS122" s="17"/>
      <c r="GT122" s="17"/>
      <c r="GU122" s="17"/>
      <c r="GV122" s="17"/>
      <c r="GW122" s="17"/>
      <c r="GX122" s="17"/>
      <c r="GY122" s="17"/>
      <c r="GZ122" s="17"/>
      <c r="HA122" s="17"/>
      <c r="HB122" s="17"/>
      <c r="HC122" s="17"/>
      <c r="HD122" s="17"/>
      <c r="HE122" s="17"/>
      <c r="HF122" s="17"/>
      <c r="HG122" s="17"/>
      <c r="HH122" s="17"/>
      <c r="HI122" s="17"/>
      <c r="HJ122" s="17"/>
      <c r="HK122" s="17"/>
      <c r="HL122" s="17"/>
      <c r="HM122" s="17"/>
      <c r="HN122" s="17"/>
      <c r="HO122" s="17"/>
      <c r="HP122" s="17"/>
      <c r="HQ122" s="17"/>
      <c r="HR122" s="17"/>
      <c r="HS122" s="17"/>
      <c r="HT122" s="17"/>
      <c r="HU122" s="17"/>
      <c r="HV122" s="17"/>
    </row>
    <row r="123" spans="1:230" s="23" customFormat="1" ht="15" customHeight="1">
      <c r="A123" s="42"/>
      <c r="B123" s="17"/>
      <c r="C123" s="22"/>
      <c r="D123" s="22"/>
      <c r="E123" s="129"/>
      <c r="F123" s="17"/>
      <c r="G123" s="17"/>
      <c r="H123" s="17"/>
      <c r="I123" s="17"/>
      <c r="J123" s="17"/>
      <c r="K123" s="80"/>
      <c r="L123" s="80"/>
      <c r="M123" s="22"/>
      <c r="N123" s="22"/>
      <c r="O123" s="22"/>
      <c r="P123" s="22"/>
      <c r="Q123" s="22"/>
      <c r="R123" s="22"/>
      <c r="S123" s="22"/>
      <c r="T123" s="22"/>
      <c r="U123" s="22"/>
      <c r="V123" s="22"/>
      <c r="W123" s="22"/>
      <c r="X123" s="22"/>
      <c r="Y123" s="22"/>
      <c r="Z123" s="22"/>
      <c r="AA123" s="22"/>
      <c r="AB123" s="42"/>
      <c r="AC123" s="17"/>
      <c r="AD123" s="17"/>
      <c r="AE123" s="17"/>
      <c r="AF123" s="17"/>
      <c r="AG123" s="17"/>
      <c r="AH123" s="17"/>
      <c r="AI123" s="17"/>
      <c r="AJ123" s="17"/>
      <c r="AK123" s="17"/>
      <c r="AL123" s="17"/>
      <c r="AM123" s="17"/>
      <c r="AN123" s="17"/>
      <c r="AO123" s="17"/>
      <c r="AP123" s="17"/>
      <c r="AQ123" s="17"/>
      <c r="AR123" s="17"/>
      <c r="AS123" s="17"/>
      <c r="AT123" s="17"/>
      <c r="AU123" s="17"/>
      <c r="AV123" s="17"/>
      <c r="AW123" s="17"/>
      <c r="AX123" s="17"/>
      <c r="AY123" s="17"/>
      <c r="AZ123" s="17"/>
      <c r="BA123" s="17"/>
      <c r="BB123" s="17"/>
      <c r="BC123" s="17"/>
      <c r="BD123" s="17"/>
      <c r="BE123" s="17"/>
      <c r="BF123" s="17"/>
      <c r="BG123" s="17"/>
      <c r="BH123" s="17"/>
      <c r="BI123" s="17"/>
      <c r="BJ123" s="17"/>
      <c r="BK123" s="17"/>
      <c r="BL123" s="17"/>
      <c r="BM123" s="17"/>
      <c r="BN123" s="17"/>
      <c r="BO123" s="17"/>
      <c r="BP123" s="17"/>
      <c r="BQ123" s="17"/>
      <c r="BR123" s="17"/>
      <c r="BS123" s="17"/>
      <c r="BT123" s="17"/>
      <c r="BU123" s="17"/>
      <c r="BV123" s="17"/>
      <c r="BW123" s="17"/>
      <c r="BX123" s="17"/>
      <c r="BY123" s="17"/>
      <c r="BZ123" s="17"/>
      <c r="CA123" s="17"/>
      <c r="CB123" s="17"/>
      <c r="CC123" s="17"/>
      <c r="CD123" s="17"/>
      <c r="CE123" s="17"/>
      <c r="CF123" s="17"/>
      <c r="CG123" s="17"/>
      <c r="CH123" s="17"/>
      <c r="CI123" s="17"/>
      <c r="CJ123" s="17"/>
      <c r="CK123" s="17"/>
      <c r="CL123" s="17"/>
      <c r="CM123" s="17"/>
      <c r="CN123" s="17"/>
      <c r="CO123" s="17"/>
      <c r="CP123" s="17"/>
      <c r="CQ123" s="17"/>
      <c r="CR123" s="17"/>
      <c r="CS123" s="17"/>
      <c r="CT123" s="17"/>
      <c r="CU123" s="17"/>
      <c r="CV123" s="17"/>
      <c r="CW123" s="17"/>
      <c r="CX123" s="17"/>
      <c r="CY123" s="17"/>
      <c r="CZ123" s="17"/>
      <c r="DA123" s="17"/>
      <c r="DB123" s="17"/>
      <c r="DC123" s="17"/>
      <c r="DD123" s="17"/>
      <c r="DE123" s="17"/>
      <c r="DF123" s="17"/>
      <c r="DG123" s="17"/>
      <c r="DH123" s="17"/>
      <c r="DI123" s="17"/>
      <c r="DJ123" s="17"/>
      <c r="DK123" s="17"/>
      <c r="DL123" s="17"/>
      <c r="DM123" s="17"/>
      <c r="DN123" s="17"/>
      <c r="DO123" s="17"/>
      <c r="DP123" s="17"/>
      <c r="DQ123" s="17"/>
      <c r="DR123" s="17"/>
      <c r="DS123" s="17"/>
      <c r="DT123" s="17"/>
      <c r="DU123" s="17"/>
      <c r="DV123" s="17"/>
      <c r="DW123" s="17"/>
      <c r="DX123" s="17"/>
      <c r="DY123" s="17"/>
      <c r="DZ123" s="17"/>
      <c r="EA123" s="17"/>
      <c r="EB123" s="17"/>
      <c r="EC123" s="17"/>
      <c r="ED123" s="17"/>
      <c r="EE123" s="17"/>
      <c r="EF123" s="17"/>
      <c r="EG123" s="17"/>
      <c r="EH123" s="17"/>
      <c r="EI123" s="17"/>
      <c r="EJ123" s="17"/>
      <c r="EK123" s="17"/>
      <c r="EL123" s="17"/>
      <c r="EM123" s="17"/>
      <c r="EN123" s="17"/>
      <c r="EO123" s="17"/>
      <c r="EP123" s="17"/>
      <c r="EQ123" s="17"/>
      <c r="ER123" s="17"/>
      <c r="ES123" s="17"/>
      <c r="ET123" s="17"/>
      <c r="EU123" s="17"/>
      <c r="EV123" s="17"/>
      <c r="EW123" s="17"/>
      <c r="EX123" s="17"/>
      <c r="EY123" s="17"/>
      <c r="EZ123" s="17"/>
      <c r="FA123" s="17"/>
      <c r="FB123" s="17"/>
      <c r="FC123" s="17"/>
      <c r="FD123" s="17"/>
      <c r="FE123" s="17"/>
      <c r="FF123" s="17"/>
      <c r="FG123" s="17"/>
      <c r="FH123" s="17"/>
      <c r="FI123" s="17"/>
      <c r="FJ123" s="17"/>
      <c r="FK123" s="17"/>
      <c r="FL123" s="17"/>
      <c r="FM123" s="17"/>
      <c r="FN123" s="17"/>
      <c r="FO123" s="17"/>
      <c r="FP123" s="17"/>
      <c r="FQ123" s="17"/>
      <c r="FR123" s="17"/>
      <c r="FS123" s="17"/>
      <c r="FT123" s="17"/>
      <c r="FU123" s="17"/>
      <c r="FV123" s="17"/>
      <c r="FW123" s="17"/>
      <c r="FX123" s="17"/>
      <c r="FY123" s="17"/>
      <c r="FZ123" s="17"/>
      <c r="GA123" s="17"/>
      <c r="GB123" s="17"/>
      <c r="GC123" s="17"/>
      <c r="GD123" s="17"/>
      <c r="GE123" s="17"/>
      <c r="GF123" s="17"/>
      <c r="GG123" s="17"/>
      <c r="GH123" s="17"/>
      <c r="GI123" s="17"/>
      <c r="GJ123" s="17"/>
      <c r="GK123" s="17"/>
      <c r="GL123" s="17"/>
      <c r="GM123" s="17"/>
      <c r="GN123" s="17"/>
      <c r="GO123" s="17"/>
      <c r="GP123" s="17"/>
      <c r="GQ123" s="17"/>
      <c r="GR123" s="17"/>
      <c r="GS123" s="17"/>
      <c r="GT123" s="17"/>
      <c r="GU123" s="17"/>
      <c r="GV123" s="17"/>
      <c r="GW123" s="17"/>
      <c r="GX123" s="17"/>
      <c r="GY123" s="17"/>
      <c r="GZ123" s="17"/>
      <c r="HA123" s="17"/>
      <c r="HB123" s="17"/>
      <c r="HC123" s="17"/>
      <c r="HD123" s="17"/>
      <c r="HE123" s="17"/>
      <c r="HF123" s="17"/>
      <c r="HG123" s="17"/>
      <c r="HH123" s="17"/>
      <c r="HI123" s="17"/>
      <c r="HJ123" s="17"/>
      <c r="HK123" s="17"/>
      <c r="HL123" s="17"/>
      <c r="HM123" s="17"/>
      <c r="HN123" s="17"/>
      <c r="HO123" s="17"/>
      <c r="HP123" s="17"/>
      <c r="HQ123" s="17"/>
      <c r="HR123" s="17"/>
      <c r="HS123" s="17"/>
      <c r="HT123" s="17"/>
      <c r="HU123" s="17"/>
      <c r="HV123" s="17"/>
    </row>
    <row r="124" spans="1:230" s="23" customFormat="1" ht="15" customHeight="1">
      <c r="A124" s="42"/>
      <c r="B124" s="15"/>
      <c r="C124" s="121"/>
      <c r="D124" s="20"/>
      <c r="E124" s="20"/>
      <c r="F124" s="15"/>
      <c r="G124" s="20"/>
      <c r="H124" s="20"/>
      <c r="I124" s="20"/>
      <c r="J124" s="20"/>
      <c r="K124" s="20"/>
      <c r="L124" s="20"/>
      <c r="M124" s="121"/>
      <c r="N124" s="22"/>
      <c r="O124" s="22"/>
      <c r="P124" s="22"/>
      <c r="Q124" s="22"/>
      <c r="R124" s="22"/>
      <c r="S124" s="22"/>
      <c r="T124" s="22"/>
      <c r="U124" s="22"/>
      <c r="V124" s="22"/>
      <c r="W124" s="22"/>
      <c r="X124" s="22"/>
      <c r="Y124" s="22"/>
      <c r="Z124" s="22"/>
      <c r="AA124" s="22"/>
      <c r="AB124" s="42"/>
      <c r="AC124" s="17"/>
      <c r="AD124" s="17"/>
      <c r="AE124" s="17"/>
      <c r="AF124" s="17"/>
      <c r="AG124" s="17"/>
      <c r="AH124" s="17"/>
      <c r="AI124" s="17"/>
      <c r="AJ124" s="17"/>
      <c r="AK124" s="17"/>
      <c r="AL124" s="17"/>
      <c r="AM124" s="17"/>
      <c r="AN124" s="17"/>
      <c r="AO124" s="17"/>
      <c r="AP124" s="17"/>
      <c r="AQ124" s="17"/>
      <c r="AR124" s="17"/>
      <c r="AS124" s="17"/>
      <c r="AT124" s="17"/>
      <c r="AU124" s="17"/>
      <c r="AV124" s="17"/>
      <c r="AW124" s="17"/>
      <c r="AX124" s="17"/>
      <c r="AY124" s="17"/>
      <c r="AZ124" s="17"/>
      <c r="BA124" s="17"/>
      <c r="BB124" s="17"/>
      <c r="BC124" s="17"/>
      <c r="BD124" s="17"/>
      <c r="BE124" s="17"/>
      <c r="BF124" s="17"/>
      <c r="BG124" s="17"/>
      <c r="BH124" s="17"/>
      <c r="BI124" s="17"/>
      <c r="BJ124" s="17"/>
      <c r="BK124" s="17"/>
      <c r="BL124" s="17"/>
      <c r="BM124" s="17"/>
      <c r="BN124" s="17"/>
      <c r="BO124" s="17"/>
      <c r="BP124" s="17"/>
      <c r="BQ124" s="17"/>
      <c r="BR124" s="17"/>
      <c r="BS124" s="17"/>
      <c r="BT124" s="17"/>
      <c r="BU124" s="17"/>
      <c r="BV124" s="17"/>
      <c r="BW124" s="17"/>
      <c r="BX124" s="17"/>
      <c r="BY124" s="17"/>
      <c r="BZ124" s="17"/>
      <c r="CA124" s="17"/>
      <c r="CB124" s="17"/>
      <c r="CC124" s="17"/>
      <c r="CD124" s="17"/>
      <c r="CE124" s="17"/>
      <c r="CF124" s="17"/>
      <c r="CG124" s="17"/>
      <c r="CH124" s="17"/>
      <c r="CI124" s="17"/>
      <c r="CJ124" s="17"/>
      <c r="CK124" s="17"/>
      <c r="CL124" s="17"/>
      <c r="CM124" s="17"/>
      <c r="CN124" s="17"/>
      <c r="CO124" s="17"/>
      <c r="CP124" s="17"/>
      <c r="CQ124" s="17"/>
      <c r="CR124" s="17"/>
      <c r="CS124" s="17"/>
      <c r="CT124" s="17"/>
      <c r="CU124" s="17"/>
      <c r="CV124" s="17"/>
      <c r="CW124" s="17"/>
      <c r="CX124" s="17"/>
      <c r="CY124" s="17"/>
      <c r="CZ124" s="17"/>
      <c r="DA124" s="17"/>
      <c r="DB124" s="17"/>
      <c r="DC124" s="17"/>
      <c r="DD124" s="17"/>
      <c r="DE124" s="17"/>
      <c r="DF124" s="17"/>
      <c r="DG124" s="17"/>
      <c r="DH124" s="17"/>
      <c r="DI124" s="17"/>
      <c r="DJ124" s="17"/>
      <c r="DK124" s="17"/>
      <c r="DL124" s="17"/>
      <c r="DM124" s="17"/>
      <c r="DN124" s="17"/>
      <c r="DO124" s="17"/>
      <c r="DP124" s="17"/>
      <c r="DQ124" s="17"/>
      <c r="DR124" s="17"/>
      <c r="DS124" s="17"/>
      <c r="DT124" s="17"/>
      <c r="DU124" s="17"/>
      <c r="DV124" s="17"/>
      <c r="DW124" s="17"/>
      <c r="DX124" s="17"/>
      <c r="DY124" s="17"/>
      <c r="DZ124" s="17"/>
      <c r="EA124" s="17"/>
      <c r="EB124" s="17"/>
      <c r="EC124" s="17"/>
      <c r="ED124" s="17"/>
      <c r="EE124" s="17"/>
      <c r="EF124" s="17"/>
      <c r="EG124" s="17"/>
      <c r="EH124" s="17"/>
      <c r="EI124" s="17"/>
      <c r="EJ124" s="17"/>
      <c r="EK124" s="17"/>
      <c r="EL124" s="17"/>
      <c r="EM124" s="17"/>
      <c r="EN124" s="17"/>
      <c r="EO124" s="17"/>
      <c r="EP124" s="17"/>
      <c r="EQ124" s="17"/>
      <c r="ER124" s="17"/>
      <c r="ES124" s="17"/>
      <c r="ET124" s="17"/>
      <c r="EU124" s="17"/>
      <c r="EV124" s="17"/>
      <c r="EW124" s="17"/>
      <c r="EX124" s="17"/>
      <c r="EY124" s="17"/>
      <c r="EZ124" s="17"/>
      <c r="FA124" s="17"/>
      <c r="FB124" s="17"/>
      <c r="FC124" s="17"/>
      <c r="FD124" s="17"/>
      <c r="FE124" s="17"/>
      <c r="FF124" s="17"/>
      <c r="FG124" s="17"/>
      <c r="FH124" s="17"/>
      <c r="FI124" s="17"/>
      <c r="FJ124" s="17"/>
      <c r="FK124" s="17"/>
      <c r="FL124" s="17"/>
      <c r="FM124" s="17"/>
      <c r="FN124" s="17"/>
      <c r="FO124" s="17"/>
      <c r="FP124" s="17"/>
      <c r="FQ124" s="17"/>
      <c r="FR124" s="17"/>
      <c r="FS124" s="17"/>
      <c r="FT124" s="17"/>
      <c r="FU124" s="17"/>
      <c r="FV124" s="17"/>
      <c r="FW124" s="17"/>
      <c r="FX124" s="17"/>
      <c r="FY124" s="17"/>
      <c r="FZ124" s="17"/>
      <c r="GA124" s="17"/>
      <c r="GB124" s="17"/>
      <c r="GC124" s="17"/>
      <c r="GD124" s="17"/>
      <c r="GE124" s="17"/>
      <c r="GF124" s="17"/>
      <c r="GG124" s="17"/>
      <c r="GH124" s="17"/>
      <c r="GI124" s="17"/>
      <c r="GJ124" s="17"/>
      <c r="GK124" s="17"/>
      <c r="GL124" s="17"/>
      <c r="GM124" s="17"/>
      <c r="GN124" s="17"/>
      <c r="GO124" s="17"/>
      <c r="GP124" s="17"/>
      <c r="GQ124" s="17"/>
      <c r="GR124" s="17"/>
      <c r="GS124" s="17"/>
      <c r="GT124" s="17"/>
      <c r="GU124" s="17"/>
      <c r="GV124" s="17"/>
      <c r="GW124" s="17"/>
      <c r="GX124" s="17"/>
      <c r="GY124" s="17"/>
      <c r="GZ124" s="17"/>
      <c r="HA124" s="17"/>
      <c r="HB124" s="17"/>
      <c r="HC124" s="17"/>
      <c r="HD124" s="17"/>
      <c r="HE124" s="17"/>
      <c r="HF124" s="17"/>
      <c r="HG124" s="17"/>
      <c r="HH124" s="17"/>
      <c r="HI124" s="17"/>
      <c r="HJ124" s="17"/>
      <c r="HK124" s="17"/>
      <c r="HL124" s="17"/>
      <c r="HM124" s="17"/>
      <c r="HN124" s="17"/>
      <c r="HO124" s="17"/>
      <c r="HP124" s="17"/>
      <c r="HQ124" s="17"/>
      <c r="HR124" s="17"/>
      <c r="HS124" s="17"/>
      <c r="HT124" s="17"/>
      <c r="HU124" s="17"/>
      <c r="HV124" s="17"/>
    </row>
    <row r="125" spans="1:230" s="23" customFormat="1" ht="15" customHeight="1">
      <c r="A125" s="42"/>
      <c r="B125" s="15"/>
      <c r="C125" s="45"/>
      <c r="D125" s="125" t="s">
        <v>526</v>
      </c>
      <c r="E125" s="55"/>
      <c r="F125" s="54"/>
      <c r="G125" s="54"/>
      <c r="H125" s="55"/>
      <c r="I125" s="125" t="s">
        <v>527</v>
      </c>
      <c r="J125" s="55"/>
      <c r="K125" s="55"/>
      <c r="L125" s="125" t="s">
        <v>533</v>
      </c>
      <c r="M125" s="55"/>
      <c r="N125" s="55"/>
      <c r="O125" s="125" t="s">
        <v>534</v>
      </c>
      <c r="P125" s="55"/>
      <c r="Q125" s="55"/>
      <c r="R125" s="22"/>
      <c r="S125" s="22"/>
      <c r="T125" s="22"/>
      <c r="U125" s="22"/>
      <c r="V125" s="22"/>
      <c r="W125" s="22"/>
      <c r="X125" s="22"/>
      <c r="Y125" s="22"/>
      <c r="Z125" s="22"/>
      <c r="AA125" s="22"/>
      <c r="AB125" s="42"/>
      <c r="AC125" s="17"/>
      <c r="AD125" s="17"/>
      <c r="AE125" s="17"/>
      <c r="AF125" s="17"/>
      <c r="AG125" s="17"/>
      <c r="AH125" s="17"/>
      <c r="AI125" s="17"/>
      <c r="AJ125" s="17"/>
      <c r="AK125" s="17"/>
      <c r="AL125" s="17"/>
      <c r="AM125" s="17"/>
      <c r="AN125" s="17"/>
      <c r="AO125" s="17"/>
      <c r="AP125" s="17"/>
      <c r="AQ125" s="17"/>
      <c r="AR125" s="17"/>
      <c r="AS125" s="17"/>
      <c r="AT125" s="17"/>
      <c r="AU125" s="17"/>
      <c r="AV125" s="17"/>
      <c r="AW125" s="17"/>
      <c r="AX125" s="17"/>
      <c r="AY125" s="17"/>
      <c r="AZ125" s="17"/>
      <c r="BA125" s="17"/>
      <c r="BB125" s="17"/>
      <c r="BC125" s="17"/>
      <c r="BD125" s="17"/>
      <c r="BE125" s="17"/>
      <c r="BF125" s="17"/>
      <c r="BG125" s="17"/>
      <c r="BH125" s="17"/>
      <c r="BI125" s="17"/>
      <c r="BJ125" s="17"/>
      <c r="BK125" s="17"/>
      <c r="BL125" s="17"/>
      <c r="BM125" s="17"/>
      <c r="BN125" s="17"/>
      <c r="BO125" s="17"/>
      <c r="BP125" s="17"/>
      <c r="BQ125" s="17"/>
      <c r="BR125" s="17"/>
      <c r="BS125" s="17"/>
      <c r="BT125" s="17"/>
      <c r="BU125" s="17"/>
      <c r="BV125" s="17"/>
      <c r="BW125" s="17"/>
      <c r="BX125" s="17"/>
      <c r="BY125" s="17"/>
      <c r="BZ125" s="17"/>
      <c r="CA125" s="17"/>
      <c r="CB125" s="17"/>
      <c r="CC125" s="17"/>
      <c r="CD125" s="17"/>
      <c r="CE125" s="17"/>
      <c r="CF125" s="17"/>
      <c r="CG125" s="17"/>
      <c r="CH125" s="17"/>
      <c r="CI125" s="17"/>
      <c r="CJ125" s="17"/>
      <c r="CK125" s="17"/>
      <c r="CL125" s="17"/>
      <c r="CM125" s="17"/>
      <c r="CN125" s="17"/>
      <c r="CO125" s="17"/>
      <c r="CP125" s="17"/>
      <c r="CQ125" s="17"/>
      <c r="CR125" s="17"/>
      <c r="CS125" s="17"/>
      <c r="CT125" s="17"/>
      <c r="CU125" s="17"/>
      <c r="CV125" s="17"/>
      <c r="CW125" s="17"/>
      <c r="CX125" s="17"/>
      <c r="CY125" s="17"/>
      <c r="CZ125" s="17"/>
      <c r="DA125" s="17"/>
      <c r="DB125" s="17"/>
      <c r="DC125" s="17"/>
      <c r="DD125" s="17"/>
      <c r="DE125" s="17"/>
      <c r="DF125" s="17"/>
      <c r="DG125" s="17"/>
      <c r="DH125" s="17"/>
      <c r="DI125" s="17"/>
      <c r="DJ125" s="17"/>
      <c r="DK125" s="17"/>
      <c r="DL125" s="17"/>
      <c r="DM125" s="17"/>
      <c r="DN125" s="17"/>
      <c r="DO125" s="17"/>
      <c r="DP125" s="17"/>
      <c r="DQ125" s="17"/>
      <c r="DR125" s="17"/>
      <c r="DS125" s="17"/>
      <c r="DT125" s="17"/>
      <c r="DU125" s="17"/>
      <c r="DV125" s="17"/>
      <c r="DW125" s="17"/>
      <c r="DX125" s="17"/>
      <c r="DY125" s="17"/>
      <c r="DZ125" s="17"/>
      <c r="EA125" s="17"/>
      <c r="EB125" s="17"/>
      <c r="EC125" s="17"/>
      <c r="ED125" s="17"/>
      <c r="EE125" s="17"/>
      <c r="EF125" s="17"/>
      <c r="EG125" s="17"/>
      <c r="EH125" s="17"/>
      <c r="EI125" s="17"/>
      <c r="EJ125" s="17"/>
      <c r="EK125" s="17"/>
      <c r="EL125" s="17"/>
      <c r="EM125" s="17"/>
      <c r="EN125" s="17"/>
      <c r="EO125" s="17"/>
      <c r="EP125" s="17"/>
      <c r="EQ125" s="17"/>
      <c r="ER125" s="17"/>
      <c r="ES125" s="17"/>
      <c r="ET125" s="17"/>
      <c r="EU125" s="17"/>
      <c r="EV125" s="17"/>
      <c r="EW125" s="17"/>
      <c r="EX125" s="17"/>
      <c r="EY125" s="17"/>
      <c r="EZ125" s="17"/>
      <c r="FA125" s="17"/>
      <c r="FB125" s="17"/>
      <c r="FC125" s="17"/>
      <c r="FD125" s="17"/>
      <c r="FE125" s="17"/>
      <c r="FF125" s="17"/>
      <c r="FG125" s="17"/>
      <c r="FH125" s="17"/>
      <c r="FI125" s="17"/>
      <c r="FJ125" s="17"/>
      <c r="FK125" s="17"/>
      <c r="FL125" s="17"/>
      <c r="FM125" s="17"/>
      <c r="FN125" s="17"/>
      <c r="FO125" s="17"/>
      <c r="FP125" s="17"/>
      <c r="FQ125" s="17"/>
      <c r="FR125" s="17"/>
      <c r="FS125" s="17"/>
      <c r="FT125" s="17"/>
      <c r="FU125" s="17"/>
      <c r="FV125" s="17"/>
      <c r="FW125" s="17"/>
      <c r="FX125" s="17"/>
      <c r="FY125" s="17"/>
      <c r="FZ125" s="17"/>
      <c r="GA125" s="17"/>
      <c r="GB125" s="17"/>
      <c r="GC125" s="17"/>
      <c r="GD125" s="17"/>
      <c r="GE125" s="17"/>
      <c r="GF125" s="17"/>
      <c r="GG125" s="17"/>
      <c r="GH125" s="17"/>
      <c r="GI125" s="17"/>
      <c r="GJ125" s="17"/>
      <c r="GK125" s="17"/>
      <c r="GL125" s="17"/>
      <c r="GM125" s="17"/>
      <c r="GN125" s="17"/>
      <c r="GO125" s="17"/>
      <c r="GP125" s="17"/>
      <c r="GQ125" s="17"/>
      <c r="GR125" s="17"/>
      <c r="GS125" s="17"/>
      <c r="GT125" s="17"/>
      <c r="GU125" s="17"/>
      <c r="GV125" s="17"/>
      <c r="GW125" s="17"/>
      <c r="GX125" s="17"/>
      <c r="GY125" s="17"/>
      <c r="GZ125" s="17"/>
      <c r="HA125" s="17"/>
      <c r="HB125" s="17"/>
      <c r="HC125" s="17"/>
      <c r="HD125" s="17"/>
      <c r="HE125" s="17"/>
      <c r="HF125" s="17"/>
      <c r="HG125" s="17"/>
      <c r="HH125" s="17"/>
      <c r="HI125" s="17"/>
      <c r="HJ125" s="17"/>
      <c r="HK125" s="17"/>
      <c r="HL125" s="17"/>
      <c r="HM125" s="17"/>
      <c r="HN125" s="17"/>
      <c r="HO125" s="17"/>
      <c r="HP125" s="17"/>
      <c r="HQ125" s="17"/>
      <c r="HR125" s="17"/>
      <c r="HS125" s="17"/>
      <c r="HT125" s="17"/>
      <c r="HU125" s="17"/>
      <c r="HV125" s="17"/>
    </row>
    <row r="126" spans="1:230" s="23" customFormat="1" ht="15" customHeight="1">
      <c r="A126" s="42"/>
      <c r="B126" s="15"/>
      <c r="C126" s="45"/>
      <c r="D126" s="49"/>
      <c r="E126" s="45"/>
      <c r="F126" s="49"/>
      <c r="G126" s="49"/>
      <c r="H126" s="45"/>
      <c r="I126" s="45"/>
      <c r="J126" s="20"/>
      <c r="K126" s="20"/>
      <c r="L126" s="20"/>
      <c r="M126" s="20"/>
      <c r="N126" s="22"/>
      <c r="O126" s="22"/>
      <c r="P126" s="22"/>
      <c r="Q126" s="22"/>
      <c r="R126" s="22"/>
      <c r="S126" s="22"/>
      <c r="T126" s="22"/>
      <c r="U126" s="22"/>
      <c r="V126" s="22"/>
      <c r="W126" s="22"/>
      <c r="X126" s="22"/>
      <c r="Y126" s="22"/>
      <c r="Z126" s="22"/>
      <c r="AA126" s="22"/>
      <c r="AB126" s="42"/>
      <c r="AC126" s="17"/>
      <c r="AD126" s="17"/>
      <c r="AE126" s="17"/>
      <c r="AF126" s="17"/>
      <c r="AG126" s="17"/>
      <c r="AH126" s="17"/>
      <c r="AI126" s="17"/>
      <c r="AJ126" s="17"/>
      <c r="AK126" s="17"/>
      <c r="AL126" s="17"/>
      <c r="AM126" s="17"/>
      <c r="AN126" s="17"/>
      <c r="AO126" s="17"/>
      <c r="AP126" s="17"/>
      <c r="AQ126" s="17"/>
      <c r="AR126" s="17"/>
      <c r="AS126" s="17"/>
      <c r="AT126" s="17"/>
      <c r="AU126" s="17"/>
      <c r="AV126" s="17"/>
      <c r="AW126" s="17"/>
      <c r="AX126" s="17"/>
      <c r="AY126" s="17"/>
      <c r="AZ126" s="17"/>
      <c r="BA126" s="17"/>
      <c r="BB126" s="17"/>
      <c r="BC126" s="17"/>
      <c r="BD126" s="17"/>
      <c r="BE126" s="17"/>
      <c r="BF126" s="17"/>
      <c r="BG126" s="17"/>
      <c r="BH126" s="17"/>
      <c r="BI126" s="17"/>
      <c r="BJ126" s="17"/>
      <c r="BK126" s="17"/>
      <c r="BL126" s="17"/>
      <c r="BM126" s="17"/>
      <c r="BN126" s="17"/>
      <c r="BO126" s="17"/>
      <c r="BP126" s="17"/>
      <c r="BQ126" s="17"/>
      <c r="BR126" s="17"/>
      <c r="BS126" s="17"/>
      <c r="BT126" s="17"/>
      <c r="BU126" s="17"/>
      <c r="BV126" s="17"/>
      <c r="BW126" s="17"/>
      <c r="BX126" s="17"/>
      <c r="BY126" s="17"/>
      <c r="BZ126" s="17"/>
      <c r="CA126" s="17"/>
      <c r="CB126" s="17"/>
      <c r="CC126" s="17"/>
      <c r="CD126" s="17"/>
      <c r="CE126" s="17"/>
      <c r="CF126" s="17"/>
      <c r="CG126" s="17"/>
      <c r="CH126" s="17"/>
      <c r="CI126" s="17"/>
      <c r="CJ126" s="17"/>
      <c r="CK126" s="17"/>
      <c r="CL126" s="17"/>
      <c r="CM126" s="17"/>
      <c r="CN126" s="17"/>
      <c r="CO126" s="17"/>
      <c r="CP126" s="17"/>
      <c r="CQ126" s="17"/>
      <c r="CR126" s="17"/>
      <c r="CS126" s="17"/>
      <c r="CT126" s="17"/>
      <c r="CU126" s="17"/>
      <c r="CV126" s="17"/>
      <c r="CW126" s="17"/>
      <c r="CX126" s="17"/>
      <c r="CY126" s="17"/>
      <c r="CZ126" s="17"/>
      <c r="DA126" s="17"/>
      <c r="DB126" s="17"/>
      <c r="DC126" s="17"/>
      <c r="DD126" s="17"/>
      <c r="DE126" s="17"/>
      <c r="DF126" s="17"/>
      <c r="DG126" s="17"/>
      <c r="DH126" s="17"/>
      <c r="DI126" s="17"/>
      <c r="DJ126" s="17"/>
      <c r="DK126" s="17"/>
      <c r="DL126" s="17"/>
      <c r="DM126" s="17"/>
      <c r="DN126" s="17"/>
      <c r="DO126" s="17"/>
      <c r="DP126" s="17"/>
      <c r="DQ126" s="17"/>
      <c r="DR126" s="17"/>
      <c r="DS126" s="17"/>
      <c r="DT126" s="17"/>
      <c r="DU126" s="17"/>
      <c r="DV126" s="17"/>
      <c r="DW126" s="17"/>
      <c r="DX126" s="17"/>
      <c r="DY126" s="17"/>
      <c r="DZ126" s="17"/>
      <c r="EA126" s="17"/>
      <c r="EB126" s="17"/>
      <c r="EC126" s="17"/>
      <c r="ED126" s="17"/>
      <c r="EE126" s="17"/>
      <c r="EF126" s="17"/>
      <c r="EG126" s="17"/>
      <c r="EH126" s="17"/>
      <c r="EI126" s="17"/>
      <c r="EJ126" s="17"/>
      <c r="EK126" s="17"/>
      <c r="EL126" s="17"/>
      <c r="EM126" s="17"/>
      <c r="EN126" s="17"/>
      <c r="EO126" s="17"/>
      <c r="EP126" s="17"/>
      <c r="EQ126" s="17"/>
      <c r="ER126" s="17"/>
      <c r="ES126" s="17"/>
      <c r="ET126" s="17"/>
      <c r="EU126" s="17"/>
      <c r="EV126" s="17"/>
      <c r="EW126" s="17"/>
      <c r="EX126" s="17"/>
      <c r="EY126" s="17"/>
      <c r="EZ126" s="17"/>
      <c r="FA126" s="17"/>
      <c r="FB126" s="17"/>
      <c r="FC126" s="17"/>
      <c r="FD126" s="17"/>
      <c r="FE126" s="17"/>
      <c r="FF126" s="17"/>
      <c r="FG126" s="17"/>
      <c r="FH126" s="17"/>
      <c r="FI126" s="17"/>
      <c r="FJ126" s="17"/>
      <c r="FK126" s="17"/>
      <c r="FL126" s="17"/>
      <c r="FM126" s="17"/>
      <c r="FN126" s="17"/>
      <c r="FO126" s="17"/>
      <c r="FP126" s="17"/>
      <c r="FQ126" s="17"/>
      <c r="FR126" s="17"/>
      <c r="FS126" s="17"/>
      <c r="FT126" s="17"/>
      <c r="FU126" s="17"/>
      <c r="FV126" s="17"/>
      <c r="FW126" s="17"/>
      <c r="FX126" s="17"/>
      <c r="FY126" s="17"/>
      <c r="FZ126" s="17"/>
      <c r="GA126" s="17"/>
      <c r="GB126" s="17"/>
      <c r="GC126" s="17"/>
      <c r="GD126" s="17"/>
      <c r="GE126" s="17"/>
      <c r="GF126" s="17"/>
      <c r="GG126" s="17"/>
      <c r="GH126" s="17"/>
      <c r="GI126" s="17"/>
      <c r="GJ126" s="17"/>
      <c r="GK126" s="17"/>
      <c r="GL126" s="17"/>
      <c r="GM126" s="17"/>
      <c r="GN126" s="17"/>
      <c r="GO126" s="17"/>
      <c r="GP126" s="17"/>
      <c r="GQ126" s="17"/>
      <c r="GR126" s="17"/>
      <c r="GS126" s="17"/>
      <c r="GT126" s="17"/>
      <c r="GU126" s="17"/>
      <c r="GV126" s="17"/>
      <c r="GW126" s="17"/>
      <c r="GX126" s="17"/>
      <c r="GY126" s="17"/>
      <c r="GZ126" s="17"/>
      <c r="HA126" s="17"/>
      <c r="HB126" s="17"/>
      <c r="HC126" s="17"/>
      <c r="HD126" s="17"/>
      <c r="HE126" s="17"/>
      <c r="HF126" s="17"/>
      <c r="HG126" s="17"/>
      <c r="HH126" s="17"/>
      <c r="HI126" s="17"/>
      <c r="HJ126" s="17"/>
      <c r="HK126" s="17"/>
      <c r="HL126" s="17"/>
      <c r="HM126" s="17"/>
      <c r="HN126" s="17"/>
      <c r="HO126" s="17"/>
      <c r="HP126" s="17"/>
      <c r="HQ126" s="17"/>
      <c r="HR126" s="17"/>
      <c r="HS126" s="17"/>
      <c r="HT126" s="17"/>
      <c r="HU126" s="17"/>
      <c r="HV126" s="17"/>
    </row>
    <row r="127" spans="1:230" s="23" customFormat="1" ht="15" customHeight="1">
      <c r="A127" s="42"/>
      <c r="B127" s="15"/>
      <c r="C127" s="80" t="s">
        <v>531</v>
      </c>
      <c r="D127" s="15"/>
      <c r="E127" s="286" t="str">
        <f>Obliczenia1!F63&amp;", "&amp;Obliczenia1!H63</f>
        <v>Spadzisty, Izolowany</v>
      </c>
      <c r="F127" s="286"/>
      <c r="G127" s="286"/>
      <c r="H127" s="286"/>
      <c r="I127" s="126">
        <f>Obliczenia1!L40</f>
        <v>0</v>
      </c>
      <c r="J127" s="58" t="s">
        <v>17</v>
      </c>
      <c r="K127" s="128"/>
      <c r="L127" s="126">
        <f>Obliczenia1!L68</f>
        <v>468</v>
      </c>
      <c r="M127" s="58" t="s">
        <v>17</v>
      </c>
      <c r="N127" s="22"/>
      <c r="O127" s="126">
        <f>Obliczenia1!L55</f>
        <v>187</v>
      </c>
      <c r="P127" s="58" t="s">
        <v>17</v>
      </c>
      <c r="Q127" s="22"/>
      <c r="R127" s="22"/>
      <c r="S127" s="22"/>
      <c r="T127" s="22"/>
      <c r="U127" s="22"/>
      <c r="V127" s="22"/>
      <c r="W127" s="22"/>
      <c r="X127" s="22"/>
      <c r="Y127" s="22"/>
      <c r="Z127" s="22"/>
      <c r="AA127" s="22"/>
      <c r="AB127" s="42"/>
      <c r="AC127" s="17"/>
      <c r="AD127" s="17"/>
      <c r="AE127" s="17"/>
      <c r="AF127" s="17"/>
      <c r="AG127" s="17"/>
      <c r="AH127" s="17"/>
      <c r="AI127" s="17"/>
      <c r="AJ127" s="17"/>
      <c r="AK127" s="17"/>
      <c r="AL127" s="17"/>
      <c r="AM127" s="17"/>
      <c r="AN127" s="17"/>
      <c r="AO127" s="17"/>
      <c r="AP127" s="17"/>
      <c r="AQ127" s="17"/>
      <c r="AR127" s="17"/>
      <c r="AS127" s="17"/>
      <c r="AT127" s="17"/>
      <c r="AU127" s="17"/>
      <c r="AV127" s="17"/>
      <c r="AW127" s="17"/>
      <c r="AX127" s="17"/>
      <c r="AY127" s="17"/>
      <c r="AZ127" s="17"/>
      <c r="BA127" s="17"/>
      <c r="BB127" s="17"/>
      <c r="BC127" s="17"/>
      <c r="BD127" s="17"/>
      <c r="BE127" s="17"/>
      <c r="BF127" s="17"/>
      <c r="BG127" s="17"/>
      <c r="BH127" s="17"/>
      <c r="BI127" s="17"/>
      <c r="BJ127" s="17"/>
      <c r="BK127" s="17"/>
      <c r="BL127" s="17"/>
      <c r="BM127" s="17"/>
      <c r="BN127" s="17"/>
      <c r="BO127" s="17"/>
      <c r="BP127" s="17"/>
      <c r="BQ127" s="17"/>
      <c r="BR127" s="17"/>
      <c r="BS127" s="17"/>
      <c r="BT127" s="17"/>
      <c r="BU127" s="17"/>
      <c r="BV127" s="17"/>
      <c r="BW127" s="17"/>
      <c r="BX127" s="17"/>
      <c r="BY127" s="17"/>
      <c r="BZ127" s="17"/>
      <c r="CA127" s="17"/>
      <c r="CB127" s="17"/>
      <c r="CC127" s="17"/>
      <c r="CD127" s="17"/>
      <c r="CE127" s="17"/>
      <c r="CF127" s="17"/>
      <c r="CG127" s="17"/>
      <c r="CH127" s="17"/>
      <c r="CI127" s="17"/>
      <c r="CJ127" s="17"/>
      <c r="CK127" s="17"/>
      <c r="CL127" s="17"/>
      <c r="CM127" s="17"/>
      <c r="CN127" s="17"/>
      <c r="CO127" s="17"/>
      <c r="CP127" s="17"/>
      <c r="CQ127" s="17"/>
      <c r="CR127" s="17"/>
      <c r="CS127" s="17"/>
      <c r="CT127" s="17"/>
      <c r="CU127" s="17"/>
      <c r="CV127" s="17"/>
      <c r="CW127" s="17"/>
      <c r="CX127" s="17"/>
      <c r="CY127" s="17"/>
      <c r="CZ127" s="17"/>
      <c r="DA127" s="17"/>
      <c r="DB127" s="17"/>
      <c r="DC127" s="17"/>
      <c r="DD127" s="17"/>
      <c r="DE127" s="17"/>
      <c r="DF127" s="17"/>
      <c r="DG127" s="17"/>
      <c r="DH127" s="17"/>
      <c r="DI127" s="17"/>
      <c r="DJ127" s="17"/>
      <c r="DK127" s="17"/>
      <c r="DL127" s="17"/>
      <c r="DM127" s="17"/>
      <c r="DN127" s="17"/>
      <c r="DO127" s="17"/>
      <c r="DP127" s="17"/>
      <c r="DQ127" s="17"/>
      <c r="DR127" s="17"/>
      <c r="DS127" s="17"/>
      <c r="DT127" s="17"/>
      <c r="DU127" s="17"/>
      <c r="DV127" s="17"/>
      <c r="DW127" s="17"/>
      <c r="DX127" s="17"/>
      <c r="DY127" s="17"/>
      <c r="DZ127" s="17"/>
      <c r="EA127" s="17"/>
      <c r="EB127" s="17"/>
      <c r="EC127" s="17"/>
      <c r="ED127" s="17"/>
      <c r="EE127" s="17"/>
      <c r="EF127" s="17"/>
      <c r="EG127" s="17"/>
      <c r="EH127" s="17"/>
      <c r="EI127" s="17"/>
      <c r="EJ127" s="17"/>
      <c r="EK127" s="17"/>
      <c r="EL127" s="17"/>
      <c r="EM127" s="17"/>
      <c r="EN127" s="17"/>
      <c r="EO127" s="17"/>
      <c r="EP127" s="17"/>
      <c r="EQ127" s="17"/>
      <c r="ER127" s="17"/>
      <c r="ES127" s="17"/>
      <c r="ET127" s="17"/>
      <c r="EU127" s="17"/>
      <c r="EV127" s="17"/>
      <c r="EW127" s="17"/>
      <c r="EX127" s="17"/>
      <c r="EY127" s="17"/>
      <c r="EZ127" s="17"/>
      <c r="FA127" s="17"/>
      <c r="FB127" s="17"/>
      <c r="FC127" s="17"/>
      <c r="FD127" s="17"/>
      <c r="FE127" s="17"/>
      <c r="FF127" s="17"/>
      <c r="FG127" s="17"/>
      <c r="FH127" s="17"/>
      <c r="FI127" s="17"/>
      <c r="FJ127" s="17"/>
      <c r="FK127" s="17"/>
      <c r="FL127" s="17"/>
      <c r="FM127" s="17"/>
      <c r="FN127" s="17"/>
      <c r="FO127" s="17"/>
      <c r="FP127" s="17"/>
      <c r="FQ127" s="17"/>
      <c r="FR127" s="17"/>
      <c r="FS127" s="17"/>
      <c r="FT127" s="17"/>
      <c r="FU127" s="17"/>
      <c r="FV127" s="17"/>
      <c r="FW127" s="17"/>
      <c r="FX127" s="17"/>
      <c r="FY127" s="17"/>
      <c r="FZ127" s="17"/>
      <c r="GA127" s="17"/>
      <c r="GB127" s="17"/>
      <c r="GC127" s="17"/>
      <c r="GD127" s="17"/>
      <c r="GE127" s="17"/>
      <c r="GF127" s="17"/>
      <c r="GG127" s="17"/>
      <c r="GH127" s="17"/>
      <c r="GI127" s="17"/>
      <c r="GJ127" s="17"/>
      <c r="GK127" s="17"/>
      <c r="GL127" s="17"/>
      <c r="GM127" s="17"/>
      <c r="GN127" s="17"/>
      <c r="GO127" s="17"/>
      <c r="GP127" s="17"/>
      <c r="GQ127" s="17"/>
      <c r="GR127" s="17"/>
      <c r="GS127" s="17"/>
      <c r="GT127" s="17"/>
      <c r="GU127" s="17"/>
      <c r="GV127" s="17"/>
      <c r="GW127" s="17"/>
      <c r="GX127" s="17"/>
      <c r="GY127" s="17"/>
      <c r="GZ127" s="17"/>
      <c r="HA127" s="17"/>
      <c r="HB127" s="17"/>
      <c r="HC127" s="17"/>
      <c r="HD127" s="17"/>
      <c r="HE127" s="17"/>
      <c r="HF127" s="17"/>
      <c r="HG127" s="17"/>
      <c r="HH127" s="17"/>
      <c r="HI127" s="17"/>
      <c r="HJ127" s="17"/>
      <c r="HK127" s="17"/>
      <c r="HL127" s="17"/>
      <c r="HM127" s="17"/>
      <c r="HN127" s="17"/>
      <c r="HO127" s="17"/>
      <c r="HP127" s="17"/>
      <c r="HQ127" s="17"/>
      <c r="HR127" s="17"/>
      <c r="HS127" s="17"/>
      <c r="HT127" s="17"/>
      <c r="HU127" s="17"/>
      <c r="HV127" s="17"/>
    </row>
    <row r="128" spans="1:230" s="23" customFormat="1" ht="15" customHeight="1">
      <c r="A128" s="42"/>
      <c r="B128" s="17"/>
      <c r="C128" s="22"/>
      <c r="D128" s="22"/>
      <c r="E128" s="129"/>
      <c r="F128" s="17"/>
      <c r="G128" s="17"/>
      <c r="H128" s="17"/>
      <c r="I128" s="17"/>
      <c r="J128" s="17"/>
      <c r="K128" s="80"/>
      <c r="L128" s="80"/>
      <c r="M128" s="22"/>
      <c r="N128" s="22"/>
      <c r="O128" s="22"/>
      <c r="P128" s="22"/>
      <c r="Q128" s="22"/>
      <c r="R128" s="22"/>
      <c r="S128" s="22"/>
      <c r="T128" s="22"/>
      <c r="U128" s="22"/>
      <c r="V128" s="22"/>
      <c r="W128" s="22"/>
      <c r="X128" s="22"/>
      <c r="Y128" s="22"/>
      <c r="Z128" s="22"/>
      <c r="AA128" s="22"/>
      <c r="AB128" s="42"/>
      <c r="AC128" s="17"/>
      <c r="AD128" s="17"/>
      <c r="AE128" s="17"/>
      <c r="AF128" s="17"/>
      <c r="AG128" s="17"/>
      <c r="AH128" s="17"/>
      <c r="AI128" s="17"/>
      <c r="AJ128" s="17"/>
      <c r="AK128" s="17"/>
      <c r="AL128" s="17"/>
      <c r="AM128" s="17"/>
      <c r="AN128" s="17"/>
      <c r="AO128" s="17"/>
      <c r="AP128" s="17"/>
      <c r="AQ128" s="17"/>
      <c r="AR128" s="17"/>
      <c r="AS128" s="17"/>
      <c r="AT128" s="17"/>
      <c r="AU128" s="17"/>
      <c r="AV128" s="17"/>
      <c r="AW128" s="17"/>
      <c r="AX128" s="17"/>
      <c r="AY128" s="17"/>
      <c r="AZ128" s="17"/>
      <c r="BA128" s="17"/>
      <c r="BB128" s="17"/>
      <c r="BC128" s="17"/>
      <c r="BD128" s="17"/>
      <c r="BE128" s="17"/>
      <c r="BF128" s="17"/>
      <c r="BG128" s="17"/>
      <c r="BH128" s="17"/>
      <c r="BI128" s="17"/>
      <c r="BJ128" s="17"/>
      <c r="BK128" s="17"/>
      <c r="BL128" s="17"/>
      <c r="BM128" s="17"/>
      <c r="BN128" s="17"/>
      <c r="BO128" s="17"/>
      <c r="BP128" s="17"/>
      <c r="BQ128" s="17"/>
      <c r="BR128" s="17"/>
      <c r="BS128" s="17"/>
      <c r="BT128" s="17"/>
      <c r="BU128" s="17"/>
      <c r="BV128" s="17"/>
      <c r="BW128" s="17"/>
      <c r="BX128" s="17"/>
      <c r="BY128" s="17"/>
      <c r="BZ128" s="17"/>
      <c r="CA128" s="17"/>
      <c r="CB128" s="17"/>
      <c r="CC128" s="17"/>
      <c r="CD128" s="17"/>
      <c r="CE128" s="17"/>
      <c r="CF128" s="17"/>
      <c r="CG128" s="17"/>
      <c r="CH128" s="17"/>
      <c r="CI128" s="17"/>
      <c r="CJ128" s="17"/>
      <c r="CK128" s="17"/>
      <c r="CL128" s="17"/>
      <c r="CM128" s="17"/>
      <c r="CN128" s="17"/>
      <c r="CO128" s="17"/>
      <c r="CP128" s="17"/>
      <c r="CQ128" s="17"/>
      <c r="CR128" s="17"/>
      <c r="CS128" s="17"/>
      <c r="CT128" s="17"/>
      <c r="CU128" s="17"/>
      <c r="CV128" s="17"/>
      <c r="CW128" s="17"/>
      <c r="CX128" s="17"/>
      <c r="CY128" s="17"/>
      <c r="CZ128" s="17"/>
      <c r="DA128" s="17"/>
      <c r="DB128" s="17"/>
      <c r="DC128" s="17"/>
      <c r="DD128" s="17"/>
      <c r="DE128" s="17"/>
      <c r="DF128" s="17"/>
      <c r="DG128" s="17"/>
      <c r="DH128" s="17"/>
      <c r="DI128" s="17"/>
      <c r="DJ128" s="17"/>
      <c r="DK128" s="17"/>
      <c r="DL128" s="17"/>
      <c r="DM128" s="17"/>
      <c r="DN128" s="17"/>
      <c r="DO128" s="17"/>
      <c r="DP128" s="17"/>
      <c r="DQ128" s="17"/>
      <c r="DR128" s="17"/>
      <c r="DS128" s="17"/>
      <c r="DT128" s="17"/>
      <c r="DU128" s="17"/>
      <c r="DV128" s="17"/>
      <c r="DW128" s="17"/>
      <c r="DX128" s="17"/>
      <c r="DY128" s="17"/>
      <c r="DZ128" s="17"/>
      <c r="EA128" s="17"/>
      <c r="EB128" s="17"/>
      <c r="EC128" s="17"/>
      <c r="ED128" s="17"/>
      <c r="EE128" s="17"/>
      <c r="EF128" s="17"/>
      <c r="EG128" s="17"/>
      <c r="EH128" s="17"/>
      <c r="EI128" s="17"/>
      <c r="EJ128" s="17"/>
      <c r="EK128" s="17"/>
      <c r="EL128" s="17"/>
      <c r="EM128" s="17"/>
      <c r="EN128" s="17"/>
      <c r="EO128" s="17"/>
      <c r="EP128" s="17"/>
      <c r="EQ128" s="17"/>
      <c r="ER128" s="17"/>
      <c r="ES128" s="17"/>
      <c r="ET128" s="17"/>
      <c r="EU128" s="17"/>
      <c r="EV128" s="17"/>
      <c r="EW128" s="17"/>
      <c r="EX128" s="17"/>
      <c r="EY128" s="17"/>
      <c r="EZ128" s="17"/>
      <c r="FA128" s="17"/>
      <c r="FB128" s="17"/>
      <c r="FC128" s="17"/>
      <c r="FD128" s="17"/>
      <c r="FE128" s="17"/>
      <c r="FF128" s="17"/>
      <c r="FG128" s="17"/>
      <c r="FH128" s="17"/>
      <c r="FI128" s="17"/>
      <c r="FJ128" s="17"/>
      <c r="FK128" s="17"/>
      <c r="FL128" s="17"/>
      <c r="FM128" s="17"/>
      <c r="FN128" s="17"/>
      <c r="FO128" s="17"/>
      <c r="FP128" s="17"/>
      <c r="FQ128" s="17"/>
      <c r="FR128" s="17"/>
      <c r="FS128" s="17"/>
      <c r="FT128" s="17"/>
      <c r="FU128" s="17"/>
      <c r="FV128" s="17"/>
      <c r="FW128" s="17"/>
      <c r="FX128" s="17"/>
      <c r="FY128" s="17"/>
      <c r="FZ128" s="17"/>
      <c r="GA128" s="17"/>
      <c r="GB128" s="17"/>
      <c r="GC128" s="17"/>
      <c r="GD128" s="17"/>
      <c r="GE128" s="17"/>
      <c r="GF128" s="17"/>
      <c r="GG128" s="17"/>
      <c r="GH128" s="17"/>
      <c r="GI128" s="17"/>
      <c r="GJ128" s="17"/>
      <c r="GK128" s="17"/>
      <c r="GL128" s="17"/>
      <c r="GM128" s="17"/>
      <c r="GN128" s="17"/>
      <c r="GO128" s="17"/>
      <c r="GP128" s="17"/>
      <c r="GQ128" s="17"/>
      <c r="GR128" s="17"/>
      <c r="GS128" s="17"/>
      <c r="GT128" s="17"/>
      <c r="GU128" s="17"/>
      <c r="GV128" s="17"/>
      <c r="GW128" s="17"/>
      <c r="GX128" s="17"/>
      <c r="GY128" s="17"/>
      <c r="GZ128" s="17"/>
      <c r="HA128" s="17"/>
      <c r="HB128" s="17"/>
      <c r="HC128" s="17"/>
      <c r="HD128" s="17"/>
      <c r="HE128" s="17"/>
      <c r="HF128" s="17"/>
      <c r="HG128" s="17"/>
      <c r="HH128" s="17"/>
      <c r="HI128" s="17"/>
      <c r="HJ128" s="17"/>
      <c r="HK128" s="17"/>
      <c r="HL128" s="17"/>
      <c r="HM128" s="17"/>
      <c r="HN128" s="17"/>
      <c r="HO128" s="17"/>
      <c r="HP128" s="17"/>
      <c r="HQ128" s="17"/>
      <c r="HR128" s="17"/>
      <c r="HS128" s="17"/>
      <c r="HT128" s="17"/>
      <c r="HU128" s="17"/>
      <c r="HV128" s="17"/>
    </row>
    <row r="129" spans="1:230" s="23" customFormat="1" ht="15" customHeight="1">
      <c r="A129" s="42"/>
      <c r="B129" s="17"/>
      <c r="C129" s="57" t="s">
        <v>521</v>
      </c>
      <c r="D129" s="20"/>
      <c r="E129" s="20"/>
      <c r="F129" s="126"/>
      <c r="G129" s="58"/>
      <c r="H129" s="15"/>
      <c r="I129" s="130">
        <f>I127+L127+O127</f>
        <v>655</v>
      </c>
      <c r="J129" s="58" t="s">
        <v>17</v>
      </c>
      <c r="K129" s="80"/>
      <c r="L129" s="80"/>
      <c r="M129" s="22"/>
      <c r="N129" s="22"/>
      <c r="O129" s="22"/>
      <c r="P129" s="22"/>
      <c r="Q129" s="22"/>
      <c r="R129" s="22"/>
      <c r="S129" s="22"/>
      <c r="T129" s="22"/>
      <c r="U129" s="22"/>
      <c r="V129" s="22"/>
      <c r="W129" s="22"/>
      <c r="X129" s="22"/>
      <c r="Y129" s="22"/>
      <c r="Z129" s="22"/>
      <c r="AA129" s="22"/>
      <c r="AB129" s="42"/>
      <c r="AC129" s="17"/>
      <c r="AD129" s="17"/>
      <c r="AE129" s="17"/>
      <c r="AF129" s="17"/>
      <c r="AG129" s="17"/>
      <c r="AH129" s="17"/>
      <c r="AI129" s="17"/>
      <c r="AJ129" s="17"/>
      <c r="AK129" s="17"/>
      <c r="AL129" s="17"/>
      <c r="AM129" s="17"/>
      <c r="AN129" s="17"/>
      <c r="AO129" s="17"/>
      <c r="AP129" s="17"/>
      <c r="AQ129" s="17"/>
      <c r="AR129" s="17"/>
      <c r="AS129" s="17"/>
      <c r="AT129" s="17"/>
      <c r="AU129" s="17"/>
      <c r="AV129" s="17"/>
      <c r="AW129" s="17"/>
      <c r="AX129" s="17"/>
      <c r="AY129" s="17"/>
      <c r="AZ129" s="17"/>
      <c r="BA129" s="17"/>
      <c r="BB129" s="17"/>
      <c r="BC129" s="17"/>
      <c r="BD129" s="17"/>
      <c r="BE129" s="17"/>
      <c r="BF129" s="17"/>
      <c r="BG129" s="17"/>
      <c r="BH129" s="17"/>
      <c r="BI129" s="17"/>
      <c r="BJ129" s="17"/>
      <c r="BK129" s="17"/>
      <c r="BL129" s="17"/>
      <c r="BM129" s="17"/>
      <c r="BN129" s="17"/>
      <c r="BO129" s="17"/>
      <c r="BP129" s="17"/>
      <c r="BQ129" s="17"/>
      <c r="BR129" s="17"/>
      <c r="BS129" s="17"/>
      <c r="BT129" s="17"/>
      <c r="BU129" s="17"/>
      <c r="BV129" s="17"/>
      <c r="BW129" s="17"/>
      <c r="BX129" s="17"/>
      <c r="BY129" s="17"/>
      <c r="BZ129" s="17"/>
      <c r="CA129" s="17"/>
      <c r="CB129" s="17"/>
      <c r="CC129" s="17"/>
      <c r="CD129" s="17"/>
      <c r="CE129" s="17"/>
      <c r="CF129" s="17"/>
      <c r="CG129" s="17"/>
      <c r="CH129" s="17"/>
      <c r="CI129" s="17"/>
      <c r="CJ129" s="17"/>
      <c r="CK129" s="17"/>
      <c r="CL129" s="17"/>
      <c r="CM129" s="17"/>
      <c r="CN129" s="17"/>
      <c r="CO129" s="17"/>
      <c r="CP129" s="17"/>
      <c r="CQ129" s="17"/>
      <c r="CR129" s="17"/>
      <c r="CS129" s="17"/>
      <c r="CT129" s="17"/>
      <c r="CU129" s="17"/>
      <c r="CV129" s="17"/>
      <c r="CW129" s="17"/>
      <c r="CX129" s="17"/>
      <c r="CY129" s="17"/>
      <c r="CZ129" s="17"/>
      <c r="DA129" s="17"/>
      <c r="DB129" s="17"/>
      <c r="DC129" s="17"/>
      <c r="DD129" s="17"/>
      <c r="DE129" s="17"/>
      <c r="DF129" s="17"/>
      <c r="DG129" s="17"/>
      <c r="DH129" s="17"/>
      <c r="DI129" s="17"/>
      <c r="DJ129" s="17"/>
      <c r="DK129" s="17"/>
      <c r="DL129" s="17"/>
      <c r="DM129" s="17"/>
      <c r="DN129" s="17"/>
      <c r="DO129" s="17"/>
      <c r="DP129" s="17"/>
      <c r="DQ129" s="17"/>
      <c r="DR129" s="17"/>
      <c r="DS129" s="17"/>
      <c r="DT129" s="17"/>
      <c r="DU129" s="17"/>
      <c r="DV129" s="17"/>
      <c r="DW129" s="17"/>
      <c r="DX129" s="17"/>
      <c r="DY129" s="17"/>
      <c r="DZ129" s="17"/>
      <c r="EA129" s="17"/>
      <c r="EB129" s="17"/>
      <c r="EC129" s="17"/>
      <c r="ED129" s="17"/>
      <c r="EE129" s="17"/>
      <c r="EF129" s="17"/>
      <c r="EG129" s="17"/>
      <c r="EH129" s="17"/>
      <c r="EI129" s="17"/>
      <c r="EJ129" s="17"/>
      <c r="EK129" s="17"/>
      <c r="EL129" s="17"/>
      <c r="EM129" s="17"/>
      <c r="EN129" s="17"/>
      <c r="EO129" s="17"/>
      <c r="EP129" s="17"/>
      <c r="EQ129" s="17"/>
      <c r="ER129" s="17"/>
      <c r="ES129" s="17"/>
      <c r="ET129" s="17"/>
      <c r="EU129" s="17"/>
      <c r="EV129" s="17"/>
      <c r="EW129" s="17"/>
      <c r="EX129" s="17"/>
      <c r="EY129" s="17"/>
      <c r="EZ129" s="17"/>
      <c r="FA129" s="17"/>
      <c r="FB129" s="17"/>
      <c r="FC129" s="17"/>
      <c r="FD129" s="17"/>
      <c r="FE129" s="17"/>
      <c r="FF129" s="17"/>
      <c r="FG129" s="17"/>
      <c r="FH129" s="17"/>
      <c r="FI129" s="17"/>
      <c r="FJ129" s="17"/>
      <c r="FK129" s="17"/>
      <c r="FL129" s="17"/>
      <c r="FM129" s="17"/>
      <c r="FN129" s="17"/>
      <c r="FO129" s="17"/>
      <c r="FP129" s="17"/>
      <c r="FQ129" s="17"/>
      <c r="FR129" s="17"/>
      <c r="FS129" s="17"/>
      <c r="FT129" s="17"/>
      <c r="FU129" s="17"/>
      <c r="FV129" s="17"/>
      <c r="FW129" s="17"/>
      <c r="FX129" s="17"/>
      <c r="FY129" s="17"/>
      <c r="FZ129" s="17"/>
      <c r="GA129" s="17"/>
      <c r="GB129" s="17"/>
      <c r="GC129" s="17"/>
      <c r="GD129" s="17"/>
      <c r="GE129" s="17"/>
      <c r="GF129" s="17"/>
      <c r="GG129" s="17"/>
      <c r="GH129" s="17"/>
      <c r="GI129" s="17"/>
      <c r="GJ129" s="17"/>
      <c r="GK129" s="17"/>
      <c r="GL129" s="17"/>
      <c r="GM129" s="17"/>
      <c r="GN129" s="17"/>
      <c r="GO129" s="17"/>
      <c r="GP129" s="17"/>
      <c r="GQ129" s="17"/>
      <c r="GR129" s="17"/>
      <c r="GS129" s="17"/>
      <c r="GT129" s="17"/>
      <c r="GU129" s="17"/>
      <c r="GV129" s="17"/>
      <c r="GW129" s="17"/>
      <c r="GX129" s="17"/>
      <c r="GY129" s="17"/>
      <c r="GZ129" s="17"/>
      <c r="HA129" s="17"/>
      <c r="HB129" s="17"/>
      <c r="HC129" s="17"/>
      <c r="HD129" s="17"/>
      <c r="HE129" s="17"/>
      <c r="HF129" s="17"/>
      <c r="HG129" s="17"/>
      <c r="HH129" s="17"/>
      <c r="HI129" s="17"/>
      <c r="HJ129" s="17"/>
      <c r="HK129" s="17"/>
      <c r="HL129" s="17"/>
      <c r="HM129" s="17"/>
      <c r="HN129" s="17"/>
      <c r="HO129" s="17"/>
      <c r="HP129" s="17"/>
      <c r="HQ129" s="17"/>
      <c r="HR129" s="17"/>
      <c r="HS129" s="17"/>
      <c r="HT129" s="17"/>
      <c r="HU129" s="17"/>
      <c r="HV129" s="17"/>
    </row>
    <row r="130" spans="1:230" s="23" customFormat="1" ht="15" customHeight="1">
      <c r="A130" s="42"/>
      <c r="B130" s="17"/>
      <c r="C130" s="22"/>
      <c r="D130" s="22"/>
      <c r="E130" s="17"/>
      <c r="F130" s="17"/>
      <c r="G130" s="17"/>
      <c r="H130" s="17"/>
      <c r="I130" s="17"/>
      <c r="J130" s="17"/>
      <c r="K130" s="80"/>
      <c r="L130" s="80"/>
      <c r="M130" s="22"/>
      <c r="N130" s="22"/>
      <c r="O130" s="22"/>
      <c r="P130" s="22"/>
      <c r="Q130" s="22"/>
      <c r="R130" s="22"/>
      <c r="S130" s="22"/>
      <c r="T130" s="22"/>
      <c r="U130" s="22"/>
      <c r="V130" s="22"/>
      <c r="W130" s="22"/>
      <c r="X130" s="22"/>
      <c r="Y130" s="22"/>
      <c r="Z130" s="22"/>
      <c r="AA130" s="22"/>
      <c r="AB130" s="42"/>
      <c r="AC130" s="17"/>
      <c r="AD130" s="17"/>
      <c r="AE130" s="17"/>
      <c r="AF130" s="17"/>
      <c r="AG130" s="17"/>
      <c r="AH130" s="17"/>
      <c r="AI130" s="17"/>
      <c r="AJ130" s="17"/>
      <c r="AK130" s="17"/>
      <c r="AL130" s="17"/>
      <c r="AM130" s="17"/>
      <c r="AN130" s="17"/>
      <c r="AO130" s="17"/>
      <c r="AP130" s="17"/>
      <c r="AQ130" s="17"/>
      <c r="AR130" s="17"/>
      <c r="AS130" s="17"/>
      <c r="AT130" s="17"/>
      <c r="AU130" s="17"/>
      <c r="AV130" s="17"/>
      <c r="AW130" s="17"/>
      <c r="AX130" s="17"/>
      <c r="AY130" s="17"/>
      <c r="AZ130" s="17"/>
      <c r="BA130" s="17"/>
      <c r="BB130" s="17"/>
      <c r="BC130" s="17"/>
      <c r="BD130" s="17"/>
      <c r="BE130" s="17"/>
      <c r="BF130" s="17"/>
      <c r="BG130" s="17"/>
      <c r="BH130" s="17"/>
      <c r="BI130" s="17"/>
      <c r="BJ130" s="17"/>
      <c r="BK130" s="17"/>
      <c r="BL130" s="17"/>
      <c r="BM130" s="17"/>
      <c r="BN130" s="17"/>
      <c r="BO130" s="17"/>
      <c r="BP130" s="17"/>
      <c r="BQ130" s="17"/>
      <c r="BR130" s="17"/>
      <c r="BS130" s="17"/>
      <c r="BT130" s="17"/>
      <c r="BU130" s="17"/>
      <c r="BV130" s="17"/>
      <c r="BW130" s="17"/>
      <c r="BX130" s="17"/>
      <c r="BY130" s="17"/>
      <c r="BZ130" s="17"/>
      <c r="CA130" s="17"/>
      <c r="CB130" s="17"/>
      <c r="CC130" s="17"/>
      <c r="CD130" s="17"/>
      <c r="CE130" s="17"/>
      <c r="CF130" s="17"/>
      <c r="CG130" s="17"/>
      <c r="CH130" s="17"/>
      <c r="CI130" s="17"/>
      <c r="CJ130" s="17"/>
      <c r="CK130" s="17"/>
      <c r="CL130" s="17"/>
      <c r="CM130" s="17"/>
      <c r="CN130" s="17"/>
      <c r="CO130" s="17"/>
      <c r="CP130" s="17"/>
      <c r="CQ130" s="17"/>
      <c r="CR130" s="17"/>
      <c r="CS130" s="17"/>
      <c r="CT130" s="17"/>
      <c r="CU130" s="17"/>
      <c r="CV130" s="17"/>
      <c r="CW130" s="17"/>
      <c r="CX130" s="17"/>
      <c r="CY130" s="17"/>
      <c r="CZ130" s="17"/>
      <c r="DA130" s="17"/>
      <c r="DB130" s="17"/>
      <c r="DC130" s="17"/>
      <c r="DD130" s="17"/>
      <c r="DE130" s="17"/>
      <c r="DF130" s="17"/>
      <c r="DG130" s="17"/>
      <c r="DH130" s="17"/>
      <c r="DI130" s="17"/>
      <c r="DJ130" s="17"/>
      <c r="DK130" s="17"/>
      <c r="DL130" s="17"/>
      <c r="DM130" s="17"/>
      <c r="DN130" s="17"/>
      <c r="DO130" s="17"/>
      <c r="DP130" s="17"/>
      <c r="DQ130" s="17"/>
      <c r="DR130" s="17"/>
      <c r="DS130" s="17"/>
      <c r="DT130" s="17"/>
      <c r="DU130" s="17"/>
      <c r="DV130" s="17"/>
      <c r="DW130" s="17"/>
      <c r="DX130" s="17"/>
      <c r="DY130" s="17"/>
      <c r="DZ130" s="17"/>
      <c r="EA130" s="17"/>
      <c r="EB130" s="17"/>
      <c r="EC130" s="17"/>
      <c r="ED130" s="17"/>
      <c r="EE130" s="17"/>
      <c r="EF130" s="17"/>
      <c r="EG130" s="17"/>
      <c r="EH130" s="17"/>
      <c r="EI130" s="17"/>
      <c r="EJ130" s="17"/>
      <c r="EK130" s="17"/>
      <c r="EL130" s="17"/>
      <c r="EM130" s="17"/>
      <c r="EN130" s="17"/>
      <c r="EO130" s="17"/>
      <c r="EP130" s="17"/>
      <c r="EQ130" s="17"/>
      <c r="ER130" s="17"/>
      <c r="ES130" s="17"/>
      <c r="ET130" s="17"/>
      <c r="EU130" s="17"/>
      <c r="EV130" s="17"/>
      <c r="EW130" s="17"/>
      <c r="EX130" s="17"/>
      <c r="EY130" s="17"/>
      <c r="EZ130" s="17"/>
      <c r="FA130" s="17"/>
      <c r="FB130" s="17"/>
      <c r="FC130" s="17"/>
      <c r="FD130" s="17"/>
      <c r="FE130" s="17"/>
      <c r="FF130" s="17"/>
      <c r="FG130" s="17"/>
      <c r="FH130" s="17"/>
      <c r="FI130" s="17"/>
      <c r="FJ130" s="17"/>
      <c r="FK130" s="17"/>
      <c r="FL130" s="17"/>
      <c r="FM130" s="17"/>
      <c r="FN130" s="17"/>
      <c r="FO130" s="17"/>
      <c r="FP130" s="17"/>
      <c r="FQ130" s="17"/>
      <c r="FR130" s="17"/>
      <c r="FS130" s="17"/>
      <c r="FT130" s="17"/>
      <c r="FU130" s="17"/>
      <c r="FV130" s="17"/>
      <c r="FW130" s="17"/>
      <c r="FX130" s="17"/>
      <c r="FY130" s="17"/>
      <c r="FZ130" s="17"/>
      <c r="GA130" s="17"/>
      <c r="GB130" s="17"/>
      <c r="GC130" s="17"/>
      <c r="GD130" s="17"/>
      <c r="GE130" s="17"/>
      <c r="GF130" s="17"/>
      <c r="GG130" s="17"/>
      <c r="GH130" s="17"/>
      <c r="GI130" s="17"/>
      <c r="GJ130" s="17"/>
      <c r="GK130" s="17"/>
      <c r="GL130" s="17"/>
      <c r="GM130" s="17"/>
      <c r="GN130" s="17"/>
      <c r="GO130" s="17"/>
      <c r="GP130" s="17"/>
      <c r="GQ130" s="17"/>
      <c r="GR130" s="17"/>
      <c r="GS130" s="17"/>
      <c r="GT130" s="17"/>
      <c r="GU130" s="17"/>
      <c r="GV130" s="17"/>
      <c r="GW130" s="17"/>
      <c r="GX130" s="17"/>
      <c r="GY130" s="17"/>
      <c r="GZ130" s="17"/>
      <c r="HA130" s="17"/>
      <c r="HB130" s="17"/>
      <c r="HC130" s="17"/>
      <c r="HD130" s="17"/>
      <c r="HE130" s="17"/>
      <c r="HF130" s="17"/>
      <c r="HG130" s="17"/>
      <c r="HH130" s="17"/>
      <c r="HI130" s="17"/>
      <c r="HJ130" s="17"/>
      <c r="HK130" s="17"/>
      <c r="HL130" s="17"/>
      <c r="HM130" s="17"/>
      <c r="HN130" s="17"/>
      <c r="HO130" s="17"/>
      <c r="HP130" s="17"/>
      <c r="HQ130" s="17"/>
      <c r="HR130" s="17"/>
      <c r="HS130" s="17"/>
      <c r="HT130" s="17"/>
      <c r="HU130" s="17"/>
      <c r="HV130" s="17"/>
    </row>
    <row r="131" spans="1:230" s="23" customFormat="1" ht="9" customHeight="1">
      <c r="A131" s="42"/>
      <c r="B131" s="17"/>
      <c r="C131" s="22"/>
      <c r="D131" s="22"/>
      <c r="E131" s="17"/>
      <c r="F131" s="17"/>
      <c r="G131" s="17"/>
      <c r="H131" s="17"/>
      <c r="I131" s="17"/>
      <c r="J131" s="17"/>
      <c r="K131" s="80"/>
      <c r="L131" s="80"/>
      <c r="M131" s="22"/>
      <c r="N131" s="22"/>
      <c r="O131" s="22"/>
      <c r="P131" s="22"/>
      <c r="Q131" s="22"/>
      <c r="R131" s="22"/>
      <c r="S131" s="22"/>
      <c r="T131" s="22"/>
      <c r="U131" s="22"/>
      <c r="V131" s="22"/>
      <c r="W131" s="22"/>
      <c r="X131" s="22"/>
      <c r="Y131" s="22"/>
      <c r="Z131" s="22"/>
      <c r="AA131" s="22"/>
      <c r="AB131" s="42"/>
      <c r="AC131" s="17"/>
      <c r="AD131" s="17"/>
      <c r="AE131" s="17"/>
      <c r="AF131" s="17"/>
      <c r="AG131" s="17"/>
      <c r="AH131" s="17"/>
      <c r="AI131" s="17"/>
      <c r="AJ131" s="17"/>
      <c r="AK131" s="17"/>
      <c r="AL131" s="17"/>
      <c r="AM131" s="17"/>
      <c r="AN131" s="17"/>
      <c r="AO131" s="17"/>
      <c r="AP131" s="17"/>
      <c r="AQ131" s="17"/>
      <c r="AR131" s="17"/>
      <c r="AS131" s="17"/>
      <c r="AT131" s="17"/>
      <c r="AU131" s="17"/>
      <c r="AV131" s="17"/>
      <c r="AW131" s="17"/>
      <c r="AX131" s="17"/>
      <c r="AY131" s="17"/>
      <c r="AZ131" s="17"/>
      <c r="BA131" s="17"/>
      <c r="BB131" s="17"/>
      <c r="BC131" s="17"/>
      <c r="BD131" s="17"/>
      <c r="BE131" s="17"/>
      <c r="BF131" s="17"/>
      <c r="BG131" s="17"/>
      <c r="BH131" s="17"/>
      <c r="BI131" s="17"/>
      <c r="BJ131" s="17"/>
      <c r="BK131" s="17"/>
      <c r="BL131" s="17"/>
      <c r="BM131" s="17"/>
      <c r="BN131" s="17"/>
      <c r="BO131" s="17"/>
      <c r="BP131" s="17"/>
      <c r="BQ131" s="17"/>
      <c r="BR131" s="17"/>
      <c r="BS131" s="17"/>
      <c r="BT131" s="17"/>
      <c r="BU131" s="17"/>
      <c r="BV131" s="17"/>
      <c r="BW131" s="17"/>
      <c r="BX131" s="17"/>
      <c r="BY131" s="17"/>
      <c r="BZ131" s="17"/>
      <c r="CA131" s="17"/>
      <c r="CB131" s="17"/>
      <c r="CC131" s="17"/>
      <c r="CD131" s="17"/>
      <c r="CE131" s="17"/>
      <c r="CF131" s="17"/>
      <c r="CG131" s="17"/>
      <c r="CH131" s="17"/>
      <c r="CI131" s="17"/>
      <c r="CJ131" s="17"/>
      <c r="CK131" s="17"/>
      <c r="CL131" s="17"/>
      <c r="CM131" s="17"/>
      <c r="CN131" s="17"/>
      <c r="CO131" s="17"/>
      <c r="CP131" s="17"/>
      <c r="CQ131" s="17"/>
      <c r="CR131" s="17"/>
      <c r="CS131" s="17"/>
      <c r="CT131" s="17"/>
      <c r="CU131" s="17"/>
      <c r="CV131" s="17"/>
      <c r="CW131" s="17"/>
      <c r="CX131" s="17"/>
      <c r="CY131" s="17"/>
      <c r="CZ131" s="17"/>
      <c r="DA131" s="17"/>
      <c r="DB131" s="17"/>
      <c r="DC131" s="17"/>
      <c r="DD131" s="17"/>
      <c r="DE131" s="17"/>
      <c r="DF131" s="17"/>
      <c r="DG131" s="17"/>
      <c r="DH131" s="17"/>
      <c r="DI131" s="17"/>
      <c r="DJ131" s="17"/>
      <c r="DK131" s="17"/>
      <c r="DL131" s="17"/>
      <c r="DM131" s="17"/>
      <c r="DN131" s="17"/>
      <c r="DO131" s="17"/>
      <c r="DP131" s="17"/>
      <c r="DQ131" s="17"/>
      <c r="DR131" s="17"/>
      <c r="DS131" s="17"/>
      <c r="DT131" s="17"/>
      <c r="DU131" s="17"/>
      <c r="DV131" s="17"/>
      <c r="DW131" s="17"/>
      <c r="DX131" s="17"/>
      <c r="DY131" s="17"/>
      <c r="DZ131" s="17"/>
      <c r="EA131" s="17"/>
      <c r="EB131" s="17"/>
      <c r="EC131" s="17"/>
      <c r="ED131" s="17"/>
      <c r="EE131" s="17"/>
      <c r="EF131" s="17"/>
      <c r="EG131" s="17"/>
      <c r="EH131" s="17"/>
      <c r="EI131" s="17"/>
      <c r="EJ131" s="17"/>
      <c r="EK131" s="17"/>
      <c r="EL131" s="17"/>
      <c r="EM131" s="17"/>
      <c r="EN131" s="17"/>
      <c r="EO131" s="17"/>
      <c r="EP131" s="17"/>
      <c r="EQ131" s="17"/>
      <c r="ER131" s="17"/>
      <c r="ES131" s="17"/>
      <c r="ET131" s="17"/>
      <c r="EU131" s="17"/>
      <c r="EV131" s="17"/>
      <c r="EW131" s="17"/>
      <c r="EX131" s="17"/>
      <c r="EY131" s="17"/>
      <c r="EZ131" s="17"/>
      <c r="FA131" s="17"/>
      <c r="FB131" s="17"/>
      <c r="FC131" s="17"/>
      <c r="FD131" s="17"/>
      <c r="FE131" s="17"/>
      <c r="FF131" s="17"/>
      <c r="FG131" s="17"/>
      <c r="FH131" s="17"/>
      <c r="FI131" s="17"/>
      <c r="FJ131" s="17"/>
      <c r="FK131" s="17"/>
      <c r="FL131" s="17"/>
      <c r="FM131" s="17"/>
      <c r="FN131" s="17"/>
      <c r="FO131" s="17"/>
      <c r="FP131" s="17"/>
      <c r="FQ131" s="17"/>
      <c r="FR131" s="17"/>
      <c r="FS131" s="17"/>
      <c r="FT131" s="17"/>
      <c r="FU131" s="17"/>
      <c r="FV131" s="17"/>
      <c r="FW131" s="17"/>
      <c r="FX131" s="17"/>
      <c r="FY131" s="17"/>
      <c r="FZ131" s="17"/>
      <c r="GA131" s="17"/>
      <c r="GB131" s="17"/>
      <c r="GC131" s="17"/>
      <c r="GD131" s="17"/>
      <c r="GE131" s="17"/>
      <c r="GF131" s="17"/>
      <c r="GG131" s="17"/>
      <c r="GH131" s="17"/>
      <c r="GI131" s="17"/>
      <c r="GJ131" s="17"/>
      <c r="GK131" s="17"/>
      <c r="GL131" s="17"/>
      <c r="GM131" s="17"/>
      <c r="GN131" s="17"/>
      <c r="GO131" s="17"/>
      <c r="GP131" s="17"/>
      <c r="GQ131" s="17"/>
      <c r="GR131" s="17"/>
      <c r="GS131" s="17"/>
      <c r="GT131" s="17"/>
      <c r="GU131" s="17"/>
      <c r="GV131" s="17"/>
      <c r="GW131" s="17"/>
      <c r="GX131" s="17"/>
      <c r="GY131" s="17"/>
      <c r="GZ131" s="17"/>
      <c r="HA131" s="17"/>
      <c r="HB131" s="17"/>
      <c r="HC131" s="17"/>
      <c r="HD131" s="17"/>
      <c r="HE131" s="17"/>
      <c r="HF131" s="17"/>
      <c r="HG131" s="17"/>
      <c r="HH131" s="17"/>
      <c r="HI131" s="17"/>
      <c r="HJ131" s="17"/>
      <c r="HK131" s="17"/>
      <c r="HL131" s="17"/>
      <c r="HM131" s="17"/>
      <c r="HN131" s="17"/>
      <c r="HO131" s="17"/>
      <c r="HP131" s="17"/>
      <c r="HQ131" s="17"/>
      <c r="HR131" s="17"/>
      <c r="HS131" s="17"/>
      <c r="HT131" s="17"/>
      <c r="HU131" s="17"/>
      <c r="HV131" s="17"/>
    </row>
    <row r="132" spans="1:230" customFormat="1">
      <c r="A132" s="42"/>
      <c r="B132" s="47"/>
      <c r="C132" s="47"/>
      <c r="D132" s="47"/>
      <c r="E132" s="47"/>
      <c r="F132" s="47"/>
      <c r="G132" s="47"/>
      <c r="H132" s="47"/>
      <c r="I132" s="47"/>
      <c r="J132" s="47"/>
      <c r="K132" s="47"/>
      <c r="L132" s="47"/>
      <c r="M132" s="47"/>
      <c r="N132" s="47"/>
      <c r="O132" s="47"/>
      <c r="P132" s="47"/>
      <c r="Q132" s="47"/>
      <c r="R132" s="47"/>
      <c r="S132" s="47"/>
      <c r="T132" s="47"/>
      <c r="U132" s="47"/>
      <c r="V132" s="47"/>
      <c r="W132" s="47"/>
      <c r="X132" s="47"/>
      <c r="Y132" s="47"/>
      <c r="Z132" s="47"/>
      <c r="AA132" s="47"/>
      <c r="AB132" s="42"/>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c r="BI132" s="15"/>
      <c r="BJ132" s="15"/>
      <c r="BK132" s="15"/>
      <c r="BL132" s="15"/>
      <c r="BM132" s="15"/>
      <c r="BN132" s="15"/>
      <c r="BO132" s="15"/>
      <c r="BP132" s="15"/>
      <c r="BQ132" s="15"/>
      <c r="BR132" s="15"/>
      <c r="BS132" s="15"/>
      <c r="BT132" s="15"/>
      <c r="BU132" s="15"/>
      <c r="BV132" s="15"/>
      <c r="BW132" s="15"/>
      <c r="BX132" s="15"/>
      <c r="BY132" s="15"/>
      <c r="BZ132" s="15"/>
      <c r="CA132" s="15"/>
      <c r="CB132" s="15"/>
      <c r="CC132" s="15"/>
      <c r="CD132" s="15"/>
      <c r="CE132" s="15"/>
      <c r="CF132" s="15"/>
      <c r="CG132" s="15"/>
      <c r="CH132" s="15"/>
      <c r="CI132" s="15"/>
      <c r="CJ132" s="15"/>
      <c r="CK132" s="15"/>
      <c r="CL132" s="15"/>
      <c r="CM132" s="15"/>
      <c r="CN132" s="15"/>
      <c r="CO132" s="15"/>
      <c r="CP132" s="15"/>
      <c r="CQ132" s="15"/>
      <c r="CR132" s="15"/>
      <c r="CS132" s="15"/>
      <c r="CT132" s="15"/>
      <c r="CU132" s="15"/>
      <c r="CV132" s="15"/>
      <c r="CW132" s="15"/>
      <c r="CX132" s="15"/>
      <c r="CY132" s="15"/>
      <c r="CZ132" s="15"/>
      <c r="DA132" s="15"/>
      <c r="DB132" s="15"/>
      <c r="DC132" s="15"/>
      <c r="DD132" s="15"/>
      <c r="DE132" s="15"/>
      <c r="DF132" s="15"/>
      <c r="DG132" s="15"/>
      <c r="DH132" s="15"/>
      <c r="DI132" s="15"/>
      <c r="DJ132" s="15"/>
      <c r="DK132" s="15"/>
      <c r="DL132" s="15"/>
      <c r="DM132" s="15"/>
      <c r="DN132" s="15"/>
      <c r="DO132" s="15"/>
      <c r="DP132" s="15"/>
      <c r="DQ132" s="15"/>
      <c r="DR132" s="15"/>
      <c r="DS132" s="15"/>
      <c r="DT132" s="15"/>
      <c r="DU132" s="15"/>
      <c r="DV132" s="15"/>
      <c r="DW132" s="15"/>
      <c r="DX132" s="15"/>
      <c r="DY132" s="15"/>
      <c r="DZ132" s="15"/>
      <c r="EA132" s="15"/>
      <c r="EB132" s="15"/>
      <c r="EC132" s="15"/>
      <c r="ED132" s="15"/>
      <c r="EE132" s="15"/>
      <c r="EF132" s="15"/>
      <c r="EG132" s="15"/>
      <c r="EH132" s="15"/>
      <c r="EI132" s="15"/>
      <c r="EJ132" s="15"/>
      <c r="EK132" s="15"/>
      <c r="EL132" s="15"/>
      <c r="EM132" s="15"/>
      <c r="EN132" s="15"/>
      <c r="EO132" s="15"/>
      <c r="EP132" s="15"/>
      <c r="EQ132" s="15"/>
      <c r="ER132" s="15"/>
      <c r="ES132" s="15"/>
      <c r="ET132" s="15"/>
      <c r="EU132" s="15"/>
      <c r="EV132" s="15"/>
      <c r="EW132" s="15"/>
      <c r="EX132" s="15"/>
      <c r="EY132" s="15"/>
      <c r="EZ132" s="15"/>
      <c r="FA132" s="15"/>
      <c r="FB132" s="15"/>
      <c r="FC132" s="15"/>
      <c r="FD132" s="15"/>
      <c r="FE132" s="15"/>
      <c r="FF132" s="15"/>
      <c r="FG132" s="15"/>
      <c r="FH132" s="15"/>
      <c r="FI132" s="15"/>
      <c r="FJ132" s="15"/>
      <c r="FK132" s="15"/>
      <c r="FL132" s="15"/>
      <c r="FM132" s="15"/>
      <c r="FN132" s="15"/>
      <c r="FO132" s="15"/>
      <c r="FP132" s="15"/>
      <c r="FQ132" s="15"/>
      <c r="FR132" s="15"/>
      <c r="FS132" s="15"/>
      <c r="FT132" s="15"/>
      <c r="FU132" s="15"/>
      <c r="FV132" s="15"/>
      <c r="FW132" s="15"/>
      <c r="FX132" s="15"/>
      <c r="FY132" s="15"/>
      <c r="FZ132" s="15"/>
      <c r="GA132" s="15"/>
      <c r="GB132" s="15"/>
      <c r="GC132" s="15"/>
      <c r="GD132" s="15"/>
      <c r="GE132" s="15"/>
      <c r="GF132" s="15"/>
      <c r="GG132" s="15"/>
      <c r="GH132" s="15"/>
      <c r="GI132" s="15"/>
      <c r="GJ132" s="15"/>
      <c r="GK132" s="15"/>
      <c r="GL132" s="15"/>
      <c r="GM132" s="15"/>
      <c r="GN132" s="15"/>
      <c r="GO132" s="15"/>
      <c r="GP132" s="15"/>
      <c r="GQ132" s="15"/>
      <c r="GR132" s="15"/>
      <c r="GS132" s="15"/>
      <c r="GT132" s="15"/>
      <c r="GU132" s="15"/>
      <c r="GV132" s="15"/>
      <c r="GW132" s="15"/>
      <c r="GX132" s="15"/>
      <c r="GY132" s="15"/>
      <c r="GZ132" s="15"/>
      <c r="HA132" s="15"/>
      <c r="HB132" s="15"/>
      <c r="HC132" s="15"/>
      <c r="HD132" s="15"/>
      <c r="HE132" s="15"/>
      <c r="HF132" s="15"/>
      <c r="HG132" s="15"/>
      <c r="HH132" s="15"/>
      <c r="HI132" s="15"/>
      <c r="HJ132" s="15"/>
      <c r="HK132" s="15"/>
      <c r="HL132" s="15"/>
      <c r="HM132" s="15"/>
      <c r="HN132" s="15"/>
      <c r="HO132" s="15"/>
      <c r="HP132" s="15"/>
      <c r="HQ132" s="15"/>
      <c r="HR132" s="15"/>
      <c r="HS132" s="15"/>
      <c r="HT132" s="15"/>
      <c r="HU132" s="15"/>
      <c r="HV132" s="15"/>
    </row>
    <row r="133" spans="1:230" customFormat="1" ht="21">
      <c r="A133" s="42"/>
      <c r="B133" s="47"/>
      <c r="C133" s="53" t="s">
        <v>537</v>
      </c>
      <c r="D133" s="47"/>
      <c r="E133" s="47"/>
      <c r="F133" s="47"/>
      <c r="G133" s="47"/>
      <c r="H133" s="47"/>
      <c r="I133" s="47"/>
      <c r="J133" s="47"/>
      <c r="K133" s="47"/>
      <c r="L133" s="47"/>
      <c r="M133" s="47"/>
      <c r="N133" s="47"/>
      <c r="O133" s="47"/>
      <c r="P133" s="47"/>
      <c r="Q133" s="47"/>
      <c r="R133" s="47"/>
      <c r="S133" s="47"/>
      <c r="T133" s="47"/>
      <c r="U133" s="47"/>
      <c r="V133" s="47"/>
      <c r="W133" s="47"/>
      <c r="X133" s="47"/>
      <c r="Y133" s="47"/>
      <c r="Z133" s="47"/>
      <c r="AA133" s="47"/>
      <c r="AB133" s="42"/>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c r="BI133" s="15"/>
      <c r="BJ133" s="15"/>
      <c r="BK133" s="15"/>
      <c r="BL133" s="15"/>
      <c r="BM133" s="15"/>
      <c r="BN133" s="15"/>
      <c r="BO133" s="15"/>
      <c r="BP133" s="15"/>
      <c r="BQ133" s="15"/>
      <c r="BR133" s="15"/>
      <c r="BS133" s="15"/>
      <c r="BT133" s="15"/>
      <c r="BU133" s="15"/>
      <c r="BV133" s="15"/>
      <c r="BW133" s="15"/>
      <c r="BX133" s="15"/>
      <c r="BY133" s="15"/>
      <c r="BZ133" s="15"/>
      <c r="CA133" s="15"/>
      <c r="CB133" s="15"/>
      <c r="CC133" s="15"/>
      <c r="CD133" s="15"/>
      <c r="CE133" s="15"/>
      <c r="CF133" s="15"/>
      <c r="CG133" s="15"/>
      <c r="CH133" s="15"/>
      <c r="CI133" s="15"/>
      <c r="CJ133" s="15"/>
      <c r="CK133" s="15"/>
      <c r="CL133" s="15"/>
      <c r="CM133" s="15"/>
      <c r="CN133" s="15"/>
      <c r="CO133" s="15"/>
      <c r="CP133" s="15"/>
      <c r="CQ133" s="15"/>
      <c r="CR133" s="15"/>
      <c r="CS133" s="15"/>
      <c r="CT133" s="15"/>
      <c r="CU133" s="15"/>
      <c r="CV133" s="15"/>
      <c r="CW133" s="15"/>
      <c r="CX133" s="15"/>
      <c r="CY133" s="15"/>
      <c r="CZ133" s="15"/>
      <c r="DA133" s="15"/>
      <c r="DB133" s="15"/>
      <c r="DC133" s="15"/>
      <c r="DD133" s="15"/>
      <c r="DE133" s="15"/>
      <c r="DF133" s="15"/>
      <c r="DG133" s="15"/>
      <c r="DH133" s="15"/>
      <c r="DI133" s="15"/>
      <c r="DJ133" s="15"/>
      <c r="DK133" s="15"/>
      <c r="DL133" s="15"/>
      <c r="DM133" s="15"/>
      <c r="DN133" s="15"/>
      <c r="DO133" s="15"/>
      <c r="DP133" s="15"/>
      <c r="DQ133" s="15"/>
      <c r="DR133" s="15"/>
      <c r="DS133" s="15"/>
      <c r="DT133" s="15"/>
      <c r="DU133" s="15"/>
      <c r="DV133" s="15"/>
      <c r="DW133" s="15"/>
      <c r="DX133" s="15"/>
      <c r="DY133" s="15"/>
      <c r="DZ133" s="15"/>
      <c r="EA133" s="15"/>
      <c r="EB133" s="15"/>
      <c r="EC133" s="15"/>
      <c r="ED133" s="15"/>
      <c r="EE133" s="15"/>
      <c r="EF133" s="15"/>
      <c r="EG133" s="15"/>
      <c r="EH133" s="15"/>
      <c r="EI133" s="15"/>
      <c r="EJ133" s="15"/>
      <c r="EK133" s="15"/>
      <c r="EL133" s="15"/>
      <c r="EM133" s="15"/>
      <c r="EN133" s="15"/>
      <c r="EO133" s="15"/>
      <c r="EP133" s="15"/>
      <c r="EQ133" s="15"/>
      <c r="ER133" s="15"/>
      <c r="ES133" s="15"/>
      <c r="ET133" s="15"/>
      <c r="EU133" s="15"/>
      <c r="EV133" s="15"/>
      <c r="EW133" s="15"/>
      <c r="EX133" s="15"/>
      <c r="EY133" s="15"/>
      <c r="EZ133" s="15"/>
      <c r="FA133" s="15"/>
      <c r="FB133" s="15"/>
      <c r="FC133" s="15"/>
      <c r="FD133" s="15"/>
      <c r="FE133" s="15"/>
      <c r="FF133" s="15"/>
      <c r="FG133" s="15"/>
      <c r="FH133" s="15"/>
      <c r="FI133" s="15"/>
      <c r="FJ133" s="15"/>
      <c r="FK133" s="15"/>
      <c r="FL133" s="15"/>
      <c r="FM133" s="15"/>
      <c r="FN133" s="15"/>
      <c r="FO133" s="15"/>
      <c r="FP133" s="15"/>
      <c r="FQ133" s="15"/>
      <c r="FR133" s="15"/>
      <c r="FS133" s="15"/>
      <c r="FT133" s="15"/>
      <c r="FU133" s="15"/>
      <c r="FV133" s="15"/>
      <c r="FW133" s="15"/>
      <c r="FX133" s="15"/>
      <c r="FY133" s="15"/>
      <c r="FZ133" s="15"/>
      <c r="GA133" s="15"/>
      <c r="GB133" s="15"/>
      <c r="GC133" s="15"/>
      <c r="GD133" s="15"/>
      <c r="GE133" s="15"/>
      <c r="GF133" s="15"/>
      <c r="GG133" s="15"/>
      <c r="GH133" s="15"/>
      <c r="GI133" s="15"/>
      <c r="GJ133" s="15"/>
      <c r="GK133" s="15"/>
      <c r="GL133" s="15"/>
      <c r="GM133" s="15"/>
      <c r="GN133" s="15"/>
      <c r="GO133" s="15"/>
      <c r="GP133" s="15"/>
      <c r="GQ133" s="15"/>
      <c r="GR133" s="15"/>
      <c r="GS133" s="15"/>
      <c r="GT133" s="15"/>
      <c r="GU133" s="15"/>
      <c r="GV133" s="15"/>
      <c r="GW133" s="15"/>
      <c r="GX133" s="15"/>
      <c r="GY133" s="15"/>
      <c r="GZ133" s="15"/>
      <c r="HA133" s="15"/>
      <c r="HB133" s="15"/>
      <c r="HC133" s="15"/>
      <c r="HD133" s="15"/>
      <c r="HE133" s="15"/>
      <c r="HF133" s="15"/>
      <c r="HG133" s="15"/>
      <c r="HH133" s="15"/>
      <c r="HI133" s="15"/>
      <c r="HJ133" s="15"/>
      <c r="HK133" s="15"/>
      <c r="HL133" s="15"/>
      <c r="HM133" s="15"/>
      <c r="HN133" s="15"/>
      <c r="HO133" s="15"/>
      <c r="HP133" s="15"/>
      <c r="HQ133" s="15"/>
      <c r="HR133" s="15"/>
      <c r="HS133" s="15"/>
      <c r="HT133" s="15"/>
      <c r="HU133" s="15"/>
      <c r="HV133" s="15"/>
    </row>
    <row r="134" spans="1:230" customFormat="1">
      <c r="A134" s="42"/>
      <c r="B134" s="47"/>
      <c r="C134" s="47"/>
      <c r="D134" s="47"/>
      <c r="E134" s="47"/>
      <c r="F134" s="47"/>
      <c r="G134" s="47"/>
      <c r="H134" s="47"/>
      <c r="I134" s="47"/>
      <c r="J134" s="47"/>
      <c r="K134" s="47"/>
      <c r="L134" s="47"/>
      <c r="M134" s="47"/>
      <c r="N134" s="47"/>
      <c r="O134" s="47"/>
      <c r="P134" s="47"/>
      <c r="Q134" s="47"/>
      <c r="R134" s="47"/>
      <c r="S134" s="47"/>
      <c r="T134" s="47"/>
      <c r="U134" s="47"/>
      <c r="V134" s="47"/>
      <c r="W134" s="47"/>
      <c r="X134" s="47"/>
      <c r="Y134" s="47"/>
      <c r="Z134" s="47"/>
      <c r="AA134" s="47"/>
      <c r="AB134" s="42"/>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c r="BI134" s="15"/>
      <c r="BJ134" s="15"/>
      <c r="BK134" s="15"/>
      <c r="BL134" s="15"/>
      <c r="BM134" s="15"/>
      <c r="BN134" s="15"/>
      <c r="BO134" s="15"/>
      <c r="BP134" s="15"/>
      <c r="BQ134" s="15"/>
      <c r="BR134" s="15"/>
      <c r="BS134" s="15"/>
      <c r="BT134" s="15"/>
      <c r="BU134" s="15"/>
      <c r="BV134" s="15"/>
      <c r="BW134" s="15"/>
      <c r="BX134" s="15"/>
      <c r="BY134" s="15"/>
      <c r="BZ134" s="15"/>
      <c r="CA134" s="15"/>
      <c r="CB134" s="15"/>
      <c r="CC134" s="15"/>
      <c r="CD134" s="15"/>
      <c r="CE134" s="15"/>
      <c r="CF134" s="15"/>
      <c r="CG134" s="15"/>
      <c r="CH134" s="15"/>
      <c r="CI134" s="15"/>
      <c r="CJ134" s="15"/>
      <c r="CK134" s="15"/>
      <c r="CL134" s="15"/>
      <c r="CM134" s="15"/>
      <c r="CN134" s="15"/>
      <c r="CO134" s="15"/>
      <c r="CP134" s="15"/>
      <c r="CQ134" s="15"/>
      <c r="CR134" s="15"/>
      <c r="CS134" s="15"/>
      <c r="CT134" s="15"/>
      <c r="CU134" s="15"/>
      <c r="CV134" s="15"/>
      <c r="CW134" s="15"/>
      <c r="CX134" s="15"/>
      <c r="CY134" s="15"/>
      <c r="CZ134" s="15"/>
      <c r="DA134" s="15"/>
      <c r="DB134" s="15"/>
      <c r="DC134" s="15"/>
      <c r="DD134" s="15"/>
      <c r="DE134" s="15"/>
      <c r="DF134" s="15"/>
      <c r="DG134" s="15"/>
      <c r="DH134" s="15"/>
      <c r="DI134" s="15"/>
      <c r="DJ134" s="15"/>
      <c r="DK134" s="15"/>
      <c r="DL134" s="15"/>
      <c r="DM134" s="15"/>
      <c r="DN134" s="15"/>
      <c r="DO134" s="15"/>
      <c r="DP134" s="15"/>
      <c r="DQ134" s="15"/>
      <c r="DR134" s="15"/>
      <c r="DS134" s="15"/>
      <c r="DT134" s="15"/>
      <c r="DU134" s="15"/>
      <c r="DV134" s="15"/>
      <c r="DW134" s="15"/>
      <c r="DX134" s="15"/>
      <c r="DY134" s="15"/>
      <c r="DZ134" s="15"/>
      <c r="EA134" s="15"/>
      <c r="EB134" s="15"/>
      <c r="EC134" s="15"/>
      <c r="ED134" s="15"/>
      <c r="EE134" s="15"/>
      <c r="EF134" s="15"/>
      <c r="EG134" s="15"/>
      <c r="EH134" s="15"/>
      <c r="EI134" s="15"/>
      <c r="EJ134" s="15"/>
      <c r="EK134" s="15"/>
      <c r="EL134" s="15"/>
      <c r="EM134" s="15"/>
      <c r="EN134" s="15"/>
      <c r="EO134" s="15"/>
      <c r="EP134" s="15"/>
      <c r="EQ134" s="15"/>
      <c r="ER134" s="15"/>
      <c r="ES134" s="15"/>
      <c r="ET134" s="15"/>
      <c r="EU134" s="15"/>
      <c r="EV134" s="15"/>
      <c r="EW134" s="15"/>
      <c r="EX134" s="15"/>
      <c r="EY134" s="15"/>
      <c r="EZ134" s="15"/>
      <c r="FA134" s="15"/>
      <c r="FB134" s="15"/>
      <c r="FC134" s="15"/>
      <c r="FD134" s="15"/>
      <c r="FE134" s="15"/>
      <c r="FF134" s="15"/>
      <c r="FG134" s="15"/>
      <c r="FH134" s="15"/>
      <c r="FI134" s="15"/>
      <c r="FJ134" s="15"/>
      <c r="FK134" s="15"/>
      <c r="FL134" s="15"/>
      <c r="FM134" s="15"/>
      <c r="FN134" s="15"/>
      <c r="FO134" s="15"/>
      <c r="FP134" s="15"/>
      <c r="FQ134" s="15"/>
      <c r="FR134" s="15"/>
      <c r="FS134" s="15"/>
      <c r="FT134" s="15"/>
      <c r="FU134" s="15"/>
      <c r="FV134" s="15"/>
      <c r="FW134" s="15"/>
      <c r="FX134" s="15"/>
      <c r="FY134" s="15"/>
      <c r="FZ134" s="15"/>
      <c r="GA134" s="15"/>
      <c r="GB134" s="15"/>
      <c r="GC134" s="15"/>
      <c r="GD134" s="15"/>
      <c r="GE134" s="15"/>
      <c r="GF134" s="15"/>
      <c r="GG134" s="15"/>
      <c r="GH134" s="15"/>
      <c r="GI134" s="15"/>
      <c r="GJ134" s="15"/>
      <c r="GK134" s="15"/>
      <c r="GL134" s="15"/>
      <c r="GM134" s="15"/>
      <c r="GN134" s="15"/>
      <c r="GO134" s="15"/>
      <c r="GP134" s="15"/>
      <c r="GQ134" s="15"/>
      <c r="GR134" s="15"/>
      <c r="GS134" s="15"/>
      <c r="GT134" s="15"/>
      <c r="GU134" s="15"/>
      <c r="GV134" s="15"/>
      <c r="GW134" s="15"/>
      <c r="GX134" s="15"/>
      <c r="GY134" s="15"/>
      <c r="GZ134" s="15"/>
      <c r="HA134" s="15"/>
      <c r="HB134" s="15"/>
      <c r="HC134" s="15"/>
      <c r="HD134" s="15"/>
      <c r="HE134" s="15"/>
      <c r="HF134" s="15"/>
      <c r="HG134" s="15"/>
      <c r="HH134" s="15"/>
      <c r="HI134" s="15"/>
      <c r="HJ134" s="15"/>
      <c r="HK134" s="15"/>
      <c r="HL134" s="15"/>
      <c r="HM134" s="15"/>
      <c r="HN134" s="15"/>
      <c r="HO134" s="15"/>
      <c r="HP134" s="15"/>
      <c r="HQ134" s="15"/>
      <c r="HR134" s="15"/>
      <c r="HS134" s="15"/>
      <c r="HT134" s="15"/>
      <c r="HU134" s="15"/>
      <c r="HV134" s="15"/>
    </row>
    <row r="135" spans="1:230" s="23" customFormat="1" ht="15" customHeight="1">
      <c r="A135" s="42"/>
      <c r="B135" s="17"/>
      <c r="C135" s="22"/>
      <c r="D135" s="22"/>
      <c r="E135" s="17"/>
      <c r="F135" s="17"/>
      <c r="G135" s="17"/>
      <c r="H135" s="17"/>
      <c r="I135" s="17"/>
      <c r="J135" s="17"/>
      <c r="K135" s="80"/>
      <c r="L135" s="80"/>
      <c r="M135" s="22"/>
      <c r="N135" s="22"/>
      <c r="O135" s="22"/>
      <c r="P135" s="22"/>
      <c r="Q135" s="22"/>
      <c r="R135" s="22"/>
      <c r="S135" s="22"/>
      <c r="T135" s="22"/>
      <c r="U135" s="22"/>
      <c r="V135" s="22"/>
      <c r="W135" s="22"/>
      <c r="X135" s="22"/>
      <c r="Y135" s="22"/>
      <c r="Z135" s="22"/>
      <c r="AA135" s="22"/>
      <c r="AB135" s="42"/>
      <c r="AC135" s="17"/>
      <c r="AD135" s="17"/>
      <c r="AE135" s="17"/>
      <c r="AF135" s="17"/>
      <c r="AG135" s="17"/>
      <c r="AH135" s="17"/>
      <c r="AI135" s="17"/>
      <c r="AJ135" s="17"/>
      <c r="AK135" s="17"/>
      <c r="AL135" s="17"/>
      <c r="AM135" s="17"/>
      <c r="AN135" s="17"/>
      <c r="AO135" s="17"/>
      <c r="AP135" s="17"/>
      <c r="AQ135" s="17"/>
      <c r="AR135" s="17"/>
      <c r="AS135" s="17"/>
      <c r="AT135" s="17"/>
      <c r="AU135" s="17"/>
      <c r="AV135" s="17"/>
      <c r="AW135" s="17"/>
      <c r="AX135" s="17"/>
      <c r="AY135" s="17"/>
      <c r="AZ135" s="17"/>
      <c r="BA135" s="17"/>
      <c r="BB135" s="17"/>
      <c r="BC135" s="17"/>
      <c r="BD135" s="17"/>
      <c r="BE135" s="17"/>
      <c r="BF135" s="17"/>
      <c r="BG135" s="17"/>
      <c r="BH135" s="17"/>
      <c r="BI135" s="17"/>
      <c r="BJ135" s="17"/>
      <c r="BK135" s="17"/>
      <c r="BL135" s="17"/>
      <c r="BM135" s="17"/>
      <c r="BN135" s="17"/>
      <c r="BO135" s="17"/>
      <c r="BP135" s="17"/>
      <c r="BQ135" s="17"/>
      <c r="BR135" s="17"/>
      <c r="BS135" s="17"/>
      <c r="BT135" s="17"/>
      <c r="BU135" s="17"/>
      <c r="BV135" s="17"/>
      <c r="BW135" s="17"/>
      <c r="BX135" s="17"/>
      <c r="BY135" s="17"/>
      <c r="BZ135" s="17"/>
      <c r="CA135" s="17"/>
      <c r="CB135" s="17"/>
      <c r="CC135" s="17"/>
      <c r="CD135" s="17"/>
      <c r="CE135" s="17"/>
      <c r="CF135" s="17"/>
      <c r="CG135" s="17"/>
      <c r="CH135" s="17"/>
      <c r="CI135" s="17"/>
      <c r="CJ135" s="17"/>
      <c r="CK135" s="17"/>
      <c r="CL135" s="17"/>
      <c r="CM135" s="17"/>
      <c r="CN135" s="17"/>
      <c r="CO135" s="17"/>
      <c r="CP135" s="17"/>
      <c r="CQ135" s="17"/>
      <c r="CR135" s="17"/>
      <c r="CS135" s="17"/>
      <c r="CT135" s="17"/>
      <c r="CU135" s="17"/>
      <c r="CV135" s="17"/>
      <c r="CW135" s="17"/>
      <c r="CX135" s="17"/>
      <c r="CY135" s="17"/>
      <c r="CZ135" s="17"/>
      <c r="DA135" s="17"/>
      <c r="DB135" s="17"/>
      <c r="DC135" s="17"/>
      <c r="DD135" s="17"/>
      <c r="DE135" s="17"/>
      <c r="DF135" s="17"/>
      <c r="DG135" s="17"/>
      <c r="DH135" s="17"/>
      <c r="DI135" s="17"/>
      <c r="DJ135" s="17"/>
      <c r="DK135" s="17"/>
      <c r="DL135" s="17"/>
      <c r="DM135" s="17"/>
      <c r="DN135" s="17"/>
      <c r="DO135" s="17"/>
      <c r="DP135" s="17"/>
      <c r="DQ135" s="17"/>
      <c r="DR135" s="17"/>
      <c r="DS135" s="17"/>
      <c r="DT135" s="17"/>
      <c r="DU135" s="17"/>
      <c r="DV135" s="17"/>
      <c r="DW135" s="17"/>
      <c r="DX135" s="17"/>
      <c r="DY135" s="17"/>
      <c r="DZ135" s="17"/>
      <c r="EA135" s="17"/>
      <c r="EB135" s="17"/>
      <c r="EC135" s="17"/>
      <c r="ED135" s="17"/>
      <c r="EE135" s="17"/>
      <c r="EF135" s="17"/>
      <c r="EG135" s="17"/>
      <c r="EH135" s="17"/>
      <c r="EI135" s="17"/>
      <c r="EJ135" s="17"/>
      <c r="EK135" s="17"/>
      <c r="EL135" s="17"/>
      <c r="EM135" s="17"/>
      <c r="EN135" s="17"/>
      <c r="EO135" s="17"/>
      <c r="EP135" s="17"/>
      <c r="EQ135" s="17"/>
      <c r="ER135" s="17"/>
      <c r="ES135" s="17"/>
      <c r="ET135" s="17"/>
      <c r="EU135" s="17"/>
      <c r="EV135" s="17"/>
      <c r="EW135" s="17"/>
      <c r="EX135" s="17"/>
      <c r="EY135" s="17"/>
      <c r="EZ135" s="17"/>
      <c r="FA135" s="17"/>
      <c r="FB135" s="17"/>
      <c r="FC135" s="17"/>
      <c r="FD135" s="17"/>
      <c r="FE135" s="17"/>
      <c r="FF135" s="17"/>
      <c r="FG135" s="17"/>
      <c r="FH135" s="17"/>
      <c r="FI135" s="17"/>
      <c r="FJ135" s="17"/>
      <c r="FK135" s="17"/>
      <c r="FL135" s="17"/>
      <c r="FM135" s="17"/>
      <c r="FN135" s="17"/>
      <c r="FO135" s="17"/>
      <c r="FP135" s="17"/>
      <c r="FQ135" s="17"/>
      <c r="FR135" s="17"/>
      <c r="FS135" s="17"/>
      <c r="FT135" s="17"/>
      <c r="FU135" s="17"/>
      <c r="FV135" s="17"/>
      <c r="FW135" s="17"/>
      <c r="FX135" s="17"/>
      <c r="FY135" s="17"/>
      <c r="FZ135" s="17"/>
      <c r="GA135" s="17"/>
      <c r="GB135" s="17"/>
      <c r="GC135" s="17"/>
      <c r="GD135" s="17"/>
      <c r="GE135" s="17"/>
      <c r="GF135" s="17"/>
      <c r="GG135" s="17"/>
      <c r="GH135" s="17"/>
      <c r="GI135" s="17"/>
      <c r="GJ135" s="17"/>
      <c r="GK135" s="17"/>
      <c r="GL135" s="17"/>
      <c r="GM135" s="17"/>
      <c r="GN135" s="17"/>
      <c r="GO135" s="17"/>
      <c r="GP135" s="17"/>
      <c r="GQ135" s="17"/>
      <c r="GR135" s="17"/>
      <c r="GS135" s="17"/>
      <c r="GT135" s="17"/>
      <c r="GU135" s="17"/>
      <c r="GV135" s="17"/>
      <c r="GW135" s="17"/>
      <c r="GX135" s="17"/>
      <c r="GY135" s="17"/>
      <c r="GZ135" s="17"/>
      <c r="HA135" s="17"/>
      <c r="HB135" s="17"/>
      <c r="HC135" s="17"/>
      <c r="HD135" s="17"/>
      <c r="HE135" s="17"/>
      <c r="HF135" s="17"/>
      <c r="HG135" s="17"/>
      <c r="HH135" s="17"/>
      <c r="HI135" s="17"/>
      <c r="HJ135" s="17"/>
      <c r="HK135" s="17"/>
      <c r="HL135" s="17"/>
      <c r="HM135" s="17"/>
      <c r="HN135" s="17"/>
      <c r="HO135" s="17"/>
      <c r="HP135" s="17"/>
      <c r="HQ135" s="17"/>
      <c r="HR135" s="17"/>
      <c r="HS135" s="17"/>
      <c r="HT135" s="17"/>
      <c r="HU135" s="17"/>
      <c r="HV135" s="17"/>
    </row>
    <row r="136" spans="1:230" s="23" customFormat="1" ht="15" customHeight="1">
      <c r="A136" s="42"/>
      <c r="B136" s="17"/>
      <c r="C136" s="15"/>
      <c r="D136" s="15"/>
      <c r="E136" s="48"/>
      <c r="F136" s="48"/>
      <c r="G136" s="48"/>
      <c r="H136" s="48"/>
      <c r="I136" s="45"/>
      <c r="J136" s="17"/>
      <c r="K136" s="17"/>
      <c r="L136" s="17"/>
      <c r="M136" s="17"/>
      <c r="N136" s="15"/>
      <c r="O136" s="15"/>
      <c r="P136" s="48"/>
      <c r="Q136" s="48"/>
      <c r="R136" s="48"/>
      <c r="S136" s="48"/>
      <c r="T136" s="22"/>
      <c r="U136" s="22"/>
      <c r="V136" s="22"/>
      <c r="W136" s="22"/>
      <c r="X136" s="22"/>
      <c r="Y136" s="22"/>
      <c r="Z136" s="22"/>
      <c r="AA136" s="22"/>
      <c r="AB136" s="42"/>
      <c r="AC136" s="17"/>
      <c r="AD136" s="17"/>
      <c r="AE136" s="17"/>
      <c r="AF136" s="17"/>
      <c r="AG136" s="17"/>
      <c r="AH136" s="17"/>
      <c r="AI136" s="17"/>
      <c r="AJ136" s="17"/>
      <c r="AK136" s="17"/>
      <c r="AL136" s="17"/>
      <c r="AM136" s="17"/>
      <c r="AN136" s="17"/>
      <c r="AO136" s="17"/>
      <c r="AP136" s="17"/>
      <c r="AQ136" s="17"/>
      <c r="AR136" s="17"/>
      <c r="AS136" s="17"/>
      <c r="AT136" s="17"/>
      <c r="AU136" s="17"/>
      <c r="AV136" s="17"/>
      <c r="AW136" s="17"/>
      <c r="AX136" s="17"/>
      <c r="AY136" s="17"/>
      <c r="AZ136" s="17"/>
      <c r="BA136" s="17"/>
      <c r="BB136" s="17"/>
      <c r="BC136" s="17"/>
      <c r="BD136" s="17"/>
      <c r="BE136" s="17"/>
      <c r="BF136" s="17"/>
      <c r="BG136" s="17"/>
      <c r="BH136" s="17"/>
      <c r="BI136" s="17"/>
      <c r="BJ136" s="17"/>
      <c r="BK136" s="17"/>
      <c r="BL136" s="17"/>
      <c r="BM136" s="17"/>
      <c r="BN136" s="17"/>
      <c r="BO136" s="17"/>
      <c r="BP136" s="17"/>
      <c r="BQ136" s="17"/>
      <c r="BR136" s="17"/>
      <c r="BS136" s="17"/>
      <c r="BT136" s="17"/>
      <c r="BU136" s="17"/>
      <c r="BV136" s="17"/>
      <c r="BW136" s="17"/>
      <c r="BX136" s="17"/>
      <c r="BY136" s="17"/>
      <c r="BZ136" s="17"/>
      <c r="CA136" s="17"/>
      <c r="CB136" s="17"/>
      <c r="CC136" s="17"/>
      <c r="CD136" s="17"/>
      <c r="CE136" s="17"/>
      <c r="CF136" s="17"/>
      <c r="CG136" s="17"/>
      <c r="CH136" s="17"/>
      <c r="CI136" s="17"/>
      <c r="CJ136" s="17"/>
      <c r="CK136" s="17"/>
      <c r="CL136" s="17"/>
      <c r="CM136" s="17"/>
      <c r="CN136" s="17"/>
      <c r="CO136" s="17"/>
      <c r="CP136" s="17"/>
      <c r="CQ136" s="17"/>
      <c r="CR136" s="17"/>
      <c r="CS136" s="17"/>
      <c r="CT136" s="17"/>
      <c r="CU136" s="17"/>
      <c r="CV136" s="17"/>
      <c r="CW136" s="17"/>
      <c r="CX136" s="17"/>
      <c r="CY136" s="17"/>
      <c r="CZ136" s="17"/>
      <c r="DA136" s="17"/>
      <c r="DB136" s="17"/>
      <c r="DC136" s="17"/>
      <c r="DD136" s="17"/>
      <c r="DE136" s="17"/>
      <c r="DF136" s="17"/>
      <c r="DG136" s="17"/>
      <c r="DH136" s="17"/>
      <c r="DI136" s="17"/>
      <c r="DJ136" s="17"/>
      <c r="DK136" s="17"/>
      <c r="DL136" s="17"/>
      <c r="DM136" s="17"/>
      <c r="DN136" s="17"/>
      <c r="DO136" s="17"/>
      <c r="DP136" s="17"/>
      <c r="DQ136" s="17"/>
      <c r="DR136" s="17"/>
      <c r="DS136" s="17"/>
      <c r="DT136" s="17"/>
      <c r="DU136" s="17"/>
      <c r="DV136" s="17"/>
      <c r="DW136" s="17"/>
      <c r="DX136" s="17"/>
      <c r="DY136" s="17"/>
      <c r="DZ136" s="17"/>
      <c r="EA136" s="17"/>
      <c r="EB136" s="17"/>
      <c r="EC136" s="17"/>
      <c r="ED136" s="17"/>
      <c r="EE136" s="17"/>
      <c r="EF136" s="17"/>
      <c r="EG136" s="17"/>
      <c r="EH136" s="17"/>
      <c r="EI136" s="17"/>
      <c r="EJ136" s="17"/>
      <c r="EK136" s="17"/>
      <c r="EL136" s="17"/>
      <c r="EM136" s="17"/>
      <c r="EN136" s="17"/>
      <c r="EO136" s="17"/>
      <c r="EP136" s="17"/>
      <c r="EQ136" s="17"/>
      <c r="ER136" s="17"/>
      <c r="ES136" s="17"/>
      <c r="ET136" s="17"/>
      <c r="EU136" s="17"/>
      <c r="EV136" s="17"/>
      <c r="EW136" s="17"/>
      <c r="EX136" s="17"/>
      <c r="EY136" s="17"/>
      <c r="EZ136" s="17"/>
      <c r="FA136" s="17"/>
      <c r="FB136" s="17"/>
      <c r="FC136" s="17"/>
      <c r="FD136" s="17"/>
      <c r="FE136" s="17"/>
      <c r="FF136" s="17"/>
      <c r="FG136" s="17"/>
      <c r="FH136" s="17"/>
      <c r="FI136" s="17"/>
      <c r="FJ136" s="17"/>
      <c r="FK136" s="17"/>
      <c r="FL136" s="17"/>
      <c r="FM136" s="17"/>
      <c r="FN136" s="17"/>
      <c r="FO136" s="17"/>
      <c r="FP136" s="17"/>
      <c r="FQ136" s="17"/>
      <c r="FR136" s="17"/>
      <c r="FS136" s="17"/>
      <c r="FT136" s="17"/>
      <c r="FU136" s="17"/>
      <c r="FV136" s="17"/>
      <c r="FW136" s="17"/>
      <c r="FX136" s="17"/>
      <c r="FY136" s="17"/>
      <c r="FZ136" s="17"/>
      <c r="GA136" s="17"/>
      <c r="GB136" s="17"/>
      <c r="GC136" s="17"/>
      <c r="GD136" s="17"/>
      <c r="GE136" s="17"/>
      <c r="GF136" s="17"/>
      <c r="GG136" s="17"/>
      <c r="GH136" s="17"/>
      <c r="GI136" s="17"/>
      <c r="GJ136" s="17"/>
      <c r="GK136" s="17"/>
      <c r="GL136" s="17"/>
      <c r="GM136" s="17"/>
      <c r="GN136" s="17"/>
      <c r="GO136" s="17"/>
      <c r="GP136" s="17"/>
      <c r="GQ136" s="17"/>
      <c r="GR136" s="17"/>
      <c r="GS136" s="17"/>
      <c r="GT136" s="17"/>
      <c r="GU136" s="17"/>
      <c r="GV136" s="17"/>
      <c r="GW136" s="17"/>
      <c r="GX136" s="17"/>
      <c r="GY136" s="17"/>
      <c r="GZ136" s="17"/>
      <c r="HA136" s="17"/>
      <c r="HB136" s="17"/>
      <c r="HC136" s="17"/>
      <c r="HD136" s="17"/>
      <c r="HE136" s="17"/>
      <c r="HF136" s="17"/>
      <c r="HG136" s="17"/>
      <c r="HH136" s="17"/>
      <c r="HI136" s="17"/>
      <c r="HJ136" s="17"/>
      <c r="HK136" s="17"/>
      <c r="HL136" s="17"/>
      <c r="HM136" s="17"/>
      <c r="HN136" s="17"/>
      <c r="HO136" s="17"/>
      <c r="HP136" s="17"/>
      <c r="HQ136" s="17"/>
      <c r="HR136" s="17"/>
      <c r="HS136" s="17"/>
      <c r="HT136" s="17"/>
      <c r="HU136" s="17"/>
      <c r="HV136" s="17"/>
    </row>
    <row r="137" spans="1:230" s="23" customFormat="1" ht="15" customHeight="1">
      <c r="A137" s="42"/>
      <c r="B137" s="17"/>
      <c r="C137" s="80" t="s">
        <v>31</v>
      </c>
      <c r="D137" s="80"/>
      <c r="E137" s="80"/>
      <c r="F137" s="48"/>
      <c r="G137" s="166" t="s">
        <v>458</v>
      </c>
      <c r="H137" s="48"/>
      <c r="I137" s="96" t="str">
        <f>Obliczenia1!C73&amp;" [W]"</f>
        <v>150 [W]</v>
      </c>
      <c r="J137" s="58"/>
      <c r="K137" s="17"/>
      <c r="L137" s="17"/>
      <c r="M137" s="80" t="s">
        <v>532</v>
      </c>
      <c r="N137" s="17"/>
      <c r="O137" s="80"/>
      <c r="P137" s="80"/>
      <c r="Q137" s="280" t="s">
        <v>459</v>
      </c>
      <c r="R137" s="280"/>
      <c r="S137" s="51"/>
      <c r="T137" s="96" t="str">
        <f>Obliczenia1!C75&amp;" [W]"</f>
        <v>75 [W]</v>
      </c>
      <c r="U137" s="22"/>
      <c r="V137" s="22"/>
      <c r="W137" s="22"/>
      <c r="X137" s="22"/>
      <c r="Y137" s="22"/>
      <c r="Z137" s="22"/>
      <c r="AA137" s="22"/>
      <c r="AB137" s="42"/>
      <c r="AC137" s="17"/>
      <c r="AD137" s="17"/>
      <c r="AE137" s="17"/>
      <c r="AF137" s="17"/>
      <c r="AG137" s="17"/>
      <c r="AH137" s="17"/>
      <c r="AI137" s="17"/>
      <c r="AJ137" s="17"/>
      <c r="AK137" s="17"/>
      <c r="AL137" s="17"/>
      <c r="AM137" s="17"/>
      <c r="AN137" s="17"/>
      <c r="AO137" s="17"/>
      <c r="AP137" s="17"/>
      <c r="AQ137" s="17"/>
      <c r="AR137" s="17"/>
      <c r="AS137" s="17"/>
      <c r="AT137" s="17"/>
      <c r="AU137" s="17"/>
      <c r="AV137" s="17"/>
      <c r="AW137" s="17"/>
      <c r="AX137" s="17"/>
      <c r="AY137" s="17"/>
      <c r="AZ137" s="17"/>
      <c r="BA137" s="17"/>
      <c r="BB137" s="17"/>
      <c r="BC137" s="17"/>
      <c r="BD137" s="17"/>
      <c r="BE137" s="17"/>
      <c r="BF137" s="17"/>
      <c r="BG137" s="17"/>
      <c r="BH137" s="17"/>
      <c r="BI137" s="17"/>
      <c r="BJ137" s="17"/>
      <c r="BK137" s="17"/>
      <c r="BL137" s="17"/>
      <c r="BM137" s="17"/>
      <c r="BN137" s="17"/>
      <c r="BO137" s="17"/>
      <c r="BP137" s="17"/>
      <c r="BQ137" s="17"/>
      <c r="BR137" s="17"/>
      <c r="BS137" s="17"/>
      <c r="BT137" s="17"/>
      <c r="BU137" s="17"/>
      <c r="BV137" s="17"/>
      <c r="BW137" s="17"/>
      <c r="BX137" s="17"/>
      <c r="BY137" s="17"/>
      <c r="BZ137" s="17"/>
      <c r="CA137" s="17"/>
      <c r="CB137" s="17"/>
      <c r="CC137" s="17"/>
      <c r="CD137" s="17"/>
      <c r="CE137" s="17"/>
      <c r="CF137" s="17"/>
      <c r="CG137" s="17"/>
      <c r="CH137" s="17"/>
      <c r="CI137" s="17"/>
      <c r="CJ137" s="17"/>
      <c r="CK137" s="17"/>
      <c r="CL137" s="17"/>
      <c r="CM137" s="17"/>
      <c r="CN137" s="17"/>
      <c r="CO137" s="17"/>
      <c r="CP137" s="17"/>
      <c r="CQ137" s="17"/>
      <c r="CR137" s="17"/>
      <c r="CS137" s="17"/>
      <c r="CT137" s="17"/>
      <c r="CU137" s="17"/>
      <c r="CV137" s="17"/>
      <c r="CW137" s="17"/>
      <c r="CX137" s="17"/>
      <c r="CY137" s="17"/>
      <c r="CZ137" s="17"/>
      <c r="DA137" s="17"/>
      <c r="DB137" s="17"/>
      <c r="DC137" s="17"/>
      <c r="DD137" s="17"/>
      <c r="DE137" s="17"/>
      <c r="DF137" s="17"/>
      <c r="DG137" s="17"/>
      <c r="DH137" s="17"/>
      <c r="DI137" s="17"/>
      <c r="DJ137" s="17"/>
      <c r="DK137" s="17"/>
      <c r="DL137" s="17"/>
      <c r="DM137" s="17"/>
      <c r="DN137" s="17"/>
      <c r="DO137" s="17"/>
      <c r="DP137" s="17"/>
      <c r="DQ137" s="17"/>
      <c r="DR137" s="17"/>
      <c r="DS137" s="17"/>
      <c r="DT137" s="17"/>
      <c r="DU137" s="17"/>
      <c r="DV137" s="17"/>
      <c r="DW137" s="17"/>
      <c r="DX137" s="17"/>
      <c r="DY137" s="17"/>
      <c r="DZ137" s="17"/>
      <c r="EA137" s="17"/>
      <c r="EB137" s="17"/>
      <c r="EC137" s="17"/>
      <c r="ED137" s="17"/>
      <c r="EE137" s="17"/>
      <c r="EF137" s="17"/>
      <c r="EG137" s="17"/>
      <c r="EH137" s="17"/>
      <c r="EI137" s="17"/>
      <c r="EJ137" s="17"/>
      <c r="EK137" s="17"/>
      <c r="EL137" s="17"/>
      <c r="EM137" s="17"/>
      <c r="EN137" s="17"/>
      <c r="EO137" s="17"/>
      <c r="EP137" s="17"/>
      <c r="EQ137" s="17"/>
      <c r="ER137" s="17"/>
      <c r="ES137" s="17"/>
      <c r="ET137" s="17"/>
      <c r="EU137" s="17"/>
      <c r="EV137" s="17"/>
      <c r="EW137" s="17"/>
      <c r="EX137" s="17"/>
      <c r="EY137" s="17"/>
      <c r="EZ137" s="17"/>
      <c r="FA137" s="17"/>
      <c r="FB137" s="17"/>
      <c r="FC137" s="17"/>
      <c r="FD137" s="17"/>
      <c r="FE137" s="17"/>
      <c r="FF137" s="17"/>
      <c r="FG137" s="17"/>
      <c r="FH137" s="17"/>
      <c r="FI137" s="17"/>
      <c r="FJ137" s="17"/>
      <c r="FK137" s="17"/>
      <c r="FL137" s="17"/>
      <c r="FM137" s="17"/>
      <c r="FN137" s="17"/>
      <c r="FO137" s="17"/>
      <c r="FP137" s="17"/>
      <c r="FQ137" s="17"/>
      <c r="FR137" s="17"/>
      <c r="FS137" s="17"/>
      <c r="FT137" s="17"/>
      <c r="FU137" s="17"/>
      <c r="FV137" s="17"/>
      <c r="FW137" s="17"/>
      <c r="FX137" s="17"/>
      <c r="FY137" s="17"/>
      <c r="FZ137" s="17"/>
      <c r="GA137" s="17"/>
      <c r="GB137" s="17"/>
      <c r="GC137" s="17"/>
      <c r="GD137" s="17"/>
      <c r="GE137" s="17"/>
      <c r="GF137" s="17"/>
      <c r="GG137" s="17"/>
      <c r="GH137" s="17"/>
      <c r="GI137" s="17"/>
      <c r="GJ137" s="17"/>
      <c r="GK137" s="17"/>
      <c r="GL137" s="17"/>
      <c r="GM137" s="17"/>
      <c r="GN137" s="17"/>
      <c r="GO137" s="17"/>
      <c r="GP137" s="17"/>
      <c r="GQ137" s="17"/>
      <c r="GR137" s="17"/>
      <c r="GS137" s="17"/>
      <c r="GT137" s="17"/>
      <c r="GU137" s="17"/>
      <c r="GV137" s="17"/>
      <c r="GW137" s="17"/>
      <c r="GX137" s="17"/>
      <c r="GY137" s="17"/>
      <c r="GZ137" s="17"/>
      <c r="HA137" s="17"/>
      <c r="HB137" s="17"/>
      <c r="HC137" s="17"/>
      <c r="HD137" s="17"/>
      <c r="HE137" s="17"/>
      <c r="HF137" s="17"/>
      <c r="HG137" s="17"/>
      <c r="HH137" s="17"/>
      <c r="HI137" s="17"/>
      <c r="HJ137" s="17"/>
      <c r="HK137" s="17"/>
      <c r="HL137" s="17"/>
      <c r="HM137" s="17"/>
      <c r="HN137" s="17"/>
      <c r="HO137" s="17"/>
      <c r="HP137" s="17"/>
      <c r="HQ137" s="17"/>
      <c r="HR137" s="17"/>
      <c r="HS137" s="17"/>
      <c r="HT137" s="17"/>
      <c r="HU137" s="17"/>
      <c r="HV137" s="17"/>
    </row>
    <row r="138" spans="1:230" s="23" customFormat="1" ht="15" customHeight="1">
      <c r="A138" s="42"/>
      <c r="B138" s="17"/>
      <c r="C138" s="52"/>
      <c r="D138" s="52"/>
      <c r="E138" s="52"/>
      <c r="F138" s="52"/>
      <c r="G138" s="52"/>
      <c r="H138" s="52"/>
      <c r="I138" s="97"/>
      <c r="J138" s="17"/>
      <c r="K138" s="17"/>
      <c r="L138" s="17"/>
      <c r="M138" s="52"/>
      <c r="N138" s="103"/>
      <c r="O138" s="52"/>
      <c r="P138" s="52"/>
      <c r="Q138" s="52"/>
      <c r="R138" s="52"/>
      <c r="S138" s="52"/>
      <c r="T138" s="142"/>
      <c r="U138" s="142"/>
      <c r="V138" s="22"/>
      <c r="W138" s="22"/>
      <c r="X138" s="22"/>
      <c r="Y138" s="22"/>
      <c r="Z138" s="22"/>
      <c r="AA138" s="22"/>
      <c r="AB138" s="42"/>
      <c r="AC138" s="17"/>
      <c r="AD138" s="17"/>
      <c r="AE138" s="17"/>
      <c r="AF138" s="17"/>
      <c r="AG138" s="17"/>
      <c r="AH138" s="17"/>
      <c r="AI138" s="17"/>
      <c r="AJ138" s="17"/>
      <c r="AK138" s="17"/>
      <c r="AL138" s="17"/>
      <c r="AM138" s="17"/>
      <c r="AN138" s="17"/>
      <c r="AO138" s="17"/>
      <c r="AP138" s="17"/>
      <c r="AQ138" s="17"/>
      <c r="AR138" s="17"/>
      <c r="AS138" s="17"/>
      <c r="AT138" s="17"/>
      <c r="AU138" s="17"/>
      <c r="AV138" s="17"/>
      <c r="AW138" s="17"/>
      <c r="AX138" s="17"/>
      <c r="AY138" s="17"/>
      <c r="AZ138" s="17"/>
      <c r="BA138" s="17"/>
      <c r="BB138" s="17"/>
      <c r="BC138" s="17"/>
      <c r="BD138" s="17"/>
      <c r="BE138" s="17"/>
      <c r="BF138" s="17"/>
      <c r="BG138" s="17"/>
      <c r="BH138" s="17"/>
      <c r="BI138" s="17"/>
      <c r="BJ138" s="17"/>
      <c r="BK138" s="17"/>
      <c r="BL138" s="17"/>
      <c r="BM138" s="17"/>
      <c r="BN138" s="17"/>
      <c r="BO138" s="17"/>
      <c r="BP138" s="17"/>
      <c r="BQ138" s="17"/>
      <c r="BR138" s="17"/>
      <c r="BS138" s="17"/>
      <c r="BT138" s="17"/>
      <c r="BU138" s="17"/>
      <c r="BV138" s="17"/>
      <c r="BW138" s="17"/>
      <c r="BX138" s="17"/>
      <c r="BY138" s="17"/>
      <c r="BZ138" s="17"/>
      <c r="CA138" s="17"/>
      <c r="CB138" s="17"/>
      <c r="CC138" s="17"/>
      <c r="CD138" s="17"/>
      <c r="CE138" s="17"/>
      <c r="CF138" s="17"/>
      <c r="CG138" s="17"/>
      <c r="CH138" s="17"/>
      <c r="CI138" s="17"/>
      <c r="CJ138" s="17"/>
      <c r="CK138" s="17"/>
      <c r="CL138" s="17"/>
      <c r="CM138" s="17"/>
      <c r="CN138" s="17"/>
      <c r="CO138" s="17"/>
      <c r="CP138" s="17"/>
      <c r="CQ138" s="17"/>
      <c r="CR138" s="17"/>
      <c r="CS138" s="17"/>
      <c r="CT138" s="17"/>
      <c r="CU138" s="17"/>
      <c r="CV138" s="17"/>
      <c r="CW138" s="17"/>
      <c r="CX138" s="17"/>
      <c r="CY138" s="17"/>
      <c r="CZ138" s="17"/>
      <c r="DA138" s="17"/>
      <c r="DB138" s="17"/>
      <c r="DC138" s="17"/>
      <c r="DD138" s="17"/>
      <c r="DE138" s="17"/>
      <c r="DF138" s="17"/>
      <c r="DG138" s="17"/>
      <c r="DH138" s="17"/>
      <c r="DI138" s="17"/>
      <c r="DJ138" s="17"/>
      <c r="DK138" s="17"/>
      <c r="DL138" s="17"/>
      <c r="DM138" s="17"/>
      <c r="DN138" s="17"/>
      <c r="DO138" s="17"/>
      <c r="DP138" s="17"/>
      <c r="DQ138" s="17"/>
      <c r="DR138" s="17"/>
      <c r="DS138" s="17"/>
      <c r="DT138" s="17"/>
      <c r="DU138" s="17"/>
      <c r="DV138" s="17"/>
      <c r="DW138" s="17"/>
      <c r="DX138" s="17"/>
      <c r="DY138" s="17"/>
      <c r="DZ138" s="17"/>
      <c r="EA138" s="17"/>
      <c r="EB138" s="17"/>
      <c r="EC138" s="17"/>
      <c r="ED138" s="17"/>
      <c r="EE138" s="17"/>
      <c r="EF138" s="17"/>
      <c r="EG138" s="17"/>
      <c r="EH138" s="17"/>
      <c r="EI138" s="17"/>
      <c r="EJ138" s="17"/>
      <c r="EK138" s="17"/>
      <c r="EL138" s="17"/>
      <c r="EM138" s="17"/>
      <c r="EN138" s="17"/>
      <c r="EO138" s="17"/>
      <c r="EP138" s="17"/>
      <c r="EQ138" s="17"/>
      <c r="ER138" s="17"/>
      <c r="ES138" s="17"/>
      <c r="ET138" s="17"/>
      <c r="EU138" s="17"/>
      <c r="EV138" s="17"/>
      <c r="EW138" s="17"/>
      <c r="EX138" s="17"/>
      <c r="EY138" s="17"/>
      <c r="EZ138" s="17"/>
      <c r="FA138" s="17"/>
      <c r="FB138" s="17"/>
      <c r="FC138" s="17"/>
      <c r="FD138" s="17"/>
      <c r="FE138" s="17"/>
      <c r="FF138" s="17"/>
      <c r="FG138" s="17"/>
      <c r="FH138" s="17"/>
      <c r="FI138" s="17"/>
      <c r="FJ138" s="17"/>
      <c r="FK138" s="17"/>
      <c r="FL138" s="17"/>
      <c r="FM138" s="17"/>
      <c r="FN138" s="17"/>
      <c r="FO138" s="17"/>
      <c r="FP138" s="17"/>
      <c r="FQ138" s="17"/>
      <c r="FR138" s="17"/>
      <c r="FS138" s="17"/>
      <c r="FT138" s="17"/>
      <c r="FU138" s="17"/>
      <c r="FV138" s="17"/>
      <c r="FW138" s="17"/>
      <c r="FX138" s="17"/>
      <c r="FY138" s="17"/>
      <c r="FZ138" s="17"/>
      <c r="GA138" s="17"/>
      <c r="GB138" s="17"/>
      <c r="GC138" s="17"/>
      <c r="GD138" s="17"/>
      <c r="GE138" s="17"/>
      <c r="GF138" s="17"/>
      <c r="GG138" s="17"/>
      <c r="GH138" s="17"/>
      <c r="GI138" s="17"/>
      <c r="GJ138" s="17"/>
      <c r="GK138" s="17"/>
      <c r="GL138" s="17"/>
      <c r="GM138" s="17"/>
      <c r="GN138" s="17"/>
      <c r="GO138" s="17"/>
      <c r="GP138" s="17"/>
      <c r="GQ138" s="17"/>
      <c r="GR138" s="17"/>
      <c r="GS138" s="17"/>
      <c r="GT138" s="17"/>
      <c r="GU138" s="17"/>
      <c r="GV138" s="17"/>
      <c r="GW138" s="17"/>
      <c r="GX138" s="17"/>
      <c r="GY138" s="17"/>
      <c r="GZ138" s="17"/>
      <c r="HA138" s="17"/>
      <c r="HB138" s="17"/>
      <c r="HC138" s="17"/>
      <c r="HD138" s="17"/>
      <c r="HE138" s="17"/>
      <c r="HF138" s="17"/>
      <c r="HG138" s="17"/>
      <c r="HH138" s="17"/>
      <c r="HI138" s="17"/>
      <c r="HJ138" s="17"/>
      <c r="HK138" s="17"/>
      <c r="HL138" s="17"/>
      <c r="HM138" s="17"/>
      <c r="HN138" s="17"/>
      <c r="HO138" s="17"/>
      <c r="HP138" s="17"/>
      <c r="HQ138" s="17"/>
      <c r="HR138" s="17"/>
      <c r="HS138" s="17"/>
      <c r="HT138" s="17"/>
      <c r="HU138" s="17"/>
      <c r="HV138" s="17"/>
    </row>
    <row r="139" spans="1:230" s="23" customFormat="1" ht="15" customHeight="1">
      <c r="A139" s="42"/>
      <c r="B139" s="17"/>
      <c r="C139" s="83"/>
      <c r="D139" s="83"/>
      <c r="E139" s="83"/>
      <c r="F139" s="80"/>
      <c r="G139" s="50"/>
      <c r="H139" s="80"/>
      <c r="I139" s="92"/>
      <c r="J139" s="17"/>
      <c r="K139" s="17"/>
      <c r="L139" s="17"/>
      <c r="M139" s="83"/>
      <c r="N139" s="17"/>
      <c r="O139" s="83"/>
      <c r="P139" s="83"/>
      <c r="Q139" s="80"/>
      <c r="R139" s="50"/>
      <c r="S139" s="48"/>
      <c r="T139" s="22"/>
      <c r="U139" s="22"/>
      <c r="V139" s="22"/>
      <c r="W139" s="22"/>
      <c r="X139" s="22"/>
      <c r="Y139" s="22"/>
      <c r="Z139" s="22"/>
      <c r="AA139" s="22"/>
      <c r="AB139" s="42"/>
      <c r="AC139" s="17"/>
      <c r="AD139" s="17"/>
      <c r="AE139" s="17"/>
      <c r="AF139" s="17"/>
      <c r="AG139" s="17"/>
      <c r="AH139" s="17"/>
      <c r="AI139" s="17"/>
      <c r="AJ139" s="17"/>
      <c r="AK139" s="17"/>
      <c r="AL139" s="17"/>
      <c r="AM139" s="17"/>
      <c r="AN139" s="17"/>
      <c r="AO139" s="17"/>
      <c r="AP139" s="17"/>
      <c r="AQ139" s="17"/>
      <c r="AR139" s="17"/>
      <c r="AS139" s="17"/>
      <c r="AT139" s="17"/>
      <c r="AU139" s="17"/>
      <c r="AV139" s="17"/>
      <c r="AW139" s="17"/>
      <c r="AX139" s="17"/>
      <c r="AY139" s="17"/>
      <c r="AZ139" s="17"/>
      <c r="BA139" s="17"/>
      <c r="BB139" s="17"/>
      <c r="BC139" s="17"/>
      <c r="BD139" s="17"/>
      <c r="BE139" s="17"/>
      <c r="BF139" s="17"/>
      <c r="BG139" s="17"/>
      <c r="BH139" s="17"/>
      <c r="BI139" s="17"/>
      <c r="BJ139" s="17"/>
      <c r="BK139" s="17"/>
      <c r="BL139" s="17"/>
      <c r="BM139" s="17"/>
      <c r="BN139" s="17"/>
      <c r="BO139" s="17"/>
      <c r="BP139" s="17"/>
      <c r="BQ139" s="17"/>
      <c r="BR139" s="17"/>
      <c r="BS139" s="17"/>
      <c r="BT139" s="17"/>
      <c r="BU139" s="17"/>
      <c r="BV139" s="17"/>
      <c r="BW139" s="17"/>
      <c r="BX139" s="17"/>
      <c r="BY139" s="17"/>
      <c r="BZ139" s="17"/>
      <c r="CA139" s="17"/>
      <c r="CB139" s="17"/>
      <c r="CC139" s="17"/>
      <c r="CD139" s="17"/>
      <c r="CE139" s="17"/>
      <c r="CF139" s="17"/>
      <c r="CG139" s="17"/>
      <c r="CH139" s="17"/>
      <c r="CI139" s="17"/>
      <c r="CJ139" s="17"/>
      <c r="CK139" s="17"/>
      <c r="CL139" s="17"/>
      <c r="CM139" s="17"/>
      <c r="CN139" s="17"/>
      <c r="CO139" s="17"/>
      <c r="CP139" s="17"/>
      <c r="CQ139" s="17"/>
      <c r="CR139" s="17"/>
      <c r="CS139" s="17"/>
      <c r="CT139" s="17"/>
      <c r="CU139" s="17"/>
      <c r="CV139" s="17"/>
      <c r="CW139" s="17"/>
      <c r="CX139" s="17"/>
      <c r="CY139" s="17"/>
      <c r="CZ139" s="17"/>
      <c r="DA139" s="17"/>
      <c r="DB139" s="17"/>
      <c r="DC139" s="17"/>
      <c r="DD139" s="17"/>
      <c r="DE139" s="17"/>
      <c r="DF139" s="17"/>
      <c r="DG139" s="17"/>
      <c r="DH139" s="17"/>
      <c r="DI139" s="17"/>
      <c r="DJ139" s="17"/>
      <c r="DK139" s="17"/>
      <c r="DL139" s="17"/>
      <c r="DM139" s="17"/>
      <c r="DN139" s="17"/>
      <c r="DO139" s="17"/>
      <c r="DP139" s="17"/>
      <c r="DQ139" s="17"/>
      <c r="DR139" s="17"/>
      <c r="DS139" s="17"/>
      <c r="DT139" s="17"/>
      <c r="DU139" s="17"/>
      <c r="DV139" s="17"/>
      <c r="DW139" s="17"/>
      <c r="DX139" s="17"/>
      <c r="DY139" s="17"/>
      <c r="DZ139" s="17"/>
      <c r="EA139" s="17"/>
      <c r="EB139" s="17"/>
      <c r="EC139" s="17"/>
      <c r="ED139" s="17"/>
      <c r="EE139" s="17"/>
      <c r="EF139" s="17"/>
      <c r="EG139" s="17"/>
      <c r="EH139" s="17"/>
      <c r="EI139" s="17"/>
      <c r="EJ139" s="17"/>
      <c r="EK139" s="17"/>
      <c r="EL139" s="17"/>
      <c r="EM139" s="17"/>
      <c r="EN139" s="17"/>
      <c r="EO139" s="17"/>
      <c r="EP139" s="17"/>
      <c r="EQ139" s="17"/>
      <c r="ER139" s="17"/>
      <c r="ES139" s="17"/>
      <c r="ET139" s="17"/>
      <c r="EU139" s="17"/>
      <c r="EV139" s="17"/>
      <c r="EW139" s="17"/>
      <c r="EX139" s="17"/>
      <c r="EY139" s="17"/>
      <c r="EZ139" s="17"/>
      <c r="FA139" s="17"/>
      <c r="FB139" s="17"/>
      <c r="FC139" s="17"/>
      <c r="FD139" s="17"/>
      <c r="FE139" s="17"/>
      <c r="FF139" s="17"/>
      <c r="FG139" s="17"/>
      <c r="FH139" s="17"/>
      <c r="FI139" s="17"/>
      <c r="FJ139" s="17"/>
      <c r="FK139" s="17"/>
      <c r="FL139" s="17"/>
      <c r="FM139" s="17"/>
      <c r="FN139" s="17"/>
      <c r="FO139" s="17"/>
      <c r="FP139" s="17"/>
      <c r="FQ139" s="17"/>
      <c r="FR139" s="17"/>
      <c r="FS139" s="17"/>
      <c r="FT139" s="17"/>
      <c r="FU139" s="17"/>
      <c r="FV139" s="17"/>
      <c r="FW139" s="17"/>
      <c r="FX139" s="17"/>
      <c r="FY139" s="17"/>
      <c r="FZ139" s="17"/>
      <c r="GA139" s="17"/>
      <c r="GB139" s="17"/>
      <c r="GC139" s="17"/>
      <c r="GD139" s="17"/>
      <c r="GE139" s="17"/>
      <c r="GF139" s="17"/>
      <c r="GG139" s="17"/>
      <c r="GH139" s="17"/>
      <c r="GI139" s="17"/>
      <c r="GJ139" s="17"/>
      <c r="GK139" s="17"/>
      <c r="GL139" s="17"/>
      <c r="GM139" s="17"/>
      <c r="GN139" s="17"/>
      <c r="GO139" s="17"/>
      <c r="GP139" s="17"/>
      <c r="GQ139" s="17"/>
      <c r="GR139" s="17"/>
      <c r="GS139" s="17"/>
      <c r="GT139" s="17"/>
      <c r="GU139" s="17"/>
      <c r="GV139" s="17"/>
      <c r="GW139" s="17"/>
      <c r="GX139" s="17"/>
      <c r="GY139" s="17"/>
      <c r="GZ139" s="17"/>
      <c r="HA139" s="17"/>
      <c r="HB139" s="17"/>
      <c r="HC139" s="17"/>
      <c r="HD139" s="17"/>
      <c r="HE139" s="17"/>
      <c r="HF139" s="17"/>
      <c r="HG139" s="17"/>
      <c r="HH139" s="17"/>
      <c r="HI139" s="17"/>
      <c r="HJ139" s="17"/>
      <c r="HK139" s="17"/>
      <c r="HL139" s="17"/>
      <c r="HM139" s="17"/>
      <c r="HN139" s="17"/>
      <c r="HO139" s="17"/>
      <c r="HP139" s="17"/>
      <c r="HQ139" s="17"/>
      <c r="HR139" s="17"/>
      <c r="HS139" s="17"/>
      <c r="HT139" s="17"/>
      <c r="HU139" s="17"/>
      <c r="HV139" s="17"/>
    </row>
    <row r="140" spans="1:230" s="23" customFormat="1" ht="15" customHeight="1">
      <c r="A140" s="42"/>
      <c r="B140" s="17"/>
      <c r="C140" s="80" t="s">
        <v>32</v>
      </c>
      <c r="D140" s="80"/>
      <c r="E140" s="80"/>
      <c r="F140" s="48"/>
      <c r="G140" s="166" t="s">
        <v>458</v>
      </c>
      <c r="H140" s="80"/>
      <c r="I140" s="96" t="str">
        <f>Obliczenia1!C74&amp;" [W]"</f>
        <v>25 [W]</v>
      </c>
      <c r="J140" s="17"/>
      <c r="K140" s="17"/>
      <c r="L140" s="17"/>
      <c r="M140" s="80" t="s">
        <v>26</v>
      </c>
      <c r="N140" s="17"/>
      <c r="O140" s="80"/>
      <c r="P140" s="80"/>
      <c r="Q140" s="280" t="s">
        <v>458</v>
      </c>
      <c r="R140" s="280"/>
      <c r="S140" s="51"/>
      <c r="T140" s="96" t="str">
        <f>Obliczenia1!C77&amp;" [W]"</f>
        <v>150 [W]</v>
      </c>
      <c r="U140" s="22"/>
      <c r="V140" s="22"/>
      <c r="W140" s="22"/>
      <c r="X140" s="22"/>
      <c r="Y140" s="22"/>
      <c r="Z140" s="22"/>
      <c r="AA140" s="22"/>
      <c r="AB140" s="42"/>
      <c r="AC140" s="17"/>
      <c r="AD140" s="17"/>
      <c r="AE140" s="17"/>
      <c r="AF140" s="17"/>
      <c r="AG140" s="17"/>
      <c r="AH140" s="17"/>
      <c r="AI140" s="17"/>
      <c r="AJ140" s="17"/>
      <c r="AK140" s="17"/>
      <c r="AL140" s="17"/>
      <c r="AM140" s="17"/>
      <c r="AN140" s="17"/>
      <c r="AO140" s="17"/>
      <c r="AP140" s="17"/>
      <c r="AQ140" s="17"/>
      <c r="AR140" s="17"/>
      <c r="AS140" s="17"/>
      <c r="AT140" s="17"/>
      <c r="AU140" s="17"/>
      <c r="AV140" s="17"/>
      <c r="AW140" s="17"/>
      <c r="AX140" s="17"/>
      <c r="AY140" s="17"/>
      <c r="AZ140" s="17"/>
      <c r="BA140" s="17"/>
      <c r="BB140" s="17"/>
      <c r="BC140" s="17"/>
      <c r="BD140" s="17"/>
      <c r="BE140" s="17"/>
      <c r="BF140" s="17"/>
      <c r="BG140" s="17"/>
      <c r="BH140" s="17"/>
      <c r="BI140" s="17"/>
      <c r="BJ140" s="17"/>
      <c r="BK140" s="17"/>
      <c r="BL140" s="17"/>
      <c r="BM140" s="17"/>
      <c r="BN140" s="17"/>
      <c r="BO140" s="17"/>
      <c r="BP140" s="17"/>
      <c r="BQ140" s="17"/>
      <c r="BR140" s="17"/>
      <c r="BS140" s="17"/>
      <c r="BT140" s="17"/>
      <c r="BU140" s="17"/>
      <c r="BV140" s="17"/>
      <c r="BW140" s="17"/>
      <c r="BX140" s="17"/>
      <c r="BY140" s="17"/>
      <c r="BZ140" s="17"/>
      <c r="CA140" s="17"/>
      <c r="CB140" s="17"/>
      <c r="CC140" s="17"/>
      <c r="CD140" s="17"/>
      <c r="CE140" s="17"/>
      <c r="CF140" s="17"/>
      <c r="CG140" s="17"/>
      <c r="CH140" s="17"/>
      <c r="CI140" s="17"/>
      <c r="CJ140" s="17"/>
      <c r="CK140" s="17"/>
      <c r="CL140" s="17"/>
      <c r="CM140" s="17"/>
      <c r="CN140" s="17"/>
      <c r="CO140" s="17"/>
      <c r="CP140" s="17"/>
      <c r="CQ140" s="17"/>
      <c r="CR140" s="17"/>
      <c r="CS140" s="17"/>
      <c r="CT140" s="17"/>
      <c r="CU140" s="17"/>
      <c r="CV140" s="17"/>
      <c r="CW140" s="17"/>
      <c r="CX140" s="17"/>
      <c r="CY140" s="17"/>
      <c r="CZ140" s="17"/>
      <c r="DA140" s="17"/>
      <c r="DB140" s="17"/>
      <c r="DC140" s="17"/>
      <c r="DD140" s="17"/>
      <c r="DE140" s="17"/>
      <c r="DF140" s="17"/>
      <c r="DG140" s="17"/>
      <c r="DH140" s="17"/>
      <c r="DI140" s="17"/>
      <c r="DJ140" s="17"/>
      <c r="DK140" s="17"/>
      <c r="DL140" s="17"/>
      <c r="DM140" s="17"/>
      <c r="DN140" s="17"/>
      <c r="DO140" s="17"/>
      <c r="DP140" s="17"/>
      <c r="DQ140" s="17"/>
      <c r="DR140" s="17"/>
      <c r="DS140" s="17"/>
      <c r="DT140" s="17"/>
      <c r="DU140" s="17"/>
      <c r="DV140" s="17"/>
      <c r="DW140" s="17"/>
      <c r="DX140" s="17"/>
      <c r="DY140" s="17"/>
      <c r="DZ140" s="17"/>
      <c r="EA140" s="17"/>
      <c r="EB140" s="17"/>
      <c r="EC140" s="17"/>
      <c r="ED140" s="17"/>
      <c r="EE140" s="17"/>
      <c r="EF140" s="17"/>
      <c r="EG140" s="17"/>
      <c r="EH140" s="17"/>
      <c r="EI140" s="17"/>
      <c r="EJ140" s="17"/>
      <c r="EK140" s="17"/>
      <c r="EL140" s="17"/>
      <c r="EM140" s="17"/>
      <c r="EN140" s="17"/>
      <c r="EO140" s="17"/>
      <c r="EP140" s="17"/>
      <c r="EQ140" s="17"/>
      <c r="ER140" s="17"/>
      <c r="ES140" s="17"/>
      <c r="ET140" s="17"/>
      <c r="EU140" s="17"/>
      <c r="EV140" s="17"/>
      <c r="EW140" s="17"/>
      <c r="EX140" s="17"/>
      <c r="EY140" s="17"/>
      <c r="EZ140" s="17"/>
      <c r="FA140" s="17"/>
      <c r="FB140" s="17"/>
      <c r="FC140" s="17"/>
      <c r="FD140" s="17"/>
      <c r="FE140" s="17"/>
      <c r="FF140" s="17"/>
      <c r="FG140" s="17"/>
      <c r="FH140" s="17"/>
      <c r="FI140" s="17"/>
      <c r="FJ140" s="17"/>
      <c r="FK140" s="17"/>
      <c r="FL140" s="17"/>
      <c r="FM140" s="17"/>
      <c r="FN140" s="17"/>
      <c r="FO140" s="17"/>
      <c r="FP140" s="17"/>
      <c r="FQ140" s="17"/>
      <c r="FR140" s="17"/>
      <c r="FS140" s="17"/>
      <c r="FT140" s="17"/>
      <c r="FU140" s="17"/>
      <c r="FV140" s="17"/>
      <c r="FW140" s="17"/>
      <c r="FX140" s="17"/>
      <c r="FY140" s="17"/>
      <c r="FZ140" s="17"/>
      <c r="GA140" s="17"/>
      <c r="GB140" s="17"/>
      <c r="GC140" s="17"/>
      <c r="GD140" s="17"/>
      <c r="GE140" s="17"/>
      <c r="GF140" s="17"/>
      <c r="GG140" s="17"/>
      <c r="GH140" s="17"/>
      <c r="GI140" s="17"/>
      <c r="GJ140" s="17"/>
      <c r="GK140" s="17"/>
      <c r="GL140" s="17"/>
      <c r="GM140" s="17"/>
      <c r="GN140" s="17"/>
      <c r="GO140" s="17"/>
      <c r="GP140" s="17"/>
      <c r="GQ140" s="17"/>
      <c r="GR140" s="17"/>
      <c r="GS140" s="17"/>
      <c r="GT140" s="17"/>
      <c r="GU140" s="17"/>
      <c r="GV140" s="17"/>
      <c r="GW140" s="17"/>
      <c r="GX140" s="17"/>
      <c r="GY140" s="17"/>
      <c r="GZ140" s="17"/>
      <c r="HA140" s="17"/>
      <c r="HB140" s="17"/>
      <c r="HC140" s="17"/>
      <c r="HD140" s="17"/>
      <c r="HE140" s="17"/>
      <c r="HF140" s="17"/>
      <c r="HG140" s="17"/>
      <c r="HH140" s="17"/>
      <c r="HI140" s="17"/>
      <c r="HJ140" s="17"/>
      <c r="HK140" s="17"/>
      <c r="HL140" s="17"/>
      <c r="HM140" s="17"/>
      <c r="HN140" s="17"/>
      <c r="HO140" s="17"/>
      <c r="HP140" s="17"/>
      <c r="HQ140" s="17"/>
      <c r="HR140" s="17"/>
      <c r="HS140" s="17"/>
      <c r="HT140" s="17"/>
      <c r="HU140" s="17"/>
      <c r="HV140" s="17"/>
    </row>
    <row r="141" spans="1:230" s="23" customFormat="1" ht="15" customHeight="1">
      <c r="A141" s="42"/>
      <c r="B141" s="17"/>
      <c r="C141" s="52"/>
      <c r="D141" s="52"/>
      <c r="E141" s="52"/>
      <c r="F141" s="52"/>
      <c r="G141" s="52"/>
      <c r="H141" s="52"/>
      <c r="I141" s="97"/>
      <c r="J141" s="17"/>
      <c r="K141" s="17"/>
      <c r="L141" s="17"/>
      <c r="M141" s="52"/>
      <c r="N141" s="103"/>
      <c r="O141" s="52"/>
      <c r="P141" s="52"/>
      <c r="Q141" s="52"/>
      <c r="R141" s="52"/>
      <c r="S141" s="52"/>
      <c r="T141" s="142"/>
      <c r="U141" s="142"/>
      <c r="V141" s="22"/>
      <c r="W141" s="22"/>
      <c r="X141" s="22"/>
      <c r="Y141" s="22"/>
      <c r="Z141" s="22"/>
      <c r="AA141" s="22"/>
      <c r="AB141" s="42"/>
      <c r="AC141" s="17"/>
      <c r="AD141" s="17"/>
      <c r="AE141" s="17"/>
      <c r="AF141" s="17"/>
      <c r="AG141" s="17"/>
      <c r="AH141" s="17"/>
      <c r="AI141" s="17"/>
      <c r="AJ141" s="17"/>
      <c r="AK141" s="17"/>
      <c r="AL141" s="17"/>
      <c r="AM141" s="17"/>
      <c r="AN141" s="17"/>
      <c r="AO141" s="17"/>
      <c r="AP141" s="17"/>
      <c r="AQ141" s="17"/>
      <c r="AR141" s="17"/>
      <c r="AS141" s="17"/>
      <c r="AT141" s="17"/>
      <c r="AU141" s="17"/>
      <c r="AV141" s="17"/>
      <c r="AW141" s="17"/>
      <c r="AX141" s="17"/>
      <c r="AY141" s="17"/>
      <c r="AZ141" s="17"/>
      <c r="BA141" s="17"/>
      <c r="BB141" s="17"/>
      <c r="BC141" s="17"/>
      <c r="BD141" s="17"/>
      <c r="BE141" s="17"/>
      <c r="BF141" s="17"/>
      <c r="BG141" s="17"/>
      <c r="BH141" s="17"/>
      <c r="BI141" s="17"/>
      <c r="BJ141" s="17"/>
      <c r="BK141" s="17"/>
      <c r="BL141" s="17"/>
      <c r="BM141" s="17"/>
      <c r="BN141" s="17"/>
      <c r="BO141" s="17"/>
      <c r="BP141" s="17"/>
      <c r="BQ141" s="17"/>
      <c r="BR141" s="17"/>
      <c r="BS141" s="17"/>
      <c r="BT141" s="17"/>
      <c r="BU141" s="17"/>
      <c r="BV141" s="17"/>
      <c r="BW141" s="17"/>
      <c r="BX141" s="17"/>
      <c r="BY141" s="17"/>
      <c r="BZ141" s="17"/>
      <c r="CA141" s="17"/>
      <c r="CB141" s="17"/>
      <c r="CC141" s="17"/>
      <c r="CD141" s="17"/>
      <c r="CE141" s="17"/>
      <c r="CF141" s="17"/>
      <c r="CG141" s="17"/>
      <c r="CH141" s="17"/>
      <c r="CI141" s="17"/>
      <c r="CJ141" s="17"/>
      <c r="CK141" s="17"/>
      <c r="CL141" s="17"/>
      <c r="CM141" s="17"/>
      <c r="CN141" s="17"/>
      <c r="CO141" s="17"/>
      <c r="CP141" s="17"/>
      <c r="CQ141" s="17"/>
      <c r="CR141" s="17"/>
      <c r="CS141" s="17"/>
      <c r="CT141" s="17"/>
      <c r="CU141" s="17"/>
      <c r="CV141" s="17"/>
      <c r="CW141" s="17"/>
      <c r="CX141" s="17"/>
      <c r="CY141" s="17"/>
      <c r="CZ141" s="17"/>
      <c r="DA141" s="17"/>
      <c r="DB141" s="17"/>
      <c r="DC141" s="17"/>
      <c r="DD141" s="17"/>
      <c r="DE141" s="17"/>
      <c r="DF141" s="17"/>
      <c r="DG141" s="17"/>
      <c r="DH141" s="17"/>
      <c r="DI141" s="17"/>
      <c r="DJ141" s="17"/>
      <c r="DK141" s="17"/>
      <c r="DL141" s="17"/>
      <c r="DM141" s="17"/>
      <c r="DN141" s="17"/>
      <c r="DO141" s="17"/>
      <c r="DP141" s="17"/>
      <c r="DQ141" s="17"/>
      <c r="DR141" s="17"/>
      <c r="DS141" s="17"/>
      <c r="DT141" s="17"/>
      <c r="DU141" s="17"/>
      <c r="DV141" s="17"/>
      <c r="DW141" s="17"/>
      <c r="DX141" s="17"/>
      <c r="DY141" s="17"/>
      <c r="DZ141" s="17"/>
      <c r="EA141" s="17"/>
      <c r="EB141" s="17"/>
      <c r="EC141" s="17"/>
      <c r="ED141" s="17"/>
      <c r="EE141" s="17"/>
      <c r="EF141" s="17"/>
      <c r="EG141" s="17"/>
      <c r="EH141" s="17"/>
      <c r="EI141" s="17"/>
      <c r="EJ141" s="17"/>
      <c r="EK141" s="17"/>
      <c r="EL141" s="17"/>
      <c r="EM141" s="17"/>
      <c r="EN141" s="17"/>
      <c r="EO141" s="17"/>
      <c r="EP141" s="17"/>
      <c r="EQ141" s="17"/>
      <c r="ER141" s="17"/>
      <c r="ES141" s="17"/>
      <c r="ET141" s="17"/>
      <c r="EU141" s="17"/>
      <c r="EV141" s="17"/>
      <c r="EW141" s="17"/>
      <c r="EX141" s="17"/>
      <c r="EY141" s="17"/>
      <c r="EZ141" s="17"/>
      <c r="FA141" s="17"/>
      <c r="FB141" s="17"/>
      <c r="FC141" s="17"/>
      <c r="FD141" s="17"/>
      <c r="FE141" s="17"/>
      <c r="FF141" s="17"/>
      <c r="FG141" s="17"/>
      <c r="FH141" s="17"/>
      <c r="FI141" s="17"/>
      <c r="FJ141" s="17"/>
      <c r="FK141" s="17"/>
      <c r="FL141" s="17"/>
      <c r="FM141" s="17"/>
      <c r="FN141" s="17"/>
      <c r="FO141" s="17"/>
      <c r="FP141" s="17"/>
      <c r="FQ141" s="17"/>
      <c r="FR141" s="17"/>
      <c r="FS141" s="17"/>
      <c r="FT141" s="17"/>
      <c r="FU141" s="17"/>
      <c r="FV141" s="17"/>
      <c r="FW141" s="17"/>
      <c r="FX141" s="17"/>
      <c r="FY141" s="17"/>
      <c r="FZ141" s="17"/>
      <c r="GA141" s="17"/>
      <c r="GB141" s="17"/>
      <c r="GC141" s="17"/>
      <c r="GD141" s="17"/>
      <c r="GE141" s="17"/>
      <c r="GF141" s="17"/>
      <c r="GG141" s="17"/>
      <c r="GH141" s="17"/>
      <c r="GI141" s="17"/>
      <c r="GJ141" s="17"/>
      <c r="GK141" s="17"/>
      <c r="GL141" s="17"/>
      <c r="GM141" s="17"/>
      <c r="GN141" s="17"/>
      <c r="GO141" s="17"/>
      <c r="GP141" s="17"/>
      <c r="GQ141" s="17"/>
      <c r="GR141" s="17"/>
      <c r="GS141" s="17"/>
      <c r="GT141" s="17"/>
      <c r="GU141" s="17"/>
      <c r="GV141" s="17"/>
      <c r="GW141" s="17"/>
      <c r="GX141" s="17"/>
      <c r="GY141" s="17"/>
      <c r="GZ141" s="17"/>
      <c r="HA141" s="17"/>
      <c r="HB141" s="17"/>
      <c r="HC141" s="17"/>
      <c r="HD141" s="17"/>
      <c r="HE141" s="17"/>
      <c r="HF141" s="17"/>
      <c r="HG141" s="17"/>
      <c r="HH141" s="17"/>
      <c r="HI141" s="17"/>
      <c r="HJ141" s="17"/>
      <c r="HK141" s="17"/>
      <c r="HL141" s="17"/>
      <c r="HM141" s="17"/>
      <c r="HN141" s="17"/>
      <c r="HO141" s="17"/>
      <c r="HP141" s="17"/>
      <c r="HQ141" s="17"/>
      <c r="HR141" s="17"/>
      <c r="HS141" s="17"/>
      <c r="HT141" s="17"/>
      <c r="HU141" s="17"/>
      <c r="HV141" s="17"/>
    </row>
    <row r="142" spans="1:230" s="23" customFormat="1" ht="15" customHeight="1">
      <c r="A142" s="42"/>
      <c r="B142" s="17"/>
      <c r="C142" s="83"/>
      <c r="D142" s="83"/>
      <c r="E142" s="83"/>
      <c r="F142" s="80"/>
      <c r="G142" s="48"/>
      <c r="H142" s="80"/>
      <c r="I142" s="92"/>
      <c r="J142" s="17"/>
      <c r="K142" s="17"/>
      <c r="L142" s="17"/>
      <c r="M142" s="83"/>
      <c r="N142" s="17"/>
      <c r="O142" s="83"/>
      <c r="P142" s="83"/>
      <c r="Q142" s="80"/>
      <c r="R142" s="48"/>
      <c r="S142" s="48"/>
      <c r="T142" s="22"/>
      <c r="U142" s="22"/>
      <c r="V142" s="22"/>
      <c r="W142" s="22"/>
      <c r="X142" s="22"/>
      <c r="Y142" s="22"/>
      <c r="Z142" s="22"/>
      <c r="AA142" s="22"/>
      <c r="AB142" s="42"/>
      <c r="AC142" s="17"/>
      <c r="AD142" s="17"/>
      <c r="AE142" s="17"/>
      <c r="AF142" s="17"/>
      <c r="AG142" s="17"/>
      <c r="AH142" s="17"/>
      <c r="AI142" s="17"/>
      <c r="AJ142" s="17"/>
      <c r="AK142" s="17"/>
      <c r="AL142" s="17"/>
      <c r="AM142" s="17"/>
      <c r="AN142" s="17"/>
      <c r="AO142" s="17"/>
      <c r="AP142" s="17"/>
      <c r="AQ142" s="17"/>
      <c r="AR142" s="17"/>
      <c r="AS142" s="17"/>
      <c r="AT142" s="17"/>
      <c r="AU142" s="17"/>
      <c r="AV142" s="17"/>
      <c r="AW142" s="17"/>
      <c r="AX142" s="17"/>
      <c r="AY142" s="17"/>
      <c r="AZ142" s="17"/>
      <c r="BA142" s="17"/>
      <c r="BB142" s="17"/>
      <c r="BC142" s="17"/>
      <c r="BD142" s="17"/>
      <c r="BE142" s="17"/>
      <c r="BF142" s="17"/>
      <c r="BG142" s="17"/>
      <c r="BH142" s="17"/>
      <c r="BI142" s="17"/>
      <c r="BJ142" s="17"/>
      <c r="BK142" s="17"/>
      <c r="BL142" s="17"/>
      <c r="BM142" s="17"/>
      <c r="BN142" s="17"/>
      <c r="BO142" s="17"/>
      <c r="BP142" s="17"/>
      <c r="BQ142" s="17"/>
      <c r="BR142" s="17"/>
      <c r="BS142" s="17"/>
      <c r="BT142" s="17"/>
      <c r="BU142" s="17"/>
      <c r="BV142" s="17"/>
      <c r="BW142" s="17"/>
      <c r="BX142" s="17"/>
      <c r="BY142" s="17"/>
      <c r="BZ142" s="17"/>
      <c r="CA142" s="17"/>
      <c r="CB142" s="17"/>
      <c r="CC142" s="17"/>
      <c r="CD142" s="17"/>
      <c r="CE142" s="17"/>
      <c r="CF142" s="17"/>
      <c r="CG142" s="17"/>
      <c r="CH142" s="17"/>
      <c r="CI142" s="17"/>
      <c r="CJ142" s="17"/>
      <c r="CK142" s="17"/>
      <c r="CL142" s="17"/>
      <c r="CM142" s="17"/>
      <c r="CN142" s="17"/>
      <c r="CO142" s="17"/>
      <c r="CP142" s="17"/>
      <c r="CQ142" s="17"/>
      <c r="CR142" s="17"/>
      <c r="CS142" s="17"/>
      <c r="CT142" s="17"/>
      <c r="CU142" s="17"/>
      <c r="CV142" s="17"/>
      <c r="CW142" s="17"/>
      <c r="CX142" s="17"/>
      <c r="CY142" s="17"/>
      <c r="CZ142" s="17"/>
      <c r="DA142" s="17"/>
      <c r="DB142" s="17"/>
      <c r="DC142" s="17"/>
      <c r="DD142" s="17"/>
      <c r="DE142" s="17"/>
      <c r="DF142" s="17"/>
      <c r="DG142" s="17"/>
      <c r="DH142" s="17"/>
      <c r="DI142" s="17"/>
      <c r="DJ142" s="17"/>
      <c r="DK142" s="17"/>
      <c r="DL142" s="17"/>
      <c r="DM142" s="17"/>
      <c r="DN142" s="17"/>
      <c r="DO142" s="17"/>
      <c r="DP142" s="17"/>
      <c r="DQ142" s="17"/>
      <c r="DR142" s="17"/>
      <c r="DS142" s="17"/>
      <c r="DT142" s="17"/>
      <c r="DU142" s="17"/>
      <c r="DV142" s="17"/>
      <c r="DW142" s="17"/>
      <c r="DX142" s="17"/>
      <c r="DY142" s="17"/>
      <c r="DZ142" s="17"/>
      <c r="EA142" s="17"/>
      <c r="EB142" s="17"/>
      <c r="EC142" s="17"/>
      <c r="ED142" s="17"/>
      <c r="EE142" s="17"/>
      <c r="EF142" s="17"/>
      <c r="EG142" s="17"/>
      <c r="EH142" s="17"/>
      <c r="EI142" s="17"/>
      <c r="EJ142" s="17"/>
      <c r="EK142" s="17"/>
      <c r="EL142" s="17"/>
      <c r="EM142" s="17"/>
      <c r="EN142" s="17"/>
      <c r="EO142" s="17"/>
      <c r="EP142" s="17"/>
      <c r="EQ142" s="17"/>
      <c r="ER142" s="17"/>
      <c r="ES142" s="17"/>
      <c r="ET142" s="17"/>
      <c r="EU142" s="17"/>
      <c r="EV142" s="17"/>
      <c r="EW142" s="17"/>
      <c r="EX142" s="17"/>
      <c r="EY142" s="17"/>
      <c r="EZ142" s="17"/>
      <c r="FA142" s="17"/>
      <c r="FB142" s="17"/>
      <c r="FC142" s="17"/>
      <c r="FD142" s="17"/>
      <c r="FE142" s="17"/>
      <c r="FF142" s="17"/>
      <c r="FG142" s="17"/>
      <c r="FH142" s="17"/>
      <c r="FI142" s="17"/>
      <c r="FJ142" s="17"/>
      <c r="FK142" s="17"/>
      <c r="FL142" s="17"/>
      <c r="FM142" s="17"/>
      <c r="FN142" s="17"/>
      <c r="FO142" s="17"/>
      <c r="FP142" s="17"/>
      <c r="FQ142" s="17"/>
      <c r="FR142" s="17"/>
      <c r="FS142" s="17"/>
      <c r="FT142" s="17"/>
      <c r="FU142" s="17"/>
      <c r="FV142" s="17"/>
      <c r="FW142" s="17"/>
      <c r="FX142" s="17"/>
      <c r="FY142" s="17"/>
      <c r="FZ142" s="17"/>
      <c r="GA142" s="17"/>
      <c r="GB142" s="17"/>
      <c r="GC142" s="17"/>
      <c r="GD142" s="17"/>
      <c r="GE142" s="17"/>
      <c r="GF142" s="17"/>
      <c r="GG142" s="17"/>
      <c r="GH142" s="17"/>
      <c r="GI142" s="17"/>
      <c r="GJ142" s="17"/>
      <c r="GK142" s="17"/>
      <c r="GL142" s="17"/>
      <c r="GM142" s="17"/>
      <c r="GN142" s="17"/>
      <c r="GO142" s="17"/>
      <c r="GP142" s="17"/>
      <c r="GQ142" s="17"/>
      <c r="GR142" s="17"/>
      <c r="GS142" s="17"/>
      <c r="GT142" s="17"/>
      <c r="GU142" s="17"/>
      <c r="GV142" s="17"/>
      <c r="GW142" s="17"/>
      <c r="GX142" s="17"/>
      <c r="GY142" s="17"/>
      <c r="GZ142" s="17"/>
      <c r="HA142" s="17"/>
      <c r="HB142" s="17"/>
      <c r="HC142" s="17"/>
      <c r="HD142" s="17"/>
      <c r="HE142" s="17"/>
      <c r="HF142" s="17"/>
      <c r="HG142" s="17"/>
      <c r="HH142" s="17"/>
      <c r="HI142" s="17"/>
      <c r="HJ142" s="17"/>
      <c r="HK142" s="17"/>
      <c r="HL142" s="17"/>
      <c r="HM142" s="17"/>
      <c r="HN142" s="17"/>
      <c r="HO142" s="17"/>
      <c r="HP142" s="17"/>
      <c r="HQ142" s="17"/>
      <c r="HR142" s="17"/>
      <c r="HS142" s="17"/>
      <c r="HT142" s="17"/>
      <c r="HU142" s="17"/>
      <c r="HV142" s="17"/>
    </row>
    <row r="143" spans="1:230" s="23" customFormat="1" ht="15" customHeight="1">
      <c r="A143" s="42"/>
      <c r="B143" s="17"/>
      <c r="C143" s="80" t="s">
        <v>34</v>
      </c>
      <c r="D143" s="80"/>
      <c r="E143" s="80"/>
      <c r="F143" s="80"/>
      <c r="G143" s="166" t="s">
        <v>459</v>
      </c>
      <c r="H143" s="80"/>
      <c r="I143" s="96" t="str">
        <f>Obliczenia1!C76&amp;" [W]"</f>
        <v>175 [W]</v>
      </c>
      <c r="J143" s="17"/>
      <c r="K143" s="17"/>
      <c r="L143" s="17"/>
      <c r="M143" s="80" t="s">
        <v>28</v>
      </c>
      <c r="N143" s="17"/>
      <c r="O143" s="80"/>
      <c r="P143" s="80"/>
      <c r="Q143" s="280">
        <v>2</v>
      </c>
      <c r="R143" s="280"/>
      <c r="S143" s="51"/>
      <c r="T143" s="96" t="str">
        <f>Obliczenia1!F82&amp;" [W/os]"</f>
        <v>115 [W/os]</v>
      </c>
      <c r="U143" s="22"/>
      <c r="V143" s="22"/>
      <c r="W143" s="22"/>
      <c r="X143" s="22"/>
      <c r="Y143" s="22"/>
      <c r="Z143" s="22"/>
      <c r="AA143" s="22"/>
      <c r="AB143" s="42"/>
      <c r="AC143" s="17"/>
      <c r="AD143" s="17"/>
      <c r="AE143" s="17"/>
      <c r="AF143" s="17"/>
      <c r="AG143" s="17"/>
      <c r="AH143" s="17"/>
      <c r="AI143" s="17"/>
      <c r="AJ143" s="17"/>
      <c r="AK143" s="17"/>
      <c r="AL143" s="17"/>
      <c r="AM143" s="17"/>
      <c r="AN143" s="17"/>
      <c r="AO143" s="17"/>
      <c r="AP143" s="17"/>
      <c r="AQ143" s="17"/>
      <c r="AR143" s="17"/>
      <c r="AS143" s="17"/>
      <c r="AT143" s="17"/>
      <c r="AU143" s="17"/>
      <c r="AV143" s="17"/>
      <c r="AW143" s="17"/>
      <c r="AX143" s="17"/>
      <c r="AY143" s="17"/>
      <c r="AZ143" s="17"/>
      <c r="BA143" s="17"/>
      <c r="BB143" s="17"/>
      <c r="BC143" s="17"/>
      <c r="BD143" s="17"/>
      <c r="BE143" s="17"/>
      <c r="BF143" s="17"/>
      <c r="BG143" s="17"/>
      <c r="BH143" s="17"/>
      <c r="BI143" s="17"/>
      <c r="BJ143" s="17"/>
      <c r="BK143" s="17"/>
      <c r="BL143" s="17"/>
      <c r="BM143" s="17"/>
      <c r="BN143" s="17"/>
      <c r="BO143" s="17"/>
      <c r="BP143" s="17"/>
      <c r="BQ143" s="17"/>
      <c r="BR143" s="17"/>
      <c r="BS143" s="17"/>
      <c r="BT143" s="17"/>
      <c r="BU143" s="17"/>
      <c r="BV143" s="17"/>
      <c r="BW143" s="17"/>
      <c r="BX143" s="17"/>
      <c r="BY143" s="17"/>
      <c r="BZ143" s="17"/>
      <c r="CA143" s="17"/>
      <c r="CB143" s="17"/>
      <c r="CC143" s="17"/>
      <c r="CD143" s="17"/>
      <c r="CE143" s="17"/>
      <c r="CF143" s="17"/>
      <c r="CG143" s="17"/>
      <c r="CH143" s="17"/>
      <c r="CI143" s="17"/>
      <c r="CJ143" s="17"/>
      <c r="CK143" s="17"/>
      <c r="CL143" s="17"/>
      <c r="CM143" s="17"/>
      <c r="CN143" s="17"/>
      <c r="CO143" s="17"/>
      <c r="CP143" s="17"/>
      <c r="CQ143" s="17"/>
      <c r="CR143" s="17"/>
      <c r="CS143" s="17"/>
      <c r="CT143" s="17"/>
      <c r="CU143" s="17"/>
      <c r="CV143" s="17"/>
      <c r="CW143" s="17"/>
      <c r="CX143" s="17"/>
      <c r="CY143" s="17"/>
      <c r="CZ143" s="17"/>
      <c r="DA143" s="17"/>
      <c r="DB143" s="17"/>
      <c r="DC143" s="17"/>
      <c r="DD143" s="17"/>
      <c r="DE143" s="17"/>
      <c r="DF143" s="17"/>
      <c r="DG143" s="17"/>
      <c r="DH143" s="17"/>
      <c r="DI143" s="17"/>
      <c r="DJ143" s="17"/>
      <c r="DK143" s="17"/>
      <c r="DL143" s="17"/>
      <c r="DM143" s="17"/>
      <c r="DN143" s="17"/>
      <c r="DO143" s="17"/>
      <c r="DP143" s="17"/>
      <c r="DQ143" s="17"/>
      <c r="DR143" s="17"/>
      <c r="DS143" s="17"/>
      <c r="DT143" s="17"/>
      <c r="DU143" s="17"/>
      <c r="DV143" s="17"/>
      <c r="DW143" s="17"/>
      <c r="DX143" s="17"/>
      <c r="DY143" s="17"/>
      <c r="DZ143" s="17"/>
      <c r="EA143" s="17"/>
      <c r="EB143" s="17"/>
      <c r="EC143" s="17"/>
      <c r="ED143" s="17"/>
      <c r="EE143" s="17"/>
      <c r="EF143" s="17"/>
      <c r="EG143" s="17"/>
      <c r="EH143" s="17"/>
      <c r="EI143" s="17"/>
      <c r="EJ143" s="17"/>
      <c r="EK143" s="17"/>
      <c r="EL143" s="17"/>
      <c r="EM143" s="17"/>
      <c r="EN143" s="17"/>
      <c r="EO143" s="17"/>
      <c r="EP143" s="17"/>
      <c r="EQ143" s="17"/>
      <c r="ER143" s="17"/>
      <c r="ES143" s="17"/>
      <c r="ET143" s="17"/>
      <c r="EU143" s="17"/>
      <c r="EV143" s="17"/>
      <c r="EW143" s="17"/>
      <c r="EX143" s="17"/>
      <c r="EY143" s="17"/>
      <c r="EZ143" s="17"/>
      <c r="FA143" s="17"/>
      <c r="FB143" s="17"/>
      <c r="FC143" s="17"/>
      <c r="FD143" s="17"/>
      <c r="FE143" s="17"/>
      <c r="FF143" s="17"/>
      <c r="FG143" s="17"/>
      <c r="FH143" s="17"/>
      <c r="FI143" s="17"/>
      <c r="FJ143" s="17"/>
      <c r="FK143" s="17"/>
      <c r="FL143" s="17"/>
      <c r="FM143" s="17"/>
      <c r="FN143" s="17"/>
      <c r="FO143" s="17"/>
      <c r="FP143" s="17"/>
      <c r="FQ143" s="17"/>
      <c r="FR143" s="17"/>
      <c r="FS143" s="17"/>
      <c r="FT143" s="17"/>
      <c r="FU143" s="17"/>
      <c r="FV143" s="17"/>
      <c r="FW143" s="17"/>
      <c r="FX143" s="17"/>
      <c r="FY143" s="17"/>
      <c r="FZ143" s="17"/>
      <c r="GA143" s="17"/>
      <c r="GB143" s="17"/>
      <c r="GC143" s="17"/>
      <c r="GD143" s="17"/>
      <c r="GE143" s="17"/>
      <c r="GF143" s="17"/>
      <c r="GG143" s="17"/>
      <c r="GH143" s="17"/>
      <c r="GI143" s="17"/>
      <c r="GJ143" s="17"/>
      <c r="GK143" s="17"/>
      <c r="GL143" s="17"/>
      <c r="GM143" s="17"/>
      <c r="GN143" s="17"/>
      <c r="GO143" s="17"/>
      <c r="GP143" s="17"/>
      <c r="GQ143" s="17"/>
      <c r="GR143" s="17"/>
      <c r="GS143" s="17"/>
      <c r="GT143" s="17"/>
      <c r="GU143" s="17"/>
      <c r="GV143" s="17"/>
      <c r="GW143" s="17"/>
      <c r="GX143" s="17"/>
      <c r="GY143" s="17"/>
      <c r="GZ143" s="17"/>
      <c r="HA143" s="17"/>
      <c r="HB143" s="17"/>
      <c r="HC143" s="17"/>
      <c r="HD143" s="17"/>
      <c r="HE143" s="17"/>
      <c r="HF143" s="17"/>
      <c r="HG143" s="17"/>
      <c r="HH143" s="17"/>
      <c r="HI143" s="17"/>
      <c r="HJ143" s="17"/>
      <c r="HK143" s="17"/>
      <c r="HL143" s="17"/>
      <c r="HM143" s="17"/>
      <c r="HN143" s="17"/>
      <c r="HO143" s="17"/>
      <c r="HP143" s="17"/>
      <c r="HQ143" s="17"/>
      <c r="HR143" s="17"/>
      <c r="HS143" s="17"/>
      <c r="HT143" s="17"/>
      <c r="HU143" s="17"/>
      <c r="HV143" s="17"/>
    </row>
    <row r="144" spans="1:230" s="23" customFormat="1" ht="15" customHeight="1">
      <c r="A144" s="42"/>
      <c r="B144" s="17"/>
      <c r="C144" s="52"/>
      <c r="D144" s="52"/>
      <c r="E144" s="52"/>
      <c r="F144" s="52"/>
      <c r="G144" s="52"/>
      <c r="H144" s="52"/>
      <c r="I144" s="97"/>
      <c r="J144" s="17"/>
      <c r="K144" s="17"/>
      <c r="L144" s="17"/>
      <c r="M144" s="52"/>
      <c r="N144" s="103"/>
      <c r="O144" s="52"/>
      <c r="P144" s="52"/>
      <c r="Q144" s="52"/>
      <c r="R144" s="52"/>
      <c r="S144" s="52"/>
      <c r="T144" s="142"/>
      <c r="U144" s="142"/>
      <c r="V144" s="22"/>
      <c r="W144" s="22"/>
      <c r="X144" s="22"/>
      <c r="Y144" s="22"/>
      <c r="Z144" s="22"/>
      <c r="AA144" s="22"/>
      <c r="AB144" s="42"/>
      <c r="AC144" s="17"/>
      <c r="AD144" s="17"/>
      <c r="AE144" s="17"/>
      <c r="AF144" s="17"/>
      <c r="AG144" s="17"/>
      <c r="AH144" s="17"/>
      <c r="AI144" s="17"/>
      <c r="AJ144" s="17"/>
      <c r="AK144" s="17"/>
      <c r="AL144" s="17"/>
      <c r="AM144" s="17"/>
      <c r="AN144" s="17"/>
      <c r="AO144" s="17"/>
      <c r="AP144" s="17"/>
      <c r="AQ144" s="17"/>
      <c r="AR144" s="17"/>
      <c r="AS144" s="17"/>
      <c r="AT144" s="17"/>
      <c r="AU144" s="17"/>
      <c r="AV144" s="17"/>
      <c r="AW144" s="17"/>
      <c r="AX144" s="17"/>
      <c r="AY144" s="17"/>
      <c r="AZ144" s="17"/>
      <c r="BA144" s="17"/>
      <c r="BB144" s="17"/>
      <c r="BC144" s="17"/>
      <c r="BD144" s="17"/>
      <c r="BE144" s="17"/>
      <c r="BF144" s="17"/>
      <c r="BG144" s="17"/>
      <c r="BH144" s="17"/>
      <c r="BI144" s="17"/>
      <c r="BJ144" s="17"/>
      <c r="BK144" s="17"/>
      <c r="BL144" s="17"/>
      <c r="BM144" s="17"/>
      <c r="BN144" s="17"/>
      <c r="BO144" s="17"/>
      <c r="BP144" s="17"/>
      <c r="BQ144" s="17"/>
      <c r="BR144" s="17"/>
      <c r="BS144" s="17"/>
      <c r="BT144" s="17"/>
      <c r="BU144" s="17"/>
      <c r="BV144" s="17"/>
      <c r="BW144" s="17"/>
      <c r="BX144" s="17"/>
      <c r="BY144" s="17"/>
      <c r="BZ144" s="17"/>
      <c r="CA144" s="17"/>
      <c r="CB144" s="17"/>
      <c r="CC144" s="17"/>
      <c r="CD144" s="17"/>
      <c r="CE144" s="17"/>
      <c r="CF144" s="17"/>
      <c r="CG144" s="17"/>
      <c r="CH144" s="17"/>
      <c r="CI144" s="17"/>
      <c r="CJ144" s="17"/>
      <c r="CK144" s="17"/>
      <c r="CL144" s="17"/>
      <c r="CM144" s="17"/>
      <c r="CN144" s="17"/>
      <c r="CO144" s="17"/>
      <c r="CP144" s="17"/>
      <c r="CQ144" s="17"/>
      <c r="CR144" s="17"/>
      <c r="CS144" s="17"/>
      <c r="CT144" s="17"/>
      <c r="CU144" s="17"/>
      <c r="CV144" s="17"/>
      <c r="CW144" s="17"/>
      <c r="CX144" s="17"/>
      <c r="CY144" s="17"/>
      <c r="CZ144" s="17"/>
      <c r="DA144" s="17"/>
      <c r="DB144" s="17"/>
      <c r="DC144" s="17"/>
      <c r="DD144" s="17"/>
      <c r="DE144" s="17"/>
      <c r="DF144" s="17"/>
      <c r="DG144" s="17"/>
      <c r="DH144" s="17"/>
      <c r="DI144" s="17"/>
      <c r="DJ144" s="17"/>
      <c r="DK144" s="17"/>
      <c r="DL144" s="17"/>
      <c r="DM144" s="17"/>
      <c r="DN144" s="17"/>
      <c r="DO144" s="17"/>
      <c r="DP144" s="17"/>
      <c r="DQ144" s="17"/>
      <c r="DR144" s="17"/>
      <c r="DS144" s="17"/>
      <c r="DT144" s="17"/>
      <c r="DU144" s="17"/>
      <c r="DV144" s="17"/>
      <c r="DW144" s="17"/>
      <c r="DX144" s="17"/>
      <c r="DY144" s="17"/>
      <c r="DZ144" s="17"/>
      <c r="EA144" s="17"/>
      <c r="EB144" s="17"/>
      <c r="EC144" s="17"/>
      <c r="ED144" s="17"/>
      <c r="EE144" s="17"/>
      <c r="EF144" s="17"/>
      <c r="EG144" s="17"/>
      <c r="EH144" s="17"/>
      <c r="EI144" s="17"/>
      <c r="EJ144" s="17"/>
      <c r="EK144" s="17"/>
      <c r="EL144" s="17"/>
      <c r="EM144" s="17"/>
      <c r="EN144" s="17"/>
      <c r="EO144" s="17"/>
      <c r="EP144" s="17"/>
      <c r="EQ144" s="17"/>
      <c r="ER144" s="17"/>
      <c r="ES144" s="17"/>
      <c r="ET144" s="17"/>
      <c r="EU144" s="17"/>
      <c r="EV144" s="17"/>
      <c r="EW144" s="17"/>
      <c r="EX144" s="17"/>
      <c r="EY144" s="17"/>
      <c r="EZ144" s="17"/>
      <c r="FA144" s="17"/>
      <c r="FB144" s="17"/>
      <c r="FC144" s="17"/>
      <c r="FD144" s="17"/>
      <c r="FE144" s="17"/>
      <c r="FF144" s="17"/>
      <c r="FG144" s="17"/>
      <c r="FH144" s="17"/>
      <c r="FI144" s="17"/>
      <c r="FJ144" s="17"/>
      <c r="FK144" s="17"/>
      <c r="FL144" s="17"/>
      <c r="FM144" s="17"/>
      <c r="FN144" s="17"/>
      <c r="FO144" s="17"/>
      <c r="FP144" s="17"/>
      <c r="FQ144" s="17"/>
      <c r="FR144" s="17"/>
      <c r="FS144" s="17"/>
      <c r="FT144" s="17"/>
      <c r="FU144" s="17"/>
      <c r="FV144" s="17"/>
      <c r="FW144" s="17"/>
      <c r="FX144" s="17"/>
      <c r="FY144" s="17"/>
      <c r="FZ144" s="17"/>
      <c r="GA144" s="17"/>
      <c r="GB144" s="17"/>
      <c r="GC144" s="17"/>
      <c r="GD144" s="17"/>
      <c r="GE144" s="17"/>
      <c r="GF144" s="17"/>
      <c r="GG144" s="17"/>
      <c r="GH144" s="17"/>
      <c r="GI144" s="17"/>
      <c r="GJ144" s="17"/>
      <c r="GK144" s="17"/>
      <c r="GL144" s="17"/>
      <c r="GM144" s="17"/>
      <c r="GN144" s="17"/>
      <c r="GO144" s="17"/>
      <c r="GP144" s="17"/>
      <c r="GQ144" s="17"/>
      <c r="GR144" s="17"/>
      <c r="GS144" s="17"/>
      <c r="GT144" s="17"/>
      <c r="GU144" s="17"/>
      <c r="GV144" s="17"/>
      <c r="GW144" s="17"/>
      <c r="GX144" s="17"/>
      <c r="GY144" s="17"/>
      <c r="GZ144" s="17"/>
      <c r="HA144" s="17"/>
      <c r="HB144" s="17"/>
      <c r="HC144" s="17"/>
      <c r="HD144" s="17"/>
      <c r="HE144" s="17"/>
      <c r="HF144" s="17"/>
      <c r="HG144" s="17"/>
      <c r="HH144" s="17"/>
      <c r="HI144" s="17"/>
      <c r="HJ144" s="17"/>
      <c r="HK144" s="17"/>
      <c r="HL144" s="17"/>
      <c r="HM144" s="17"/>
      <c r="HN144" s="17"/>
      <c r="HO144" s="17"/>
      <c r="HP144" s="17"/>
      <c r="HQ144" s="17"/>
      <c r="HR144" s="17"/>
      <c r="HS144" s="17"/>
      <c r="HT144" s="17"/>
      <c r="HU144" s="17"/>
      <c r="HV144" s="17"/>
    </row>
    <row r="145" spans="1:230" s="23" customFormat="1" ht="15" customHeight="1">
      <c r="A145" s="42"/>
      <c r="B145" s="17"/>
      <c r="C145" s="22"/>
      <c r="D145" s="22"/>
      <c r="E145" s="17"/>
      <c r="F145" s="17"/>
      <c r="G145" s="17"/>
      <c r="H145" s="17"/>
      <c r="I145" s="17"/>
      <c r="J145" s="17"/>
      <c r="K145" s="80"/>
      <c r="L145" s="80"/>
      <c r="M145" s="22"/>
      <c r="N145" s="22"/>
      <c r="O145" s="22"/>
      <c r="P145" s="22"/>
      <c r="Q145" s="22"/>
      <c r="R145" s="22"/>
      <c r="S145" s="22"/>
      <c r="T145" s="22"/>
      <c r="U145" s="22"/>
      <c r="V145" s="22"/>
      <c r="W145" s="22"/>
      <c r="X145" s="22"/>
      <c r="Y145" s="22"/>
      <c r="Z145" s="22"/>
      <c r="AA145" s="22"/>
      <c r="AB145" s="42"/>
      <c r="AC145" s="17"/>
      <c r="AD145" s="17"/>
      <c r="AE145" s="17"/>
      <c r="AF145" s="17"/>
      <c r="AG145" s="17"/>
      <c r="AH145" s="17"/>
      <c r="AI145" s="17"/>
      <c r="AJ145" s="17"/>
      <c r="AK145" s="17"/>
      <c r="AL145" s="17"/>
      <c r="AM145" s="17"/>
      <c r="AN145" s="17"/>
      <c r="AO145" s="17"/>
      <c r="AP145" s="17"/>
      <c r="AQ145" s="17"/>
      <c r="AR145" s="17"/>
      <c r="AS145" s="17"/>
      <c r="AT145" s="17"/>
      <c r="AU145" s="17"/>
      <c r="AV145" s="17"/>
      <c r="AW145" s="17"/>
      <c r="AX145" s="17"/>
      <c r="AY145" s="17"/>
      <c r="AZ145" s="17"/>
      <c r="BA145" s="17"/>
      <c r="BB145" s="17"/>
      <c r="BC145" s="17"/>
      <c r="BD145" s="17"/>
      <c r="BE145" s="17"/>
      <c r="BF145" s="17"/>
      <c r="BG145" s="17"/>
      <c r="BH145" s="17"/>
      <c r="BI145" s="17"/>
      <c r="BJ145" s="17"/>
      <c r="BK145" s="17"/>
      <c r="BL145" s="17"/>
      <c r="BM145" s="17"/>
      <c r="BN145" s="17"/>
      <c r="BO145" s="17"/>
      <c r="BP145" s="17"/>
      <c r="BQ145" s="17"/>
      <c r="BR145" s="17"/>
      <c r="BS145" s="17"/>
      <c r="BT145" s="17"/>
      <c r="BU145" s="17"/>
      <c r="BV145" s="17"/>
      <c r="BW145" s="17"/>
      <c r="BX145" s="17"/>
      <c r="BY145" s="17"/>
      <c r="BZ145" s="17"/>
      <c r="CA145" s="17"/>
      <c r="CB145" s="17"/>
      <c r="CC145" s="17"/>
      <c r="CD145" s="17"/>
      <c r="CE145" s="17"/>
      <c r="CF145" s="17"/>
      <c r="CG145" s="17"/>
      <c r="CH145" s="17"/>
      <c r="CI145" s="17"/>
      <c r="CJ145" s="17"/>
      <c r="CK145" s="17"/>
      <c r="CL145" s="17"/>
      <c r="CM145" s="17"/>
      <c r="CN145" s="17"/>
      <c r="CO145" s="17"/>
      <c r="CP145" s="17"/>
      <c r="CQ145" s="17"/>
      <c r="CR145" s="17"/>
      <c r="CS145" s="17"/>
      <c r="CT145" s="17"/>
      <c r="CU145" s="17"/>
      <c r="CV145" s="17"/>
      <c r="CW145" s="17"/>
      <c r="CX145" s="17"/>
      <c r="CY145" s="17"/>
      <c r="CZ145" s="17"/>
      <c r="DA145" s="17"/>
      <c r="DB145" s="17"/>
      <c r="DC145" s="17"/>
      <c r="DD145" s="17"/>
      <c r="DE145" s="17"/>
      <c r="DF145" s="17"/>
      <c r="DG145" s="17"/>
      <c r="DH145" s="17"/>
      <c r="DI145" s="17"/>
      <c r="DJ145" s="17"/>
      <c r="DK145" s="17"/>
      <c r="DL145" s="17"/>
      <c r="DM145" s="17"/>
      <c r="DN145" s="17"/>
      <c r="DO145" s="17"/>
      <c r="DP145" s="17"/>
      <c r="DQ145" s="17"/>
      <c r="DR145" s="17"/>
      <c r="DS145" s="17"/>
      <c r="DT145" s="17"/>
      <c r="DU145" s="17"/>
      <c r="DV145" s="17"/>
      <c r="DW145" s="17"/>
      <c r="DX145" s="17"/>
      <c r="DY145" s="17"/>
      <c r="DZ145" s="17"/>
      <c r="EA145" s="17"/>
      <c r="EB145" s="17"/>
      <c r="EC145" s="17"/>
      <c r="ED145" s="17"/>
      <c r="EE145" s="17"/>
      <c r="EF145" s="17"/>
      <c r="EG145" s="17"/>
      <c r="EH145" s="17"/>
      <c r="EI145" s="17"/>
      <c r="EJ145" s="17"/>
      <c r="EK145" s="17"/>
      <c r="EL145" s="17"/>
      <c r="EM145" s="17"/>
      <c r="EN145" s="17"/>
      <c r="EO145" s="17"/>
      <c r="EP145" s="17"/>
      <c r="EQ145" s="17"/>
      <c r="ER145" s="17"/>
      <c r="ES145" s="17"/>
      <c r="ET145" s="17"/>
      <c r="EU145" s="17"/>
      <c r="EV145" s="17"/>
      <c r="EW145" s="17"/>
      <c r="EX145" s="17"/>
      <c r="EY145" s="17"/>
      <c r="EZ145" s="17"/>
      <c r="FA145" s="17"/>
      <c r="FB145" s="17"/>
      <c r="FC145" s="17"/>
      <c r="FD145" s="17"/>
      <c r="FE145" s="17"/>
      <c r="FF145" s="17"/>
      <c r="FG145" s="17"/>
      <c r="FH145" s="17"/>
      <c r="FI145" s="17"/>
      <c r="FJ145" s="17"/>
      <c r="FK145" s="17"/>
      <c r="FL145" s="17"/>
      <c r="FM145" s="17"/>
      <c r="FN145" s="17"/>
      <c r="FO145" s="17"/>
      <c r="FP145" s="17"/>
      <c r="FQ145" s="17"/>
      <c r="FR145" s="17"/>
      <c r="FS145" s="17"/>
      <c r="FT145" s="17"/>
      <c r="FU145" s="17"/>
      <c r="FV145" s="17"/>
      <c r="FW145" s="17"/>
      <c r="FX145" s="17"/>
      <c r="FY145" s="17"/>
      <c r="FZ145" s="17"/>
      <c r="GA145" s="17"/>
      <c r="GB145" s="17"/>
      <c r="GC145" s="17"/>
      <c r="GD145" s="17"/>
      <c r="GE145" s="17"/>
      <c r="GF145" s="17"/>
      <c r="GG145" s="17"/>
      <c r="GH145" s="17"/>
      <c r="GI145" s="17"/>
      <c r="GJ145" s="17"/>
      <c r="GK145" s="17"/>
      <c r="GL145" s="17"/>
      <c r="GM145" s="17"/>
      <c r="GN145" s="17"/>
      <c r="GO145" s="17"/>
      <c r="GP145" s="17"/>
      <c r="GQ145" s="17"/>
      <c r="GR145" s="17"/>
      <c r="GS145" s="17"/>
      <c r="GT145" s="17"/>
      <c r="GU145" s="17"/>
      <c r="GV145" s="17"/>
      <c r="GW145" s="17"/>
      <c r="GX145" s="17"/>
      <c r="GY145" s="17"/>
      <c r="GZ145" s="17"/>
      <c r="HA145" s="17"/>
      <c r="HB145" s="17"/>
      <c r="HC145" s="17"/>
      <c r="HD145" s="17"/>
      <c r="HE145" s="17"/>
      <c r="HF145" s="17"/>
      <c r="HG145" s="17"/>
      <c r="HH145" s="17"/>
      <c r="HI145" s="17"/>
      <c r="HJ145" s="17"/>
      <c r="HK145" s="17"/>
      <c r="HL145" s="17"/>
      <c r="HM145" s="17"/>
      <c r="HN145" s="17"/>
      <c r="HO145" s="17"/>
      <c r="HP145" s="17"/>
      <c r="HQ145" s="17"/>
      <c r="HR145" s="17"/>
      <c r="HS145" s="17"/>
      <c r="HT145" s="17"/>
      <c r="HU145" s="17"/>
      <c r="HV145" s="17"/>
    </row>
    <row r="146" spans="1:230" s="23" customFormat="1" ht="15" customHeight="1">
      <c r="A146" s="42"/>
      <c r="B146" s="17"/>
      <c r="C146" s="22"/>
      <c r="D146" s="22"/>
      <c r="E146" s="17"/>
      <c r="F146" s="17"/>
      <c r="G146" s="17"/>
      <c r="H146" s="17"/>
      <c r="I146" s="17"/>
      <c r="J146" s="17"/>
      <c r="K146" s="80"/>
      <c r="L146" s="80"/>
      <c r="M146" s="22"/>
      <c r="N146" s="22"/>
      <c r="O146" s="22"/>
      <c r="P146" s="22"/>
      <c r="Q146" s="22"/>
      <c r="R146" s="22"/>
      <c r="S146" s="22"/>
      <c r="T146" s="22"/>
      <c r="U146" s="22"/>
      <c r="V146" s="22"/>
      <c r="W146" s="22"/>
      <c r="X146" s="22"/>
      <c r="Y146" s="22"/>
      <c r="Z146" s="22"/>
      <c r="AA146" s="22"/>
      <c r="AB146" s="42"/>
      <c r="AC146" s="17"/>
      <c r="AD146" s="17"/>
      <c r="AE146" s="17"/>
      <c r="AF146" s="17"/>
      <c r="AG146" s="17"/>
      <c r="AH146" s="17"/>
      <c r="AI146" s="17"/>
      <c r="AJ146" s="17"/>
      <c r="AK146" s="17"/>
      <c r="AL146" s="17"/>
      <c r="AM146" s="17"/>
      <c r="AN146" s="17"/>
      <c r="AO146" s="17"/>
      <c r="AP146" s="17"/>
      <c r="AQ146" s="17"/>
      <c r="AR146" s="17"/>
      <c r="AS146" s="17"/>
      <c r="AT146" s="17"/>
      <c r="AU146" s="17"/>
      <c r="AV146" s="17"/>
      <c r="AW146" s="17"/>
      <c r="AX146" s="17"/>
      <c r="AY146" s="17"/>
      <c r="AZ146" s="17"/>
      <c r="BA146" s="17"/>
      <c r="BB146" s="17"/>
      <c r="BC146" s="17"/>
      <c r="BD146" s="17"/>
      <c r="BE146" s="17"/>
      <c r="BF146" s="17"/>
      <c r="BG146" s="17"/>
      <c r="BH146" s="17"/>
      <c r="BI146" s="17"/>
      <c r="BJ146" s="17"/>
      <c r="BK146" s="17"/>
      <c r="BL146" s="17"/>
      <c r="BM146" s="17"/>
      <c r="BN146" s="17"/>
      <c r="BO146" s="17"/>
      <c r="BP146" s="17"/>
      <c r="BQ146" s="17"/>
      <c r="BR146" s="17"/>
      <c r="BS146" s="17"/>
      <c r="BT146" s="17"/>
      <c r="BU146" s="17"/>
      <c r="BV146" s="17"/>
      <c r="BW146" s="17"/>
      <c r="BX146" s="17"/>
      <c r="BY146" s="17"/>
      <c r="BZ146" s="17"/>
      <c r="CA146" s="17"/>
      <c r="CB146" s="17"/>
      <c r="CC146" s="17"/>
      <c r="CD146" s="17"/>
      <c r="CE146" s="17"/>
      <c r="CF146" s="17"/>
      <c r="CG146" s="17"/>
      <c r="CH146" s="17"/>
      <c r="CI146" s="17"/>
      <c r="CJ146" s="17"/>
      <c r="CK146" s="17"/>
      <c r="CL146" s="17"/>
      <c r="CM146" s="17"/>
      <c r="CN146" s="17"/>
      <c r="CO146" s="17"/>
      <c r="CP146" s="17"/>
      <c r="CQ146" s="17"/>
      <c r="CR146" s="17"/>
      <c r="CS146" s="17"/>
      <c r="CT146" s="17"/>
      <c r="CU146" s="17"/>
      <c r="CV146" s="17"/>
      <c r="CW146" s="17"/>
      <c r="CX146" s="17"/>
      <c r="CY146" s="17"/>
      <c r="CZ146" s="17"/>
      <c r="DA146" s="17"/>
      <c r="DB146" s="17"/>
      <c r="DC146" s="17"/>
      <c r="DD146" s="17"/>
      <c r="DE146" s="17"/>
      <c r="DF146" s="17"/>
      <c r="DG146" s="17"/>
      <c r="DH146" s="17"/>
      <c r="DI146" s="17"/>
      <c r="DJ146" s="17"/>
      <c r="DK146" s="17"/>
      <c r="DL146" s="17"/>
      <c r="DM146" s="17"/>
      <c r="DN146" s="17"/>
      <c r="DO146" s="17"/>
      <c r="DP146" s="17"/>
      <c r="DQ146" s="17"/>
      <c r="DR146" s="17"/>
      <c r="DS146" s="17"/>
      <c r="DT146" s="17"/>
      <c r="DU146" s="17"/>
      <c r="DV146" s="17"/>
      <c r="DW146" s="17"/>
      <c r="DX146" s="17"/>
      <c r="DY146" s="17"/>
      <c r="DZ146" s="17"/>
      <c r="EA146" s="17"/>
      <c r="EB146" s="17"/>
      <c r="EC146" s="17"/>
      <c r="ED146" s="17"/>
      <c r="EE146" s="17"/>
      <c r="EF146" s="17"/>
      <c r="EG146" s="17"/>
      <c r="EH146" s="17"/>
      <c r="EI146" s="17"/>
      <c r="EJ146" s="17"/>
      <c r="EK146" s="17"/>
      <c r="EL146" s="17"/>
      <c r="EM146" s="17"/>
      <c r="EN146" s="17"/>
      <c r="EO146" s="17"/>
      <c r="EP146" s="17"/>
      <c r="EQ146" s="17"/>
      <c r="ER146" s="17"/>
      <c r="ES146" s="17"/>
      <c r="ET146" s="17"/>
      <c r="EU146" s="17"/>
      <c r="EV146" s="17"/>
      <c r="EW146" s="17"/>
      <c r="EX146" s="17"/>
      <c r="EY146" s="17"/>
      <c r="EZ146" s="17"/>
      <c r="FA146" s="17"/>
      <c r="FB146" s="17"/>
      <c r="FC146" s="17"/>
      <c r="FD146" s="17"/>
      <c r="FE146" s="17"/>
      <c r="FF146" s="17"/>
      <c r="FG146" s="17"/>
      <c r="FH146" s="17"/>
      <c r="FI146" s="17"/>
      <c r="FJ146" s="17"/>
      <c r="FK146" s="17"/>
      <c r="FL146" s="17"/>
      <c r="FM146" s="17"/>
      <c r="FN146" s="17"/>
      <c r="FO146" s="17"/>
      <c r="FP146" s="17"/>
      <c r="FQ146" s="17"/>
      <c r="FR146" s="17"/>
      <c r="FS146" s="17"/>
      <c r="FT146" s="17"/>
      <c r="FU146" s="17"/>
      <c r="FV146" s="17"/>
      <c r="FW146" s="17"/>
      <c r="FX146" s="17"/>
      <c r="FY146" s="17"/>
      <c r="FZ146" s="17"/>
      <c r="GA146" s="17"/>
      <c r="GB146" s="17"/>
      <c r="GC146" s="17"/>
      <c r="GD146" s="17"/>
      <c r="GE146" s="17"/>
      <c r="GF146" s="17"/>
      <c r="GG146" s="17"/>
      <c r="GH146" s="17"/>
      <c r="GI146" s="17"/>
      <c r="GJ146" s="17"/>
      <c r="GK146" s="17"/>
      <c r="GL146" s="17"/>
      <c r="GM146" s="17"/>
      <c r="GN146" s="17"/>
      <c r="GO146" s="17"/>
      <c r="GP146" s="17"/>
      <c r="GQ146" s="17"/>
      <c r="GR146" s="17"/>
      <c r="GS146" s="17"/>
      <c r="GT146" s="17"/>
      <c r="GU146" s="17"/>
      <c r="GV146" s="17"/>
      <c r="GW146" s="17"/>
      <c r="GX146" s="17"/>
      <c r="GY146" s="17"/>
      <c r="GZ146" s="17"/>
      <c r="HA146" s="17"/>
      <c r="HB146" s="17"/>
      <c r="HC146" s="17"/>
      <c r="HD146" s="17"/>
      <c r="HE146" s="17"/>
      <c r="HF146" s="17"/>
      <c r="HG146" s="17"/>
      <c r="HH146" s="17"/>
      <c r="HI146" s="17"/>
      <c r="HJ146" s="17"/>
      <c r="HK146" s="17"/>
      <c r="HL146" s="17"/>
      <c r="HM146" s="17"/>
      <c r="HN146" s="17"/>
      <c r="HO146" s="17"/>
      <c r="HP146" s="17"/>
      <c r="HQ146" s="17"/>
      <c r="HR146" s="17"/>
      <c r="HS146" s="17"/>
      <c r="HT146" s="17"/>
      <c r="HU146" s="17"/>
      <c r="HV146" s="17"/>
    </row>
    <row r="147" spans="1:230" s="23" customFormat="1" ht="15" customHeight="1">
      <c r="A147" s="42"/>
      <c r="B147" s="15"/>
      <c r="C147" s="121"/>
      <c r="D147" s="20"/>
      <c r="E147" s="20"/>
      <c r="F147" s="15"/>
      <c r="G147" s="20"/>
      <c r="H147" s="20"/>
      <c r="I147" s="20"/>
      <c r="J147" s="20"/>
      <c r="K147" s="20"/>
      <c r="L147" s="20"/>
      <c r="M147" s="121"/>
      <c r="N147" s="22"/>
      <c r="O147" s="22"/>
      <c r="P147" s="22"/>
      <c r="Q147" s="22"/>
      <c r="R147" s="22"/>
      <c r="S147" s="22"/>
      <c r="T147" s="22"/>
      <c r="U147" s="22"/>
      <c r="V147" s="22"/>
      <c r="W147" s="22"/>
      <c r="X147" s="22"/>
      <c r="Y147" s="22"/>
      <c r="Z147" s="22"/>
      <c r="AA147" s="22"/>
      <c r="AB147" s="42"/>
      <c r="AC147" s="17"/>
      <c r="AD147" s="17"/>
      <c r="AE147" s="17"/>
      <c r="AF147" s="17"/>
      <c r="AG147" s="17"/>
      <c r="AH147" s="17"/>
      <c r="AI147" s="17"/>
      <c r="AJ147" s="17"/>
      <c r="AK147" s="17"/>
      <c r="AL147" s="17"/>
      <c r="AM147" s="17"/>
      <c r="AN147" s="17"/>
      <c r="AO147" s="17"/>
      <c r="AP147" s="17"/>
      <c r="AQ147" s="17"/>
      <c r="AR147" s="17"/>
      <c r="AS147" s="17"/>
      <c r="AT147" s="17"/>
      <c r="AU147" s="17"/>
      <c r="AV147" s="17"/>
      <c r="AW147" s="17"/>
      <c r="AX147" s="17"/>
      <c r="AY147" s="17"/>
      <c r="AZ147" s="17"/>
      <c r="BA147" s="17"/>
      <c r="BB147" s="17"/>
      <c r="BC147" s="17"/>
      <c r="BD147" s="17"/>
      <c r="BE147" s="17"/>
      <c r="BF147" s="17"/>
      <c r="BG147" s="17"/>
      <c r="BH147" s="17"/>
      <c r="BI147" s="17"/>
      <c r="BJ147" s="17"/>
      <c r="BK147" s="17"/>
      <c r="BL147" s="17"/>
      <c r="BM147" s="17"/>
      <c r="BN147" s="17"/>
      <c r="BO147" s="17"/>
      <c r="BP147" s="17"/>
      <c r="BQ147" s="17"/>
      <c r="BR147" s="17"/>
      <c r="BS147" s="17"/>
      <c r="BT147" s="17"/>
      <c r="BU147" s="17"/>
      <c r="BV147" s="17"/>
      <c r="BW147" s="17"/>
      <c r="BX147" s="17"/>
      <c r="BY147" s="17"/>
      <c r="BZ147" s="17"/>
      <c r="CA147" s="17"/>
      <c r="CB147" s="17"/>
      <c r="CC147" s="17"/>
      <c r="CD147" s="17"/>
      <c r="CE147" s="17"/>
      <c r="CF147" s="17"/>
      <c r="CG147" s="17"/>
      <c r="CH147" s="17"/>
      <c r="CI147" s="17"/>
      <c r="CJ147" s="17"/>
      <c r="CK147" s="17"/>
      <c r="CL147" s="17"/>
      <c r="CM147" s="17"/>
      <c r="CN147" s="17"/>
      <c r="CO147" s="17"/>
      <c r="CP147" s="17"/>
      <c r="CQ147" s="17"/>
      <c r="CR147" s="17"/>
      <c r="CS147" s="17"/>
      <c r="CT147" s="17"/>
      <c r="CU147" s="17"/>
      <c r="CV147" s="17"/>
      <c r="CW147" s="17"/>
      <c r="CX147" s="17"/>
      <c r="CY147" s="17"/>
      <c r="CZ147" s="17"/>
      <c r="DA147" s="17"/>
      <c r="DB147" s="17"/>
      <c r="DC147" s="17"/>
      <c r="DD147" s="17"/>
      <c r="DE147" s="17"/>
      <c r="DF147" s="17"/>
      <c r="DG147" s="17"/>
      <c r="DH147" s="17"/>
      <c r="DI147" s="17"/>
      <c r="DJ147" s="17"/>
      <c r="DK147" s="17"/>
      <c r="DL147" s="17"/>
      <c r="DM147" s="17"/>
      <c r="DN147" s="17"/>
      <c r="DO147" s="17"/>
      <c r="DP147" s="17"/>
      <c r="DQ147" s="17"/>
      <c r="DR147" s="17"/>
      <c r="DS147" s="17"/>
      <c r="DT147" s="17"/>
      <c r="DU147" s="17"/>
      <c r="DV147" s="17"/>
      <c r="DW147" s="17"/>
      <c r="DX147" s="17"/>
      <c r="DY147" s="17"/>
      <c r="DZ147" s="17"/>
      <c r="EA147" s="17"/>
      <c r="EB147" s="17"/>
      <c r="EC147" s="17"/>
      <c r="ED147" s="17"/>
      <c r="EE147" s="17"/>
      <c r="EF147" s="17"/>
      <c r="EG147" s="17"/>
      <c r="EH147" s="17"/>
      <c r="EI147" s="17"/>
      <c r="EJ147" s="17"/>
      <c r="EK147" s="17"/>
      <c r="EL147" s="17"/>
      <c r="EM147" s="17"/>
      <c r="EN147" s="17"/>
      <c r="EO147" s="17"/>
      <c r="EP147" s="17"/>
      <c r="EQ147" s="17"/>
      <c r="ER147" s="17"/>
      <c r="ES147" s="17"/>
      <c r="ET147" s="17"/>
      <c r="EU147" s="17"/>
      <c r="EV147" s="17"/>
      <c r="EW147" s="17"/>
      <c r="EX147" s="17"/>
      <c r="EY147" s="17"/>
      <c r="EZ147" s="17"/>
      <c r="FA147" s="17"/>
      <c r="FB147" s="17"/>
      <c r="FC147" s="17"/>
      <c r="FD147" s="17"/>
      <c r="FE147" s="17"/>
      <c r="FF147" s="17"/>
      <c r="FG147" s="17"/>
      <c r="FH147" s="17"/>
      <c r="FI147" s="17"/>
      <c r="FJ147" s="17"/>
      <c r="FK147" s="17"/>
      <c r="FL147" s="17"/>
      <c r="FM147" s="17"/>
      <c r="FN147" s="17"/>
      <c r="FO147" s="17"/>
      <c r="FP147" s="17"/>
      <c r="FQ147" s="17"/>
      <c r="FR147" s="17"/>
      <c r="FS147" s="17"/>
      <c r="FT147" s="17"/>
      <c r="FU147" s="17"/>
      <c r="FV147" s="17"/>
      <c r="FW147" s="17"/>
      <c r="FX147" s="17"/>
      <c r="FY147" s="17"/>
      <c r="FZ147" s="17"/>
      <c r="GA147" s="17"/>
      <c r="GB147" s="17"/>
      <c r="GC147" s="17"/>
      <c r="GD147" s="17"/>
      <c r="GE147" s="17"/>
      <c r="GF147" s="17"/>
      <c r="GG147" s="17"/>
      <c r="GH147" s="17"/>
      <c r="GI147" s="17"/>
      <c r="GJ147" s="17"/>
      <c r="GK147" s="17"/>
      <c r="GL147" s="17"/>
      <c r="GM147" s="17"/>
      <c r="GN147" s="17"/>
      <c r="GO147" s="17"/>
      <c r="GP147" s="17"/>
      <c r="GQ147" s="17"/>
      <c r="GR147" s="17"/>
      <c r="GS147" s="17"/>
      <c r="GT147" s="17"/>
      <c r="GU147" s="17"/>
      <c r="GV147" s="17"/>
      <c r="GW147" s="17"/>
      <c r="GX147" s="17"/>
      <c r="GY147" s="17"/>
      <c r="GZ147" s="17"/>
      <c r="HA147" s="17"/>
      <c r="HB147" s="17"/>
      <c r="HC147" s="17"/>
      <c r="HD147" s="17"/>
      <c r="HE147" s="17"/>
      <c r="HF147" s="17"/>
      <c r="HG147" s="17"/>
      <c r="HH147" s="17"/>
      <c r="HI147" s="17"/>
      <c r="HJ147" s="17"/>
      <c r="HK147" s="17"/>
      <c r="HL147" s="17"/>
      <c r="HM147" s="17"/>
      <c r="HN147" s="17"/>
      <c r="HO147" s="17"/>
      <c r="HP147" s="17"/>
      <c r="HQ147" s="17"/>
      <c r="HR147" s="17"/>
      <c r="HS147" s="17"/>
      <c r="HT147" s="17"/>
      <c r="HU147" s="17"/>
      <c r="HV147" s="17"/>
    </row>
    <row r="148" spans="1:230" s="23" customFormat="1" ht="15" customHeight="1">
      <c r="A148" s="42"/>
      <c r="B148" s="15"/>
      <c r="C148" s="45"/>
      <c r="D148" s="125" t="s">
        <v>526</v>
      </c>
      <c r="E148" s="55"/>
      <c r="F148" s="54"/>
      <c r="G148" s="54"/>
      <c r="H148" s="55"/>
      <c r="I148" s="125"/>
      <c r="J148" s="55"/>
      <c r="K148" s="75"/>
      <c r="L148" s="141"/>
      <c r="M148" s="75"/>
      <c r="N148" s="22"/>
      <c r="O148" s="22"/>
      <c r="P148" s="22"/>
      <c r="Q148" s="22"/>
      <c r="R148" s="22"/>
      <c r="S148" s="22"/>
      <c r="T148" s="22"/>
      <c r="U148" s="22"/>
      <c r="V148" s="22"/>
      <c r="W148" s="22"/>
      <c r="X148" s="22"/>
      <c r="Y148" s="22"/>
      <c r="Z148" s="22"/>
      <c r="AA148" s="22"/>
      <c r="AB148" s="42"/>
      <c r="AC148" s="17"/>
      <c r="AD148" s="17"/>
      <c r="AE148" s="17"/>
      <c r="AF148" s="17"/>
      <c r="AG148" s="17"/>
      <c r="AH148" s="17"/>
      <c r="AI148" s="17"/>
      <c r="AJ148" s="17"/>
      <c r="AK148" s="17"/>
      <c r="AL148" s="17"/>
      <c r="AM148" s="17"/>
      <c r="AN148" s="17"/>
      <c r="AO148" s="17"/>
      <c r="AP148" s="17"/>
      <c r="AQ148" s="17"/>
      <c r="AR148" s="17"/>
      <c r="AS148" s="17"/>
      <c r="AT148" s="17"/>
      <c r="AU148" s="17"/>
      <c r="AV148" s="17"/>
      <c r="AW148" s="17"/>
      <c r="AX148" s="17"/>
      <c r="AY148" s="17"/>
      <c r="AZ148" s="17"/>
      <c r="BA148" s="17"/>
      <c r="BB148" s="17"/>
      <c r="BC148" s="17"/>
      <c r="BD148" s="17"/>
      <c r="BE148" s="17"/>
      <c r="BF148" s="17"/>
      <c r="BG148" s="17"/>
      <c r="BH148" s="17"/>
      <c r="BI148" s="17"/>
      <c r="BJ148" s="17"/>
      <c r="BK148" s="17"/>
      <c r="BL148" s="17"/>
      <c r="BM148" s="17"/>
      <c r="BN148" s="17"/>
      <c r="BO148" s="17"/>
      <c r="BP148" s="17"/>
      <c r="BQ148" s="17"/>
      <c r="BR148" s="17"/>
      <c r="BS148" s="17"/>
      <c r="BT148" s="17"/>
      <c r="BU148" s="17"/>
      <c r="BV148" s="17"/>
      <c r="BW148" s="17"/>
      <c r="BX148" s="17"/>
      <c r="BY148" s="17"/>
      <c r="BZ148" s="17"/>
      <c r="CA148" s="17"/>
      <c r="CB148" s="17"/>
      <c r="CC148" s="17"/>
      <c r="CD148" s="17"/>
      <c r="CE148" s="17"/>
      <c r="CF148" s="17"/>
      <c r="CG148" s="17"/>
      <c r="CH148" s="17"/>
      <c r="CI148" s="17"/>
      <c r="CJ148" s="17"/>
      <c r="CK148" s="17"/>
      <c r="CL148" s="17"/>
      <c r="CM148" s="17"/>
      <c r="CN148" s="17"/>
      <c r="CO148" s="17"/>
      <c r="CP148" s="17"/>
      <c r="CQ148" s="17"/>
      <c r="CR148" s="17"/>
      <c r="CS148" s="17"/>
      <c r="CT148" s="17"/>
      <c r="CU148" s="17"/>
      <c r="CV148" s="17"/>
      <c r="CW148" s="17"/>
      <c r="CX148" s="17"/>
      <c r="CY148" s="17"/>
      <c r="CZ148" s="17"/>
      <c r="DA148" s="17"/>
      <c r="DB148" s="17"/>
      <c r="DC148" s="17"/>
      <c r="DD148" s="17"/>
      <c r="DE148" s="17"/>
      <c r="DF148" s="17"/>
      <c r="DG148" s="17"/>
      <c r="DH148" s="17"/>
      <c r="DI148" s="17"/>
      <c r="DJ148" s="17"/>
      <c r="DK148" s="17"/>
      <c r="DL148" s="17"/>
      <c r="DM148" s="17"/>
      <c r="DN148" s="17"/>
      <c r="DO148" s="17"/>
      <c r="DP148" s="17"/>
      <c r="DQ148" s="17"/>
      <c r="DR148" s="17"/>
      <c r="DS148" s="17"/>
      <c r="DT148" s="17"/>
      <c r="DU148" s="17"/>
      <c r="DV148" s="17"/>
      <c r="DW148" s="17"/>
      <c r="DX148" s="17"/>
      <c r="DY148" s="17"/>
      <c r="DZ148" s="17"/>
      <c r="EA148" s="17"/>
      <c r="EB148" s="17"/>
      <c r="EC148" s="17"/>
      <c r="ED148" s="17"/>
      <c r="EE148" s="17"/>
      <c r="EF148" s="17"/>
      <c r="EG148" s="17"/>
      <c r="EH148" s="17"/>
      <c r="EI148" s="17"/>
      <c r="EJ148" s="17"/>
      <c r="EK148" s="17"/>
      <c r="EL148" s="17"/>
      <c r="EM148" s="17"/>
      <c r="EN148" s="17"/>
      <c r="EO148" s="17"/>
      <c r="EP148" s="17"/>
      <c r="EQ148" s="17"/>
      <c r="ER148" s="17"/>
      <c r="ES148" s="17"/>
      <c r="ET148" s="17"/>
      <c r="EU148" s="17"/>
      <c r="EV148" s="17"/>
      <c r="EW148" s="17"/>
      <c r="EX148" s="17"/>
      <c r="EY148" s="17"/>
      <c r="EZ148" s="17"/>
      <c r="FA148" s="17"/>
      <c r="FB148" s="17"/>
      <c r="FC148" s="17"/>
      <c r="FD148" s="17"/>
      <c r="FE148" s="17"/>
      <c r="FF148" s="17"/>
      <c r="FG148" s="17"/>
      <c r="FH148" s="17"/>
      <c r="FI148" s="17"/>
      <c r="FJ148" s="17"/>
      <c r="FK148" s="17"/>
      <c r="FL148" s="17"/>
      <c r="FM148" s="17"/>
      <c r="FN148" s="17"/>
      <c r="FO148" s="17"/>
      <c r="FP148" s="17"/>
      <c r="FQ148" s="17"/>
      <c r="FR148" s="17"/>
      <c r="FS148" s="17"/>
      <c r="FT148" s="17"/>
      <c r="FU148" s="17"/>
      <c r="FV148" s="17"/>
      <c r="FW148" s="17"/>
      <c r="FX148" s="17"/>
      <c r="FY148" s="17"/>
      <c r="FZ148" s="17"/>
      <c r="GA148" s="17"/>
      <c r="GB148" s="17"/>
      <c r="GC148" s="17"/>
      <c r="GD148" s="17"/>
      <c r="GE148" s="17"/>
      <c r="GF148" s="17"/>
      <c r="GG148" s="17"/>
      <c r="GH148" s="17"/>
      <c r="GI148" s="17"/>
      <c r="GJ148" s="17"/>
      <c r="GK148" s="17"/>
      <c r="GL148" s="17"/>
      <c r="GM148" s="17"/>
      <c r="GN148" s="17"/>
      <c r="GO148" s="17"/>
      <c r="GP148" s="17"/>
      <c r="GQ148" s="17"/>
      <c r="GR148" s="17"/>
      <c r="GS148" s="17"/>
      <c r="GT148" s="17"/>
      <c r="GU148" s="17"/>
      <c r="GV148" s="17"/>
      <c r="GW148" s="17"/>
      <c r="GX148" s="17"/>
      <c r="GY148" s="17"/>
      <c r="GZ148" s="17"/>
      <c r="HA148" s="17"/>
      <c r="HB148" s="17"/>
      <c r="HC148" s="17"/>
      <c r="HD148" s="17"/>
      <c r="HE148" s="17"/>
      <c r="HF148" s="17"/>
      <c r="HG148" s="17"/>
      <c r="HH148" s="17"/>
      <c r="HI148" s="17"/>
      <c r="HJ148" s="17"/>
      <c r="HK148" s="17"/>
      <c r="HL148" s="17"/>
      <c r="HM148" s="17"/>
      <c r="HN148" s="17"/>
      <c r="HO148" s="17"/>
      <c r="HP148" s="17"/>
      <c r="HQ148" s="17"/>
      <c r="HR148" s="17"/>
      <c r="HS148" s="17"/>
      <c r="HT148" s="17"/>
      <c r="HU148" s="17"/>
      <c r="HV148" s="17"/>
    </row>
    <row r="149" spans="1:230" s="23" customFormat="1" ht="15" customHeight="1">
      <c r="A149" s="42"/>
      <c r="B149" s="15"/>
      <c r="C149" s="45"/>
      <c r="D149" s="49"/>
      <c r="E149" s="45"/>
      <c r="F149" s="49"/>
      <c r="G149" s="49"/>
      <c r="H149" s="45"/>
      <c r="I149" s="45"/>
      <c r="J149" s="20"/>
      <c r="K149" s="20"/>
      <c r="L149" s="20"/>
      <c r="M149" s="20"/>
      <c r="N149" s="22"/>
      <c r="O149" s="22"/>
      <c r="P149" s="22"/>
      <c r="Q149" s="22"/>
      <c r="R149" s="22"/>
      <c r="S149" s="22"/>
      <c r="T149" s="22"/>
      <c r="U149" s="22"/>
      <c r="V149" s="22"/>
      <c r="W149" s="22"/>
      <c r="X149" s="22"/>
      <c r="Y149" s="22"/>
      <c r="Z149" s="22"/>
      <c r="AA149" s="22"/>
      <c r="AB149" s="42"/>
      <c r="AC149" s="17"/>
      <c r="AD149" s="17"/>
      <c r="AE149" s="17"/>
      <c r="AF149" s="17"/>
      <c r="AG149" s="17"/>
      <c r="AH149" s="17"/>
      <c r="AI149" s="17"/>
      <c r="AJ149" s="17"/>
      <c r="AK149" s="17"/>
      <c r="AL149" s="17"/>
      <c r="AM149" s="17"/>
      <c r="AN149" s="17"/>
      <c r="AO149" s="17"/>
      <c r="AP149" s="17"/>
      <c r="AQ149" s="17"/>
      <c r="AR149" s="17"/>
      <c r="AS149" s="17"/>
      <c r="AT149" s="17"/>
      <c r="AU149" s="17"/>
      <c r="AV149" s="17"/>
      <c r="AW149" s="17"/>
      <c r="AX149" s="17"/>
      <c r="AY149" s="17"/>
      <c r="AZ149" s="17"/>
      <c r="BA149" s="17"/>
      <c r="BB149" s="17"/>
      <c r="BC149" s="17"/>
      <c r="BD149" s="17"/>
      <c r="BE149" s="17"/>
      <c r="BF149" s="17"/>
      <c r="BG149" s="17"/>
      <c r="BH149" s="17"/>
      <c r="BI149" s="17"/>
      <c r="BJ149" s="17"/>
      <c r="BK149" s="17"/>
      <c r="BL149" s="17"/>
      <c r="BM149" s="17"/>
      <c r="BN149" s="17"/>
      <c r="BO149" s="17"/>
      <c r="BP149" s="17"/>
      <c r="BQ149" s="17"/>
      <c r="BR149" s="17"/>
      <c r="BS149" s="17"/>
      <c r="BT149" s="17"/>
      <c r="BU149" s="17"/>
      <c r="BV149" s="17"/>
      <c r="BW149" s="17"/>
      <c r="BX149" s="17"/>
      <c r="BY149" s="17"/>
      <c r="BZ149" s="17"/>
      <c r="CA149" s="17"/>
      <c r="CB149" s="17"/>
      <c r="CC149" s="17"/>
      <c r="CD149" s="17"/>
      <c r="CE149" s="17"/>
      <c r="CF149" s="17"/>
      <c r="CG149" s="17"/>
      <c r="CH149" s="17"/>
      <c r="CI149" s="17"/>
      <c r="CJ149" s="17"/>
      <c r="CK149" s="17"/>
      <c r="CL149" s="17"/>
      <c r="CM149" s="17"/>
      <c r="CN149" s="17"/>
      <c r="CO149" s="17"/>
      <c r="CP149" s="17"/>
      <c r="CQ149" s="17"/>
      <c r="CR149" s="17"/>
      <c r="CS149" s="17"/>
      <c r="CT149" s="17"/>
      <c r="CU149" s="17"/>
      <c r="CV149" s="17"/>
      <c r="CW149" s="17"/>
      <c r="CX149" s="17"/>
      <c r="CY149" s="17"/>
      <c r="CZ149" s="17"/>
      <c r="DA149" s="17"/>
      <c r="DB149" s="17"/>
      <c r="DC149" s="17"/>
      <c r="DD149" s="17"/>
      <c r="DE149" s="17"/>
      <c r="DF149" s="17"/>
      <c r="DG149" s="17"/>
      <c r="DH149" s="17"/>
      <c r="DI149" s="17"/>
      <c r="DJ149" s="17"/>
      <c r="DK149" s="17"/>
      <c r="DL149" s="17"/>
      <c r="DM149" s="17"/>
      <c r="DN149" s="17"/>
      <c r="DO149" s="17"/>
      <c r="DP149" s="17"/>
      <c r="DQ149" s="17"/>
      <c r="DR149" s="17"/>
      <c r="DS149" s="17"/>
      <c r="DT149" s="17"/>
      <c r="DU149" s="17"/>
      <c r="DV149" s="17"/>
      <c r="DW149" s="17"/>
      <c r="DX149" s="17"/>
      <c r="DY149" s="17"/>
      <c r="DZ149" s="17"/>
      <c r="EA149" s="17"/>
      <c r="EB149" s="17"/>
      <c r="EC149" s="17"/>
      <c r="ED149" s="17"/>
      <c r="EE149" s="17"/>
      <c r="EF149" s="17"/>
      <c r="EG149" s="17"/>
      <c r="EH149" s="17"/>
      <c r="EI149" s="17"/>
      <c r="EJ149" s="17"/>
      <c r="EK149" s="17"/>
      <c r="EL149" s="17"/>
      <c r="EM149" s="17"/>
      <c r="EN149" s="17"/>
      <c r="EO149" s="17"/>
      <c r="EP149" s="17"/>
      <c r="EQ149" s="17"/>
      <c r="ER149" s="17"/>
      <c r="ES149" s="17"/>
      <c r="ET149" s="17"/>
      <c r="EU149" s="17"/>
      <c r="EV149" s="17"/>
      <c r="EW149" s="17"/>
      <c r="EX149" s="17"/>
      <c r="EY149" s="17"/>
      <c r="EZ149" s="17"/>
      <c r="FA149" s="17"/>
      <c r="FB149" s="17"/>
      <c r="FC149" s="17"/>
      <c r="FD149" s="17"/>
      <c r="FE149" s="17"/>
      <c r="FF149" s="17"/>
      <c r="FG149" s="17"/>
      <c r="FH149" s="17"/>
      <c r="FI149" s="17"/>
      <c r="FJ149" s="17"/>
      <c r="FK149" s="17"/>
      <c r="FL149" s="17"/>
      <c r="FM149" s="17"/>
      <c r="FN149" s="17"/>
      <c r="FO149" s="17"/>
      <c r="FP149" s="17"/>
      <c r="FQ149" s="17"/>
      <c r="FR149" s="17"/>
      <c r="FS149" s="17"/>
      <c r="FT149" s="17"/>
      <c r="FU149" s="17"/>
      <c r="FV149" s="17"/>
      <c r="FW149" s="17"/>
      <c r="FX149" s="17"/>
      <c r="FY149" s="17"/>
      <c r="FZ149" s="17"/>
      <c r="GA149" s="17"/>
      <c r="GB149" s="17"/>
      <c r="GC149" s="17"/>
      <c r="GD149" s="17"/>
      <c r="GE149" s="17"/>
      <c r="GF149" s="17"/>
      <c r="GG149" s="17"/>
      <c r="GH149" s="17"/>
      <c r="GI149" s="17"/>
      <c r="GJ149" s="17"/>
      <c r="GK149" s="17"/>
      <c r="GL149" s="17"/>
      <c r="GM149" s="17"/>
      <c r="GN149" s="17"/>
      <c r="GO149" s="17"/>
      <c r="GP149" s="17"/>
      <c r="GQ149" s="17"/>
      <c r="GR149" s="17"/>
      <c r="GS149" s="17"/>
      <c r="GT149" s="17"/>
      <c r="GU149" s="17"/>
      <c r="GV149" s="17"/>
      <c r="GW149" s="17"/>
      <c r="GX149" s="17"/>
      <c r="GY149" s="17"/>
      <c r="GZ149" s="17"/>
      <c r="HA149" s="17"/>
      <c r="HB149" s="17"/>
      <c r="HC149" s="17"/>
      <c r="HD149" s="17"/>
      <c r="HE149" s="17"/>
      <c r="HF149" s="17"/>
      <c r="HG149" s="17"/>
      <c r="HH149" s="17"/>
      <c r="HI149" s="17"/>
      <c r="HJ149" s="17"/>
      <c r="HK149" s="17"/>
      <c r="HL149" s="17"/>
      <c r="HM149" s="17"/>
      <c r="HN149" s="17"/>
      <c r="HO149" s="17"/>
      <c r="HP149" s="17"/>
      <c r="HQ149" s="17"/>
      <c r="HR149" s="17"/>
      <c r="HS149" s="17"/>
      <c r="HT149" s="17"/>
      <c r="HU149" s="17"/>
      <c r="HV149" s="17"/>
    </row>
    <row r="150" spans="1:230" s="23" customFormat="1" ht="15" customHeight="1">
      <c r="A150" s="42"/>
      <c r="B150" s="17"/>
      <c r="C150" s="57" t="s">
        <v>521</v>
      </c>
      <c r="D150" s="20"/>
      <c r="E150" s="20"/>
      <c r="F150" s="126"/>
      <c r="G150" s="58"/>
      <c r="H150" s="15"/>
      <c r="I150" s="130">
        <f>Obliczenia1!L78+Obliczenia1!L83</f>
        <v>555</v>
      </c>
      <c r="J150" s="58" t="s">
        <v>17</v>
      </c>
      <c r="K150" s="80"/>
      <c r="L150" s="80"/>
      <c r="M150" s="22"/>
      <c r="N150" s="22"/>
      <c r="O150" s="22"/>
      <c r="P150" s="22"/>
      <c r="Q150" s="22"/>
      <c r="R150" s="22"/>
      <c r="S150" s="22"/>
      <c r="T150" s="22"/>
      <c r="U150" s="22"/>
      <c r="V150" s="22"/>
      <c r="W150" s="22"/>
      <c r="X150" s="22"/>
      <c r="Y150" s="22"/>
      <c r="Z150" s="22"/>
      <c r="AA150" s="22"/>
      <c r="AB150" s="42"/>
      <c r="AC150" s="17"/>
      <c r="AD150" s="17"/>
      <c r="AE150" s="17"/>
      <c r="AF150" s="17"/>
      <c r="AG150" s="17"/>
      <c r="AH150" s="17"/>
      <c r="AI150" s="17"/>
      <c r="AJ150" s="17"/>
      <c r="AK150" s="17"/>
      <c r="AL150" s="17"/>
      <c r="AM150" s="17"/>
      <c r="AN150" s="17"/>
      <c r="AO150" s="17"/>
      <c r="AP150" s="17"/>
      <c r="AQ150" s="17"/>
      <c r="AR150" s="17"/>
      <c r="AS150" s="17"/>
      <c r="AT150" s="17"/>
      <c r="AU150" s="17"/>
      <c r="AV150" s="17"/>
      <c r="AW150" s="17"/>
      <c r="AX150" s="17"/>
      <c r="AY150" s="17"/>
      <c r="AZ150" s="17"/>
      <c r="BA150" s="17"/>
      <c r="BB150" s="17"/>
      <c r="BC150" s="17"/>
      <c r="BD150" s="17"/>
      <c r="BE150" s="17"/>
      <c r="BF150" s="17"/>
      <c r="BG150" s="17"/>
      <c r="BH150" s="17"/>
      <c r="BI150" s="17"/>
      <c r="BJ150" s="17"/>
      <c r="BK150" s="17"/>
      <c r="BL150" s="17"/>
      <c r="BM150" s="17"/>
      <c r="BN150" s="17"/>
      <c r="BO150" s="17"/>
      <c r="BP150" s="17"/>
      <c r="BQ150" s="17"/>
      <c r="BR150" s="17"/>
      <c r="BS150" s="17"/>
      <c r="BT150" s="17"/>
      <c r="BU150" s="17"/>
      <c r="BV150" s="17"/>
      <c r="BW150" s="17"/>
      <c r="BX150" s="17"/>
      <c r="BY150" s="17"/>
      <c r="BZ150" s="17"/>
      <c r="CA150" s="17"/>
      <c r="CB150" s="17"/>
      <c r="CC150" s="17"/>
      <c r="CD150" s="17"/>
      <c r="CE150" s="17"/>
      <c r="CF150" s="17"/>
      <c r="CG150" s="17"/>
      <c r="CH150" s="17"/>
      <c r="CI150" s="17"/>
      <c r="CJ150" s="17"/>
      <c r="CK150" s="17"/>
      <c r="CL150" s="17"/>
      <c r="CM150" s="17"/>
      <c r="CN150" s="17"/>
      <c r="CO150" s="17"/>
      <c r="CP150" s="17"/>
      <c r="CQ150" s="17"/>
      <c r="CR150" s="17"/>
      <c r="CS150" s="17"/>
      <c r="CT150" s="17"/>
      <c r="CU150" s="17"/>
      <c r="CV150" s="17"/>
      <c r="CW150" s="17"/>
      <c r="CX150" s="17"/>
      <c r="CY150" s="17"/>
      <c r="CZ150" s="17"/>
      <c r="DA150" s="17"/>
      <c r="DB150" s="17"/>
      <c r="DC150" s="17"/>
      <c r="DD150" s="17"/>
      <c r="DE150" s="17"/>
      <c r="DF150" s="17"/>
      <c r="DG150" s="17"/>
      <c r="DH150" s="17"/>
      <c r="DI150" s="17"/>
      <c r="DJ150" s="17"/>
      <c r="DK150" s="17"/>
      <c r="DL150" s="17"/>
      <c r="DM150" s="17"/>
      <c r="DN150" s="17"/>
      <c r="DO150" s="17"/>
      <c r="DP150" s="17"/>
      <c r="DQ150" s="17"/>
      <c r="DR150" s="17"/>
      <c r="DS150" s="17"/>
      <c r="DT150" s="17"/>
      <c r="DU150" s="17"/>
      <c r="DV150" s="17"/>
      <c r="DW150" s="17"/>
      <c r="DX150" s="17"/>
      <c r="DY150" s="17"/>
      <c r="DZ150" s="17"/>
      <c r="EA150" s="17"/>
      <c r="EB150" s="17"/>
      <c r="EC150" s="17"/>
      <c r="ED150" s="17"/>
      <c r="EE150" s="17"/>
      <c r="EF150" s="17"/>
      <c r="EG150" s="17"/>
      <c r="EH150" s="17"/>
      <c r="EI150" s="17"/>
      <c r="EJ150" s="17"/>
      <c r="EK150" s="17"/>
      <c r="EL150" s="17"/>
      <c r="EM150" s="17"/>
      <c r="EN150" s="17"/>
      <c r="EO150" s="17"/>
      <c r="EP150" s="17"/>
      <c r="EQ150" s="17"/>
      <c r="ER150" s="17"/>
      <c r="ES150" s="17"/>
      <c r="ET150" s="17"/>
      <c r="EU150" s="17"/>
      <c r="EV150" s="17"/>
      <c r="EW150" s="17"/>
      <c r="EX150" s="17"/>
      <c r="EY150" s="17"/>
      <c r="EZ150" s="17"/>
      <c r="FA150" s="17"/>
      <c r="FB150" s="17"/>
      <c r="FC150" s="17"/>
      <c r="FD150" s="17"/>
      <c r="FE150" s="17"/>
      <c r="FF150" s="17"/>
      <c r="FG150" s="17"/>
      <c r="FH150" s="17"/>
      <c r="FI150" s="17"/>
      <c r="FJ150" s="17"/>
      <c r="FK150" s="17"/>
      <c r="FL150" s="17"/>
      <c r="FM150" s="17"/>
      <c r="FN150" s="17"/>
      <c r="FO150" s="17"/>
      <c r="FP150" s="17"/>
      <c r="FQ150" s="17"/>
      <c r="FR150" s="17"/>
      <c r="FS150" s="17"/>
      <c r="FT150" s="17"/>
      <c r="FU150" s="17"/>
      <c r="FV150" s="17"/>
      <c r="FW150" s="17"/>
      <c r="FX150" s="17"/>
      <c r="FY150" s="17"/>
      <c r="FZ150" s="17"/>
      <c r="GA150" s="17"/>
      <c r="GB150" s="17"/>
      <c r="GC150" s="17"/>
      <c r="GD150" s="17"/>
      <c r="GE150" s="17"/>
      <c r="GF150" s="17"/>
      <c r="GG150" s="17"/>
      <c r="GH150" s="17"/>
      <c r="GI150" s="17"/>
      <c r="GJ150" s="17"/>
      <c r="GK150" s="17"/>
      <c r="GL150" s="17"/>
      <c r="GM150" s="17"/>
      <c r="GN150" s="17"/>
      <c r="GO150" s="17"/>
      <c r="GP150" s="17"/>
      <c r="GQ150" s="17"/>
      <c r="GR150" s="17"/>
      <c r="GS150" s="17"/>
      <c r="GT150" s="17"/>
      <c r="GU150" s="17"/>
      <c r="GV150" s="17"/>
      <c r="GW150" s="17"/>
      <c r="GX150" s="17"/>
      <c r="GY150" s="17"/>
      <c r="GZ150" s="17"/>
      <c r="HA150" s="17"/>
      <c r="HB150" s="17"/>
      <c r="HC150" s="17"/>
      <c r="HD150" s="17"/>
      <c r="HE150" s="17"/>
      <c r="HF150" s="17"/>
      <c r="HG150" s="17"/>
      <c r="HH150" s="17"/>
      <c r="HI150" s="17"/>
      <c r="HJ150" s="17"/>
      <c r="HK150" s="17"/>
      <c r="HL150" s="17"/>
      <c r="HM150" s="17"/>
      <c r="HN150" s="17"/>
      <c r="HO150" s="17"/>
      <c r="HP150" s="17"/>
      <c r="HQ150" s="17"/>
      <c r="HR150" s="17"/>
      <c r="HS150" s="17"/>
      <c r="HT150" s="17"/>
      <c r="HU150" s="17"/>
      <c r="HV150" s="17"/>
    </row>
    <row r="151" spans="1:230" s="23" customFormat="1" ht="15" customHeight="1">
      <c r="A151" s="42"/>
      <c r="B151" s="17"/>
      <c r="C151" s="22"/>
      <c r="D151" s="22"/>
      <c r="E151" s="17"/>
      <c r="F151" s="17"/>
      <c r="G151" s="17"/>
      <c r="H151" s="17"/>
      <c r="I151" s="17"/>
      <c r="J151" s="17"/>
      <c r="K151" s="80"/>
      <c r="L151" s="80"/>
      <c r="M151" s="22"/>
      <c r="N151" s="22"/>
      <c r="O151" s="22"/>
      <c r="P151" s="22"/>
      <c r="Q151" s="22"/>
      <c r="R151" s="22"/>
      <c r="S151" s="22"/>
      <c r="T151" s="22"/>
      <c r="U151" s="22"/>
      <c r="V151" s="22"/>
      <c r="W151" s="22"/>
      <c r="X151" s="22"/>
      <c r="Y151" s="22"/>
      <c r="Z151" s="22"/>
      <c r="AA151" s="22"/>
      <c r="AB151" s="42"/>
      <c r="AC151" s="17"/>
      <c r="AD151" s="17"/>
      <c r="AE151" s="17"/>
      <c r="AF151" s="17"/>
      <c r="AG151" s="17"/>
      <c r="AH151" s="17"/>
      <c r="AI151" s="17"/>
      <c r="AJ151" s="17"/>
      <c r="AK151" s="17"/>
      <c r="AL151" s="17"/>
      <c r="AM151" s="17"/>
      <c r="AN151" s="17"/>
      <c r="AO151" s="17"/>
      <c r="AP151" s="17"/>
      <c r="AQ151" s="17"/>
      <c r="AR151" s="17"/>
      <c r="AS151" s="17"/>
      <c r="AT151" s="17"/>
      <c r="AU151" s="17"/>
      <c r="AV151" s="17"/>
      <c r="AW151" s="17"/>
      <c r="AX151" s="17"/>
      <c r="AY151" s="17"/>
      <c r="AZ151" s="17"/>
      <c r="BA151" s="17"/>
      <c r="BB151" s="17"/>
      <c r="BC151" s="17"/>
      <c r="BD151" s="17"/>
      <c r="BE151" s="17"/>
      <c r="BF151" s="17"/>
      <c r="BG151" s="17"/>
      <c r="BH151" s="17"/>
      <c r="BI151" s="17"/>
      <c r="BJ151" s="17"/>
      <c r="BK151" s="17"/>
      <c r="BL151" s="17"/>
      <c r="BM151" s="17"/>
      <c r="BN151" s="17"/>
      <c r="BO151" s="17"/>
      <c r="BP151" s="17"/>
      <c r="BQ151" s="17"/>
      <c r="BR151" s="17"/>
      <c r="BS151" s="17"/>
      <c r="BT151" s="17"/>
      <c r="BU151" s="17"/>
      <c r="BV151" s="17"/>
      <c r="BW151" s="17"/>
      <c r="BX151" s="17"/>
      <c r="BY151" s="17"/>
      <c r="BZ151" s="17"/>
      <c r="CA151" s="17"/>
      <c r="CB151" s="17"/>
      <c r="CC151" s="17"/>
      <c r="CD151" s="17"/>
      <c r="CE151" s="17"/>
      <c r="CF151" s="17"/>
      <c r="CG151" s="17"/>
      <c r="CH151" s="17"/>
      <c r="CI151" s="17"/>
      <c r="CJ151" s="17"/>
      <c r="CK151" s="17"/>
      <c r="CL151" s="17"/>
      <c r="CM151" s="17"/>
      <c r="CN151" s="17"/>
      <c r="CO151" s="17"/>
      <c r="CP151" s="17"/>
      <c r="CQ151" s="17"/>
      <c r="CR151" s="17"/>
      <c r="CS151" s="17"/>
      <c r="CT151" s="17"/>
      <c r="CU151" s="17"/>
      <c r="CV151" s="17"/>
      <c r="CW151" s="17"/>
      <c r="CX151" s="17"/>
      <c r="CY151" s="17"/>
      <c r="CZ151" s="17"/>
      <c r="DA151" s="17"/>
      <c r="DB151" s="17"/>
      <c r="DC151" s="17"/>
      <c r="DD151" s="17"/>
      <c r="DE151" s="17"/>
      <c r="DF151" s="17"/>
      <c r="DG151" s="17"/>
      <c r="DH151" s="17"/>
      <c r="DI151" s="17"/>
      <c r="DJ151" s="17"/>
      <c r="DK151" s="17"/>
      <c r="DL151" s="17"/>
      <c r="DM151" s="17"/>
      <c r="DN151" s="17"/>
      <c r="DO151" s="17"/>
      <c r="DP151" s="17"/>
      <c r="DQ151" s="17"/>
      <c r="DR151" s="17"/>
      <c r="DS151" s="17"/>
      <c r="DT151" s="17"/>
      <c r="DU151" s="17"/>
      <c r="DV151" s="17"/>
      <c r="DW151" s="17"/>
      <c r="DX151" s="17"/>
      <c r="DY151" s="17"/>
      <c r="DZ151" s="17"/>
      <c r="EA151" s="17"/>
      <c r="EB151" s="17"/>
      <c r="EC151" s="17"/>
      <c r="ED151" s="17"/>
      <c r="EE151" s="17"/>
      <c r="EF151" s="17"/>
      <c r="EG151" s="17"/>
      <c r="EH151" s="17"/>
      <c r="EI151" s="17"/>
      <c r="EJ151" s="17"/>
      <c r="EK151" s="17"/>
      <c r="EL151" s="17"/>
      <c r="EM151" s="17"/>
      <c r="EN151" s="17"/>
      <c r="EO151" s="17"/>
      <c r="EP151" s="17"/>
      <c r="EQ151" s="17"/>
      <c r="ER151" s="17"/>
      <c r="ES151" s="17"/>
      <c r="ET151" s="17"/>
      <c r="EU151" s="17"/>
      <c r="EV151" s="17"/>
      <c r="EW151" s="17"/>
      <c r="EX151" s="17"/>
      <c r="EY151" s="17"/>
      <c r="EZ151" s="17"/>
      <c r="FA151" s="17"/>
      <c r="FB151" s="17"/>
      <c r="FC151" s="17"/>
      <c r="FD151" s="17"/>
      <c r="FE151" s="17"/>
      <c r="FF151" s="17"/>
      <c r="FG151" s="17"/>
      <c r="FH151" s="17"/>
      <c r="FI151" s="17"/>
      <c r="FJ151" s="17"/>
      <c r="FK151" s="17"/>
      <c r="FL151" s="17"/>
      <c r="FM151" s="17"/>
      <c r="FN151" s="17"/>
      <c r="FO151" s="17"/>
      <c r="FP151" s="17"/>
      <c r="FQ151" s="17"/>
      <c r="FR151" s="17"/>
      <c r="FS151" s="17"/>
      <c r="FT151" s="17"/>
      <c r="FU151" s="17"/>
      <c r="FV151" s="17"/>
      <c r="FW151" s="17"/>
      <c r="FX151" s="17"/>
      <c r="FY151" s="17"/>
      <c r="FZ151" s="17"/>
      <c r="GA151" s="17"/>
      <c r="GB151" s="17"/>
      <c r="GC151" s="17"/>
      <c r="GD151" s="17"/>
      <c r="GE151" s="17"/>
      <c r="GF151" s="17"/>
      <c r="GG151" s="17"/>
      <c r="GH151" s="17"/>
      <c r="GI151" s="17"/>
      <c r="GJ151" s="17"/>
      <c r="GK151" s="17"/>
      <c r="GL151" s="17"/>
      <c r="GM151" s="17"/>
      <c r="GN151" s="17"/>
      <c r="GO151" s="17"/>
      <c r="GP151" s="17"/>
      <c r="GQ151" s="17"/>
      <c r="GR151" s="17"/>
      <c r="GS151" s="17"/>
      <c r="GT151" s="17"/>
      <c r="GU151" s="17"/>
      <c r="GV151" s="17"/>
      <c r="GW151" s="17"/>
      <c r="GX151" s="17"/>
      <c r="GY151" s="17"/>
      <c r="GZ151" s="17"/>
      <c r="HA151" s="17"/>
      <c r="HB151" s="17"/>
      <c r="HC151" s="17"/>
      <c r="HD151" s="17"/>
      <c r="HE151" s="17"/>
      <c r="HF151" s="17"/>
      <c r="HG151" s="17"/>
      <c r="HH151" s="17"/>
      <c r="HI151" s="17"/>
      <c r="HJ151" s="17"/>
      <c r="HK151" s="17"/>
      <c r="HL151" s="17"/>
      <c r="HM151" s="17"/>
      <c r="HN151" s="17"/>
      <c r="HO151" s="17"/>
      <c r="HP151" s="17"/>
      <c r="HQ151" s="17"/>
      <c r="HR151" s="17"/>
      <c r="HS151" s="17"/>
      <c r="HT151" s="17"/>
      <c r="HU151" s="17"/>
      <c r="HV151" s="17"/>
    </row>
    <row r="152" spans="1:230" s="23" customFormat="1" ht="8.4" customHeight="1">
      <c r="A152" s="42"/>
      <c r="B152" s="17"/>
      <c r="C152" s="22"/>
      <c r="D152" s="22"/>
      <c r="E152" s="17"/>
      <c r="F152" s="17"/>
      <c r="G152" s="17"/>
      <c r="H152" s="17"/>
      <c r="I152" s="17"/>
      <c r="J152" s="17"/>
      <c r="K152" s="80"/>
      <c r="L152" s="80"/>
      <c r="M152" s="22"/>
      <c r="N152" s="22"/>
      <c r="O152" s="22"/>
      <c r="P152" s="22"/>
      <c r="Q152" s="22"/>
      <c r="R152" s="22"/>
      <c r="S152" s="22"/>
      <c r="T152" s="22"/>
      <c r="U152" s="22"/>
      <c r="V152" s="22"/>
      <c r="W152" s="22"/>
      <c r="X152" s="22"/>
      <c r="Y152" s="22"/>
      <c r="Z152" s="22"/>
      <c r="AA152" s="22"/>
      <c r="AB152" s="42"/>
      <c r="AC152" s="17"/>
      <c r="AD152" s="17"/>
      <c r="AE152" s="17"/>
      <c r="AF152" s="17"/>
      <c r="AG152" s="17"/>
      <c r="AH152" s="17"/>
      <c r="AI152" s="17"/>
      <c r="AJ152" s="17"/>
      <c r="AK152" s="17"/>
      <c r="AL152" s="17"/>
      <c r="AM152" s="17"/>
      <c r="AN152" s="17"/>
      <c r="AO152" s="17"/>
      <c r="AP152" s="17"/>
      <c r="AQ152" s="17"/>
      <c r="AR152" s="17"/>
      <c r="AS152" s="17"/>
      <c r="AT152" s="17"/>
      <c r="AU152" s="17"/>
      <c r="AV152" s="17"/>
      <c r="AW152" s="17"/>
      <c r="AX152" s="17"/>
      <c r="AY152" s="17"/>
      <c r="AZ152" s="17"/>
      <c r="BA152" s="17"/>
      <c r="BB152" s="17"/>
      <c r="BC152" s="17"/>
      <c r="BD152" s="17"/>
      <c r="BE152" s="17"/>
      <c r="BF152" s="17"/>
      <c r="BG152" s="17"/>
      <c r="BH152" s="17"/>
      <c r="BI152" s="17"/>
      <c r="BJ152" s="17"/>
      <c r="BK152" s="17"/>
      <c r="BL152" s="17"/>
      <c r="BM152" s="17"/>
      <c r="BN152" s="17"/>
      <c r="BO152" s="17"/>
      <c r="BP152" s="17"/>
      <c r="BQ152" s="17"/>
      <c r="BR152" s="17"/>
      <c r="BS152" s="17"/>
      <c r="BT152" s="17"/>
      <c r="BU152" s="17"/>
      <c r="BV152" s="17"/>
      <c r="BW152" s="17"/>
      <c r="BX152" s="17"/>
      <c r="BY152" s="17"/>
      <c r="BZ152" s="17"/>
      <c r="CA152" s="17"/>
      <c r="CB152" s="17"/>
      <c r="CC152" s="17"/>
      <c r="CD152" s="17"/>
      <c r="CE152" s="17"/>
      <c r="CF152" s="17"/>
      <c r="CG152" s="17"/>
      <c r="CH152" s="17"/>
      <c r="CI152" s="17"/>
      <c r="CJ152" s="17"/>
      <c r="CK152" s="17"/>
      <c r="CL152" s="17"/>
      <c r="CM152" s="17"/>
      <c r="CN152" s="17"/>
      <c r="CO152" s="17"/>
      <c r="CP152" s="17"/>
      <c r="CQ152" s="17"/>
      <c r="CR152" s="17"/>
      <c r="CS152" s="17"/>
      <c r="CT152" s="17"/>
      <c r="CU152" s="17"/>
      <c r="CV152" s="17"/>
      <c r="CW152" s="17"/>
      <c r="CX152" s="17"/>
      <c r="CY152" s="17"/>
      <c r="CZ152" s="17"/>
      <c r="DA152" s="17"/>
      <c r="DB152" s="17"/>
      <c r="DC152" s="17"/>
      <c r="DD152" s="17"/>
      <c r="DE152" s="17"/>
      <c r="DF152" s="17"/>
      <c r="DG152" s="17"/>
      <c r="DH152" s="17"/>
      <c r="DI152" s="17"/>
      <c r="DJ152" s="17"/>
      <c r="DK152" s="17"/>
      <c r="DL152" s="17"/>
      <c r="DM152" s="17"/>
      <c r="DN152" s="17"/>
      <c r="DO152" s="17"/>
      <c r="DP152" s="17"/>
      <c r="DQ152" s="17"/>
      <c r="DR152" s="17"/>
      <c r="DS152" s="17"/>
      <c r="DT152" s="17"/>
      <c r="DU152" s="17"/>
      <c r="DV152" s="17"/>
      <c r="DW152" s="17"/>
      <c r="DX152" s="17"/>
      <c r="DY152" s="17"/>
      <c r="DZ152" s="17"/>
      <c r="EA152" s="17"/>
      <c r="EB152" s="17"/>
      <c r="EC152" s="17"/>
      <c r="ED152" s="17"/>
      <c r="EE152" s="17"/>
      <c r="EF152" s="17"/>
      <c r="EG152" s="17"/>
      <c r="EH152" s="17"/>
      <c r="EI152" s="17"/>
      <c r="EJ152" s="17"/>
      <c r="EK152" s="17"/>
      <c r="EL152" s="17"/>
      <c r="EM152" s="17"/>
      <c r="EN152" s="17"/>
      <c r="EO152" s="17"/>
      <c r="EP152" s="17"/>
      <c r="EQ152" s="17"/>
      <c r="ER152" s="17"/>
      <c r="ES152" s="17"/>
      <c r="ET152" s="17"/>
      <c r="EU152" s="17"/>
      <c r="EV152" s="17"/>
      <c r="EW152" s="17"/>
      <c r="EX152" s="17"/>
      <c r="EY152" s="17"/>
      <c r="EZ152" s="17"/>
      <c r="FA152" s="17"/>
      <c r="FB152" s="17"/>
      <c r="FC152" s="17"/>
      <c r="FD152" s="17"/>
      <c r="FE152" s="17"/>
      <c r="FF152" s="17"/>
      <c r="FG152" s="17"/>
      <c r="FH152" s="17"/>
      <c r="FI152" s="17"/>
      <c r="FJ152" s="17"/>
      <c r="FK152" s="17"/>
      <c r="FL152" s="17"/>
      <c r="FM152" s="17"/>
      <c r="FN152" s="17"/>
      <c r="FO152" s="17"/>
      <c r="FP152" s="17"/>
      <c r="FQ152" s="17"/>
      <c r="FR152" s="17"/>
      <c r="FS152" s="17"/>
      <c r="FT152" s="17"/>
      <c r="FU152" s="17"/>
      <c r="FV152" s="17"/>
      <c r="FW152" s="17"/>
      <c r="FX152" s="17"/>
      <c r="FY152" s="17"/>
      <c r="FZ152" s="17"/>
      <c r="GA152" s="17"/>
      <c r="GB152" s="17"/>
      <c r="GC152" s="17"/>
      <c r="GD152" s="17"/>
      <c r="GE152" s="17"/>
      <c r="GF152" s="17"/>
      <c r="GG152" s="17"/>
      <c r="GH152" s="17"/>
      <c r="GI152" s="17"/>
      <c r="GJ152" s="17"/>
      <c r="GK152" s="17"/>
      <c r="GL152" s="17"/>
      <c r="GM152" s="17"/>
      <c r="GN152" s="17"/>
      <c r="GO152" s="17"/>
      <c r="GP152" s="17"/>
      <c r="GQ152" s="17"/>
      <c r="GR152" s="17"/>
      <c r="GS152" s="17"/>
      <c r="GT152" s="17"/>
      <c r="GU152" s="17"/>
      <c r="GV152" s="17"/>
      <c r="GW152" s="17"/>
      <c r="GX152" s="17"/>
      <c r="GY152" s="17"/>
      <c r="GZ152" s="17"/>
      <c r="HA152" s="17"/>
      <c r="HB152" s="17"/>
      <c r="HC152" s="17"/>
      <c r="HD152" s="17"/>
      <c r="HE152" s="17"/>
      <c r="HF152" s="17"/>
      <c r="HG152" s="17"/>
      <c r="HH152" s="17"/>
      <c r="HI152" s="17"/>
      <c r="HJ152" s="17"/>
      <c r="HK152" s="17"/>
      <c r="HL152" s="17"/>
      <c r="HM152" s="17"/>
      <c r="HN152" s="17"/>
      <c r="HO152" s="17"/>
      <c r="HP152" s="17"/>
      <c r="HQ152" s="17"/>
      <c r="HR152" s="17"/>
      <c r="HS152" s="17"/>
      <c r="HT152" s="17"/>
      <c r="HU152" s="17"/>
      <c r="HV152" s="17"/>
    </row>
    <row r="153" spans="1:230" customFormat="1">
      <c r="A153" s="42"/>
      <c r="B153" s="47"/>
      <c r="C153" s="47"/>
      <c r="D153" s="47"/>
      <c r="E153" s="47"/>
      <c r="F153" s="47"/>
      <c r="G153" s="47"/>
      <c r="H153" s="47"/>
      <c r="I153" s="47"/>
      <c r="J153" s="47"/>
      <c r="K153" s="47"/>
      <c r="L153" s="47"/>
      <c r="M153" s="47"/>
      <c r="N153" s="47"/>
      <c r="O153" s="47"/>
      <c r="P153" s="47"/>
      <c r="Q153" s="47"/>
      <c r="R153" s="47"/>
      <c r="S153" s="47"/>
      <c r="T153" s="47"/>
      <c r="U153" s="47"/>
      <c r="V153" s="47"/>
      <c r="W153" s="47"/>
      <c r="X153" s="47"/>
      <c r="Y153" s="47"/>
      <c r="Z153" s="47"/>
      <c r="AA153" s="47"/>
      <c r="AB153" s="42"/>
      <c r="AC153" s="15"/>
      <c r="AD153" s="15"/>
      <c r="AE153" s="15"/>
      <c r="AF153" s="15"/>
      <c r="AG153" s="15"/>
      <c r="AH153" s="15"/>
      <c r="AI153" s="15"/>
      <c r="AJ153" s="15"/>
      <c r="AK153" s="15"/>
      <c r="AL153" s="15"/>
      <c r="AM153" s="15"/>
      <c r="AN153" s="15"/>
      <c r="AO153" s="15"/>
      <c r="AP153" s="15"/>
      <c r="AQ153" s="15"/>
      <c r="AR153" s="15"/>
      <c r="AS153" s="15"/>
      <c r="AT153" s="15"/>
      <c r="AU153" s="15"/>
      <c r="AV153" s="15"/>
      <c r="AW153" s="15"/>
      <c r="AX153" s="15"/>
      <c r="AY153" s="15"/>
      <c r="AZ153" s="15"/>
      <c r="BA153" s="15"/>
      <c r="BB153" s="15"/>
      <c r="BC153" s="15"/>
      <c r="BD153" s="15"/>
      <c r="BE153" s="15"/>
      <c r="BF153" s="15"/>
      <c r="BG153" s="15"/>
      <c r="BH153" s="15"/>
      <c r="BI153" s="15"/>
      <c r="BJ153" s="15"/>
      <c r="BK153" s="15"/>
      <c r="BL153" s="15"/>
      <c r="BM153" s="15"/>
      <c r="BN153" s="15"/>
      <c r="BO153" s="15"/>
      <c r="BP153" s="15"/>
      <c r="BQ153" s="15"/>
      <c r="BR153" s="15"/>
      <c r="BS153" s="15"/>
      <c r="BT153" s="15"/>
      <c r="BU153" s="15"/>
      <c r="BV153" s="15"/>
      <c r="BW153" s="15"/>
      <c r="BX153" s="15"/>
      <c r="BY153" s="15"/>
      <c r="BZ153" s="15"/>
      <c r="CA153" s="15"/>
      <c r="CB153" s="15"/>
      <c r="CC153" s="15"/>
      <c r="CD153" s="15"/>
      <c r="CE153" s="15"/>
      <c r="CF153" s="15"/>
      <c r="CG153" s="15"/>
      <c r="CH153" s="15"/>
      <c r="CI153" s="15"/>
      <c r="CJ153" s="15"/>
      <c r="CK153" s="15"/>
      <c r="CL153" s="15"/>
      <c r="CM153" s="15"/>
      <c r="CN153" s="15"/>
      <c r="CO153" s="15"/>
      <c r="CP153" s="15"/>
      <c r="CQ153" s="15"/>
      <c r="CR153" s="15"/>
      <c r="CS153" s="15"/>
      <c r="CT153" s="15"/>
      <c r="CU153" s="15"/>
      <c r="CV153" s="15"/>
      <c r="CW153" s="15"/>
      <c r="CX153" s="15"/>
      <c r="CY153" s="15"/>
      <c r="CZ153" s="15"/>
      <c r="DA153" s="15"/>
      <c r="DB153" s="15"/>
      <c r="DC153" s="15"/>
      <c r="DD153" s="15"/>
      <c r="DE153" s="15"/>
      <c r="DF153" s="15"/>
      <c r="DG153" s="15"/>
      <c r="DH153" s="15"/>
      <c r="DI153" s="15"/>
      <c r="DJ153" s="15"/>
      <c r="DK153" s="15"/>
      <c r="DL153" s="15"/>
      <c r="DM153" s="15"/>
      <c r="DN153" s="15"/>
      <c r="DO153" s="15"/>
      <c r="DP153" s="15"/>
      <c r="DQ153" s="15"/>
      <c r="DR153" s="15"/>
      <c r="DS153" s="15"/>
      <c r="DT153" s="15"/>
      <c r="DU153" s="15"/>
      <c r="DV153" s="15"/>
      <c r="DW153" s="15"/>
      <c r="DX153" s="15"/>
      <c r="DY153" s="15"/>
      <c r="DZ153" s="15"/>
      <c r="EA153" s="15"/>
      <c r="EB153" s="15"/>
      <c r="EC153" s="15"/>
      <c r="ED153" s="15"/>
      <c r="EE153" s="15"/>
      <c r="EF153" s="15"/>
      <c r="EG153" s="15"/>
      <c r="EH153" s="15"/>
      <c r="EI153" s="15"/>
      <c r="EJ153" s="15"/>
      <c r="EK153" s="15"/>
      <c r="EL153" s="15"/>
      <c r="EM153" s="15"/>
      <c r="EN153" s="15"/>
      <c r="EO153" s="15"/>
      <c r="EP153" s="15"/>
      <c r="EQ153" s="15"/>
      <c r="ER153" s="15"/>
      <c r="ES153" s="15"/>
      <c r="ET153" s="15"/>
      <c r="EU153" s="15"/>
      <c r="EV153" s="15"/>
      <c r="EW153" s="15"/>
      <c r="EX153" s="15"/>
      <c r="EY153" s="15"/>
      <c r="EZ153" s="15"/>
      <c r="FA153" s="15"/>
      <c r="FB153" s="15"/>
      <c r="FC153" s="15"/>
      <c r="FD153" s="15"/>
      <c r="FE153" s="15"/>
      <c r="FF153" s="15"/>
      <c r="FG153" s="15"/>
      <c r="FH153" s="15"/>
      <c r="FI153" s="15"/>
      <c r="FJ153" s="15"/>
      <c r="FK153" s="15"/>
      <c r="FL153" s="15"/>
      <c r="FM153" s="15"/>
      <c r="FN153" s="15"/>
      <c r="FO153" s="15"/>
      <c r="FP153" s="15"/>
      <c r="FQ153" s="15"/>
      <c r="FR153" s="15"/>
      <c r="FS153" s="15"/>
      <c r="FT153" s="15"/>
      <c r="FU153" s="15"/>
      <c r="FV153" s="15"/>
      <c r="FW153" s="15"/>
      <c r="FX153" s="15"/>
      <c r="FY153" s="15"/>
      <c r="FZ153" s="15"/>
      <c r="GA153" s="15"/>
      <c r="GB153" s="15"/>
      <c r="GC153" s="15"/>
      <c r="GD153" s="15"/>
      <c r="GE153" s="15"/>
      <c r="GF153" s="15"/>
      <c r="GG153" s="15"/>
      <c r="GH153" s="15"/>
      <c r="GI153" s="15"/>
      <c r="GJ153" s="15"/>
      <c r="GK153" s="15"/>
      <c r="GL153" s="15"/>
      <c r="GM153" s="15"/>
      <c r="GN153" s="15"/>
      <c r="GO153" s="15"/>
      <c r="GP153" s="15"/>
      <c r="GQ153" s="15"/>
      <c r="GR153" s="15"/>
      <c r="GS153" s="15"/>
      <c r="GT153" s="15"/>
      <c r="GU153" s="15"/>
      <c r="GV153" s="15"/>
      <c r="GW153" s="15"/>
      <c r="GX153" s="15"/>
      <c r="GY153" s="15"/>
      <c r="GZ153" s="15"/>
      <c r="HA153" s="15"/>
      <c r="HB153" s="15"/>
      <c r="HC153" s="15"/>
      <c r="HD153" s="15"/>
      <c r="HE153" s="15"/>
      <c r="HF153" s="15"/>
      <c r="HG153" s="15"/>
      <c r="HH153" s="15"/>
      <c r="HI153" s="15"/>
      <c r="HJ153" s="15"/>
      <c r="HK153" s="15"/>
      <c r="HL153" s="15"/>
      <c r="HM153" s="15"/>
      <c r="HN153" s="15"/>
      <c r="HO153" s="15"/>
      <c r="HP153" s="15"/>
      <c r="HQ153" s="15"/>
      <c r="HR153" s="15"/>
      <c r="HS153" s="15"/>
      <c r="HT153" s="15"/>
      <c r="HU153" s="15"/>
      <c r="HV153" s="15"/>
    </row>
    <row r="154" spans="1:230" customFormat="1" ht="21">
      <c r="A154" s="42"/>
      <c r="B154" s="47"/>
      <c r="C154" s="53" t="s">
        <v>538</v>
      </c>
      <c r="D154" s="47"/>
      <c r="E154" s="47"/>
      <c r="F154" s="47"/>
      <c r="G154" s="47"/>
      <c r="H154" s="47"/>
      <c r="I154" s="47"/>
      <c r="J154" s="47"/>
      <c r="K154" s="47"/>
      <c r="L154" s="47"/>
      <c r="M154" s="47"/>
      <c r="N154" s="47"/>
      <c r="O154" s="47"/>
      <c r="P154" s="47"/>
      <c r="Q154" s="47"/>
      <c r="R154" s="47"/>
      <c r="S154" s="47"/>
      <c r="T154" s="47"/>
      <c r="U154" s="47"/>
      <c r="V154" s="47"/>
      <c r="W154" s="47"/>
      <c r="X154" s="47"/>
      <c r="Y154" s="47"/>
      <c r="Z154" s="47"/>
      <c r="AA154" s="47"/>
      <c r="AB154" s="42"/>
      <c r="AC154" s="15"/>
      <c r="AD154" s="15"/>
      <c r="AE154" s="15"/>
      <c r="AF154" s="15"/>
      <c r="AG154" s="15"/>
      <c r="AH154" s="15"/>
      <c r="AI154" s="15"/>
      <c r="AJ154" s="15"/>
      <c r="AK154" s="15"/>
      <c r="AL154" s="15"/>
      <c r="AM154" s="15"/>
      <c r="AN154" s="15"/>
      <c r="AO154" s="15"/>
      <c r="AP154" s="15"/>
      <c r="AQ154" s="15"/>
      <c r="AR154" s="15"/>
      <c r="AS154" s="15"/>
      <c r="AT154" s="15"/>
      <c r="AU154" s="15"/>
      <c r="AV154" s="15"/>
      <c r="AW154" s="15"/>
      <c r="AX154" s="15"/>
      <c r="AY154" s="15"/>
      <c r="AZ154" s="15"/>
      <c r="BA154" s="15"/>
      <c r="BB154" s="15"/>
      <c r="BC154" s="15"/>
      <c r="BD154" s="15"/>
      <c r="BE154" s="15"/>
      <c r="BF154" s="15"/>
      <c r="BG154" s="15"/>
      <c r="BH154" s="15"/>
      <c r="BI154" s="15"/>
      <c r="BJ154" s="15"/>
      <c r="BK154" s="15"/>
      <c r="BL154" s="15"/>
      <c r="BM154" s="15"/>
      <c r="BN154" s="15"/>
      <c r="BO154" s="15"/>
      <c r="BP154" s="15"/>
      <c r="BQ154" s="15"/>
      <c r="BR154" s="15"/>
      <c r="BS154" s="15"/>
      <c r="BT154" s="15"/>
      <c r="BU154" s="15"/>
      <c r="BV154" s="15"/>
      <c r="BW154" s="15"/>
      <c r="BX154" s="15"/>
      <c r="BY154" s="15"/>
      <c r="BZ154" s="15"/>
      <c r="CA154" s="15"/>
      <c r="CB154" s="15"/>
      <c r="CC154" s="15"/>
      <c r="CD154" s="15"/>
      <c r="CE154" s="15"/>
      <c r="CF154" s="15"/>
      <c r="CG154" s="15"/>
      <c r="CH154" s="15"/>
      <c r="CI154" s="15"/>
      <c r="CJ154" s="15"/>
      <c r="CK154" s="15"/>
      <c r="CL154" s="15"/>
      <c r="CM154" s="15"/>
      <c r="CN154" s="15"/>
      <c r="CO154" s="15"/>
      <c r="CP154" s="15"/>
      <c r="CQ154" s="15"/>
      <c r="CR154" s="15"/>
      <c r="CS154" s="15"/>
      <c r="CT154" s="15"/>
      <c r="CU154" s="15"/>
      <c r="CV154" s="15"/>
      <c r="CW154" s="15"/>
      <c r="CX154" s="15"/>
      <c r="CY154" s="15"/>
      <c r="CZ154" s="15"/>
      <c r="DA154" s="15"/>
      <c r="DB154" s="15"/>
      <c r="DC154" s="15"/>
      <c r="DD154" s="15"/>
      <c r="DE154" s="15"/>
      <c r="DF154" s="15"/>
      <c r="DG154" s="15"/>
      <c r="DH154" s="15"/>
      <c r="DI154" s="15"/>
      <c r="DJ154" s="15"/>
      <c r="DK154" s="15"/>
      <c r="DL154" s="15"/>
      <c r="DM154" s="15"/>
      <c r="DN154" s="15"/>
      <c r="DO154" s="15"/>
      <c r="DP154" s="15"/>
      <c r="DQ154" s="15"/>
      <c r="DR154" s="15"/>
      <c r="DS154" s="15"/>
      <c r="DT154" s="15"/>
      <c r="DU154" s="15"/>
      <c r="DV154" s="15"/>
      <c r="DW154" s="15"/>
      <c r="DX154" s="15"/>
      <c r="DY154" s="15"/>
      <c r="DZ154" s="15"/>
      <c r="EA154" s="15"/>
      <c r="EB154" s="15"/>
      <c r="EC154" s="15"/>
      <c r="ED154" s="15"/>
      <c r="EE154" s="15"/>
      <c r="EF154" s="15"/>
      <c r="EG154" s="15"/>
      <c r="EH154" s="15"/>
      <c r="EI154" s="15"/>
      <c r="EJ154" s="15"/>
      <c r="EK154" s="15"/>
      <c r="EL154" s="15"/>
      <c r="EM154" s="15"/>
      <c r="EN154" s="15"/>
      <c r="EO154" s="15"/>
      <c r="EP154" s="15"/>
      <c r="EQ154" s="15"/>
      <c r="ER154" s="15"/>
      <c r="ES154" s="15"/>
      <c r="ET154" s="15"/>
      <c r="EU154" s="15"/>
      <c r="EV154" s="15"/>
      <c r="EW154" s="15"/>
      <c r="EX154" s="15"/>
      <c r="EY154" s="15"/>
      <c r="EZ154" s="15"/>
      <c r="FA154" s="15"/>
      <c r="FB154" s="15"/>
      <c r="FC154" s="15"/>
      <c r="FD154" s="15"/>
      <c r="FE154" s="15"/>
      <c r="FF154" s="15"/>
      <c r="FG154" s="15"/>
      <c r="FH154" s="15"/>
      <c r="FI154" s="15"/>
      <c r="FJ154" s="15"/>
      <c r="FK154" s="15"/>
      <c r="FL154" s="15"/>
      <c r="FM154" s="15"/>
      <c r="FN154" s="15"/>
      <c r="FO154" s="15"/>
      <c r="FP154" s="15"/>
      <c r="FQ154" s="15"/>
      <c r="FR154" s="15"/>
      <c r="FS154" s="15"/>
      <c r="FT154" s="15"/>
      <c r="FU154" s="15"/>
      <c r="FV154" s="15"/>
      <c r="FW154" s="15"/>
      <c r="FX154" s="15"/>
      <c r="FY154" s="15"/>
      <c r="FZ154" s="15"/>
      <c r="GA154" s="15"/>
      <c r="GB154" s="15"/>
      <c r="GC154" s="15"/>
      <c r="GD154" s="15"/>
      <c r="GE154" s="15"/>
      <c r="GF154" s="15"/>
      <c r="GG154" s="15"/>
      <c r="GH154" s="15"/>
      <c r="GI154" s="15"/>
      <c r="GJ154" s="15"/>
      <c r="GK154" s="15"/>
      <c r="GL154" s="15"/>
      <c r="GM154" s="15"/>
      <c r="GN154" s="15"/>
      <c r="GO154" s="15"/>
      <c r="GP154" s="15"/>
      <c r="GQ154" s="15"/>
      <c r="GR154" s="15"/>
      <c r="GS154" s="15"/>
      <c r="GT154" s="15"/>
      <c r="GU154" s="15"/>
      <c r="GV154" s="15"/>
      <c r="GW154" s="15"/>
      <c r="GX154" s="15"/>
      <c r="GY154" s="15"/>
      <c r="GZ154" s="15"/>
      <c r="HA154" s="15"/>
      <c r="HB154" s="15"/>
      <c r="HC154" s="15"/>
      <c r="HD154" s="15"/>
      <c r="HE154" s="15"/>
      <c r="HF154" s="15"/>
      <c r="HG154" s="15"/>
      <c r="HH154" s="15"/>
      <c r="HI154" s="15"/>
      <c r="HJ154" s="15"/>
      <c r="HK154" s="15"/>
      <c r="HL154" s="15"/>
      <c r="HM154" s="15"/>
      <c r="HN154" s="15"/>
      <c r="HO154" s="15"/>
      <c r="HP154" s="15"/>
      <c r="HQ154" s="15"/>
      <c r="HR154" s="15"/>
      <c r="HS154" s="15"/>
      <c r="HT154" s="15"/>
      <c r="HU154" s="15"/>
      <c r="HV154" s="15"/>
    </row>
    <row r="155" spans="1:230" customFormat="1">
      <c r="A155" s="42"/>
      <c r="B155" s="47"/>
      <c r="C155" s="47"/>
      <c r="D155" s="47"/>
      <c r="E155" s="47"/>
      <c r="F155" s="47"/>
      <c r="G155" s="47"/>
      <c r="H155" s="47"/>
      <c r="I155" s="47"/>
      <c r="J155" s="47"/>
      <c r="K155" s="47"/>
      <c r="L155" s="47"/>
      <c r="M155" s="47"/>
      <c r="N155" s="47"/>
      <c r="O155" s="47"/>
      <c r="P155" s="47"/>
      <c r="Q155" s="47"/>
      <c r="R155" s="47"/>
      <c r="S155" s="47"/>
      <c r="T155" s="47"/>
      <c r="U155" s="47"/>
      <c r="V155" s="47"/>
      <c r="W155" s="47"/>
      <c r="X155" s="47"/>
      <c r="Y155" s="47"/>
      <c r="Z155" s="47"/>
      <c r="AA155" s="47"/>
      <c r="AB155" s="42"/>
      <c r="AC155" s="15"/>
      <c r="AD155" s="15"/>
      <c r="AE155" s="15"/>
      <c r="AF155" s="15"/>
      <c r="AG155" s="15"/>
      <c r="AH155" s="15"/>
      <c r="AI155" s="15"/>
      <c r="AJ155" s="15"/>
      <c r="AK155" s="15"/>
      <c r="AL155" s="15"/>
      <c r="AM155" s="15"/>
      <c r="AN155" s="15"/>
      <c r="AO155" s="15"/>
      <c r="AP155" s="15"/>
      <c r="AQ155" s="15"/>
      <c r="AR155" s="15"/>
      <c r="AS155" s="15"/>
      <c r="AT155" s="15"/>
      <c r="AU155" s="15"/>
      <c r="AV155" s="15"/>
      <c r="AW155" s="15"/>
      <c r="AX155" s="15"/>
      <c r="AY155" s="15"/>
      <c r="AZ155" s="15"/>
      <c r="BA155" s="15"/>
      <c r="BB155" s="15"/>
      <c r="BC155" s="15"/>
      <c r="BD155" s="15"/>
      <c r="BE155" s="15"/>
      <c r="BF155" s="15"/>
      <c r="BG155" s="15"/>
      <c r="BH155" s="15"/>
      <c r="BI155" s="15"/>
      <c r="BJ155" s="15"/>
      <c r="BK155" s="15"/>
      <c r="BL155" s="15"/>
      <c r="BM155" s="15"/>
      <c r="BN155" s="15"/>
      <c r="BO155" s="15"/>
      <c r="BP155" s="15"/>
      <c r="BQ155" s="15"/>
      <c r="BR155" s="15"/>
      <c r="BS155" s="15"/>
      <c r="BT155" s="15"/>
      <c r="BU155" s="15"/>
      <c r="BV155" s="15"/>
      <c r="BW155" s="15"/>
      <c r="BX155" s="15"/>
      <c r="BY155" s="15"/>
      <c r="BZ155" s="15"/>
      <c r="CA155" s="15"/>
      <c r="CB155" s="15"/>
      <c r="CC155" s="15"/>
      <c r="CD155" s="15"/>
      <c r="CE155" s="15"/>
      <c r="CF155" s="15"/>
      <c r="CG155" s="15"/>
      <c r="CH155" s="15"/>
      <c r="CI155" s="15"/>
      <c r="CJ155" s="15"/>
      <c r="CK155" s="15"/>
      <c r="CL155" s="15"/>
      <c r="CM155" s="15"/>
      <c r="CN155" s="15"/>
      <c r="CO155" s="15"/>
      <c r="CP155" s="15"/>
      <c r="CQ155" s="15"/>
      <c r="CR155" s="15"/>
      <c r="CS155" s="15"/>
      <c r="CT155" s="15"/>
      <c r="CU155" s="15"/>
      <c r="CV155" s="15"/>
      <c r="CW155" s="15"/>
      <c r="CX155" s="15"/>
      <c r="CY155" s="15"/>
      <c r="CZ155" s="15"/>
      <c r="DA155" s="15"/>
      <c r="DB155" s="15"/>
      <c r="DC155" s="15"/>
      <c r="DD155" s="15"/>
      <c r="DE155" s="15"/>
      <c r="DF155" s="15"/>
      <c r="DG155" s="15"/>
      <c r="DH155" s="15"/>
      <c r="DI155" s="15"/>
      <c r="DJ155" s="15"/>
      <c r="DK155" s="15"/>
      <c r="DL155" s="15"/>
      <c r="DM155" s="15"/>
      <c r="DN155" s="15"/>
      <c r="DO155" s="15"/>
      <c r="DP155" s="15"/>
      <c r="DQ155" s="15"/>
      <c r="DR155" s="15"/>
      <c r="DS155" s="15"/>
      <c r="DT155" s="15"/>
      <c r="DU155" s="15"/>
      <c r="DV155" s="15"/>
      <c r="DW155" s="15"/>
      <c r="DX155" s="15"/>
      <c r="DY155" s="15"/>
      <c r="DZ155" s="15"/>
      <c r="EA155" s="15"/>
      <c r="EB155" s="15"/>
      <c r="EC155" s="15"/>
      <c r="ED155" s="15"/>
      <c r="EE155" s="15"/>
      <c r="EF155" s="15"/>
      <c r="EG155" s="15"/>
      <c r="EH155" s="15"/>
      <c r="EI155" s="15"/>
      <c r="EJ155" s="15"/>
      <c r="EK155" s="15"/>
      <c r="EL155" s="15"/>
      <c r="EM155" s="15"/>
      <c r="EN155" s="15"/>
      <c r="EO155" s="15"/>
      <c r="EP155" s="15"/>
      <c r="EQ155" s="15"/>
      <c r="ER155" s="15"/>
      <c r="ES155" s="15"/>
      <c r="ET155" s="15"/>
      <c r="EU155" s="15"/>
      <c r="EV155" s="15"/>
      <c r="EW155" s="15"/>
      <c r="EX155" s="15"/>
      <c r="EY155" s="15"/>
      <c r="EZ155" s="15"/>
      <c r="FA155" s="15"/>
      <c r="FB155" s="15"/>
      <c r="FC155" s="15"/>
      <c r="FD155" s="15"/>
      <c r="FE155" s="15"/>
      <c r="FF155" s="15"/>
      <c r="FG155" s="15"/>
      <c r="FH155" s="15"/>
      <c r="FI155" s="15"/>
      <c r="FJ155" s="15"/>
      <c r="FK155" s="15"/>
      <c r="FL155" s="15"/>
      <c r="FM155" s="15"/>
      <c r="FN155" s="15"/>
      <c r="FO155" s="15"/>
      <c r="FP155" s="15"/>
      <c r="FQ155" s="15"/>
      <c r="FR155" s="15"/>
      <c r="FS155" s="15"/>
      <c r="FT155" s="15"/>
      <c r="FU155" s="15"/>
      <c r="FV155" s="15"/>
      <c r="FW155" s="15"/>
      <c r="FX155" s="15"/>
      <c r="FY155" s="15"/>
      <c r="FZ155" s="15"/>
      <c r="GA155" s="15"/>
      <c r="GB155" s="15"/>
      <c r="GC155" s="15"/>
      <c r="GD155" s="15"/>
      <c r="GE155" s="15"/>
      <c r="GF155" s="15"/>
      <c r="GG155" s="15"/>
      <c r="GH155" s="15"/>
      <c r="GI155" s="15"/>
      <c r="GJ155" s="15"/>
      <c r="GK155" s="15"/>
      <c r="GL155" s="15"/>
      <c r="GM155" s="15"/>
      <c r="GN155" s="15"/>
      <c r="GO155" s="15"/>
      <c r="GP155" s="15"/>
      <c r="GQ155" s="15"/>
      <c r="GR155" s="15"/>
      <c r="GS155" s="15"/>
      <c r="GT155" s="15"/>
      <c r="GU155" s="15"/>
      <c r="GV155" s="15"/>
      <c r="GW155" s="15"/>
      <c r="GX155" s="15"/>
      <c r="GY155" s="15"/>
      <c r="GZ155" s="15"/>
      <c r="HA155" s="15"/>
      <c r="HB155" s="15"/>
      <c r="HC155" s="15"/>
      <c r="HD155" s="15"/>
      <c r="HE155" s="15"/>
      <c r="HF155" s="15"/>
      <c r="HG155" s="15"/>
      <c r="HH155" s="15"/>
      <c r="HI155" s="15"/>
      <c r="HJ155" s="15"/>
      <c r="HK155" s="15"/>
      <c r="HL155" s="15"/>
      <c r="HM155" s="15"/>
      <c r="HN155" s="15"/>
      <c r="HO155" s="15"/>
      <c r="HP155" s="15"/>
      <c r="HQ155" s="15"/>
      <c r="HR155" s="15"/>
      <c r="HS155" s="15"/>
      <c r="HT155" s="15"/>
      <c r="HU155" s="15"/>
      <c r="HV155" s="15"/>
    </row>
    <row r="156" spans="1:230" s="23" customFormat="1" ht="15" customHeight="1">
      <c r="A156" s="42"/>
      <c r="B156" s="17"/>
      <c r="C156" s="22"/>
      <c r="D156" s="22"/>
      <c r="E156" s="17"/>
      <c r="F156" s="17"/>
      <c r="G156" s="17"/>
      <c r="H156" s="17"/>
      <c r="I156" s="17"/>
      <c r="J156" s="17"/>
      <c r="K156" s="80"/>
      <c r="L156" s="80"/>
      <c r="M156" s="22"/>
      <c r="N156" s="22"/>
      <c r="O156" s="22"/>
      <c r="P156" s="22"/>
      <c r="Q156" s="22"/>
      <c r="R156" s="22"/>
      <c r="S156" s="22"/>
      <c r="T156" s="22"/>
      <c r="U156" s="22"/>
      <c r="V156" s="22"/>
      <c r="W156" s="22"/>
      <c r="X156" s="22"/>
      <c r="Y156" s="22"/>
      <c r="Z156" s="22"/>
      <c r="AA156" s="22"/>
      <c r="AB156" s="42"/>
      <c r="AC156" s="17"/>
      <c r="AD156" s="17"/>
      <c r="AE156" s="17"/>
      <c r="AF156" s="17"/>
      <c r="AG156" s="17"/>
      <c r="AH156" s="17"/>
      <c r="AI156" s="17"/>
      <c r="AJ156" s="17"/>
      <c r="AK156" s="17"/>
      <c r="AL156" s="17"/>
      <c r="AM156" s="17"/>
      <c r="AN156" s="17"/>
      <c r="AO156" s="17"/>
      <c r="AP156" s="17"/>
      <c r="AQ156" s="17"/>
      <c r="AR156" s="17"/>
      <c r="AS156" s="17"/>
      <c r="AT156" s="17"/>
      <c r="AU156" s="17"/>
      <c r="AV156" s="17"/>
      <c r="AW156" s="17"/>
      <c r="AX156" s="17"/>
      <c r="AY156" s="17"/>
      <c r="AZ156" s="17"/>
      <c r="BA156" s="17"/>
      <c r="BB156" s="17"/>
      <c r="BC156" s="17"/>
      <c r="BD156" s="17"/>
      <c r="BE156" s="17"/>
      <c r="BF156" s="17"/>
      <c r="BG156" s="17"/>
      <c r="BH156" s="17"/>
      <c r="BI156" s="17"/>
      <c r="BJ156" s="17"/>
      <c r="BK156" s="17"/>
      <c r="BL156" s="17"/>
      <c r="BM156" s="17"/>
      <c r="BN156" s="17"/>
      <c r="BO156" s="17"/>
      <c r="BP156" s="17"/>
      <c r="BQ156" s="17"/>
      <c r="BR156" s="17"/>
      <c r="BS156" s="17"/>
      <c r="BT156" s="17"/>
      <c r="BU156" s="17"/>
      <c r="BV156" s="17"/>
      <c r="BW156" s="17"/>
      <c r="BX156" s="17"/>
      <c r="BY156" s="17"/>
      <c r="BZ156" s="17"/>
      <c r="CA156" s="17"/>
      <c r="CB156" s="17"/>
      <c r="CC156" s="17"/>
      <c r="CD156" s="17"/>
      <c r="CE156" s="17"/>
      <c r="CF156" s="17"/>
      <c r="CG156" s="17"/>
      <c r="CH156" s="17"/>
      <c r="CI156" s="17"/>
      <c r="CJ156" s="17"/>
      <c r="CK156" s="17"/>
      <c r="CL156" s="17"/>
      <c r="CM156" s="17"/>
      <c r="CN156" s="17"/>
      <c r="CO156" s="17"/>
      <c r="CP156" s="17"/>
      <c r="CQ156" s="17"/>
      <c r="CR156" s="17"/>
      <c r="CS156" s="17"/>
      <c r="CT156" s="17"/>
      <c r="CU156" s="17"/>
      <c r="CV156" s="17"/>
      <c r="CW156" s="17"/>
      <c r="CX156" s="17"/>
      <c r="CY156" s="17"/>
      <c r="CZ156" s="17"/>
      <c r="DA156" s="17"/>
      <c r="DB156" s="17"/>
      <c r="DC156" s="17"/>
      <c r="DD156" s="17"/>
      <c r="DE156" s="17"/>
      <c r="DF156" s="17"/>
      <c r="DG156" s="17"/>
      <c r="DH156" s="17"/>
      <c r="DI156" s="17"/>
      <c r="DJ156" s="17"/>
      <c r="DK156" s="17"/>
      <c r="DL156" s="17"/>
      <c r="DM156" s="17"/>
      <c r="DN156" s="17"/>
      <c r="DO156" s="17"/>
      <c r="DP156" s="17"/>
      <c r="DQ156" s="17"/>
      <c r="DR156" s="17"/>
      <c r="DS156" s="17"/>
      <c r="DT156" s="17"/>
      <c r="DU156" s="17"/>
      <c r="DV156" s="17"/>
      <c r="DW156" s="17"/>
      <c r="DX156" s="17"/>
      <c r="DY156" s="17"/>
      <c r="DZ156" s="17"/>
      <c r="EA156" s="17"/>
      <c r="EB156" s="17"/>
      <c r="EC156" s="17"/>
      <c r="ED156" s="17"/>
      <c r="EE156" s="17"/>
      <c r="EF156" s="17"/>
      <c r="EG156" s="17"/>
      <c r="EH156" s="17"/>
      <c r="EI156" s="17"/>
      <c r="EJ156" s="17"/>
      <c r="EK156" s="17"/>
      <c r="EL156" s="17"/>
      <c r="EM156" s="17"/>
      <c r="EN156" s="17"/>
      <c r="EO156" s="17"/>
      <c r="EP156" s="17"/>
      <c r="EQ156" s="17"/>
      <c r="ER156" s="17"/>
      <c r="ES156" s="17"/>
      <c r="ET156" s="17"/>
      <c r="EU156" s="17"/>
      <c r="EV156" s="17"/>
      <c r="EW156" s="17"/>
      <c r="EX156" s="17"/>
      <c r="EY156" s="17"/>
      <c r="EZ156" s="17"/>
      <c r="FA156" s="17"/>
      <c r="FB156" s="17"/>
      <c r="FC156" s="17"/>
      <c r="FD156" s="17"/>
      <c r="FE156" s="17"/>
      <c r="FF156" s="17"/>
      <c r="FG156" s="17"/>
      <c r="FH156" s="17"/>
      <c r="FI156" s="17"/>
      <c r="FJ156" s="17"/>
      <c r="FK156" s="17"/>
      <c r="FL156" s="17"/>
      <c r="FM156" s="17"/>
      <c r="FN156" s="17"/>
      <c r="FO156" s="17"/>
      <c r="FP156" s="17"/>
      <c r="FQ156" s="17"/>
      <c r="FR156" s="17"/>
      <c r="FS156" s="17"/>
      <c r="FT156" s="17"/>
      <c r="FU156" s="17"/>
      <c r="FV156" s="17"/>
      <c r="FW156" s="17"/>
      <c r="FX156" s="17"/>
      <c r="FY156" s="17"/>
      <c r="FZ156" s="17"/>
      <c r="GA156" s="17"/>
      <c r="GB156" s="17"/>
      <c r="GC156" s="17"/>
      <c r="GD156" s="17"/>
      <c r="GE156" s="17"/>
      <c r="GF156" s="17"/>
      <c r="GG156" s="17"/>
      <c r="GH156" s="17"/>
      <c r="GI156" s="17"/>
      <c r="GJ156" s="17"/>
      <c r="GK156" s="17"/>
      <c r="GL156" s="17"/>
      <c r="GM156" s="17"/>
      <c r="GN156" s="17"/>
      <c r="GO156" s="17"/>
      <c r="GP156" s="17"/>
      <c r="GQ156" s="17"/>
      <c r="GR156" s="17"/>
      <c r="GS156" s="17"/>
      <c r="GT156" s="17"/>
      <c r="GU156" s="17"/>
      <c r="GV156" s="17"/>
      <c r="GW156" s="17"/>
      <c r="GX156" s="17"/>
      <c r="GY156" s="17"/>
      <c r="GZ156" s="17"/>
      <c r="HA156" s="17"/>
      <c r="HB156" s="17"/>
      <c r="HC156" s="17"/>
      <c r="HD156" s="17"/>
      <c r="HE156" s="17"/>
      <c r="HF156" s="17"/>
      <c r="HG156" s="17"/>
      <c r="HH156" s="17"/>
      <c r="HI156" s="17"/>
      <c r="HJ156" s="17"/>
      <c r="HK156" s="17"/>
      <c r="HL156" s="17"/>
      <c r="HM156" s="17"/>
      <c r="HN156" s="17"/>
      <c r="HO156" s="17"/>
      <c r="HP156" s="17"/>
      <c r="HQ156" s="17"/>
      <c r="HR156" s="17"/>
      <c r="HS156" s="17"/>
      <c r="HT156" s="17"/>
      <c r="HU156" s="17"/>
      <c r="HV156" s="17"/>
    </row>
    <row r="157" spans="1:230" s="23" customFormat="1" ht="15" customHeight="1">
      <c r="A157" s="42"/>
      <c r="B157" s="17"/>
      <c r="C157" s="15"/>
      <c r="D157" s="15"/>
      <c r="E157" s="48"/>
      <c r="F157" s="48"/>
      <c r="G157" s="48"/>
      <c r="H157" s="48"/>
      <c r="I157" s="45"/>
      <c r="J157" s="17"/>
      <c r="K157" s="17"/>
      <c r="L157" s="17"/>
      <c r="M157" s="17"/>
      <c r="N157" s="17"/>
      <c r="O157" s="17"/>
      <c r="P157" s="17"/>
      <c r="Q157" s="17"/>
      <c r="R157" s="17"/>
      <c r="S157" s="17"/>
      <c r="T157" s="17"/>
      <c r="U157" s="17"/>
      <c r="V157" s="17"/>
      <c r="W157" s="22"/>
      <c r="X157" s="22"/>
      <c r="Y157" s="22"/>
      <c r="Z157" s="22"/>
      <c r="AA157" s="22"/>
      <c r="AB157" s="42"/>
      <c r="AC157" s="17"/>
      <c r="AD157" s="17"/>
      <c r="AE157" s="17"/>
      <c r="AF157" s="17"/>
      <c r="AG157" s="17"/>
      <c r="AH157" s="17"/>
      <c r="AI157" s="17"/>
      <c r="AJ157" s="17"/>
      <c r="AK157" s="17"/>
      <c r="AL157" s="17"/>
      <c r="AM157" s="17"/>
      <c r="AN157" s="17"/>
      <c r="AO157" s="17"/>
      <c r="AP157" s="17"/>
      <c r="AQ157" s="17"/>
      <c r="AR157" s="17"/>
      <c r="AS157" s="17"/>
      <c r="AT157" s="17"/>
      <c r="AU157" s="17"/>
      <c r="AV157" s="17"/>
      <c r="AW157" s="17"/>
      <c r="AX157" s="17"/>
      <c r="AY157" s="17"/>
      <c r="AZ157" s="17"/>
      <c r="BA157" s="17"/>
      <c r="BB157" s="17"/>
      <c r="BC157" s="17"/>
      <c r="BD157" s="17"/>
      <c r="BE157" s="17"/>
      <c r="BF157" s="17"/>
      <c r="BG157" s="17"/>
      <c r="BH157" s="17"/>
      <c r="BI157" s="17"/>
      <c r="BJ157" s="17"/>
      <c r="BK157" s="17"/>
      <c r="BL157" s="17"/>
      <c r="BM157" s="17"/>
      <c r="BN157" s="17"/>
      <c r="BO157" s="17"/>
      <c r="BP157" s="17"/>
      <c r="BQ157" s="17"/>
      <c r="BR157" s="17"/>
      <c r="BS157" s="17"/>
      <c r="BT157" s="17"/>
      <c r="BU157" s="17"/>
      <c r="BV157" s="17"/>
      <c r="BW157" s="17"/>
      <c r="BX157" s="17"/>
      <c r="BY157" s="17"/>
      <c r="BZ157" s="17"/>
      <c r="CA157" s="17"/>
      <c r="CB157" s="17"/>
      <c r="CC157" s="17"/>
      <c r="CD157" s="17"/>
      <c r="CE157" s="17"/>
      <c r="CF157" s="17"/>
      <c r="CG157" s="17"/>
      <c r="CH157" s="17"/>
      <c r="CI157" s="17"/>
      <c r="CJ157" s="17"/>
      <c r="CK157" s="17"/>
      <c r="CL157" s="17"/>
      <c r="CM157" s="17"/>
      <c r="CN157" s="17"/>
      <c r="CO157" s="17"/>
      <c r="CP157" s="17"/>
      <c r="CQ157" s="17"/>
      <c r="CR157" s="17"/>
      <c r="CS157" s="17"/>
      <c r="CT157" s="17"/>
      <c r="CU157" s="17"/>
      <c r="CV157" s="17"/>
      <c r="CW157" s="17"/>
      <c r="CX157" s="17"/>
      <c r="CY157" s="17"/>
      <c r="CZ157" s="17"/>
      <c r="DA157" s="17"/>
      <c r="DB157" s="17"/>
      <c r="DC157" s="17"/>
      <c r="DD157" s="17"/>
      <c r="DE157" s="17"/>
      <c r="DF157" s="17"/>
      <c r="DG157" s="17"/>
      <c r="DH157" s="17"/>
      <c r="DI157" s="17"/>
      <c r="DJ157" s="17"/>
      <c r="DK157" s="17"/>
      <c r="DL157" s="17"/>
      <c r="DM157" s="17"/>
      <c r="DN157" s="17"/>
      <c r="DO157" s="17"/>
      <c r="DP157" s="17"/>
      <c r="DQ157" s="17"/>
      <c r="DR157" s="17"/>
      <c r="DS157" s="17"/>
      <c r="DT157" s="17"/>
      <c r="DU157" s="17"/>
      <c r="DV157" s="17"/>
      <c r="DW157" s="17"/>
      <c r="DX157" s="17"/>
      <c r="DY157" s="17"/>
      <c r="DZ157" s="17"/>
      <c r="EA157" s="17"/>
      <c r="EB157" s="17"/>
      <c r="EC157" s="17"/>
      <c r="ED157" s="17"/>
      <c r="EE157" s="17"/>
      <c r="EF157" s="17"/>
      <c r="EG157" s="17"/>
      <c r="EH157" s="17"/>
      <c r="EI157" s="17"/>
      <c r="EJ157" s="17"/>
      <c r="EK157" s="17"/>
      <c r="EL157" s="17"/>
      <c r="EM157" s="17"/>
      <c r="EN157" s="17"/>
      <c r="EO157" s="17"/>
      <c r="EP157" s="17"/>
      <c r="EQ157" s="17"/>
      <c r="ER157" s="17"/>
      <c r="ES157" s="17"/>
      <c r="ET157" s="17"/>
      <c r="EU157" s="17"/>
      <c r="EV157" s="17"/>
      <c r="EW157" s="17"/>
      <c r="EX157" s="17"/>
      <c r="EY157" s="17"/>
      <c r="EZ157" s="17"/>
      <c r="FA157" s="17"/>
      <c r="FB157" s="17"/>
      <c r="FC157" s="17"/>
      <c r="FD157" s="17"/>
      <c r="FE157" s="17"/>
      <c r="FF157" s="17"/>
      <c r="FG157" s="17"/>
      <c r="FH157" s="17"/>
      <c r="FI157" s="17"/>
      <c r="FJ157" s="17"/>
      <c r="FK157" s="17"/>
      <c r="FL157" s="17"/>
      <c r="FM157" s="17"/>
      <c r="FN157" s="17"/>
      <c r="FO157" s="17"/>
      <c r="FP157" s="17"/>
      <c r="FQ157" s="17"/>
      <c r="FR157" s="17"/>
      <c r="FS157" s="17"/>
      <c r="FT157" s="17"/>
      <c r="FU157" s="17"/>
      <c r="FV157" s="17"/>
      <c r="FW157" s="17"/>
      <c r="FX157" s="17"/>
      <c r="FY157" s="17"/>
      <c r="FZ157" s="17"/>
      <c r="GA157" s="17"/>
      <c r="GB157" s="17"/>
      <c r="GC157" s="17"/>
      <c r="GD157" s="17"/>
      <c r="GE157" s="17"/>
      <c r="GF157" s="17"/>
      <c r="GG157" s="17"/>
      <c r="GH157" s="17"/>
      <c r="GI157" s="17"/>
      <c r="GJ157" s="17"/>
      <c r="GK157" s="17"/>
      <c r="GL157" s="17"/>
      <c r="GM157" s="17"/>
      <c r="GN157" s="17"/>
      <c r="GO157" s="17"/>
      <c r="GP157" s="17"/>
      <c r="GQ157" s="17"/>
      <c r="GR157" s="17"/>
      <c r="GS157" s="17"/>
      <c r="GT157" s="17"/>
      <c r="GU157" s="17"/>
      <c r="GV157" s="17"/>
      <c r="GW157" s="17"/>
      <c r="GX157" s="17"/>
      <c r="GY157" s="17"/>
      <c r="GZ157" s="17"/>
      <c r="HA157" s="17"/>
      <c r="HB157" s="17"/>
      <c r="HC157" s="17"/>
      <c r="HD157" s="17"/>
      <c r="HE157" s="17"/>
      <c r="HF157" s="17"/>
      <c r="HG157" s="17"/>
      <c r="HH157" s="17"/>
      <c r="HI157" s="17"/>
      <c r="HJ157" s="17"/>
      <c r="HK157" s="17"/>
      <c r="HL157" s="17"/>
      <c r="HM157" s="17"/>
      <c r="HN157" s="17"/>
      <c r="HO157" s="17"/>
      <c r="HP157" s="17"/>
      <c r="HQ157" s="17"/>
      <c r="HR157" s="17"/>
      <c r="HS157" s="17"/>
      <c r="HT157" s="17"/>
      <c r="HU157" s="17"/>
      <c r="HV157" s="17"/>
    </row>
    <row r="158" spans="1:230" s="23" customFormat="1" ht="15" customHeight="1">
      <c r="A158" s="42"/>
      <c r="B158" s="17"/>
      <c r="C158" s="80" t="s">
        <v>540</v>
      </c>
      <c r="D158" s="80"/>
      <c r="E158" s="80"/>
      <c r="F158" s="48"/>
      <c r="G158" s="17"/>
      <c r="H158" s="17"/>
      <c r="I158" s="17"/>
      <c r="J158" s="280" t="s">
        <v>459</v>
      </c>
      <c r="K158" s="280"/>
      <c r="L158" s="17"/>
      <c r="M158" s="96">
        <f>IF(J158="Tak",INT(S24*37)*(-1),0)</f>
        <v>0</v>
      </c>
      <c r="N158" s="96" t="str">
        <f>Obliczenia1!C95&amp;" [W]"</f>
        <v xml:space="preserve"> [W]</v>
      </c>
      <c r="O158" s="17"/>
      <c r="P158" s="17"/>
      <c r="Q158" s="17"/>
      <c r="R158" s="17"/>
      <c r="S158" s="17"/>
      <c r="T158" s="17"/>
      <c r="U158" s="17"/>
      <c r="V158" s="17"/>
      <c r="W158" s="22"/>
      <c r="X158" s="22"/>
      <c r="Y158" s="22"/>
      <c r="Z158" s="22"/>
      <c r="AA158" s="22"/>
      <c r="AB158" s="42"/>
      <c r="AC158" s="17"/>
      <c r="AD158" s="17"/>
      <c r="AE158" s="17"/>
      <c r="AF158" s="17"/>
      <c r="AG158" s="17"/>
      <c r="AH158" s="17"/>
      <c r="AI158" s="17"/>
      <c r="AJ158" s="17"/>
      <c r="AK158" s="17"/>
      <c r="AL158" s="17"/>
      <c r="AM158" s="17"/>
      <c r="AN158" s="17"/>
      <c r="AO158" s="17"/>
      <c r="AP158" s="17"/>
      <c r="AQ158" s="17"/>
      <c r="AR158" s="17"/>
      <c r="AS158" s="17"/>
      <c r="AT158" s="17"/>
      <c r="AU158" s="17"/>
      <c r="AV158" s="17"/>
      <c r="AW158" s="17"/>
      <c r="AX158" s="17"/>
      <c r="AY158" s="17"/>
      <c r="AZ158" s="17"/>
      <c r="BA158" s="17"/>
      <c r="BB158" s="17"/>
      <c r="BC158" s="17"/>
      <c r="BD158" s="17"/>
      <c r="BE158" s="17"/>
      <c r="BF158" s="17"/>
      <c r="BG158" s="17"/>
      <c r="BH158" s="17"/>
      <c r="BI158" s="17"/>
      <c r="BJ158" s="17"/>
      <c r="BK158" s="17"/>
      <c r="BL158" s="17"/>
      <c r="BM158" s="17"/>
      <c r="BN158" s="17"/>
      <c r="BO158" s="17"/>
      <c r="BP158" s="17"/>
      <c r="BQ158" s="17"/>
      <c r="BR158" s="17"/>
      <c r="BS158" s="17"/>
      <c r="BT158" s="17"/>
      <c r="BU158" s="17"/>
      <c r="BV158" s="17"/>
      <c r="BW158" s="17"/>
      <c r="BX158" s="17"/>
      <c r="BY158" s="17"/>
      <c r="BZ158" s="17"/>
      <c r="CA158" s="17"/>
      <c r="CB158" s="17"/>
      <c r="CC158" s="17"/>
      <c r="CD158" s="17"/>
      <c r="CE158" s="17"/>
      <c r="CF158" s="17"/>
      <c r="CG158" s="17"/>
      <c r="CH158" s="17"/>
      <c r="CI158" s="17"/>
      <c r="CJ158" s="17"/>
      <c r="CK158" s="17"/>
      <c r="CL158" s="17"/>
      <c r="CM158" s="17"/>
      <c r="CN158" s="17"/>
      <c r="CO158" s="17"/>
      <c r="CP158" s="17"/>
      <c r="CQ158" s="17"/>
      <c r="CR158" s="17"/>
      <c r="CS158" s="17"/>
      <c r="CT158" s="17"/>
      <c r="CU158" s="17"/>
      <c r="CV158" s="17"/>
      <c r="CW158" s="17"/>
      <c r="CX158" s="17"/>
      <c r="CY158" s="17"/>
      <c r="CZ158" s="17"/>
      <c r="DA158" s="17"/>
      <c r="DB158" s="17"/>
      <c r="DC158" s="17"/>
      <c r="DD158" s="17"/>
      <c r="DE158" s="17"/>
      <c r="DF158" s="17"/>
      <c r="DG158" s="17"/>
      <c r="DH158" s="17"/>
      <c r="DI158" s="17"/>
      <c r="DJ158" s="17"/>
      <c r="DK158" s="17"/>
      <c r="DL158" s="17"/>
      <c r="DM158" s="17"/>
      <c r="DN158" s="17"/>
      <c r="DO158" s="17"/>
      <c r="DP158" s="17"/>
      <c r="DQ158" s="17"/>
      <c r="DR158" s="17"/>
      <c r="DS158" s="17"/>
      <c r="DT158" s="17"/>
      <c r="DU158" s="17"/>
      <c r="DV158" s="17"/>
      <c r="DW158" s="17"/>
      <c r="DX158" s="17"/>
      <c r="DY158" s="17"/>
      <c r="DZ158" s="17"/>
      <c r="EA158" s="17"/>
      <c r="EB158" s="17"/>
      <c r="EC158" s="17"/>
      <c r="ED158" s="17"/>
      <c r="EE158" s="17"/>
      <c r="EF158" s="17"/>
      <c r="EG158" s="17"/>
      <c r="EH158" s="17"/>
      <c r="EI158" s="17"/>
      <c r="EJ158" s="17"/>
      <c r="EK158" s="17"/>
      <c r="EL158" s="17"/>
      <c r="EM158" s="17"/>
      <c r="EN158" s="17"/>
      <c r="EO158" s="17"/>
      <c r="EP158" s="17"/>
      <c r="EQ158" s="17"/>
      <c r="ER158" s="17"/>
      <c r="ES158" s="17"/>
      <c r="ET158" s="17"/>
      <c r="EU158" s="17"/>
      <c r="EV158" s="17"/>
      <c r="EW158" s="17"/>
      <c r="EX158" s="17"/>
      <c r="EY158" s="17"/>
      <c r="EZ158" s="17"/>
      <c r="FA158" s="17"/>
      <c r="FB158" s="17"/>
      <c r="FC158" s="17"/>
      <c r="FD158" s="17"/>
      <c r="FE158" s="17"/>
      <c r="FF158" s="17"/>
      <c r="FG158" s="17"/>
      <c r="FH158" s="17"/>
      <c r="FI158" s="17"/>
      <c r="FJ158" s="17"/>
      <c r="FK158" s="17"/>
      <c r="FL158" s="17"/>
      <c r="FM158" s="17"/>
      <c r="FN158" s="17"/>
      <c r="FO158" s="17"/>
      <c r="FP158" s="17"/>
      <c r="FQ158" s="17"/>
      <c r="FR158" s="17"/>
      <c r="FS158" s="17"/>
      <c r="FT158" s="17"/>
      <c r="FU158" s="17"/>
      <c r="FV158" s="17"/>
      <c r="FW158" s="17"/>
      <c r="FX158" s="17"/>
      <c r="FY158" s="17"/>
      <c r="FZ158" s="17"/>
      <c r="GA158" s="17"/>
      <c r="GB158" s="17"/>
      <c r="GC158" s="17"/>
      <c r="GD158" s="17"/>
      <c r="GE158" s="17"/>
      <c r="GF158" s="17"/>
      <c r="GG158" s="17"/>
      <c r="GH158" s="17"/>
      <c r="GI158" s="17"/>
      <c r="GJ158" s="17"/>
      <c r="GK158" s="17"/>
      <c r="GL158" s="17"/>
      <c r="GM158" s="17"/>
      <c r="GN158" s="17"/>
      <c r="GO158" s="17"/>
      <c r="GP158" s="17"/>
      <c r="GQ158" s="17"/>
      <c r="GR158" s="17"/>
      <c r="GS158" s="17"/>
      <c r="GT158" s="17"/>
      <c r="GU158" s="17"/>
      <c r="GV158" s="17"/>
      <c r="GW158" s="17"/>
      <c r="GX158" s="17"/>
      <c r="GY158" s="17"/>
      <c r="GZ158" s="17"/>
      <c r="HA158" s="17"/>
      <c r="HB158" s="17"/>
      <c r="HC158" s="17"/>
      <c r="HD158" s="17"/>
      <c r="HE158" s="17"/>
      <c r="HF158" s="17"/>
      <c r="HG158" s="17"/>
      <c r="HH158" s="17"/>
      <c r="HI158" s="17"/>
      <c r="HJ158" s="17"/>
      <c r="HK158" s="17"/>
      <c r="HL158" s="17"/>
      <c r="HM158" s="17"/>
      <c r="HN158" s="17"/>
      <c r="HO158" s="17"/>
      <c r="HP158" s="17"/>
      <c r="HQ158" s="17"/>
      <c r="HR158" s="17"/>
      <c r="HS158" s="17"/>
      <c r="HT158" s="17"/>
      <c r="HU158" s="17"/>
      <c r="HV158" s="17"/>
    </row>
    <row r="159" spans="1:230" s="23" customFormat="1" ht="15" customHeight="1">
      <c r="A159" s="42"/>
      <c r="B159" s="17"/>
      <c r="C159" s="52"/>
      <c r="D159" s="52"/>
      <c r="E159" s="52"/>
      <c r="F159" s="52"/>
      <c r="G159" s="52"/>
      <c r="H159" s="52"/>
      <c r="I159" s="97"/>
      <c r="J159" s="103"/>
      <c r="K159" s="103"/>
      <c r="L159" s="103"/>
      <c r="M159" s="103"/>
      <c r="N159" s="103"/>
      <c r="O159" s="17"/>
      <c r="P159" s="17"/>
      <c r="Q159" s="17"/>
      <c r="R159" s="17"/>
      <c r="S159" s="17"/>
      <c r="T159" s="17"/>
      <c r="U159" s="17"/>
      <c r="V159" s="17"/>
      <c r="W159" s="22"/>
      <c r="X159" s="22"/>
      <c r="Y159" s="22"/>
      <c r="Z159" s="22"/>
      <c r="AA159" s="22"/>
      <c r="AB159" s="42"/>
      <c r="AC159" s="17"/>
      <c r="AD159" s="17"/>
      <c r="AE159" s="17"/>
      <c r="AF159" s="17"/>
      <c r="AG159" s="17"/>
      <c r="AH159" s="17"/>
      <c r="AI159" s="17"/>
      <c r="AJ159" s="17"/>
      <c r="AK159" s="17"/>
      <c r="AL159" s="17"/>
      <c r="AM159" s="17"/>
      <c r="AN159" s="17"/>
      <c r="AO159" s="17"/>
      <c r="AP159" s="17"/>
      <c r="AQ159" s="17"/>
      <c r="AR159" s="17"/>
      <c r="AS159" s="17"/>
      <c r="AT159" s="17"/>
      <c r="AU159" s="17"/>
      <c r="AV159" s="17"/>
      <c r="AW159" s="17"/>
      <c r="AX159" s="17"/>
      <c r="AY159" s="17"/>
      <c r="AZ159" s="17"/>
      <c r="BA159" s="17"/>
      <c r="BB159" s="17"/>
      <c r="BC159" s="17"/>
      <c r="BD159" s="17"/>
      <c r="BE159" s="17"/>
      <c r="BF159" s="17"/>
      <c r="BG159" s="17"/>
      <c r="BH159" s="17"/>
      <c r="BI159" s="17"/>
      <c r="BJ159" s="17"/>
      <c r="BK159" s="17"/>
      <c r="BL159" s="17"/>
      <c r="BM159" s="17"/>
      <c r="BN159" s="17"/>
      <c r="BO159" s="17"/>
      <c r="BP159" s="17"/>
      <c r="BQ159" s="17"/>
      <c r="BR159" s="17"/>
      <c r="BS159" s="17"/>
      <c r="BT159" s="17"/>
      <c r="BU159" s="17"/>
      <c r="BV159" s="17"/>
      <c r="BW159" s="17"/>
      <c r="BX159" s="17"/>
      <c r="BY159" s="17"/>
      <c r="BZ159" s="17"/>
      <c r="CA159" s="17"/>
      <c r="CB159" s="17"/>
      <c r="CC159" s="17"/>
      <c r="CD159" s="17"/>
      <c r="CE159" s="17"/>
      <c r="CF159" s="17"/>
      <c r="CG159" s="17"/>
      <c r="CH159" s="17"/>
      <c r="CI159" s="17"/>
      <c r="CJ159" s="17"/>
      <c r="CK159" s="17"/>
      <c r="CL159" s="17"/>
      <c r="CM159" s="17"/>
      <c r="CN159" s="17"/>
      <c r="CO159" s="17"/>
      <c r="CP159" s="17"/>
      <c r="CQ159" s="17"/>
      <c r="CR159" s="17"/>
      <c r="CS159" s="17"/>
      <c r="CT159" s="17"/>
      <c r="CU159" s="17"/>
      <c r="CV159" s="17"/>
      <c r="CW159" s="17"/>
      <c r="CX159" s="17"/>
      <c r="CY159" s="17"/>
      <c r="CZ159" s="17"/>
      <c r="DA159" s="17"/>
      <c r="DB159" s="17"/>
      <c r="DC159" s="17"/>
      <c r="DD159" s="17"/>
      <c r="DE159" s="17"/>
      <c r="DF159" s="17"/>
      <c r="DG159" s="17"/>
      <c r="DH159" s="17"/>
      <c r="DI159" s="17"/>
      <c r="DJ159" s="17"/>
      <c r="DK159" s="17"/>
      <c r="DL159" s="17"/>
      <c r="DM159" s="17"/>
      <c r="DN159" s="17"/>
      <c r="DO159" s="17"/>
      <c r="DP159" s="17"/>
      <c r="DQ159" s="17"/>
      <c r="DR159" s="17"/>
      <c r="DS159" s="17"/>
      <c r="DT159" s="17"/>
      <c r="DU159" s="17"/>
      <c r="DV159" s="17"/>
      <c r="DW159" s="17"/>
      <c r="DX159" s="17"/>
      <c r="DY159" s="17"/>
      <c r="DZ159" s="17"/>
      <c r="EA159" s="17"/>
      <c r="EB159" s="17"/>
      <c r="EC159" s="17"/>
      <c r="ED159" s="17"/>
      <c r="EE159" s="17"/>
      <c r="EF159" s="17"/>
      <c r="EG159" s="17"/>
      <c r="EH159" s="17"/>
      <c r="EI159" s="17"/>
      <c r="EJ159" s="17"/>
      <c r="EK159" s="17"/>
      <c r="EL159" s="17"/>
      <c r="EM159" s="17"/>
      <c r="EN159" s="17"/>
      <c r="EO159" s="17"/>
      <c r="EP159" s="17"/>
      <c r="EQ159" s="17"/>
      <c r="ER159" s="17"/>
      <c r="ES159" s="17"/>
      <c r="ET159" s="17"/>
      <c r="EU159" s="17"/>
      <c r="EV159" s="17"/>
      <c r="EW159" s="17"/>
      <c r="EX159" s="17"/>
      <c r="EY159" s="17"/>
      <c r="EZ159" s="17"/>
      <c r="FA159" s="17"/>
      <c r="FB159" s="17"/>
      <c r="FC159" s="17"/>
      <c r="FD159" s="17"/>
      <c r="FE159" s="17"/>
      <c r="FF159" s="17"/>
      <c r="FG159" s="17"/>
      <c r="FH159" s="17"/>
      <c r="FI159" s="17"/>
      <c r="FJ159" s="17"/>
      <c r="FK159" s="17"/>
      <c r="FL159" s="17"/>
      <c r="FM159" s="17"/>
      <c r="FN159" s="17"/>
      <c r="FO159" s="17"/>
      <c r="FP159" s="17"/>
      <c r="FQ159" s="17"/>
      <c r="FR159" s="17"/>
      <c r="FS159" s="17"/>
      <c r="FT159" s="17"/>
      <c r="FU159" s="17"/>
      <c r="FV159" s="17"/>
      <c r="FW159" s="17"/>
      <c r="FX159" s="17"/>
      <c r="FY159" s="17"/>
      <c r="FZ159" s="17"/>
      <c r="GA159" s="17"/>
      <c r="GB159" s="17"/>
      <c r="GC159" s="17"/>
      <c r="GD159" s="17"/>
      <c r="GE159" s="17"/>
      <c r="GF159" s="17"/>
      <c r="GG159" s="17"/>
      <c r="GH159" s="17"/>
      <c r="GI159" s="17"/>
      <c r="GJ159" s="17"/>
      <c r="GK159" s="17"/>
      <c r="GL159" s="17"/>
      <c r="GM159" s="17"/>
      <c r="GN159" s="17"/>
      <c r="GO159" s="17"/>
      <c r="GP159" s="17"/>
      <c r="GQ159" s="17"/>
      <c r="GR159" s="17"/>
      <c r="GS159" s="17"/>
      <c r="GT159" s="17"/>
      <c r="GU159" s="17"/>
      <c r="GV159" s="17"/>
      <c r="GW159" s="17"/>
      <c r="GX159" s="17"/>
      <c r="GY159" s="17"/>
      <c r="GZ159" s="17"/>
      <c r="HA159" s="17"/>
      <c r="HB159" s="17"/>
      <c r="HC159" s="17"/>
      <c r="HD159" s="17"/>
      <c r="HE159" s="17"/>
      <c r="HF159" s="17"/>
      <c r="HG159" s="17"/>
      <c r="HH159" s="17"/>
      <c r="HI159" s="17"/>
      <c r="HJ159" s="17"/>
      <c r="HK159" s="17"/>
      <c r="HL159" s="17"/>
      <c r="HM159" s="17"/>
      <c r="HN159" s="17"/>
      <c r="HO159" s="17"/>
      <c r="HP159" s="17"/>
      <c r="HQ159" s="17"/>
      <c r="HR159" s="17"/>
      <c r="HS159" s="17"/>
      <c r="HT159" s="17"/>
      <c r="HU159" s="17"/>
      <c r="HV159" s="17"/>
    </row>
    <row r="160" spans="1:230" s="23" customFormat="1" ht="15" customHeight="1">
      <c r="A160" s="42"/>
      <c r="B160" s="17"/>
      <c r="C160" s="17"/>
      <c r="D160" s="15"/>
      <c r="E160" s="15"/>
      <c r="F160" s="48"/>
      <c r="G160" s="48"/>
      <c r="H160" s="48"/>
      <c r="I160" s="48"/>
      <c r="J160" s="22"/>
      <c r="K160" s="22"/>
      <c r="L160" s="22"/>
      <c r="M160" s="22"/>
      <c r="N160" s="22"/>
      <c r="O160" s="22"/>
      <c r="P160" s="22"/>
      <c r="Q160" s="22"/>
      <c r="R160" s="22"/>
      <c r="S160" s="22"/>
      <c r="T160" s="22"/>
      <c r="U160" s="22"/>
      <c r="V160" s="22"/>
      <c r="W160" s="22"/>
      <c r="X160" s="22"/>
      <c r="Y160" s="22"/>
      <c r="Z160" s="22"/>
      <c r="AA160" s="22"/>
      <c r="AB160" s="42"/>
      <c r="AC160" s="17"/>
      <c r="AD160" s="17"/>
      <c r="AE160" s="17"/>
      <c r="AF160" s="17"/>
      <c r="AG160" s="17"/>
      <c r="AH160" s="17"/>
      <c r="AI160" s="17"/>
      <c r="AJ160" s="17"/>
      <c r="AK160" s="17"/>
      <c r="AL160" s="17"/>
      <c r="AM160" s="17"/>
      <c r="AN160" s="17"/>
      <c r="AO160" s="17"/>
      <c r="AP160" s="17"/>
      <c r="AQ160" s="17"/>
      <c r="AR160" s="17"/>
      <c r="AS160" s="17"/>
      <c r="AT160" s="17"/>
      <c r="AU160" s="17"/>
      <c r="AV160" s="17"/>
      <c r="AW160" s="17"/>
      <c r="AX160" s="17"/>
      <c r="AY160" s="17"/>
      <c r="AZ160" s="17"/>
      <c r="BA160" s="17"/>
      <c r="BB160" s="17"/>
      <c r="BC160" s="17"/>
      <c r="BD160" s="17"/>
      <c r="BE160" s="17"/>
      <c r="BF160" s="17"/>
      <c r="BG160" s="17"/>
      <c r="BH160" s="17"/>
      <c r="BI160" s="17"/>
      <c r="BJ160" s="17"/>
      <c r="BK160" s="17"/>
      <c r="BL160" s="17"/>
      <c r="BM160" s="17"/>
      <c r="BN160" s="17"/>
      <c r="BO160" s="17"/>
      <c r="BP160" s="17"/>
      <c r="BQ160" s="17"/>
      <c r="BR160" s="17"/>
      <c r="BS160" s="17"/>
      <c r="BT160" s="17"/>
      <c r="BU160" s="17"/>
      <c r="BV160" s="17"/>
      <c r="BW160" s="17"/>
      <c r="BX160" s="17"/>
      <c r="BY160" s="17"/>
      <c r="BZ160" s="17"/>
      <c r="CA160" s="17"/>
      <c r="CB160" s="17"/>
      <c r="CC160" s="17"/>
      <c r="CD160" s="17"/>
      <c r="CE160" s="17"/>
      <c r="CF160" s="17"/>
      <c r="CG160" s="17"/>
      <c r="CH160" s="17"/>
      <c r="CI160" s="17"/>
      <c r="CJ160" s="17"/>
      <c r="CK160" s="17"/>
      <c r="CL160" s="17"/>
      <c r="CM160" s="17"/>
      <c r="CN160" s="17"/>
      <c r="CO160" s="17"/>
      <c r="CP160" s="17"/>
      <c r="CQ160" s="17"/>
      <c r="CR160" s="17"/>
      <c r="CS160" s="17"/>
      <c r="CT160" s="17"/>
      <c r="CU160" s="17"/>
      <c r="CV160" s="17"/>
      <c r="CW160" s="17"/>
      <c r="CX160" s="17"/>
      <c r="CY160" s="17"/>
      <c r="CZ160" s="17"/>
      <c r="DA160" s="17"/>
      <c r="DB160" s="17"/>
      <c r="DC160" s="17"/>
      <c r="DD160" s="17"/>
      <c r="DE160" s="17"/>
      <c r="DF160" s="17"/>
      <c r="DG160" s="17"/>
      <c r="DH160" s="17"/>
      <c r="DI160" s="17"/>
      <c r="DJ160" s="17"/>
      <c r="DK160" s="17"/>
      <c r="DL160" s="17"/>
      <c r="DM160" s="17"/>
      <c r="DN160" s="17"/>
      <c r="DO160" s="17"/>
      <c r="DP160" s="17"/>
      <c r="DQ160" s="17"/>
      <c r="DR160" s="17"/>
      <c r="DS160" s="17"/>
      <c r="DT160" s="17"/>
      <c r="DU160" s="17"/>
      <c r="DV160" s="17"/>
      <c r="DW160" s="17"/>
      <c r="DX160" s="17"/>
      <c r="DY160" s="17"/>
      <c r="DZ160" s="17"/>
      <c r="EA160" s="17"/>
      <c r="EB160" s="17"/>
      <c r="EC160" s="17"/>
      <c r="ED160" s="17"/>
      <c r="EE160" s="17"/>
      <c r="EF160" s="17"/>
      <c r="EG160" s="17"/>
      <c r="EH160" s="17"/>
      <c r="EI160" s="17"/>
      <c r="EJ160" s="17"/>
      <c r="EK160" s="17"/>
      <c r="EL160" s="17"/>
      <c r="EM160" s="17"/>
      <c r="EN160" s="17"/>
      <c r="EO160" s="17"/>
      <c r="EP160" s="17"/>
      <c r="EQ160" s="17"/>
      <c r="ER160" s="17"/>
      <c r="ES160" s="17"/>
      <c r="ET160" s="17"/>
      <c r="EU160" s="17"/>
      <c r="EV160" s="17"/>
      <c r="EW160" s="17"/>
      <c r="EX160" s="17"/>
      <c r="EY160" s="17"/>
      <c r="EZ160" s="17"/>
      <c r="FA160" s="17"/>
      <c r="FB160" s="17"/>
      <c r="FC160" s="17"/>
      <c r="FD160" s="17"/>
      <c r="FE160" s="17"/>
      <c r="FF160" s="17"/>
      <c r="FG160" s="17"/>
      <c r="FH160" s="17"/>
      <c r="FI160" s="17"/>
      <c r="FJ160" s="17"/>
      <c r="FK160" s="17"/>
      <c r="FL160" s="17"/>
      <c r="FM160" s="17"/>
      <c r="FN160" s="17"/>
      <c r="FO160" s="17"/>
      <c r="FP160" s="17"/>
      <c r="FQ160" s="17"/>
      <c r="FR160" s="17"/>
      <c r="FS160" s="17"/>
      <c r="FT160" s="17"/>
      <c r="FU160" s="17"/>
      <c r="FV160" s="17"/>
      <c r="FW160" s="17"/>
      <c r="FX160" s="17"/>
      <c r="FY160" s="17"/>
      <c r="FZ160" s="17"/>
      <c r="GA160" s="17"/>
      <c r="GB160" s="17"/>
      <c r="GC160" s="17"/>
      <c r="GD160" s="17"/>
      <c r="GE160" s="17"/>
      <c r="GF160" s="17"/>
      <c r="GG160" s="17"/>
      <c r="GH160" s="17"/>
      <c r="GI160" s="17"/>
      <c r="GJ160" s="17"/>
      <c r="GK160" s="17"/>
      <c r="GL160" s="17"/>
      <c r="GM160" s="17"/>
      <c r="GN160" s="17"/>
      <c r="GO160" s="17"/>
      <c r="GP160" s="17"/>
      <c r="GQ160" s="17"/>
      <c r="GR160" s="17"/>
      <c r="GS160" s="17"/>
      <c r="GT160" s="17"/>
      <c r="GU160" s="17"/>
      <c r="GV160" s="17"/>
      <c r="GW160" s="17"/>
      <c r="GX160" s="17"/>
      <c r="GY160" s="17"/>
      <c r="GZ160" s="17"/>
      <c r="HA160" s="17"/>
      <c r="HB160" s="17"/>
      <c r="HC160" s="17"/>
      <c r="HD160" s="17"/>
      <c r="HE160" s="17"/>
      <c r="HF160" s="17"/>
      <c r="HG160" s="17"/>
      <c r="HH160" s="17"/>
      <c r="HI160" s="17"/>
      <c r="HJ160" s="17"/>
      <c r="HK160" s="17"/>
      <c r="HL160" s="17"/>
      <c r="HM160" s="17"/>
      <c r="HN160" s="17"/>
      <c r="HO160" s="17"/>
      <c r="HP160" s="17"/>
      <c r="HQ160" s="17"/>
      <c r="HR160" s="17"/>
      <c r="HS160" s="17"/>
      <c r="HT160" s="17"/>
      <c r="HU160" s="17"/>
      <c r="HV160" s="17"/>
    </row>
    <row r="161" spans="1:230" s="23" customFormat="1" ht="15" customHeight="1">
      <c r="A161" s="42"/>
      <c r="B161" s="17"/>
      <c r="C161" s="80" t="s">
        <v>539</v>
      </c>
      <c r="D161" s="17"/>
      <c r="E161" s="80"/>
      <c r="F161" s="80"/>
      <c r="G161" s="17"/>
      <c r="H161" s="51"/>
      <c r="I161" s="51"/>
      <c r="J161" s="280" t="s">
        <v>459</v>
      </c>
      <c r="K161" s="280"/>
      <c r="L161" s="17"/>
      <c r="M161" s="96">
        <f>IF(J161="Tak",INT(X27/3.6*1.2*1.005*6)*(-1),0)</f>
        <v>0</v>
      </c>
      <c r="N161" s="96" t="str">
        <f>Obliczenia1!C97&amp;" [W]"</f>
        <v xml:space="preserve"> [W]</v>
      </c>
      <c r="O161" s="22"/>
      <c r="P161" s="22"/>
      <c r="Q161" s="22"/>
      <c r="R161" s="22"/>
      <c r="S161" s="22"/>
      <c r="T161" s="22"/>
      <c r="U161" s="22"/>
      <c r="V161" s="22"/>
      <c r="W161" s="22"/>
      <c r="X161" s="22"/>
      <c r="Y161" s="22"/>
      <c r="Z161" s="22"/>
      <c r="AA161" s="22"/>
      <c r="AB161" s="42"/>
      <c r="AC161" s="17"/>
      <c r="AD161" s="17"/>
      <c r="AE161" s="17"/>
      <c r="AF161" s="17"/>
      <c r="AG161" s="17"/>
      <c r="AH161" s="17"/>
      <c r="AI161" s="17"/>
      <c r="AJ161" s="17"/>
      <c r="AK161" s="17"/>
      <c r="AL161" s="17"/>
      <c r="AM161" s="17"/>
      <c r="AN161" s="17"/>
      <c r="AO161" s="17"/>
      <c r="AP161" s="17"/>
      <c r="AQ161" s="17"/>
      <c r="AR161" s="17"/>
      <c r="AS161" s="17"/>
      <c r="AT161" s="17"/>
      <c r="AU161" s="17"/>
      <c r="AV161" s="17"/>
      <c r="AW161" s="17"/>
      <c r="AX161" s="17"/>
      <c r="AY161" s="17"/>
      <c r="AZ161" s="17"/>
      <c r="BA161" s="17"/>
      <c r="BB161" s="17"/>
      <c r="BC161" s="17"/>
      <c r="BD161" s="17"/>
      <c r="BE161" s="17"/>
      <c r="BF161" s="17"/>
      <c r="BG161" s="17"/>
      <c r="BH161" s="17"/>
      <c r="BI161" s="17"/>
      <c r="BJ161" s="17"/>
      <c r="BK161" s="17"/>
      <c r="BL161" s="17"/>
      <c r="BM161" s="17"/>
      <c r="BN161" s="17"/>
      <c r="BO161" s="17"/>
      <c r="BP161" s="17"/>
      <c r="BQ161" s="17"/>
      <c r="BR161" s="17"/>
      <c r="BS161" s="17"/>
      <c r="BT161" s="17"/>
      <c r="BU161" s="17"/>
      <c r="BV161" s="17"/>
      <c r="BW161" s="17"/>
      <c r="BX161" s="17"/>
      <c r="BY161" s="17"/>
      <c r="BZ161" s="17"/>
      <c r="CA161" s="17"/>
      <c r="CB161" s="17"/>
      <c r="CC161" s="17"/>
      <c r="CD161" s="17"/>
      <c r="CE161" s="17"/>
      <c r="CF161" s="17"/>
      <c r="CG161" s="17"/>
      <c r="CH161" s="17"/>
      <c r="CI161" s="17"/>
      <c r="CJ161" s="17"/>
      <c r="CK161" s="17"/>
      <c r="CL161" s="17"/>
      <c r="CM161" s="17"/>
      <c r="CN161" s="17"/>
      <c r="CO161" s="17"/>
      <c r="CP161" s="17"/>
      <c r="CQ161" s="17"/>
      <c r="CR161" s="17"/>
      <c r="CS161" s="17"/>
      <c r="CT161" s="17"/>
      <c r="CU161" s="17"/>
      <c r="CV161" s="17"/>
      <c r="CW161" s="17"/>
      <c r="CX161" s="17"/>
      <c r="CY161" s="17"/>
      <c r="CZ161" s="17"/>
      <c r="DA161" s="17"/>
      <c r="DB161" s="17"/>
      <c r="DC161" s="17"/>
      <c r="DD161" s="17"/>
      <c r="DE161" s="17"/>
      <c r="DF161" s="17"/>
      <c r="DG161" s="17"/>
      <c r="DH161" s="17"/>
      <c r="DI161" s="17"/>
      <c r="DJ161" s="17"/>
      <c r="DK161" s="17"/>
      <c r="DL161" s="17"/>
      <c r="DM161" s="17"/>
      <c r="DN161" s="17"/>
      <c r="DO161" s="17"/>
      <c r="DP161" s="17"/>
      <c r="DQ161" s="17"/>
      <c r="DR161" s="17"/>
      <c r="DS161" s="17"/>
      <c r="DT161" s="17"/>
      <c r="DU161" s="17"/>
      <c r="DV161" s="17"/>
      <c r="DW161" s="17"/>
      <c r="DX161" s="17"/>
      <c r="DY161" s="17"/>
      <c r="DZ161" s="17"/>
      <c r="EA161" s="17"/>
      <c r="EB161" s="17"/>
      <c r="EC161" s="17"/>
      <c r="ED161" s="17"/>
      <c r="EE161" s="17"/>
      <c r="EF161" s="17"/>
      <c r="EG161" s="17"/>
      <c r="EH161" s="17"/>
      <c r="EI161" s="17"/>
      <c r="EJ161" s="17"/>
      <c r="EK161" s="17"/>
      <c r="EL161" s="17"/>
      <c r="EM161" s="17"/>
      <c r="EN161" s="17"/>
      <c r="EO161" s="17"/>
      <c r="EP161" s="17"/>
      <c r="EQ161" s="17"/>
      <c r="ER161" s="17"/>
      <c r="ES161" s="17"/>
      <c r="ET161" s="17"/>
      <c r="EU161" s="17"/>
      <c r="EV161" s="17"/>
      <c r="EW161" s="17"/>
      <c r="EX161" s="17"/>
      <c r="EY161" s="17"/>
      <c r="EZ161" s="17"/>
      <c r="FA161" s="17"/>
      <c r="FB161" s="17"/>
      <c r="FC161" s="17"/>
      <c r="FD161" s="17"/>
      <c r="FE161" s="17"/>
      <c r="FF161" s="17"/>
      <c r="FG161" s="17"/>
      <c r="FH161" s="17"/>
      <c r="FI161" s="17"/>
      <c r="FJ161" s="17"/>
      <c r="FK161" s="17"/>
      <c r="FL161" s="17"/>
      <c r="FM161" s="17"/>
      <c r="FN161" s="17"/>
      <c r="FO161" s="17"/>
      <c r="FP161" s="17"/>
      <c r="FQ161" s="17"/>
      <c r="FR161" s="17"/>
      <c r="FS161" s="17"/>
      <c r="FT161" s="17"/>
      <c r="FU161" s="17"/>
      <c r="FV161" s="17"/>
      <c r="FW161" s="17"/>
      <c r="FX161" s="17"/>
      <c r="FY161" s="17"/>
      <c r="FZ161" s="17"/>
      <c r="GA161" s="17"/>
      <c r="GB161" s="17"/>
      <c r="GC161" s="17"/>
      <c r="GD161" s="17"/>
      <c r="GE161" s="17"/>
      <c r="GF161" s="17"/>
      <c r="GG161" s="17"/>
      <c r="GH161" s="17"/>
      <c r="GI161" s="17"/>
      <c r="GJ161" s="17"/>
      <c r="GK161" s="17"/>
      <c r="GL161" s="17"/>
      <c r="GM161" s="17"/>
      <c r="GN161" s="17"/>
      <c r="GO161" s="17"/>
      <c r="GP161" s="17"/>
      <c r="GQ161" s="17"/>
      <c r="GR161" s="17"/>
      <c r="GS161" s="17"/>
      <c r="GT161" s="17"/>
      <c r="GU161" s="17"/>
      <c r="GV161" s="17"/>
      <c r="GW161" s="17"/>
      <c r="GX161" s="17"/>
      <c r="GY161" s="17"/>
      <c r="GZ161" s="17"/>
      <c r="HA161" s="17"/>
      <c r="HB161" s="17"/>
      <c r="HC161" s="17"/>
      <c r="HD161" s="17"/>
      <c r="HE161" s="17"/>
      <c r="HF161" s="17"/>
      <c r="HG161" s="17"/>
      <c r="HH161" s="17"/>
      <c r="HI161" s="17"/>
      <c r="HJ161" s="17"/>
      <c r="HK161" s="17"/>
      <c r="HL161" s="17"/>
      <c r="HM161" s="17"/>
      <c r="HN161" s="17"/>
      <c r="HO161" s="17"/>
      <c r="HP161" s="17"/>
      <c r="HQ161" s="17"/>
      <c r="HR161" s="17"/>
      <c r="HS161" s="17"/>
      <c r="HT161" s="17"/>
      <c r="HU161" s="17"/>
      <c r="HV161" s="17"/>
    </row>
    <row r="162" spans="1:230" s="23" customFormat="1" ht="15" customHeight="1">
      <c r="A162" s="42"/>
      <c r="B162" s="17"/>
      <c r="C162" s="52"/>
      <c r="D162" s="103"/>
      <c r="E162" s="52"/>
      <c r="F162" s="52"/>
      <c r="G162" s="52"/>
      <c r="H162" s="52"/>
      <c r="I162" s="52"/>
      <c r="J162" s="142"/>
      <c r="K162" s="142"/>
      <c r="L162" s="142"/>
      <c r="M162" s="142"/>
      <c r="N162" s="142"/>
      <c r="O162" s="22"/>
      <c r="P162" s="22"/>
      <c r="Q162" s="22"/>
      <c r="R162" s="22"/>
      <c r="S162" s="22"/>
      <c r="T162" s="22"/>
      <c r="U162" s="22"/>
      <c r="V162" s="22"/>
      <c r="W162" s="22"/>
      <c r="X162" s="22"/>
      <c r="Y162" s="22"/>
      <c r="Z162" s="22"/>
      <c r="AA162" s="22"/>
      <c r="AB162" s="42"/>
      <c r="AC162" s="17"/>
      <c r="AD162" s="17"/>
      <c r="AE162" s="17"/>
      <c r="AF162" s="17"/>
      <c r="AG162" s="17"/>
      <c r="AH162" s="17"/>
      <c r="AI162" s="17"/>
      <c r="AJ162" s="17"/>
      <c r="AK162" s="17"/>
      <c r="AL162" s="17"/>
      <c r="AM162" s="17"/>
      <c r="AN162" s="17"/>
      <c r="AO162" s="17"/>
      <c r="AP162" s="17"/>
      <c r="AQ162" s="17"/>
      <c r="AR162" s="17"/>
      <c r="AS162" s="17"/>
      <c r="AT162" s="17"/>
      <c r="AU162" s="17"/>
      <c r="AV162" s="17"/>
      <c r="AW162" s="17"/>
      <c r="AX162" s="17"/>
      <c r="AY162" s="17"/>
      <c r="AZ162" s="17"/>
      <c r="BA162" s="17"/>
      <c r="BB162" s="17"/>
      <c r="BC162" s="17"/>
      <c r="BD162" s="17"/>
      <c r="BE162" s="17"/>
      <c r="BF162" s="17"/>
      <c r="BG162" s="17"/>
      <c r="BH162" s="17"/>
      <c r="BI162" s="17"/>
      <c r="BJ162" s="17"/>
      <c r="BK162" s="17"/>
      <c r="BL162" s="17"/>
      <c r="BM162" s="17"/>
      <c r="BN162" s="17"/>
      <c r="BO162" s="17"/>
      <c r="BP162" s="17"/>
      <c r="BQ162" s="17"/>
      <c r="BR162" s="17"/>
      <c r="BS162" s="17"/>
      <c r="BT162" s="17"/>
      <c r="BU162" s="17"/>
      <c r="BV162" s="17"/>
      <c r="BW162" s="17"/>
      <c r="BX162" s="17"/>
      <c r="BY162" s="17"/>
      <c r="BZ162" s="17"/>
      <c r="CA162" s="17"/>
      <c r="CB162" s="17"/>
      <c r="CC162" s="17"/>
      <c r="CD162" s="17"/>
      <c r="CE162" s="17"/>
      <c r="CF162" s="17"/>
      <c r="CG162" s="17"/>
      <c r="CH162" s="17"/>
      <c r="CI162" s="17"/>
      <c r="CJ162" s="17"/>
      <c r="CK162" s="17"/>
      <c r="CL162" s="17"/>
      <c r="CM162" s="17"/>
      <c r="CN162" s="17"/>
      <c r="CO162" s="17"/>
      <c r="CP162" s="17"/>
      <c r="CQ162" s="17"/>
      <c r="CR162" s="17"/>
      <c r="CS162" s="17"/>
      <c r="CT162" s="17"/>
      <c r="CU162" s="17"/>
      <c r="CV162" s="17"/>
      <c r="CW162" s="17"/>
      <c r="CX162" s="17"/>
      <c r="CY162" s="17"/>
      <c r="CZ162" s="17"/>
      <c r="DA162" s="17"/>
      <c r="DB162" s="17"/>
      <c r="DC162" s="17"/>
      <c r="DD162" s="17"/>
      <c r="DE162" s="17"/>
      <c r="DF162" s="17"/>
      <c r="DG162" s="17"/>
      <c r="DH162" s="17"/>
      <c r="DI162" s="17"/>
      <c r="DJ162" s="17"/>
      <c r="DK162" s="17"/>
      <c r="DL162" s="17"/>
      <c r="DM162" s="17"/>
      <c r="DN162" s="17"/>
      <c r="DO162" s="17"/>
      <c r="DP162" s="17"/>
      <c r="DQ162" s="17"/>
      <c r="DR162" s="17"/>
      <c r="DS162" s="17"/>
      <c r="DT162" s="17"/>
      <c r="DU162" s="17"/>
      <c r="DV162" s="17"/>
      <c r="DW162" s="17"/>
      <c r="DX162" s="17"/>
      <c r="DY162" s="17"/>
      <c r="DZ162" s="17"/>
      <c r="EA162" s="17"/>
      <c r="EB162" s="17"/>
      <c r="EC162" s="17"/>
      <c r="ED162" s="17"/>
      <c r="EE162" s="17"/>
      <c r="EF162" s="17"/>
      <c r="EG162" s="17"/>
      <c r="EH162" s="17"/>
      <c r="EI162" s="17"/>
      <c r="EJ162" s="17"/>
      <c r="EK162" s="17"/>
      <c r="EL162" s="17"/>
      <c r="EM162" s="17"/>
      <c r="EN162" s="17"/>
      <c r="EO162" s="17"/>
      <c r="EP162" s="17"/>
      <c r="EQ162" s="17"/>
      <c r="ER162" s="17"/>
      <c r="ES162" s="17"/>
      <c r="ET162" s="17"/>
      <c r="EU162" s="17"/>
      <c r="EV162" s="17"/>
      <c r="EW162" s="17"/>
      <c r="EX162" s="17"/>
      <c r="EY162" s="17"/>
      <c r="EZ162" s="17"/>
      <c r="FA162" s="17"/>
      <c r="FB162" s="17"/>
      <c r="FC162" s="17"/>
      <c r="FD162" s="17"/>
      <c r="FE162" s="17"/>
      <c r="FF162" s="17"/>
      <c r="FG162" s="17"/>
      <c r="FH162" s="17"/>
      <c r="FI162" s="17"/>
      <c r="FJ162" s="17"/>
      <c r="FK162" s="17"/>
      <c r="FL162" s="17"/>
      <c r="FM162" s="17"/>
      <c r="FN162" s="17"/>
      <c r="FO162" s="17"/>
      <c r="FP162" s="17"/>
      <c r="FQ162" s="17"/>
      <c r="FR162" s="17"/>
      <c r="FS162" s="17"/>
      <c r="FT162" s="17"/>
      <c r="FU162" s="17"/>
      <c r="FV162" s="17"/>
      <c r="FW162" s="17"/>
      <c r="FX162" s="17"/>
      <c r="FY162" s="17"/>
      <c r="FZ162" s="17"/>
      <c r="GA162" s="17"/>
      <c r="GB162" s="17"/>
      <c r="GC162" s="17"/>
      <c r="GD162" s="17"/>
      <c r="GE162" s="17"/>
      <c r="GF162" s="17"/>
      <c r="GG162" s="17"/>
      <c r="GH162" s="17"/>
      <c r="GI162" s="17"/>
      <c r="GJ162" s="17"/>
      <c r="GK162" s="17"/>
      <c r="GL162" s="17"/>
      <c r="GM162" s="17"/>
      <c r="GN162" s="17"/>
      <c r="GO162" s="17"/>
      <c r="GP162" s="17"/>
      <c r="GQ162" s="17"/>
      <c r="GR162" s="17"/>
      <c r="GS162" s="17"/>
      <c r="GT162" s="17"/>
      <c r="GU162" s="17"/>
      <c r="GV162" s="17"/>
      <c r="GW162" s="17"/>
      <c r="GX162" s="17"/>
      <c r="GY162" s="17"/>
      <c r="GZ162" s="17"/>
      <c r="HA162" s="17"/>
      <c r="HB162" s="17"/>
      <c r="HC162" s="17"/>
      <c r="HD162" s="17"/>
      <c r="HE162" s="17"/>
      <c r="HF162" s="17"/>
      <c r="HG162" s="17"/>
      <c r="HH162" s="17"/>
      <c r="HI162" s="17"/>
      <c r="HJ162" s="17"/>
      <c r="HK162" s="17"/>
      <c r="HL162" s="17"/>
      <c r="HM162" s="17"/>
      <c r="HN162" s="17"/>
      <c r="HO162" s="17"/>
      <c r="HP162" s="17"/>
      <c r="HQ162" s="17"/>
      <c r="HR162" s="17"/>
      <c r="HS162" s="17"/>
      <c r="HT162" s="17"/>
      <c r="HU162" s="17"/>
      <c r="HV162" s="17"/>
    </row>
    <row r="163" spans="1:230" s="23" customFormat="1" ht="15" customHeight="1">
      <c r="A163" s="42"/>
      <c r="B163" s="17"/>
      <c r="C163" s="22"/>
      <c r="D163" s="22"/>
      <c r="E163" s="17"/>
      <c r="F163" s="17"/>
      <c r="G163" s="17"/>
      <c r="H163" s="17"/>
      <c r="I163" s="17"/>
      <c r="J163" s="17"/>
      <c r="K163" s="80"/>
      <c r="L163" s="80"/>
      <c r="M163" s="22"/>
      <c r="N163" s="22"/>
      <c r="O163" s="22"/>
      <c r="P163" s="22"/>
      <c r="Q163" s="22"/>
      <c r="R163" s="22"/>
      <c r="S163" s="22"/>
      <c r="T163" s="22"/>
      <c r="U163" s="22"/>
      <c r="V163" s="22"/>
      <c r="W163" s="22"/>
      <c r="X163" s="22"/>
      <c r="Y163" s="22"/>
      <c r="Z163" s="22"/>
      <c r="AA163" s="22"/>
      <c r="AB163" s="42"/>
      <c r="AC163" s="17"/>
      <c r="AD163" s="17"/>
      <c r="AE163" s="17"/>
      <c r="AF163" s="17"/>
      <c r="AG163" s="17"/>
      <c r="AH163" s="17"/>
      <c r="AI163" s="17"/>
      <c r="AJ163" s="17"/>
      <c r="AK163" s="17"/>
      <c r="AL163" s="17"/>
      <c r="AM163" s="17"/>
      <c r="AN163" s="17"/>
      <c r="AO163" s="17"/>
      <c r="AP163" s="17"/>
      <c r="AQ163" s="17"/>
      <c r="AR163" s="17"/>
      <c r="AS163" s="17"/>
      <c r="AT163" s="17"/>
      <c r="AU163" s="17"/>
      <c r="AV163" s="17"/>
      <c r="AW163" s="17"/>
      <c r="AX163" s="17"/>
      <c r="AY163" s="17"/>
      <c r="AZ163" s="17"/>
      <c r="BA163" s="17"/>
      <c r="BB163" s="17"/>
      <c r="BC163" s="17"/>
      <c r="BD163" s="17"/>
      <c r="BE163" s="17"/>
      <c r="BF163" s="17"/>
      <c r="BG163" s="17"/>
      <c r="BH163" s="17"/>
      <c r="BI163" s="17"/>
      <c r="BJ163" s="17"/>
      <c r="BK163" s="17"/>
      <c r="BL163" s="17"/>
      <c r="BM163" s="17"/>
      <c r="BN163" s="17"/>
      <c r="BO163" s="17"/>
      <c r="BP163" s="17"/>
      <c r="BQ163" s="17"/>
      <c r="BR163" s="17"/>
      <c r="BS163" s="17"/>
      <c r="BT163" s="17"/>
      <c r="BU163" s="17"/>
      <c r="BV163" s="17"/>
      <c r="BW163" s="17"/>
      <c r="BX163" s="17"/>
      <c r="BY163" s="17"/>
      <c r="BZ163" s="17"/>
      <c r="CA163" s="17"/>
      <c r="CB163" s="17"/>
      <c r="CC163" s="17"/>
      <c r="CD163" s="17"/>
      <c r="CE163" s="17"/>
      <c r="CF163" s="17"/>
      <c r="CG163" s="17"/>
      <c r="CH163" s="17"/>
      <c r="CI163" s="17"/>
      <c r="CJ163" s="17"/>
      <c r="CK163" s="17"/>
      <c r="CL163" s="17"/>
      <c r="CM163" s="17"/>
      <c r="CN163" s="17"/>
      <c r="CO163" s="17"/>
      <c r="CP163" s="17"/>
      <c r="CQ163" s="17"/>
      <c r="CR163" s="17"/>
      <c r="CS163" s="17"/>
      <c r="CT163" s="17"/>
      <c r="CU163" s="17"/>
      <c r="CV163" s="17"/>
      <c r="CW163" s="17"/>
      <c r="CX163" s="17"/>
      <c r="CY163" s="17"/>
      <c r="CZ163" s="17"/>
      <c r="DA163" s="17"/>
      <c r="DB163" s="17"/>
      <c r="DC163" s="17"/>
      <c r="DD163" s="17"/>
      <c r="DE163" s="17"/>
      <c r="DF163" s="17"/>
      <c r="DG163" s="17"/>
      <c r="DH163" s="17"/>
      <c r="DI163" s="17"/>
      <c r="DJ163" s="17"/>
      <c r="DK163" s="17"/>
      <c r="DL163" s="17"/>
      <c r="DM163" s="17"/>
      <c r="DN163" s="17"/>
      <c r="DO163" s="17"/>
      <c r="DP163" s="17"/>
      <c r="DQ163" s="17"/>
      <c r="DR163" s="17"/>
      <c r="DS163" s="17"/>
      <c r="DT163" s="17"/>
      <c r="DU163" s="17"/>
      <c r="DV163" s="17"/>
      <c r="DW163" s="17"/>
      <c r="DX163" s="17"/>
      <c r="DY163" s="17"/>
      <c r="DZ163" s="17"/>
      <c r="EA163" s="17"/>
      <c r="EB163" s="17"/>
      <c r="EC163" s="17"/>
      <c r="ED163" s="17"/>
      <c r="EE163" s="17"/>
      <c r="EF163" s="17"/>
      <c r="EG163" s="17"/>
      <c r="EH163" s="17"/>
      <c r="EI163" s="17"/>
      <c r="EJ163" s="17"/>
      <c r="EK163" s="17"/>
      <c r="EL163" s="17"/>
      <c r="EM163" s="17"/>
      <c r="EN163" s="17"/>
      <c r="EO163" s="17"/>
      <c r="EP163" s="17"/>
      <c r="EQ163" s="17"/>
      <c r="ER163" s="17"/>
      <c r="ES163" s="17"/>
      <c r="ET163" s="17"/>
      <c r="EU163" s="17"/>
      <c r="EV163" s="17"/>
      <c r="EW163" s="17"/>
      <c r="EX163" s="17"/>
      <c r="EY163" s="17"/>
      <c r="EZ163" s="17"/>
      <c r="FA163" s="17"/>
      <c r="FB163" s="17"/>
      <c r="FC163" s="17"/>
      <c r="FD163" s="17"/>
      <c r="FE163" s="17"/>
      <c r="FF163" s="17"/>
      <c r="FG163" s="17"/>
      <c r="FH163" s="17"/>
      <c r="FI163" s="17"/>
      <c r="FJ163" s="17"/>
      <c r="FK163" s="17"/>
      <c r="FL163" s="17"/>
      <c r="FM163" s="17"/>
      <c r="FN163" s="17"/>
      <c r="FO163" s="17"/>
      <c r="FP163" s="17"/>
      <c r="FQ163" s="17"/>
      <c r="FR163" s="17"/>
      <c r="FS163" s="17"/>
      <c r="FT163" s="17"/>
      <c r="FU163" s="17"/>
      <c r="FV163" s="17"/>
      <c r="FW163" s="17"/>
      <c r="FX163" s="17"/>
      <c r="FY163" s="17"/>
      <c r="FZ163" s="17"/>
      <c r="GA163" s="17"/>
      <c r="GB163" s="17"/>
      <c r="GC163" s="17"/>
      <c r="GD163" s="17"/>
      <c r="GE163" s="17"/>
      <c r="GF163" s="17"/>
      <c r="GG163" s="17"/>
      <c r="GH163" s="17"/>
      <c r="GI163" s="17"/>
      <c r="GJ163" s="17"/>
      <c r="GK163" s="17"/>
      <c r="GL163" s="17"/>
      <c r="GM163" s="17"/>
      <c r="GN163" s="17"/>
      <c r="GO163" s="17"/>
      <c r="GP163" s="17"/>
      <c r="GQ163" s="17"/>
      <c r="GR163" s="17"/>
      <c r="GS163" s="17"/>
      <c r="GT163" s="17"/>
      <c r="GU163" s="17"/>
      <c r="GV163" s="17"/>
      <c r="GW163" s="17"/>
      <c r="GX163" s="17"/>
      <c r="GY163" s="17"/>
      <c r="GZ163" s="17"/>
      <c r="HA163" s="17"/>
      <c r="HB163" s="17"/>
      <c r="HC163" s="17"/>
      <c r="HD163" s="17"/>
      <c r="HE163" s="17"/>
      <c r="HF163" s="17"/>
      <c r="HG163" s="17"/>
      <c r="HH163" s="17"/>
      <c r="HI163" s="17"/>
      <c r="HJ163" s="17"/>
      <c r="HK163" s="17"/>
      <c r="HL163" s="17"/>
      <c r="HM163" s="17"/>
      <c r="HN163" s="17"/>
      <c r="HO163" s="17"/>
      <c r="HP163" s="17"/>
      <c r="HQ163" s="17"/>
      <c r="HR163" s="17"/>
      <c r="HS163" s="17"/>
      <c r="HT163" s="17"/>
      <c r="HU163" s="17"/>
      <c r="HV163" s="17"/>
    </row>
    <row r="164" spans="1:230" s="23" customFormat="1" ht="15" customHeight="1">
      <c r="A164" s="42"/>
      <c r="B164" s="17"/>
      <c r="C164" s="22"/>
      <c r="D164" s="22"/>
      <c r="E164" s="17"/>
      <c r="F164" s="17"/>
      <c r="G164" s="17"/>
      <c r="H164" s="17"/>
      <c r="I164" s="17"/>
      <c r="J164" s="17"/>
      <c r="K164" s="80"/>
      <c r="L164" s="80"/>
      <c r="M164" s="22"/>
      <c r="N164" s="22"/>
      <c r="O164" s="22"/>
      <c r="P164" s="22"/>
      <c r="Q164" s="22"/>
      <c r="R164" s="22"/>
      <c r="S164" s="22"/>
      <c r="T164" s="22"/>
      <c r="U164" s="22"/>
      <c r="V164" s="22"/>
      <c r="W164" s="22"/>
      <c r="X164" s="22"/>
      <c r="Y164" s="22"/>
      <c r="Z164" s="22"/>
      <c r="AA164" s="22"/>
      <c r="AB164" s="42"/>
      <c r="AC164" s="17"/>
      <c r="AD164" s="17"/>
      <c r="AE164" s="17"/>
      <c r="AF164" s="17"/>
      <c r="AG164" s="17"/>
      <c r="AH164" s="17"/>
      <c r="AI164" s="17"/>
      <c r="AJ164" s="17"/>
      <c r="AK164" s="17"/>
      <c r="AL164" s="17"/>
      <c r="AM164" s="17"/>
      <c r="AN164" s="17"/>
      <c r="AO164" s="17"/>
      <c r="AP164" s="17"/>
      <c r="AQ164" s="17"/>
      <c r="AR164" s="17"/>
      <c r="AS164" s="17"/>
      <c r="AT164" s="17"/>
      <c r="AU164" s="17"/>
      <c r="AV164" s="17"/>
      <c r="AW164" s="17"/>
      <c r="AX164" s="17"/>
      <c r="AY164" s="17"/>
      <c r="AZ164" s="17"/>
      <c r="BA164" s="17"/>
      <c r="BB164" s="17"/>
      <c r="BC164" s="17"/>
      <c r="BD164" s="17"/>
      <c r="BE164" s="17"/>
      <c r="BF164" s="17"/>
      <c r="BG164" s="17"/>
      <c r="BH164" s="17"/>
      <c r="BI164" s="17"/>
      <c r="BJ164" s="17"/>
      <c r="BK164" s="17"/>
      <c r="BL164" s="17"/>
      <c r="BM164" s="17"/>
      <c r="BN164" s="17"/>
      <c r="BO164" s="17"/>
      <c r="BP164" s="17"/>
      <c r="BQ164" s="17"/>
      <c r="BR164" s="17"/>
      <c r="BS164" s="17"/>
      <c r="BT164" s="17"/>
      <c r="BU164" s="17"/>
      <c r="BV164" s="17"/>
      <c r="BW164" s="17"/>
      <c r="BX164" s="17"/>
      <c r="BY164" s="17"/>
      <c r="BZ164" s="17"/>
      <c r="CA164" s="17"/>
      <c r="CB164" s="17"/>
      <c r="CC164" s="17"/>
      <c r="CD164" s="17"/>
      <c r="CE164" s="17"/>
      <c r="CF164" s="17"/>
      <c r="CG164" s="17"/>
      <c r="CH164" s="17"/>
      <c r="CI164" s="17"/>
      <c r="CJ164" s="17"/>
      <c r="CK164" s="17"/>
      <c r="CL164" s="17"/>
      <c r="CM164" s="17"/>
      <c r="CN164" s="17"/>
      <c r="CO164" s="17"/>
      <c r="CP164" s="17"/>
      <c r="CQ164" s="17"/>
      <c r="CR164" s="17"/>
      <c r="CS164" s="17"/>
      <c r="CT164" s="17"/>
      <c r="CU164" s="17"/>
      <c r="CV164" s="17"/>
      <c r="CW164" s="17"/>
      <c r="CX164" s="17"/>
      <c r="CY164" s="17"/>
      <c r="CZ164" s="17"/>
      <c r="DA164" s="17"/>
      <c r="DB164" s="17"/>
      <c r="DC164" s="17"/>
      <c r="DD164" s="17"/>
      <c r="DE164" s="17"/>
      <c r="DF164" s="17"/>
      <c r="DG164" s="17"/>
      <c r="DH164" s="17"/>
      <c r="DI164" s="17"/>
      <c r="DJ164" s="17"/>
      <c r="DK164" s="17"/>
      <c r="DL164" s="17"/>
      <c r="DM164" s="17"/>
      <c r="DN164" s="17"/>
      <c r="DO164" s="17"/>
      <c r="DP164" s="17"/>
      <c r="DQ164" s="17"/>
      <c r="DR164" s="17"/>
      <c r="DS164" s="17"/>
      <c r="DT164" s="17"/>
      <c r="DU164" s="17"/>
      <c r="DV164" s="17"/>
      <c r="DW164" s="17"/>
      <c r="DX164" s="17"/>
      <c r="DY164" s="17"/>
      <c r="DZ164" s="17"/>
      <c r="EA164" s="17"/>
      <c r="EB164" s="17"/>
      <c r="EC164" s="17"/>
      <c r="ED164" s="17"/>
      <c r="EE164" s="17"/>
      <c r="EF164" s="17"/>
      <c r="EG164" s="17"/>
      <c r="EH164" s="17"/>
      <c r="EI164" s="17"/>
      <c r="EJ164" s="17"/>
      <c r="EK164" s="17"/>
      <c r="EL164" s="17"/>
      <c r="EM164" s="17"/>
      <c r="EN164" s="17"/>
      <c r="EO164" s="17"/>
      <c r="EP164" s="17"/>
      <c r="EQ164" s="17"/>
      <c r="ER164" s="17"/>
      <c r="ES164" s="17"/>
      <c r="ET164" s="17"/>
      <c r="EU164" s="17"/>
      <c r="EV164" s="17"/>
      <c r="EW164" s="17"/>
      <c r="EX164" s="17"/>
      <c r="EY164" s="17"/>
      <c r="EZ164" s="17"/>
      <c r="FA164" s="17"/>
      <c r="FB164" s="17"/>
      <c r="FC164" s="17"/>
      <c r="FD164" s="17"/>
      <c r="FE164" s="17"/>
      <c r="FF164" s="17"/>
      <c r="FG164" s="17"/>
      <c r="FH164" s="17"/>
      <c r="FI164" s="17"/>
      <c r="FJ164" s="17"/>
      <c r="FK164" s="17"/>
      <c r="FL164" s="17"/>
      <c r="FM164" s="17"/>
      <c r="FN164" s="17"/>
      <c r="FO164" s="17"/>
      <c r="FP164" s="17"/>
      <c r="FQ164" s="17"/>
      <c r="FR164" s="17"/>
      <c r="FS164" s="17"/>
      <c r="FT164" s="17"/>
      <c r="FU164" s="17"/>
      <c r="FV164" s="17"/>
      <c r="FW164" s="17"/>
      <c r="FX164" s="17"/>
      <c r="FY164" s="17"/>
      <c r="FZ164" s="17"/>
      <c r="GA164" s="17"/>
      <c r="GB164" s="17"/>
      <c r="GC164" s="17"/>
      <c r="GD164" s="17"/>
      <c r="GE164" s="17"/>
      <c r="GF164" s="17"/>
      <c r="GG164" s="17"/>
      <c r="GH164" s="17"/>
      <c r="GI164" s="17"/>
      <c r="GJ164" s="17"/>
      <c r="GK164" s="17"/>
      <c r="GL164" s="17"/>
      <c r="GM164" s="17"/>
      <c r="GN164" s="17"/>
      <c r="GO164" s="17"/>
      <c r="GP164" s="17"/>
      <c r="GQ164" s="17"/>
      <c r="GR164" s="17"/>
      <c r="GS164" s="17"/>
      <c r="GT164" s="17"/>
      <c r="GU164" s="17"/>
      <c r="GV164" s="17"/>
      <c r="GW164" s="17"/>
      <c r="GX164" s="17"/>
      <c r="GY164" s="17"/>
      <c r="GZ164" s="17"/>
      <c r="HA164" s="17"/>
      <c r="HB164" s="17"/>
      <c r="HC164" s="17"/>
      <c r="HD164" s="17"/>
      <c r="HE164" s="17"/>
      <c r="HF164" s="17"/>
      <c r="HG164" s="17"/>
      <c r="HH164" s="17"/>
      <c r="HI164" s="17"/>
      <c r="HJ164" s="17"/>
      <c r="HK164" s="17"/>
      <c r="HL164" s="17"/>
      <c r="HM164" s="17"/>
      <c r="HN164" s="17"/>
      <c r="HO164" s="17"/>
      <c r="HP164" s="17"/>
      <c r="HQ164" s="17"/>
      <c r="HR164" s="17"/>
      <c r="HS164" s="17"/>
      <c r="HT164" s="17"/>
      <c r="HU164" s="17"/>
      <c r="HV164" s="17"/>
    </row>
    <row r="165" spans="1:230" s="23" customFormat="1" ht="15" customHeight="1">
      <c r="A165" s="42"/>
      <c r="B165" s="17"/>
      <c r="C165" s="121"/>
      <c r="D165" s="20"/>
      <c r="E165" s="20"/>
      <c r="F165" s="15"/>
      <c r="G165" s="20"/>
      <c r="H165" s="20"/>
      <c r="I165" s="20"/>
      <c r="J165" s="20"/>
      <c r="K165" s="80"/>
      <c r="L165" s="80"/>
      <c r="M165" s="22"/>
      <c r="N165" s="22"/>
      <c r="O165" s="22"/>
      <c r="P165" s="22"/>
      <c r="Q165" s="22"/>
      <c r="R165" s="22"/>
      <c r="S165" s="22"/>
      <c r="T165" s="22"/>
      <c r="U165" s="22"/>
      <c r="V165" s="22"/>
      <c r="W165" s="22"/>
      <c r="X165" s="22"/>
      <c r="Y165" s="22"/>
      <c r="Z165" s="22"/>
      <c r="AA165" s="22"/>
      <c r="AB165" s="42"/>
      <c r="AC165" s="17"/>
      <c r="AD165" s="17"/>
      <c r="AE165" s="17"/>
      <c r="AF165" s="17"/>
      <c r="AG165" s="17"/>
      <c r="AH165" s="17"/>
      <c r="AI165" s="17"/>
      <c r="AJ165" s="17"/>
      <c r="AK165" s="17"/>
      <c r="AL165" s="17"/>
      <c r="AM165" s="17"/>
      <c r="AN165" s="17"/>
      <c r="AO165" s="17"/>
      <c r="AP165" s="17"/>
      <c r="AQ165" s="17"/>
      <c r="AR165" s="17"/>
      <c r="AS165" s="17"/>
      <c r="AT165" s="17"/>
      <c r="AU165" s="17"/>
      <c r="AV165" s="17"/>
      <c r="AW165" s="17"/>
      <c r="AX165" s="17"/>
      <c r="AY165" s="17"/>
      <c r="AZ165" s="17"/>
      <c r="BA165" s="17"/>
      <c r="BB165" s="17"/>
      <c r="BC165" s="17"/>
      <c r="BD165" s="17"/>
      <c r="BE165" s="17"/>
      <c r="BF165" s="17"/>
      <c r="BG165" s="17"/>
      <c r="BH165" s="17"/>
      <c r="BI165" s="17"/>
      <c r="BJ165" s="17"/>
      <c r="BK165" s="17"/>
      <c r="BL165" s="17"/>
      <c r="BM165" s="17"/>
      <c r="BN165" s="17"/>
      <c r="BO165" s="17"/>
      <c r="BP165" s="17"/>
      <c r="BQ165" s="17"/>
      <c r="BR165" s="17"/>
      <c r="BS165" s="17"/>
      <c r="BT165" s="17"/>
      <c r="BU165" s="17"/>
      <c r="BV165" s="17"/>
      <c r="BW165" s="17"/>
      <c r="BX165" s="17"/>
      <c r="BY165" s="17"/>
      <c r="BZ165" s="17"/>
      <c r="CA165" s="17"/>
      <c r="CB165" s="17"/>
      <c r="CC165" s="17"/>
      <c r="CD165" s="17"/>
      <c r="CE165" s="17"/>
      <c r="CF165" s="17"/>
      <c r="CG165" s="17"/>
      <c r="CH165" s="17"/>
      <c r="CI165" s="17"/>
      <c r="CJ165" s="17"/>
      <c r="CK165" s="17"/>
      <c r="CL165" s="17"/>
      <c r="CM165" s="17"/>
      <c r="CN165" s="17"/>
      <c r="CO165" s="17"/>
      <c r="CP165" s="17"/>
      <c r="CQ165" s="17"/>
      <c r="CR165" s="17"/>
      <c r="CS165" s="17"/>
      <c r="CT165" s="17"/>
      <c r="CU165" s="17"/>
      <c r="CV165" s="17"/>
      <c r="CW165" s="17"/>
      <c r="CX165" s="17"/>
      <c r="CY165" s="17"/>
      <c r="CZ165" s="17"/>
      <c r="DA165" s="17"/>
      <c r="DB165" s="17"/>
      <c r="DC165" s="17"/>
      <c r="DD165" s="17"/>
      <c r="DE165" s="17"/>
      <c r="DF165" s="17"/>
      <c r="DG165" s="17"/>
      <c r="DH165" s="17"/>
      <c r="DI165" s="17"/>
      <c r="DJ165" s="17"/>
      <c r="DK165" s="17"/>
      <c r="DL165" s="17"/>
      <c r="DM165" s="17"/>
      <c r="DN165" s="17"/>
      <c r="DO165" s="17"/>
      <c r="DP165" s="17"/>
      <c r="DQ165" s="17"/>
      <c r="DR165" s="17"/>
      <c r="DS165" s="17"/>
      <c r="DT165" s="17"/>
      <c r="DU165" s="17"/>
      <c r="DV165" s="17"/>
      <c r="DW165" s="17"/>
      <c r="DX165" s="17"/>
      <c r="DY165" s="17"/>
      <c r="DZ165" s="17"/>
      <c r="EA165" s="17"/>
      <c r="EB165" s="17"/>
      <c r="EC165" s="17"/>
      <c r="ED165" s="17"/>
      <c r="EE165" s="17"/>
      <c r="EF165" s="17"/>
      <c r="EG165" s="17"/>
      <c r="EH165" s="17"/>
      <c r="EI165" s="17"/>
      <c r="EJ165" s="17"/>
      <c r="EK165" s="17"/>
      <c r="EL165" s="17"/>
      <c r="EM165" s="17"/>
      <c r="EN165" s="17"/>
      <c r="EO165" s="17"/>
      <c r="EP165" s="17"/>
      <c r="EQ165" s="17"/>
      <c r="ER165" s="17"/>
      <c r="ES165" s="17"/>
      <c r="ET165" s="17"/>
      <c r="EU165" s="17"/>
      <c r="EV165" s="17"/>
      <c r="EW165" s="17"/>
      <c r="EX165" s="17"/>
      <c r="EY165" s="17"/>
      <c r="EZ165" s="17"/>
      <c r="FA165" s="17"/>
      <c r="FB165" s="17"/>
      <c r="FC165" s="17"/>
      <c r="FD165" s="17"/>
      <c r="FE165" s="17"/>
      <c r="FF165" s="17"/>
      <c r="FG165" s="17"/>
      <c r="FH165" s="17"/>
      <c r="FI165" s="17"/>
      <c r="FJ165" s="17"/>
      <c r="FK165" s="17"/>
      <c r="FL165" s="17"/>
      <c r="FM165" s="17"/>
      <c r="FN165" s="17"/>
      <c r="FO165" s="17"/>
      <c r="FP165" s="17"/>
      <c r="FQ165" s="17"/>
      <c r="FR165" s="17"/>
      <c r="FS165" s="17"/>
      <c r="FT165" s="17"/>
      <c r="FU165" s="17"/>
      <c r="FV165" s="17"/>
      <c r="FW165" s="17"/>
      <c r="FX165" s="17"/>
      <c r="FY165" s="17"/>
      <c r="FZ165" s="17"/>
      <c r="GA165" s="17"/>
      <c r="GB165" s="17"/>
      <c r="GC165" s="17"/>
      <c r="GD165" s="17"/>
      <c r="GE165" s="17"/>
      <c r="GF165" s="17"/>
      <c r="GG165" s="17"/>
      <c r="GH165" s="17"/>
      <c r="GI165" s="17"/>
      <c r="GJ165" s="17"/>
      <c r="GK165" s="17"/>
      <c r="GL165" s="17"/>
      <c r="GM165" s="17"/>
      <c r="GN165" s="17"/>
      <c r="GO165" s="17"/>
      <c r="GP165" s="17"/>
      <c r="GQ165" s="17"/>
      <c r="GR165" s="17"/>
      <c r="GS165" s="17"/>
      <c r="GT165" s="17"/>
      <c r="GU165" s="17"/>
      <c r="GV165" s="17"/>
      <c r="GW165" s="17"/>
      <c r="GX165" s="17"/>
      <c r="GY165" s="17"/>
      <c r="GZ165" s="17"/>
      <c r="HA165" s="17"/>
      <c r="HB165" s="17"/>
      <c r="HC165" s="17"/>
      <c r="HD165" s="17"/>
      <c r="HE165" s="17"/>
      <c r="HF165" s="17"/>
      <c r="HG165" s="17"/>
      <c r="HH165" s="17"/>
      <c r="HI165" s="17"/>
      <c r="HJ165" s="17"/>
      <c r="HK165" s="17"/>
      <c r="HL165" s="17"/>
      <c r="HM165" s="17"/>
      <c r="HN165" s="17"/>
      <c r="HO165" s="17"/>
      <c r="HP165" s="17"/>
      <c r="HQ165" s="17"/>
      <c r="HR165" s="17"/>
      <c r="HS165" s="17"/>
      <c r="HT165" s="17"/>
      <c r="HU165" s="17"/>
      <c r="HV165" s="17"/>
    </row>
    <row r="166" spans="1:230" s="23" customFormat="1" ht="15" customHeight="1">
      <c r="A166" s="42"/>
      <c r="B166" s="17"/>
      <c r="C166" s="45"/>
      <c r="D166" s="125" t="s">
        <v>541</v>
      </c>
      <c r="E166" s="55"/>
      <c r="F166" s="54"/>
      <c r="G166" s="54"/>
      <c r="H166" s="55"/>
      <c r="I166" s="125"/>
      <c r="J166" s="55"/>
      <c r="K166" s="80"/>
      <c r="L166" s="80"/>
      <c r="M166" s="22"/>
      <c r="N166" s="22"/>
      <c r="O166" s="22"/>
      <c r="P166" s="22"/>
      <c r="Q166" s="22"/>
      <c r="R166" s="22"/>
      <c r="S166" s="22"/>
      <c r="T166" s="22"/>
      <c r="U166" s="22"/>
      <c r="V166" s="22"/>
      <c r="W166" s="22"/>
      <c r="X166" s="22"/>
      <c r="Y166" s="22"/>
      <c r="Z166" s="22"/>
      <c r="AA166" s="22"/>
      <c r="AB166" s="42"/>
      <c r="AC166" s="17"/>
      <c r="AD166" s="17"/>
      <c r="AE166" s="17"/>
      <c r="AF166" s="17"/>
      <c r="AG166" s="17"/>
      <c r="AH166" s="17"/>
      <c r="AI166" s="17"/>
      <c r="AJ166" s="17"/>
      <c r="AK166" s="17"/>
      <c r="AL166" s="17"/>
      <c r="AM166" s="17"/>
      <c r="AN166" s="17"/>
      <c r="AO166" s="17"/>
      <c r="AP166" s="17"/>
      <c r="AQ166" s="17"/>
      <c r="AR166" s="17"/>
      <c r="AS166" s="17"/>
      <c r="AT166" s="17"/>
      <c r="AU166" s="17"/>
      <c r="AV166" s="17"/>
      <c r="AW166" s="17"/>
      <c r="AX166" s="17"/>
      <c r="AY166" s="17"/>
      <c r="AZ166" s="17"/>
      <c r="BA166" s="17"/>
      <c r="BB166" s="17"/>
      <c r="BC166" s="17"/>
      <c r="BD166" s="17"/>
      <c r="BE166" s="17"/>
      <c r="BF166" s="17"/>
      <c r="BG166" s="17"/>
      <c r="BH166" s="17"/>
      <c r="BI166" s="17"/>
      <c r="BJ166" s="17"/>
      <c r="BK166" s="17"/>
      <c r="BL166" s="17"/>
      <c r="BM166" s="17"/>
      <c r="BN166" s="17"/>
      <c r="BO166" s="17"/>
      <c r="BP166" s="17"/>
      <c r="BQ166" s="17"/>
      <c r="BR166" s="17"/>
      <c r="BS166" s="17"/>
      <c r="BT166" s="17"/>
      <c r="BU166" s="17"/>
      <c r="BV166" s="17"/>
      <c r="BW166" s="17"/>
      <c r="BX166" s="17"/>
      <c r="BY166" s="17"/>
      <c r="BZ166" s="17"/>
      <c r="CA166" s="17"/>
      <c r="CB166" s="17"/>
      <c r="CC166" s="17"/>
      <c r="CD166" s="17"/>
      <c r="CE166" s="17"/>
      <c r="CF166" s="17"/>
      <c r="CG166" s="17"/>
      <c r="CH166" s="17"/>
      <c r="CI166" s="17"/>
      <c r="CJ166" s="17"/>
      <c r="CK166" s="17"/>
      <c r="CL166" s="17"/>
      <c r="CM166" s="17"/>
      <c r="CN166" s="17"/>
      <c r="CO166" s="17"/>
      <c r="CP166" s="17"/>
      <c r="CQ166" s="17"/>
      <c r="CR166" s="17"/>
      <c r="CS166" s="17"/>
      <c r="CT166" s="17"/>
      <c r="CU166" s="17"/>
      <c r="CV166" s="17"/>
      <c r="CW166" s="17"/>
      <c r="CX166" s="17"/>
      <c r="CY166" s="17"/>
      <c r="CZ166" s="17"/>
      <c r="DA166" s="17"/>
      <c r="DB166" s="17"/>
      <c r="DC166" s="17"/>
      <c r="DD166" s="17"/>
      <c r="DE166" s="17"/>
      <c r="DF166" s="17"/>
      <c r="DG166" s="17"/>
      <c r="DH166" s="17"/>
      <c r="DI166" s="17"/>
      <c r="DJ166" s="17"/>
      <c r="DK166" s="17"/>
      <c r="DL166" s="17"/>
      <c r="DM166" s="17"/>
      <c r="DN166" s="17"/>
      <c r="DO166" s="17"/>
      <c r="DP166" s="17"/>
      <c r="DQ166" s="17"/>
      <c r="DR166" s="17"/>
      <c r="DS166" s="17"/>
      <c r="DT166" s="17"/>
      <c r="DU166" s="17"/>
      <c r="DV166" s="17"/>
      <c r="DW166" s="17"/>
      <c r="DX166" s="17"/>
      <c r="DY166" s="17"/>
      <c r="DZ166" s="17"/>
      <c r="EA166" s="17"/>
      <c r="EB166" s="17"/>
      <c r="EC166" s="17"/>
      <c r="ED166" s="17"/>
      <c r="EE166" s="17"/>
      <c r="EF166" s="17"/>
      <c r="EG166" s="17"/>
      <c r="EH166" s="17"/>
      <c r="EI166" s="17"/>
      <c r="EJ166" s="17"/>
      <c r="EK166" s="17"/>
      <c r="EL166" s="17"/>
      <c r="EM166" s="17"/>
      <c r="EN166" s="17"/>
      <c r="EO166" s="17"/>
      <c r="EP166" s="17"/>
      <c r="EQ166" s="17"/>
      <c r="ER166" s="17"/>
      <c r="ES166" s="17"/>
      <c r="ET166" s="17"/>
      <c r="EU166" s="17"/>
      <c r="EV166" s="17"/>
      <c r="EW166" s="17"/>
      <c r="EX166" s="17"/>
      <c r="EY166" s="17"/>
      <c r="EZ166" s="17"/>
      <c r="FA166" s="17"/>
      <c r="FB166" s="17"/>
      <c r="FC166" s="17"/>
      <c r="FD166" s="17"/>
      <c r="FE166" s="17"/>
      <c r="FF166" s="17"/>
      <c r="FG166" s="17"/>
      <c r="FH166" s="17"/>
      <c r="FI166" s="17"/>
      <c r="FJ166" s="17"/>
      <c r="FK166" s="17"/>
      <c r="FL166" s="17"/>
      <c r="FM166" s="17"/>
      <c r="FN166" s="17"/>
      <c r="FO166" s="17"/>
      <c r="FP166" s="17"/>
      <c r="FQ166" s="17"/>
      <c r="FR166" s="17"/>
      <c r="FS166" s="17"/>
      <c r="FT166" s="17"/>
      <c r="FU166" s="17"/>
      <c r="FV166" s="17"/>
      <c r="FW166" s="17"/>
      <c r="FX166" s="17"/>
      <c r="FY166" s="17"/>
      <c r="FZ166" s="17"/>
      <c r="GA166" s="17"/>
      <c r="GB166" s="17"/>
      <c r="GC166" s="17"/>
      <c r="GD166" s="17"/>
      <c r="GE166" s="17"/>
      <c r="GF166" s="17"/>
      <c r="GG166" s="17"/>
      <c r="GH166" s="17"/>
      <c r="GI166" s="17"/>
      <c r="GJ166" s="17"/>
      <c r="GK166" s="17"/>
      <c r="GL166" s="17"/>
      <c r="GM166" s="17"/>
      <c r="GN166" s="17"/>
      <c r="GO166" s="17"/>
      <c r="GP166" s="17"/>
      <c r="GQ166" s="17"/>
      <c r="GR166" s="17"/>
      <c r="GS166" s="17"/>
      <c r="GT166" s="17"/>
      <c r="GU166" s="17"/>
      <c r="GV166" s="17"/>
      <c r="GW166" s="17"/>
      <c r="GX166" s="17"/>
      <c r="GY166" s="17"/>
      <c r="GZ166" s="17"/>
      <c r="HA166" s="17"/>
      <c r="HB166" s="17"/>
      <c r="HC166" s="17"/>
      <c r="HD166" s="17"/>
      <c r="HE166" s="17"/>
      <c r="HF166" s="17"/>
      <c r="HG166" s="17"/>
      <c r="HH166" s="17"/>
      <c r="HI166" s="17"/>
      <c r="HJ166" s="17"/>
      <c r="HK166" s="17"/>
      <c r="HL166" s="17"/>
      <c r="HM166" s="17"/>
      <c r="HN166" s="17"/>
      <c r="HO166" s="17"/>
      <c r="HP166" s="17"/>
      <c r="HQ166" s="17"/>
      <c r="HR166" s="17"/>
      <c r="HS166" s="17"/>
      <c r="HT166" s="17"/>
      <c r="HU166" s="17"/>
      <c r="HV166" s="17"/>
    </row>
    <row r="167" spans="1:230" s="23" customFormat="1" ht="15" customHeight="1">
      <c r="A167" s="42"/>
      <c r="B167" s="17"/>
      <c r="C167" s="45"/>
      <c r="D167" s="49"/>
      <c r="E167" s="45"/>
      <c r="F167" s="49"/>
      <c r="G167" s="49"/>
      <c r="H167" s="45"/>
      <c r="I167" s="45"/>
      <c r="J167" s="20"/>
      <c r="K167" s="80"/>
      <c r="L167" s="80"/>
      <c r="M167" s="22"/>
      <c r="N167" s="22"/>
      <c r="O167" s="22"/>
      <c r="P167" s="22"/>
      <c r="Q167" s="22"/>
      <c r="R167" s="22"/>
      <c r="S167" s="22"/>
      <c r="T167" s="22"/>
      <c r="U167" s="22"/>
      <c r="V167" s="22"/>
      <c r="W167" s="22"/>
      <c r="X167" s="22"/>
      <c r="Y167" s="22"/>
      <c r="Z167" s="22"/>
      <c r="AA167" s="22"/>
      <c r="AB167" s="42"/>
      <c r="AC167" s="17"/>
      <c r="AD167" s="17"/>
      <c r="AE167" s="17"/>
      <c r="AF167" s="17"/>
      <c r="AG167" s="17"/>
      <c r="AH167" s="17"/>
      <c r="AI167" s="17"/>
      <c r="AJ167" s="17"/>
      <c r="AK167" s="17"/>
      <c r="AL167" s="17"/>
      <c r="AM167" s="17"/>
      <c r="AN167" s="17"/>
      <c r="AO167" s="17"/>
      <c r="AP167" s="17"/>
      <c r="AQ167" s="17"/>
      <c r="AR167" s="17"/>
      <c r="AS167" s="17"/>
      <c r="AT167" s="17"/>
      <c r="AU167" s="17"/>
      <c r="AV167" s="17"/>
      <c r="AW167" s="17"/>
      <c r="AX167" s="17"/>
      <c r="AY167" s="17"/>
      <c r="AZ167" s="17"/>
      <c r="BA167" s="17"/>
      <c r="BB167" s="17"/>
      <c r="BC167" s="17"/>
      <c r="BD167" s="17"/>
      <c r="BE167" s="17"/>
      <c r="BF167" s="17"/>
      <c r="BG167" s="17"/>
      <c r="BH167" s="17"/>
      <c r="BI167" s="17"/>
      <c r="BJ167" s="17"/>
      <c r="BK167" s="17"/>
      <c r="BL167" s="17"/>
      <c r="BM167" s="17"/>
      <c r="BN167" s="17"/>
      <c r="BO167" s="17"/>
      <c r="BP167" s="17"/>
      <c r="BQ167" s="17"/>
      <c r="BR167" s="17"/>
      <c r="BS167" s="17"/>
      <c r="BT167" s="17"/>
      <c r="BU167" s="17"/>
      <c r="BV167" s="17"/>
      <c r="BW167" s="17"/>
      <c r="BX167" s="17"/>
      <c r="BY167" s="17"/>
      <c r="BZ167" s="17"/>
      <c r="CA167" s="17"/>
      <c r="CB167" s="17"/>
      <c r="CC167" s="17"/>
      <c r="CD167" s="17"/>
      <c r="CE167" s="17"/>
      <c r="CF167" s="17"/>
      <c r="CG167" s="17"/>
      <c r="CH167" s="17"/>
      <c r="CI167" s="17"/>
      <c r="CJ167" s="17"/>
      <c r="CK167" s="17"/>
      <c r="CL167" s="17"/>
      <c r="CM167" s="17"/>
      <c r="CN167" s="17"/>
      <c r="CO167" s="17"/>
      <c r="CP167" s="17"/>
      <c r="CQ167" s="17"/>
      <c r="CR167" s="17"/>
      <c r="CS167" s="17"/>
      <c r="CT167" s="17"/>
      <c r="CU167" s="17"/>
      <c r="CV167" s="17"/>
      <c r="CW167" s="17"/>
      <c r="CX167" s="17"/>
      <c r="CY167" s="17"/>
      <c r="CZ167" s="17"/>
      <c r="DA167" s="17"/>
      <c r="DB167" s="17"/>
      <c r="DC167" s="17"/>
      <c r="DD167" s="17"/>
      <c r="DE167" s="17"/>
      <c r="DF167" s="17"/>
      <c r="DG167" s="17"/>
      <c r="DH167" s="17"/>
      <c r="DI167" s="17"/>
      <c r="DJ167" s="17"/>
      <c r="DK167" s="17"/>
      <c r="DL167" s="17"/>
      <c r="DM167" s="17"/>
      <c r="DN167" s="17"/>
      <c r="DO167" s="17"/>
      <c r="DP167" s="17"/>
      <c r="DQ167" s="17"/>
      <c r="DR167" s="17"/>
      <c r="DS167" s="17"/>
      <c r="DT167" s="17"/>
      <c r="DU167" s="17"/>
      <c r="DV167" s="17"/>
      <c r="DW167" s="17"/>
      <c r="DX167" s="17"/>
      <c r="DY167" s="17"/>
      <c r="DZ167" s="17"/>
      <c r="EA167" s="17"/>
      <c r="EB167" s="17"/>
      <c r="EC167" s="17"/>
      <c r="ED167" s="17"/>
      <c r="EE167" s="17"/>
      <c r="EF167" s="17"/>
      <c r="EG167" s="17"/>
      <c r="EH167" s="17"/>
      <c r="EI167" s="17"/>
      <c r="EJ167" s="17"/>
      <c r="EK167" s="17"/>
      <c r="EL167" s="17"/>
      <c r="EM167" s="17"/>
      <c r="EN167" s="17"/>
      <c r="EO167" s="17"/>
      <c r="EP167" s="17"/>
      <c r="EQ167" s="17"/>
      <c r="ER167" s="17"/>
      <c r="ES167" s="17"/>
      <c r="ET167" s="17"/>
      <c r="EU167" s="17"/>
      <c r="EV167" s="17"/>
      <c r="EW167" s="17"/>
      <c r="EX167" s="17"/>
      <c r="EY167" s="17"/>
      <c r="EZ167" s="17"/>
      <c r="FA167" s="17"/>
      <c r="FB167" s="17"/>
      <c r="FC167" s="17"/>
      <c r="FD167" s="17"/>
      <c r="FE167" s="17"/>
      <c r="FF167" s="17"/>
      <c r="FG167" s="17"/>
      <c r="FH167" s="17"/>
      <c r="FI167" s="17"/>
      <c r="FJ167" s="17"/>
      <c r="FK167" s="17"/>
      <c r="FL167" s="17"/>
      <c r="FM167" s="17"/>
      <c r="FN167" s="17"/>
      <c r="FO167" s="17"/>
      <c r="FP167" s="17"/>
      <c r="FQ167" s="17"/>
      <c r="FR167" s="17"/>
      <c r="FS167" s="17"/>
      <c r="FT167" s="17"/>
      <c r="FU167" s="17"/>
      <c r="FV167" s="17"/>
      <c r="FW167" s="17"/>
      <c r="FX167" s="17"/>
      <c r="FY167" s="17"/>
      <c r="FZ167" s="17"/>
      <c r="GA167" s="17"/>
      <c r="GB167" s="17"/>
      <c r="GC167" s="17"/>
      <c r="GD167" s="17"/>
      <c r="GE167" s="17"/>
      <c r="GF167" s="17"/>
      <c r="GG167" s="17"/>
      <c r="GH167" s="17"/>
      <c r="GI167" s="17"/>
      <c r="GJ167" s="17"/>
      <c r="GK167" s="17"/>
      <c r="GL167" s="17"/>
      <c r="GM167" s="17"/>
      <c r="GN167" s="17"/>
      <c r="GO167" s="17"/>
      <c r="GP167" s="17"/>
      <c r="GQ167" s="17"/>
      <c r="GR167" s="17"/>
      <c r="GS167" s="17"/>
      <c r="GT167" s="17"/>
      <c r="GU167" s="17"/>
      <c r="GV167" s="17"/>
      <c r="GW167" s="17"/>
      <c r="GX167" s="17"/>
      <c r="GY167" s="17"/>
      <c r="GZ167" s="17"/>
      <c r="HA167" s="17"/>
      <c r="HB167" s="17"/>
      <c r="HC167" s="17"/>
      <c r="HD167" s="17"/>
      <c r="HE167" s="17"/>
      <c r="HF167" s="17"/>
      <c r="HG167" s="17"/>
      <c r="HH167" s="17"/>
      <c r="HI167" s="17"/>
      <c r="HJ167" s="17"/>
      <c r="HK167" s="17"/>
      <c r="HL167" s="17"/>
      <c r="HM167" s="17"/>
      <c r="HN167" s="17"/>
      <c r="HO167" s="17"/>
      <c r="HP167" s="17"/>
      <c r="HQ167" s="17"/>
      <c r="HR167" s="17"/>
      <c r="HS167" s="17"/>
      <c r="HT167" s="17"/>
      <c r="HU167" s="17"/>
      <c r="HV167" s="17"/>
    </row>
    <row r="168" spans="1:230" s="23" customFormat="1" ht="15" customHeight="1">
      <c r="A168" s="42"/>
      <c r="B168" s="17"/>
      <c r="C168" s="57" t="s">
        <v>521</v>
      </c>
      <c r="D168" s="20"/>
      <c r="E168" s="20"/>
      <c r="F168" s="126"/>
      <c r="G168" s="58"/>
      <c r="H168" s="15"/>
      <c r="I168" s="130">
        <f>M158+M161</f>
        <v>0</v>
      </c>
      <c r="J168" s="58" t="s">
        <v>17</v>
      </c>
      <c r="K168" s="80"/>
      <c r="L168" s="80"/>
      <c r="M168" s="22"/>
      <c r="N168" s="22"/>
      <c r="O168" s="22"/>
      <c r="P168" s="22"/>
      <c r="Q168" s="22"/>
      <c r="R168" s="22"/>
      <c r="S168" s="22"/>
      <c r="T168" s="22"/>
      <c r="U168" s="22"/>
      <c r="V168" s="22"/>
      <c r="W168" s="22"/>
      <c r="X168" s="22"/>
      <c r="Y168" s="22"/>
      <c r="Z168" s="22"/>
      <c r="AA168" s="22"/>
      <c r="AB168" s="42"/>
      <c r="AC168" s="17"/>
      <c r="AD168" s="17"/>
      <c r="AE168" s="17"/>
      <c r="AF168" s="17"/>
      <c r="AG168" s="17"/>
      <c r="AH168" s="17"/>
      <c r="AI168" s="17"/>
      <c r="AJ168" s="17"/>
      <c r="AK168" s="17"/>
      <c r="AL168" s="17"/>
      <c r="AM168" s="17"/>
      <c r="AN168" s="17"/>
      <c r="AO168" s="17"/>
      <c r="AP168" s="17"/>
      <c r="AQ168" s="17"/>
      <c r="AR168" s="17"/>
      <c r="AS168" s="17"/>
      <c r="AT168" s="17"/>
      <c r="AU168" s="17"/>
      <c r="AV168" s="17"/>
      <c r="AW168" s="17"/>
      <c r="AX168" s="17"/>
      <c r="AY168" s="17"/>
      <c r="AZ168" s="17"/>
      <c r="BA168" s="17"/>
      <c r="BB168" s="17"/>
      <c r="BC168" s="17"/>
      <c r="BD168" s="17"/>
      <c r="BE168" s="17"/>
      <c r="BF168" s="17"/>
      <c r="BG168" s="17"/>
      <c r="BH168" s="17"/>
      <c r="BI168" s="17"/>
      <c r="BJ168" s="17"/>
      <c r="BK168" s="17"/>
      <c r="BL168" s="17"/>
      <c r="BM168" s="17"/>
      <c r="BN168" s="17"/>
      <c r="BO168" s="17"/>
      <c r="BP168" s="17"/>
      <c r="BQ168" s="17"/>
      <c r="BR168" s="17"/>
      <c r="BS168" s="17"/>
      <c r="BT168" s="17"/>
      <c r="BU168" s="17"/>
      <c r="BV168" s="17"/>
      <c r="BW168" s="17"/>
      <c r="BX168" s="17"/>
      <c r="BY168" s="17"/>
      <c r="BZ168" s="17"/>
      <c r="CA168" s="17"/>
      <c r="CB168" s="17"/>
      <c r="CC168" s="17"/>
      <c r="CD168" s="17"/>
      <c r="CE168" s="17"/>
      <c r="CF168" s="17"/>
      <c r="CG168" s="17"/>
      <c r="CH168" s="17"/>
      <c r="CI168" s="17"/>
      <c r="CJ168" s="17"/>
      <c r="CK168" s="17"/>
      <c r="CL168" s="17"/>
      <c r="CM168" s="17"/>
      <c r="CN168" s="17"/>
      <c r="CO168" s="17"/>
      <c r="CP168" s="17"/>
      <c r="CQ168" s="17"/>
      <c r="CR168" s="17"/>
      <c r="CS168" s="17"/>
      <c r="CT168" s="17"/>
      <c r="CU168" s="17"/>
      <c r="CV168" s="17"/>
      <c r="CW168" s="17"/>
      <c r="CX168" s="17"/>
      <c r="CY168" s="17"/>
      <c r="CZ168" s="17"/>
      <c r="DA168" s="17"/>
      <c r="DB168" s="17"/>
      <c r="DC168" s="17"/>
      <c r="DD168" s="17"/>
      <c r="DE168" s="17"/>
      <c r="DF168" s="17"/>
      <c r="DG168" s="17"/>
      <c r="DH168" s="17"/>
      <c r="DI168" s="17"/>
      <c r="DJ168" s="17"/>
      <c r="DK168" s="17"/>
      <c r="DL168" s="17"/>
      <c r="DM168" s="17"/>
      <c r="DN168" s="17"/>
      <c r="DO168" s="17"/>
      <c r="DP168" s="17"/>
      <c r="DQ168" s="17"/>
      <c r="DR168" s="17"/>
      <c r="DS168" s="17"/>
      <c r="DT168" s="17"/>
      <c r="DU168" s="17"/>
      <c r="DV168" s="17"/>
      <c r="DW168" s="17"/>
      <c r="DX168" s="17"/>
      <c r="DY168" s="17"/>
      <c r="DZ168" s="17"/>
      <c r="EA168" s="17"/>
      <c r="EB168" s="17"/>
      <c r="EC168" s="17"/>
      <c r="ED168" s="17"/>
      <c r="EE168" s="17"/>
      <c r="EF168" s="17"/>
      <c r="EG168" s="17"/>
      <c r="EH168" s="17"/>
      <c r="EI168" s="17"/>
      <c r="EJ168" s="17"/>
      <c r="EK168" s="17"/>
      <c r="EL168" s="17"/>
      <c r="EM168" s="17"/>
      <c r="EN168" s="17"/>
      <c r="EO168" s="17"/>
      <c r="EP168" s="17"/>
      <c r="EQ168" s="17"/>
      <c r="ER168" s="17"/>
      <c r="ES168" s="17"/>
      <c r="ET168" s="17"/>
      <c r="EU168" s="17"/>
      <c r="EV168" s="17"/>
      <c r="EW168" s="17"/>
      <c r="EX168" s="17"/>
      <c r="EY168" s="17"/>
      <c r="EZ168" s="17"/>
      <c r="FA168" s="17"/>
      <c r="FB168" s="17"/>
      <c r="FC168" s="17"/>
      <c r="FD168" s="17"/>
      <c r="FE168" s="17"/>
      <c r="FF168" s="17"/>
      <c r="FG168" s="17"/>
      <c r="FH168" s="17"/>
      <c r="FI168" s="17"/>
      <c r="FJ168" s="17"/>
      <c r="FK168" s="17"/>
      <c r="FL168" s="17"/>
      <c r="FM168" s="17"/>
      <c r="FN168" s="17"/>
      <c r="FO168" s="17"/>
      <c r="FP168" s="17"/>
      <c r="FQ168" s="17"/>
      <c r="FR168" s="17"/>
      <c r="FS168" s="17"/>
      <c r="FT168" s="17"/>
      <c r="FU168" s="17"/>
      <c r="FV168" s="17"/>
      <c r="FW168" s="17"/>
      <c r="FX168" s="17"/>
      <c r="FY168" s="17"/>
      <c r="FZ168" s="17"/>
      <c r="GA168" s="17"/>
      <c r="GB168" s="17"/>
      <c r="GC168" s="17"/>
      <c r="GD168" s="17"/>
      <c r="GE168" s="17"/>
      <c r="GF168" s="17"/>
      <c r="GG168" s="17"/>
      <c r="GH168" s="17"/>
      <c r="GI168" s="17"/>
      <c r="GJ168" s="17"/>
      <c r="GK168" s="17"/>
      <c r="GL168" s="17"/>
      <c r="GM168" s="17"/>
      <c r="GN168" s="17"/>
      <c r="GO168" s="17"/>
      <c r="GP168" s="17"/>
      <c r="GQ168" s="17"/>
      <c r="GR168" s="17"/>
      <c r="GS168" s="17"/>
      <c r="GT168" s="17"/>
      <c r="GU168" s="17"/>
      <c r="GV168" s="17"/>
      <c r="GW168" s="17"/>
      <c r="GX168" s="17"/>
      <c r="GY168" s="17"/>
      <c r="GZ168" s="17"/>
      <c r="HA168" s="17"/>
      <c r="HB168" s="17"/>
      <c r="HC168" s="17"/>
      <c r="HD168" s="17"/>
      <c r="HE168" s="17"/>
      <c r="HF168" s="17"/>
      <c r="HG168" s="17"/>
      <c r="HH168" s="17"/>
      <c r="HI168" s="17"/>
      <c r="HJ168" s="17"/>
      <c r="HK168" s="17"/>
      <c r="HL168" s="17"/>
      <c r="HM168" s="17"/>
      <c r="HN168" s="17"/>
      <c r="HO168" s="17"/>
      <c r="HP168" s="17"/>
      <c r="HQ168" s="17"/>
      <c r="HR168" s="17"/>
      <c r="HS168" s="17"/>
      <c r="HT168" s="17"/>
      <c r="HU168" s="17"/>
      <c r="HV168" s="17"/>
    </row>
    <row r="169" spans="1:230" s="23" customFormat="1" ht="15" customHeight="1">
      <c r="A169" s="42"/>
      <c r="B169" s="17"/>
      <c r="C169" s="22"/>
      <c r="D169" s="22"/>
      <c r="E169" s="17"/>
      <c r="F169" s="17"/>
      <c r="G169" s="17"/>
      <c r="H169" s="17"/>
      <c r="I169" s="17"/>
      <c r="J169" s="17"/>
      <c r="K169" s="80"/>
      <c r="L169" s="80"/>
      <c r="M169" s="22"/>
      <c r="N169" s="22"/>
      <c r="O169" s="22"/>
      <c r="P169" s="22"/>
      <c r="Q169" s="22"/>
      <c r="R169" s="22"/>
      <c r="S169" s="22"/>
      <c r="T169" s="22"/>
      <c r="U169" s="22"/>
      <c r="V169" s="22"/>
      <c r="W169" s="22"/>
      <c r="X169" s="22"/>
      <c r="Y169" s="22"/>
      <c r="Z169" s="22"/>
      <c r="AA169" s="22"/>
      <c r="AB169" s="42"/>
      <c r="AC169" s="17"/>
      <c r="AD169" s="17"/>
      <c r="AE169" s="17"/>
      <c r="AF169" s="17"/>
      <c r="AG169" s="17"/>
      <c r="AH169" s="17"/>
      <c r="AI169" s="17"/>
      <c r="AJ169" s="17"/>
      <c r="AK169" s="17"/>
      <c r="AL169" s="17"/>
      <c r="AM169" s="17"/>
      <c r="AN169" s="17"/>
      <c r="AO169" s="17"/>
      <c r="AP169" s="17"/>
      <c r="AQ169" s="17"/>
      <c r="AR169" s="17"/>
      <c r="AS169" s="17"/>
      <c r="AT169" s="17"/>
      <c r="AU169" s="17"/>
      <c r="AV169" s="17"/>
      <c r="AW169" s="17"/>
      <c r="AX169" s="17"/>
      <c r="AY169" s="17"/>
      <c r="AZ169" s="17"/>
      <c r="BA169" s="17"/>
      <c r="BB169" s="17"/>
      <c r="BC169" s="17"/>
      <c r="BD169" s="17"/>
      <c r="BE169" s="17"/>
      <c r="BF169" s="17"/>
      <c r="BG169" s="17"/>
      <c r="BH169" s="17"/>
      <c r="BI169" s="17"/>
      <c r="BJ169" s="17"/>
      <c r="BK169" s="17"/>
      <c r="BL169" s="17"/>
      <c r="BM169" s="17"/>
      <c r="BN169" s="17"/>
      <c r="BO169" s="17"/>
      <c r="BP169" s="17"/>
      <c r="BQ169" s="17"/>
      <c r="BR169" s="17"/>
      <c r="BS169" s="17"/>
      <c r="BT169" s="17"/>
      <c r="BU169" s="17"/>
      <c r="BV169" s="17"/>
      <c r="BW169" s="17"/>
      <c r="BX169" s="17"/>
      <c r="BY169" s="17"/>
      <c r="BZ169" s="17"/>
      <c r="CA169" s="17"/>
      <c r="CB169" s="17"/>
      <c r="CC169" s="17"/>
      <c r="CD169" s="17"/>
      <c r="CE169" s="17"/>
      <c r="CF169" s="17"/>
      <c r="CG169" s="17"/>
      <c r="CH169" s="17"/>
      <c r="CI169" s="17"/>
      <c r="CJ169" s="17"/>
      <c r="CK169" s="17"/>
      <c r="CL169" s="17"/>
      <c r="CM169" s="17"/>
      <c r="CN169" s="17"/>
      <c r="CO169" s="17"/>
      <c r="CP169" s="17"/>
      <c r="CQ169" s="17"/>
      <c r="CR169" s="17"/>
      <c r="CS169" s="17"/>
      <c r="CT169" s="17"/>
      <c r="CU169" s="17"/>
      <c r="CV169" s="17"/>
      <c r="CW169" s="17"/>
      <c r="CX169" s="17"/>
      <c r="CY169" s="17"/>
      <c r="CZ169" s="17"/>
      <c r="DA169" s="17"/>
      <c r="DB169" s="17"/>
      <c r="DC169" s="17"/>
      <c r="DD169" s="17"/>
      <c r="DE169" s="17"/>
      <c r="DF169" s="17"/>
      <c r="DG169" s="17"/>
      <c r="DH169" s="17"/>
      <c r="DI169" s="17"/>
      <c r="DJ169" s="17"/>
      <c r="DK169" s="17"/>
      <c r="DL169" s="17"/>
      <c r="DM169" s="17"/>
      <c r="DN169" s="17"/>
      <c r="DO169" s="17"/>
      <c r="DP169" s="17"/>
      <c r="DQ169" s="17"/>
      <c r="DR169" s="17"/>
      <c r="DS169" s="17"/>
      <c r="DT169" s="17"/>
      <c r="DU169" s="17"/>
      <c r="DV169" s="17"/>
      <c r="DW169" s="17"/>
      <c r="DX169" s="17"/>
      <c r="DY169" s="17"/>
      <c r="DZ169" s="17"/>
      <c r="EA169" s="17"/>
      <c r="EB169" s="17"/>
      <c r="EC169" s="17"/>
      <c r="ED169" s="17"/>
      <c r="EE169" s="17"/>
      <c r="EF169" s="17"/>
      <c r="EG169" s="17"/>
      <c r="EH169" s="17"/>
      <c r="EI169" s="17"/>
      <c r="EJ169" s="17"/>
      <c r="EK169" s="17"/>
      <c r="EL169" s="17"/>
      <c r="EM169" s="17"/>
      <c r="EN169" s="17"/>
      <c r="EO169" s="17"/>
      <c r="EP169" s="17"/>
      <c r="EQ169" s="17"/>
      <c r="ER169" s="17"/>
      <c r="ES169" s="17"/>
      <c r="ET169" s="17"/>
      <c r="EU169" s="17"/>
      <c r="EV169" s="17"/>
      <c r="EW169" s="17"/>
      <c r="EX169" s="17"/>
      <c r="EY169" s="17"/>
      <c r="EZ169" s="17"/>
      <c r="FA169" s="17"/>
      <c r="FB169" s="17"/>
      <c r="FC169" s="17"/>
      <c r="FD169" s="17"/>
      <c r="FE169" s="17"/>
      <c r="FF169" s="17"/>
      <c r="FG169" s="17"/>
      <c r="FH169" s="17"/>
      <c r="FI169" s="17"/>
      <c r="FJ169" s="17"/>
      <c r="FK169" s="17"/>
      <c r="FL169" s="17"/>
      <c r="FM169" s="17"/>
      <c r="FN169" s="17"/>
      <c r="FO169" s="17"/>
      <c r="FP169" s="17"/>
      <c r="FQ169" s="17"/>
      <c r="FR169" s="17"/>
      <c r="FS169" s="17"/>
      <c r="FT169" s="17"/>
      <c r="FU169" s="17"/>
      <c r="FV169" s="17"/>
      <c r="FW169" s="17"/>
      <c r="FX169" s="17"/>
      <c r="FY169" s="17"/>
      <c r="FZ169" s="17"/>
      <c r="GA169" s="17"/>
      <c r="GB169" s="17"/>
      <c r="GC169" s="17"/>
      <c r="GD169" s="17"/>
      <c r="GE169" s="17"/>
      <c r="GF169" s="17"/>
      <c r="GG169" s="17"/>
      <c r="GH169" s="17"/>
      <c r="GI169" s="17"/>
      <c r="GJ169" s="17"/>
      <c r="GK169" s="17"/>
      <c r="GL169" s="17"/>
      <c r="GM169" s="17"/>
      <c r="GN169" s="17"/>
      <c r="GO169" s="17"/>
      <c r="GP169" s="17"/>
      <c r="GQ169" s="17"/>
      <c r="GR169" s="17"/>
      <c r="GS169" s="17"/>
      <c r="GT169" s="17"/>
      <c r="GU169" s="17"/>
      <c r="GV169" s="17"/>
      <c r="GW169" s="17"/>
      <c r="GX169" s="17"/>
      <c r="GY169" s="17"/>
      <c r="GZ169" s="17"/>
      <c r="HA169" s="17"/>
      <c r="HB169" s="17"/>
      <c r="HC169" s="17"/>
      <c r="HD169" s="17"/>
      <c r="HE169" s="17"/>
      <c r="HF169" s="17"/>
      <c r="HG169" s="17"/>
      <c r="HH169" s="17"/>
      <c r="HI169" s="17"/>
      <c r="HJ169" s="17"/>
      <c r="HK169" s="17"/>
      <c r="HL169" s="17"/>
      <c r="HM169" s="17"/>
      <c r="HN169" s="17"/>
      <c r="HO169" s="17"/>
      <c r="HP169" s="17"/>
      <c r="HQ169" s="17"/>
      <c r="HR169" s="17"/>
      <c r="HS169" s="17"/>
      <c r="HT169" s="17"/>
      <c r="HU169" s="17"/>
      <c r="HV169" s="17"/>
    </row>
    <row r="170" spans="1:230" s="23" customFormat="1" ht="9" customHeight="1">
      <c r="A170" s="42"/>
      <c r="B170" s="17"/>
      <c r="C170" s="22"/>
      <c r="D170" s="22"/>
      <c r="E170" s="17"/>
      <c r="F170" s="17"/>
      <c r="G170" s="17"/>
      <c r="H170" s="17"/>
      <c r="I170" s="17"/>
      <c r="J170" s="17"/>
      <c r="K170" s="80"/>
      <c r="L170" s="80"/>
      <c r="M170" s="22"/>
      <c r="N170" s="22"/>
      <c r="O170" s="22"/>
      <c r="P170" s="22"/>
      <c r="Q170" s="22"/>
      <c r="R170" s="22"/>
      <c r="S170" s="22"/>
      <c r="T170" s="22"/>
      <c r="U170" s="22"/>
      <c r="V170" s="22"/>
      <c r="W170" s="22"/>
      <c r="X170" s="22"/>
      <c r="Y170" s="22"/>
      <c r="Z170" s="22"/>
      <c r="AA170" s="22"/>
      <c r="AB170" s="42"/>
      <c r="AC170" s="17"/>
      <c r="AD170" s="17"/>
      <c r="AE170" s="17"/>
      <c r="AF170" s="17"/>
      <c r="AG170" s="17"/>
      <c r="AH170" s="17"/>
      <c r="AI170" s="17"/>
      <c r="AJ170" s="17"/>
      <c r="AK170" s="17"/>
      <c r="AL170" s="17"/>
      <c r="AM170" s="17"/>
      <c r="AN170" s="17"/>
      <c r="AO170" s="17"/>
      <c r="AP170" s="17"/>
      <c r="AQ170" s="17"/>
      <c r="AR170" s="17"/>
      <c r="AS170" s="17"/>
      <c r="AT170" s="17"/>
      <c r="AU170" s="17"/>
      <c r="AV170" s="17"/>
      <c r="AW170" s="17"/>
      <c r="AX170" s="17"/>
      <c r="AY170" s="17"/>
      <c r="AZ170" s="17"/>
      <c r="BA170" s="17"/>
      <c r="BB170" s="17"/>
      <c r="BC170" s="17"/>
      <c r="BD170" s="17"/>
      <c r="BE170" s="17"/>
      <c r="BF170" s="17"/>
      <c r="BG170" s="17"/>
      <c r="BH170" s="17"/>
      <c r="BI170" s="17"/>
      <c r="BJ170" s="17"/>
      <c r="BK170" s="17"/>
      <c r="BL170" s="17"/>
      <c r="BM170" s="17"/>
      <c r="BN170" s="17"/>
      <c r="BO170" s="17"/>
      <c r="BP170" s="17"/>
      <c r="BQ170" s="17"/>
      <c r="BR170" s="17"/>
      <c r="BS170" s="17"/>
      <c r="BT170" s="17"/>
      <c r="BU170" s="17"/>
      <c r="BV170" s="17"/>
      <c r="BW170" s="17"/>
      <c r="BX170" s="17"/>
      <c r="BY170" s="17"/>
      <c r="BZ170" s="17"/>
      <c r="CA170" s="17"/>
      <c r="CB170" s="17"/>
      <c r="CC170" s="17"/>
      <c r="CD170" s="17"/>
      <c r="CE170" s="17"/>
      <c r="CF170" s="17"/>
      <c r="CG170" s="17"/>
      <c r="CH170" s="17"/>
      <c r="CI170" s="17"/>
      <c r="CJ170" s="17"/>
      <c r="CK170" s="17"/>
      <c r="CL170" s="17"/>
      <c r="CM170" s="17"/>
      <c r="CN170" s="17"/>
      <c r="CO170" s="17"/>
      <c r="CP170" s="17"/>
      <c r="CQ170" s="17"/>
      <c r="CR170" s="17"/>
      <c r="CS170" s="17"/>
      <c r="CT170" s="17"/>
      <c r="CU170" s="17"/>
      <c r="CV170" s="17"/>
      <c r="CW170" s="17"/>
      <c r="CX170" s="17"/>
      <c r="CY170" s="17"/>
      <c r="CZ170" s="17"/>
      <c r="DA170" s="17"/>
      <c r="DB170" s="17"/>
      <c r="DC170" s="17"/>
      <c r="DD170" s="17"/>
      <c r="DE170" s="17"/>
      <c r="DF170" s="17"/>
      <c r="DG170" s="17"/>
      <c r="DH170" s="17"/>
      <c r="DI170" s="17"/>
      <c r="DJ170" s="17"/>
      <c r="DK170" s="17"/>
      <c r="DL170" s="17"/>
      <c r="DM170" s="17"/>
      <c r="DN170" s="17"/>
      <c r="DO170" s="17"/>
      <c r="DP170" s="17"/>
      <c r="DQ170" s="17"/>
      <c r="DR170" s="17"/>
      <c r="DS170" s="17"/>
      <c r="DT170" s="17"/>
      <c r="DU170" s="17"/>
      <c r="DV170" s="17"/>
      <c r="DW170" s="17"/>
      <c r="DX170" s="17"/>
      <c r="DY170" s="17"/>
      <c r="DZ170" s="17"/>
      <c r="EA170" s="17"/>
      <c r="EB170" s="17"/>
      <c r="EC170" s="17"/>
      <c r="ED170" s="17"/>
      <c r="EE170" s="17"/>
      <c r="EF170" s="17"/>
      <c r="EG170" s="17"/>
      <c r="EH170" s="17"/>
      <c r="EI170" s="17"/>
      <c r="EJ170" s="17"/>
      <c r="EK170" s="17"/>
      <c r="EL170" s="17"/>
      <c r="EM170" s="17"/>
      <c r="EN170" s="17"/>
      <c r="EO170" s="17"/>
      <c r="EP170" s="17"/>
      <c r="EQ170" s="17"/>
      <c r="ER170" s="17"/>
      <c r="ES170" s="17"/>
      <c r="ET170" s="17"/>
      <c r="EU170" s="17"/>
      <c r="EV170" s="17"/>
      <c r="EW170" s="17"/>
      <c r="EX170" s="17"/>
      <c r="EY170" s="17"/>
      <c r="EZ170" s="17"/>
      <c r="FA170" s="17"/>
      <c r="FB170" s="17"/>
      <c r="FC170" s="17"/>
      <c r="FD170" s="17"/>
      <c r="FE170" s="17"/>
      <c r="FF170" s="17"/>
      <c r="FG170" s="17"/>
      <c r="FH170" s="17"/>
      <c r="FI170" s="17"/>
      <c r="FJ170" s="17"/>
      <c r="FK170" s="17"/>
      <c r="FL170" s="17"/>
      <c r="FM170" s="17"/>
      <c r="FN170" s="17"/>
      <c r="FO170" s="17"/>
      <c r="FP170" s="17"/>
      <c r="FQ170" s="17"/>
      <c r="FR170" s="17"/>
      <c r="FS170" s="17"/>
      <c r="FT170" s="17"/>
      <c r="FU170" s="17"/>
      <c r="FV170" s="17"/>
      <c r="FW170" s="17"/>
      <c r="FX170" s="17"/>
      <c r="FY170" s="17"/>
      <c r="FZ170" s="17"/>
      <c r="GA170" s="17"/>
      <c r="GB170" s="17"/>
      <c r="GC170" s="17"/>
      <c r="GD170" s="17"/>
      <c r="GE170" s="17"/>
      <c r="GF170" s="17"/>
      <c r="GG170" s="17"/>
      <c r="GH170" s="17"/>
      <c r="GI170" s="17"/>
      <c r="GJ170" s="17"/>
      <c r="GK170" s="17"/>
      <c r="GL170" s="17"/>
      <c r="GM170" s="17"/>
      <c r="GN170" s="17"/>
      <c r="GO170" s="17"/>
      <c r="GP170" s="17"/>
      <c r="GQ170" s="17"/>
      <c r="GR170" s="17"/>
      <c r="GS170" s="17"/>
      <c r="GT170" s="17"/>
      <c r="GU170" s="17"/>
      <c r="GV170" s="17"/>
      <c r="GW170" s="17"/>
      <c r="GX170" s="17"/>
      <c r="GY170" s="17"/>
      <c r="GZ170" s="17"/>
      <c r="HA170" s="17"/>
      <c r="HB170" s="17"/>
      <c r="HC170" s="17"/>
      <c r="HD170" s="17"/>
      <c r="HE170" s="17"/>
      <c r="HF170" s="17"/>
      <c r="HG170" s="17"/>
      <c r="HH170" s="17"/>
      <c r="HI170" s="17"/>
      <c r="HJ170" s="17"/>
      <c r="HK170" s="17"/>
      <c r="HL170" s="17"/>
      <c r="HM170" s="17"/>
      <c r="HN170" s="17"/>
      <c r="HO170" s="17"/>
      <c r="HP170" s="17"/>
      <c r="HQ170" s="17"/>
      <c r="HR170" s="17"/>
      <c r="HS170" s="17"/>
      <c r="HT170" s="17"/>
      <c r="HU170" s="17"/>
      <c r="HV170" s="17"/>
    </row>
    <row r="171" spans="1:230" customFormat="1">
      <c r="A171" s="42"/>
      <c r="B171" s="47"/>
      <c r="C171" s="47"/>
      <c r="D171" s="47"/>
      <c r="E171" s="47"/>
      <c r="F171" s="47"/>
      <c r="G171" s="47"/>
      <c r="H171" s="47"/>
      <c r="I171" s="47"/>
      <c r="J171" s="47"/>
      <c r="K171" s="47"/>
      <c r="L171" s="47"/>
      <c r="M171" s="47"/>
      <c r="N171" s="47"/>
      <c r="O171" s="47"/>
      <c r="P171" s="47"/>
      <c r="Q171" s="47"/>
      <c r="R171" s="47"/>
      <c r="S171" s="47"/>
      <c r="T171" s="47"/>
      <c r="U171" s="47"/>
      <c r="V171" s="47"/>
      <c r="W171" s="47"/>
      <c r="X171" s="47"/>
      <c r="Y171" s="47"/>
      <c r="Z171" s="47"/>
      <c r="AA171" s="47"/>
      <c r="AB171" s="42"/>
      <c r="AC171" s="15"/>
      <c r="AD171" s="15"/>
      <c r="AE171" s="15"/>
      <c r="AF171" s="15"/>
      <c r="AG171" s="15"/>
      <c r="AH171" s="15"/>
      <c r="AI171" s="15"/>
      <c r="AJ171" s="15"/>
      <c r="AK171" s="15"/>
      <c r="AL171" s="15"/>
      <c r="AM171" s="15"/>
      <c r="AN171" s="15"/>
      <c r="AO171" s="15"/>
      <c r="AP171" s="15"/>
      <c r="AQ171" s="15"/>
      <c r="AR171" s="15"/>
      <c r="AS171" s="15"/>
      <c r="AT171" s="15"/>
      <c r="AU171" s="15"/>
      <c r="AV171" s="15"/>
      <c r="AW171" s="15"/>
      <c r="AX171" s="15"/>
      <c r="AY171" s="15"/>
      <c r="AZ171" s="15"/>
      <c r="BA171" s="15"/>
      <c r="BB171" s="15"/>
      <c r="BC171" s="15"/>
      <c r="BD171" s="15"/>
      <c r="BE171" s="15"/>
      <c r="BF171" s="15"/>
      <c r="BG171" s="15"/>
      <c r="BH171" s="15"/>
      <c r="BI171" s="15"/>
      <c r="BJ171" s="15"/>
      <c r="BK171" s="15"/>
      <c r="BL171" s="15"/>
      <c r="BM171" s="15"/>
      <c r="BN171" s="15"/>
      <c r="BO171" s="15"/>
      <c r="BP171" s="15"/>
      <c r="BQ171" s="15"/>
      <c r="BR171" s="15"/>
      <c r="BS171" s="15"/>
      <c r="BT171" s="15"/>
      <c r="BU171" s="15"/>
      <c r="BV171" s="15"/>
      <c r="BW171" s="15"/>
      <c r="BX171" s="15"/>
      <c r="BY171" s="15"/>
      <c r="BZ171" s="15"/>
      <c r="CA171" s="15"/>
      <c r="CB171" s="15"/>
      <c r="CC171" s="15"/>
      <c r="CD171" s="15"/>
      <c r="CE171" s="15"/>
      <c r="CF171" s="15"/>
      <c r="CG171" s="15"/>
      <c r="CH171" s="15"/>
      <c r="CI171" s="15"/>
      <c r="CJ171" s="15"/>
      <c r="CK171" s="15"/>
      <c r="CL171" s="15"/>
      <c r="CM171" s="15"/>
      <c r="CN171" s="15"/>
      <c r="CO171" s="15"/>
      <c r="CP171" s="15"/>
      <c r="CQ171" s="15"/>
      <c r="CR171" s="15"/>
      <c r="CS171" s="15"/>
      <c r="CT171" s="15"/>
      <c r="CU171" s="15"/>
      <c r="CV171" s="15"/>
      <c r="CW171" s="15"/>
      <c r="CX171" s="15"/>
      <c r="CY171" s="15"/>
      <c r="CZ171" s="15"/>
      <c r="DA171" s="15"/>
      <c r="DB171" s="15"/>
      <c r="DC171" s="15"/>
      <c r="DD171" s="15"/>
      <c r="DE171" s="15"/>
      <c r="DF171" s="15"/>
      <c r="DG171" s="15"/>
      <c r="DH171" s="15"/>
      <c r="DI171" s="15"/>
      <c r="DJ171" s="15"/>
      <c r="DK171" s="15"/>
      <c r="DL171" s="15"/>
      <c r="DM171" s="15"/>
      <c r="DN171" s="15"/>
      <c r="DO171" s="15"/>
      <c r="DP171" s="15"/>
      <c r="DQ171" s="15"/>
      <c r="DR171" s="15"/>
      <c r="DS171" s="15"/>
      <c r="DT171" s="15"/>
      <c r="DU171" s="15"/>
      <c r="DV171" s="15"/>
      <c r="DW171" s="15"/>
      <c r="DX171" s="15"/>
      <c r="DY171" s="15"/>
      <c r="DZ171" s="15"/>
      <c r="EA171" s="15"/>
      <c r="EB171" s="15"/>
      <c r="EC171" s="15"/>
      <c r="ED171" s="15"/>
      <c r="EE171" s="15"/>
      <c r="EF171" s="15"/>
      <c r="EG171" s="15"/>
      <c r="EH171" s="15"/>
      <c r="EI171" s="15"/>
      <c r="EJ171" s="15"/>
      <c r="EK171" s="15"/>
      <c r="EL171" s="15"/>
      <c r="EM171" s="15"/>
      <c r="EN171" s="15"/>
      <c r="EO171" s="15"/>
      <c r="EP171" s="15"/>
      <c r="EQ171" s="15"/>
      <c r="ER171" s="15"/>
      <c r="ES171" s="15"/>
      <c r="ET171" s="15"/>
      <c r="EU171" s="15"/>
      <c r="EV171" s="15"/>
      <c r="EW171" s="15"/>
      <c r="EX171" s="15"/>
      <c r="EY171" s="15"/>
      <c r="EZ171" s="15"/>
      <c r="FA171" s="15"/>
      <c r="FB171" s="15"/>
      <c r="FC171" s="15"/>
      <c r="FD171" s="15"/>
      <c r="FE171" s="15"/>
      <c r="FF171" s="15"/>
      <c r="FG171" s="15"/>
      <c r="FH171" s="15"/>
      <c r="FI171" s="15"/>
      <c r="FJ171" s="15"/>
      <c r="FK171" s="15"/>
      <c r="FL171" s="15"/>
      <c r="FM171" s="15"/>
      <c r="FN171" s="15"/>
      <c r="FO171" s="15"/>
      <c r="FP171" s="15"/>
      <c r="FQ171" s="15"/>
      <c r="FR171" s="15"/>
      <c r="FS171" s="15"/>
      <c r="FT171" s="15"/>
      <c r="FU171" s="15"/>
      <c r="FV171" s="15"/>
      <c r="FW171" s="15"/>
      <c r="FX171" s="15"/>
      <c r="FY171" s="15"/>
      <c r="FZ171" s="15"/>
      <c r="GA171" s="15"/>
      <c r="GB171" s="15"/>
      <c r="GC171" s="15"/>
      <c r="GD171" s="15"/>
      <c r="GE171" s="15"/>
      <c r="GF171" s="15"/>
      <c r="GG171" s="15"/>
      <c r="GH171" s="15"/>
      <c r="GI171" s="15"/>
      <c r="GJ171" s="15"/>
      <c r="GK171" s="15"/>
      <c r="GL171" s="15"/>
      <c r="GM171" s="15"/>
      <c r="GN171" s="15"/>
      <c r="GO171" s="15"/>
      <c r="GP171" s="15"/>
      <c r="GQ171" s="15"/>
      <c r="GR171" s="15"/>
      <c r="GS171" s="15"/>
      <c r="GT171" s="15"/>
      <c r="GU171" s="15"/>
      <c r="GV171" s="15"/>
      <c r="GW171" s="15"/>
      <c r="GX171" s="15"/>
      <c r="GY171" s="15"/>
      <c r="GZ171" s="15"/>
      <c r="HA171" s="15"/>
      <c r="HB171" s="15"/>
      <c r="HC171" s="15"/>
      <c r="HD171" s="15"/>
      <c r="HE171" s="15"/>
      <c r="HF171" s="15"/>
      <c r="HG171" s="15"/>
      <c r="HH171" s="15"/>
      <c r="HI171" s="15"/>
      <c r="HJ171" s="15"/>
      <c r="HK171" s="15"/>
      <c r="HL171" s="15"/>
      <c r="HM171" s="15"/>
      <c r="HN171" s="15"/>
      <c r="HO171" s="15"/>
      <c r="HP171" s="15"/>
      <c r="HQ171" s="15"/>
      <c r="HR171" s="15"/>
      <c r="HS171" s="15"/>
      <c r="HT171" s="15"/>
      <c r="HU171" s="15"/>
      <c r="HV171" s="15"/>
    </row>
    <row r="172" spans="1:230" customFormat="1" ht="21">
      <c r="A172" s="42"/>
      <c r="B172" s="47"/>
      <c r="C172" s="53" t="s">
        <v>542</v>
      </c>
      <c r="D172" s="47"/>
      <c r="E172" s="47"/>
      <c r="F172" s="47"/>
      <c r="G172" s="47"/>
      <c r="H172" s="47"/>
      <c r="I172" s="47"/>
      <c r="J172" s="47"/>
      <c r="K172" s="47"/>
      <c r="L172" s="47"/>
      <c r="M172" s="47"/>
      <c r="N172" s="47"/>
      <c r="O172" s="47"/>
      <c r="P172" s="47"/>
      <c r="Q172" s="47"/>
      <c r="R172" s="47"/>
      <c r="S172" s="47"/>
      <c r="T172" s="47"/>
      <c r="U172" s="47"/>
      <c r="V172" s="47"/>
      <c r="W172" s="47"/>
      <c r="X172" s="47"/>
      <c r="Y172" s="47"/>
      <c r="Z172" s="47"/>
      <c r="AA172" s="47"/>
      <c r="AB172" s="42"/>
      <c r="AC172" s="15"/>
      <c r="AD172" s="15"/>
      <c r="AE172" s="15"/>
      <c r="AF172" s="15"/>
      <c r="AG172" s="15"/>
      <c r="AH172" s="15"/>
      <c r="AI172" s="15"/>
      <c r="AJ172" s="15"/>
      <c r="AK172" s="15"/>
      <c r="AL172" s="15"/>
      <c r="AM172" s="15"/>
      <c r="AN172" s="15"/>
      <c r="AO172" s="15"/>
      <c r="AP172" s="15"/>
      <c r="AQ172" s="15"/>
      <c r="AR172" s="15"/>
      <c r="AS172" s="15"/>
      <c r="AT172" s="15"/>
      <c r="AU172" s="15"/>
      <c r="AV172" s="15"/>
      <c r="AW172" s="15"/>
      <c r="AX172" s="15"/>
      <c r="AY172" s="15"/>
      <c r="AZ172" s="15"/>
      <c r="BA172" s="15"/>
      <c r="BB172" s="15"/>
      <c r="BC172" s="15"/>
      <c r="BD172" s="15"/>
      <c r="BE172" s="15"/>
      <c r="BF172" s="15"/>
      <c r="BG172" s="15"/>
      <c r="BH172" s="15"/>
      <c r="BI172" s="15"/>
      <c r="BJ172" s="15"/>
      <c r="BK172" s="15"/>
      <c r="BL172" s="15"/>
      <c r="BM172" s="15"/>
      <c r="BN172" s="15"/>
      <c r="BO172" s="15"/>
      <c r="BP172" s="15"/>
      <c r="BQ172" s="15"/>
      <c r="BR172" s="15"/>
      <c r="BS172" s="15"/>
      <c r="BT172" s="15"/>
      <c r="BU172" s="15"/>
      <c r="BV172" s="15"/>
      <c r="BW172" s="15"/>
      <c r="BX172" s="15"/>
      <c r="BY172" s="15"/>
      <c r="BZ172" s="15"/>
      <c r="CA172" s="15"/>
      <c r="CB172" s="15"/>
      <c r="CC172" s="15"/>
      <c r="CD172" s="15"/>
      <c r="CE172" s="15"/>
      <c r="CF172" s="15"/>
      <c r="CG172" s="15"/>
      <c r="CH172" s="15"/>
      <c r="CI172" s="15"/>
      <c r="CJ172" s="15"/>
      <c r="CK172" s="15"/>
      <c r="CL172" s="15"/>
      <c r="CM172" s="15"/>
      <c r="CN172" s="15"/>
      <c r="CO172" s="15"/>
      <c r="CP172" s="15"/>
      <c r="CQ172" s="15"/>
      <c r="CR172" s="15"/>
      <c r="CS172" s="15"/>
      <c r="CT172" s="15"/>
      <c r="CU172" s="15"/>
      <c r="CV172" s="15"/>
      <c r="CW172" s="15"/>
      <c r="CX172" s="15"/>
      <c r="CY172" s="15"/>
      <c r="CZ172" s="15"/>
      <c r="DA172" s="15"/>
      <c r="DB172" s="15"/>
      <c r="DC172" s="15"/>
      <c r="DD172" s="15"/>
      <c r="DE172" s="15"/>
      <c r="DF172" s="15"/>
      <c r="DG172" s="15"/>
      <c r="DH172" s="15"/>
      <c r="DI172" s="15"/>
      <c r="DJ172" s="15"/>
      <c r="DK172" s="15"/>
      <c r="DL172" s="15"/>
      <c r="DM172" s="15"/>
      <c r="DN172" s="15"/>
      <c r="DO172" s="15"/>
      <c r="DP172" s="15"/>
      <c r="DQ172" s="15"/>
      <c r="DR172" s="15"/>
      <c r="DS172" s="15"/>
      <c r="DT172" s="15"/>
      <c r="DU172" s="15"/>
      <c r="DV172" s="15"/>
      <c r="DW172" s="15"/>
      <c r="DX172" s="15"/>
      <c r="DY172" s="15"/>
      <c r="DZ172" s="15"/>
      <c r="EA172" s="15"/>
      <c r="EB172" s="15"/>
      <c r="EC172" s="15"/>
      <c r="ED172" s="15"/>
      <c r="EE172" s="15"/>
      <c r="EF172" s="15"/>
      <c r="EG172" s="15"/>
      <c r="EH172" s="15"/>
      <c r="EI172" s="15"/>
      <c r="EJ172" s="15"/>
      <c r="EK172" s="15"/>
      <c r="EL172" s="15"/>
      <c r="EM172" s="15"/>
      <c r="EN172" s="15"/>
      <c r="EO172" s="15"/>
      <c r="EP172" s="15"/>
      <c r="EQ172" s="15"/>
      <c r="ER172" s="15"/>
      <c r="ES172" s="15"/>
      <c r="ET172" s="15"/>
      <c r="EU172" s="15"/>
      <c r="EV172" s="15"/>
      <c r="EW172" s="15"/>
      <c r="EX172" s="15"/>
      <c r="EY172" s="15"/>
      <c r="EZ172" s="15"/>
      <c r="FA172" s="15"/>
      <c r="FB172" s="15"/>
      <c r="FC172" s="15"/>
      <c r="FD172" s="15"/>
      <c r="FE172" s="15"/>
      <c r="FF172" s="15"/>
      <c r="FG172" s="15"/>
      <c r="FH172" s="15"/>
      <c r="FI172" s="15"/>
      <c r="FJ172" s="15"/>
      <c r="FK172" s="15"/>
      <c r="FL172" s="15"/>
      <c r="FM172" s="15"/>
      <c r="FN172" s="15"/>
      <c r="FO172" s="15"/>
      <c r="FP172" s="15"/>
      <c r="FQ172" s="15"/>
      <c r="FR172" s="15"/>
      <c r="FS172" s="15"/>
      <c r="FT172" s="15"/>
      <c r="FU172" s="15"/>
      <c r="FV172" s="15"/>
      <c r="FW172" s="15"/>
      <c r="FX172" s="15"/>
      <c r="FY172" s="15"/>
      <c r="FZ172" s="15"/>
      <c r="GA172" s="15"/>
      <c r="GB172" s="15"/>
      <c r="GC172" s="15"/>
      <c r="GD172" s="15"/>
      <c r="GE172" s="15"/>
      <c r="GF172" s="15"/>
      <c r="GG172" s="15"/>
      <c r="GH172" s="15"/>
      <c r="GI172" s="15"/>
      <c r="GJ172" s="15"/>
      <c r="GK172" s="15"/>
      <c r="GL172" s="15"/>
      <c r="GM172" s="15"/>
      <c r="GN172" s="15"/>
      <c r="GO172" s="15"/>
      <c r="GP172" s="15"/>
      <c r="GQ172" s="15"/>
      <c r="GR172" s="15"/>
      <c r="GS172" s="15"/>
      <c r="GT172" s="15"/>
      <c r="GU172" s="15"/>
      <c r="GV172" s="15"/>
      <c r="GW172" s="15"/>
      <c r="GX172" s="15"/>
      <c r="GY172" s="15"/>
      <c r="GZ172" s="15"/>
      <c r="HA172" s="15"/>
      <c r="HB172" s="15"/>
      <c r="HC172" s="15"/>
      <c r="HD172" s="15"/>
      <c r="HE172" s="15"/>
      <c r="HF172" s="15"/>
      <c r="HG172" s="15"/>
      <c r="HH172" s="15"/>
      <c r="HI172" s="15"/>
      <c r="HJ172" s="15"/>
      <c r="HK172" s="15"/>
      <c r="HL172" s="15"/>
      <c r="HM172" s="15"/>
      <c r="HN172" s="15"/>
      <c r="HO172" s="15"/>
      <c r="HP172" s="15"/>
      <c r="HQ172" s="15"/>
      <c r="HR172" s="15"/>
      <c r="HS172" s="15"/>
      <c r="HT172" s="15"/>
      <c r="HU172" s="15"/>
      <c r="HV172" s="15"/>
    </row>
    <row r="173" spans="1:230" customFormat="1">
      <c r="A173" s="42"/>
      <c r="B173" s="47"/>
      <c r="C173" s="47"/>
      <c r="D173" s="47"/>
      <c r="E173" s="47"/>
      <c r="F173" s="47"/>
      <c r="G173" s="47"/>
      <c r="H173" s="47"/>
      <c r="I173" s="47"/>
      <c r="J173" s="47"/>
      <c r="K173" s="47"/>
      <c r="L173" s="47"/>
      <c r="M173" s="47"/>
      <c r="N173" s="47"/>
      <c r="O173" s="47"/>
      <c r="P173" s="47"/>
      <c r="Q173" s="47"/>
      <c r="R173" s="47"/>
      <c r="S173" s="47"/>
      <c r="T173" s="47"/>
      <c r="U173" s="47"/>
      <c r="V173" s="47"/>
      <c r="W173" s="47"/>
      <c r="X173" s="47"/>
      <c r="Y173" s="47"/>
      <c r="Z173" s="47"/>
      <c r="AA173" s="47"/>
      <c r="AB173" s="42"/>
      <c r="AC173" s="15"/>
      <c r="AD173" s="15"/>
      <c r="AE173" s="15"/>
      <c r="AF173" s="15"/>
      <c r="AG173" s="15"/>
      <c r="AH173" s="15"/>
      <c r="AI173" s="15"/>
      <c r="AJ173" s="15"/>
      <c r="AK173" s="15"/>
      <c r="AL173" s="15"/>
      <c r="AM173" s="15"/>
      <c r="AN173" s="15"/>
      <c r="AO173" s="15"/>
      <c r="AP173" s="15"/>
      <c r="AQ173" s="15"/>
      <c r="AR173" s="15"/>
      <c r="AS173" s="15"/>
      <c r="AT173" s="15"/>
      <c r="AU173" s="15"/>
      <c r="AV173" s="15"/>
      <c r="AW173" s="15"/>
      <c r="AX173" s="15"/>
      <c r="AY173" s="15"/>
      <c r="AZ173" s="15"/>
      <c r="BA173" s="15"/>
      <c r="BB173" s="15"/>
      <c r="BC173" s="15"/>
      <c r="BD173" s="15"/>
      <c r="BE173" s="15"/>
      <c r="BF173" s="15"/>
      <c r="BG173" s="15"/>
      <c r="BH173" s="15"/>
      <c r="BI173" s="15"/>
      <c r="BJ173" s="15"/>
      <c r="BK173" s="15"/>
      <c r="BL173" s="15"/>
      <c r="BM173" s="15"/>
      <c r="BN173" s="15"/>
      <c r="BO173" s="15"/>
      <c r="BP173" s="15"/>
      <c r="BQ173" s="15"/>
      <c r="BR173" s="15"/>
      <c r="BS173" s="15"/>
      <c r="BT173" s="15"/>
      <c r="BU173" s="15"/>
      <c r="BV173" s="15"/>
      <c r="BW173" s="15"/>
      <c r="BX173" s="15"/>
      <c r="BY173" s="15"/>
      <c r="BZ173" s="15"/>
      <c r="CA173" s="15"/>
      <c r="CB173" s="15"/>
      <c r="CC173" s="15"/>
      <c r="CD173" s="15"/>
      <c r="CE173" s="15"/>
      <c r="CF173" s="15"/>
      <c r="CG173" s="15"/>
      <c r="CH173" s="15"/>
      <c r="CI173" s="15"/>
      <c r="CJ173" s="15"/>
      <c r="CK173" s="15"/>
      <c r="CL173" s="15"/>
      <c r="CM173" s="15"/>
      <c r="CN173" s="15"/>
      <c r="CO173" s="15"/>
      <c r="CP173" s="15"/>
      <c r="CQ173" s="15"/>
      <c r="CR173" s="15"/>
      <c r="CS173" s="15"/>
      <c r="CT173" s="15"/>
      <c r="CU173" s="15"/>
      <c r="CV173" s="15"/>
      <c r="CW173" s="15"/>
      <c r="CX173" s="15"/>
      <c r="CY173" s="15"/>
      <c r="CZ173" s="15"/>
      <c r="DA173" s="15"/>
      <c r="DB173" s="15"/>
      <c r="DC173" s="15"/>
      <c r="DD173" s="15"/>
      <c r="DE173" s="15"/>
      <c r="DF173" s="15"/>
      <c r="DG173" s="15"/>
      <c r="DH173" s="15"/>
      <c r="DI173" s="15"/>
      <c r="DJ173" s="15"/>
      <c r="DK173" s="15"/>
      <c r="DL173" s="15"/>
      <c r="DM173" s="15"/>
      <c r="DN173" s="15"/>
      <c r="DO173" s="15"/>
      <c r="DP173" s="15"/>
      <c r="DQ173" s="15"/>
      <c r="DR173" s="15"/>
      <c r="DS173" s="15"/>
      <c r="DT173" s="15"/>
      <c r="DU173" s="15"/>
      <c r="DV173" s="15"/>
      <c r="DW173" s="15"/>
      <c r="DX173" s="15"/>
      <c r="DY173" s="15"/>
      <c r="DZ173" s="15"/>
      <c r="EA173" s="15"/>
      <c r="EB173" s="15"/>
      <c r="EC173" s="15"/>
      <c r="ED173" s="15"/>
      <c r="EE173" s="15"/>
      <c r="EF173" s="15"/>
      <c r="EG173" s="15"/>
      <c r="EH173" s="15"/>
      <c r="EI173" s="15"/>
      <c r="EJ173" s="15"/>
      <c r="EK173" s="15"/>
      <c r="EL173" s="15"/>
      <c r="EM173" s="15"/>
      <c r="EN173" s="15"/>
      <c r="EO173" s="15"/>
      <c r="EP173" s="15"/>
      <c r="EQ173" s="15"/>
      <c r="ER173" s="15"/>
      <c r="ES173" s="15"/>
      <c r="ET173" s="15"/>
      <c r="EU173" s="15"/>
      <c r="EV173" s="15"/>
      <c r="EW173" s="15"/>
      <c r="EX173" s="15"/>
      <c r="EY173" s="15"/>
      <c r="EZ173" s="15"/>
      <c r="FA173" s="15"/>
      <c r="FB173" s="15"/>
      <c r="FC173" s="15"/>
      <c r="FD173" s="15"/>
      <c r="FE173" s="15"/>
      <c r="FF173" s="15"/>
      <c r="FG173" s="15"/>
      <c r="FH173" s="15"/>
      <c r="FI173" s="15"/>
      <c r="FJ173" s="15"/>
      <c r="FK173" s="15"/>
      <c r="FL173" s="15"/>
      <c r="FM173" s="15"/>
      <c r="FN173" s="15"/>
      <c r="FO173" s="15"/>
      <c r="FP173" s="15"/>
      <c r="FQ173" s="15"/>
      <c r="FR173" s="15"/>
      <c r="FS173" s="15"/>
      <c r="FT173" s="15"/>
      <c r="FU173" s="15"/>
      <c r="FV173" s="15"/>
      <c r="FW173" s="15"/>
      <c r="FX173" s="15"/>
      <c r="FY173" s="15"/>
      <c r="FZ173" s="15"/>
      <c r="GA173" s="15"/>
      <c r="GB173" s="15"/>
      <c r="GC173" s="15"/>
      <c r="GD173" s="15"/>
      <c r="GE173" s="15"/>
      <c r="GF173" s="15"/>
      <c r="GG173" s="15"/>
      <c r="GH173" s="15"/>
      <c r="GI173" s="15"/>
      <c r="GJ173" s="15"/>
      <c r="GK173" s="15"/>
      <c r="GL173" s="15"/>
      <c r="GM173" s="15"/>
      <c r="GN173" s="15"/>
      <c r="GO173" s="15"/>
      <c r="GP173" s="15"/>
      <c r="GQ173" s="15"/>
      <c r="GR173" s="15"/>
      <c r="GS173" s="15"/>
      <c r="GT173" s="15"/>
      <c r="GU173" s="15"/>
      <c r="GV173" s="15"/>
      <c r="GW173" s="15"/>
      <c r="GX173" s="15"/>
      <c r="GY173" s="15"/>
      <c r="GZ173" s="15"/>
      <c r="HA173" s="15"/>
      <c r="HB173" s="15"/>
      <c r="HC173" s="15"/>
      <c r="HD173" s="15"/>
      <c r="HE173" s="15"/>
      <c r="HF173" s="15"/>
      <c r="HG173" s="15"/>
      <c r="HH173" s="15"/>
      <c r="HI173" s="15"/>
      <c r="HJ173" s="15"/>
      <c r="HK173" s="15"/>
      <c r="HL173" s="15"/>
      <c r="HM173" s="15"/>
      <c r="HN173" s="15"/>
      <c r="HO173" s="15"/>
      <c r="HP173" s="15"/>
      <c r="HQ173" s="15"/>
      <c r="HR173" s="15"/>
      <c r="HS173" s="15"/>
      <c r="HT173" s="15"/>
      <c r="HU173" s="15"/>
      <c r="HV173" s="15"/>
    </row>
    <row r="174" spans="1:230" s="23" customFormat="1" ht="15" customHeight="1">
      <c r="A174" s="42"/>
      <c r="B174" s="17"/>
      <c r="C174" s="22"/>
      <c r="D174" s="22"/>
      <c r="E174" s="17"/>
      <c r="F174" s="17"/>
      <c r="G174" s="17"/>
      <c r="H174" s="17"/>
      <c r="I174" s="17"/>
      <c r="J174" s="17"/>
      <c r="K174" s="80"/>
      <c r="L174" s="80"/>
      <c r="M174" s="22"/>
      <c r="N174" s="22"/>
      <c r="O174" s="22"/>
      <c r="P174" s="22"/>
      <c r="Q174" s="22"/>
      <c r="R174" s="22"/>
      <c r="S174" s="22"/>
      <c r="T174" s="22"/>
      <c r="U174" s="22"/>
      <c r="V174" s="22"/>
      <c r="W174" s="22"/>
      <c r="X174" s="22"/>
      <c r="Y174" s="22"/>
      <c r="Z174" s="22"/>
      <c r="AA174" s="22"/>
      <c r="AB174" s="42"/>
      <c r="AC174" s="17"/>
      <c r="AD174" s="17"/>
      <c r="AE174" s="17"/>
      <c r="AF174" s="17"/>
      <c r="AG174" s="17"/>
      <c r="AH174" s="17"/>
      <c r="AI174" s="17"/>
      <c r="AJ174" s="17"/>
      <c r="AK174" s="17"/>
      <c r="AL174" s="17"/>
      <c r="AM174" s="17"/>
      <c r="AN174" s="17"/>
      <c r="AO174" s="17"/>
      <c r="AP174" s="17"/>
      <c r="AQ174" s="17"/>
      <c r="AR174" s="17"/>
      <c r="AS174" s="17"/>
      <c r="AT174" s="17"/>
      <c r="AU174" s="17"/>
      <c r="AV174" s="17"/>
      <c r="AW174" s="17"/>
      <c r="AX174" s="17"/>
      <c r="AY174" s="17"/>
      <c r="AZ174" s="17"/>
      <c r="BA174" s="17"/>
      <c r="BB174" s="17"/>
      <c r="BC174" s="17"/>
      <c r="BD174" s="17"/>
      <c r="BE174" s="17"/>
      <c r="BF174" s="17"/>
      <c r="BG174" s="17"/>
      <c r="BH174" s="17"/>
      <c r="BI174" s="17"/>
      <c r="BJ174" s="17"/>
      <c r="BK174" s="17"/>
      <c r="BL174" s="17"/>
      <c r="BM174" s="17"/>
      <c r="BN174" s="17"/>
      <c r="BO174" s="17"/>
      <c r="BP174" s="17"/>
      <c r="BQ174" s="17"/>
      <c r="BR174" s="17"/>
      <c r="BS174" s="17"/>
      <c r="BT174" s="17"/>
      <c r="BU174" s="17"/>
      <c r="BV174" s="17"/>
      <c r="BW174" s="17"/>
      <c r="BX174" s="17"/>
      <c r="BY174" s="17"/>
      <c r="BZ174" s="17"/>
      <c r="CA174" s="17"/>
      <c r="CB174" s="17"/>
      <c r="CC174" s="17"/>
      <c r="CD174" s="17"/>
      <c r="CE174" s="17"/>
      <c r="CF174" s="17"/>
      <c r="CG174" s="17"/>
      <c r="CH174" s="17"/>
      <c r="CI174" s="17"/>
      <c r="CJ174" s="17"/>
      <c r="CK174" s="17"/>
      <c r="CL174" s="17"/>
      <c r="CM174" s="17"/>
      <c r="CN174" s="17"/>
      <c r="CO174" s="17"/>
      <c r="CP174" s="17"/>
      <c r="CQ174" s="17"/>
      <c r="CR174" s="17"/>
      <c r="CS174" s="17"/>
      <c r="CT174" s="17"/>
      <c r="CU174" s="17"/>
      <c r="CV174" s="17"/>
      <c r="CW174" s="17"/>
      <c r="CX174" s="17"/>
      <c r="CY174" s="17"/>
      <c r="CZ174" s="17"/>
      <c r="DA174" s="17"/>
      <c r="DB174" s="17"/>
      <c r="DC174" s="17"/>
      <c r="DD174" s="17"/>
      <c r="DE174" s="17"/>
      <c r="DF174" s="17"/>
      <c r="DG174" s="17"/>
      <c r="DH174" s="17"/>
      <c r="DI174" s="17"/>
      <c r="DJ174" s="17"/>
      <c r="DK174" s="17"/>
      <c r="DL174" s="17"/>
      <c r="DM174" s="17"/>
      <c r="DN174" s="17"/>
      <c r="DO174" s="17"/>
      <c r="DP174" s="17"/>
      <c r="DQ174" s="17"/>
      <c r="DR174" s="17"/>
      <c r="DS174" s="17"/>
      <c r="DT174" s="17"/>
      <c r="DU174" s="17"/>
      <c r="DV174" s="17"/>
      <c r="DW174" s="17"/>
      <c r="DX174" s="17"/>
      <c r="DY174" s="17"/>
      <c r="DZ174" s="17"/>
      <c r="EA174" s="17"/>
      <c r="EB174" s="17"/>
      <c r="EC174" s="17"/>
      <c r="ED174" s="17"/>
      <c r="EE174" s="17"/>
      <c r="EF174" s="17"/>
      <c r="EG174" s="17"/>
      <c r="EH174" s="17"/>
      <c r="EI174" s="17"/>
      <c r="EJ174" s="17"/>
      <c r="EK174" s="17"/>
      <c r="EL174" s="17"/>
      <c r="EM174" s="17"/>
      <c r="EN174" s="17"/>
      <c r="EO174" s="17"/>
      <c r="EP174" s="17"/>
      <c r="EQ174" s="17"/>
      <c r="ER174" s="17"/>
      <c r="ES174" s="17"/>
      <c r="ET174" s="17"/>
      <c r="EU174" s="17"/>
      <c r="EV174" s="17"/>
      <c r="EW174" s="17"/>
      <c r="EX174" s="17"/>
      <c r="EY174" s="17"/>
      <c r="EZ174" s="17"/>
      <c r="FA174" s="17"/>
      <c r="FB174" s="17"/>
      <c r="FC174" s="17"/>
      <c r="FD174" s="17"/>
      <c r="FE174" s="17"/>
      <c r="FF174" s="17"/>
      <c r="FG174" s="17"/>
      <c r="FH174" s="17"/>
      <c r="FI174" s="17"/>
      <c r="FJ174" s="17"/>
      <c r="FK174" s="17"/>
      <c r="FL174" s="17"/>
      <c r="FM174" s="17"/>
      <c r="FN174" s="17"/>
      <c r="FO174" s="17"/>
      <c r="FP174" s="17"/>
      <c r="FQ174" s="17"/>
      <c r="FR174" s="17"/>
      <c r="FS174" s="17"/>
      <c r="FT174" s="17"/>
      <c r="FU174" s="17"/>
      <c r="FV174" s="17"/>
      <c r="FW174" s="17"/>
      <c r="FX174" s="17"/>
      <c r="FY174" s="17"/>
      <c r="FZ174" s="17"/>
      <c r="GA174" s="17"/>
      <c r="GB174" s="17"/>
      <c r="GC174" s="17"/>
      <c r="GD174" s="17"/>
      <c r="GE174" s="17"/>
      <c r="GF174" s="17"/>
      <c r="GG174" s="17"/>
      <c r="GH174" s="17"/>
      <c r="GI174" s="17"/>
      <c r="GJ174" s="17"/>
      <c r="GK174" s="17"/>
      <c r="GL174" s="17"/>
      <c r="GM174" s="17"/>
      <c r="GN174" s="17"/>
      <c r="GO174" s="17"/>
      <c r="GP174" s="17"/>
      <c r="GQ174" s="17"/>
      <c r="GR174" s="17"/>
      <c r="GS174" s="17"/>
      <c r="GT174" s="17"/>
      <c r="GU174" s="17"/>
      <c r="GV174" s="17"/>
      <c r="GW174" s="17"/>
      <c r="GX174" s="17"/>
      <c r="GY174" s="17"/>
      <c r="GZ174" s="17"/>
      <c r="HA174" s="17"/>
      <c r="HB174" s="17"/>
      <c r="HC174" s="17"/>
      <c r="HD174" s="17"/>
      <c r="HE174" s="17"/>
      <c r="HF174" s="17"/>
      <c r="HG174" s="17"/>
      <c r="HH174" s="17"/>
      <c r="HI174" s="17"/>
      <c r="HJ174" s="17"/>
      <c r="HK174" s="17"/>
      <c r="HL174" s="17"/>
      <c r="HM174" s="17"/>
      <c r="HN174" s="17"/>
      <c r="HO174" s="17"/>
      <c r="HP174" s="17"/>
      <c r="HQ174" s="17"/>
      <c r="HR174" s="17"/>
      <c r="HS174" s="17"/>
      <c r="HT174" s="17"/>
      <c r="HU174" s="17"/>
      <c r="HV174" s="17"/>
    </row>
    <row r="175" spans="1:230" s="23" customFormat="1" ht="15" customHeight="1">
      <c r="A175" s="42"/>
      <c r="B175" s="17"/>
      <c r="C175" s="22"/>
      <c r="D175" s="22"/>
      <c r="E175" s="17"/>
      <c r="F175" s="17"/>
      <c r="G175" s="121"/>
      <c r="H175" s="20"/>
      <c r="I175" s="20"/>
      <c r="J175" s="15"/>
      <c r="K175" s="20"/>
      <c r="L175" s="17"/>
      <c r="M175" s="17"/>
      <c r="N175" s="20"/>
      <c r="O175" s="22"/>
      <c r="P175" s="22"/>
      <c r="Q175" s="22"/>
      <c r="R175" s="22"/>
      <c r="S175" s="22"/>
      <c r="T175" s="22"/>
      <c r="U175" s="22"/>
      <c r="V175" s="22"/>
      <c r="W175" s="22"/>
      <c r="X175" s="22"/>
      <c r="Y175" s="22"/>
      <c r="Z175" s="22"/>
      <c r="AA175" s="22"/>
      <c r="AB175" s="42"/>
      <c r="AC175" s="17"/>
      <c r="AD175" s="17"/>
      <c r="AE175" s="17"/>
      <c r="AF175" s="17"/>
      <c r="AG175" s="17"/>
      <c r="AH175" s="17"/>
      <c r="AI175" s="17"/>
      <c r="AJ175" s="17"/>
      <c r="AK175" s="17"/>
      <c r="AL175" s="17"/>
      <c r="AM175" s="17"/>
      <c r="AN175" s="17"/>
      <c r="AO175" s="17"/>
      <c r="AP175" s="17"/>
      <c r="AQ175" s="17"/>
      <c r="AR175" s="17"/>
      <c r="AS175" s="17"/>
      <c r="AT175" s="17"/>
      <c r="AU175" s="17"/>
      <c r="AV175" s="17"/>
      <c r="AW175" s="17"/>
      <c r="AX175" s="17"/>
      <c r="AY175" s="17"/>
      <c r="AZ175" s="17"/>
      <c r="BA175" s="17"/>
      <c r="BB175" s="17"/>
      <c r="BC175" s="17"/>
      <c r="BD175" s="17"/>
      <c r="BE175" s="17"/>
      <c r="BF175" s="17"/>
      <c r="BG175" s="17"/>
      <c r="BH175" s="17"/>
      <c r="BI175" s="17"/>
      <c r="BJ175" s="17"/>
      <c r="BK175" s="17"/>
      <c r="BL175" s="17"/>
      <c r="BM175" s="17"/>
      <c r="BN175" s="17"/>
      <c r="BO175" s="17"/>
      <c r="BP175" s="17"/>
      <c r="BQ175" s="17"/>
      <c r="BR175" s="17"/>
      <c r="BS175" s="17"/>
      <c r="BT175" s="17"/>
      <c r="BU175" s="17"/>
      <c r="BV175" s="17"/>
      <c r="BW175" s="17"/>
      <c r="BX175" s="17"/>
      <c r="BY175" s="17"/>
      <c r="BZ175" s="17"/>
      <c r="CA175" s="17"/>
      <c r="CB175" s="17"/>
      <c r="CC175" s="17"/>
      <c r="CD175" s="17"/>
      <c r="CE175" s="17"/>
      <c r="CF175" s="17"/>
      <c r="CG175" s="17"/>
      <c r="CH175" s="17"/>
      <c r="CI175" s="17"/>
      <c r="CJ175" s="17"/>
      <c r="CK175" s="17"/>
      <c r="CL175" s="17"/>
      <c r="CM175" s="17"/>
      <c r="CN175" s="17"/>
      <c r="CO175" s="17"/>
      <c r="CP175" s="17"/>
      <c r="CQ175" s="17"/>
      <c r="CR175" s="17"/>
      <c r="CS175" s="17"/>
      <c r="CT175" s="17"/>
      <c r="CU175" s="17"/>
      <c r="CV175" s="17"/>
      <c r="CW175" s="17"/>
      <c r="CX175" s="17"/>
      <c r="CY175" s="17"/>
      <c r="CZ175" s="17"/>
      <c r="DA175" s="17"/>
      <c r="DB175" s="17"/>
      <c r="DC175" s="17"/>
      <c r="DD175" s="17"/>
      <c r="DE175" s="17"/>
      <c r="DF175" s="17"/>
      <c r="DG175" s="17"/>
      <c r="DH175" s="17"/>
      <c r="DI175" s="17"/>
      <c r="DJ175" s="17"/>
      <c r="DK175" s="17"/>
      <c r="DL175" s="17"/>
      <c r="DM175" s="17"/>
      <c r="DN175" s="17"/>
      <c r="DO175" s="17"/>
      <c r="DP175" s="17"/>
      <c r="DQ175" s="17"/>
      <c r="DR175" s="17"/>
      <c r="DS175" s="17"/>
      <c r="DT175" s="17"/>
      <c r="DU175" s="17"/>
      <c r="DV175" s="17"/>
      <c r="DW175" s="17"/>
      <c r="DX175" s="17"/>
      <c r="DY175" s="17"/>
      <c r="DZ175" s="17"/>
      <c r="EA175" s="17"/>
      <c r="EB175" s="17"/>
      <c r="EC175" s="17"/>
      <c r="ED175" s="17"/>
      <c r="EE175" s="17"/>
      <c r="EF175" s="17"/>
      <c r="EG175" s="17"/>
      <c r="EH175" s="17"/>
      <c r="EI175" s="17"/>
      <c r="EJ175" s="17"/>
      <c r="EK175" s="17"/>
      <c r="EL175" s="17"/>
      <c r="EM175" s="17"/>
      <c r="EN175" s="17"/>
      <c r="EO175" s="17"/>
      <c r="EP175" s="17"/>
      <c r="EQ175" s="17"/>
      <c r="ER175" s="17"/>
      <c r="ES175" s="17"/>
      <c r="ET175" s="17"/>
      <c r="EU175" s="17"/>
      <c r="EV175" s="17"/>
      <c r="EW175" s="17"/>
      <c r="EX175" s="17"/>
      <c r="EY175" s="17"/>
      <c r="EZ175" s="17"/>
      <c r="FA175" s="17"/>
      <c r="FB175" s="17"/>
      <c r="FC175" s="17"/>
      <c r="FD175" s="17"/>
      <c r="FE175" s="17"/>
      <c r="FF175" s="17"/>
      <c r="FG175" s="17"/>
      <c r="FH175" s="17"/>
      <c r="FI175" s="17"/>
      <c r="FJ175" s="17"/>
      <c r="FK175" s="17"/>
      <c r="FL175" s="17"/>
      <c r="FM175" s="17"/>
      <c r="FN175" s="17"/>
      <c r="FO175" s="17"/>
      <c r="FP175" s="17"/>
      <c r="FQ175" s="17"/>
      <c r="FR175" s="17"/>
      <c r="FS175" s="17"/>
      <c r="FT175" s="17"/>
      <c r="FU175" s="17"/>
      <c r="FV175" s="17"/>
      <c r="FW175" s="17"/>
      <c r="FX175" s="17"/>
      <c r="FY175" s="17"/>
      <c r="FZ175" s="17"/>
      <c r="GA175" s="17"/>
      <c r="GB175" s="17"/>
      <c r="GC175" s="17"/>
      <c r="GD175" s="17"/>
      <c r="GE175" s="17"/>
      <c r="GF175" s="17"/>
      <c r="GG175" s="17"/>
      <c r="GH175" s="17"/>
      <c r="GI175" s="17"/>
      <c r="GJ175" s="17"/>
      <c r="GK175" s="17"/>
      <c r="GL175" s="17"/>
      <c r="GM175" s="17"/>
      <c r="GN175" s="17"/>
      <c r="GO175" s="17"/>
      <c r="GP175" s="17"/>
      <c r="GQ175" s="17"/>
      <c r="GR175" s="17"/>
      <c r="GS175" s="17"/>
      <c r="GT175" s="17"/>
      <c r="GU175" s="17"/>
      <c r="GV175" s="17"/>
      <c r="GW175" s="17"/>
      <c r="GX175" s="17"/>
      <c r="GY175" s="17"/>
      <c r="GZ175" s="17"/>
      <c r="HA175" s="17"/>
      <c r="HB175" s="17"/>
      <c r="HC175" s="17"/>
      <c r="HD175" s="17"/>
      <c r="HE175" s="17"/>
      <c r="HF175" s="17"/>
      <c r="HG175" s="17"/>
      <c r="HH175" s="17"/>
      <c r="HI175" s="17"/>
      <c r="HJ175" s="17"/>
      <c r="HK175" s="17"/>
      <c r="HL175" s="17"/>
      <c r="HM175" s="17"/>
      <c r="HN175" s="17"/>
      <c r="HO175" s="17"/>
      <c r="HP175" s="17"/>
      <c r="HQ175" s="17"/>
      <c r="HR175" s="17"/>
      <c r="HS175" s="17"/>
      <c r="HT175" s="17"/>
      <c r="HU175" s="17"/>
      <c r="HV175" s="17"/>
    </row>
    <row r="176" spans="1:230" s="23" customFormat="1" ht="15" customHeight="1">
      <c r="A176" s="42"/>
      <c r="B176" s="17"/>
      <c r="C176" s="22"/>
      <c r="D176" s="125" t="s">
        <v>547</v>
      </c>
      <c r="E176" s="55"/>
      <c r="F176" s="54"/>
      <c r="G176" s="54"/>
      <c r="H176" s="55"/>
      <c r="I176" s="125"/>
      <c r="J176" s="55"/>
      <c r="K176" s="125"/>
      <c r="L176" s="184"/>
      <c r="M176" s="184"/>
      <c r="N176" s="185"/>
      <c r="O176" s="184"/>
      <c r="P176" s="184"/>
      <c r="Q176" s="186"/>
      <c r="R176" s="22"/>
      <c r="S176" s="22"/>
      <c r="T176" s="22"/>
      <c r="U176" s="22"/>
      <c r="V176" s="22"/>
      <c r="W176" s="22"/>
      <c r="X176" s="22"/>
      <c r="Y176" s="22"/>
      <c r="Z176" s="22"/>
      <c r="AA176" s="22"/>
      <c r="AB176" s="42"/>
      <c r="AC176" s="17"/>
      <c r="AD176" s="17"/>
      <c r="AE176" s="17"/>
      <c r="AF176" s="17"/>
      <c r="AG176" s="17"/>
      <c r="AH176" s="17"/>
      <c r="AI176" s="17"/>
      <c r="AJ176" s="17"/>
      <c r="AK176" s="17"/>
      <c r="AL176" s="17"/>
      <c r="AM176" s="17"/>
      <c r="AN176" s="17"/>
      <c r="AO176" s="17"/>
      <c r="AP176" s="17"/>
      <c r="AQ176" s="17"/>
      <c r="AR176" s="17"/>
      <c r="AS176" s="17"/>
      <c r="AT176" s="17"/>
      <c r="AU176" s="17"/>
      <c r="AV176" s="17"/>
      <c r="AW176" s="17"/>
      <c r="AX176" s="17"/>
      <c r="AY176" s="17"/>
      <c r="AZ176" s="17"/>
      <c r="BA176" s="17"/>
      <c r="BB176" s="17"/>
      <c r="BC176" s="17"/>
      <c r="BD176" s="17"/>
      <c r="BE176" s="17"/>
      <c r="BF176" s="17"/>
      <c r="BG176" s="17"/>
      <c r="BH176" s="17"/>
      <c r="BI176" s="17"/>
      <c r="BJ176" s="17"/>
      <c r="BK176" s="17"/>
      <c r="BL176" s="17"/>
      <c r="BM176" s="17"/>
      <c r="BN176" s="17"/>
      <c r="BO176" s="17"/>
      <c r="BP176" s="17"/>
      <c r="BQ176" s="17"/>
      <c r="BR176" s="17"/>
      <c r="BS176" s="17"/>
      <c r="BT176" s="17"/>
      <c r="BU176" s="17"/>
      <c r="BV176" s="17"/>
      <c r="BW176" s="17"/>
      <c r="BX176" s="17"/>
      <c r="BY176" s="17"/>
      <c r="BZ176" s="17"/>
      <c r="CA176" s="17"/>
      <c r="CB176" s="17"/>
      <c r="CC176" s="17"/>
      <c r="CD176" s="17"/>
      <c r="CE176" s="17"/>
      <c r="CF176" s="17"/>
      <c r="CG176" s="17"/>
      <c r="CH176" s="17"/>
      <c r="CI176" s="17"/>
      <c r="CJ176" s="17"/>
      <c r="CK176" s="17"/>
      <c r="CL176" s="17"/>
      <c r="CM176" s="17"/>
      <c r="CN176" s="17"/>
      <c r="CO176" s="17"/>
      <c r="CP176" s="17"/>
      <c r="CQ176" s="17"/>
      <c r="CR176" s="17"/>
      <c r="CS176" s="17"/>
      <c r="CT176" s="17"/>
      <c r="CU176" s="17"/>
      <c r="CV176" s="17"/>
      <c r="CW176" s="17"/>
      <c r="CX176" s="17"/>
      <c r="CY176" s="17"/>
      <c r="CZ176" s="17"/>
      <c r="DA176" s="17"/>
      <c r="DB176" s="17"/>
      <c r="DC176" s="17"/>
      <c r="DD176" s="17"/>
      <c r="DE176" s="17"/>
      <c r="DF176" s="17"/>
      <c r="DG176" s="17"/>
      <c r="DH176" s="17"/>
      <c r="DI176" s="17"/>
      <c r="DJ176" s="17"/>
      <c r="DK176" s="17"/>
      <c r="DL176" s="17"/>
      <c r="DM176" s="17"/>
      <c r="DN176" s="17"/>
      <c r="DO176" s="17"/>
      <c r="DP176" s="17"/>
      <c r="DQ176" s="17"/>
      <c r="DR176" s="17"/>
      <c r="DS176" s="17"/>
      <c r="DT176" s="17"/>
      <c r="DU176" s="17"/>
      <c r="DV176" s="17"/>
      <c r="DW176" s="17"/>
      <c r="DX176" s="17"/>
      <c r="DY176" s="17"/>
      <c r="DZ176" s="17"/>
      <c r="EA176" s="17"/>
      <c r="EB176" s="17"/>
      <c r="EC176" s="17"/>
      <c r="ED176" s="17"/>
      <c r="EE176" s="17"/>
      <c r="EF176" s="17"/>
      <c r="EG176" s="17"/>
      <c r="EH176" s="17"/>
      <c r="EI176" s="17"/>
      <c r="EJ176" s="17"/>
      <c r="EK176" s="17"/>
      <c r="EL176" s="17"/>
      <c r="EM176" s="17"/>
      <c r="EN176" s="17"/>
      <c r="EO176" s="17"/>
      <c r="EP176" s="17"/>
      <c r="EQ176" s="17"/>
      <c r="ER176" s="17"/>
      <c r="ES176" s="17"/>
      <c r="ET176" s="17"/>
      <c r="EU176" s="17"/>
      <c r="EV176" s="17"/>
      <c r="EW176" s="17"/>
      <c r="EX176" s="17"/>
      <c r="EY176" s="17"/>
      <c r="EZ176" s="17"/>
      <c r="FA176" s="17"/>
      <c r="FB176" s="17"/>
      <c r="FC176" s="17"/>
      <c r="FD176" s="17"/>
      <c r="FE176" s="17"/>
      <c r="FF176" s="17"/>
      <c r="FG176" s="17"/>
      <c r="FH176" s="17"/>
      <c r="FI176" s="17"/>
      <c r="FJ176" s="17"/>
      <c r="FK176" s="17"/>
      <c r="FL176" s="17"/>
      <c r="FM176" s="17"/>
      <c r="FN176" s="17"/>
      <c r="FO176" s="17"/>
      <c r="FP176" s="17"/>
      <c r="FQ176" s="17"/>
      <c r="FR176" s="17"/>
      <c r="FS176" s="17"/>
      <c r="FT176" s="17"/>
      <c r="FU176" s="17"/>
      <c r="FV176" s="17"/>
      <c r="FW176" s="17"/>
      <c r="FX176" s="17"/>
      <c r="FY176" s="17"/>
      <c r="FZ176" s="17"/>
      <c r="GA176" s="17"/>
      <c r="GB176" s="17"/>
      <c r="GC176" s="17"/>
      <c r="GD176" s="17"/>
      <c r="GE176" s="17"/>
      <c r="GF176" s="17"/>
      <c r="GG176" s="17"/>
      <c r="GH176" s="17"/>
      <c r="GI176" s="17"/>
      <c r="GJ176" s="17"/>
      <c r="GK176" s="17"/>
      <c r="GL176" s="17"/>
      <c r="GM176" s="17"/>
      <c r="GN176" s="17"/>
      <c r="GO176" s="17"/>
      <c r="GP176" s="17"/>
      <c r="GQ176" s="17"/>
      <c r="GR176" s="17"/>
      <c r="GS176" s="17"/>
      <c r="GT176" s="17"/>
      <c r="GU176" s="17"/>
      <c r="GV176" s="17"/>
      <c r="GW176" s="17"/>
      <c r="GX176" s="17"/>
      <c r="GY176" s="17"/>
      <c r="GZ176" s="17"/>
      <c r="HA176" s="17"/>
      <c r="HB176" s="17"/>
      <c r="HC176" s="17"/>
      <c r="HD176" s="17"/>
      <c r="HE176" s="17"/>
      <c r="HF176" s="17"/>
      <c r="HG176" s="17"/>
      <c r="HH176" s="17"/>
      <c r="HI176" s="17"/>
      <c r="HJ176" s="17"/>
      <c r="HK176" s="17"/>
      <c r="HL176" s="17"/>
      <c r="HM176" s="17"/>
      <c r="HN176" s="17"/>
      <c r="HO176" s="17"/>
      <c r="HP176" s="17"/>
      <c r="HQ176" s="17"/>
      <c r="HR176" s="17"/>
      <c r="HS176" s="17"/>
      <c r="HT176" s="17"/>
      <c r="HU176" s="17"/>
      <c r="HV176" s="17"/>
    </row>
    <row r="177" spans="1:230" s="23" customFormat="1" ht="15" customHeight="1">
      <c r="A177" s="42"/>
      <c r="B177" s="17"/>
      <c r="C177" s="22"/>
      <c r="D177" s="22"/>
      <c r="E177" s="17"/>
      <c r="F177" s="17"/>
      <c r="G177" s="17"/>
      <c r="H177" s="17"/>
      <c r="I177" s="17"/>
      <c r="J177" s="17"/>
      <c r="K177" s="80"/>
      <c r="L177" s="17"/>
      <c r="M177" s="17"/>
      <c r="N177" s="145"/>
      <c r="O177" s="22"/>
      <c r="P177" s="22"/>
      <c r="Q177" s="22"/>
      <c r="R177" s="22"/>
      <c r="S177" s="22"/>
      <c r="T177" s="22"/>
      <c r="U177" s="22"/>
      <c r="V177" s="22"/>
      <c r="W177" s="22"/>
      <c r="X177" s="22"/>
      <c r="Y177" s="22"/>
      <c r="Z177" s="22"/>
      <c r="AA177" s="22"/>
      <c r="AB177" s="42"/>
      <c r="AC177" s="17"/>
      <c r="AD177" s="17"/>
      <c r="AE177" s="17"/>
      <c r="AF177" s="17"/>
      <c r="AG177" s="17"/>
      <c r="AH177" s="17"/>
      <c r="AI177" s="17"/>
      <c r="AJ177" s="17"/>
      <c r="AK177" s="17"/>
      <c r="AL177" s="17"/>
      <c r="AM177" s="17"/>
      <c r="AN177" s="17"/>
      <c r="AO177" s="17"/>
      <c r="AP177" s="17"/>
      <c r="AQ177" s="17"/>
      <c r="AR177" s="17"/>
      <c r="AS177" s="17"/>
      <c r="AT177" s="17"/>
      <c r="AU177" s="17"/>
      <c r="AV177" s="17"/>
      <c r="AW177" s="17"/>
      <c r="AX177" s="17"/>
      <c r="AY177" s="17"/>
      <c r="AZ177" s="17"/>
      <c r="BA177" s="17"/>
      <c r="BB177" s="17"/>
      <c r="BC177" s="17"/>
      <c r="BD177" s="17"/>
      <c r="BE177" s="17"/>
      <c r="BF177" s="17"/>
      <c r="BG177" s="17"/>
      <c r="BH177" s="17"/>
      <c r="BI177" s="17"/>
      <c r="BJ177" s="17"/>
      <c r="BK177" s="17"/>
      <c r="BL177" s="17"/>
      <c r="BM177" s="17"/>
      <c r="BN177" s="17"/>
      <c r="BO177" s="17"/>
      <c r="BP177" s="17"/>
      <c r="BQ177" s="17"/>
      <c r="BR177" s="17"/>
      <c r="BS177" s="17"/>
      <c r="BT177" s="17"/>
      <c r="BU177" s="17"/>
      <c r="BV177" s="17"/>
      <c r="BW177" s="17"/>
      <c r="BX177" s="17"/>
      <c r="BY177" s="17"/>
      <c r="BZ177" s="17"/>
      <c r="CA177" s="17"/>
      <c r="CB177" s="17"/>
      <c r="CC177" s="17"/>
      <c r="CD177" s="17"/>
      <c r="CE177" s="17"/>
      <c r="CF177" s="17"/>
      <c r="CG177" s="17"/>
      <c r="CH177" s="17"/>
      <c r="CI177" s="17"/>
      <c r="CJ177" s="17"/>
      <c r="CK177" s="17"/>
      <c r="CL177" s="17"/>
      <c r="CM177" s="17"/>
      <c r="CN177" s="17"/>
      <c r="CO177" s="17"/>
      <c r="CP177" s="17"/>
      <c r="CQ177" s="17"/>
      <c r="CR177" s="17"/>
      <c r="CS177" s="17"/>
      <c r="CT177" s="17"/>
      <c r="CU177" s="17"/>
      <c r="CV177" s="17"/>
      <c r="CW177" s="17"/>
      <c r="CX177" s="17"/>
      <c r="CY177" s="17"/>
      <c r="CZ177" s="17"/>
      <c r="DA177" s="17"/>
      <c r="DB177" s="17"/>
      <c r="DC177" s="17"/>
      <c r="DD177" s="17"/>
      <c r="DE177" s="17"/>
      <c r="DF177" s="17"/>
      <c r="DG177" s="17"/>
      <c r="DH177" s="17"/>
      <c r="DI177" s="17"/>
      <c r="DJ177" s="17"/>
      <c r="DK177" s="17"/>
      <c r="DL177" s="17"/>
      <c r="DM177" s="17"/>
      <c r="DN177" s="17"/>
      <c r="DO177" s="17"/>
      <c r="DP177" s="17"/>
      <c r="DQ177" s="17"/>
      <c r="DR177" s="17"/>
      <c r="DS177" s="17"/>
      <c r="DT177" s="17"/>
      <c r="DU177" s="17"/>
      <c r="DV177" s="17"/>
      <c r="DW177" s="17"/>
      <c r="DX177" s="17"/>
      <c r="DY177" s="17"/>
      <c r="DZ177" s="17"/>
      <c r="EA177" s="17"/>
      <c r="EB177" s="17"/>
      <c r="EC177" s="17"/>
      <c r="ED177" s="17"/>
      <c r="EE177" s="17"/>
      <c r="EF177" s="17"/>
      <c r="EG177" s="17"/>
      <c r="EH177" s="17"/>
      <c r="EI177" s="17"/>
      <c r="EJ177" s="17"/>
      <c r="EK177" s="17"/>
      <c r="EL177" s="17"/>
      <c r="EM177" s="17"/>
      <c r="EN177" s="17"/>
      <c r="EO177" s="17"/>
      <c r="EP177" s="17"/>
      <c r="EQ177" s="17"/>
      <c r="ER177" s="17"/>
      <c r="ES177" s="17"/>
      <c r="ET177" s="17"/>
      <c r="EU177" s="17"/>
      <c r="EV177" s="17"/>
      <c r="EW177" s="17"/>
      <c r="EX177" s="17"/>
      <c r="EY177" s="17"/>
      <c r="EZ177" s="17"/>
      <c r="FA177" s="17"/>
      <c r="FB177" s="17"/>
      <c r="FC177" s="17"/>
      <c r="FD177" s="17"/>
      <c r="FE177" s="17"/>
      <c r="FF177" s="17"/>
      <c r="FG177" s="17"/>
      <c r="FH177" s="17"/>
      <c r="FI177" s="17"/>
      <c r="FJ177" s="17"/>
      <c r="FK177" s="17"/>
      <c r="FL177" s="17"/>
      <c r="FM177" s="17"/>
      <c r="FN177" s="17"/>
      <c r="FO177" s="17"/>
      <c r="FP177" s="17"/>
      <c r="FQ177" s="17"/>
      <c r="FR177" s="17"/>
      <c r="FS177" s="17"/>
      <c r="FT177" s="17"/>
      <c r="FU177" s="17"/>
      <c r="FV177" s="17"/>
      <c r="FW177" s="17"/>
      <c r="FX177" s="17"/>
      <c r="FY177" s="17"/>
      <c r="FZ177" s="17"/>
      <c r="GA177" s="17"/>
      <c r="GB177" s="17"/>
      <c r="GC177" s="17"/>
      <c r="GD177" s="17"/>
      <c r="GE177" s="17"/>
      <c r="GF177" s="17"/>
      <c r="GG177" s="17"/>
      <c r="GH177" s="17"/>
      <c r="GI177" s="17"/>
      <c r="GJ177" s="17"/>
      <c r="GK177" s="17"/>
      <c r="GL177" s="17"/>
      <c r="GM177" s="17"/>
      <c r="GN177" s="17"/>
      <c r="GO177" s="17"/>
      <c r="GP177" s="17"/>
      <c r="GQ177" s="17"/>
      <c r="GR177" s="17"/>
      <c r="GS177" s="17"/>
      <c r="GT177" s="17"/>
      <c r="GU177" s="17"/>
      <c r="GV177" s="17"/>
      <c r="GW177" s="17"/>
      <c r="GX177" s="17"/>
      <c r="GY177" s="17"/>
      <c r="GZ177" s="17"/>
      <c r="HA177" s="17"/>
      <c r="HB177" s="17"/>
      <c r="HC177" s="17"/>
      <c r="HD177" s="17"/>
      <c r="HE177" s="17"/>
      <c r="HF177" s="17"/>
      <c r="HG177" s="17"/>
      <c r="HH177" s="17"/>
      <c r="HI177" s="17"/>
      <c r="HJ177" s="17"/>
      <c r="HK177" s="17"/>
      <c r="HL177" s="17"/>
      <c r="HM177" s="17"/>
      <c r="HN177" s="17"/>
      <c r="HO177" s="17"/>
      <c r="HP177" s="17"/>
      <c r="HQ177" s="17"/>
      <c r="HR177" s="17"/>
      <c r="HS177" s="17"/>
      <c r="HT177" s="17"/>
      <c r="HU177" s="17"/>
      <c r="HV177" s="17"/>
    </row>
    <row r="178" spans="1:230" s="23" customFormat="1" ht="15" customHeight="1">
      <c r="A178" s="42"/>
      <c r="B178" s="17"/>
      <c r="C178" s="22"/>
      <c r="D178" s="22"/>
      <c r="E178" s="17"/>
      <c r="F178" s="17"/>
      <c r="G178" s="278" t="s">
        <v>487</v>
      </c>
      <c r="H178" s="278"/>
      <c r="I178" s="278"/>
      <c r="J178" s="278"/>
      <c r="K178" s="278"/>
      <c r="L178" s="278"/>
      <c r="M178" s="278"/>
      <c r="N178" s="281">
        <f>Obliczenia1!K88</f>
        <v>2578</v>
      </c>
      <c r="O178" s="281"/>
      <c r="P178" s="284" t="s">
        <v>17</v>
      </c>
      <c r="Q178" s="161"/>
      <c r="R178" s="22"/>
      <c r="S178" s="22"/>
      <c r="T178" s="22"/>
      <c r="U178" s="22"/>
      <c r="V178" s="22"/>
      <c r="W178" s="22"/>
      <c r="X178" s="22"/>
      <c r="Y178" s="22"/>
      <c r="Z178" s="22"/>
      <c r="AA178" s="22"/>
      <c r="AB178" s="42"/>
      <c r="AC178" s="17"/>
      <c r="AD178" s="17"/>
      <c r="AE178" s="17"/>
      <c r="AF178" s="17"/>
      <c r="AG178" s="17"/>
      <c r="AH178" s="17"/>
      <c r="AI178" s="17"/>
      <c r="AJ178" s="17"/>
      <c r="AK178" s="17"/>
      <c r="AL178" s="17"/>
      <c r="AM178" s="17"/>
      <c r="AN178" s="17"/>
      <c r="AO178" s="17"/>
      <c r="AP178" s="17"/>
      <c r="AQ178" s="17"/>
      <c r="AR178" s="17"/>
      <c r="AS178" s="17"/>
      <c r="AT178" s="17"/>
      <c r="AU178" s="17"/>
      <c r="AV178" s="17"/>
      <c r="AW178" s="17"/>
      <c r="AX178" s="17"/>
      <c r="AY178" s="17"/>
      <c r="AZ178" s="17"/>
      <c r="BA178" s="17"/>
      <c r="BB178" s="17"/>
      <c r="BC178" s="17"/>
      <c r="BD178" s="17"/>
      <c r="BE178" s="17"/>
      <c r="BF178" s="17"/>
      <c r="BG178" s="17"/>
      <c r="BH178" s="17"/>
      <c r="BI178" s="17"/>
      <c r="BJ178" s="17"/>
      <c r="BK178" s="17"/>
      <c r="BL178" s="17"/>
      <c r="BM178" s="17"/>
      <c r="BN178" s="17"/>
      <c r="BO178" s="17"/>
      <c r="BP178" s="17"/>
      <c r="BQ178" s="17"/>
      <c r="BR178" s="17"/>
      <c r="BS178" s="17"/>
      <c r="BT178" s="17"/>
      <c r="BU178" s="17"/>
      <c r="BV178" s="17"/>
      <c r="BW178" s="17"/>
      <c r="BX178" s="17"/>
      <c r="BY178" s="17"/>
      <c r="BZ178" s="17"/>
      <c r="CA178" s="17"/>
      <c r="CB178" s="17"/>
      <c r="CC178" s="17"/>
      <c r="CD178" s="17"/>
      <c r="CE178" s="17"/>
      <c r="CF178" s="17"/>
      <c r="CG178" s="17"/>
      <c r="CH178" s="17"/>
      <c r="CI178" s="17"/>
      <c r="CJ178" s="17"/>
      <c r="CK178" s="17"/>
      <c r="CL178" s="17"/>
      <c r="CM178" s="17"/>
      <c r="CN178" s="17"/>
      <c r="CO178" s="17"/>
      <c r="CP178" s="17"/>
      <c r="CQ178" s="17"/>
      <c r="CR178" s="17"/>
      <c r="CS178" s="17"/>
      <c r="CT178" s="17"/>
      <c r="CU178" s="17"/>
      <c r="CV178" s="17"/>
      <c r="CW178" s="17"/>
      <c r="CX178" s="17"/>
      <c r="CY178" s="17"/>
      <c r="CZ178" s="17"/>
      <c r="DA178" s="17"/>
      <c r="DB178" s="17"/>
      <c r="DC178" s="17"/>
      <c r="DD178" s="17"/>
      <c r="DE178" s="17"/>
      <c r="DF178" s="17"/>
      <c r="DG178" s="17"/>
      <c r="DH178" s="17"/>
      <c r="DI178" s="17"/>
      <c r="DJ178" s="17"/>
      <c r="DK178" s="17"/>
      <c r="DL178" s="17"/>
      <c r="DM178" s="17"/>
      <c r="DN178" s="17"/>
      <c r="DO178" s="17"/>
      <c r="DP178" s="17"/>
      <c r="DQ178" s="17"/>
      <c r="DR178" s="17"/>
      <c r="DS178" s="17"/>
      <c r="DT178" s="17"/>
      <c r="DU178" s="17"/>
      <c r="DV178" s="17"/>
      <c r="DW178" s="17"/>
      <c r="DX178" s="17"/>
      <c r="DY178" s="17"/>
      <c r="DZ178" s="17"/>
      <c r="EA178" s="17"/>
      <c r="EB178" s="17"/>
      <c r="EC178" s="17"/>
      <c r="ED178" s="17"/>
      <c r="EE178" s="17"/>
      <c r="EF178" s="17"/>
      <c r="EG178" s="17"/>
      <c r="EH178" s="17"/>
      <c r="EI178" s="17"/>
      <c r="EJ178" s="17"/>
      <c r="EK178" s="17"/>
      <c r="EL178" s="17"/>
      <c r="EM178" s="17"/>
      <c r="EN178" s="17"/>
      <c r="EO178" s="17"/>
      <c r="EP178" s="17"/>
      <c r="EQ178" s="17"/>
      <c r="ER178" s="17"/>
      <c r="ES178" s="17"/>
      <c r="ET178" s="17"/>
      <c r="EU178" s="17"/>
      <c r="EV178" s="17"/>
      <c r="EW178" s="17"/>
      <c r="EX178" s="17"/>
      <c r="EY178" s="17"/>
      <c r="EZ178" s="17"/>
      <c r="FA178" s="17"/>
      <c r="FB178" s="17"/>
      <c r="FC178" s="17"/>
      <c r="FD178" s="17"/>
      <c r="FE178" s="17"/>
      <c r="FF178" s="17"/>
      <c r="FG178" s="17"/>
      <c r="FH178" s="17"/>
      <c r="FI178" s="17"/>
      <c r="FJ178" s="17"/>
      <c r="FK178" s="17"/>
      <c r="FL178" s="17"/>
      <c r="FM178" s="17"/>
      <c r="FN178" s="17"/>
      <c r="FO178" s="17"/>
      <c r="FP178" s="17"/>
      <c r="FQ178" s="17"/>
      <c r="FR178" s="17"/>
      <c r="FS178" s="17"/>
      <c r="FT178" s="17"/>
      <c r="FU178" s="17"/>
      <c r="FV178" s="17"/>
      <c r="FW178" s="17"/>
      <c r="FX178" s="17"/>
      <c r="FY178" s="17"/>
      <c r="FZ178" s="17"/>
      <c r="GA178" s="17"/>
      <c r="GB178" s="17"/>
      <c r="GC178" s="17"/>
      <c r="GD178" s="17"/>
      <c r="GE178" s="17"/>
      <c r="GF178" s="17"/>
      <c r="GG178" s="17"/>
      <c r="GH178" s="17"/>
      <c r="GI178" s="17"/>
      <c r="GJ178" s="17"/>
      <c r="GK178" s="17"/>
      <c r="GL178" s="17"/>
      <c r="GM178" s="17"/>
      <c r="GN178" s="17"/>
      <c r="GO178" s="17"/>
      <c r="GP178" s="17"/>
      <c r="GQ178" s="17"/>
      <c r="GR178" s="17"/>
      <c r="GS178" s="17"/>
      <c r="GT178" s="17"/>
      <c r="GU178" s="17"/>
      <c r="GV178" s="17"/>
      <c r="GW178" s="17"/>
      <c r="GX178" s="17"/>
      <c r="GY178" s="17"/>
      <c r="GZ178" s="17"/>
      <c r="HA178" s="17"/>
      <c r="HB178" s="17"/>
      <c r="HC178" s="17"/>
      <c r="HD178" s="17"/>
      <c r="HE178" s="17"/>
      <c r="HF178" s="17"/>
      <c r="HG178" s="17"/>
      <c r="HH178" s="17"/>
      <c r="HI178" s="17"/>
      <c r="HJ178" s="17"/>
      <c r="HK178" s="17"/>
      <c r="HL178" s="17"/>
      <c r="HM178" s="17"/>
      <c r="HN178" s="17"/>
      <c r="HO178" s="17"/>
      <c r="HP178" s="17"/>
      <c r="HQ178" s="17"/>
      <c r="HR178" s="17"/>
      <c r="HS178" s="17"/>
      <c r="HT178" s="17"/>
      <c r="HU178" s="17"/>
      <c r="HV178" s="17"/>
    </row>
    <row r="179" spans="1:230" s="23" customFormat="1" ht="15" customHeight="1">
      <c r="A179" s="42"/>
      <c r="B179" s="17"/>
      <c r="C179" s="22"/>
      <c r="D179" s="22"/>
      <c r="E179" s="17"/>
      <c r="F179" s="17"/>
      <c r="G179" s="278"/>
      <c r="H179" s="278"/>
      <c r="I179" s="278"/>
      <c r="J179" s="278"/>
      <c r="K179" s="278"/>
      <c r="L179" s="278"/>
      <c r="M179" s="278"/>
      <c r="N179" s="281"/>
      <c r="O179" s="281"/>
      <c r="P179" s="284"/>
      <c r="Q179" s="161"/>
      <c r="R179" s="22"/>
      <c r="S179" s="22"/>
      <c r="T179" s="22"/>
      <c r="U179" s="22"/>
      <c r="V179" s="22"/>
      <c r="W179" s="22"/>
      <c r="X179" s="22"/>
      <c r="Y179" s="22"/>
      <c r="Z179" s="22"/>
      <c r="AA179" s="22"/>
      <c r="AB179" s="42"/>
      <c r="AC179" s="17"/>
      <c r="AD179" s="17"/>
      <c r="AE179" s="17"/>
      <c r="AF179" s="17"/>
      <c r="AG179" s="17"/>
      <c r="AH179" s="17"/>
      <c r="AI179" s="17"/>
      <c r="AJ179" s="17"/>
      <c r="AK179" s="17"/>
      <c r="AL179" s="17"/>
      <c r="AM179" s="17"/>
      <c r="AN179" s="17"/>
      <c r="AO179" s="17"/>
      <c r="AP179" s="17"/>
      <c r="AQ179" s="17"/>
      <c r="AR179" s="17"/>
      <c r="AS179" s="17"/>
      <c r="AT179" s="17"/>
      <c r="AU179" s="17"/>
      <c r="AV179" s="17"/>
      <c r="AW179" s="17"/>
      <c r="AX179" s="17"/>
      <c r="AY179" s="17"/>
      <c r="AZ179" s="17"/>
      <c r="BA179" s="17"/>
      <c r="BB179" s="17"/>
      <c r="BC179" s="17"/>
      <c r="BD179" s="17"/>
      <c r="BE179" s="17"/>
      <c r="BF179" s="17"/>
      <c r="BG179" s="17"/>
      <c r="BH179" s="17"/>
      <c r="BI179" s="17"/>
      <c r="BJ179" s="17"/>
      <c r="BK179" s="17"/>
      <c r="BL179" s="17"/>
      <c r="BM179" s="17"/>
      <c r="BN179" s="17"/>
      <c r="BO179" s="17"/>
      <c r="BP179" s="17"/>
      <c r="BQ179" s="17"/>
      <c r="BR179" s="17"/>
      <c r="BS179" s="17"/>
      <c r="BT179" s="17"/>
      <c r="BU179" s="17"/>
      <c r="BV179" s="17"/>
      <c r="BW179" s="17"/>
      <c r="BX179" s="17"/>
      <c r="BY179" s="17"/>
      <c r="BZ179" s="17"/>
      <c r="CA179" s="17"/>
      <c r="CB179" s="17"/>
      <c r="CC179" s="17"/>
      <c r="CD179" s="17"/>
      <c r="CE179" s="17"/>
      <c r="CF179" s="17"/>
      <c r="CG179" s="17"/>
      <c r="CH179" s="17"/>
      <c r="CI179" s="17"/>
      <c r="CJ179" s="17"/>
      <c r="CK179" s="17"/>
      <c r="CL179" s="17"/>
      <c r="CM179" s="17"/>
      <c r="CN179" s="17"/>
      <c r="CO179" s="17"/>
      <c r="CP179" s="17"/>
      <c r="CQ179" s="17"/>
      <c r="CR179" s="17"/>
      <c r="CS179" s="17"/>
      <c r="CT179" s="17"/>
      <c r="CU179" s="17"/>
      <c r="CV179" s="17"/>
      <c r="CW179" s="17"/>
      <c r="CX179" s="17"/>
      <c r="CY179" s="17"/>
      <c r="CZ179" s="17"/>
      <c r="DA179" s="17"/>
      <c r="DB179" s="17"/>
      <c r="DC179" s="17"/>
      <c r="DD179" s="17"/>
      <c r="DE179" s="17"/>
      <c r="DF179" s="17"/>
      <c r="DG179" s="17"/>
      <c r="DH179" s="17"/>
      <c r="DI179" s="17"/>
      <c r="DJ179" s="17"/>
      <c r="DK179" s="17"/>
      <c r="DL179" s="17"/>
      <c r="DM179" s="17"/>
      <c r="DN179" s="17"/>
      <c r="DO179" s="17"/>
      <c r="DP179" s="17"/>
      <c r="DQ179" s="17"/>
      <c r="DR179" s="17"/>
      <c r="DS179" s="17"/>
      <c r="DT179" s="17"/>
      <c r="DU179" s="17"/>
      <c r="DV179" s="17"/>
      <c r="DW179" s="17"/>
      <c r="DX179" s="17"/>
      <c r="DY179" s="17"/>
      <c r="DZ179" s="17"/>
      <c r="EA179" s="17"/>
      <c r="EB179" s="17"/>
      <c r="EC179" s="17"/>
      <c r="ED179" s="17"/>
      <c r="EE179" s="17"/>
      <c r="EF179" s="17"/>
      <c r="EG179" s="17"/>
      <c r="EH179" s="17"/>
      <c r="EI179" s="17"/>
      <c r="EJ179" s="17"/>
      <c r="EK179" s="17"/>
      <c r="EL179" s="17"/>
      <c r="EM179" s="17"/>
      <c r="EN179" s="17"/>
      <c r="EO179" s="17"/>
      <c r="EP179" s="17"/>
      <c r="EQ179" s="17"/>
      <c r="ER179" s="17"/>
      <c r="ES179" s="17"/>
      <c r="ET179" s="17"/>
      <c r="EU179" s="17"/>
      <c r="EV179" s="17"/>
      <c r="EW179" s="17"/>
      <c r="EX179" s="17"/>
      <c r="EY179" s="17"/>
      <c r="EZ179" s="17"/>
      <c r="FA179" s="17"/>
      <c r="FB179" s="17"/>
      <c r="FC179" s="17"/>
      <c r="FD179" s="17"/>
      <c r="FE179" s="17"/>
      <c r="FF179" s="17"/>
      <c r="FG179" s="17"/>
      <c r="FH179" s="17"/>
      <c r="FI179" s="17"/>
      <c r="FJ179" s="17"/>
      <c r="FK179" s="17"/>
      <c r="FL179" s="17"/>
      <c r="FM179" s="17"/>
      <c r="FN179" s="17"/>
      <c r="FO179" s="17"/>
      <c r="FP179" s="17"/>
      <c r="FQ179" s="17"/>
      <c r="FR179" s="17"/>
      <c r="FS179" s="17"/>
      <c r="FT179" s="17"/>
      <c r="FU179" s="17"/>
      <c r="FV179" s="17"/>
      <c r="FW179" s="17"/>
      <c r="FX179" s="17"/>
      <c r="FY179" s="17"/>
      <c r="FZ179" s="17"/>
      <c r="GA179" s="17"/>
      <c r="GB179" s="17"/>
      <c r="GC179" s="17"/>
      <c r="GD179" s="17"/>
      <c r="GE179" s="17"/>
      <c r="GF179" s="17"/>
      <c r="GG179" s="17"/>
      <c r="GH179" s="17"/>
      <c r="GI179" s="17"/>
      <c r="GJ179" s="17"/>
      <c r="GK179" s="17"/>
      <c r="GL179" s="17"/>
      <c r="GM179" s="17"/>
      <c r="GN179" s="17"/>
      <c r="GO179" s="17"/>
      <c r="GP179" s="17"/>
      <c r="GQ179" s="17"/>
      <c r="GR179" s="17"/>
      <c r="GS179" s="17"/>
      <c r="GT179" s="17"/>
      <c r="GU179" s="17"/>
      <c r="GV179" s="17"/>
      <c r="GW179" s="17"/>
      <c r="GX179" s="17"/>
      <c r="GY179" s="17"/>
      <c r="GZ179" s="17"/>
      <c r="HA179" s="17"/>
      <c r="HB179" s="17"/>
      <c r="HC179" s="17"/>
      <c r="HD179" s="17"/>
      <c r="HE179" s="17"/>
      <c r="HF179" s="17"/>
      <c r="HG179" s="17"/>
      <c r="HH179" s="17"/>
      <c r="HI179" s="17"/>
      <c r="HJ179" s="17"/>
      <c r="HK179" s="17"/>
      <c r="HL179" s="17"/>
      <c r="HM179" s="17"/>
      <c r="HN179" s="17"/>
      <c r="HO179" s="17"/>
      <c r="HP179" s="17"/>
      <c r="HQ179" s="17"/>
      <c r="HR179" s="17"/>
      <c r="HS179" s="17"/>
      <c r="HT179" s="17"/>
      <c r="HU179" s="17"/>
      <c r="HV179" s="17"/>
    </row>
    <row r="180" spans="1:230" s="23" customFormat="1" ht="15" customHeight="1">
      <c r="A180" s="42"/>
      <c r="B180" s="17"/>
      <c r="C180" s="22"/>
      <c r="D180" s="22"/>
      <c r="E180" s="17"/>
      <c r="F180" s="17"/>
      <c r="G180" s="57" t="s">
        <v>545</v>
      </c>
      <c r="H180" s="17"/>
      <c r="I180" s="17"/>
      <c r="J180" s="17"/>
      <c r="K180" s="80"/>
      <c r="L180" s="17"/>
      <c r="M180" s="17"/>
      <c r="N180" s="150"/>
      <c r="O180" s="149">
        <f>Obliczenia1!L88</f>
        <v>1.38</v>
      </c>
      <c r="P180" s="147" t="s">
        <v>546</v>
      </c>
      <c r="Q180" s="17"/>
      <c r="R180" s="22"/>
      <c r="S180" s="22"/>
      <c r="T180" s="22"/>
      <c r="U180" s="22"/>
      <c r="V180" s="22"/>
      <c r="W180" s="22"/>
      <c r="X180" s="22"/>
      <c r="Y180" s="22"/>
      <c r="Z180" s="22"/>
      <c r="AA180" s="22"/>
      <c r="AB180" s="42"/>
      <c r="AC180" s="17"/>
      <c r="AD180" s="17"/>
      <c r="AE180" s="17"/>
      <c r="AF180" s="17"/>
      <c r="AG180" s="17"/>
      <c r="AH180" s="17"/>
      <c r="AI180" s="17"/>
      <c r="AJ180" s="17"/>
      <c r="AK180" s="17"/>
      <c r="AL180" s="17"/>
      <c r="AM180" s="17"/>
      <c r="AN180" s="17"/>
      <c r="AO180" s="17"/>
      <c r="AP180" s="17"/>
      <c r="AQ180" s="17"/>
      <c r="AR180" s="17"/>
      <c r="AS180" s="17"/>
      <c r="AT180" s="17"/>
      <c r="AU180" s="17"/>
      <c r="AV180" s="17"/>
      <c r="AW180" s="17"/>
      <c r="AX180" s="17"/>
      <c r="AY180" s="17"/>
      <c r="AZ180" s="17"/>
      <c r="BA180" s="17"/>
      <c r="BB180" s="17"/>
      <c r="BC180" s="17"/>
      <c r="BD180" s="17"/>
      <c r="BE180" s="17"/>
      <c r="BF180" s="17"/>
      <c r="BG180" s="17"/>
      <c r="BH180" s="17"/>
      <c r="BI180" s="17"/>
      <c r="BJ180" s="17"/>
      <c r="BK180" s="17"/>
      <c r="BL180" s="17"/>
      <c r="BM180" s="17"/>
      <c r="BN180" s="17"/>
      <c r="BO180" s="17"/>
      <c r="BP180" s="17"/>
      <c r="BQ180" s="17"/>
      <c r="BR180" s="17"/>
      <c r="BS180" s="17"/>
      <c r="BT180" s="17"/>
      <c r="BU180" s="17"/>
      <c r="BV180" s="17"/>
      <c r="BW180" s="17"/>
      <c r="BX180" s="17"/>
      <c r="BY180" s="17"/>
      <c r="BZ180" s="17"/>
      <c r="CA180" s="17"/>
      <c r="CB180" s="17"/>
      <c r="CC180" s="17"/>
      <c r="CD180" s="17"/>
      <c r="CE180" s="17"/>
      <c r="CF180" s="17"/>
      <c r="CG180" s="17"/>
      <c r="CH180" s="17"/>
      <c r="CI180" s="17"/>
      <c r="CJ180" s="17"/>
      <c r="CK180" s="17"/>
      <c r="CL180" s="17"/>
      <c r="CM180" s="17"/>
      <c r="CN180" s="17"/>
      <c r="CO180" s="17"/>
      <c r="CP180" s="17"/>
      <c r="CQ180" s="17"/>
      <c r="CR180" s="17"/>
      <c r="CS180" s="17"/>
      <c r="CT180" s="17"/>
      <c r="CU180" s="17"/>
      <c r="CV180" s="17"/>
      <c r="CW180" s="17"/>
      <c r="CX180" s="17"/>
      <c r="CY180" s="17"/>
      <c r="CZ180" s="17"/>
      <c r="DA180" s="17"/>
      <c r="DB180" s="17"/>
      <c r="DC180" s="17"/>
      <c r="DD180" s="17"/>
      <c r="DE180" s="17"/>
      <c r="DF180" s="17"/>
      <c r="DG180" s="17"/>
      <c r="DH180" s="17"/>
      <c r="DI180" s="17"/>
      <c r="DJ180" s="17"/>
      <c r="DK180" s="17"/>
      <c r="DL180" s="17"/>
      <c r="DM180" s="17"/>
      <c r="DN180" s="17"/>
      <c r="DO180" s="17"/>
      <c r="DP180" s="17"/>
      <c r="DQ180" s="17"/>
      <c r="DR180" s="17"/>
      <c r="DS180" s="17"/>
      <c r="DT180" s="17"/>
      <c r="DU180" s="17"/>
      <c r="DV180" s="17"/>
      <c r="DW180" s="17"/>
      <c r="DX180" s="17"/>
      <c r="DY180" s="17"/>
      <c r="DZ180" s="17"/>
      <c r="EA180" s="17"/>
      <c r="EB180" s="17"/>
      <c r="EC180" s="17"/>
      <c r="ED180" s="17"/>
      <c r="EE180" s="17"/>
      <c r="EF180" s="17"/>
      <c r="EG180" s="17"/>
      <c r="EH180" s="17"/>
      <c r="EI180" s="17"/>
      <c r="EJ180" s="17"/>
      <c r="EK180" s="17"/>
      <c r="EL180" s="17"/>
      <c r="EM180" s="17"/>
      <c r="EN180" s="17"/>
      <c r="EO180" s="17"/>
      <c r="EP180" s="17"/>
      <c r="EQ180" s="17"/>
      <c r="ER180" s="17"/>
      <c r="ES180" s="17"/>
      <c r="ET180" s="17"/>
      <c r="EU180" s="17"/>
      <c r="EV180" s="17"/>
      <c r="EW180" s="17"/>
      <c r="EX180" s="17"/>
      <c r="EY180" s="17"/>
      <c r="EZ180" s="17"/>
      <c r="FA180" s="17"/>
      <c r="FB180" s="17"/>
      <c r="FC180" s="17"/>
      <c r="FD180" s="17"/>
      <c r="FE180" s="17"/>
      <c r="FF180" s="17"/>
      <c r="FG180" s="17"/>
      <c r="FH180" s="17"/>
      <c r="FI180" s="17"/>
      <c r="FJ180" s="17"/>
      <c r="FK180" s="17"/>
      <c r="FL180" s="17"/>
      <c r="FM180" s="17"/>
      <c r="FN180" s="17"/>
      <c r="FO180" s="17"/>
      <c r="FP180" s="17"/>
      <c r="FQ180" s="17"/>
      <c r="FR180" s="17"/>
      <c r="FS180" s="17"/>
      <c r="FT180" s="17"/>
      <c r="FU180" s="17"/>
      <c r="FV180" s="17"/>
      <c r="FW180" s="17"/>
      <c r="FX180" s="17"/>
      <c r="FY180" s="17"/>
      <c r="FZ180" s="17"/>
      <c r="GA180" s="17"/>
      <c r="GB180" s="17"/>
      <c r="GC180" s="17"/>
      <c r="GD180" s="17"/>
      <c r="GE180" s="17"/>
      <c r="GF180" s="17"/>
      <c r="GG180" s="17"/>
      <c r="GH180" s="17"/>
      <c r="GI180" s="17"/>
      <c r="GJ180" s="17"/>
      <c r="GK180" s="17"/>
      <c r="GL180" s="17"/>
      <c r="GM180" s="17"/>
      <c r="GN180" s="17"/>
      <c r="GO180" s="17"/>
      <c r="GP180" s="17"/>
      <c r="GQ180" s="17"/>
      <c r="GR180" s="17"/>
      <c r="GS180" s="17"/>
      <c r="GT180" s="17"/>
      <c r="GU180" s="17"/>
      <c r="GV180" s="17"/>
      <c r="GW180" s="17"/>
      <c r="GX180" s="17"/>
      <c r="GY180" s="17"/>
      <c r="GZ180" s="17"/>
      <c r="HA180" s="17"/>
      <c r="HB180" s="17"/>
      <c r="HC180" s="17"/>
      <c r="HD180" s="17"/>
      <c r="HE180" s="17"/>
      <c r="HF180" s="17"/>
      <c r="HG180" s="17"/>
      <c r="HH180" s="17"/>
      <c r="HI180" s="17"/>
      <c r="HJ180" s="17"/>
      <c r="HK180" s="17"/>
      <c r="HL180" s="17"/>
      <c r="HM180" s="17"/>
      <c r="HN180" s="17"/>
      <c r="HO180" s="17"/>
      <c r="HP180" s="17"/>
      <c r="HQ180" s="17"/>
      <c r="HR180" s="17"/>
      <c r="HS180" s="17"/>
      <c r="HT180" s="17"/>
      <c r="HU180" s="17"/>
      <c r="HV180" s="17"/>
    </row>
    <row r="181" spans="1:230" s="23" customFormat="1" ht="15" customHeight="1">
      <c r="A181" s="42"/>
      <c r="B181" s="17"/>
      <c r="C181" s="22"/>
      <c r="D181" s="22"/>
      <c r="E181" s="17"/>
      <c r="F181" s="17"/>
      <c r="G181" s="129" t="s">
        <v>563</v>
      </c>
      <c r="H181" s="17"/>
      <c r="I181" s="17"/>
      <c r="J181" s="17"/>
      <c r="K181" s="80"/>
      <c r="L181" s="17"/>
      <c r="M181" s="17"/>
      <c r="N181" s="150"/>
      <c r="O181" s="146"/>
      <c r="P181" s="148"/>
      <c r="Q181" s="22"/>
      <c r="R181" s="22"/>
      <c r="S181" s="22"/>
      <c r="T181" s="22"/>
      <c r="U181" s="22"/>
      <c r="V181" s="22"/>
      <c r="W181" s="22"/>
      <c r="X181" s="22"/>
      <c r="Y181" s="22"/>
      <c r="Z181" s="22"/>
      <c r="AA181" s="22"/>
      <c r="AB181" s="42"/>
      <c r="AC181" s="17"/>
      <c r="AD181" s="17"/>
      <c r="AE181" s="17"/>
      <c r="AF181" s="17"/>
      <c r="AG181" s="17"/>
      <c r="AH181" s="17"/>
      <c r="AI181" s="17"/>
      <c r="AJ181" s="17"/>
      <c r="AK181" s="17"/>
      <c r="AL181" s="17"/>
      <c r="AM181" s="17"/>
      <c r="AN181" s="17"/>
      <c r="AO181" s="17"/>
      <c r="AP181" s="17"/>
      <c r="AQ181" s="17"/>
      <c r="AR181" s="17"/>
      <c r="AS181" s="17"/>
      <c r="AT181" s="17"/>
      <c r="AU181" s="17"/>
      <c r="AV181" s="17"/>
      <c r="AW181" s="17"/>
      <c r="AX181" s="17"/>
      <c r="AY181" s="17"/>
      <c r="AZ181" s="17"/>
      <c r="BA181" s="17"/>
      <c r="BB181" s="17"/>
      <c r="BC181" s="17"/>
      <c r="BD181" s="17"/>
      <c r="BE181" s="17"/>
      <c r="BF181" s="17"/>
      <c r="BG181" s="17"/>
      <c r="BH181" s="17"/>
      <c r="BI181" s="17"/>
      <c r="BJ181" s="17"/>
      <c r="BK181" s="17"/>
      <c r="BL181" s="17"/>
      <c r="BM181" s="17"/>
      <c r="BN181" s="17"/>
      <c r="BO181" s="17"/>
      <c r="BP181" s="17"/>
      <c r="BQ181" s="17"/>
      <c r="BR181" s="17"/>
      <c r="BS181" s="17"/>
      <c r="BT181" s="17"/>
      <c r="BU181" s="17"/>
      <c r="BV181" s="17"/>
      <c r="BW181" s="17"/>
      <c r="BX181" s="17"/>
      <c r="BY181" s="17"/>
      <c r="BZ181" s="17"/>
      <c r="CA181" s="17"/>
      <c r="CB181" s="17"/>
      <c r="CC181" s="17"/>
      <c r="CD181" s="17"/>
      <c r="CE181" s="17"/>
      <c r="CF181" s="17"/>
      <c r="CG181" s="17"/>
      <c r="CH181" s="17"/>
      <c r="CI181" s="17"/>
      <c r="CJ181" s="17"/>
      <c r="CK181" s="17"/>
      <c r="CL181" s="17"/>
      <c r="CM181" s="17"/>
      <c r="CN181" s="17"/>
      <c r="CO181" s="17"/>
      <c r="CP181" s="17"/>
      <c r="CQ181" s="17"/>
      <c r="CR181" s="17"/>
      <c r="CS181" s="17"/>
      <c r="CT181" s="17"/>
      <c r="CU181" s="17"/>
      <c r="CV181" s="17"/>
      <c r="CW181" s="17"/>
      <c r="CX181" s="17"/>
      <c r="CY181" s="17"/>
      <c r="CZ181" s="17"/>
      <c r="DA181" s="17"/>
      <c r="DB181" s="17"/>
      <c r="DC181" s="17"/>
      <c r="DD181" s="17"/>
      <c r="DE181" s="17"/>
      <c r="DF181" s="17"/>
      <c r="DG181" s="17"/>
      <c r="DH181" s="17"/>
      <c r="DI181" s="17"/>
      <c r="DJ181" s="17"/>
      <c r="DK181" s="17"/>
      <c r="DL181" s="17"/>
      <c r="DM181" s="17"/>
      <c r="DN181" s="17"/>
      <c r="DO181" s="17"/>
      <c r="DP181" s="17"/>
      <c r="DQ181" s="17"/>
      <c r="DR181" s="17"/>
      <c r="DS181" s="17"/>
      <c r="DT181" s="17"/>
      <c r="DU181" s="17"/>
      <c r="DV181" s="17"/>
      <c r="DW181" s="17"/>
      <c r="DX181" s="17"/>
      <c r="DY181" s="17"/>
      <c r="DZ181" s="17"/>
      <c r="EA181" s="17"/>
      <c r="EB181" s="17"/>
      <c r="EC181" s="17"/>
      <c r="ED181" s="17"/>
      <c r="EE181" s="17"/>
      <c r="EF181" s="17"/>
      <c r="EG181" s="17"/>
      <c r="EH181" s="17"/>
      <c r="EI181" s="17"/>
      <c r="EJ181" s="17"/>
      <c r="EK181" s="17"/>
      <c r="EL181" s="17"/>
      <c r="EM181" s="17"/>
      <c r="EN181" s="17"/>
      <c r="EO181" s="17"/>
      <c r="EP181" s="17"/>
      <c r="EQ181" s="17"/>
      <c r="ER181" s="17"/>
      <c r="ES181" s="17"/>
      <c r="ET181" s="17"/>
      <c r="EU181" s="17"/>
      <c r="EV181" s="17"/>
      <c r="EW181" s="17"/>
      <c r="EX181" s="17"/>
      <c r="EY181" s="17"/>
      <c r="EZ181" s="17"/>
      <c r="FA181" s="17"/>
      <c r="FB181" s="17"/>
      <c r="FC181" s="17"/>
      <c r="FD181" s="17"/>
      <c r="FE181" s="17"/>
      <c r="FF181" s="17"/>
      <c r="FG181" s="17"/>
      <c r="FH181" s="17"/>
      <c r="FI181" s="17"/>
      <c r="FJ181" s="17"/>
      <c r="FK181" s="17"/>
      <c r="FL181" s="17"/>
      <c r="FM181" s="17"/>
      <c r="FN181" s="17"/>
      <c r="FO181" s="17"/>
      <c r="FP181" s="17"/>
      <c r="FQ181" s="17"/>
      <c r="FR181" s="17"/>
      <c r="FS181" s="17"/>
      <c r="FT181" s="17"/>
      <c r="FU181" s="17"/>
      <c r="FV181" s="17"/>
      <c r="FW181" s="17"/>
      <c r="FX181" s="17"/>
      <c r="FY181" s="17"/>
      <c r="FZ181" s="17"/>
      <c r="GA181" s="17"/>
      <c r="GB181" s="17"/>
      <c r="GC181" s="17"/>
      <c r="GD181" s="17"/>
      <c r="GE181" s="17"/>
      <c r="GF181" s="17"/>
      <c r="GG181" s="17"/>
      <c r="GH181" s="17"/>
      <c r="GI181" s="17"/>
      <c r="GJ181" s="17"/>
      <c r="GK181" s="17"/>
      <c r="GL181" s="17"/>
      <c r="GM181" s="17"/>
      <c r="GN181" s="17"/>
      <c r="GO181" s="17"/>
      <c r="GP181" s="17"/>
      <c r="GQ181" s="17"/>
      <c r="GR181" s="17"/>
      <c r="GS181" s="17"/>
      <c r="GT181" s="17"/>
      <c r="GU181" s="17"/>
      <c r="GV181" s="17"/>
      <c r="GW181" s="17"/>
      <c r="GX181" s="17"/>
      <c r="GY181" s="17"/>
      <c r="GZ181" s="17"/>
      <c r="HA181" s="17"/>
      <c r="HB181" s="17"/>
      <c r="HC181" s="17"/>
      <c r="HD181" s="17"/>
      <c r="HE181" s="17"/>
      <c r="HF181" s="17"/>
      <c r="HG181" s="17"/>
      <c r="HH181" s="17"/>
      <c r="HI181" s="17"/>
      <c r="HJ181" s="17"/>
      <c r="HK181" s="17"/>
      <c r="HL181" s="17"/>
      <c r="HM181" s="17"/>
      <c r="HN181" s="17"/>
      <c r="HO181" s="17"/>
      <c r="HP181" s="17"/>
      <c r="HQ181" s="17"/>
      <c r="HR181" s="17"/>
      <c r="HS181" s="17"/>
      <c r="HT181" s="17"/>
      <c r="HU181" s="17"/>
      <c r="HV181" s="17"/>
    </row>
    <row r="182" spans="1:230" s="23" customFormat="1" ht="15" customHeight="1">
      <c r="A182" s="42"/>
      <c r="B182" s="17"/>
      <c r="C182" s="22"/>
      <c r="D182" s="22"/>
      <c r="E182" s="17"/>
      <c r="F182" s="17"/>
      <c r="G182" s="17"/>
      <c r="H182" s="17"/>
      <c r="I182" s="17"/>
      <c r="J182" s="17"/>
      <c r="K182" s="17"/>
      <c r="L182" s="17"/>
      <c r="M182" s="17"/>
      <c r="N182" s="22"/>
      <c r="O182" s="22"/>
      <c r="P182" s="22"/>
      <c r="Q182" s="22"/>
      <c r="R182" s="22"/>
      <c r="S182" s="22"/>
      <c r="T182" s="22"/>
      <c r="U182" s="22"/>
      <c r="V182" s="22"/>
      <c r="W182" s="22"/>
      <c r="X182" s="22"/>
      <c r="Y182" s="22"/>
      <c r="Z182" s="22"/>
      <c r="AA182" s="22"/>
      <c r="AB182" s="42"/>
      <c r="AC182" s="17"/>
      <c r="AD182" s="17"/>
      <c r="AE182" s="17"/>
      <c r="AF182" s="17"/>
      <c r="AG182" s="17"/>
      <c r="AH182" s="17"/>
      <c r="AI182" s="17"/>
      <c r="AJ182" s="17"/>
      <c r="AK182" s="17"/>
      <c r="AL182" s="17"/>
      <c r="AM182" s="17"/>
      <c r="AN182" s="17"/>
      <c r="AO182" s="17"/>
      <c r="AP182" s="17"/>
      <c r="AQ182" s="17"/>
      <c r="AR182" s="17"/>
      <c r="AS182" s="17"/>
      <c r="AT182" s="17"/>
      <c r="AU182" s="17"/>
      <c r="AV182" s="17"/>
      <c r="AW182" s="17"/>
      <c r="AX182" s="17"/>
      <c r="AY182" s="17"/>
      <c r="AZ182" s="17"/>
      <c r="BA182" s="17"/>
      <c r="BB182" s="17"/>
      <c r="BC182" s="17"/>
      <c r="BD182" s="17"/>
      <c r="BE182" s="17"/>
      <c r="BF182" s="17"/>
      <c r="BG182" s="17"/>
      <c r="BH182" s="17"/>
      <c r="BI182" s="17"/>
      <c r="BJ182" s="17"/>
      <c r="BK182" s="17"/>
      <c r="BL182" s="17"/>
      <c r="BM182" s="17"/>
      <c r="BN182" s="17"/>
      <c r="BO182" s="17"/>
      <c r="BP182" s="17"/>
      <c r="BQ182" s="17"/>
      <c r="BR182" s="17"/>
      <c r="BS182" s="17"/>
      <c r="BT182" s="17"/>
      <c r="BU182" s="17"/>
      <c r="BV182" s="17"/>
      <c r="BW182" s="17"/>
      <c r="BX182" s="17"/>
      <c r="BY182" s="17"/>
      <c r="BZ182" s="17"/>
      <c r="CA182" s="17"/>
      <c r="CB182" s="17"/>
      <c r="CC182" s="17"/>
      <c r="CD182" s="17"/>
      <c r="CE182" s="17"/>
      <c r="CF182" s="17"/>
      <c r="CG182" s="17"/>
      <c r="CH182" s="17"/>
      <c r="CI182" s="17"/>
      <c r="CJ182" s="17"/>
      <c r="CK182" s="17"/>
      <c r="CL182" s="17"/>
      <c r="CM182" s="17"/>
      <c r="CN182" s="17"/>
      <c r="CO182" s="17"/>
      <c r="CP182" s="17"/>
      <c r="CQ182" s="17"/>
      <c r="CR182" s="17"/>
      <c r="CS182" s="17"/>
      <c r="CT182" s="17"/>
      <c r="CU182" s="17"/>
      <c r="CV182" s="17"/>
      <c r="CW182" s="17"/>
      <c r="CX182" s="17"/>
      <c r="CY182" s="17"/>
      <c r="CZ182" s="17"/>
      <c r="DA182" s="17"/>
      <c r="DB182" s="17"/>
      <c r="DC182" s="17"/>
      <c r="DD182" s="17"/>
      <c r="DE182" s="17"/>
      <c r="DF182" s="17"/>
      <c r="DG182" s="17"/>
      <c r="DH182" s="17"/>
      <c r="DI182" s="17"/>
      <c r="DJ182" s="17"/>
      <c r="DK182" s="17"/>
      <c r="DL182" s="17"/>
      <c r="DM182" s="17"/>
      <c r="DN182" s="17"/>
      <c r="DO182" s="17"/>
      <c r="DP182" s="17"/>
      <c r="DQ182" s="17"/>
      <c r="DR182" s="17"/>
      <c r="DS182" s="17"/>
      <c r="DT182" s="17"/>
      <c r="DU182" s="17"/>
      <c r="DV182" s="17"/>
      <c r="DW182" s="17"/>
      <c r="DX182" s="17"/>
      <c r="DY182" s="17"/>
      <c r="DZ182" s="17"/>
      <c r="EA182" s="17"/>
      <c r="EB182" s="17"/>
      <c r="EC182" s="17"/>
      <c r="ED182" s="17"/>
      <c r="EE182" s="17"/>
      <c r="EF182" s="17"/>
      <c r="EG182" s="17"/>
      <c r="EH182" s="17"/>
      <c r="EI182" s="17"/>
      <c r="EJ182" s="17"/>
      <c r="EK182" s="17"/>
      <c r="EL182" s="17"/>
      <c r="EM182" s="17"/>
      <c r="EN182" s="17"/>
      <c r="EO182" s="17"/>
      <c r="EP182" s="17"/>
      <c r="EQ182" s="17"/>
      <c r="ER182" s="17"/>
      <c r="ES182" s="17"/>
      <c r="ET182" s="17"/>
      <c r="EU182" s="17"/>
      <c r="EV182" s="17"/>
      <c r="EW182" s="17"/>
      <c r="EX182" s="17"/>
      <c r="EY182" s="17"/>
      <c r="EZ182" s="17"/>
      <c r="FA182" s="17"/>
      <c r="FB182" s="17"/>
      <c r="FC182" s="17"/>
      <c r="FD182" s="17"/>
      <c r="FE182" s="17"/>
      <c r="FF182" s="17"/>
      <c r="FG182" s="17"/>
      <c r="FH182" s="17"/>
      <c r="FI182" s="17"/>
      <c r="FJ182" s="17"/>
      <c r="FK182" s="17"/>
      <c r="FL182" s="17"/>
      <c r="FM182" s="17"/>
      <c r="FN182" s="17"/>
      <c r="FO182" s="17"/>
      <c r="FP182" s="17"/>
      <c r="FQ182" s="17"/>
      <c r="FR182" s="17"/>
      <c r="FS182" s="17"/>
      <c r="FT182" s="17"/>
      <c r="FU182" s="17"/>
      <c r="FV182" s="17"/>
      <c r="FW182" s="17"/>
      <c r="FX182" s="17"/>
      <c r="FY182" s="17"/>
      <c r="FZ182" s="17"/>
      <c r="GA182" s="17"/>
      <c r="GB182" s="17"/>
      <c r="GC182" s="17"/>
      <c r="GD182" s="17"/>
      <c r="GE182" s="17"/>
      <c r="GF182" s="17"/>
      <c r="GG182" s="17"/>
      <c r="GH182" s="17"/>
      <c r="GI182" s="17"/>
      <c r="GJ182" s="17"/>
      <c r="GK182" s="17"/>
      <c r="GL182" s="17"/>
      <c r="GM182" s="17"/>
      <c r="GN182" s="17"/>
      <c r="GO182" s="17"/>
      <c r="GP182" s="17"/>
      <c r="GQ182" s="17"/>
      <c r="GR182" s="17"/>
      <c r="GS182" s="17"/>
      <c r="GT182" s="17"/>
      <c r="GU182" s="17"/>
      <c r="GV182" s="17"/>
      <c r="GW182" s="17"/>
      <c r="GX182" s="17"/>
      <c r="GY182" s="17"/>
      <c r="GZ182" s="17"/>
      <c r="HA182" s="17"/>
      <c r="HB182" s="17"/>
      <c r="HC182" s="17"/>
      <c r="HD182" s="17"/>
      <c r="HE182" s="17"/>
      <c r="HF182" s="17"/>
      <c r="HG182" s="17"/>
      <c r="HH182" s="17"/>
      <c r="HI182" s="17"/>
      <c r="HJ182" s="17"/>
      <c r="HK182" s="17"/>
      <c r="HL182" s="17"/>
      <c r="HM182" s="17"/>
      <c r="HN182" s="17"/>
      <c r="HO182" s="17"/>
      <c r="HP182" s="17"/>
      <c r="HQ182" s="17"/>
      <c r="HR182" s="17"/>
      <c r="HS182" s="17"/>
      <c r="HT182" s="17"/>
      <c r="HU182" s="17"/>
      <c r="HV182" s="17"/>
    </row>
    <row r="183" spans="1:230" s="23" customFormat="1" ht="15" customHeight="1">
      <c r="A183" s="42"/>
      <c r="B183" s="17"/>
      <c r="C183" s="22"/>
      <c r="D183" s="22"/>
      <c r="E183" s="17"/>
      <c r="F183" s="17"/>
      <c r="G183" s="278" t="s">
        <v>562</v>
      </c>
      <c r="H183" s="278"/>
      <c r="I183" s="278"/>
      <c r="J183" s="279" t="str">
        <f>Obliczenia1!B130</f>
        <v>Vitoclima 200-S model 2,7</v>
      </c>
      <c r="K183" s="279"/>
      <c r="L183" s="279"/>
      <c r="M183" s="279"/>
      <c r="N183" s="279"/>
      <c r="O183" s="279"/>
      <c r="P183" s="22"/>
      <c r="Q183" s="22"/>
      <c r="R183" s="22"/>
      <c r="S183" s="22"/>
      <c r="T183" s="22"/>
      <c r="U183" s="22"/>
      <c r="V183" s="22"/>
      <c r="W183" s="22"/>
      <c r="X183" s="22"/>
      <c r="Y183" s="22"/>
      <c r="Z183" s="22"/>
      <c r="AA183" s="22"/>
      <c r="AB183" s="42"/>
      <c r="AC183" s="17"/>
      <c r="AD183" s="17"/>
      <c r="AE183" s="17"/>
      <c r="AF183" s="17"/>
      <c r="AG183" s="17"/>
      <c r="AH183" s="17"/>
      <c r="AI183" s="17"/>
      <c r="AJ183" s="17"/>
      <c r="AK183" s="17"/>
      <c r="AL183" s="17"/>
      <c r="AM183" s="17"/>
      <c r="AN183" s="17"/>
      <c r="AO183" s="17"/>
      <c r="AP183" s="17"/>
      <c r="AQ183" s="17"/>
      <c r="AR183" s="17"/>
      <c r="AS183" s="17"/>
      <c r="AT183" s="17"/>
      <c r="AU183" s="17"/>
      <c r="AV183" s="17"/>
      <c r="AW183" s="17"/>
      <c r="AX183" s="17"/>
      <c r="AY183" s="17"/>
      <c r="AZ183" s="17"/>
      <c r="BA183" s="17"/>
      <c r="BB183" s="17"/>
      <c r="BC183" s="17"/>
      <c r="BD183" s="17"/>
      <c r="BE183" s="17"/>
      <c r="BF183" s="17"/>
      <c r="BG183" s="17"/>
      <c r="BH183" s="17"/>
      <c r="BI183" s="17"/>
      <c r="BJ183" s="17"/>
      <c r="BK183" s="17"/>
      <c r="BL183" s="17"/>
      <c r="BM183" s="17"/>
      <c r="BN183" s="17"/>
      <c r="BO183" s="17"/>
      <c r="BP183" s="17"/>
      <c r="BQ183" s="17"/>
      <c r="BR183" s="17"/>
      <c r="BS183" s="17"/>
      <c r="BT183" s="17"/>
      <c r="BU183" s="17"/>
      <c r="BV183" s="17"/>
      <c r="BW183" s="17"/>
      <c r="BX183" s="17"/>
      <c r="BY183" s="17"/>
      <c r="BZ183" s="17"/>
      <c r="CA183" s="17"/>
      <c r="CB183" s="17"/>
      <c r="CC183" s="17"/>
      <c r="CD183" s="17"/>
      <c r="CE183" s="17"/>
      <c r="CF183" s="17"/>
      <c r="CG183" s="17"/>
      <c r="CH183" s="17"/>
      <c r="CI183" s="17"/>
      <c r="CJ183" s="17"/>
      <c r="CK183" s="17"/>
      <c r="CL183" s="17"/>
      <c r="CM183" s="17"/>
      <c r="CN183" s="17"/>
      <c r="CO183" s="17"/>
      <c r="CP183" s="17"/>
      <c r="CQ183" s="17"/>
      <c r="CR183" s="17"/>
      <c r="CS183" s="17"/>
      <c r="CT183" s="17"/>
      <c r="CU183" s="17"/>
      <c r="CV183" s="17"/>
      <c r="CW183" s="17"/>
      <c r="CX183" s="17"/>
      <c r="CY183" s="17"/>
      <c r="CZ183" s="17"/>
      <c r="DA183" s="17"/>
      <c r="DB183" s="17"/>
      <c r="DC183" s="17"/>
      <c r="DD183" s="17"/>
      <c r="DE183" s="17"/>
      <c r="DF183" s="17"/>
      <c r="DG183" s="17"/>
      <c r="DH183" s="17"/>
      <c r="DI183" s="17"/>
      <c r="DJ183" s="17"/>
      <c r="DK183" s="17"/>
      <c r="DL183" s="17"/>
      <c r="DM183" s="17"/>
      <c r="DN183" s="17"/>
      <c r="DO183" s="17"/>
      <c r="DP183" s="17"/>
      <c r="DQ183" s="17"/>
      <c r="DR183" s="17"/>
      <c r="DS183" s="17"/>
      <c r="DT183" s="17"/>
      <c r="DU183" s="17"/>
      <c r="DV183" s="17"/>
      <c r="DW183" s="17"/>
      <c r="DX183" s="17"/>
      <c r="DY183" s="17"/>
      <c r="DZ183" s="17"/>
      <c r="EA183" s="17"/>
      <c r="EB183" s="17"/>
      <c r="EC183" s="17"/>
      <c r="ED183" s="17"/>
      <c r="EE183" s="17"/>
      <c r="EF183" s="17"/>
      <c r="EG183" s="17"/>
      <c r="EH183" s="17"/>
      <c r="EI183" s="17"/>
      <c r="EJ183" s="17"/>
      <c r="EK183" s="17"/>
      <c r="EL183" s="17"/>
      <c r="EM183" s="17"/>
      <c r="EN183" s="17"/>
      <c r="EO183" s="17"/>
      <c r="EP183" s="17"/>
      <c r="EQ183" s="17"/>
      <c r="ER183" s="17"/>
      <c r="ES183" s="17"/>
      <c r="ET183" s="17"/>
      <c r="EU183" s="17"/>
      <c r="EV183" s="17"/>
      <c r="EW183" s="17"/>
      <c r="EX183" s="17"/>
      <c r="EY183" s="17"/>
      <c r="EZ183" s="17"/>
      <c r="FA183" s="17"/>
      <c r="FB183" s="17"/>
      <c r="FC183" s="17"/>
      <c r="FD183" s="17"/>
      <c r="FE183" s="17"/>
      <c r="FF183" s="17"/>
      <c r="FG183" s="17"/>
      <c r="FH183" s="17"/>
      <c r="FI183" s="17"/>
      <c r="FJ183" s="17"/>
      <c r="FK183" s="17"/>
      <c r="FL183" s="17"/>
      <c r="FM183" s="17"/>
      <c r="FN183" s="17"/>
      <c r="FO183" s="17"/>
      <c r="FP183" s="17"/>
      <c r="FQ183" s="17"/>
      <c r="FR183" s="17"/>
      <c r="FS183" s="17"/>
      <c r="FT183" s="17"/>
      <c r="FU183" s="17"/>
      <c r="FV183" s="17"/>
      <c r="FW183" s="17"/>
      <c r="FX183" s="17"/>
      <c r="FY183" s="17"/>
      <c r="FZ183" s="17"/>
      <c r="GA183" s="17"/>
      <c r="GB183" s="17"/>
      <c r="GC183" s="17"/>
      <c r="GD183" s="17"/>
      <c r="GE183" s="17"/>
      <c r="GF183" s="17"/>
      <c r="GG183" s="17"/>
      <c r="GH183" s="17"/>
      <c r="GI183" s="17"/>
      <c r="GJ183" s="17"/>
      <c r="GK183" s="17"/>
      <c r="GL183" s="17"/>
      <c r="GM183" s="17"/>
      <c r="GN183" s="17"/>
      <c r="GO183" s="17"/>
      <c r="GP183" s="17"/>
      <c r="GQ183" s="17"/>
      <c r="GR183" s="17"/>
      <c r="GS183" s="17"/>
      <c r="GT183" s="17"/>
      <c r="GU183" s="17"/>
      <c r="GV183" s="17"/>
      <c r="GW183" s="17"/>
      <c r="GX183" s="17"/>
      <c r="GY183" s="17"/>
      <c r="GZ183" s="17"/>
      <c r="HA183" s="17"/>
      <c r="HB183" s="17"/>
      <c r="HC183" s="17"/>
      <c r="HD183" s="17"/>
      <c r="HE183" s="17"/>
      <c r="HF183" s="17"/>
      <c r="HG183" s="17"/>
      <c r="HH183" s="17"/>
      <c r="HI183" s="17"/>
      <c r="HJ183" s="17"/>
      <c r="HK183" s="17"/>
      <c r="HL183" s="17"/>
      <c r="HM183" s="17"/>
      <c r="HN183" s="17"/>
      <c r="HO183" s="17"/>
      <c r="HP183" s="17"/>
      <c r="HQ183" s="17"/>
      <c r="HR183" s="17"/>
      <c r="HS183" s="17"/>
      <c r="HT183" s="17"/>
      <c r="HU183" s="17"/>
      <c r="HV183" s="17"/>
    </row>
    <row r="184" spans="1:230" s="23" customFormat="1" ht="15" customHeight="1">
      <c r="A184" s="42"/>
      <c r="B184" s="17"/>
      <c r="C184" s="22"/>
      <c r="D184" s="22"/>
      <c r="E184" s="17"/>
      <c r="F184" s="17"/>
      <c r="G184" s="278"/>
      <c r="H184" s="278"/>
      <c r="I184" s="278"/>
      <c r="J184" s="279"/>
      <c r="K184" s="279"/>
      <c r="L184" s="279"/>
      <c r="M184" s="279"/>
      <c r="N184" s="279"/>
      <c r="O184" s="279"/>
      <c r="P184" s="165"/>
      <c r="Q184" s="282"/>
      <c r="R184" s="22"/>
      <c r="S184" s="22"/>
      <c r="T184" s="100" t="s">
        <v>566</v>
      </c>
      <c r="U184" s="22"/>
      <c r="V184" s="22"/>
      <c r="W184" s="22"/>
      <c r="X184" s="22"/>
      <c r="Y184" s="22"/>
      <c r="Z184" s="22"/>
      <c r="AA184" s="22"/>
      <c r="AB184" s="42"/>
      <c r="AC184" s="17"/>
      <c r="AD184"/>
      <c r="AE184" s="17"/>
      <c r="AF184" s="17"/>
      <c r="AG184" s="17"/>
      <c r="AH184" s="17"/>
      <c r="AI184" s="17"/>
      <c r="AJ184" s="17"/>
      <c r="AK184" s="17"/>
      <c r="AL184" s="17"/>
      <c r="AM184" s="17"/>
      <c r="AN184" s="17"/>
      <c r="AO184" s="17"/>
      <c r="AP184" s="17"/>
      <c r="AQ184" s="17"/>
      <c r="AR184" s="17"/>
      <c r="AS184" s="17"/>
      <c r="AT184" s="17"/>
      <c r="AU184" s="17"/>
      <c r="AV184" s="17"/>
      <c r="AW184" s="17"/>
      <c r="AX184" s="17"/>
      <c r="AY184" s="17"/>
      <c r="AZ184" s="17"/>
      <c r="BA184" s="17"/>
      <c r="BB184" s="17"/>
      <c r="BC184" s="17"/>
      <c r="BD184" s="17"/>
      <c r="BE184" s="17"/>
      <c r="BF184" s="17"/>
      <c r="BG184" s="17"/>
      <c r="BH184" s="17"/>
      <c r="BI184" s="17"/>
      <c r="BJ184" s="17"/>
      <c r="BK184" s="17"/>
      <c r="BL184" s="17"/>
      <c r="BM184" s="17"/>
      <c r="BN184" s="17"/>
      <c r="BO184" s="17"/>
      <c r="BP184" s="17"/>
      <c r="BQ184" s="17"/>
      <c r="BR184" s="17"/>
      <c r="BS184" s="17"/>
      <c r="BT184" s="17"/>
      <c r="BU184" s="17"/>
      <c r="BV184" s="17"/>
      <c r="BW184" s="17"/>
      <c r="BX184" s="17"/>
      <c r="BY184" s="17"/>
      <c r="BZ184" s="17"/>
      <c r="CA184" s="17"/>
      <c r="CB184" s="17"/>
      <c r="CC184" s="17"/>
      <c r="CD184" s="17"/>
      <c r="CE184" s="17"/>
      <c r="CF184" s="17"/>
      <c r="CG184" s="17"/>
      <c r="CH184" s="17"/>
      <c r="CI184" s="17"/>
      <c r="CJ184" s="17"/>
      <c r="CK184" s="17"/>
      <c r="CL184" s="17"/>
      <c r="CM184" s="17"/>
      <c r="CN184" s="17"/>
      <c r="CO184" s="17"/>
      <c r="CP184" s="17"/>
      <c r="CQ184" s="17"/>
      <c r="CR184" s="17"/>
      <c r="CS184" s="17"/>
      <c r="CT184" s="17"/>
      <c r="CU184" s="17"/>
      <c r="CV184" s="17"/>
      <c r="CW184" s="17"/>
      <c r="CX184" s="17"/>
      <c r="CY184" s="17"/>
      <c r="CZ184" s="17"/>
      <c r="DA184" s="17"/>
      <c r="DB184" s="17"/>
      <c r="DC184" s="17"/>
      <c r="DD184" s="17"/>
      <c r="DE184" s="17"/>
      <c r="DF184" s="17"/>
      <c r="DG184" s="17"/>
      <c r="DH184" s="17"/>
      <c r="DI184" s="17"/>
      <c r="DJ184" s="17"/>
      <c r="DK184" s="17"/>
      <c r="DL184" s="17"/>
      <c r="DM184" s="17"/>
      <c r="DN184" s="17"/>
      <c r="DO184" s="17"/>
      <c r="DP184" s="17"/>
      <c r="DQ184" s="17"/>
      <c r="DR184" s="17"/>
      <c r="DS184" s="17"/>
      <c r="DT184" s="17"/>
      <c r="DU184" s="17"/>
      <c r="DV184" s="17"/>
      <c r="DW184" s="17"/>
      <c r="DX184" s="17"/>
      <c r="DY184" s="17"/>
      <c r="DZ184" s="17"/>
      <c r="EA184" s="17"/>
      <c r="EB184" s="17"/>
      <c r="EC184" s="17"/>
      <c r="ED184" s="17"/>
      <c r="EE184" s="17"/>
      <c r="EF184" s="17"/>
      <c r="EG184" s="17"/>
      <c r="EH184" s="17"/>
      <c r="EI184" s="17"/>
      <c r="EJ184" s="17"/>
      <c r="EK184" s="17"/>
      <c r="EL184" s="17"/>
      <c r="EM184" s="17"/>
      <c r="EN184" s="17"/>
      <c r="EO184" s="17"/>
      <c r="EP184" s="17"/>
      <c r="EQ184" s="17"/>
      <c r="ER184" s="17"/>
      <c r="ES184" s="17"/>
      <c r="ET184" s="17"/>
      <c r="EU184" s="17"/>
      <c r="EV184" s="17"/>
      <c r="EW184" s="17"/>
      <c r="EX184" s="17"/>
      <c r="EY184" s="17"/>
      <c r="EZ184" s="17"/>
      <c r="FA184" s="17"/>
      <c r="FB184" s="17"/>
      <c r="FC184" s="17"/>
      <c r="FD184" s="17"/>
      <c r="FE184" s="17"/>
      <c r="FF184" s="17"/>
      <c r="FG184" s="17"/>
      <c r="FH184" s="17"/>
      <c r="FI184" s="17"/>
      <c r="FJ184" s="17"/>
      <c r="FK184" s="17"/>
      <c r="FL184" s="17"/>
      <c r="FM184" s="17"/>
      <c r="FN184" s="17"/>
      <c r="FO184" s="17"/>
      <c r="FP184" s="17"/>
      <c r="FQ184" s="17"/>
      <c r="FR184" s="17"/>
      <c r="FS184" s="17"/>
      <c r="FT184" s="17"/>
      <c r="FU184" s="17"/>
      <c r="FV184" s="17"/>
      <c r="FW184" s="17"/>
      <c r="FX184" s="17"/>
      <c r="FY184" s="17"/>
      <c r="FZ184" s="17"/>
      <c r="GA184" s="17"/>
      <c r="GB184" s="17"/>
      <c r="GC184" s="17"/>
      <c r="GD184" s="17"/>
      <c r="GE184" s="17"/>
      <c r="GF184" s="17"/>
      <c r="GG184" s="17"/>
      <c r="GH184" s="17"/>
      <c r="GI184" s="17"/>
      <c r="GJ184" s="17"/>
      <c r="GK184" s="17"/>
      <c r="GL184" s="17"/>
      <c r="GM184" s="17"/>
      <c r="GN184" s="17"/>
      <c r="GO184" s="17"/>
      <c r="GP184" s="17"/>
      <c r="GQ184" s="17"/>
      <c r="GR184" s="17"/>
      <c r="GS184" s="17"/>
      <c r="GT184" s="17"/>
      <c r="GU184" s="17"/>
      <c r="GV184" s="17"/>
      <c r="GW184" s="17"/>
      <c r="GX184" s="17"/>
      <c r="GY184" s="17"/>
      <c r="GZ184" s="17"/>
      <c r="HA184" s="17"/>
      <c r="HB184" s="17"/>
      <c r="HC184" s="17"/>
      <c r="HD184" s="17"/>
      <c r="HE184" s="17"/>
      <c r="HF184" s="17"/>
      <c r="HG184" s="17"/>
      <c r="HH184" s="17"/>
      <c r="HI184" s="17"/>
      <c r="HJ184" s="17"/>
      <c r="HK184" s="17"/>
      <c r="HL184" s="17"/>
      <c r="HM184" s="17"/>
      <c r="HN184" s="17"/>
      <c r="HO184" s="17"/>
      <c r="HP184" s="17"/>
      <c r="HQ184" s="17"/>
      <c r="HR184" s="17"/>
      <c r="HS184" s="17"/>
      <c r="HT184" s="17"/>
      <c r="HU184" s="17"/>
      <c r="HV184" s="17"/>
    </row>
    <row r="185" spans="1:230" s="23" customFormat="1" ht="15" customHeight="1">
      <c r="A185" s="42"/>
      <c r="B185" s="17"/>
      <c r="C185" s="22"/>
      <c r="D185" s="22"/>
      <c r="E185" s="17"/>
      <c r="F185" s="17"/>
      <c r="G185" s="57" t="s">
        <v>561</v>
      </c>
      <c r="H185" s="160"/>
      <c r="I185" s="160"/>
      <c r="J185" s="165"/>
      <c r="K185" s="165"/>
      <c r="L185" s="283" t="str">
        <f>Obliczenia1!B132&amp;" / "&amp;Obliczenia1!B133&amp;" / "&amp;Obliczenia1!B134</f>
        <v>450 / 3150 / 3500</v>
      </c>
      <c r="M185" s="283"/>
      <c r="N185" s="283"/>
      <c r="O185" s="283"/>
      <c r="P185" s="162" t="s">
        <v>17</v>
      </c>
      <c r="Q185" s="282"/>
      <c r="R185" s="22"/>
      <c r="S185" s="22"/>
      <c r="T185" s="22"/>
      <c r="U185" s="22"/>
      <c r="V185" s="22"/>
      <c r="W185" s="22"/>
      <c r="X185" s="22"/>
      <c r="Y185" s="22"/>
      <c r="Z185" s="22"/>
      <c r="AA185" s="22"/>
      <c r="AB185" s="42"/>
      <c r="AC185" s="17"/>
      <c r="AD185" s="17"/>
      <c r="AE185" s="17"/>
      <c r="AF185" s="17"/>
      <c r="AG185" s="17"/>
      <c r="AH185" s="17"/>
      <c r="AI185" s="17"/>
      <c r="AJ185" s="17"/>
      <c r="AK185" s="17"/>
      <c r="AL185" s="17"/>
      <c r="AM185" s="17"/>
      <c r="AN185" s="17"/>
      <c r="AO185" s="17"/>
      <c r="AP185" s="17"/>
      <c r="AQ185" s="17"/>
      <c r="AR185" s="17"/>
      <c r="AS185" s="17"/>
      <c r="AT185" s="17"/>
      <c r="AU185" s="17"/>
      <c r="AV185" s="17"/>
      <c r="AW185" s="17"/>
      <c r="AX185" s="17"/>
      <c r="AY185" s="17"/>
      <c r="AZ185" s="17"/>
      <c r="BA185" s="17"/>
      <c r="BB185" s="17"/>
      <c r="BC185" s="17"/>
      <c r="BD185" s="17"/>
      <c r="BE185" s="17"/>
      <c r="BF185" s="17"/>
      <c r="BG185" s="17"/>
      <c r="BH185" s="17"/>
      <c r="BI185" s="17"/>
      <c r="BJ185" s="17"/>
      <c r="BK185" s="17"/>
      <c r="BL185" s="17"/>
      <c r="BM185" s="17"/>
      <c r="BN185" s="17"/>
      <c r="BO185" s="17"/>
      <c r="BP185" s="17"/>
      <c r="BQ185" s="17"/>
      <c r="BR185" s="17"/>
      <c r="BS185" s="17"/>
      <c r="BT185" s="17"/>
      <c r="BU185" s="17"/>
      <c r="BV185" s="17"/>
      <c r="BW185" s="17"/>
      <c r="BX185" s="17"/>
      <c r="BY185" s="17"/>
      <c r="BZ185" s="17"/>
      <c r="CA185" s="17"/>
      <c r="CB185" s="17"/>
      <c r="CC185" s="17"/>
      <c r="CD185" s="17"/>
      <c r="CE185" s="17"/>
      <c r="CF185" s="17"/>
      <c r="CG185" s="17"/>
      <c r="CH185" s="17"/>
      <c r="CI185" s="17"/>
      <c r="CJ185" s="17"/>
      <c r="CK185" s="17"/>
      <c r="CL185" s="17"/>
      <c r="CM185" s="17"/>
      <c r="CN185" s="17"/>
      <c r="CO185" s="17"/>
      <c r="CP185" s="17"/>
      <c r="CQ185" s="17"/>
      <c r="CR185" s="17"/>
      <c r="CS185" s="17"/>
      <c r="CT185" s="17"/>
      <c r="CU185" s="17"/>
      <c r="CV185" s="17"/>
      <c r="CW185" s="17"/>
      <c r="CX185" s="17"/>
      <c r="CY185" s="17"/>
      <c r="CZ185" s="17"/>
      <c r="DA185" s="17"/>
      <c r="DB185" s="17"/>
      <c r="DC185" s="17"/>
      <c r="DD185" s="17"/>
      <c r="DE185" s="17"/>
      <c r="DF185" s="17"/>
      <c r="DG185" s="17"/>
      <c r="DH185" s="17"/>
      <c r="DI185" s="17"/>
      <c r="DJ185" s="17"/>
      <c r="DK185" s="17"/>
      <c r="DL185" s="17"/>
      <c r="DM185" s="17"/>
      <c r="DN185" s="17"/>
      <c r="DO185" s="17"/>
      <c r="DP185" s="17"/>
      <c r="DQ185" s="17"/>
      <c r="DR185" s="17"/>
      <c r="DS185" s="17"/>
      <c r="DT185" s="17"/>
      <c r="DU185" s="17"/>
      <c r="DV185" s="17"/>
      <c r="DW185" s="17"/>
      <c r="DX185" s="17"/>
      <c r="DY185" s="17"/>
      <c r="DZ185" s="17"/>
      <c r="EA185" s="17"/>
      <c r="EB185" s="17"/>
      <c r="EC185" s="17"/>
      <c r="ED185" s="17"/>
      <c r="EE185" s="17"/>
      <c r="EF185" s="17"/>
      <c r="EG185" s="17"/>
      <c r="EH185" s="17"/>
      <c r="EI185" s="17"/>
      <c r="EJ185" s="17"/>
      <c r="EK185" s="17"/>
      <c r="EL185" s="17"/>
      <c r="EM185" s="17"/>
      <c r="EN185" s="17"/>
      <c r="EO185" s="17"/>
      <c r="EP185" s="17"/>
      <c r="EQ185" s="17"/>
      <c r="ER185" s="17"/>
      <c r="ES185" s="17"/>
      <c r="ET185" s="17"/>
      <c r="EU185" s="17"/>
      <c r="EV185" s="17"/>
      <c r="EW185" s="17"/>
      <c r="EX185" s="17"/>
      <c r="EY185" s="17"/>
      <c r="EZ185" s="17"/>
      <c r="FA185" s="17"/>
      <c r="FB185" s="17"/>
      <c r="FC185" s="17"/>
      <c r="FD185" s="17"/>
      <c r="FE185" s="17"/>
      <c r="FF185" s="17"/>
      <c r="FG185" s="17"/>
      <c r="FH185" s="17"/>
      <c r="FI185" s="17"/>
      <c r="FJ185" s="17"/>
      <c r="FK185" s="17"/>
      <c r="FL185" s="17"/>
      <c r="FM185" s="17"/>
      <c r="FN185" s="17"/>
      <c r="FO185" s="17"/>
      <c r="FP185" s="17"/>
      <c r="FQ185" s="17"/>
      <c r="FR185" s="17"/>
      <c r="FS185" s="17"/>
      <c r="FT185" s="17"/>
      <c r="FU185" s="17"/>
      <c r="FV185" s="17"/>
      <c r="FW185" s="17"/>
      <c r="FX185" s="17"/>
      <c r="FY185" s="17"/>
      <c r="FZ185" s="17"/>
      <c r="GA185" s="17"/>
      <c r="GB185" s="17"/>
      <c r="GC185" s="17"/>
      <c r="GD185" s="17"/>
      <c r="GE185" s="17"/>
      <c r="GF185" s="17"/>
      <c r="GG185" s="17"/>
      <c r="GH185" s="17"/>
      <c r="GI185" s="17"/>
      <c r="GJ185" s="17"/>
      <c r="GK185" s="17"/>
      <c r="GL185" s="17"/>
      <c r="GM185" s="17"/>
      <c r="GN185" s="17"/>
      <c r="GO185" s="17"/>
      <c r="GP185" s="17"/>
      <c r="GQ185" s="17"/>
      <c r="GR185" s="17"/>
      <c r="GS185" s="17"/>
      <c r="GT185" s="17"/>
      <c r="GU185" s="17"/>
      <c r="GV185" s="17"/>
      <c r="GW185" s="17"/>
      <c r="GX185" s="17"/>
      <c r="GY185" s="17"/>
      <c r="GZ185" s="17"/>
      <c r="HA185" s="17"/>
      <c r="HB185" s="17"/>
      <c r="HC185" s="17"/>
      <c r="HD185" s="17"/>
      <c r="HE185" s="17"/>
      <c r="HF185" s="17"/>
      <c r="HG185" s="17"/>
      <c r="HH185" s="17"/>
      <c r="HI185" s="17"/>
      <c r="HJ185" s="17"/>
      <c r="HK185" s="17"/>
      <c r="HL185" s="17"/>
      <c r="HM185" s="17"/>
      <c r="HN185" s="17"/>
      <c r="HO185" s="17"/>
      <c r="HP185" s="17"/>
      <c r="HQ185" s="17"/>
      <c r="HR185" s="17"/>
      <c r="HS185" s="17"/>
      <c r="HT185" s="17"/>
      <c r="HU185" s="17"/>
      <c r="HV185" s="17"/>
    </row>
    <row r="186" spans="1:230" s="23" customFormat="1" ht="15" customHeight="1">
      <c r="A186" s="42"/>
      <c r="B186" s="17"/>
      <c r="C186" s="22"/>
      <c r="D186" s="22"/>
      <c r="E186" s="17"/>
      <c r="F186" s="17"/>
      <c r="G186" s="57" t="s">
        <v>564</v>
      </c>
      <c r="H186" s="17"/>
      <c r="I186" s="17"/>
      <c r="J186" s="17"/>
      <c r="K186" s="80"/>
      <c r="L186" s="17"/>
      <c r="M186" s="17"/>
      <c r="N186" s="17"/>
      <c r="O186" s="163" t="str">
        <f>Obliczenia1!B131</f>
        <v>Z017533</v>
      </c>
      <c r="P186" s="17"/>
      <c r="Q186" s="22"/>
      <c r="R186" s="22"/>
      <c r="S186" s="22"/>
      <c r="T186" s="22"/>
      <c r="U186" s="22"/>
      <c r="V186" s="22"/>
      <c r="W186" s="22"/>
      <c r="X186" s="22"/>
      <c r="Y186" s="22"/>
      <c r="Z186" s="22"/>
      <c r="AA186" s="22"/>
      <c r="AB186" s="42"/>
      <c r="AC186" s="17"/>
      <c r="AD186" s="17"/>
      <c r="AE186" s="17"/>
      <c r="AF186" s="17"/>
      <c r="AG186" s="17"/>
      <c r="AH186" s="17"/>
      <c r="AI186" s="17"/>
      <c r="AJ186" s="17"/>
      <c r="AK186" s="17"/>
      <c r="AL186" s="17"/>
      <c r="AM186" s="17"/>
      <c r="AN186" s="17"/>
      <c r="AO186" s="17"/>
      <c r="AP186" s="17"/>
      <c r="AQ186" s="17"/>
      <c r="AR186" s="17"/>
      <c r="AS186" s="17"/>
      <c r="AT186" s="17"/>
      <c r="AU186" s="17"/>
      <c r="AV186" s="17"/>
      <c r="AW186" s="17"/>
      <c r="AX186" s="17"/>
      <c r="AY186" s="17"/>
      <c r="AZ186" s="17"/>
      <c r="BA186" s="17"/>
      <c r="BB186" s="17"/>
      <c r="BC186" s="17"/>
      <c r="BD186" s="17"/>
      <c r="BE186" s="17"/>
      <c r="BF186" s="17"/>
      <c r="BG186" s="17"/>
      <c r="BH186" s="17"/>
      <c r="BI186" s="17"/>
      <c r="BJ186" s="17"/>
      <c r="BK186" s="17"/>
      <c r="BL186" s="17"/>
      <c r="BM186" s="17"/>
      <c r="BN186" s="17"/>
      <c r="BO186" s="17"/>
      <c r="BP186" s="17"/>
      <c r="BQ186" s="17"/>
      <c r="BR186" s="17"/>
      <c r="BS186" s="17"/>
      <c r="BT186" s="17"/>
      <c r="BU186" s="17"/>
      <c r="BV186" s="17"/>
      <c r="BW186" s="17"/>
      <c r="BX186" s="17"/>
      <c r="BY186" s="17"/>
      <c r="BZ186" s="17"/>
      <c r="CA186" s="17"/>
      <c r="CB186" s="17"/>
      <c r="CC186" s="17"/>
      <c r="CD186" s="17"/>
      <c r="CE186" s="17"/>
      <c r="CF186" s="17"/>
      <c r="CG186" s="17"/>
      <c r="CH186" s="17"/>
      <c r="CI186" s="17"/>
      <c r="CJ186" s="17"/>
      <c r="CK186" s="17"/>
      <c r="CL186" s="17"/>
      <c r="CM186" s="17"/>
      <c r="CN186" s="17"/>
      <c r="CO186" s="17"/>
      <c r="CP186" s="17"/>
      <c r="CQ186" s="17"/>
      <c r="CR186" s="17"/>
      <c r="CS186" s="17"/>
      <c r="CT186" s="17"/>
      <c r="CU186" s="17"/>
      <c r="CV186" s="17"/>
      <c r="CW186" s="17"/>
      <c r="CX186" s="17"/>
      <c r="CY186" s="17"/>
      <c r="CZ186" s="17"/>
      <c r="DA186" s="17"/>
      <c r="DB186" s="17"/>
      <c r="DC186" s="17"/>
      <c r="DD186" s="17"/>
      <c r="DE186" s="17"/>
      <c r="DF186" s="17"/>
      <c r="DG186" s="17"/>
      <c r="DH186" s="17"/>
      <c r="DI186" s="17"/>
      <c r="DJ186" s="17"/>
      <c r="DK186" s="17"/>
      <c r="DL186" s="17"/>
      <c r="DM186" s="17"/>
      <c r="DN186" s="17"/>
      <c r="DO186" s="17"/>
      <c r="DP186" s="17"/>
      <c r="DQ186" s="17"/>
      <c r="DR186" s="17"/>
      <c r="DS186" s="17"/>
      <c r="DT186" s="17"/>
      <c r="DU186" s="17"/>
      <c r="DV186" s="17"/>
      <c r="DW186" s="17"/>
      <c r="DX186" s="17"/>
      <c r="DY186" s="17"/>
      <c r="DZ186" s="17"/>
      <c r="EA186" s="17"/>
      <c r="EB186" s="17"/>
      <c r="EC186" s="17"/>
      <c r="ED186" s="17"/>
      <c r="EE186" s="17"/>
      <c r="EF186" s="17"/>
      <c r="EG186" s="17"/>
      <c r="EH186" s="17"/>
      <c r="EI186" s="17"/>
      <c r="EJ186" s="17"/>
      <c r="EK186" s="17"/>
      <c r="EL186" s="17"/>
      <c r="EM186" s="17"/>
      <c r="EN186" s="17"/>
      <c r="EO186" s="17"/>
      <c r="EP186" s="17"/>
      <c r="EQ186" s="17"/>
      <c r="ER186" s="17"/>
      <c r="ES186" s="17"/>
      <c r="ET186" s="17"/>
      <c r="EU186" s="17"/>
      <c r="EV186" s="17"/>
      <c r="EW186" s="17"/>
      <c r="EX186" s="17"/>
      <c r="EY186" s="17"/>
      <c r="EZ186" s="17"/>
      <c r="FA186" s="17"/>
      <c r="FB186" s="17"/>
      <c r="FC186" s="17"/>
      <c r="FD186" s="17"/>
      <c r="FE186" s="17"/>
      <c r="FF186" s="17"/>
      <c r="FG186" s="17"/>
      <c r="FH186" s="17"/>
      <c r="FI186" s="17"/>
      <c r="FJ186" s="17"/>
      <c r="FK186" s="17"/>
      <c r="FL186" s="17"/>
      <c r="FM186" s="17"/>
      <c r="FN186" s="17"/>
      <c r="FO186" s="17"/>
      <c r="FP186" s="17"/>
      <c r="FQ186" s="17"/>
      <c r="FR186" s="17"/>
      <c r="FS186" s="17"/>
      <c r="FT186" s="17"/>
      <c r="FU186" s="17"/>
      <c r="FV186" s="17"/>
      <c r="FW186" s="17"/>
      <c r="FX186" s="17"/>
      <c r="FY186" s="17"/>
      <c r="FZ186" s="17"/>
      <c r="GA186" s="17"/>
      <c r="GB186" s="17"/>
      <c r="GC186" s="17"/>
      <c r="GD186" s="17"/>
      <c r="GE186" s="17"/>
      <c r="GF186" s="17"/>
      <c r="GG186" s="17"/>
      <c r="GH186" s="17"/>
      <c r="GI186" s="17"/>
      <c r="GJ186" s="17"/>
      <c r="GK186" s="17"/>
      <c r="GL186" s="17"/>
      <c r="GM186" s="17"/>
      <c r="GN186" s="17"/>
      <c r="GO186" s="17"/>
      <c r="GP186" s="17"/>
      <c r="GQ186" s="17"/>
      <c r="GR186" s="17"/>
      <c r="GS186" s="17"/>
      <c r="GT186" s="17"/>
      <c r="GU186" s="17"/>
      <c r="GV186" s="17"/>
      <c r="GW186" s="17"/>
      <c r="GX186" s="17"/>
      <c r="GY186" s="17"/>
      <c r="GZ186" s="17"/>
      <c r="HA186" s="17"/>
      <c r="HB186" s="17"/>
      <c r="HC186" s="17"/>
      <c r="HD186" s="17"/>
      <c r="HE186" s="17"/>
      <c r="HF186" s="17"/>
      <c r="HG186" s="17"/>
      <c r="HH186" s="17"/>
      <c r="HI186" s="17"/>
      <c r="HJ186" s="17"/>
      <c r="HK186" s="17"/>
      <c r="HL186" s="17"/>
      <c r="HM186" s="17"/>
      <c r="HN186" s="17"/>
      <c r="HO186" s="17"/>
      <c r="HP186" s="17"/>
      <c r="HQ186" s="17"/>
      <c r="HR186" s="17"/>
      <c r="HS186" s="17"/>
      <c r="HT186" s="17"/>
      <c r="HU186" s="17"/>
      <c r="HV186" s="17"/>
    </row>
    <row r="187" spans="1:230" s="23" customFormat="1" ht="34.799999999999997" customHeight="1">
      <c r="A187" s="42"/>
      <c r="B187" s="17"/>
      <c r="C187" s="22"/>
      <c r="D187" s="22"/>
      <c r="E187" s="17"/>
      <c r="F187" s="17"/>
      <c r="G187" s="17"/>
      <c r="H187" s="17"/>
      <c r="I187" s="17"/>
      <c r="J187" s="17"/>
      <c r="K187" s="80"/>
      <c r="L187" s="80"/>
      <c r="M187" s="22"/>
      <c r="N187" s="22"/>
      <c r="O187" s="17"/>
      <c r="P187" s="22"/>
      <c r="Q187" s="22"/>
      <c r="R187" s="22"/>
      <c r="S187" s="17"/>
      <c r="T187" s="17"/>
      <c r="U187" s="22"/>
      <c r="V187" s="22"/>
      <c r="W187" s="22"/>
      <c r="X187" s="22"/>
      <c r="Y187" s="22"/>
      <c r="Z187" s="22"/>
      <c r="AA187" s="22"/>
      <c r="AB187" s="42"/>
      <c r="AC187" s="17"/>
      <c r="AD187" s="17"/>
      <c r="AE187" s="17"/>
      <c r="AF187" s="17"/>
      <c r="AG187" s="17"/>
      <c r="AH187" s="17"/>
      <c r="AI187" s="17"/>
      <c r="AJ187" s="17"/>
      <c r="AK187" s="17"/>
      <c r="AL187" s="17"/>
      <c r="AM187" s="17"/>
      <c r="AN187" s="17"/>
      <c r="AO187" s="17"/>
      <c r="AP187" s="17"/>
      <c r="AQ187" s="17"/>
      <c r="AR187" s="17"/>
      <c r="AS187" s="17"/>
      <c r="AT187" s="17"/>
      <c r="AU187" s="17"/>
      <c r="AV187" s="17"/>
      <c r="AW187" s="17"/>
      <c r="AX187" s="17"/>
      <c r="AY187" s="17"/>
      <c r="AZ187" s="17"/>
      <c r="BA187" s="17"/>
      <c r="BB187" s="17"/>
      <c r="BC187" s="17"/>
      <c r="BD187" s="17"/>
      <c r="BE187" s="17"/>
      <c r="BF187" s="17"/>
      <c r="BG187" s="17"/>
      <c r="BH187" s="17"/>
      <c r="BI187" s="17"/>
      <c r="BJ187" s="17"/>
      <c r="BK187" s="17"/>
      <c r="BL187" s="17"/>
      <c r="BM187" s="17"/>
      <c r="BN187" s="17"/>
      <c r="BO187" s="17"/>
      <c r="BP187" s="17"/>
      <c r="BQ187" s="17"/>
      <c r="BR187" s="17"/>
      <c r="BS187" s="17"/>
      <c r="BT187" s="17"/>
      <c r="BU187" s="17"/>
      <c r="BV187" s="17"/>
      <c r="BW187" s="17"/>
      <c r="BX187" s="17"/>
      <c r="BY187" s="17"/>
      <c r="BZ187" s="17"/>
      <c r="CA187" s="17"/>
      <c r="CB187" s="17"/>
      <c r="CC187" s="17"/>
      <c r="CD187" s="17"/>
      <c r="CE187" s="17"/>
      <c r="CF187" s="17"/>
      <c r="CG187" s="17"/>
      <c r="CH187" s="17"/>
      <c r="CI187" s="17"/>
      <c r="CJ187" s="17"/>
      <c r="CK187" s="17"/>
      <c r="CL187" s="17"/>
      <c r="CM187" s="17"/>
      <c r="CN187" s="17"/>
      <c r="CO187" s="17"/>
      <c r="CP187" s="17"/>
      <c r="CQ187" s="17"/>
      <c r="CR187" s="17"/>
      <c r="CS187" s="17"/>
      <c r="CT187" s="17"/>
      <c r="CU187" s="17"/>
      <c r="CV187" s="17"/>
      <c r="CW187" s="17"/>
      <c r="CX187" s="17"/>
      <c r="CY187" s="17"/>
      <c r="CZ187" s="17"/>
      <c r="DA187" s="17"/>
      <c r="DB187" s="17"/>
      <c r="DC187" s="17"/>
      <c r="DD187" s="17"/>
      <c r="DE187" s="17"/>
      <c r="DF187" s="17"/>
      <c r="DG187" s="17"/>
      <c r="DH187" s="17"/>
      <c r="DI187" s="17"/>
      <c r="DJ187" s="17"/>
      <c r="DK187" s="17"/>
      <c r="DL187" s="17"/>
      <c r="DM187" s="17"/>
      <c r="DN187" s="17"/>
      <c r="DO187" s="17"/>
      <c r="DP187" s="17"/>
      <c r="DQ187" s="17"/>
      <c r="DR187" s="17"/>
      <c r="DS187" s="17"/>
      <c r="DT187" s="17"/>
      <c r="DU187" s="17"/>
      <c r="DV187" s="17"/>
      <c r="DW187" s="17"/>
      <c r="DX187" s="17"/>
      <c r="DY187" s="17"/>
      <c r="DZ187" s="17"/>
      <c r="EA187" s="17"/>
      <c r="EB187" s="17"/>
      <c r="EC187" s="17"/>
      <c r="ED187" s="17"/>
      <c r="EE187" s="17"/>
      <c r="EF187" s="17"/>
      <c r="EG187" s="17"/>
      <c r="EH187" s="17"/>
      <c r="EI187" s="17"/>
      <c r="EJ187" s="17"/>
      <c r="EK187" s="17"/>
      <c r="EL187" s="17"/>
      <c r="EM187" s="17"/>
      <c r="EN187" s="17"/>
      <c r="EO187" s="17"/>
      <c r="EP187" s="17"/>
      <c r="EQ187" s="17"/>
      <c r="ER187" s="17"/>
      <c r="ES187" s="17"/>
      <c r="ET187" s="17"/>
      <c r="EU187" s="17"/>
      <c r="EV187" s="17"/>
      <c r="EW187" s="17"/>
      <c r="EX187" s="17"/>
      <c r="EY187" s="17"/>
      <c r="EZ187" s="17"/>
      <c r="FA187" s="17"/>
      <c r="FB187" s="17"/>
      <c r="FC187" s="17"/>
      <c r="FD187" s="17"/>
      <c r="FE187" s="17"/>
      <c r="FF187" s="17"/>
      <c r="FG187" s="17"/>
      <c r="FH187" s="17"/>
      <c r="FI187" s="17"/>
      <c r="FJ187" s="17"/>
      <c r="FK187" s="17"/>
      <c r="FL187" s="17"/>
      <c r="FM187" s="17"/>
      <c r="FN187" s="17"/>
      <c r="FO187" s="17"/>
      <c r="FP187" s="17"/>
      <c r="FQ187" s="17"/>
      <c r="FR187" s="17"/>
      <c r="FS187" s="17"/>
      <c r="FT187" s="17"/>
      <c r="FU187" s="17"/>
      <c r="FV187" s="17"/>
      <c r="FW187" s="17"/>
      <c r="FX187" s="17"/>
      <c r="FY187" s="17"/>
      <c r="FZ187" s="17"/>
      <c r="GA187" s="17"/>
      <c r="GB187" s="17"/>
      <c r="GC187" s="17"/>
      <c r="GD187" s="17"/>
      <c r="GE187" s="17"/>
      <c r="GF187" s="17"/>
      <c r="GG187" s="17"/>
      <c r="GH187" s="17"/>
      <c r="GI187" s="17"/>
      <c r="GJ187" s="17"/>
      <c r="GK187" s="17"/>
      <c r="GL187" s="17"/>
      <c r="GM187" s="17"/>
      <c r="GN187" s="17"/>
      <c r="GO187" s="17"/>
      <c r="GP187" s="17"/>
      <c r="GQ187" s="17"/>
      <c r="GR187" s="17"/>
      <c r="GS187" s="17"/>
      <c r="GT187" s="17"/>
      <c r="GU187" s="17"/>
      <c r="GV187" s="17"/>
      <c r="GW187" s="17"/>
      <c r="GX187" s="17"/>
      <c r="GY187" s="17"/>
      <c r="GZ187" s="17"/>
      <c r="HA187" s="17"/>
      <c r="HB187" s="17"/>
      <c r="HC187" s="17"/>
      <c r="HD187" s="17"/>
      <c r="HE187" s="17"/>
      <c r="HF187" s="17"/>
      <c r="HG187" s="17"/>
      <c r="HH187" s="17"/>
      <c r="HI187" s="17"/>
      <c r="HJ187" s="17"/>
      <c r="HK187" s="17"/>
      <c r="HL187" s="17"/>
      <c r="HM187" s="17"/>
      <c r="HN187" s="17"/>
      <c r="HO187" s="17"/>
      <c r="HP187" s="17"/>
      <c r="HQ187" s="17"/>
      <c r="HR187" s="17"/>
      <c r="HS187" s="17"/>
      <c r="HT187" s="17"/>
      <c r="HU187" s="17"/>
      <c r="HV187" s="17"/>
    </row>
    <row r="188" spans="1:230" s="23" customFormat="1" ht="15" customHeight="1">
      <c r="A188" s="42"/>
      <c r="B188" s="17"/>
      <c r="C188" s="277" t="s">
        <v>565</v>
      </c>
      <c r="D188" s="277"/>
      <c r="E188" s="277"/>
      <c r="F188" s="277"/>
      <c r="G188" s="277"/>
      <c r="H188" s="277"/>
      <c r="I188" s="277"/>
      <c r="J188" s="277"/>
      <c r="K188" s="277"/>
      <c r="L188" s="277"/>
      <c r="M188" s="277"/>
      <c r="N188" s="277"/>
      <c r="O188" s="277"/>
      <c r="P188" s="277"/>
      <c r="Q188" s="277"/>
      <c r="R188" s="277"/>
      <c r="S188" s="277"/>
      <c r="T188" s="277"/>
      <c r="U188" s="277"/>
      <c r="V188" s="277"/>
      <c r="W188" s="277"/>
      <c r="X188" s="164"/>
      <c r="Y188" s="17"/>
      <c r="Z188" s="17"/>
      <c r="AA188" s="17"/>
      <c r="AB188" s="42"/>
      <c r="AC188" s="17"/>
      <c r="AD188" s="17"/>
      <c r="AE188" s="17"/>
      <c r="AF188" s="17"/>
      <c r="AG188" s="17"/>
      <c r="AH188" s="17"/>
      <c r="AI188" s="17"/>
      <c r="AJ188" s="17"/>
      <c r="AK188" s="17"/>
      <c r="AL188" s="17"/>
      <c r="AM188" s="17"/>
      <c r="AN188" s="17"/>
      <c r="AO188" s="17"/>
      <c r="AP188" s="17"/>
      <c r="AQ188" s="17"/>
      <c r="AR188" s="17"/>
      <c r="AS188" s="17"/>
      <c r="AT188" s="17"/>
      <c r="AU188" s="17"/>
      <c r="AV188" s="17"/>
      <c r="AW188" s="17"/>
      <c r="AX188" s="17"/>
      <c r="AY188" s="17"/>
      <c r="AZ188" s="17"/>
      <c r="BA188" s="17"/>
      <c r="BB188" s="17"/>
      <c r="BC188" s="17"/>
      <c r="BD188" s="17"/>
      <c r="BE188" s="17"/>
      <c r="BF188" s="17"/>
      <c r="BG188" s="17"/>
      <c r="BH188" s="17"/>
      <c r="BI188" s="17"/>
      <c r="BJ188" s="17"/>
      <c r="BK188" s="17"/>
      <c r="BL188" s="17"/>
      <c r="BM188" s="17"/>
      <c r="BN188" s="17"/>
      <c r="BO188" s="17"/>
      <c r="BP188" s="17"/>
      <c r="BQ188" s="17"/>
      <c r="BR188" s="17"/>
      <c r="BS188" s="17"/>
      <c r="BT188" s="17"/>
      <c r="BU188" s="17"/>
      <c r="BV188" s="17"/>
      <c r="BW188" s="17"/>
      <c r="BX188" s="17"/>
      <c r="BY188" s="17"/>
      <c r="BZ188" s="17"/>
      <c r="CA188" s="17"/>
      <c r="CB188" s="17"/>
      <c r="CC188" s="17"/>
      <c r="CD188" s="17"/>
      <c r="CE188" s="17"/>
      <c r="CF188" s="17"/>
      <c r="CG188" s="17"/>
      <c r="CH188" s="17"/>
      <c r="CI188" s="17"/>
      <c r="CJ188" s="17"/>
      <c r="CK188" s="17"/>
      <c r="CL188" s="17"/>
      <c r="CM188" s="17"/>
      <c r="CN188" s="17"/>
      <c r="CO188" s="17"/>
      <c r="CP188" s="17"/>
      <c r="CQ188" s="17"/>
      <c r="CR188" s="17"/>
      <c r="CS188" s="17"/>
      <c r="CT188" s="17"/>
      <c r="CU188" s="17"/>
      <c r="CV188" s="17"/>
      <c r="CW188" s="17"/>
      <c r="CX188" s="17"/>
      <c r="CY188" s="17"/>
      <c r="CZ188" s="17"/>
      <c r="DA188" s="17"/>
      <c r="DB188" s="17"/>
      <c r="DC188" s="17"/>
      <c r="DD188" s="17"/>
      <c r="DE188" s="17"/>
      <c r="DF188" s="17"/>
      <c r="DG188" s="17"/>
      <c r="DH188" s="17"/>
      <c r="DI188" s="17"/>
      <c r="DJ188" s="17"/>
      <c r="DK188" s="17"/>
      <c r="DL188" s="17"/>
      <c r="DM188" s="17"/>
      <c r="DN188" s="17"/>
      <c r="DO188" s="17"/>
      <c r="DP188" s="17"/>
      <c r="DQ188" s="17"/>
      <c r="DR188" s="17"/>
      <c r="DS188" s="17"/>
      <c r="DT188" s="17"/>
      <c r="DU188" s="17"/>
      <c r="DV188" s="17"/>
      <c r="DW188" s="17"/>
      <c r="DX188" s="17"/>
      <c r="DY188" s="17"/>
      <c r="DZ188" s="17"/>
      <c r="EA188" s="17"/>
      <c r="EB188" s="17"/>
      <c r="EC188" s="17"/>
      <c r="ED188" s="17"/>
      <c r="EE188" s="17"/>
      <c r="EF188" s="17"/>
      <c r="EG188" s="17"/>
      <c r="EH188" s="17"/>
      <c r="EI188" s="17"/>
      <c r="EJ188" s="17"/>
      <c r="EK188" s="17"/>
      <c r="EL188" s="17"/>
      <c r="EM188" s="17"/>
      <c r="EN188" s="17"/>
      <c r="EO188" s="17"/>
      <c r="EP188" s="17"/>
      <c r="EQ188" s="17"/>
      <c r="ER188" s="17"/>
      <c r="ES188" s="17"/>
      <c r="ET188" s="17"/>
      <c r="EU188" s="17"/>
      <c r="EV188" s="17"/>
      <c r="EW188" s="17"/>
      <c r="EX188" s="17"/>
      <c r="EY188" s="17"/>
      <c r="EZ188" s="17"/>
      <c r="FA188" s="17"/>
      <c r="FB188" s="17"/>
      <c r="FC188" s="17"/>
      <c r="FD188" s="17"/>
      <c r="FE188" s="17"/>
      <c r="FF188" s="17"/>
      <c r="FG188" s="17"/>
      <c r="FH188" s="17"/>
      <c r="FI188" s="17"/>
      <c r="FJ188" s="17"/>
      <c r="FK188" s="17"/>
      <c r="FL188" s="17"/>
      <c r="FM188" s="17"/>
      <c r="FN188" s="17"/>
      <c r="FO188" s="17"/>
      <c r="FP188" s="17"/>
      <c r="FQ188" s="17"/>
      <c r="FR188" s="17"/>
      <c r="FS188" s="17"/>
      <c r="FT188" s="17"/>
      <c r="FU188" s="17"/>
      <c r="FV188" s="17"/>
      <c r="FW188" s="17"/>
      <c r="FX188" s="17"/>
      <c r="FY188" s="17"/>
      <c r="FZ188" s="17"/>
      <c r="GA188" s="17"/>
      <c r="GB188" s="17"/>
      <c r="GC188" s="17"/>
      <c r="GD188" s="17"/>
      <c r="GE188" s="17"/>
      <c r="GF188" s="17"/>
      <c r="GG188" s="17"/>
      <c r="GH188" s="17"/>
      <c r="GI188" s="17"/>
      <c r="GJ188" s="17"/>
      <c r="GK188" s="17"/>
      <c r="GL188" s="17"/>
      <c r="GM188" s="17"/>
      <c r="GN188" s="17"/>
      <c r="GO188" s="17"/>
      <c r="GP188" s="17"/>
      <c r="GQ188" s="17"/>
      <c r="GR188" s="17"/>
      <c r="GS188" s="17"/>
      <c r="GT188" s="17"/>
      <c r="GU188" s="17"/>
      <c r="GV188" s="17"/>
      <c r="GW188" s="17"/>
      <c r="GX188" s="17"/>
      <c r="GY188" s="17"/>
      <c r="GZ188" s="17"/>
      <c r="HA188" s="17"/>
      <c r="HB188" s="17"/>
      <c r="HC188" s="17"/>
      <c r="HD188" s="17"/>
      <c r="HE188" s="17"/>
      <c r="HF188" s="17"/>
      <c r="HG188" s="17"/>
      <c r="HH188" s="17"/>
      <c r="HI188" s="17"/>
      <c r="HJ188" s="17"/>
      <c r="HK188" s="17"/>
      <c r="HL188" s="17"/>
      <c r="HM188" s="17"/>
      <c r="HN188" s="17"/>
      <c r="HO188" s="17"/>
      <c r="HP188" s="17"/>
      <c r="HQ188" s="17"/>
      <c r="HR188" s="17"/>
      <c r="HS188" s="17"/>
      <c r="HT188" s="17"/>
      <c r="HU188" s="17"/>
      <c r="HV188" s="17"/>
    </row>
    <row r="189" spans="1:230" s="23" customFormat="1" ht="15" customHeight="1">
      <c r="A189" s="42"/>
      <c r="B189" s="17"/>
      <c r="C189" s="277"/>
      <c r="D189" s="277"/>
      <c r="E189" s="277"/>
      <c r="F189" s="277"/>
      <c r="G189" s="277"/>
      <c r="H189" s="277"/>
      <c r="I189" s="277"/>
      <c r="J189" s="277"/>
      <c r="K189" s="277"/>
      <c r="L189" s="277"/>
      <c r="M189" s="277"/>
      <c r="N189" s="277"/>
      <c r="O189" s="277"/>
      <c r="P189" s="277"/>
      <c r="Q189" s="277"/>
      <c r="R189" s="277"/>
      <c r="S189" s="277"/>
      <c r="T189" s="277"/>
      <c r="U189" s="277"/>
      <c r="V189" s="277"/>
      <c r="W189" s="277"/>
      <c r="X189" s="164"/>
      <c r="Y189" s="22"/>
      <c r="Z189" s="152" t="s">
        <v>548</v>
      </c>
      <c r="AA189" s="153" t="s">
        <v>666</v>
      </c>
      <c r="AB189" s="42"/>
      <c r="AC189" s="17"/>
      <c r="AD189" s="17"/>
      <c r="AE189" s="17"/>
      <c r="AF189" s="17"/>
      <c r="AG189" s="17"/>
      <c r="AH189" s="17"/>
      <c r="AI189" s="17"/>
      <c r="AJ189" s="17"/>
      <c r="AK189" s="17"/>
      <c r="AL189" s="17"/>
      <c r="AM189" s="17"/>
      <c r="AN189" s="17"/>
      <c r="AO189" s="17"/>
      <c r="AP189" s="17"/>
      <c r="AQ189" s="17"/>
      <c r="AR189" s="17"/>
      <c r="AS189" s="17"/>
      <c r="AT189" s="17"/>
      <c r="AU189" s="17"/>
      <c r="AV189" s="17"/>
      <c r="AW189" s="17"/>
      <c r="AX189" s="17"/>
      <c r="AY189" s="17"/>
      <c r="AZ189" s="17"/>
      <c r="BA189" s="17"/>
      <c r="BB189" s="17"/>
      <c r="BC189" s="17"/>
      <c r="BD189" s="17"/>
      <c r="BE189" s="17"/>
      <c r="BF189" s="17"/>
      <c r="BG189" s="17"/>
      <c r="BH189" s="17"/>
      <c r="BI189" s="17"/>
      <c r="BJ189" s="17"/>
      <c r="BK189" s="17"/>
      <c r="BL189" s="17"/>
      <c r="BM189" s="17"/>
      <c r="BN189" s="17"/>
      <c r="BO189" s="17"/>
      <c r="BP189" s="17"/>
      <c r="BQ189" s="17"/>
      <c r="BR189" s="17"/>
      <c r="BS189" s="17"/>
      <c r="BT189" s="17"/>
      <c r="BU189" s="17"/>
      <c r="BV189" s="17"/>
      <c r="BW189" s="17"/>
      <c r="BX189" s="17"/>
      <c r="BY189" s="17"/>
      <c r="BZ189" s="17"/>
      <c r="CA189" s="17"/>
      <c r="CB189" s="17"/>
      <c r="CC189" s="17"/>
      <c r="CD189" s="17"/>
      <c r="CE189" s="17"/>
      <c r="CF189" s="17"/>
      <c r="CG189" s="17"/>
      <c r="CH189" s="17"/>
      <c r="CI189" s="17"/>
      <c r="CJ189" s="17"/>
      <c r="CK189" s="17"/>
      <c r="CL189" s="17"/>
      <c r="CM189" s="17"/>
      <c r="CN189" s="17"/>
      <c r="CO189" s="17"/>
      <c r="CP189" s="17"/>
      <c r="CQ189" s="17"/>
      <c r="CR189" s="17"/>
      <c r="CS189" s="17"/>
      <c r="CT189" s="17"/>
      <c r="CU189" s="17"/>
      <c r="CV189" s="17"/>
      <c r="CW189" s="17"/>
      <c r="CX189" s="17"/>
      <c r="CY189" s="17"/>
      <c r="CZ189" s="17"/>
      <c r="DA189" s="17"/>
      <c r="DB189" s="17"/>
      <c r="DC189" s="17"/>
      <c r="DD189" s="17"/>
      <c r="DE189" s="17"/>
      <c r="DF189" s="17"/>
      <c r="DG189" s="17"/>
      <c r="DH189" s="17"/>
      <c r="DI189" s="17"/>
      <c r="DJ189" s="17"/>
      <c r="DK189" s="17"/>
      <c r="DL189" s="17"/>
      <c r="DM189" s="17"/>
      <c r="DN189" s="17"/>
      <c r="DO189" s="17"/>
      <c r="DP189" s="17"/>
      <c r="DQ189" s="17"/>
      <c r="DR189" s="17"/>
      <c r="DS189" s="17"/>
      <c r="DT189" s="17"/>
      <c r="DU189" s="17"/>
      <c r="DV189" s="17"/>
      <c r="DW189" s="17"/>
      <c r="DX189" s="17"/>
      <c r="DY189" s="17"/>
      <c r="DZ189" s="17"/>
      <c r="EA189" s="17"/>
      <c r="EB189" s="17"/>
      <c r="EC189" s="17"/>
      <c r="ED189" s="17"/>
      <c r="EE189" s="17"/>
      <c r="EF189" s="17"/>
      <c r="EG189" s="17"/>
      <c r="EH189" s="17"/>
      <c r="EI189" s="17"/>
      <c r="EJ189" s="17"/>
      <c r="EK189" s="17"/>
      <c r="EL189" s="17"/>
      <c r="EM189" s="17"/>
      <c r="EN189" s="17"/>
      <c r="EO189" s="17"/>
      <c r="EP189" s="17"/>
      <c r="EQ189" s="17"/>
      <c r="ER189" s="17"/>
      <c r="ES189" s="17"/>
      <c r="ET189" s="17"/>
      <c r="EU189" s="17"/>
      <c r="EV189" s="17"/>
      <c r="EW189" s="17"/>
      <c r="EX189" s="17"/>
      <c r="EY189" s="17"/>
      <c r="EZ189" s="17"/>
      <c r="FA189" s="17"/>
      <c r="FB189" s="17"/>
      <c r="FC189" s="17"/>
      <c r="FD189" s="17"/>
      <c r="FE189" s="17"/>
      <c r="FF189" s="17"/>
      <c r="FG189" s="17"/>
      <c r="FH189" s="17"/>
      <c r="FI189" s="17"/>
      <c r="FJ189" s="17"/>
      <c r="FK189" s="17"/>
      <c r="FL189" s="17"/>
      <c r="FM189" s="17"/>
      <c r="FN189" s="17"/>
      <c r="FO189" s="17"/>
      <c r="FP189" s="17"/>
      <c r="FQ189" s="17"/>
      <c r="FR189" s="17"/>
      <c r="FS189" s="17"/>
      <c r="FT189" s="17"/>
      <c r="FU189" s="17"/>
      <c r="FV189" s="17"/>
      <c r="FW189" s="17"/>
      <c r="FX189" s="17"/>
      <c r="FY189" s="17"/>
      <c r="FZ189" s="17"/>
      <c r="GA189" s="17"/>
      <c r="GB189" s="17"/>
      <c r="GC189" s="17"/>
      <c r="GD189" s="17"/>
      <c r="GE189" s="17"/>
      <c r="GF189" s="17"/>
      <c r="GG189" s="17"/>
      <c r="GH189" s="17"/>
      <c r="GI189" s="17"/>
      <c r="GJ189" s="17"/>
      <c r="GK189" s="17"/>
      <c r="GL189" s="17"/>
      <c r="GM189" s="17"/>
      <c r="GN189" s="17"/>
      <c r="GO189" s="17"/>
      <c r="GP189" s="17"/>
      <c r="GQ189" s="17"/>
      <c r="GR189" s="17"/>
      <c r="GS189" s="17"/>
      <c r="GT189" s="17"/>
      <c r="GU189" s="17"/>
      <c r="GV189" s="17"/>
      <c r="GW189" s="17"/>
      <c r="GX189" s="17"/>
      <c r="GY189" s="17"/>
      <c r="GZ189" s="17"/>
      <c r="HA189" s="17"/>
      <c r="HB189" s="17"/>
      <c r="HC189" s="17"/>
      <c r="HD189" s="17"/>
      <c r="HE189" s="17"/>
      <c r="HF189" s="17"/>
      <c r="HG189" s="17"/>
      <c r="HH189" s="17"/>
      <c r="HI189" s="17"/>
      <c r="HJ189" s="17"/>
      <c r="HK189" s="17"/>
      <c r="HL189" s="17"/>
      <c r="HM189" s="17"/>
      <c r="HN189" s="17"/>
      <c r="HO189" s="17"/>
      <c r="HP189" s="17"/>
      <c r="HQ189" s="17"/>
      <c r="HR189" s="17"/>
      <c r="HS189" s="17"/>
      <c r="HT189" s="17"/>
      <c r="HU189" s="17"/>
      <c r="HV189" s="17"/>
    </row>
    <row r="190" spans="1:230" ht="6" customHeight="1">
      <c r="A190" s="42"/>
      <c r="B190" s="42"/>
      <c r="C190" s="42"/>
      <c r="D190" s="42"/>
      <c r="E190" s="42"/>
      <c r="F190" s="42"/>
      <c r="G190" s="42"/>
      <c r="H190" s="42"/>
      <c r="I190" s="42"/>
      <c r="J190" s="42"/>
      <c r="K190" s="42"/>
      <c r="L190" s="42"/>
      <c r="M190" s="42"/>
      <c r="N190" s="42"/>
      <c r="O190" s="42"/>
      <c r="P190" s="42"/>
      <c r="Q190" s="42"/>
      <c r="R190" s="42"/>
      <c r="S190" s="42"/>
      <c r="T190" s="42"/>
      <c r="U190" s="42"/>
      <c r="V190" s="42"/>
      <c r="W190" s="42"/>
      <c r="X190" s="42"/>
      <c r="Y190" s="42"/>
      <c r="Z190" s="42"/>
      <c r="AA190" s="42"/>
      <c r="AB190" s="42"/>
      <c r="AC190" s="74"/>
      <c r="AD190" s="74"/>
    </row>
    <row r="191" spans="1:230">
      <c r="A191" s="15"/>
      <c r="B191" s="15"/>
      <c r="C191" s="15"/>
      <c r="D191" s="15"/>
      <c r="E191" s="15"/>
      <c r="F191" s="15"/>
      <c r="G191" s="15"/>
      <c r="H191" s="15"/>
      <c r="I191" s="15"/>
      <c r="J191" s="15"/>
      <c r="K191" s="15"/>
      <c r="L191" s="15"/>
      <c r="M191" s="15"/>
      <c r="N191" s="15"/>
      <c r="O191" s="15"/>
      <c r="P191" s="15"/>
      <c r="Q191" s="15"/>
      <c r="R191" s="15"/>
      <c r="S191" s="15"/>
      <c r="T191" s="15"/>
      <c r="U191" s="15"/>
      <c r="AC191" s="74"/>
      <c r="AD191" s="74"/>
    </row>
    <row r="192" spans="1:230">
      <c r="A192" s="15"/>
      <c r="B192" s="15"/>
      <c r="C192" s="15"/>
      <c r="D192" s="15"/>
      <c r="E192" s="15"/>
      <c r="F192" s="15"/>
      <c r="G192" s="15"/>
      <c r="H192" s="15"/>
      <c r="I192" s="15"/>
      <c r="J192" s="15"/>
      <c r="K192" s="15"/>
      <c r="L192" s="15"/>
      <c r="M192" s="15"/>
      <c r="N192" s="15"/>
      <c r="O192" s="15"/>
      <c r="P192" s="15"/>
      <c r="Q192" s="15"/>
      <c r="R192" s="15"/>
      <c r="S192" s="15"/>
      <c r="T192" s="15"/>
      <c r="U192" s="15"/>
      <c r="V192" s="18"/>
      <c r="AC192" s="71"/>
      <c r="AD192" s="72"/>
    </row>
    <row r="193" spans="1:21">
      <c r="A193" s="15"/>
      <c r="B193" s="15"/>
      <c r="C193" s="15"/>
      <c r="D193" s="15"/>
      <c r="E193" s="15"/>
      <c r="F193" s="15"/>
      <c r="G193" s="15"/>
      <c r="H193" s="15"/>
      <c r="I193" s="15"/>
      <c r="J193" s="15"/>
      <c r="K193" s="15"/>
      <c r="L193" s="15"/>
      <c r="M193" s="15"/>
      <c r="N193" s="15"/>
      <c r="O193" s="15"/>
      <c r="P193" s="15"/>
      <c r="Q193" s="15"/>
      <c r="R193" s="15"/>
      <c r="S193" s="15"/>
      <c r="T193" s="15"/>
      <c r="U193" s="15"/>
    </row>
    <row r="194" spans="1:21">
      <c r="A194" s="15"/>
      <c r="B194" s="15"/>
      <c r="C194" s="15"/>
      <c r="D194" s="15"/>
      <c r="E194" s="15"/>
      <c r="F194" s="15"/>
      <c r="G194" s="15"/>
      <c r="H194" s="15"/>
      <c r="I194" s="15"/>
      <c r="J194" s="15"/>
      <c r="K194" s="15"/>
      <c r="L194" s="15"/>
      <c r="M194" s="15"/>
      <c r="N194" s="15"/>
      <c r="O194" s="15"/>
      <c r="P194" s="15"/>
      <c r="Q194" s="15"/>
      <c r="R194" s="15"/>
      <c r="S194" s="15"/>
      <c r="T194" s="15"/>
      <c r="U194" s="15"/>
    </row>
    <row r="195" spans="1:21">
      <c r="A195" s="15"/>
      <c r="B195" s="15"/>
      <c r="C195" s="15"/>
      <c r="D195" s="15"/>
      <c r="E195" s="15"/>
      <c r="F195" s="15"/>
      <c r="G195" s="15"/>
      <c r="H195" s="15"/>
      <c r="I195" s="15"/>
      <c r="J195" s="15"/>
      <c r="K195" s="15"/>
      <c r="L195" s="15"/>
      <c r="M195" s="15"/>
      <c r="N195" s="15"/>
      <c r="O195" s="15"/>
      <c r="P195" s="15"/>
      <c r="Q195" s="15"/>
      <c r="R195" s="15"/>
      <c r="S195" s="15"/>
      <c r="T195" s="15"/>
      <c r="U195" s="15"/>
    </row>
    <row r="196" spans="1:21">
      <c r="A196" s="15"/>
      <c r="B196" s="15"/>
      <c r="C196" s="15"/>
      <c r="D196" s="15"/>
      <c r="E196" s="15"/>
      <c r="F196" s="15"/>
      <c r="G196" s="15"/>
      <c r="H196" s="15"/>
      <c r="I196" s="15"/>
      <c r="J196" s="15"/>
      <c r="K196" s="15"/>
      <c r="L196" s="15"/>
      <c r="M196" s="15"/>
      <c r="N196" s="15"/>
      <c r="O196" s="15"/>
      <c r="P196" s="15"/>
      <c r="Q196" s="15"/>
      <c r="R196" s="15"/>
      <c r="S196" s="15"/>
      <c r="T196" s="15"/>
      <c r="U196" s="15"/>
    </row>
    <row r="197" spans="1:21">
      <c r="A197" s="15"/>
      <c r="B197" s="15"/>
      <c r="C197" s="15"/>
      <c r="D197" s="15"/>
      <c r="E197" s="15"/>
      <c r="F197" s="15"/>
      <c r="G197" s="15"/>
      <c r="H197" s="15"/>
      <c r="I197" s="15"/>
      <c r="J197" s="15"/>
      <c r="K197" s="15"/>
      <c r="L197" s="15"/>
      <c r="M197" s="15"/>
      <c r="N197" s="15"/>
      <c r="O197" s="15"/>
      <c r="P197" s="15"/>
      <c r="Q197" s="15"/>
      <c r="R197" s="15"/>
      <c r="S197" s="15"/>
      <c r="T197" s="15"/>
      <c r="U197" s="15"/>
    </row>
    <row r="198" spans="1:21">
      <c r="A198" s="15"/>
      <c r="B198" s="15"/>
      <c r="C198" s="15"/>
      <c r="D198" s="15"/>
      <c r="E198" s="15"/>
      <c r="F198" s="15"/>
      <c r="G198" s="15"/>
      <c r="H198" s="15"/>
      <c r="I198" s="15"/>
      <c r="J198" s="15"/>
      <c r="K198" s="15"/>
      <c r="L198" s="15"/>
      <c r="M198" s="15"/>
      <c r="N198" s="15"/>
      <c r="O198" s="15"/>
      <c r="P198" s="15"/>
      <c r="Q198" s="15"/>
      <c r="R198" s="15"/>
      <c r="S198" s="15"/>
      <c r="T198" s="15"/>
      <c r="U198" s="15"/>
    </row>
    <row r="199" spans="1:21">
      <c r="A199" s="15"/>
      <c r="B199" s="15"/>
      <c r="C199" s="15"/>
      <c r="D199" s="15"/>
      <c r="E199" s="15"/>
      <c r="F199" s="15"/>
      <c r="G199" s="15"/>
      <c r="H199" s="15"/>
      <c r="I199" s="15"/>
      <c r="J199" s="15"/>
      <c r="K199" s="15"/>
      <c r="L199" s="15"/>
      <c r="M199" s="15"/>
      <c r="N199" s="15"/>
      <c r="O199" s="15"/>
      <c r="P199" s="15"/>
      <c r="Q199" s="15"/>
      <c r="R199" s="15"/>
      <c r="S199" s="15"/>
      <c r="T199" s="15"/>
      <c r="U199" s="15"/>
    </row>
    <row r="200" spans="1:21">
      <c r="A200" s="15"/>
      <c r="B200" s="15"/>
      <c r="C200" s="15"/>
      <c r="D200" s="15"/>
      <c r="E200" s="15"/>
      <c r="F200" s="15"/>
      <c r="G200" s="15"/>
      <c r="H200" s="15"/>
      <c r="I200" s="15"/>
      <c r="J200" s="15"/>
      <c r="K200" s="15"/>
      <c r="L200" s="15"/>
      <c r="M200" s="15"/>
      <c r="N200" s="15"/>
      <c r="O200" s="15"/>
      <c r="P200" s="15"/>
      <c r="Q200" s="15"/>
      <c r="R200" s="15"/>
      <c r="S200" s="15"/>
      <c r="T200" s="15"/>
      <c r="U200" s="15"/>
    </row>
    <row r="201" spans="1:21">
      <c r="A201" s="15"/>
      <c r="B201" s="15"/>
      <c r="C201" s="15"/>
      <c r="D201" s="15"/>
      <c r="E201" s="15"/>
      <c r="F201" s="15"/>
      <c r="G201" s="15"/>
      <c r="H201" s="15"/>
      <c r="I201" s="15"/>
      <c r="J201" s="15"/>
      <c r="K201" s="15"/>
      <c r="L201" s="15"/>
      <c r="M201" s="15"/>
      <c r="N201" s="15"/>
      <c r="O201" s="15"/>
      <c r="P201" s="15"/>
      <c r="Q201" s="15"/>
      <c r="R201" s="15"/>
      <c r="S201" s="15"/>
      <c r="T201" s="15"/>
      <c r="U201" s="15"/>
    </row>
    <row r="202" spans="1:21">
      <c r="A202" s="15"/>
      <c r="B202" s="15"/>
      <c r="C202" s="15"/>
      <c r="D202" s="15"/>
      <c r="E202" s="15"/>
      <c r="F202" s="15"/>
      <c r="G202" s="15"/>
      <c r="H202" s="15"/>
      <c r="I202" s="15"/>
      <c r="J202" s="15"/>
      <c r="K202" s="15"/>
      <c r="L202" s="15"/>
      <c r="M202" s="15"/>
      <c r="N202" s="15"/>
      <c r="O202" s="15"/>
      <c r="P202" s="15"/>
      <c r="Q202" s="15"/>
      <c r="R202" s="15"/>
      <c r="S202" s="15"/>
      <c r="T202" s="15"/>
      <c r="U202" s="15"/>
    </row>
    <row r="203" spans="1:21">
      <c r="A203" s="15"/>
      <c r="B203" s="15"/>
      <c r="C203" s="15"/>
      <c r="D203" s="15"/>
      <c r="E203" s="15"/>
      <c r="F203" s="15"/>
      <c r="G203" s="15"/>
      <c r="H203" s="15"/>
      <c r="I203" s="15"/>
      <c r="J203" s="15"/>
      <c r="K203" s="15"/>
      <c r="L203" s="15"/>
      <c r="M203" s="15"/>
      <c r="N203" s="15"/>
      <c r="O203" s="15"/>
      <c r="P203" s="15"/>
      <c r="Q203" s="15"/>
      <c r="R203" s="15"/>
      <c r="S203" s="15"/>
      <c r="T203" s="15"/>
      <c r="U203" s="15"/>
    </row>
    <row r="204" spans="1:21">
      <c r="A204" s="15"/>
      <c r="B204" s="15"/>
      <c r="C204" s="15"/>
      <c r="D204" s="15"/>
      <c r="E204" s="15"/>
      <c r="F204" s="15"/>
      <c r="G204" s="15"/>
      <c r="H204" s="15"/>
      <c r="I204" s="15"/>
      <c r="J204" s="15"/>
      <c r="K204" s="15"/>
      <c r="L204" s="15"/>
      <c r="M204" s="15"/>
      <c r="N204" s="15"/>
      <c r="O204" s="15"/>
      <c r="P204" s="15"/>
      <c r="Q204" s="15"/>
      <c r="R204" s="15"/>
      <c r="S204" s="15"/>
      <c r="T204" s="15"/>
      <c r="U204" s="15"/>
    </row>
    <row r="205" spans="1:21">
      <c r="A205" s="15"/>
      <c r="B205" s="15"/>
      <c r="C205" s="15"/>
      <c r="D205" s="15"/>
      <c r="E205" s="15"/>
      <c r="F205" s="15"/>
      <c r="G205" s="15"/>
      <c r="H205" s="15"/>
      <c r="I205" s="15"/>
      <c r="J205" s="15"/>
      <c r="K205" s="15"/>
      <c r="L205" s="15"/>
      <c r="M205" s="15"/>
      <c r="N205" s="15"/>
      <c r="O205" s="15"/>
      <c r="P205" s="15"/>
      <c r="Q205" s="15"/>
      <c r="R205" s="15"/>
      <c r="S205" s="15"/>
      <c r="T205" s="15"/>
      <c r="U205" s="15"/>
    </row>
    <row r="206" spans="1:21">
      <c r="A206" s="15"/>
      <c r="B206" s="15"/>
      <c r="C206" s="15"/>
      <c r="D206" s="15"/>
      <c r="E206" s="15"/>
      <c r="F206" s="15"/>
      <c r="G206" s="15"/>
      <c r="H206" s="15"/>
      <c r="I206" s="15"/>
      <c r="J206" s="15"/>
      <c r="K206" s="15"/>
      <c r="L206" s="15"/>
      <c r="M206" s="15"/>
      <c r="N206" s="15"/>
      <c r="O206" s="15"/>
      <c r="P206" s="15"/>
      <c r="Q206" s="15"/>
      <c r="R206" s="15"/>
      <c r="S206" s="15"/>
      <c r="T206" s="15"/>
      <c r="U206" s="15"/>
    </row>
    <row r="207" spans="1:21">
      <c r="A207" s="15"/>
      <c r="B207" s="15"/>
      <c r="C207" s="15"/>
      <c r="D207" s="15"/>
      <c r="E207" s="15"/>
      <c r="F207" s="15"/>
      <c r="G207" s="15"/>
      <c r="H207" s="15"/>
      <c r="I207" s="15"/>
      <c r="J207" s="15"/>
      <c r="K207" s="15"/>
      <c r="L207" s="15"/>
      <c r="M207" s="15"/>
      <c r="N207" s="15"/>
      <c r="O207" s="15"/>
      <c r="P207" s="15"/>
      <c r="Q207" s="15"/>
      <c r="R207" s="15"/>
      <c r="S207" s="15"/>
      <c r="T207" s="15"/>
      <c r="U207" s="15"/>
    </row>
    <row r="208" spans="1:21">
      <c r="A208" s="15"/>
      <c r="B208" s="15"/>
      <c r="C208" s="15"/>
      <c r="D208" s="15"/>
      <c r="E208" s="15"/>
      <c r="F208" s="15"/>
      <c r="G208" s="15"/>
      <c r="H208" s="15"/>
      <c r="I208" s="15"/>
      <c r="J208" s="15"/>
      <c r="K208" s="15"/>
      <c r="L208" s="15"/>
      <c r="M208" s="15"/>
      <c r="N208" s="15"/>
      <c r="O208" s="15"/>
      <c r="P208" s="15"/>
      <c r="Q208" s="15"/>
      <c r="R208" s="15"/>
      <c r="S208" s="15"/>
      <c r="T208" s="15"/>
      <c r="U208" s="15"/>
    </row>
    <row r="209" spans="1:21">
      <c r="A209" s="15"/>
      <c r="B209" s="15"/>
      <c r="C209" s="15"/>
      <c r="D209" s="15"/>
      <c r="E209" s="15"/>
      <c r="F209" s="15"/>
      <c r="G209" s="15"/>
      <c r="H209" s="15"/>
      <c r="I209" s="15"/>
      <c r="J209" s="15"/>
      <c r="K209" s="15"/>
      <c r="L209" s="15"/>
      <c r="M209" s="15"/>
      <c r="N209" s="15"/>
      <c r="O209" s="15"/>
      <c r="P209" s="15"/>
      <c r="Q209" s="15"/>
      <c r="R209" s="15"/>
      <c r="S209" s="15"/>
      <c r="T209" s="15"/>
      <c r="U209" s="15"/>
    </row>
    <row r="210" spans="1:21">
      <c r="A210" s="15"/>
      <c r="B210" s="15"/>
      <c r="C210" s="15"/>
      <c r="D210" s="15"/>
      <c r="E210" s="15"/>
      <c r="F210" s="15"/>
      <c r="G210" s="15"/>
      <c r="H210" s="15"/>
      <c r="I210" s="15"/>
      <c r="J210" s="15"/>
      <c r="K210" s="15"/>
      <c r="L210" s="15"/>
      <c r="M210" s="15"/>
      <c r="N210" s="15"/>
      <c r="O210" s="15"/>
      <c r="P210" s="15"/>
      <c r="Q210" s="15"/>
      <c r="R210" s="15"/>
      <c r="S210" s="15"/>
      <c r="T210" s="15"/>
      <c r="U210" s="15"/>
    </row>
    <row r="211" spans="1:21">
      <c r="A211" s="15"/>
      <c r="B211" s="15"/>
      <c r="C211" s="15"/>
      <c r="D211" s="15"/>
      <c r="E211" s="15"/>
      <c r="F211" s="15"/>
      <c r="G211" s="15"/>
      <c r="H211" s="15"/>
      <c r="I211" s="15"/>
      <c r="J211" s="15"/>
      <c r="K211" s="15"/>
      <c r="L211" s="15"/>
      <c r="M211" s="15"/>
      <c r="N211" s="15"/>
      <c r="O211" s="15"/>
      <c r="P211" s="15"/>
      <c r="Q211" s="15"/>
      <c r="R211" s="15"/>
      <c r="S211" s="15"/>
      <c r="T211" s="15"/>
      <c r="U211" s="15"/>
    </row>
    <row r="212" spans="1:21">
      <c r="A212" s="15"/>
      <c r="B212" s="15"/>
      <c r="C212" s="15"/>
      <c r="D212" s="15"/>
      <c r="E212" s="15"/>
      <c r="F212" s="15"/>
      <c r="G212" s="15"/>
      <c r="H212" s="15"/>
      <c r="I212" s="15"/>
      <c r="J212" s="15"/>
      <c r="K212" s="15"/>
      <c r="L212" s="15"/>
      <c r="M212" s="15"/>
      <c r="N212" s="15"/>
      <c r="O212" s="15"/>
      <c r="P212" s="15"/>
      <c r="Q212" s="15"/>
      <c r="R212" s="15"/>
      <c r="S212" s="15"/>
      <c r="T212" s="15"/>
      <c r="U212" s="15"/>
    </row>
    <row r="213" spans="1:21">
      <c r="A213" s="15"/>
      <c r="B213" s="15"/>
      <c r="C213" s="15"/>
      <c r="D213" s="15"/>
      <c r="E213" s="15"/>
      <c r="F213" s="15"/>
      <c r="G213" s="15"/>
      <c r="H213" s="15"/>
      <c r="I213" s="15"/>
      <c r="J213" s="15"/>
      <c r="K213" s="15"/>
      <c r="L213" s="15"/>
      <c r="M213" s="15"/>
      <c r="N213" s="15"/>
      <c r="O213" s="15"/>
      <c r="P213" s="15"/>
      <c r="Q213" s="15"/>
      <c r="R213" s="15"/>
      <c r="S213" s="15"/>
      <c r="T213" s="15"/>
      <c r="U213" s="15"/>
    </row>
    <row r="214" spans="1:21">
      <c r="A214" s="15"/>
      <c r="B214" s="15"/>
      <c r="C214" s="15"/>
      <c r="D214" s="15"/>
      <c r="E214" s="15"/>
      <c r="F214" s="15"/>
      <c r="G214" s="15"/>
      <c r="H214" s="15"/>
      <c r="I214" s="15"/>
      <c r="J214" s="15"/>
      <c r="K214" s="15"/>
      <c r="L214" s="15"/>
      <c r="M214" s="15"/>
      <c r="N214" s="15"/>
      <c r="O214" s="15"/>
      <c r="P214" s="15"/>
      <c r="Q214" s="15"/>
      <c r="R214" s="15"/>
      <c r="S214" s="15"/>
      <c r="T214" s="15"/>
      <c r="U214" s="15"/>
    </row>
    <row r="215" spans="1:21">
      <c r="A215" s="15"/>
      <c r="B215" s="15"/>
      <c r="C215" s="15"/>
      <c r="D215" s="15"/>
      <c r="E215" s="15"/>
      <c r="F215" s="15"/>
      <c r="G215" s="15"/>
      <c r="H215" s="15"/>
      <c r="I215" s="15"/>
      <c r="J215" s="15"/>
      <c r="K215" s="15"/>
      <c r="L215" s="15"/>
      <c r="M215" s="15"/>
      <c r="N215" s="15"/>
      <c r="O215" s="15"/>
      <c r="P215" s="15"/>
      <c r="Q215" s="15"/>
      <c r="R215" s="15"/>
      <c r="S215" s="15"/>
      <c r="T215" s="15"/>
      <c r="U215" s="15"/>
    </row>
    <row r="216" spans="1:21">
      <c r="A216" s="15"/>
      <c r="B216" s="15"/>
      <c r="C216" s="15"/>
      <c r="D216" s="15"/>
      <c r="E216" s="15"/>
      <c r="F216" s="15"/>
      <c r="G216" s="15"/>
      <c r="H216" s="15"/>
      <c r="I216" s="15"/>
      <c r="J216" s="15"/>
      <c r="K216" s="15"/>
      <c r="L216" s="15"/>
      <c r="M216" s="15"/>
      <c r="N216" s="15"/>
      <c r="O216" s="15"/>
      <c r="P216" s="15"/>
      <c r="Q216" s="15"/>
      <c r="R216" s="15"/>
      <c r="S216" s="15"/>
      <c r="T216" s="15"/>
      <c r="U216" s="15"/>
    </row>
    <row r="217" spans="1:21">
      <c r="A217" s="15"/>
      <c r="B217" s="15"/>
      <c r="C217" s="15"/>
      <c r="D217" s="15"/>
      <c r="E217" s="15"/>
      <c r="F217" s="15"/>
      <c r="G217" s="15"/>
      <c r="H217" s="15"/>
      <c r="I217" s="15"/>
      <c r="J217" s="15"/>
      <c r="K217" s="15"/>
      <c r="L217" s="15"/>
      <c r="M217" s="15"/>
      <c r="N217" s="15"/>
      <c r="O217" s="15"/>
      <c r="P217" s="15"/>
      <c r="Q217" s="15"/>
      <c r="R217" s="15"/>
      <c r="S217" s="15"/>
      <c r="T217" s="15"/>
      <c r="U217" s="15"/>
    </row>
    <row r="218" spans="1:21">
      <c r="A218" s="15"/>
      <c r="B218" s="15"/>
      <c r="C218" s="15"/>
      <c r="D218" s="15"/>
      <c r="E218" s="15"/>
      <c r="F218" s="15"/>
      <c r="G218" s="15"/>
      <c r="H218" s="15"/>
      <c r="I218" s="15"/>
      <c r="J218" s="15"/>
      <c r="K218" s="15"/>
      <c r="L218" s="15"/>
      <c r="M218" s="15"/>
      <c r="N218" s="15"/>
      <c r="O218" s="15"/>
      <c r="P218" s="15"/>
      <c r="Q218" s="15"/>
      <c r="R218" s="15"/>
      <c r="S218" s="15"/>
      <c r="T218" s="15"/>
      <c r="U218" s="15"/>
    </row>
    <row r="219" spans="1:21">
      <c r="A219" s="15"/>
      <c r="B219" s="15"/>
      <c r="C219" s="15"/>
      <c r="D219" s="15"/>
      <c r="E219" s="15"/>
      <c r="F219" s="15"/>
      <c r="G219" s="15"/>
      <c r="H219" s="15"/>
      <c r="I219" s="15"/>
      <c r="J219" s="15"/>
      <c r="K219" s="15"/>
      <c r="L219" s="15"/>
      <c r="M219" s="15"/>
      <c r="N219" s="15"/>
      <c r="O219" s="15"/>
      <c r="P219" s="15"/>
      <c r="Q219" s="15"/>
      <c r="R219" s="15"/>
      <c r="S219" s="15"/>
      <c r="T219" s="15"/>
      <c r="U219" s="15"/>
    </row>
    <row r="220" spans="1:21">
      <c r="A220" s="15"/>
      <c r="B220" s="15"/>
      <c r="C220" s="15"/>
      <c r="D220" s="15"/>
      <c r="E220" s="15"/>
      <c r="F220" s="15"/>
      <c r="G220" s="15"/>
      <c r="H220" s="15"/>
      <c r="I220" s="15"/>
      <c r="J220" s="15"/>
      <c r="K220" s="15"/>
      <c r="L220" s="15"/>
      <c r="M220" s="15"/>
      <c r="N220" s="15"/>
      <c r="O220" s="15"/>
      <c r="P220" s="15"/>
      <c r="Q220" s="15"/>
      <c r="R220" s="15"/>
      <c r="S220" s="15"/>
      <c r="T220" s="15"/>
      <c r="U220" s="15"/>
    </row>
    <row r="221" spans="1:21">
      <c r="A221" s="15"/>
      <c r="B221" s="15"/>
      <c r="C221" s="15"/>
      <c r="D221" s="15"/>
      <c r="E221" s="15"/>
      <c r="F221" s="15"/>
      <c r="G221" s="15"/>
      <c r="H221" s="15"/>
      <c r="I221" s="15"/>
      <c r="J221" s="15"/>
      <c r="K221" s="15"/>
      <c r="L221" s="15"/>
      <c r="M221" s="15"/>
      <c r="N221" s="15"/>
      <c r="O221" s="15"/>
      <c r="P221" s="15"/>
      <c r="Q221" s="15"/>
      <c r="R221" s="15"/>
      <c r="S221" s="15"/>
      <c r="T221" s="15"/>
      <c r="U221" s="15"/>
    </row>
    <row r="222" spans="1:21">
      <c r="A222" s="15"/>
      <c r="B222" s="15"/>
      <c r="C222" s="15"/>
      <c r="D222" s="15"/>
      <c r="E222" s="15"/>
      <c r="F222" s="15"/>
      <c r="G222" s="15"/>
      <c r="H222" s="15"/>
      <c r="I222" s="15"/>
      <c r="J222" s="15"/>
      <c r="K222" s="15"/>
      <c r="L222" s="15"/>
      <c r="M222" s="15"/>
      <c r="N222" s="15"/>
      <c r="O222" s="15"/>
      <c r="P222" s="15"/>
      <c r="Q222" s="15"/>
      <c r="R222" s="15"/>
      <c r="S222" s="15"/>
      <c r="T222" s="15"/>
      <c r="U222" s="15"/>
    </row>
    <row r="223" spans="1:21">
      <c r="A223" s="15"/>
      <c r="B223" s="15"/>
      <c r="C223" s="15"/>
      <c r="D223" s="15"/>
      <c r="E223" s="15"/>
      <c r="F223" s="15"/>
      <c r="G223" s="15"/>
      <c r="H223" s="15"/>
      <c r="I223" s="15"/>
      <c r="J223" s="15"/>
      <c r="K223" s="15"/>
      <c r="L223" s="15"/>
      <c r="M223" s="15"/>
      <c r="N223" s="15"/>
      <c r="O223" s="15"/>
      <c r="P223" s="15"/>
      <c r="Q223" s="15"/>
      <c r="R223" s="15"/>
      <c r="S223" s="15"/>
      <c r="T223" s="15"/>
      <c r="U223" s="15"/>
    </row>
    <row r="224" spans="1:21">
      <c r="A224" s="15"/>
      <c r="B224" s="15"/>
      <c r="C224" s="15"/>
      <c r="D224" s="15"/>
      <c r="E224" s="15"/>
      <c r="F224" s="15"/>
      <c r="G224" s="15"/>
      <c r="H224" s="15"/>
      <c r="I224" s="15"/>
      <c r="J224" s="15"/>
      <c r="K224" s="15"/>
      <c r="L224" s="15"/>
      <c r="M224" s="15"/>
      <c r="N224" s="15"/>
      <c r="O224" s="15"/>
      <c r="P224" s="15"/>
      <c r="Q224" s="15"/>
      <c r="R224" s="15"/>
      <c r="S224" s="15"/>
      <c r="T224" s="15"/>
      <c r="U224" s="15"/>
    </row>
    <row r="225" spans="1:21">
      <c r="A225" s="15"/>
      <c r="B225" s="15"/>
      <c r="C225" s="15"/>
      <c r="D225" s="15"/>
      <c r="E225" s="15"/>
      <c r="F225" s="15"/>
      <c r="G225" s="15"/>
      <c r="H225" s="15"/>
      <c r="I225" s="15"/>
      <c r="J225" s="15"/>
      <c r="K225" s="15"/>
      <c r="L225" s="15"/>
      <c r="M225" s="15"/>
      <c r="N225" s="15"/>
      <c r="O225" s="15"/>
      <c r="P225" s="15"/>
      <c r="Q225" s="15"/>
      <c r="R225" s="15"/>
      <c r="S225" s="15"/>
      <c r="T225" s="15"/>
      <c r="U225" s="15"/>
    </row>
    <row r="226" spans="1:21">
      <c r="A226" s="15"/>
      <c r="B226" s="15"/>
      <c r="C226" s="15"/>
      <c r="D226" s="15"/>
      <c r="E226" s="15"/>
      <c r="F226" s="15"/>
      <c r="G226" s="15"/>
      <c r="H226" s="15"/>
      <c r="I226" s="15"/>
      <c r="J226" s="15"/>
      <c r="K226" s="15"/>
      <c r="L226" s="15"/>
      <c r="M226" s="15"/>
      <c r="N226" s="15"/>
      <c r="O226" s="15"/>
      <c r="P226" s="15"/>
      <c r="Q226" s="15"/>
      <c r="R226" s="15"/>
      <c r="S226" s="15"/>
      <c r="T226" s="15"/>
      <c r="U226" s="15"/>
    </row>
    <row r="227" spans="1:21">
      <c r="A227" s="15"/>
      <c r="B227" s="15"/>
      <c r="C227" s="15"/>
      <c r="D227" s="15"/>
      <c r="E227" s="15"/>
      <c r="F227" s="15"/>
      <c r="G227" s="15"/>
      <c r="H227" s="15"/>
      <c r="I227" s="15"/>
      <c r="J227" s="15"/>
      <c r="K227" s="15"/>
      <c r="L227" s="15"/>
      <c r="M227" s="15"/>
      <c r="N227" s="15"/>
      <c r="O227" s="15"/>
      <c r="P227" s="15"/>
      <c r="Q227" s="15"/>
      <c r="R227" s="15"/>
      <c r="S227" s="15"/>
      <c r="T227" s="15"/>
      <c r="U227" s="15"/>
    </row>
    <row r="228" spans="1:21">
      <c r="A228" s="15"/>
      <c r="B228" s="15"/>
      <c r="C228" s="15"/>
      <c r="D228" s="15"/>
      <c r="E228" s="15"/>
      <c r="F228" s="15"/>
      <c r="G228" s="15"/>
      <c r="H228" s="15"/>
      <c r="I228" s="15"/>
      <c r="J228" s="15"/>
      <c r="K228" s="15"/>
      <c r="L228" s="15"/>
      <c r="M228" s="15"/>
      <c r="N228" s="15"/>
      <c r="O228" s="15"/>
      <c r="P228" s="15"/>
      <c r="Q228" s="15"/>
      <c r="R228" s="15"/>
      <c r="S228" s="15"/>
      <c r="T228" s="15"/>
      <c r="U228" s="15"/>
    </row>
    <row r="229" spans="1:21">
      <c r="A229" s="15"/>
      <c r="B229" s="15"/>
      <c r="C229" s="15"/>
      <c r="D229" s="15"/>
      <c r="E229" s="15"/>
      <c r="F229" s="15"/>
      <c r="G229" s="15"/>
      <c r="H229" s="15"/>
      <c r="I229" s="15"/>
      <c r="J229" s="15"/>
      <c r="K229" s="15"/>
      <c r="L229" s="15"/>
      <c r="M229" s="15"/>
      <c r="N229" s="15"/>
      <c r="O229" s="15"/>
      <c r="P229" s="15"/>
      <c r="Q229" s="15"/>
      <c r="R229" s="15"/>
      <c r="S229" s="15"/>
      <c r="T229" s="15"/>
      <c r="U229" s="15"/>
    </row>
    <row r="230" spans="1:21">
      <c r="A230" s="15"/>
      <c r="B230" s="15"/>
      <c r="C230" s="15"/>
      <c r="D230" s="15"/>
      <c r="E230" s="15"/>
      <c r="F230" s="15"/>
      <c r="G230" s="15"/>
      <c r="H230" s="15"/>
      <c r="I230" s="15"/>
      <c r="J230" s="15"/>
      <c r="K230" s="15"/>
      <c r="L230" s="15"/>
      <c r="M230" s="15"/>
      <c r="N230" s="15"/>
      <c r="O230" s="15"/>
      <c r="P230" s="15"/>
      <c r="Q230" s="15"/>
      <c r="R230" s="15"/>
      <c r="S230" s="15"/>
      <c r="T230" s="15"/>
      <c r="U230" s="15"/>
    </row>
    <row r="231" spans="1:21">
      <c r="A231" s="15"/>
      <c r="B231" s="15"/>
      <c r="C231" s="15"/>
      <c r="D231" s="15"/>
      <c r="E231" s="15"/>
      <c r="F231" s="15"/>
      <c r="G231" s="15"/>
      <c r="H231" s="15"/>
      <c r="I231" s="15"/>
      <c r="J231" s="15"/>
      <c r="K231" s="15"/>
      <c r="L231" s="15"/>
      <c r="M231" s="15"/>
      <c r="N231" s="15"/>
      <c r="O231" s="15"/>
      <c r="P231" s="15"/>
      <c r="Q231" s="15"/>
      <c r="R231" s="15"/>
      <c r="S231" s="15"/>
      <c r="T231" s="15"/>
      <c r="U231" s="15"/>
    </row>
    <row r="232" spans="1:21">
      <c r="A232" s="15"/>
      <c r="B232" s="15"/>
      <c r="C232" s="15"/>
      <c r="D232" s="15"/>
      <c r="E232" s="15"/>
      <c r="F232" s="15"/>
      <c r="G232" s="15"/>
      <c r="H232" s="15"/>
      <c r="I232" s="15"/>
      <c r="J232" s="15"/>
      <c r="K232" s="15"/>
      <c r="L232" s="15"/>
      <c r="M232" s="15"/>
      <c r="N232" s="15"/>
      <c r="O232" s="15"/>
      <c r="P232" s="15"/>
      <c r="Q232" s="15"/>
      <c r="R232" s="15"/>
      <c r="S232" s="15"/>
      <c r="T232" s="15"/>
      <c r="U232" s="15"/>
    </row>
    <row r="233" spans="1:21">
      <c r="A233" s="15"/>
      <c r="B233" s="15"/>
      <c r="C233" s="15"/>
      <c r="D233" s="15"/>
      <c r="E233" s="15"/>
      <c r="F233" s="15"/>
      <c r="G233" s="15"/>
      <c r="H233" s="15"/>
      <c r="I233" s="15"/>
      <c r="J233" s="15"/>
      <c r="K233" s="15"/>
      <c r="L233" s="15"/>
      <c r="M233" s="15"/>
      <c r="N233" s="15"/>
      <c r="O233" s="15"/>
      <c r="P233" s="15"/>
      <c r="Q233" s="15"/>
      <c r="R233" s="15"/>
      <c r="S233" s="15"/>
      <c r="T233" s="15"/>
      <c r="U233" s="15"/>
    </row>
    <row r="234" spans="1:21">
      <c r="A234" s="15"/>
      <c r="B234" s="15"/>
      <c r="C234" s="15"/>
      <c r="D234" s="15"/>
      <c r="E234" s="15"/>
      <c r="F234" s="15"/>
      <c r="G234" s="15"/>
      <c r="H234" s="15"/>
      <c r="I234" s="15"/>
      <c r="J234" s="15"/>
      <c r="K234" s="15"/>
      <c r="L234" s="15"/>
      <c r="M234" s="15"/>
      <c r="N234" s="15"/>
      <c r="O234" s="15"/>
      <c r="P234" s="15"/>
      <c r="Q234" s="15"/>
      <c r="R234" s="15"/>
      <c r="S234" s="15"/>
      <c r="T234" s="15"/>
      <c r="U234" s="15"/>
    </row>
    <row r="235" spans="1:21">
      <c r="A235" s="15"/>
      <c r="B235" s="15"/>
      <c r="C235" s="15"/>
      <c r="D235" s="15"/>
      <c r="E235" s="15"/>
      <c r="F235" s="15"/>
      <c r="G235" s="15"/>
      <c r="H235" s="15"/>
      <c r="I235" s="15"/>
      <c r="J235" s="15"/>
      <c r="K235" s="15"/>
      <c r="L235" s="15"/>
      <c r="M235" s="15"/>
      <c r="N235" s="15"/>
      <c r="O235" s="15"/>
      <c r="P235" s="15"/>
      <c r="Q235" s="15"/>
      <c r="R235" s="15"/>
      <c r="S235" s="15"/>
      <c r="T235" s="15"/>
      <c r="U235" s="15"/>
    </row>
    <row r="236" spans="1:21">
      <c r="A236" s="15"/>
      <c r="B236" s="15"/>
      <c r="C236" s="15"/>
      <c r="D236" s="15"/>
      <c r="E236" s="15"/>
      <c r="F236" s="15"/>
      <c r="G236" s="15"/>
      <c r="H236" s="15"/>
      <c r="I236" s="15"/>
      <c r="J236" s="15"/>
      <c r="K236" s="15"/>
      <c r="L236" s="15"/>
      <c r="M236" s="15"/>
      <c r="N236" s="15"/>
      <c r="O236" s="15"/>
      <c r="P236" s="15"/>
      <c r="Q236" s="15"/>
      <c r="R236" s="15"/>
      <c r="S236" s="15"/>
      <c r="T236" s="15"/>
      <c r="U236" s="15"/>
    </row>
    <row r="237" spans="1:21">
      <c r="A237" s="15"/>
      <c r="B237" s="15"/>
      <c r="C237" s="15"/>
      <c r="D237" s="15"/>
      <c r="E237" s="15"/>
      <c r="F237" s="15"/>
      <c r="G237" s="15"/>
      <c r="H237" s="15"/>
      <c r="I237" s="15"/>
      <c r="J237" s="15"/>
      <c r="K237" s="15"/>
      <c r="L237" s="15"/>
      <c r="M237" s="15"/>
      <c r="N237" s="15"/>
      <c r="O237" s="15"/>
      <c r="P237" s="15"/>
      <c r="Q237" s="15"/>
      <c r="R237" s="15"/>
      <c r="S237" s="15"/>
      <c r="T237" s="15"/>
      <c r="U237" s="15"/>
    </row>
    <row r="238" spans="1:21">
      <c r="A238" s="15"/>
      <c r="B238" s="15"/>
      <c r="C238" s="15"/>
      <c r="D238" s="15"/>
      <c r="E238" s="15"/>
      <c r="F238" s="15"/>
      <c r="G238" s="15"/>
      <c r="H238" s="15"/>
      <c r="I238" s="15"/>
      <c r="J238" s="15"/>
      <c r="K238" s="15"/>
      <c r="L238" s="15"/>
      <c r="M238" s="15"/>
      <c r="N238" s="15"/>
      <c r="O238" s="15"/>
      <c r="P238" s="15"/>
      <c r="Q238" s="15"/>
      <c r="R238" s="15"/>
      <c r="S238" s="15"/>
      <c r="T238" s="15"/>
      <c r="U238" s="15"/>
    </row>
    <row r="239" spans="1:21">
      <c r="A239" s="15"/>
      <c r="B239" s="15"/>
      <c r="C239" s="15"/>
      <c r="D239" s="15"/>
      <c r="E239" s="15"/>
      <c r="F239" s="15"/>
      <c r="G239" s="15"/>
      <c r="H239" s="15"/>
      <c r="I239" s="15"/>
      <c r="J239" s="15"/>
      <c r="K239" s="15"/>
      <c r="L239" s="15"/>
      <c r="M239" s="15"/>
      <c r="N239" s="15"/>
      <c r="O239" s="15"/>
      <c r="P239" s="15"/>
      <c r="Q239" s="15"/>
      <c r="R239" s="15"/>
      <c r="S239" s="15"/>
      <c r="T239" s="15"/>
      <c r="U239" s="15"/>
    </row>
    <row r="240" spans="1:21">
      <c r="A240" s="15"/>
      <c r="B240" s="15"/>
      <c r="C240" s="15"/>
      <c r="D240" s="15"/>
      <c r="E240" s="15"/>
      <c r="F240" s="15"/>
      <c r="G240" s="15"/>
      <c r="H240" s="15"/>
      <c r="I240" s="15"/>
      <c r="J240" s="15"/>
      <c r="K240" s="15"/>
      <c r="L240" s="15"/>
      <c r="M240" s="15"/>
      <c r="N240" s="15"/>
      <c r="O240" s="15"/>
      <c r="P240" s="15"/>
      <c r="Q240" s="15"/>
      <c r="R240" s="15"/>
      <c r="S240" s="15"/>
      <c r="T240" s="15"/>
      <c r="U240" s="15"/>
    </row>
    <row r="241" spans="1:21">
      <c r="A241" s="15"/>
      <c r="B241" s="15"/>
      <c r="C241" s="15"/>
      <c r="D241" s="15"/>
      <c r="E241" s="15"/>
      <c r="F241" s="15"/>
      <c r="G241" s="15"/>
      <c r="H241" s="15"/>
      <c r="I241" s="15"/>
      <c r="J241" s="15"/>
      <c r="K241" s="15"/>
      <c r="L241" s="15"/>
      <c r="M241" s="15"/>
      <c r="N241" s="15"/>
      <c r="O241" s="15"/>
      <c r="P241" s="15"/>
      <c r="Q241" s="15"/>
      <c r="R241" s="15"/>
      <c r="S241" s="15"/>
      <c r="T241" s="15"/>
      <c r="U241" s="15"/>
    </row>
    <row r="242" spans="1:21">
      <c r="A242" s="15"/>
      <c r="B242" s="15"/>
      <c r="C242" s="15"/>
      <c r="D242" s="15"/>
      <c r="E242" s="15"/>
      <c r="F242" s="15"/>
      <c r="G242" s="15"/>
      <c r="H242" s="15"/>
      <c r="I242" s="15"/>
      <c r="J242" s="15"/>
      <c r="K242" s="15"/>
      <c r="L242" s="15"/>
      <c r="M242" s="15"/>
      <c r="N242" s="15"/>
      <c r="O242" s="15"/>
      <c r="P242" s="15"/>
      <c r="Q242" s="15"/>
      <c r="R242" s="15"/>
      <c r="S242" s="15"/>
      <c r="T242" s="15"/>
      <c r="U242" s="15"/>
    </row>
    <row r="243" spans="1:21">
      <c r="A243" s="15"/>
      <c r="B243" s="15"/>
      <c r="C243" s="15"/>
      <c r="D243" s="15"/>
      <c r="E243" s="15"/>
      <c r="F243" s="15"/>
      <c r="G243" s="15"/>
      <c r="H243" s="15"/>
      <c r="I243" s="15"/>
      <c r="J243" s="15"/>
      <c r="K243" s="15"/>
      <c r="L243" s="15"/>
      <c r="M243" s="15"/>
      <c r="N243" s="15"/>
      <c r="O243" s="15"/>
      <c r="P243" s="15"/>
      <c r="Q243" s="15"/>
      <c r="R243" s="15"/>
      <c r="S243" s="15"/>
      <c r="T243" s="15"/>
      <c r="U243" s="15"/>
    </row>
    <row r="244" spans="1:21">
      <c r="A244" s="15"/>
      <c r="B244" s="15"/>
      <c r="C244" s="15"/>
      <c r="D244" s="15"/>
      <c r="E244" s="15"/>
      <c r="F244" s="15"/>
      <c r="G244" s="15"/>
      <c r="H244" s="15"/>
      <c r="I244" s="15"/>
      <c r="J244" s="15"/>
      <c r="K244" s="15"/>
      <c r="L244" s="15"/>
      <c r="M244" s="15"/>
      <c r="N244" s="15"/>
      <c r="O244" s="15"/>
      <c r="P244" s="15"/>
      <c r="Q244" s="15"/>
      <c r="R244" s="15"/>
      <c r="S244" s="15"/>
      <c r="T244" s="15"/>
      <c r="U244" s="15"/>
    </row>
    <row r="245" spans="1:21">
      <c r="A245" s="15"/>
      <c r="B245" s="15"/>
      <c r="C245" s="15"/>
      <c r="D245" s="15"/>
      <c r="E245" s="15"/>
      <c r="F245" s="15"/>
      <c r="G245" s="15"/>
      <c r="H245" s="15"/>
      <c r="I245" s="15"/>
      <c r="J245" s="15"/>
      <c r="K245" s="15"/>
      <c r="L245" s="15"/>
      <c r="M245" s="15"/>
      <c r="N245" s="15"/>
      <c r="O245" s="15"/>
      <c r="P245" s="15"/>
      <c r="Q245" s="15"/>
      <c r="R245" s="15"/>
      <c r="S245" s="15"/>
      <c r="T245" s="15"/>
      <c r="U245" s="15"/>
    </row>
    <row r="246" spans="1:21">
      <c r="A246" s="15"/>
      <c r="B246" s="15"/>
      <c r="C246" s="15"/>
      <c r="D246" s="15"/>
      <c r="E246" s="15"/>
      <c r="F246" s="15"/>
      <c r="G246" s="15"/>
      <c r="H246" s="15"/>
      <c r="I246" s="15"/>
      <c r="J246" s="15"/>
      <c r="K246" s="15"/>
      <c r="L246" s="15"/>
      <c r="M246" s="15"/>
      <c r="N246" s="15"/>
      <c r="O246" s="15"/>
      <c r="P246" s="15"/>
      <c r="Q246" s="15"/>
      <c r="R246" s="15"/>
      <c r="S246" s="15"/>
      <c r="T246" s="15"/>
      <c r="U246" s="15"/>
    </row>
    <row r="247" spans="1:21">
      <c r="A247" s="15"/>
      <c r="B247" s="15"/>
      <c r="C247" s="15"/>
      <c r="D247" s="15"/>
      <c r="E247" s="15"/>
      <c r="F247" s="15"/>
      <c r="G247" s="15"/>
      <c r="H247" s="15"/>
      <c r="I247" s="15"/>
      <c r="J247" s="15"/>
      <c r="K247" s="15"/>
      <c r="L247" s="15"/>
      <c r="M247" s="15"/>
      <c r="N247" s="15"/>
      <c r="O247" s="15"/>
      <c r="P247" s="15"/>
      <c r="Q247" s="15"/>
      <c r="R247" s="15"/>
      <c r="S247" s="15"/>
      <c r="T247" s="15"/>
      <c r="U247" s="15"/>
    </row>
    <row r="248" spans="1:21">
      <c r="A248" s="15"/>
      <c r="B248" s="15"/>
      <c r="C248" s="15"/>
      <c r="D248" s="15"/>
      <c r="E248" s="15"/>
      <c r="F248" s="15"/>
      <c r="G248" s="15"/>
      <c r="H248" s="15"/>
      <c r="I248" s="15"/>
      <c r="J248" s="15"/>
      <c r="K248" s="15"/>
      <c r="L248" s="15"/>
      <c r="M248" s="15"/>
      <c r="N248" s="15"/>
      <c r="O248" s="15"/>
      <c r="P248" s="15"/>
      <c r="Q248" s="15"/>
      <c r="R248" s="15"/>
      <c r="S248" s="15"/>
      <c r="T248" s="15"/>
      <c r="U248" s="15"/>
    </row>
    <row r="249" spans="1:21">
      <c r="A249" s="15"/>
      <c r="B249" s="15"/>
      <c r="C249" s="15"/>
      <c r="D249" s="15"/>
      <c r="E249" s="15"/>
      <c r="F249" s="15"/>
      <c r="G249" s="15"/>
      <c r="H249" s="15"/>
      <c r="I249" s="15"/>
      <c r="J249" s="15"/>
      <c r="K249" s="15"/>
      <c r="L249" s="15"/>
      <c r="M249" s="15"/>
      <c r="N249" s="15"/>
      <c r="O249" s="15"/>
      <c r="P249" s="15"/>
      <c r="Q249" s="15"/>
      <c r="R249" s="15"/>
      <c r="S249" s="15"/>
      <c r="T249" s="15"/>
      <c r="U249" s="15"/>
    </row>
    <row r="250" spans="1:21">
      <c r="A250" s="15"/>
      <c r="B250" s="15"/>
      <c r="C250" s="15"/>
      <c r="D250" s="15"/>
      <c r="E250" s="15"/>
      <c r="F250" s="15"/>
      <c r="G250" s="15"/>
      <c r="H250" s="15"/>
      <c r="I250" s="15"/>
      <c r="J250" s="15"/>
      <c r="K250" s="15"/>
      <c r="L250" s="15"/>
      <c r="M250" s="15"/>
      <c r="N250" s="15"/>
      <c r="O250" s="15"/>
      <c r="P250" s="15"/>
      <c r="Q250" s="15"/>
      <c r="R250" s="15"/>
      <c r="S250" s="15"/>
      <c r="T250" s="15"/>
      <c r="U250" s="15"/>
    </row>
    <row r="251" spans="1:21">
      <c r="A251" s="15"/>
      <c r="B251" s="15"/>
      <c r="C251" s="15"/>
      <c r="D251" s="15"/>
      <c r="E251" s="15"/>
      <c r="F251" s="15"/>
      <c r="G251" s="15"/>
      <c r="H251" s="15"/>
      <c r="I251" s="15"/>
      <c r="J251" s="15"/>
      <c r="K251" s="15"/>
      <c r="L251" s="15"/>
      <c r="M251" s="15"/>
      <c r="N251" s="15"/>
      <c r="O251" s="15"/>
      <c r="P251" s="15"/>
      <c r="Q251" s="15"/>
      <c r="R251" s="15"/>
      <c r="S251" s="15"/>
      <c r="T251" s="15"/>
      <c r="U251" s="15"/>
    </row>
    <row r="252" spans="1:21">
      <c r="A252" s="15"/>
      <c r="B252" s="15"/>
      <c r="C252" s="15"/>
      <c r="D252" s="15"/>
      <c r="E252" s="15"/>
      <c r="F252" s="15"/>
      <c r="G252" s="15"/>
      <c r="H252" s="15"/>
      <c r="I252" s="15"/>
      <c r="J252" s="15"/>
      <c r="K252" s="15"/>
      <c r="L252" s="15"/>
      <c r="M252" s="15"/>
      <c r="N252" s="15"/>
      <c r="O252" s="15"/>
      <c r="P252" s="15"/>
      <c r="Q252" s="15"/>
      <c r="R252" s="15"/>
      <c r="S252" s="15"/>
      <c r="T252" s="15"/>
      <c r="U252" s="15"/>
    </row>
    <row r="253" spans="1:21">
      <c r="A253" s="15"/>
      <c r="B253" s="15"/>
      <c r="C253" s="15"/>
      <c r="D253" s="15"/>
      <c r="E253" s="15"/>
      <c r="F253" s="15"/>
      <c r="G253" s="15"/>
      <c r="H253" s="15"/>
      <c r="I253" s="15"/>
      <c r="J253" s="15"/>
      <c r="K253" s="15"/>
      <c r="L253" s="15"/>
      <c r="M253" s="15"/>
      <c r="N253" s="15"/>
      <c r="O253" s="15"/>
      <c r="P253" s="15"/>
      <c r="Q253" s="15"/>
      <c r="R253" s="15"/>
      <c r="S253" s="15"/>
      <c r="T253" s="15"/>
      <c r="U253" s="15"/>
    </row>
    <row r="254" spans="1:21">
      <c r="A254" s="15"/>
      <c r="B254" s="15"/>
      <c r="C254" s="15"/>
      <c r="D254" s="15"/>
      <c r="E254" s="15"/>
      <c r="F254" s="15"/>
      <c r="G254" s="15"/>
      <c r="H254" s="15"/>
      <c r="I254" s="15"/>
      <c r="J254" s="15"/>
      <c r="K254" s="15"/>
      <c r="L254" s="15"/>
      <c r="M254" s="15"/>
      <c r="N254" s="15"/>
      <c r="O254" s="15"/>
      <c r="P254" s="15"/>
      <c r="Q254" s="15"/>
      <c r="R254" s="15"/>
      <c r="S254" s="15"/>
      <c r="T254" s="15"/>
      <c r="U254" s="15"/>
    </row>
    <row r="255" spans="1:21">
      <c r="A255" s="15"/>
      <c r="B255" s="15"/>
      <c r="C255" s="15"/>
      <c r="D255" s="15"/>
      <c r="E255" s="15"/>
      <c r="F255" s="15"/>
      <c r="G255" s="15"/>
      <c r="H255" s="15"/>
      <c r="I255" s="15"/>
      <c r="J255" s="15"/>
      <c r="K255" s="15"/>
      <c r="L255" s="15"/>
      <c r="M255" s="15"/>
      <c r="N255" s="15"/>
      <c r="O255" s="15"/>
      <c r="P255" s="15"/>
      <c r="Q255" s="15"/>
      <c r="R255" s="15"/>
      <c r="S255" s="15"/>
      <c r="T255" s="15"/>
      <c r="U255" s="15"/>
    </row>
    <row r="256" spans="1:21">
      <c r="A256" s="15"/>
      <c r="B256" s="15"/>
      <c r="C256" s="15"/>
      <c r="D256" s="15"/>
      <c r="E256" s="15"/>
      <c r="F256" s="15"/>
      <c r="G256" s="15"/>
      <c r="H256" s="15"/>
      <c r="I256" s="15"/>
      <c r="J256" s="15"/>
      <c r="K256" s="15"/>
      <c r="L256" s="15"/>
      <c r="M256" s="15"/>
      <c r="N256" s="15"/>
      <c r="O256" s="15"/>
      <c r="P256" s="15"/>
      <c r="Q256" s="15"/>
      <c r="R256" s="15"/>
      <c r="S256" s="15"/>
      <c r="T256" s="15"/>
      <c r="U256" s="15"/>
    </row>
    <row r="257" spans="1:21">
      <c r="A257" s="15"/>
      <c r="B257" s="15"/>
      <c r="C257" s="15"/>
      <c r="D257" s="15"/>
      <c r="E257" s="15"/>
      <c r="F257" s="15"/>
      <c r="G257" s="15"/>
      <c r="H257" s="15"/>
      <c r="I257" s="15"/>
      <c r="J257" s="15"/>
      <c r="K257" s="15"/>
      <c r="L257" s="15"/>
      <c r="M257" s="15"/>
      <c r="N257" s="15"/>
      <c r="O257" s="15"/>
      <c r="P257" s="15"/>
      <c r="Q257" s="15"/>
      <c r="R257" s="15"/>
      <c r="S257" s="15"/>
      <c r="T257" s="15"/>
      <c r="U257" s="15"/>
    </row>
    <row r="258" spans="1:21">
      <c r="A258" s="15"/>
      <c r="B258" s="15"/>
      <c r="C258" s="15"/>
      <c r="D258" s="15"/>
      <c r="E258" s="15"/>
      <c r="F258" s="15"/>
      <c r="G258" s="15"/>
      <c r="H258" s="15"/>
      <c r="I258" s="15"/>
      <c r="J258" s="15"/>
      <c r="K258" s="15"/>
      <c r="L258" s="15"/>
      <c r="M258" s="15"/>
      <c r="N258" s="15"/>
      <c r="O258" s="15"/>
      <c r="P258" s="15"/>
      <c r="Q258" s="15"/>
      <c r="R258" s="15"/>
      <c r="S258" s="15"/>
      <c r="T258" s="15"/>
      <c r="U258" s="15"/>
    </row>
    <row r="259" spans="1:21">
      <c r="A259" s="15"/>
      <c r="B259" s="15"/>
      <c r="C259" s="15"/>
      <c r="D259" s="15"/>
      <c r="E259" s="15"/>
      <c r="F259" s="15"/>
      <c r="G259" s="15"/>
      <c r="H259" s="15"/>
      <c r="I259" s="15"/>
      <c r="J259" s="15"/>
      <c r="K259" s="15"/>
      <c r="L259" s="15"/>
      <c r="M259" s="15"/>
      <c r="N259" s="15"/>
      <c r="O259" s="15"/>
      <c r="P259" s="15"/>
      <c r="Q259" s="15"/>
      <c r="R259" s="15"/>
      <c r="S259" s="15"/>
      <c r="T259" s="15"/>
      <c r="U259" s="15"/>
    </row>
    <row r="260" spans="1:21">
      <c r="A260" s="15"/>
      <c r="B260" s="15"/>
      <c r="C260" s="15"/>
      <c r="D260" s="15"/>
      <c r="E260" s="15"/>
      <c r="F260" s="15"/>
      <c r="G260" s="15"/>
      <c r="H260" s="15"/>
      <c r="I260" s="15"/>
      <c r="J260" s="15"/>
      <c r="K260" s="15"/>
      <c r="L260" s="15"/>
      <c r="M260" s="15"/>
      <c r="N260" s="15"/>
      <c r="O260" s="15"/>
      <c r="P260" s="15"/>
      <c r="Q260" s="15"/>
      <c r="R260" s="15"/>
      <c r="S260" s="15"/>
      <c r="T260" s="15"/>
      <c r="U260" s="15"/>
    </row>
    <row r="261" spans="1:21">
      <c r="A261" s="15"/>
      <c r="B261" s="15"/>
      <c r="C261" s="15"/>
      <c r="D261" s="15"/>
      <c r="E261" s="15"/>
      <c r="F261" s="15"/>
      <c r="G261" s="15"/>
      <c r="H261" s="15"/>
      <c r="I261" s="15"/>
      <c r="J261" s="15"/>
      <c r="K261" s="15"/>
      <c r="L261" s="15"/>
      <c r="M261" s="15"/>
      <c r="N261" s="15"/>
      <c r="O261" s="15"/>
      <c r="P261" s="15"/>
      <c r="Q261" s="15"/>
      <c r="R261" s="15"/>
      <c r="S261" s="15"/>
      <c r="T261" s="15"/>
      <c r="U261" s="15"/>
    </row>
    <row r="262" spans="1:21">
      <c r="A262" s="15"/>
      <c r="B262" s="15"/>
      <c r="C262" s="15"/>
      <c r="D262" s="15"/>
      <c r="E262" s="15"/>
      <c r="F262" s="15"/>
      <c r="G262" s="15"/>
      <c r="H262" s="15"/>
      <c r="I262" s="15"/>
      <c r="J262" s="15"/>
      <c r="K262" s="15"/>
      <c r="L262" s="15"/>
      <c r="M262" s="15"/>
      <c r="N262" s="15"/>
      <c r="O262" s="15"/>
      <c r="P262" s="15"/>
      <c r="Q262" s="15"/>
      <c r="R262" s="15"/>
      <c r="S262" s="15"/>
      <c r="T262" s="15"/>
      <c r="U262" s="15"/>
    </row>
    <row r="263" spans="1:21">
      <c r="A263" s="15"/>
      <c r="B263" s="15"/>
      <c r="C263" s="15"/>
      <c r="D263" s="15"/>
      <c r="E263" s="15"/>
      <c r="F263" s="15"/>
      <c r="G263" s="15"/>
      <c r="H263" s="15"/>
      <c r="I263" s="15"/>
      <c r="J263" s="15"/>
      <c r="K263" s="15"/>
      <c r="L263" s="15"/>
      <c r="M263" s="15"/>
      <c r="N263" s="15"/>
      <c r="O263" s="15"/>
      <c r="P263" s="15"/>
      <c r="Q263" s="15"/>
      <c r="R263" s="15"/>
      <c r="S263" s="15"/>
      <c r="T263" s="15"/>
      <c r="U263" s="15"/>
    </row>
    <row r="264" spans="1:21">
      <c r="A264" s="15"/>
      <c r="B264" s="15"/>
      <c r="C264" s="15"/>
      <c r="D264" s="15"/>
      <c r="E264" s="15"/>
      <c r="F264" s="15"/>
      <c r="G264" s="15"/>
      <c r="H264" s="15"/>
      <c r="I264" s="15"/>
      <c r="J264" s="15"/>
      <c r="K264" s="15"/>
      <c r="L264" s="15"/>
      <c r="M264" s="15"/>
      <c r="N264" s="15"/>
      <c r="O264" s="15"/>
      <c r="P264" s="15"/>
      <c r="Q264" s="15"/>
      <c r="R264" s="15"/>
      <c r="S264" s="15"/>
      <c r="T264" s="15"/>
      <c r="U264" s="15"/>
    </row>
    <row r="265" spans="1:21">
      <c r="A265" s="15"/>
      <c r="B265" s="15"/>
      <c r="C265" s="15"/>
      <c r="D265" s="15"/>
      <c r="E265" s="15"/>
      <c r="F265" s="15"/>
      <c r="G265" s="15"/>
      <c r="H265" s="15"/>
      <c r="I265" s="15"/>
      <c r="J265" s="15"/>
      <c r="K265" s="15"/>
      <c r="L265" s="15"/>
      <c r="M265" s="15"/>
      <c r="N265" s="15"/>
      <c r="O265" s="15"/>
      <c r="P265" s="15"/>
      <c r="Q265" s="15"/>
      <c r="R265" s="15"/>
      <c r="S265" s="15"/>
      <c r="T265" s="15"/>
      <c r="U265" s="15"/>
    </row>
    <row r="266" spans="1:21">
      <c r="A266" s="15"/>
      <c r="B266" s="15"/>
      <c r="C266" s="15"/>
      <c r="D266" s="15"/>
      <c r="E266" s="15"/>
      <c r="F266" s="15"/>
      <c r="G266" s="15"/>
      <c r="H266" s="15"/>
      <c r="I266" s="15"/>
      <c r="J266" s="15"/>
      <c r="K266" s="15"/>
      <c r="L266" s="15"/>
      <c r="M266" s="15"/>
      <c r="N266" s="15"/>
      <c r="O266" s="15"/>
      <c r="P266" s="15"/>
      <c r="Q266" s="15"/>
      <c r="R266" s="15"/>
      <c r="S266" s="15"/>
      <c r="T266" s="15"/>
      <c r="U266" s="15"/>
    </row>
    <row r="267" spans="1:21">
      <c r="A267" s="15"/>
      <c r="B267" s="15"/>
      <c r="C267" s="15"/>
      <c r="D267" s="15"/>
      <c r="E267" s="15"/>
      <c r="F267" s="15"/>
      <c r="G267" s="15"/>
      <c r="H267" s="15"/>
      <c r="I267" s="15"/>
      <c r="J267" s="15"/>
      <c r="K267" s="15"/>
      <c r="L267" s="15"/>
      <c r="M267" s="15"/>
      <c r="N267" s="15"/>
      <c r="O267" s="15"/>
      <c r="P267" s="15"/>
      <c r="Q267" s="15"/>
      <c r="R267" s="15"/>
      <c r="S267" s="15"/>
      <c r="T267" s="15"/>
      <c r="U267" s="15"/>
    </row>
    <row r="268" spans="1:21">
      <c r="A268" s="15"/>
      <c r="B268" s="15"/>
      <c r="C268" s="15"/>
      <c r="D268" s="15"/>
      <c r="E268" s="15"/>
      <c r="F268" s="15"/>
      <c r="G268" s="15"/>
      <c r="H268" s="15"/>
      <c r="I268" s="15"/>
      <c r="J268" s="15"/>
      <c r="K268" s="15"/>
      <c r="L268" s="15"/>
      <c r="M268" s="15"/>
      <c r="N268" s="15"/>
      <c r="O268" s="15"/>
      <c r="P268" s="15"/>
      <c r="Q268" s="15"/>
      <c r="R268" s="15"/>
      <c r="S268" s="15"/>
      <c r="T268" s="15"/>
      <c r="U268" s="15"/>
    </row>
    <row r="269" spans="1:21">
      <c r="A269" s="15"/>
      <c r="B269" s="15"/>
      <c r="C269" s="15"/>
      <c r="D269" s="15"/>
      <c r="E269" s="15"/>
      <c r="F269" s="15"/>
      <c r="G269" s="15"/>
      <c r="H269" s="15"/>
      <c r="I269" s="15"/>
      <c r="J269" s="15"/>
      <c r="K269" s="15"/>
      <c r="L269" s="15"/>
      <c r="M269" s="15"/>
      <c r="N269" s="15"/>
      <c r="O269" s="15"/>
      <c r="P269" s="15"/>
      <c r="Q269" s="15"/>
      <c r="R269" s="15"/>
      <c r="S269" s="15"/>
      <c r="T269" s="15"/>
      <c r="U269" s="15"/>
    </row>
    <row r="270" spans="1:21">
      <c r="A270" s="15"/>
      <c r="B270" s="15"/>
      <c r="C270" s="15"/>
      <c r="D270" s="15"/>
      <c r="E270" s="15"/>
      <c r="F270" s="15"/>
      <c r="G270" s="15"/>
      <c r="H270" s="15"/>
      <c r="I270" s="15"/>
      <c r="J270" s="15"/>
      <c r="K270" s="15"/>
      <c r="L270" s="15"/>
      <c r="M270" s="15"/>
      <c r="N270" s="15"/>
      <c r="O270" s="15"/>
      <c r="P270" s="15"/>
      <c r="Q270" s="15"/>
      <c r="R270" s="15"/>
      <c r="S270" s="15"/>
      <c r="T270" s="15"/>
      <c r="U270" s="15"/>
    </row>
    <row r="271" spans="1:21">
      <c r="A271" s="15"/>
      <c r="B271" s="15"/>
      <c r="C271" s="15"/>
      <c r="D271" s="15"/>
      <c r="E271" s="15"/>
      <c r="F271" s="15"/>
      <c r="G271" s="15"/>
      <c r="H271" s="15"/>
      <c r="I271" s="15"/>
      <c r="J271" s="15"/>
      <c r="K271" s="15"/>
      <c r="L271" s="15"/>
      <c r="M271" s="15"/>
      <c r="N271" s="15"/>
      <c r="O271" s="15"/>
      <c r="P271" s="15"/>
      <c r="Q271" s="15"/>
      <c r="R271" s="15"/>
      <c r="S271" s="15"/>
      <c r="T271" s="15"/>
      <c r="U271" s="15"/>
    </row>
    <row r="272" spans="1:21">
      <c r="A272" s="15"/>
      <c r="B272" s="15"/>
      <c r="C272" s="15"/>
      <c r="D272" s="15"/>
      <c r="E272" s="15"/>
      <c r="F272" s="15"/>
      <c r="G272" s="15"/>
      <c r="H272" s="15"/>
      <c r="I272" s="15"/>
      <c r="J272" s="15"/>
      <c r="K272" s="15"/>
      <c r="L272" s="15"/>
      <c r="M272" s="15"/>
      <c r="N272" s="15"/>
      <c r="O272" s="15"/>
      <c r="P272" s="15"/>
      <c r="Q272" s="15"/>
      <c r="R272" s="15"/>
      <c r="S272" s="15"/>
      <c r="T272" s="15"/>
      <c r="U272" s="15"/>
    </row>
    <row r="273" spans="1:21">
      <c r="A273" s="15"/>
      <c r="B273" s="15"/>
      <c r="C273" s="15"/>
      <c r="D273" s="15"/>
      <c r="E273" s="15"/>
      <c r="F273" s="15"/>
      <c r="G273" s="15"/>
      <c r="H273" s="15"/>
      <c r="I273" s="15"/>
      <c r="J273" s="15"/>
      <c r="K273" s="15"/>
      <c r="L273" s="15"/>
      <c r="M273" s="15"/>
      <c r="N273" s="15"/>
      <c r="O273" s="15"/>
      <c r="P273" s="15"/>
      <c r="Q273" s="15"/>
      <c r="R273" s="15"/>
      <c r="S273" s="15"/>
      <c r="T273" s="15"/>
      <c r="U273" s="15"/>
    </row>
    <row r="274" spans="1:21">
      <c r="A274" s="15"/>
      <c r="B274" s="15"/>
      <c r="C274" s="15"/>
      <c r="D274" s="15"/>
      <c r="E274" s="15"/>
      <c r="F274" s="15"/>
      <c r="G274" s="15"/>
      <c r="H274" s="15"/>
      <c r="I274" s="15"/>
      <c r="J274" s="15"/>
      <c r="K274" s="15"/>
      <c r="L274" s="15"/>
      <c r="M274" s="15"/>
      <c r="N274" s="15"/>
      <c r="O274" s="15"/>
      <c r="P274" s="15"/>
      <c r="Q274" s="15"/>
      <c r="R274" s="15"/>
      <c r="S274" s="15"/>
      <c r="T274" s="15"/>
      <c r="U274" s="15"/>
    </row>
    <row r="275" spans="1:21">
      <c r="A275" s="15"/>
      <c r="B275" s="15"/>
      <c r="C275" s="15"/>
      <c r="D275" s="15"/>
      <c r="E275" s="15"/>
      <c r="F275" s="15"/>
      <c r="G275" s="15"/>
      <c r="H275" s="15"/>
      <c r="I275" s="15"/>
      <c r="J275" s="15"/>
      <c r="K275" s="15"/>
      <c r="L275" s="15"/>
      <c r="M275" s="15"/>
      <c r="N275" s="15"/>
      <c r="O275" s="15"/>
      <c r="P275" s="15"/>
      <c r="Q275" s="15"/>
      <c r="R275" s="15"/>
      <c r="S275" s="15"/>
      <c r="T275" s="15"/>
      <c r="U275" s="15"/>
    </row>
    <row r="276" spans="1:21">
      <c r="A276" s="15"/>
      <c r="B276" s="15"/>
      <c r="C276" s="15"/>
      <c r="D276" s="15"/>
      <c r="E276" s="15"/>
      <c r="F276" s="15"/>
      <c r="G276" s="15"/>
      <c r="H276" s="15"/>
      <c r="I276" s="15"/>
      <c r="J276" s="15"/>
      <c r="K276" s="15"/>
      <c r="L276" s="15"/>
      <c r="M276" s="15"/>
      <c r="N276" s="15"/>
      <c r="O276" s="15"/>
      <c r="P276" s="15"/>
      <c r="Q276" s="15"/>
      <c r="R276" s="15"/>
      <c r="S276" s="15"/>
      <c r="T276" s="15"/>
      <c r="U276" s="15"/>
    </row>
    <row r="277" spans="1:21">
      <c r="A277" s="15"/>
      <c r="B277" s="15"/>
      <c r="C277" s="15"/>
      <c r="D277" s="15"/>
      <c r="E277" s="15"/>
      <c r="F277" s="15"/>
      <c r="G277" s="15"/>
      <c r="H277" s="15"/>
      <c r="I277" s="15"/>
      <c r="J277" s="15"/>
      <c r="K277" s="15"/>
      <c r="L277" s="15"/>
      <c r="M277" s="15"/>
      <c r="N277" s="15"/>
      <c r="O277" s="15"/>
      <c r="P277" s="15"/>
      <c r="Q277" s="15"/>
      <c r="R277" s="15"/>
      <c r="S277" s="15"/>
      <c r="T277" s="15"/>
      <c r="U277" s="15"/>
    </row>
    <row r="278" spans="1:21">
      <c r="A278" s="15"/>
      <c r="B278" s="15"/>
      <c r="C278" s="15"/>
      <c r="D278" s="15"/>
      <c r="E278" s="15"/>
      <c r="F278" s="15"/>
      <c r="G278" s="15"/>
      <c r="H278" s="15"/>
      <c r="I278" s="15"/>
      <c r="J278" s="15"/>
      <c r="K278" s="15"/>
      <c r="L278" s="15"/>
      <c r="M278" s="15"/>
      <c r="N278" s="15"/>
      <c r="O278" s="15"/>
      <c r="P278" s="15"/>
      <c r="Q278" s="15"/>
      <c r="R278" s="15"/>
      <c r="S278" s="15"/>
      <c r="T278" s="15"/>
      <c r="U278" s="15"/>
    </row>
    <row r="279" spans="1:21">
      <c r="A279" s="15"/>
      <c r="B279" s="15"/>
      <c r="C279" s="15"/>
      <c r="D279" s="15"/>
      <c r="E279" s="15"/>
      <c r="F279" s="15"/>
      <c r="G279" s="15"/>
      <c r="H279" s="15"/>
      <c r="I279" s="15"/>
      <c r="J279" s="15"/>
      <c r="K279" s="15"/>
      <c r="L279" s="15"/>
      <c r="M279" s="15"/>
      <c r="N279" s="15"/>
      <c r="O279" s="15"/>
      <c r="P279" s="15"/>
      <c r="Q279" s="15"/>
      <c r="R279" s="15"/>
      <c r="S279" s="15"/>
      <c r="T279" s="15"/>
      <c r="U279" s="15"/>
    </row>
    <row r="280" spans="1:21">
      <c r="A280" s="15"/>
      <c r="B280" s="15"/>
      <c r="C280" s="15"/>
      <c r="D280" s="15"/>
      <c r="E280" s="15"/>
      <c r="F280" s="15"/>
      <c r="G280" s="15"/>
      <c r="H280" s="15"/>
      <c r="I280" s="15"/>
      <c r="J280" s="15"/>
      <c r="K280" s="15"/>
      <c r="L280" s="15"/>
      <c r="M280" s="15"/>
      <c r="N280" s="15"/>
      <c r="O280" s="15"/>
      <c r="P280" s="15"/>
      <c r="Q280" s="15"/>
      <c r="R280" s="15"/>
      <c r="S280" s="15"/>
      <c r="T280" s="15"/>
      <c r="U280" s="15"/>
    </row>
    <row r="281" spans="1:21">
      <c r="A281" s="15"/>
      <c r="B281" s="15"/>
      <c r="C281" s="15"/>
      <c r="D281" s="15"/>
      <c r="E281" s="15"/>
      <c r="F281" s="15"/>
      <c r="G281" s="15"/>
      <c r="H281" s="15"/>
      <c r="I281" s="15"/>
      <c r="J281" s="15"/>
      <c r="K281" s="15"/>
      <c r="L281" s="15"/>
      <c r="M281" s="15"/>
      <c r="N281" s="15"/>
      <c r="O281" s="15"/>
      <c r="P281" s="15"/>
      <c r="Q281" s="15"/>
      <c r="R281" s="15"/>
      <c r="S281" s="15"/>
      <c r="T281" s="15"/>
      <c r="U281" s="15"/>
    </row>
    <row r="282" spans="1:21">
      <c r="A282" s="15"/>
      <c r="B282" s="15"/>
      <c r="C282" s="15"/>
      <c r="D282" s="15"/>
      <c r="E282" s="15"/>
      <c r="F282" s="15"/>
      <c r="G282" s="15"/>
      <c r="H282" s="15"/>
      <c r="I282" s="15"/>
      <c r="J282" s="15"/>
      <c r="K282" s="15"/>
      <c r="L282" s="15"/>
      <c r="M282" s="15"/>
      <c r="N282" s="15"/>
      <c r="O282" s="15"/>
      <c r="P282" s="15"/>
      <c r="Q282" s="15"/>
      <c r="R282" s="15"/>
      <c r="S282" s="15"/>
      <c r="T282" s="15"/>
      <c r="U282" s="15"/>
    </row>
    <row r="283" spans="1:21">
      <c r="A283" s="15"/>
      <c r="B283" s="15"/>
      <c r="C283" s="15"/>
      <c r="D283" s="15"/>
      <c r="E283" s="15"/>
      <c r="F283" s="15"/>
      <c r="G283" s="15"/>
      <c r="H283" s="15"/>
      <c r="I283" s="15"/>
      <c r="J283" s="15"/>
      <c r="K283" s="15"/>
      <c r="L283" s="15"/>
      <c r="M283" s="15"/>
      <c r="N283" s="15"/>
      <c r="O283" s="15"/>
      <c r="P283" s="15"/>
      <c r="Q283" s="15"/>
      <c r="R283" s="15"/>
      <c r="S283" s="15"/>
      <c r="T283" s="15"/>
      <c r="U283" s="15"/>
    </row>
    <row r="284" spans="1:21">
      <c r="A284" s="15"/>
      <c r="B284" s="15"/>
      <c r="C284" s="15"/>
      <c r="D284" s="15"/>
      <c r="E284" s="15"/>
      <c r="F284" s="15"/>
      <c r="G284" s="15"/>
      <c r="H284" s="15"/>
      <c r="I284" s="15"/>
      <c r="J284" s="15"/>
      <c r="K284" s="15"/>
      <c r="L284" s="15"/>
      <c r="M284" s="15"/>
      <c r="N284" s="15"/>
      <c r="O284" s="15"/>
      <c r="P284" s="15"/>
      <c r="Q284" s="15"/>
      <c r="R284" s="15"/>
      <c r="S284" s="15"/>
      <c r="T284" s="15"/>
      <c r="U284" s="15"/>
    </row>
    <row r="285" spans="1:21">
      <c r="A285" s="15"/>
      <c r="B285" s="15"/>
      <c r="C285" s="15"/>
      <c r="D285" s="15"/>
      <c r="E285" s="15"/>
      <c r="F285" s="15"/>
      <c r="G285" s="15"/>
      <c r="H285" s="15"/>
      <c r="I285" s="15"/>
      <c r="J285" s="15"/>
      <c r="K285" s="15"/>
      <c r="L285" s="15"/>
      <c r="M285" s="15"/>
      <c r="N285" s="15"/>
      <c r="O285" s="15"/>
      <c r="P285" s="15"/>
      <c r="Q285" s="15"/>
      <c r="R285" s="15"/>
      <c r="S285" s="15"/>
      <c r="T285" s="15"/>
      <c r="U285" s="15"/>
    </row>
    <row r="286" spans="1:21">
      <c r="A286" s="15"/>
      <c r="B286" s="15"/>
      <c r="C286" s="15"/>
      <c r="D286" s="15"/>
      <c r="E286" s="15"/>
      <c r="F286" s="15"/>
      <c r="G286" s="15"/>
      <c r="H286" s="15"/>
      <c r="I286" s="15"/>
      <c r="J286" s="15"/>
      <c r="K286" s="15"/>
      <c r="L286" s="15"/>
      <c r="M286" s="15"/>
      <c r="N286" s="15"/>
      <c r="O286" s="15"/>
      <c r="P286" s="15"/>
      <c r="Q286" s="15"/>
      <c r="R286" s="15"/>
      <c r="S286" s="15"/>
      <c r="T286" s="15"/>
      <c r="U286" s="15"/>
    </row>
    <row r="287" spans="1:21">
      <c r="A287" s="15"/>
      <c r="B287" s="15"/>
      <c r="C287" s="15"/>
      <c r="D287" s="15"/>
      <c r="E287" s="15"/>
      <c r="F287" s="15"/>
      <c r="G287" s="15"/>
      <c r="H287" s="15"/>
      <c r="I287" s="15"/>
      <c r="J287" s="15"/>
      <c r="K287" s="15"/>
      <c r="L287" s="15"/>
      <c r="M287" s="15"/>
      <c r="N287" s="15"/>
      <c r="O287" s="15"/>
      <c r="P287" s="15"/>
      <c r="Q287" s="15"/>
      <c r="R287" s="15"/>
      <c r="S287" s="15"/>
      <c r="T287" s="15"/>
      <c r="U287" s="15"/>
    </row>
    <row r="288" spans="1:21">
      <c r="A288" s="15"/>
      <c r="B288" s="15"/>
      <c r="C288" s="15"/>
      <c r="D288" s="15"/>
      <c r="E288" s="15"/>
      <c r="F288" s="15"/>
      <c r="G288" s="15"/>
      <c r="H288" s="15"/>
      <c r="I288" s="15"/>
      <c r="J288" s="15"/>
      <c r="K288" s="15"/>
      <c r="L288" s="15"/>
      <c r="M288" s="15"/>
      <c r="N288" s="15"/>
      <c r="O288" s="15"/>
      <c r="P288" s="15"/>
      <c r="Q288" s="15"/>
      <c r="R288" s="15"/>
      <c r="S288" s="15"/>
      <c r="T288" s="15"/>
      <c r="U288" s="15"/>
    </row>
    <row r="289" spans="1:21">
      <c r="A289" s="15"/>
      <c r="B289" s="15"/>
      <c r="C289" s="15"/>
      <c r="D289" s="15"/>
      <c r="E289" s="15"/>
      <c r="F289" s="15"/>
      <c r="G289" s="15"/>
      <c r="H289" s="15"/>
      <c r="I289" s="15"/>
      <c r="J289" s="15"/>
      <c r="K289" s="15"/>
      <c r="L289" s="15"/>
      <c r="M289" s="15"/>
      <c r="N289" s="15"/>
      <c r="O289" s="15"/>
      <c r="P289" s="15"/>
      <c r="Q289" s="15"/>
      <c r="R289" s="15"/>
      <c r="S289" s="15"/>
      <c r="T289" s="15"/>
      <c r="U289" s="15"/>
    </row>
    <row r="290" spans="1:21">
      <c r="A290" s="15"/>
      <c r="B290" s="15"/>
      <c r="C290" s="15"/>
      <c r="D290" s="15"/>
      <c r="E290" s="15"/>
      <c r="F290" s="15"/>
      <c r="G290" s="15"/>
      <c r="H290" s="15"/>
      <c r="I290" s="15"/>
      <c r="J290" s="15"/>
      <c r="K290" s="15"/>
      <c r="L290" s="15"/>
      <c r="M290" s="15"/>
      <c r="N290" s="15"/>
      <c r="O290" s="15"/>
      <c r="P290" s="15"/>
      <c r="Q290" s="15"/>
      <c r="R290" s="15"/>
      <c r="S290" s="15"/>
      <c r="T290" s="15"/>
      <c r="U290" s="15"/>
    </row>
    <row r="291" spans="1:21">
      <c r="A291" s="15"/>
      <c r="B291" s="15"/>
      <c r="C291" s="15"/>
      <c r="D291" s="15"/>
      <c r="E291" s="15"/>
      <c r="F291" s="15"/>
      <c r="G291" s="15"/>
      <c r="H291" s="15"/>
      <c r="I291" s="15"/>
      <c r="J291" s="15"/>
      <c r="K291" s="15"/>
      <c r="L291" s="15"/>
      <c r="M291" s="15"/>
      <c r="N291" s="15"/>
      <c r="O291" s="15"/>
      <c r="P291" s="15"/>
      <c r="Q291" s="15"/>
      <c r="R291" s="15"/>
      <c r="S291" s="15"/>
      <c r="T291" s="15"/>
      <c r="U291" s="15"/>
    </row>
    <row r="292" spans="1:21">
      <c r="A292" s="15"/>
      <c r="B292" s="15"/>
      <c r="C292" s="15"/>
      <c r="D292" s="15"/>
      <c r="E292" s="15"/>
      <c r="F292" s="15"/>
      <c r="G292" s="15"/>
      <c r="H292" s="15"/>
      <c r="I292" s="15"/>
      <c r="J292" s="15"/>
      <c r="K292" s="15"/>
      <c r="L292" s="15"/>
      <c r="M292" s="15"/>
      <c r="N292" s="15"/>
      <c r="O292" s="15"/>
      <c r="P292" s="15"/>
      <c r="Q292" s="15"/>
      <c r="R292" s="15"/>
      <c r="S292" s="15"/>
      <c r="T292" s="15"/>
      <c r="U292" s="15"/>
    </row>
    <row r="293" spans="1:21">
      <c r="A293" s="15"/>
      <c r="B293" s="15"/>
      <c r="C293" s="15"/>
      <c r="D293" s="15"/>
      <c r="E293" s="15"/>
      <c r="F293" s="15"/>
      <c r="G293" s="15"/>
      <c r="H293" s="15"/>
      <c r="I293" s="15"/>
      <c r="J293" s="15"/>
      <c r="K293" s="15"/>
      <c r="L293" s="15"/>
      <c r="M293" s="15"/>
      <c r="N293" s="15"/>
      <c r="O293" s="15"/>
      <c r="P293" s="15"/>
      <c r="Q293" s="15"/>
      <c r="R293" s="15"/>
      <c r="S293" s="15"/>
      <c r="T293" s="15"/>
      <c r="U293" s="15"/>
    </row>
    <row r="294" spans="1:21">
      <c r="A294" s="15"/>
      <c r="B294" s="15"/>
      <c r="C294" s="15"/>
      <c r="D294" s="15"/>
      <c r="E294" s="15"/>
      <c r="F294" s="15"/>
      <c r="G294" s="15"/>
      <c r="H294" s="15"/>
      <c r="I294" s="15"/>
      <c r="J294" s="15"/>
      <c r="K294" s="15"/>
      <c r="L294" s="15"/>
      <c r="M294" s="15"/>
      <c r="N294" s="15"/>
      <c r="O294" s="15"/>
      <c r="P294" s="15"/>
      <c r="Q294" s="15"/>
      <c r="R294" s="15"/>
      <c r="S294" s="15"/>
      <c r="T294" s="15"/>
      <c r="U294" s="15"/>
    </row>
    <row r="295" spans="1:21">
      <c r="A295" s="15"/>
      <c r="B295" s="15"/>
      <c r="C295" s="15"/>
      <c r="D295" s="15"/>
      <c r="E295" s="15"/>
      <c r="F295" s="15"/>
      <c r="G295" s="15"/>
      <c r="H295" s="15"/>
      <c r="I295" s="15"/>
      <c r="J295" s="15"/>
      <c r="K295" s="15"/>
      <c r="L295" s="15"/>
      <c r="M295" s="15"/>
      <c r="N295" s="15"/>
      <c r="O295" s="15"/>
      <c r="P295" s="15"/>
      <c r="Q295" s="15"/>
      <c r="R295" s="15"/>
      <c r="S295" s="15"/>
      <c r="T295" s="15"/>
      <c r="U295" s="15"/>
    </row>
    <row r="296" spans="1:21">
      <c r="A296" s="15"/>
      <c r="B296" s="15"/>
      <c r="C296" s="15"/>
      <c r="D296" s="15"/>
      <c r="E296" s="15"/>
      <c r="F296" s="15"/>
      <c r="G296" s="15"/>
      <c r="H296" s="15"/>
      <c r="I296" s="15"/>
      <c r="J296" s="15"/>
      <c r="K296" s="15"/>
      <c r="L296" s="15"/>
      <c r="M296" s="15"/>
      <c r="N296" s="15"/>
      <c r="O296" s="15"/>
      <c r="P296" s="15"/>
      <c r="Q296" s="15"/>
      <c r="R296" s="15"/>
      <c r="S296" s="15"/>
      <c r="T296" s="15"/>
      <c r="U296" s="15"/>
    </row>
    <row r="297" spans="1:21">
      <c r="A297" s="15"/>
      <c r="B297" s="15"/>
      <c r="C297" s="15"/>
      <c r="D297" s="15"/>
      <c r="E297" s="15"/>
      <c r="F297" s="15"/>
      <c r="G297" s="15"/>
      <c r="H297" s="15"/>
      <c r="I297" s="15"/>
      <c r="J297" s="15"/>
      <c r="K297" s="15"/>
      <c r="L297" s="15"/>
      <c r="M297" s="15"/>
      <c r="N297" s="15"/>
      <c r="O297" s="15"/>
      <c r="P297" s="15"/>
      <c r="Q297" s="15"/>
      <c r="R297" s="15"/>
      <c r="S297" s="15"/>
      <c r="T297" s="15"/>
      <c r="U297" s="15"/>
    </row>
    <row r="298" spans="1:21">
      <c r="A298" s="15"/>
      <c r="B298" s="15"/>
      <c r="C298" s="15"/>
      <c r="D298" s="15"/>
      <c r="E298" s="15"/>
      <c r="F298" s="15"/>
      <c r="G298" s="15"/>
      <c r="H298" s="15"/>
      <c r="I298" s="15"/>
      <c r="J298" s="15"/>
      <c r="K298" s="15"/>
      <c r="L298" s="15"/>
      <c r="M298" s="15"/>
      <c r="N298" s="15"/>
      <c r="O298" s="15"/>
      <c r="P298" s="15"/>
      <c r="Q298" s="15"/>
      <c r="R298" s="15"/>
      <c r="S298" s="15"/>
      <c r="T298" s="15"/>
      <c r="U298" s="15"/>
    </row>
    <row r="299" spans="1:21">
      <c r="A299" s="15"/>
      <c r="B299" s="15"/>
      <c r="C299" s="15"/>
      <c r="D299" s="15"/>
      <c r="E299" s="15"/>
      <c r="F299" s="15"/>
      <c r="G299" s="15"/>
      <c r="H299" s="15"/>
      <c r="I299" s="15"/>
      <c r="J299" s="15"/>
      <c r="K299" s="15"/>
      <c r="L299" s="15"/>
      <c r="M299" s="15"/>
      <c r="N299" s="15"/>
      <c r="O299" s="15"/>
      <c r="P299" s="15"/>
      <c r="Q299" s="15"/>
      <c r="R299" s="15"/>
      <c r="S299" s="15"/>
      <c r="T299" s="15"/>
      <c r="U299" s="15"/>
    </row>
    <row r="300" spans="1:21">
      <c r="A300" s="15"/>
      <c r="B300" s="15"/>
      <c r="C300" s="15"/>
      <c r="D300" s="15"/>
      <c r="E300" s="15"/>
      <c r="F300" s="15"/>
      <c r="G300" s="15"/>
      <c r="H300" s="15"/>
      <c r="I300" s="15"/>
      <c r="J300" s="15"/>
      <c r="K300" s="15"/>
      <c r="L300" s="15"/>
      <c r="M300" s="15"/>
      <c r="N300" s="15"/>
      <c r="O300" s="15"/>
      <c r="P300" s="15"/>
      <c r="Q300" s="15"/>
      <c r="R300" s="15"/>
      <c r="S300" s="15"/>
      <c r="T300" s="15"/>
      <c r="U300" s="15"/>
    </row>
    <row r="301" spans="1:21">
      <c r="A301" s="15"/>
      <c r="B301" s="15"/>
      <c r="C301" s="15"/>
      <c r="D301" s="15"/>
      <c r="E301" s="15"/>
      <c r="F301" s="15"/>
      <c r="G301" s="15"/>
      <c r="H301" s="15"/>
      <c r="I301" s="15"/>
      <c r="J301" s="15"/>
      <c r="K301" s="15"/>
      <c r="L301" s="15"/>
      <c r="M301" s="15"/>
      <c r="N301" s="15"/>
      <c r="O301" s="15"/>
      <c r="P301" s="15"/>
      <c r="Q301" s="15"/>
      <c r="R301" s="15"/>
      <c r="S301" s="15"/>
      <c r="T301" s="15"/>
      <c r="U301" s="15"/>
    </row>
    <row r="302" spans="1:21">
      <c r="A302" s="15"/>
      <c r="B302" s="15"/>
      <c r="C302" s="15"/>
      <c r="D302" s="15"/>
      <c r="E302" s="15"/>
      <c r="F302" s="15"/>
      <c r="G302" s="15"/>
      <c r="H302" s="15"/>
      <c r="I302" s="15"/>
      <c r="J302" s="15"/>
      <c r="K302" s="15"/>
      <c r="L302" s="15"/>
      <c r="M302" s="15"/>
      <c r="N302" s="15"/>
      <c r="O302" s="15"/>
      <c r="P302" s="15"/>
      <c r="Q302" s="15"/>
      <c r="R302" s="15"/>
      <c r="S302" s="15"/>
      <c r="T302" s="15"/>
      <c r="U302" s="15"/>
    </row>
    <row r="303" spans="1:21">
      <c r="A303" s="15"/>
      <c r="B303" s="15"/>
      <c r="C303" s="15"/>
      <c r="D303" s="15"/>
      <c r="E303" s="15"/>
      <c r="F303" s="15"/>
      <c r="G303" s="15"/>
      <c r="H303" s="15"/>
      <c r="I303" s="15"/>
      <c r="J303" s="15"/>
      <c r="K303" s="15"/>
      <c r="L303" s="15"/>
      <c r="M303" s="15"/>
      <c r="N303" s="15"/>
      <c r="O303" s="15"/>
      <c r="P303" s="15"/>
      <c r="Q303" s="15"/>
      <c r="R303" s="15"/>
      <c r="S303" s="15"/>
      <c r="T303" s="15"/>
      <c r="U303" s="15"/>
    </row>
    <row r="304" spans="1:21">
      <c r="A304" s="15"/>
      <c r="B304" s="15"/>
      <c r="C304" s="15"/>
      <c r="D304" s="15"/>
      <c r="E304" s="15"/>
      <c r="F304" s="15"/>
      <c r="G304" s="15"/>
      <c r="H304" s="15"/>
      <c r="I304" s="15"/>
      <c r="J304" s="15"/>
      <c r="K304" s="15"/>
      <c r="L304" s="15"/>
      <c r="M304" s="15"/>
      <c r="N304" s="15"/>
      <c r="O304" s="15"/>
      <c r="P304" s="15"/>
      <c r="Q304" s="15"/>
      <c r="R304" s="15"/>
      <c r="S304" s="15"/>
      <c r="T304" s="15"/>
      <c r="U304" s="15"/>
    </row>
    <row r="305" spans="1:21">
      <c r="A305" s="15"/>
      <c r="B305" s="15"/>
      <c r="C305" s="15"/>
      <c r="D305" s="15"/>
      <c r="E305" s="15"/>
      <c r="F305" s="15"/>
      <c r="G305" s="15"/>
      <c r="H305" s="15"/>
      <c r="I305" s="15"/>
      <c r="J305" s="15"/>
      <c r="K305" s="15"/>
      <c r="L305" s="15"/>
      <c r="M305" s="15"/>
      <c r="N305" s="15"/>
      <c r="O305" s="15"/>
      <c r="P305" s="15"/>
      <c r="Q305" s="15"/>
      <c r="R305" s="15"/>
      <c r="S305" s="15"/>
      <c r="T305" s="15"/>
      <c r="U305" s="15"/>
    </row>
    <row r="306" spans="1:21">
      <c r="A306" s="15"/>
      <c r="B306" s="15"/>
      <c r="C306" s="15"/>
      <c r="D306" s="15"/>
      <c r="E306" s="15"/>
      <c r="F306" s="15"/>
      <c r="G306" s="15"/>
      <c r="H306" s="15"/>
      <c r="I306" s="15"/>
      <c r="J306" s="15"/>
      <c r="K306" s="15"/>
      <c r="L306" s="15"/>
      <c r="M306" s="15"/>
      <c r="N306" s="15"/>
      <c r="O306" s="15"/>
      <c r="P306" s="15"/>
      <c r="Q306" s="15"/>
      <c r="R306" s="15"/>
      <c r="S306" s="15"/>
      <c r="T306" s="15"/>
      <c r="U306" s="15"/>
    </row>
    <row r="307" spans="1:21">
      <c r="A307" s="15"/>
      <c r="B307" s="15"/>
      <c r="C307" s="15"/>
      <c r="D307" s="15"/>
      <c r="E307" s="15"/>
      <c r="F307" s="15"/>
      <c r="G307" s="15"/>
      <c r="H307" s="15"/>
      <c r="I307" s="15"/>
      <c r="J307" s="15"/>
      <c r="K307" s="15"/>
      <c r="L307" s="15"/>
      <c r="M307" s="15"/>
      <c r="N307" s="15"/>
      <c r="O307" s="15"/>
      <c r="P307" s="15"/>
      <c r="Q307" s="15"/>
      <c r="R307" s="15"/>
      <c r="S307" s="15"/>
      <c r="T307" s="15"/>
      <c r="U307" s="15"/>
    </row>
    <row r="308" spans="1:21">
      <c r="A308" s="15"/>
      <c r="B308" s="15"/>
      <c r="C308" s="15"/>
      <c r="D308" s="15"/>
      <c r="E308" s="15"/>
      <c r="F308" s="15"/>
      <c r="G308" s="15"/>
      <c r="H308" s="15"/>
      <c r="I308" s="15"/>
      <c r="J308" s="15"/>
      <c r="K308" s="15"/>
      <c r="L308" s="15"/>
      <c r="M308" s="15"/>
      <c r="N308" s="15"/>
      <c r="O308" s="15"/>
      <c r="P308" s="15"/>
      <c r="Q308" s="15"/>
      <c r="R308" s="15"/>
      <c r="S308" s="15"/>
      <c r="T308" s="15"/>
      <c r="U308" s="15"/>
    </row>
    <row r="309" spans="1:21">
      <c r="A309" s="15"/>
      <c r="B309" s="15"/>
      <c r="C309" s="15"/>
      <c r="D309" s="15"/>
      <c r="E309" s="15"/>
      <c r="F309" s="15"/>
      <c r="G309" s="15"/>
      <c r="H309" s="15"/>
      <c r="I309" s="15"/>
      <c r="J309" s="15"/>
      <c r="K309" s="15"/>
      <c r="L309" s="15"/>
      <c r="M309" s="15"/>
      <c r="N309" s="15"/>
      <c r="O309" s="15"/>
      <c r="P309" s="15"/>
      <c r="Q309" s="15"/>
      <c r="R309" s="15"/>
      <c r="S309" s="15"/>
      <c r="T309" s="15"/>
      <c r="U309" s="15"/>
    </row>
    <row r="310" spans="1:21">
      <c r="A310" s="15"/>
      <c r="B310" s="15"/>
      <c r="C310" s="15"/>
      <c r="D310" s="15"/>
      <c r="E310" s="15"/>
      <c r="F310" s="15"/>
      <c r="G310" s="15"/>
      <c r="H310" s="15"/>
      <c r="I310" s="15"/>
      <c r="J310" s="15"/>
      <c r="K310" s="15"/>
      <c r="L310" s="15"/>
      <c r="M310" s="15"/>
      <c r="N310" s="15"/>
      <c r="O310" s="15"/>
      <c r="P310" s="15"/>
      <c r="Q310" s="15"/>
      <c r="R310" s="15"/>
      <c r="S310" s="15"/>
      <c r="T310" s="15"/>
      <c r="U310" s="15"/>
    </row>
    <row r="311" spans="1:21">
      <c r="A311" s="15"/>
      <c r="B311" s="15"/>
      <c r="C311" s="15"/>
      <c r="D311" s="15"/>
      <c r="E311" s="15"/>
      <c r="F311" s="15"/>
      <c r="G311" s="15"/>
      <c r="H311" s="15"/>
      <c r="I311" s="15"/>
      <c r="J311" s="15"/>
      <c r="K311" s="15"/>
      <c r="L311" s="15"/>
      <c r="M311" s="15"/>
      <c r="N311" s="15"/>
      <c r="O311" s="15"/>
      <c r="P311" s="15"/>
      <c r="Q311" s="15"/>
      <c r="R311" s="15"/>
      <c r="S311" s="15"/>
      <c r="T311" s="15"/>
      <c r="U311" s="15"/>
    </row>
    <row r="312" spans="1:21">
      <c r="A312" s="15"/>
      <c r="B312" s="15"/>
      <c r="C312" s="15"/>
      <c r="D312" s="15"/>
      <c r="E312" s="15"/>
      <c r="F312" s="15"/>
      <c r="G312" s="15"/>
      <c r="H312" s="15"/>
      <c r="I312" s="15"/>
      <c r="J312" s="15"/>
      <c r="K312" s="15"/>
      <c r="L312" s="15"/>
      <c r="M312" s="15"/>
      <c r="N312" s="15"/>
      <c r="O312" s="15"/>
      <c r="P312" s="15"/>
      <c r="Q312" s="15"/>
      <c r="R312" s="15"/>
      <c r="S312" s="15"/>
      <c r="T312" s="15"/>
      <c r="U312" s="15"/>
    </row>
    <row r="313" spans="1:21">
      <c r="A313" s="15"/>
      <c r="B313" s="15"/>
      <c r="C313" s="15"/>
      <c r="D313" s="15"/>
      <c r="E313" s="15"/>
      <c r="F313" s="15"/>
      <c r="G313" s="15"/>
      <c r="H313" s="15"/>
      <c r="I313" s="15"/>
      <c r="J313" s="15"/>
      <c r="K313" s="15"/>
      <c r="L313" s="15"/>
      <c r="M313" s="15"/>
      <c r="N313" s="15"/>
      <c r="O313" s="15"/>
      <c r="P313" s="15"/>
      <c r="Q313" s="15"/>
      <c r="R313" s="15"/>
      <c r="S313" s="15"/>
      <c r="T313" s="15"/>
      <c r="U313" s="15"/>
    </row>
    <row r="314" spans="1:21">
      <c r="A314" s="15"/>
      <c r="B314" s="15"/>
      <c r="C314" s="15"/>
      <c r="D314" s="15"/>
      <c r="E314" s="15"/>
      <c r="F314" s="15"/>
      <c r="G314" s="15"/>
      <c r="H314" s="15"/>
      <c r="I314" s="15"/>
      <c r="J314" s="15"/>
      <c r="K314" s="15"/>
      <c r="L314" s="15"/>
      <c r="M314" s="15"/>
      <c r="N314" s="15"/>
      <c r="O314" s="15"/>
      <c r="P314" s="15"/>
      <c r="Q314" s="15"/>
      <c r="R314" s="15"/>
      <c r="S314" s="15"/>
      <c r="T314" s="15"/>
      <c r="U314" s="15"/>
    </row>
    <row r="315" spans="1:21">
      <c r="A315" s="15"/>
      <c r="B315" s="15"/>
      <c r="C315" s="15"/>
      <c r="D315" s="15"/>
      <c r="E315" s="15"/>
      <c r="F315" s="15"/>
      <c r="G315" s="15"/>
      <c r="H315" s="15"/>
      <c r="I315" s="15"/>
      <c r="J315" s="15"/>
      <c r="K315" s="15"/>
      <c r="L315" s="15"/>
      <c r="M315" s="15"/>
      <c r="N315" s="15"/>
      <c r="O315" s="15"/>
      <c r="P315" s="15"/>
      <c r="Q315" s="15"/>
      <c r="R315" s="15"/>
      <c r="S315" s="15"/>
      <c r="T315" s="15"/>
      <c r="U315" s="15"/>
    </row>
    <row r="316" spans="1:21">
      <c r="A316" s="15"/>
      <c r="B316" s="15"/>
      <c r="C316" s="15"/>
      <c r="D316" s="15"/>
      <c r="E316" s="15"/>
      <c r="F316" s="15"/>
      <c r="G316" s="15"/>
      <c r="H316" s="15"/>
      <c r="I316" s="15"/>
      <c r="J316" s="15"/>
      <c r="K316" s="15"/>
      <c r="L316" s="15"/>
      <c r="M316" s="15"/>
      <c r="N316" s="15"/>
      <c r="O316" s="15"/>
      <c r="P316" s="15"/>
      <c r="Q316" s="15"/>
      <c r="R316" s="15"/>
      <c r="S316" s="15"/>
      <c r="T316" s="15"/>
      <c r="U316" s="15"/>
    </row>
    <row r="317" spans="1:21">
      <c r="A317" s="15"/>
      <c r="B317" s="15"/>
      <c r="C317" s="15"/>
      <c r="D317" s="15"/>
      <c r="E317" s="15"/>
      <c r="F317" s="15"/>
      <c r="G317" s="15"/>
      <c r="H317" s="15"/>
      <c r="I317" s="15"/>
      <c r="J317" s="15"/>
      <c r="K317" s="15"/>
      <c r="L317" s="15"/>
      <c r="M317" s="15"/>
      <c r="N317" s="15"/>
      <c r="O317" s="15"/>
      <c r="P317" s="15"/>
      <c r="Q317" s="15"/>
      <c r="R317" s="15"/>
      <c r="S317" s="15"/>
      <c r="T317" s="15"/>
      <c r="U317" s="15"/>
    </row>
    <row r="318" spans="1:21">
      <c r="A318" s="15"/>
      <c r="B318" s="15"/>
      <c r="C318" s="15"/>
      <c r="D318" s="15"/>
      <c r="E318" s="15"/>
      <c r="F318" s="15"/>
      <c r="G318" s="15"/>
      <c r="H318" s="15"/>
      <c r="I318" s="15"/>
      <c r="J318" s="15"/>
      <c r="K318" s="15"/>
      <c r="L318" s="15"/>
      <c r="M318" s="15"/>
      <c r="N318" s="15"/>
      <c r="O318" s="15"/>
      <c r="P318" s="15"/>
      <c r="Q318" s="15"/>
      <c r="R318" s="15"/>
      <c r="S318" s="15"/>
      <c r="T318" s="15"/>
      <c r="U318" s="15"/>
    </row>
    <row r="319" spans="1:21">
      <c r="A319" s="15"/>
      <c r="B319" s="15"/>
      <c r="C319" s="15"/>
      <c r="D319" s="15"/>
      <c r="E319" s="15"/>
      <c r="F319" s="15"/>
      <c r="G319" s="15"/>
      <c r="H319" s="15"/>
      <c r="I319" s="15"/>
      <c r="J319" s="15"/>
      <c r="K319" s="15"/>
      <c r="L319" s="15"/>
      <c r="M319" s="15"/>
      <c r="N319" s="15"/>
      <c r="O319" s="15"/>
      <c r="P319" s="15"/>
      <c r="Q319" s="15"/>
      <c r="R319" s="15"/>
      <c r="S319" s="15"/>
      <c r="T319" s="15"/>
      <c r="U319" s="15"/>
    </row>
    <row r="320" spans="1:21">
      <c r="A320" s="15"/>
      <c r="B320" s="15"/>
      <c r="C320" s="15"/>
      <c r="D320" s="15"/>
      <c r="E320" s="15"/>
      <c r="F320" s="15"/>
      <c r="G320" s="15"/>
      <c r="H320" s="15"/>
      <c r="I320" s="15"/>
      <c r="J320" s="15"/>
      <c r="K320" s="15"/>
      <c r="L320" s="15"/>
      <c r="M320" s="15"/>
      <c r="N320" s="15"/>
      <c r="O320" s="15"/>
      <c r="P320" s="15"/>
      <c r="Q320" s="15"/>
      <c r="R320" s="15"/>
      <c r="S320" s="15"/>
      <c r="T320" s="15"/>
      <c r="U320" s="15"/>
    </row>
    <row r="321" spans="1:21">
      <c r="A321" s="15"/>
      <c r="B321" s="15"/>
      <c r="C321" s="15"/>
      <c r="D321" s="15"/>
      <c r="E321" s="15"/>
      <c r="F321" s="15"/>
      <c r="G321" s="15"/>
      <c r="H321" s="15"/>
      <c r="I321" s="15"/>
      <c r="J321" s="15"/>
      <c r="K321" s="15"/>
      <c r="L321" s="15"/>
      <c r="M321" s="15"/>
      <c r="N321" s="15"/>
      <c r="O321" s="15"/>
      <c r="P321" s="15"/>
      <c r="Q321" s="15"/>
      <c r="R321" s="15"/>
      <c r="S321" s="15"/>
      <c r="T321" s="15"/>
      <c r="U321" s="15"/>
    </row>
    <row r="322" spans="1:21">
      <c r="A322" s="15"/>
      <c r="B322" s="15"/>
      <c r="C322" s="15"/>
      <c r="D322" s="15"/>
      <c r="E322" s="15"/>
      <c r="F322" s="15"/>
      <c r="G322" s="15"/>
      <c r="H322" s="15"/>
      <c r="I322" s="15"/>
      <c r="J322" s="15"/>
      <c r="K322" s="15"/>
      <c r="L322" s="15"/>
      <c r="M322" s="15"/>
      <c r="N322" s="15"/>
      <c r="O322" s="15"/>
      <c r="P322" s="15"/>
      <c r="Q322" s="15"/>
      <c r="R322" s="15"/>
      <c r="S322" s="15"/>
      <c r="T322" s="15"/>
      <c r="U322" s="15"/>
    </row>
    <row r="323" spans="1:21">
      <c r="A323" s="15"/>
      <c r="B323" s="15"/>
      <c r="C323" s="15"/>
      <c r="D323" s="15"/>
      <c r="E323" s="15"/>
      <c r="F323" s="15"/>
      <c r="G323" s="15"/>
      <c r="H323" s="15"/>
      <c r="I323" s="15"/>
      <c r="J323" s="15"/>
      <c r="K323" s="15"/>
      <c r="L323" s="15"/>
      <c r="M323" s="15"/>
      <c r="N323" s="15"/>
      <c r="O323" s="15"/>
      <c r="P323" s="15"/>
      <c r="Q323" s="15"/>
      <c r="R323" s="15"/>
      <c r="S323" s="15"/>
      <c r="T323" s="15"/>
      <c r="U323" s="15"/>
    </row>
    <row r="324" spans="1:21">
      <c r="A324" s="15"/>
      <c r="B324" s="15"/>
      <c r="C324" s="15"/>
      <c r="D324" s="15"/>
      <c r="E324" s="15"/>
      <c r="F324" s="15"/>
      <c r="G324" s="15"/>
      <c r="H324" s="15"/>
      <c r="I324" s="15"/>
      <c r="J324" s="15"/>
      <c r="K324" s="15"/>
      <c r="L324" s="15"/>
      <c r="M324" s="15"/>
      <c r="N324" s="15"/>
      <c r="O324" s="15"/>
      <c r="P324" s="15"/>
      <c r="Q324" s="15"/>
      <c r="R324" s="15"/>
      <c r="S324" s="15"/>
      <c r="T324" s="15"/>
      <c r="U324" s="15"/>
    </row>
    <row r="325" spans="1:21">
      <c r="A325" s="15"/>
      <c r="B325" s="15"/>
      <c r="C325" s="15"/>
      <c r="D325" s="15"/>
      <c r="E325" s="15"/>
      <c r="F325" s="15"/>
      <c r="G325" s="15"/>
      <c r="H325" s="15"/>
      <c r="I325" s="15"/>
      <c r="J325" s="15"/>
      <c r="K325" s="15"/>
      <c r="L325" s="15"/>
      <c r="M325" s="15"/>
      <c r="N325" s="15"/>
      <c r="O325" s="15"/>
      <c r="P325" s="15"/>
      <c r="Q325" s="15"/>
      <c r="R325" s="15"/>
      <c r="S325" s="15"/>
      <c r="T325" s="15"/>
      <c r="U325" s="15"/>
    </row>
    <row r="326" spans="1:21">
      <c r="A326" s="15"/>
      <c r="B326" s="15"/>
      <c r="C326" s="15"/>
      <c r="D326" s="15"/>
      <c r="E326" s="15"/>
      <c r="F326" s="15"/>
      <c r="G326" s="15"/>
      <c r="H326" s="15"/>
      <c r="I326" s="15"/>
      <c r="J326" s="15"/>
      <c r="K326" s="15"/>
      <c r="L326" s="15"/>
      <c r="M326" s="15"/>
      <c r="N326" s="15"/>
      <c r="O326" s="15"/>
      <c r="P326" s="15"/>
      <c r="Q326" s="15"/>
      <c r="R326" s="15"/>
      <c r="S326" s="15"/>
      <c r="T326" s="15"/>
      <c r="U326" s="15"/>
    </row>
    <row r="327" spans="1:21">
      <c r="A327" s="15"/>
      <c r="B327" s="15"/>
      <c r="C327" s="15"/>
      <c r="D327" s="15"/>
      <c r="E327" s="15"/>
      <c r="F327" s="15"/>
      <c r="G327" s="15"/>
      <c r="H327" s="15"/>
      <c r="I327" s="15"/>
      <c r="J327" s="15"/>
      <c r="K327" s="15"/>
      <c r="L327" s="15"/>
      <c r="M327" s="15"/>
      <c r="N327" s="15"/>
      <c r="O327" s="15"/>
      <c r="P327" s="15"/>
      <c r="Q327" s="15"/>
      <c r="R327" s="15"/>
      <c r="S327" s="15"/>
      <c r="T327" s="15"/>
      <c r="U327" s="15"/>
    </row>
    <row r="328" spans="1:21">
      <c r="A328" s="15"/>
      <c r="B328" s="15"/>
      <c r="C328" s="15"/>
      <c r="D328" s="15"/>
      <c r="E328" s="15"/>
      <c r="F328" s="15"/>
      <c r="G328" s="15"/>
      <c r="H328" s="15"/>
      <c r="I328" s="15"/>
      <c r="J328" s="15"/>
      <c r="K328" s="15"/>
      <c r="L328" s="15"/>
      <c r="M328" s="15"/>
      <c r="N328" s="15"/>
      <c r="O328" s="15"/>
      <c r="P328" s="15"/>
      <c r="Q328" s="15"/>
      <c r="R328" s="15"/>
      <c r="S328" s="15"/>
      <c r="T328" s="15"/>
      <c r="U328" s="15"/>
    </row>
    <row r="329" spans="1:21">
      <c r="A329" s="15"/>
      <c r="B329" s="15"/>
      <c r="C329" s="15"/>
      <c r="D329" s="15"/>
      <c r="E329" s="15"/>
      <c r="F329" s="15"/>
      <c r="G329" s="15"/>
      <c r="H329" s="15"/>
      <c r="I329" s="15"/>
      <c r="J329" s="15"/>
      <c r="K329" s="15"/>
      <c r="L329" s="15"/>
      <c r="M329" s="15"/>
      <c r="N329" s="15"/>
      <c r="O329" s="15"/>
      <c r="P329" s="15"/>
      <c r="Q329" s="15"/>
      <c r="R329" s="15"/>
      <c r="S329" s="15"/>
      <c r="T329" s="15"/>
      <c r="U329" s="15"/>
    </row>
    <row r="330" spans="1:21">
      <c r="A330" s="15"/>
      <c r="B330" s="15"/>
      <c r="C330" s="15"/>
      <c r="D330" s="15"/>
      <c r="E330" s="15"/>
      <c r="F330" s="15"/>
      <c r="G330" s="15"/>
      <c r="H330" s="15"/>
      <c r="I330" s="15"/>
      <c r="J330" s="15"/>
      <c r="K330" s="15"/>
      <c r="L330" s="15"/>
      <c r="M330" s="15"/>
      <c r="N330" s="15"/>
      <c r="O330" s="15"/>
      <c r="P330" s="15"/>
      <c r="Q330" s="15"/>
      <c r="R330" s="15"/>
      <c r="S330" s="15"/>
      <c r="T330" s="15"/>
      <c r="U330" s="15"/>
    </row>
    <row r="331" spans="1:21">
      <c r="A331" s="15"/>
      <c r="B331" s="15"/>
      <c r="C331" s="15"/>
      <c r="D331" s="15"/>
      <c r="E331" s="15"/>
      <c r="F331" s="15"/>
      <c r="G331" s="15"/>
      <c r="H331" s="15"/>
      <c r="I331" s="15"/>
      <c r="J331" s="15"/>
      <c r="K331" s="15"/>
      <c r="L331" s="15"/>
      <c r="M331" s="15"/>
      <c r="N331" s="15"/>
      <c r="O331" s="15"/>
      <c r="P331" s="15"/>
      <c r="Q331" s="15"/>
      <c r="R331" s="15"/>
      <c r="S331" s="15"/>
      <c r="T331" s="15"/>
      <c r="U331" s="15"/>
    </row>
    <row r="332" spans="1:21">
      <c r="A332" s="15"/>
      <c r="B332" s="15"/>
      <c r="C332" s="15"/>
      <c r="D332" s="15"/>
      <c r="E332" s="15"/>
      <c r="F332" s="15"/>
      <c r="G332" s="15"/>
      <c r="H332" s="15"/>
      <c r="I332" s="15"/>
      <c r="J332" s="15"/>
      <c r="K332" s="15"/>
      <c r="L332" s="15"/>
      <c r="M332" s="15"/>
      <c r="N332" s="15"/>
      <c r="O332" s="15"/>
      <c r="P332" s="15"/>
      <c r="Q332" s="15"/>
      <c r="R332" s="15"/>
      <c r="S332" s="15"/>
      <c r="T332" s="15"/>
      <c r="U332" s="15"/>
    </row>
    <row r="333" spans="1:21">
      <c r="A333" s="15"/>
      <c r="B333" s="15"/>
      <c r="C333" s="15"/>
      <c r="D333" s="15"/>
      <c r="E333" s="15"/>
      <c r="F333" s="15"/>
      <c r="G333" s="15"/>
      <c r="H333" s="15"/>
      <c r="I333" s="15"/>
      <c r="J333" s="15"/>
      <c r="K333" s="15"/>
      <c r="L333" s="15"/>
      <c r="M333" s="15"/>
      <c r="N333" s="15"/>
      <c r="O333" s="15"/>
      <c r="P333" s="15"/>
      <c r="Q333" s="15"/>
      <c r="R333" s="15"/>
      <c r="S333" s="15"/>
      <c r="T333" s="15"/>
      <c r="U333" s="15"/>
    </row>
    <row r="334" spans="1:21">
      <c r="A334" s="15"/>
      <c r="B334" s="15"/>
      <c r="C334" s="15"/>
      <c r="D334" s="15"/>
      <c r="E334" s="15"/>
      <c r="F334" s="15"/>
      <c r="G334" s="15"/>
      <c r="H334" s="15"/>
      <c r="I334" s="15"/>
      <c r="J334" s="15"/>
      <c r="K334" s="15"/>
      <c r="L334" s="15"/>
      <c r="M334" s="15"/>
      <c r="N334" s="15"/>
      <c r="O334" s="15"/>
      <c r="P334" s="15"/>
      <c r="Q334" s="15"/>
      <c r="R334" s="15"/>
      <c r="S334" s="15"/>
      <c r="T334" s="15"/>
      <c r="U334" s="15"/>
    </row>
    <row r="335" spans="1:21">
      <c r="A335" s="15"/>
      <c r="B335" s="15"/>
      <c r="C335" s="15"/>
      <c r="D335" s="15"/>
      <c r="E335" s="15"/>
      <c r="F335" s="15"/>
      <c r="G335" s="15"/>
      <c r="H335" s="15"/>
      <c r="I335" s="15"/>
      <c r="J335" s="15"/>
      <c r="K335" s="15"/>
      <c r="L335" s="15"/>
      <c r="M335" s="15"/>
      <c r="N335" s="15"/>
      <c r="O335" s="15"/>
      <c r="P335" s="15"/>
      <c r="Q335" s="15"/>
      <c r="R335" s="15"/>
      <c r="S335" s="15"/>
      <c r="T335" s="15"/>
      <c r="U335" s="15"/>
    </row>
    <row r="336" spans="1:21">
      <c r="A336" s="15"/>
      <c r="B336" s="15"/>
      <c r="C336" s="15"/>
      <c r="D336" s="15"/>
      <c r="E336" s="15"/>
      <c r="F336" s="15"/>
      <c r="G336" s="15"/>
      <c r="H336" s="15"/>
      <c r="I336" s="15"/>
      <c r="J336" s="15"/>
      <c r="K336" s="15"/>
      <c r="L336" s="15"/>
      <c r="M336" s="15"/>
      <c r="N336" s="15"/>
      <c r="O336" s="15"/>
      <c r="P336" s="15"/>
      <c r="Q336" s="15"/>
      <c r="R336" s="15"/>
      <c r="S336" s="15"/>
      <c r="T336" s="15"/>
      <c r="U336" s="15"/>
    </row>
    <row r="337" spans="1:21">
      <c r="A337" s="15"/>
      <c r="B337" s="15"/>
      <c r="C337" s="15"/>
      <c r="D337" s="15"/>
      <c r="E337" s="15"/>
      <c r="F337" s="15"/>
      <c r="G337" s="15"/>
      <c r="H337" s="15"/>
      <c r="I337" s="15"/>
      <c r="J337" s="15"/>
      <c r="K337" s="15"/>
      <c r="L337" s="15"/>
      <c r="M337" s="15"/>
      <c r="N337" s="15"/>
      <c r="O337" s="15"/>
      <c r="P337" s="15"/>
      <c r="Q337" s="15"/>
      <c r="R337" s="15"/>
      <c r="S337" s="15"/>
      <c r="T337" s="15"/>
      <c r="U337" s="15"/>
    </row>
    <row r="338" spans="1:21">
      <c r="A338" s="15"/>
      <c r="B338" s="15"/>
      <c r="C338" s="15"/>
      <c r="D338" s="15"/>
      <c r="E338" s="15"/>
      <c r="F338" s="15"/>
      <c r="G338" s="15"/>
      <c r="H338" s="15"/>
      <c r="I338" s="15"/>
      <c r="J338" s="15"/>
      <c r="K338" s="15"/>
      <c r="L338" s="15"/>
      <c r="M338" s="15"/>
      <c r="N338" s="15"/>
      <c r="O338" s="15"/>
      <c r="P338" s="15"/>
      <c r="Q338" s="15"/>
      <c r="R338" s="15"/>
      <c r="S338" s="15"/>
      <c r="T338" s="15"/>
      <c r="U338" s="15"/>
    </row>
    <row r="339" spans="1:21">
      <c r="A339" s="15"/>
      <c r="B339" s="15"/>
      <c r="C339" s="15"/>
      <c r="D339" s="15"/>
      <c r="E339" s="15"/>
      <c r="F339" s="15"/>
      <c r="G339" s="15"/>
      <c r="H339" s="15"/>
      <c r="I339" s="15"/>
      <c r="J339" s="15"/>
      <c r="K339" s="15"/>
      <c r="L339" s="15"/>
      <c r="M339" s="15"/>
      <c r="N339" s="15"/>
      <c r="O339" s="15"/>
      <c r="P339" s="15"/>
      <c r="Q339" s="15"/>
      <c r="R339" s="15"/>
      <c r="S339" s="15"/>
      <c r="T339" s="15"/>
      <c r="U339" s="15"/>
    </row>
    <row r="340" spans="1:21">
      <c r="A340" s="15"/>
      <c r="B340" s="15"/>
      <c r="C340" s="15"/>
      <c r="D340" s="15"/>
      <c r="E340" s="15"/>
      <c r="F340" s="15"/>
      <c r="G340" s="15"/>
      <c r="H340" s="15"/>
      <c r="I340" s="15"/>
      <c r="J340" s="15"/>
      <c r="K340" s="15"/>
      <c r="L340" s="15"/>
      <c r="M340" s="15"/>
      <c r="N340" s="15"/>
      <c r="O340" s="15"/>
      <c r="P340" s="15"/>
      <c r="Q340" s="15"/>
      <c r="R340" s="15"/>
      <c r="S340" s="15"/>
      <c r="T340" s="15"/>
      <c r="U340" s="15"/>
    </row>
    <row r="341" spans="1:21">
      <c r="A341" s="15"/>
      <c r="B341" s="15"/>
      <c r="C341" s="15"/>
      <c r="D341" s="15"/>
      <c r="E341" s="15"/>
      <c r="F341" s="15"/>
      <c r="G341" s="15"/>
      <c r="H341" s="15"/>
      <c r="I341" s="15"/>
      <c r="J341" s="15"/>
      <c r="K341" s="15"/>
      <c r="L341" s="15"/>
      <c r="M341" s="15"/>
      <c r="N341" s="15"/>
      <c r="O341" s="15"/>
      <c r="P341" s="15"/>
      <c r="Q341" s="15"/>
      <c r="R341" s="15"/>
      <c r="S341" s="15"/>
      <c r="T341" s="15"/>
      <c r="U341" s="15"/>
    </row>
    <row r="342" spans="1:21">
      <c r="A342" s="15"/>
      <c r="B342" s="15"/>
      <c r="C342" s="15"/>
      <c r="D342" s="15"/>
      <c r="E342" s="15"/>
      <c r="F342" s="15"/>
      <c r="G342" s="15"/>
      <c r="H342" s="15"/>
      <c r="I342" s="15"/>
      <c r="J342" s="15"/>
      <c r="K342" s="15"/>
      <c r="L342" s="15"/>
      <c r="M342" s="15"/>
      <c r="N342" s="15"/>
      <c r="O342" s="15"/>
      <c r="P342" s="15"/>
      <c r="Q342" s="15"/>
      <c r="R342" s="15"/>
      <c r="S342" s="15"/>
      <c r="T342" s="15"/>
      <c r="U342" s="15"/>
    </row>
    <row r="343" spans="1:21">
      <c r="A343" s="15"/>
      <c r="B343" s="15"/>
      <c r="C343" s="15"/>
      <c r="D343" s="15"/>
      <c r="E343" s="15"/>
      <c r="F343" s="15"/>
      <c r="G343" s="15"/>
      <c r="H343" s="15"/>
      <c r="I343" s="15"/>
      <c r="J343" s="15"/>
      <c r="K343" s="15"/>
      <c r="L343" s="15"/>
      <c r="M343" s="15"/>
      <c r="N343" s="15"/>
      <c r="O343" s="15"/>
      <c r="P343" s="15"/>
      <c r="Q343" s="15"/>
      <c r="R343" s="15"/>
      <c r="S343" s="15"/>
      <c r="T343" s="15"/>
      <c r="U343" s="15"/>
    </row>
    <row r="344" spans="1:21">
      <c r="A344" s="15"/>
      <c r="B344" s="15"/>
      <c r="C344" s="15"/>
      <c r="D344" s="15"/>
      <c r="E344" s="15"/>
      <c r="F344" s="15"/>
      <c r="G344" s="15"/>
      <c r="H344" s="15"/>
      <c r="I344" s="15"/>
      <c r="J344" s="15"/>
      <c r="K344" s="15"/>
      <c r="L344" s="15"/>
      <c r="M344" s="15"/>
      <c r="N344" s="15"/>
      <c r="O344" s="15"/>
      <c r="P344" s="15"/>
      <c r="Q344" s="15"/>
      <c r="R344" s="15"/>
      <c r="S344" s="15"/>
      <c r="T344" s="15"/>
      <c r="U344" s="15"/>
    </row>
    <row r="345" spans="1:21">
      <c r="A345" s="15"/>
      <c r="B345" s="15"/>
      <c r="C345" s="15"/>
      <c r="D345" s="15"/>
      <c r="E345" s="15"/>
      <c r="F345" s="15"/>
      <c r="G345" s="15"/>
      <c r="H345" s="15"/>
      <c r="I345" s="15"/>
      <c r="J345" s="15"/>
      <c r="K345" s="15"/>
      <c r="L345" s="15"/>
      <c r="M345" s="15"/>
      <c r="N345" s="15"/>
      <c r="O345" s="15"/>
      <c r="P345" s="15"/>
      <c r="Q345" s="15"/>
      <c r="R345" s="15"/>
      <c r="S345" s="15"/>
      <c r="T345" s="15"/>
      <c r="U345" s="15"/>
    </row>
    <row r="346" spans="1:21">
      <c r="A346" s="15"/>
      <c r="B346" s="15"/>
      <c r="C346" s="15"/>
      <c r="D346" s="15"/>
      <c r="E346" s="15"/>
      <c r="F346" s="15"/>
      <c r="G346" s="15"/>
      <c r="H346" s="15"/>
      <c r="I346" s="15"/>
      <c r="J346" s="15"/>
      <c r="K346" s="15"/>
      <c r="L346" s="15"/>
      <c r="M346" s="15"/>
      <c r="N346" s="15"/>
      <c r="O346" s="15"/>
      <c r="P346" s="15"/>
      <c r="Q346" s="15"/>
      <c r="R346" s="15"/>
      <c r="S346" s="15"/>
      <c r="T346" s="15"/>
      <c r="U346" s="15"/>
    </row>
    <row r="347" spans="1:21">
      <c r="A347" s="15"/>
      <c r="B347" s="15"/>
      <c r="C347" s="15"/>
      <c r="D347" s="15"/>
      <c r="E347" s="15"/>
      <c r="F347" s="15"/>
      <c r="G347" s="15"/>
      <c r="H347" s="15"/>
      <c r="I347" s="15"/>
      <c r="J347" s="15"/>
      <c r="K347" s="15"/>
      <c r="L347" s="15"/>
      <c r="M347" s="15"/>
      <c r="N347" s="15"/>
      <c r="O347" s="15"/>
      <c r="P347" s="15"/>
      <c r="Q347" s="15"/>
      <c r="R347" s="15"/>
      <c r="S347" s="15"/>
      <c r="T347" s="15"/>
      <c r="U347" s="15"/>
    </row>
    <row r="348" spans="1:21">
      <c r="A348" s="15"/>
      <c r="B348" s="15"/>
      <c r="C348" s="15"/>
      <c r="D348" s="15"/>
      <c r="E348" s="15"/>
      <c r="F348" s="15"/>
      <c r="G348" s="15"/>
      <c r="H348" s="15"/>
      <c r="I348" s="15"/>
      <c r="J348" s="15"/>
      <c r="K348" s="15"/>
      <c r="L348" s="15"/>
      <c r="M348" s="15"/>
      <c r="N348" s="15"/>
      <c r="O348" s="15"/>
      <c r="P348" s="15"/>
      <c r="Q348" s="15"/>
      <c r="R348" s="15"/>
      <c r="S348" s="15"/>
      <c r="T348" s="15"/>
      <c r="U348" s="15"/>
    </row>
    <row r="349" spans="1:21">
      <c r="A349" s="15"/>
      <c r="B349" s="15"/>
      <c r="C349" s="15"/>
      <c r="D349" s="15"/>
      <c r="E349" s="15"/>
      <c r="F349" s="15"/>
      <c r="G349" s="15"/>
      <c r="H349" s="15"/>
      <c r="I349" s="15"/>
      <c r="J349" s="15"/>
      <c r="K349" s="15"/>
      <c r="L349" s="15"/>
      <c r="M349" s="15"/>
      <c r="N349" s="15"/>
      <c r="O349" s="15"/>
      <c r="P349" s="15"/>
      <c r="Q349" s="15"/>
      <c r="R349" s="15"/>
      <c r="S349" s="15"/>
      <c r="T349" s="15"/>
      <c r="U349" s="15"/>
    </row>
    <row r="350" spans="1:21">
      <c r="A350" s="15"/>
      <c r="B350" s="15"/>
      <c r="C350" s="15"/>
      <c r="D350" s="15"/>
      <c r="E350" s="15"/>
      <c r="F350" s="15"/>
      <c r="G350" s="15"/>
      <c r="H350" s="15"/>
      <c r="I350" s="15"/>
      <c r="J350" s="15"/>
      <c r="K350" s="15"/>
      <c r="L350" s="15"/>
      <c r="M350" s="15"/>
      <c r="N350" s="15"/>
      <c r="O350" s="15"/>
      <c r="P350" s="15"/>
      <c r="Q350" s="15"/>
      <c r="R350" s="15"/>
      <c r="S350" s="15"/>
      <c r="T350" s="15"/>
      <c r="U350" s="15"/>
    </row>
    <row r="351" spans="1:21">
      <c r="A351" s="15"/>
      <c r="B351" s="15"/>
      <c r="C351" s="15"/>
      <c r="D351" s="15"/>
      <c r="E351" s="15"/>
      <c r="F351" s="15"/>
      <c r="G351" s="15"/>
      <c r="H351" s="15"/>
      <c r="I351" s="15"/>
      <c r="J351" s="15"/>
      <c r="K351" s="15"/>
      <c r="L351" s="15"/>
      <c r="M351" s="15"/>
      <c r="N351" s="15"/>
      <c r="O351" s="15"/>
      <c r="P351" s="15"/>
      <c r="Q351" s="15"/>
      <c r="R351" s="15"/>
      <c r="S351" s="15"/>
      <c r="T351" s="15"/>
      <c r="U351" s="15"/>
    </row>
    <row r="352" spans="1:21">
      <c r="A352" s="15"/>
      <c r="B352" s="15"/>
      <c r="C352" s="15"/>
      <c r="D352" s="15"/>
      <c r="E352" s="15"/>
      <c r="F352" s="15"/>
      <c r="G352" s="15"/>
      <c r="H352" s="15"/>
      <c r="I352" s="15"/>
      <c r="J352" s="15"/>
      <c r="K352" s="15"/>
      <c r="L352" s="15"/>
      <c r="M352" s="15"/>
      <c r="N352" s="15"/>
      <c r="O352" s="15"/>
      <c r="P352" s="15"/>
      <c r="Q352" s="15"/>
      <c r="R352" s="15"/>
      <c r="S352" s="15"/>
      <c r="T352" s="15"/>
      <c r="U352" s="15"/>
    </row>
    <row r="353" spans="1:21">
      <c r="A353" s="15"/>
      <c r="B353" s="15"/>
      <c r="C353" s="15"/>
      <c r="D353" s="15"/>
      <c r="E353" s="15"/>
      <c r="F353" s="15"/>
      <c r="G353" s="15"/>
      <c r="H353" s="15"/>
      <c r="I353" s="15"/>
      <c r="J353" s="15"/>
      <c r="K353" s="15"/>
      <c r="L353" s="15"/>
      <c r="M353" s="15"/>
      <c r="N353" s="15"/>
      <c r="O353" s="15"/>
      <c r="P353" s="15"/>
      <c r="Q353" s="15"/>
      <c r="R353" s="15"/>
      <c r="S353" s="15"/>
      <c r="T353" s="15"/>
      <c r="U353" s="15"/>
    </row>
    <row r="354" spans="1:21">
      <c r="A354" s="15"/>
      <c r="B354" s="15"/>
      <c r="C354" s="15"/>
      <c r="D354" s="15"/>
      <c r="E354" s="15"/>
      <c r="F354" s="15"/>
      <c r="G354" s="15"/>
      <c r="H354" s="15"/>
      <c r="I354" s="15"/>
      <c r="J354" s="15"/>
      <c r="K354" s="15"/>
      <c r="L354" s="15"/>
      <c r="M354" s="15"/>
      <c r="N354" s="15"/>
      <c r="O354" s="15"/>
      <c r="P354" s="15"/>
      <c r="Q354" s="15"/>
      <c r="R354" s="15"/>
      <c r="S354" s="15"/>
      <c r="T354" s="15"/>
      <c r="U354" s="15"/>
    </row>
    <row r="355" spans="1:21">
      <c r="A355" s="15"/>
      <c r="B355" s="15"/>
      <c r="C355" s="15"/>
      <c r="D355" s="15"/>
      <c r="E355" s="15"/>
      <c r="F355" s="15"/>
      <c r="G355" s="15"/>
      <c r="H355" s="15"/>
      <c r="I355" s="15"/>
      <c r="J355" s="15"/>
      <c r="K355" s="15"/>
      <c r="L355" s="15"/>
      <c r="M355" s="15"/>
      <c r="N355" s="15"/>
      <c r="O355" s="15"/>
      <c r="P355" s="15"/>
      <c r="Q355" s="15"/>
      <c r="R355" s="15"/>
      <c r="S355" s="15"/>
      <c r="T355" s="15"/>
      <c r="U355" s="15"/>
    </row>
    <row r="356" spans="1:21">
      <c r="A356" s="15"/>
      <c r="B356" s="15"/>
      <c r="C356" s="15"/>
      <c r="D356" s="15"/>
      <c r="E356" s="15"/>
      <c r="F356" s="15"/>
      <c r="G356" s="15"/>
      <c r="H356" s="15"/>
      <c r="I356" s="15"/>
      <c r="J356" s="15"/>
      <c r="K356" s="15"/>
      <c r="L356" s="15"/>
      <c r="M356" s="15"/>
      <c r="N356" s="15"/>
      <c r="O356" s="15"/>
      <c r="P356" s="15"/>
      <c r="Q356" s="15"/>
      <c r="R356" s="15"/>
      <c r="S356" s="15"/>
      <c r="T356" s="15"/>
      <c r="U356" s="15"/>
    </row>
    <row r="357" spans="1:21">
      <c r="A357" s="15"/>
      <c r="B357" s="15"/>
      <c r="C357" s="15"/>
      <c r="D357" s="15"/>
      <c r="E357" s="15"/>
      <c r="F357" s="15"/>
      <c r="G357" s="15"/>
      <c r="H357" s="15"/>
      <c r="I357" s="15"/>
      <c r="J357" s="15"/>
      <c r="K357" s="15"/>
      <c r="L357" s="15"/>
      <c r="M357" s="15"/>
      <c r="N357" s="15"/>
      <c r="O357" s="15"/>
      <c r="P357" s="15"/>
      <c r="Q357" s="15"/>
      <c r="R357" s="15"/>
      <c r="S357" s="15"/>
      <c r="T357" s="15"/>
      <c r="U357" s="15"/>
    </row>
    <row r="358" spans="1:21">
      <c r="A358" s="15"/>
      <c r="B358" s="15"/>
      <c r="C358" s="15"/>
      <c r="D358" s="15"/>
      <c r="E358" s="15"/>
      <c r="F358" s="15"/>
      <c r="G358" s="15"/>
      <c r="H358" s="15"/>
      <c r="I358" s="15"/>
      <c r="J358" s="15"/>
      <c r="K358" s="15"/>
      <c r="L358" s="15"/>
      <c r="M358" s="15"/>
      <c r="N358" s="15"/>
      <c r="O358" s="15"/>
      <c r="P358" s="15"/>
      <c r="Q358" s="15"/>
      <c r="R358" s="15"/>
      <c r="S358" s="15"/>
      <c r="T358" s="15"/>
      <c r="U358" s="15"/>
    </row>
    <row r="359" spans="1:21">
      <c r="A359" s="15"/>
      <c r="B359" s="15"/>
      <c r="C359" s="15"/>
      <c r="D359" s="15"/>
      <c r="E359" s="15"/>
      <c r="F359" s="15"/>
      <c r="G359" s="15"/>
      <c r="H359" s="15"/>
      <c r="I359" s="15"/>
      <c r="J359" s="15"/>
      <c r="K359" s="15"/>
      <c r="L359" s="15"/>
      <c r="M359" s="15"/>
      <c r="N359" s="15"/>
      <c r="O359" s="15"/>
      <c r="P359" s="15"/>
      <c r="Q359" s="15"/>
      <c r="R359" s="15"/>
      <c r="S359" s="15"/>
      <c r="T359" s="15"/>
      <c r="U359" s="15"/>
    </row>
    <row r="360" spans="1:21">
      <c r="A360" s="15"/>
      <c r="B360" s="15"/>
      <c r="C360" s="15"/>
      <c r="D360" s="15"/>
      <c r="E360" s="15"/>
      <c r="F360" s="15"/>
      <c r="G360" s="15"/>
      <c r="H360" s="15"/>
      <c r="I360" s="15"/>
      <c r="J360" s="15"/>
      <c r="K360" s="15"/>
      <c r="L360" s="15"/>
      <c r="M360" s="15"/>
      <c r="N360" s="15"/>
      <c r="O360" s="15"/>
      <c r="P360" s="15"/>
      <c r="Q360" s="15"/>
      <c r="R360" s="15"/>
      <c r="S360" s="15"/>
      <c r="T360" s="15"/>
      <c r="U360" s="15"/>
    </row>
    <row r="361" spans="1:21">
      <c r="A361" s="15"/>
      <c r="B361" s="15"/>
      <c r="C361" s="15"/>
      <c r="D361" s="15"/>
      <c r="E361" s="15"/>
      <c r="F361" s="15"/>
      <c r="G361" s="15"/>
      <c r="H361" s="15"/>
      <c r="I361" s="15"/>
      <c r="J361" s="15"/>
      <c r="K361" s="15"/>
      <c r="L361" s="15"/>
      <c r="M361" s="15"/>
      <c r="N361" s="15"/>
      <c r="O361" s="15"/>
      <c r="P361" s="15"/>
      <c r="Q361" s="15"/>
      <c r="R361" s="15"/>
      <c r="S361" s="15"/>
      <c r="T361" s="15"/>
      <c r="U361" s="15"/>
    </row>
    <row r="362" spans="1:21">
      <c r="A362" s="15"/>
      <c r="B362" s="15"/>
      <c r="C362" s="15"/>
      <c r="D362" s="15"/>
      <c r="E362" s="15"/>
      <c r="F362" s="15"/>
      <c r="G362" s="15"/>
      <c r="H362" s="15"/>
      <c r="I362" s="15"/>
      <c r="J362" s="15"/>
      <c r="K362" s="15"/>
      <c r="L362" s="15"/>
      <c r="M362" s="15"/>
      <c r="N362" s="15"/>
      <c r="O362" s="15"/>
      <c r="P362" s="15"/>
      <c r="Q362" s="15"/>
      <c r="R362" s="15"/>
      <c r="S362" s="15"/>
      <c r="T362" s="15"/>
      <c r="U362" s="15"/>
    </row>
    <row r="363" spans="1:21">
      <c r="A363" s="15"/>
      <c r="B363" s="15"/>
      <c r="C363" s="15"/>
      <c r="D363" s="15"/>
      <c r="E363" s="15"/>
      <c r="F363" s="15"/>
      <c r="G363" s="15"/>
      <c r="H363" s="15"/>
      <c r="I363" s="15"/>
      <c r="J363" s="15"/>
      <c r="K363" s="15"/>
      <c r="L363" s="15"/>
      <c r="M363" s="15"/>
      <c r="N363" s="15"/>
      <c r="O363" s="15"/>
      <c r="P363" s="15"/>
      <c r="Q363" s="15"/>
      <c r="R363" s="15"/>
      <c r="S363" s="15"/>
      <c r="T363" s="15"/>
      <c r="U363" s="15"/>
    </row>
    <row r="364" spans="1:21">
      <c r="A364" s="15"/>
      <c r="B364" s="15"/>
      <c r="C364" s="15"/>
      <c r="D364" s="15"/>
      <c r="E364" s="15"/>
      <c r="F364" s="15"/>
      <c r="G364" s="15"/>
      <c r="H364" s="15"/>
      <c r="I364" s="15"/>
      <c r="J364" s="15"/>
      <c r="K364" s="15"/>
      <c r="L364" s="15"/>
      <c r="M364" s="15"/>
      <c r="N364" s="15"/>
      <c r="O364" s="15"/>
      <c r="P364" s="15"/>
      <c r="Q364" s="15"/>
      <c r="R364" s="15"/>
      <c r="S364" s="15"/>
      <c r="T364" s="15"/>
      <c r="U364" s="15"/>
    </row>
    <row r="365" spans="1:21">
      <c r="A365" s="15"/>
      <c r="B365" s="15"/>
      <c r="C365" s="15"/>
      <c r="D365" s="15"/>
      <c r="E365" s="15"/>
      <c r="F365" s="15"/>
      <c r="G365" s="15"/>
      <c r="H365" s="15"/>
      <c r="I365" s="15"/>
      <c r="J365" s="15"/>
      <c r="K365" s="15"/>
      <c r="L365" s="15"/>
      <c r="M365" s="15"/>
      <c r="N365" s="15"/>
      <c r="O365" s="15"/>
      <c r="P365" s="15"/>
      <c r="Q365" s="15"/>
      <c r="R365" s="15"/>
      <c r="S365" s="15"/>
      <c r="T365" s="15"/>
      <c r="U365" s="15"/>
    </row>
    <row r="366" spans="1:21">
      <c r="A366" s="15"/>
      <c r="B366" s="15"/>
      <c r="C366" s="15"/>
      <c r="D366" s="15"/>
      <c r="E366" s="15"/>
      <c r="F366" s="15"/>
      <c r="G366" s="15"/>
      <c r="H366" s="15"/>
      <c r="I366" s="15"/>
      <c r="J366" s="15"/>
      <c r="K366" s="15"/>
      <c r="L366" s="15"/>
      <c r="M366" s="15"/>
      <c r="N366" s="15"/>
      <c r="O366" s="15"/>
      <c r="P366" s="15"/>
      <c r="Q366" s="15"/>
      <c r="R366" s="15"/>
      <c r="S366" s="15"/>
      <c r="T366" s="15"/>
      <c r="U366" s="15"/>
    </row>
    <row r="367" spans="1:21">
      <c r="A367" s="15"/>
      <c r="B367" s="15"/>
      <c r="C367" s="15"/>
      <c r="D367" s="15"/>
      <c r="E367" s="15"/>
      <c r="F367" s="15"/>
      <c r="G367" s="15"/>
      <c r="H367" s="15"/>
      <c r="I367" s="15"/>
      <c r="J367" s="15"/>
      <c r="K367" s="15"/>
      <c r="L367" s="15"/>
      <c r="M367" s="15"/>
      <c r="N367" s="15"/>
      <c r="O367" s="15"/>
      <c r="P367" s="15"/>
      <c r="Q367" s="15"/>
      <c r="R367" s="15"/>
      <c r="S367" s="15"/>
      <c r="T367" s="15"/>
      <c r="U367" s="15"/>
    </row>
    <row r="368" spans="1:21">
      <c r="A368" s="15"/>
      <c r="B368" s="15"/>
      <c r="C368" s="15"/>
      <c r="D368" s="15"/>
      <c r="E368" s="15"/>
      <c r="F368" s="15"/>
      <c r="G368" s="15"/>
      <c r="H368" s="15"/>
      <c r="I368" s="15"/>
      <c r="J368" s="15"/>
      <c r="K368" s="15"/>
      <c r="L368" s="15"/>
      <c r="M368" s="15"/>
      <c r="N368" s="15"/>
      <c r="O368" s="15"/>
      <c r="P368" s="15"/>
      <c r="Q368" s="15"/>
      <c r="R368" s="15"/>
      <c r="S368" s="15"/>
      <c r="T368" s="15"/>
      <c r="U368" s="15"/>
    </row>
    <row r="369" spans="1:21">
      <c r="A369" s="15"/>
      <c r="B369" s="15"/>
      <c r="C369" s="15"/>
      <c r="D369" s="15"/>
      <c r="E369" s="15"/>
      <c r="F369" s="15"/>
      <c r="G369" s="15"/>
      <c r="H369" s="15"/>
      <c r="I369" s="15"/>
      <c r="J369" s="15"/>
      <c r="K369" s="15"/>
      <c r="L369" s="15"/>
      <c r="M369" s="15"/>
      <c r="N369" s="15"/>
      <c r="O369" s="15"/>
      <c r="P369" s="15"/>
      <c r="Q369" s="15"/>
      <c r="R369" s="15"/>
      <c r="S369" s="15"/>
      <c r="T369" s="15"/>
      <c r="U369" s="15"/>
    </row>
    <row r="370" spans="1:21">
      <c r="A370" s="15"/>
      <c r="B370" s="15"/>
      <c r="C370" s="15"/>
      <c r="D370" s="15"/>
      <c r="E370" s="15"/>
      <c r="F370" s="15"/>
      <c r="G370" s="15"/>
      <c r="H370" s="15"/>
      <c r="I370" s="15"/>
      <c r="J370" s="15"/>
      <c r="K370" s="15"/>
      <c r="L370" s="15"/>
      <c r="M370" s="15"/>
      <c r="N370" s="15"/>
      <c r="O370" s="15"/>
      <c r="P370" s="15"/>
      <c r="Q370" s="15"/>
      <c r="R370" s="15"/>
      <c r="S370" s="15"/>
      <c r="T370" s="15"/>
      <c r="U370" s="15"/>
    </row>
    <row r="371" spans="1:21">
      <c r="A371" s="15"/>
      <c r="B371" s="15"/>
      <c r="C371" s="15"/>
      <c r="D371" s="15"/>
      <c r="E371" s="15"/>
      <c r="F371" s="15"/>
      <c r="G371" s="15"/>
      <c r="H371" s="15"/>
      <c r="I371" s="15"/>
      <c r="J371" s="15"/>
      <c r="K371" s="15"/>
      <c r="L371" s="15"/>
      <c r="M371" s="15"/>
      <c r="N371" s="15"/>
      <c r="O371" s="15"/>
      <c r="P371" s="15"/>
      <c r="Q371" s="15"/>
      <c r="R371" s="15"/>
      <c r="S371" s="15"/>
      <c r="T371" s="15"/>
      <c r="U371" s="15"/>
    </row>
    <row r="372" spans="1:21">
      <c r="A372" s="15"/>
      <c r="B372" s="15"/>
      <c r="C372" s="15"/>
      <c r="D372" s="15"/>
      <c r="E372" s="15"/>
      <c r="F372" s="15"/>
      <c r="G372" s="15"/>
      <c r="H372" s="15"/>
      <c r="I372" s="15"/>
      <c r="J372" s="15"/>
      <c r="K372" s="15"/>
      <c r="L372" s="15"/>
      <c r="M372" s="15"/>
      <c r="N372" s="15"/>
      <c r="O372" s="15"/>
      <c r="P372" s="15"/>
      <c r="Q372" s="15"/>
      <c r="R372" s="15"/>
      <c r="S372" s="15"/>
      <c r="T372" s="15"/>
      <c r="U372" s="15"/>
    </row>
    <row r="373" spans="1:21">
      <c r="A373" s="15"/>
      <c r="B373" s="15"/>
      <c r="C373" s="15"/>
      <c r="D373" s="15"/>
      <c r="E373" s="15"/>
      <c r="F373" s="15"/>
      <c r="G373" s="15"/>
      <c r="H373" s="15"/>
      <c r="I373" s="15"/>
      <c r="J373" s="15"/>
      <c r="K373" s="15"/>
      <c r="L373" s="15"/>
      <c r="M373" s="15"/>
      <c r="N373" s="15"/>
      <c r="O373" s="15"/>
      <c r="P373" s="15"/>
      <c r="Q373" s="15"/>
      <c r="R373" s="15"/>
      <c r="S373" s="15"/>
      <c r="T373" s="15"/>
      <c r="U373" s="15"/>
    </row>
    <row r="374" spans="1:21">
      <c r="A374" s="15"/>
      <c r="B374" s="15"/>
      <c r="C374" s="15"/>
      <c r="D374" s="15"/>
      <c r="E374" s="15"/>
      <c r="F374" s="15"/>
      <c r="G374" s="15"/>
      <c r="H374" s="15"/>
      <c r="I374" s="15"/>
      <c r="J374" s="15"/>
      <c r="K374" s="15"/>
      <c r="L374" s="15"/>
      <c r="M374" s="15"/>
      <c r="N374" s="15"/>
      <c r="O374" s="15"/>
      <c r="P374" s="15"/>
      <c r="Q374" s="15"/>
      <c r="R374" s="15"/>
      <c r="S374" s="15"/>
      <c r="T374" s="15"/>
      <c r="U374" s="15"/>
    </row>
    <row r="375" spans="1:21">
      <c r="A375" s="15"/>
      <c r="B375" s="15"/>
      <c r="C375" s="15"/>
      <c r="D375" s="15"/>
      <c r="E375" s="15"/>
      <c r="F375" s="15"/>
      <c r="G375" s="15"/>
      <c r="H375" s="15"/>
      <c r="I375" s="15"/>
      <c r="J375" s="15"/>
      <c r="K375" s="15"/>
      <c r="L375" s="15"/>
      <c r="M375" s="15"/>
      <c r="N375" s="15"/>
      <c r="O375" s="15"/>
      <c r="P375" s="15"/>
      <c r="Q375" s="15"/>
      <c r="R375" s="15"/>
      <c r="S375" s="15"/>
      <c r="T375" s="15"/>
      <c r="U375" s="15"/>
    </row>
    <row r="376" spans="1:21">
      <c r="A376" s="15"/>
      <c r="B376" s="15"/>
      <c r="C376" s="15"/>
      <c r="D376" s="15"/>
      <c r="E376" s="15"/>
      <c r="F376" s="15"/>
      <c r="G376" s="15"/>
      <c r="H376" s="15"/>
      <c r="I376" s="15"/>
      <c r="J376" s="15"/>
      <c r="K376" s="15"/>
      <c r="L376" s="15"/>
      <c r="M376" s="15"/>
      <c r="N376" s="15"/>
      <c r="O376" s="15"/>
      <c r="P376" s="15"/>
      <c r="Q376" s="15"/>
      <c r="R376" s="15"/>
      <c r="S376" s="15"/>
      <c r="T376" s="15"/>
      <c r="U376" s="15"/>
    </row>
    <row r="377" spans="1:21">
      <c r="A377" s="15"/>
      <c r="B377" s="15"/>
      <c r="C377" s="15"/>
      <c r="D377" s="15"/>
      <c r="E377" s="15"/>
      <c r="F377" s="15"/>
      <c r="G377" s="15"/>
      <c r="H377" s="15"/>
      <c r="I377" s="15"/>
      <c r="J377" s="15"/>
      <c r="K377" s="15"/>
      <c r="L377" s="15"/>
      <c r="M377" s="15"/>
      <c r="N377" s="15"/>
      <c r="O377" s="15"/>
      <c r="P377" s="15"/>
      <c r="Q377" s="15"/>
      <c r="R377" s="15"/>
      <c r="S377" s="15"/>
      <c r="T377" s="15"/>
      <c r="U377" s="15"/>
    </row>
    <row r="378" spans="1:21">
      <c r="A378" s="15"/>
      <c r="B378" s="15"/>
      <c r="C378" s="15"/>
      <c r="D378" s="15"/>
      <c r="E378" s="15"/>
      <c r="F378" s="15"/>
      <c r="G378" s="15"/>
      <c r="H378" s="15"/>
      <c r="I378" s="15"/>
      <c r="J378" s="15"/>
      <c r="K378" s="15"/>
      <c r="L378" s="15"/>
      <c r="M378" s="15"/>
      <c r="N378" s="15"/>
      <c r="O378" s="15"/>
      <c r="P378" s="15"/>
      <c r="Q378" s="15"/>
      <c r="R378" s="15"/>
      <c r="S378" s="15"/>
      <c r="T378" s="15"/>
      <c r="U378" s="15"/>
    </row>
    <row r="379" spans="1:21">
      <c r="A379" s="15"/>
      <c r="B379" s="15"/>
      <c r="C379" s="15"/>
      <c r="D379" s="15"/>
      <c r="E379" s="15"/>
      <c r="F379" s="15"/>
      <c r="G379" s="15"/>
      <c r="H379" s="15"/>
      <c r="I379" s="15"/>
      <c r="J379" s="15"/>
      <c r="K379" s="15"/>
      <c r="L379" s="15"/>
      <c r="M379" s="15"/>
      <c r="N379" s="15"/>
      <c r="O379" s="15"/>
      <c r="P379" s="15"/>
      <c r="Q379" s="15"/>
      <c r="R379" s="15"/>
      <c r="S379" s="15"/>
      <c r="T379" s="15"/>
      <c r="U379" s="15"/>
    </row>
    <row r="380" spans="1:21">
      <c r="A380" s="15"/>
      <c r="B380" s="15"/>
      <c r="C380" s="15"/>
      <c r="D380" s="15"/>
      <c r="E380" s="15"/>
      <c r="F380" s="15"/>
      <c r="G380" s="15"/>
      <c r="H380" s="15"/>
      <c r="I380" s="15"/>
      <c r="J380" s="15"/>
      <c r="K380" s="15"/>
      <c r="L380" s="15"/>
      <c r="M380" s="15"/>
      <c r="N380" s="15"/>
      <c r="O380" s="15"/>
      <c r="P380" s="15"/>
      <c r="Q380" s="15"/>
      <c r="R380" s="15"/>
      <c r="S380" s="15"/>
      <c r="T380" s="15"/>
      <c r="U380" s="15"/>
    </row>
    <row r="381" spans="1:21">
      <c r="A381" s="15"/>
      <c r="B381" s="15"/>
      <c r="C381" s="15"/>
      <c r="D381" s="15"/>
      <c r="E381" s="15"/>
      <c r="F381" s="15"/>
      <c r="G381" s="15"/>
      <c r="H381" s="15"/>
      <c r="I381" s="15"/>
      <c r="J381" s="15"/>
      <c r="K381" s="15"/>
      <c r="L381" s="15"/>
      <c r="M381" s="15"/>
      <c r="N381" s="15"/>
      <c r="O381" s="15"/>
      <c r="P381" s="15"/>
      <c r="Q381" s="15"/>
      <c r="R381" s="15"/>
      <c r="S381" s="15"/>
      <c r="T381" s="15"/>
      <c r="U381" s="15"/>
    </row>
    <row r="382" spans="1:21">
      <c r="A382" s="15"/>
      <c r="B382" s="15"/>
      <c r="C382" s="15"/>
      <c r="D382" s="15"/>
      <c r="E382" s="15"/>
      <c r="F382" s="15"/>
      <c r="G382" s="15"/>
      <c r="H382" s="15"/>
      <c r="I382" s="15"/>
      <c r="J382" s="15"/>
      <c r="K382" s="15"/>
      <c r="L382" s="15"/>
      <c r="M382" s="15"/>
      <c r="N382" s="15"/>
      <c r="O382" s="15"/>
      <c r="P382" s="15"/>
      <c r="Q382" s="15"/>
      <c r="R382" s="15"/>
      <c r="S382" s="15"/>
      <c r="T382" s="15"/>
      <c r="U382" s="15"/>
    </row>
    <row r="383" spans="1:21">
      <c r="A383" s="15"/>
      <c r="B383" s="15"/>
      <c r="C383" s="15"/>
      <c r="D383" s="15"/>
      <c r="E383" s="15"/>
      <c r="F383" s="15"/>
      <c r="G383" s="15"/>
      <c r="H383" s="15"/>
      <c r="I383" s="15"/>
      <c r="J383" s="15"/>
      <c r="K383" s="15"/>
      <c r="L383" s="15"/>
      <c r="M383" s="15"/>
      <c r="N383" s="15"/>
      <c r="O383" s="15"/>
      <c r="P383" s="15"/>
      <c r="Q383" s="15"/>
      <c r="R383" s="15"/>
      <c r="S383" s="15"/>
      <c r="T383" s="15"/>
      <c r="U383" s="15"/>
    </row>
    <row r="384" spans="1:21">
      <c r="A384" s="15"/>
      <c r="B384" s="15"/>
      <c r="C384" s="15"/>
      <c r="D384" s="15"/>
      <c r="E384" s="15"/>
      <c r="F384" s="15"/>
      <c r="G384" s="15"/>
      <c r="H384" s="15"/>
      <c r="I384" s="15"/>
      <c r="J384" s="15"/>
      <c r="K384" s="15"/>
      <c r="L384" s="15"/>
      <c r="M384" s="15"/>
      <c r="N384" s="15"/>
      <c r="O384" s="15"/>
      <c r="P384" s="15"/>
      <c r="Q384" s="15"/>
      <c r="R384" s="15"/>
      <c r="S384" s="15"/>
      <c r="T384" s="15"/>
      <c r="U384" s="15"/>
    </row>
    <row r="385" spans="1:21">
      <c r="A385" s="15"/>
      <c r="B385" s="15"/>
      <c r="C385" s="15"/>
      <c r="D385" s="15"/>
      <c r="E385" s="15"/>
      <c r="F385" s="15"/>
      <c r="G385" s="15"/>
      <c r="H385" s="15"/>
      <c r="I385" s="15"/>
      <c r="J385" s="15"/>
      <c r="K385" s="15"/>
      <c r="L385" s="15"/>
      <c r="M385" s="15"/>
      <c r="N385" s="15"/>
      <c r="O385" s="15"/>
      <c r="P385" s="15"/>
      <c r="Q385" s="15"/>
      <c r="R385" s="15"/>
      <c r="S385" s="15"/>
      <c r="T385" s="15"/>
      <c r="U385" s="15"/>
    </row>
    <row r="386" spans="1:21">
      <c r="A386" s="15"/>
      <c r="B386" s="15"/>
      <c r="C386" s="15"/>
      <c r="D386" s="15"/>
      <c r="E386" s="15"/>
      <c r="F386" s="15"/>
      <c r="G386" s="15"/>
      <c r="H386" s="15"/>
      <c r="I386" s="15"/>
      <c r="J386" s="15"/>
      <c r="K386" s="15"/>
      <c r="L386" s="15"/>
      <c r="M386" s="15"/>
      <c r="N386" s="15"/>
      <c r="O386" s="15"/>
      <c r="P386" s="15"/>
      <c r="Q386" s="15"/>
      <c r="R386" s="15"/>
      <c r="S386" s="15"/>
      <c r="T386" s="15"/>
      <c r="U386" s="15"/>
    </row>
    <row r="387" spans="1:21">
      <c r="A387" s="15"/>
      <c r="B387" s="15"/>
      <c r="C387" s="15"/>
      <c r="D387" s="15"/>
      <c r="E387" s="15"/>
      <c r="F387" s="15"/>
      <c r="G387" s="15"/>
      <c r="H387" s="15"/>
      <c r="I387" s="15"/>
      <c r="J387" s="15"/>
      <c r="K387" s="15"/>
      <c r="L387" s="15"/>
      <c r="M387" s="15"/>
      <c r="N387" s="15"/>
      <c r="O387" s="15"/>
      <c r="P387" s="15"/>
      <c r="Q387" s="15"/>
      <c r="R387" s="15"/>
      <c r="S387" s="15"/>
      <c r="T387" s="15"/>
      <c r="U387" s="15"/>
    </row>
    <row r="388" spans="1:21">
      <c r="A388" s="15"/>
      <c r="B388" s="15"/>
      <c r="C388" s="15"/>
      <c r="D388" s="15"/>
      <c r="E388" s="15"/>
      <c r="F388" s="15"/>
      <c r="G388" s="15"/>
      <c r="H388" s="15"/>
      <c r="I388" s="15"/>
      <c r="J388" s="15"/>
      <c r="K388" s="15"/>
      <c r="L388" s="15"/>
      <c r="M388" s="15"/>
      <c r="N388" s="15"/>
      <c r="O388" s="15"/>
      <c r="P388" s="15"/>
      <c r="Q388" s="15"/>
      <c r="R388" s="15"/>
      <c r="S388" s="15"/>
      <c r="T388" s="15"/>
      <c r="U388" s="15"/>
    </row>
    <row r="389" spans="1:21">
      <c r="A389" s="15"/>
      <c r="B389" s="15"/>
      <c r="C389" s="15"/>
      <c r="D389" s="15"/>
      <c r="E389" s="15"/>
      <c r="F389" s="15"/>
      <c r="G389" s="15"/>
      <c r="H389" s="15"/>
      <c r="I389" s="15"/>
      <c r="J389" s="15"/>
      <c r="K389" s="15"/>
      <c r="L389" s="15"/>
      <c r="M389" s="15"/>
      <c r="N389" s="15"/>
      <c r="O389" s="15"/>
      <c r="P389" s="15"/>
      <c r="Q389" s="15"/>
      <c r="R389" s="15"/>
      <c r="S389" s="15"/>
      <c r="T389" s="15"/>
      <c r="U389" s="15"/>
    </row>
    <row r="390" spans="1:21">
      <c r="A390" s="15"/>
      <c r="B390" s="15"/>
      <c r="C390" s="15"/>
      <c r="D390" s="15"/>
      <c r="E390" s="15"/>
      <c r="F390" s="15"/>
      <c r="G390" s="15"/>
      <c r="H390" s="15"/>
      <c r="I390" s="15"/>
      <c r="J390" s="15"/>
      <c r="K390" s="15"/>
      <c r="L390" s="15"/>
      <c r="M390" s="15"/>
      <c r="N390" s="15"/>
      <c r="O390" s="15"/>
      <c r="P390" s="15"/>
      <c r="Q390" s="15"/>
      <c r="R390" s="15"/>
      <c r="S390" s="15"/>
      <c r="T390" s="15"/>
      <c r="U390" s="15"/>
    </row>
    <row r="391" spans="1:21">
      <c r="A391" s="15"/>
      <c r="B391" s="15"/>
      <c r="C391" s="15"/>
      <c r="D391" s="15"/>
      <c r="E391" s="15"/>
      <c r="F391" s="15"/>
      <c r="G391" s="15"/>
      <c r="H391" s="15"/>
      <c r="I391" s="15"/>
      <c r="J391" s="15"/>
      <c r="K391" s="15"/>
      <c r="L391" s="15"/>
      <c r="M391" s="15"/>
      <c r="N391" s="15"/>
      <c r="O391" s="15"/>
      <c r="P391" s="15"/>
      <c r="Q391" s="15"/>
      <c r="R391" s="15"/>
      <c r="S391" s="15"/>
      <c r="T391" s="15"/>
      <c r="U391" s="15"/>
    </row>
    <row r="392" spans="1:21">
      <c r="A392" s="15"/>
      <c r="B392" s="15"/>
      <c r="C392" s="15"/>
      <c r="D392" s="15"/>
      <c r="E392" s="15"/>
      <c r="F392" s="15"/>
      <c r="G392" s="15"/>
      <c r="H392" s="15"/>
      <c r="I392" s="15"/>
      <c r="J392" s="15"/>
      <c r="K392" s="15"/>
      <c r="L392" s="15"/>
      <c r="M392" s="15"/>
      <c r="N392" s="15"/>
      <c r="O392" s="15"/>
      <c r="P392" s="15"/>
      <c r="Q392" s="15"/>
      <c r="R392" s="15"/>
      <c r="S392" s="15"/>
      <c r="T392" s="15"/>
      <c r="U392" s="15"/>
    </row>
    <row r="393" spans="1:21">
      <c r="A393" s="15"/>
      <c r="B393" s="15"/>
      <c r="C393" s="15"/>
      <c r="D393" s="15"/>
      <c r="E393" s="15"/>
      <c r="F393" s="15"/>
      <c r="G393" s="15"/>
      <c r="H393" s="15"/>
      <c r="I393" s="15"/>
      <c r="J393" s="15"/>
      <c r="K393" s="15"/>
      <c r="L393" s="15"/>
      <c r="M393" s="15"/>
      <c r="N393" s="15"/>
      <c r="O393" s="15"/>
      <c r="P393" s="15"/>
      <c r="Q393" s="15"/>
      <c r="R393" s="15"/>
      <c r="S393" s="15"/>
      <c r="T393" s="15"/>
      <c r="U393" s="15"/>
    </row>
    <row r="394" spans="1:21">
      <c r="A394" s="15"/>
      <c r="B394" s="15"/>
      <c r="C394" s="15"/>
      <c r="D394" s="15"/>
      <c r="E394" s="15"/>
      <c r="F394" s="15"/>
      <c r="G394" s="15"/>
      <c r="H394" s="15"/>
      <c r="I394" s="15"/>
      <c r="J394" s="15"/>
      <c r="K394" s="15"/>
      <c r="L394" s="15"/>
      <c r="M394" s="15"/>
      <c r="N394" s="15"/>
      <c r="O394" s="15"/>
      <c r="P394" s="15"/>
      <c r="Q394" s="15"/>
      <c r="R394" s="15"/>
      <c r="S394" s="15"/>
      <c r="T394" s="15"/>
      <c r="U394" s="15"/>
    </row>
    <row r="395" spans="1:21">
      <c r="A395" s="15"/>
      <c r="B395" s="15"/>
      <c r="C395" s="15"/>
      <c r="D395" s="15"/>
      <c r="E395" s="15"/>
      <c r="F395" s="15"/>
      <c r="G395" s="15"/>
      <c r="H395" s="15"/>
      <c r="I395" s="15"/>
      <c r="J395" s="15"/>
      <c r="K395" s="15"/>
      <c r="L395" s="15"/>
      <c r="M395" s="15"/>
      <c r="N395" s="15"/>
      <c r="O395" s="15"/>
      <c r="P395" s="15"/>
      <c r="Q395" s="15"/>
      <c r="R395" s="15"/>
      <c r="S395" s="15"/>
      <c r="T395" s="15"/>
      <c r="U395" s="15"/>
    </row>
    <row r="396" spans="1:21">
      <c r="A396" s="15"/>
      <c r="B396" s="15"/>
      <c r="C396" s="15"/>
      <c r="D396" s="15"/>
      <c r="E396" s="15"/>
      <c r="F396" s="15"/>
      <c r="G396" s="15"/>
      <c r="H396" s="15"/>
      <c r="I396" s="15"/>
      <c r="J396" s="15"/>
      <c r="K396" s="15"/>
      <c r="L396" s="15"/>
      <c r="M396" s="15"/>
      <c r="N396" s="15"/>
      <c r="O396" s="15"/>
      <c r="P396" s="15"/>
      <c r="Q396" s="15"/>
      <c r="R396" s="15"/>
      <c r="S396" s="15"/>
      <c r="T396" s="15"/>
      <c r="U396" s="15"/>
    </row>
    <row r="397" spans="1:21">
      <c r="A397" s="15"/>
      <c r="B397" s="15"/>
      <c r="C397" s="15"/>
      <c r="D397" s="15"/>
      <c r="E397" s="15"/>
      <c r="F397" s="15"/>
      <c r="G397" s="15"/>
      <c r="H397" s="15"/>
      <c r="I397" s="15"/>
      <c r="J397" s="15"/>
      <c r="K397" s="15"/>
      <c r="L397" s="15"/>
      <c r="M397" s="15"/>
      <c r="N397" s="15"/>
      <c r="O397" s="15"/>
      <c r="P397" s="15"/>
      <c r="Q397" s="15"/>
      <c r="R397" s="15"/>
      <c r="S397" s="15"/>
      <c r="T397" s="15"/>
      <c r="U397" s="15"/>
    </row>
    <row r="398" spans="1:21">
      <c r="A398" s="15"/>
      <c r="B398" s="15"/>
      <c r="C398" s="15"/>
      <c r="D398" s="15"/>
      <c r="E398" s="15"/>
      <c r="F398" s="15"/>
      <c r="G398" s="15"/>
      <c r="H398" s="15"/>
      <c r="I398" s="15"/>
      <c r="J398" s="15"/>
      <c r="K398" s="15"/>
      <c r="L398" s="15"/>
      <c r="M398" s="15"/>
      <c r="N398" s="15"/>
      <c r="O398" s="15"/>
      <c r="P398" s="15"/>
      <c r="Q398" s="15"/>
      <c r="R398" s="15"/>
      <c r="S398" s="15"/>
      <c r="T398" s="15"/>
      <c r="U398" s="15"/>
    </row>
    <row r="399" spans="1:21">
      <c r="A399" s="15"/>
      <c r="B399" s="15"/>
      <c r="C399" s="15"/>
      <c r="D399" s="15"/>
      <c r="E399" s="15"/>
      <c r="F399" s="15"/>
      <c r="G399" s="15"/>
      <c r="H399" s="15"/>
      <c r="I399" s="15"/>
      <c r="J399" s="15"/>
      <c r="K399" s="15"/>
      <c r="L399" s="15"/>
      <c r="M399" s="15"/>
      <c r="N399" s="15"/>
      <c r="O399" s="15"/>
      <c r="P399" s="15"/>
      <c r="Q399" s="15"/>
      <c r="R399" s="15"/>
      <c r="S399" s="15"/>
      <c r="T399" s="15"/>
      <c r="U399" s="15"/>
    </row>
    <row r="400" spans="1:21">
      <c r="A400" s="15"/>
      <c r="B400" s="15"/>
      <c r="C400" s="15"/>
      <c r="D400" s="15"/>
      <c r="E400" s="15"/>
      <c r="F400" s="15"/>
      <c r="G400" s="15"/>
      <c r="H400" s="15"/>
      <c r="I400" s="15"/>
      <c r="J400" s="15"/>
      <c r="K400" s="15"/>
      <c r="L400" s="15"/>
      <c r="M400" s="15"/>
      <c r="N400" s="15"/>
      <c r="O400" s="15"/>
      <c r="P400" s="15"/>
      <c r="Q400" s="15"/>
      <c r="R400" s="15"/>
      <c r="S400" s="15"/>
      <c r="T400" s="15"/>
      <c r="U400" s="15"/>
    </row>
    <row r="401" spans="1:21">
      <c r="A401" s="15"/>
      <c r="B401" s="15"/>
      <c r="C401" s="15"/>
      <c r="D401" s="15"/>
      <c r="E401" s="15"/>
      <c r="F401" s="15"/>
      <c r="G401" s="15"/>
      <c r="H401" s="15"/>
      <c r="I401" s="15"/>
      <c r="J401" s="15"/>
      <c r="K401" s="15"/>
      <c r="L401" s="15"/>
      <c r="M401" s="15"/>
      <c r="N401" s="15"/>
      <c r="O401" s="15"/>
      <c r="P401" s="15"/>
      <c r="Q401" s="15"/>
      <c r="R401" s="15"/>
      <c r="S401" s="15"/>
      <c r="T401" s="15"/>
      <c r="U401" s="15"/>
    </row>
    <row r="402" spans="1:21">
      <c r="A402" s="15"/>
      <c r="B402" s="15"/>
      <c r="C402" s="15"/>
      <c r="D402" s="15"/>
      <c r="E402" s="15"/>
      <c r="F402" s="15"/>
      <c r="G402" s="15"/>
      <c r="H402" s="15"/>
      <c r="I402" s="15"/>
      <c r="J402" s="15"/>
      <c r="K402" s="15"/>
      <c r="L402" s="15"/>
      <c r="M402" s="15"/>
      <c r="N402" s="15"/>
      <c r="O402" s="15"/>
      <c r="P402" s="15"/>
      <c r="Q402" s="15"/>
      <c r="R402" s="15"/>
      <c r="S402" s="15"/>
      <c r="T402" s="15"/>
      <c r="U402" s="15"/>
    </row>
    <row r="403" spans="1:21">
      <c r="A403" s="15"/>
      <c r="B403" s="15"/>
      <c r="C403" s="15"/>
      <c r="D403" s="15"/>
      <c r="E403" s="15"/>
      <c r="F403" s="15"/>
      <c r="G403" s="15"/>
      <c r="H403" s="15"/>
      <c r="I403" s="15"/>
      <c r="J403" s="15"/>
      <c r="K403" s="15"/>
      <c r="L403" s="15"/>
      <c r="M403" s="15"/>
      <c r="N403" s="15"/>
      <c r="O403" s="15"/>
      <c r="P403" s="15"/>
      <c r="Q403" s="15"/>
      <c r="R403" s="15"/>
      <c r="S403" s="15"/>
      <c r="T403" s="15"/>
      <c r="U403" s="15"/>
    </row>
    <row r="404" spans="1:21">
      <c r="A404" s="15"/>
      <c r="B404" s="15"/>
      <c r="C404" s="15"/>
      <c r="D404" s="15"/>
      <c r="E404" s="15"/>
      <c r="F404" s="15"/>
      <c r="G404" s="15"/>
      <c r="H404" s="15"/>
      <c r="I404" s="15"/>
      <c r="J404" s="15"/>
      <c r="K404" s="15"/>
      <c r="L404" s="15"/>
      <c r="M404" s="15"/>
      <c r="N404" s="15"/>
      <c r="O404" s="15"/>
      <c r="P404" s="15"/>
      <c r="Q404" s="15"/>
      <c r="R404" s="15"/>
      <c r="S404" s="15"/>
      <c r="T404" s="15"/>
      <c r="U404" s="15"/>
    </row>
    <row r="405" spans="1:21">
      <c r="A405" s="15"/>
      <c r="B405" s="15"/>
      <c r="C405" s="15"/>
      <c r="D405" s="15"/>
      <c r="E405" s="15"/>
      <c r="F405" s="15"/>
      <c r="G405" s="15"/>
      <c r="H405" s="15"/>
      <c r="I405" s="15"/>
      <c r="J405" s="15"/>
      <c r="K405" s="15"/>
      <c r="L405" s="15"/>
      <c r="M405" s="15"/>
      <c r="N405" s="15"/>
      <c r="O405" s="15"/>
      <c r="P405" s="15"/>
      <c r="Q405" s="15"/>
      <c r="R405" s="15"/>
      <c r="S405" s="15"/>
      <c r="T405" s="15"/>
      <c r="U405" s="15"/>
    </row>
    <row r="406" spans="1:21">
      <c r="A406" s="15"/>
      <c r="B406" s="15"/>
      <c r="C406" s="15"/>
      <c r="D406" s="15"/>
      <c r="E406" s="15"/>
      <c r="F406" s="15"/>
      <c r="G406" s="15"/>
      <c r="H406" s="15"/>
      <c r="I406" s="15"/>
      <c r="J406" s="15"/>
      <c r="K406" s="15"/>
      <c r="L406" s="15"/>
      <c r="M406" s="15"/>
      <c r="N406" s="15"/>
      <c r="O406" s="15"/>
      <c r="P406" s="15"/>
      <c r="Q406" s="15"/>
      <c r="R406" s="15"/>
      <c r="S406" s="15"/>
      <c r="T406" s="15"/>
      <c r="U406" s="15"/>
    </row>
    <row r="407" spans="1:21">
      <c r="A407" s="15"/>
      <c r="B407" s="15"/>
      <c r="C407" s="15"/>
      <c r="D407" s="15"/>
      <c r="E407" s="15"/>
      <c r="F407" s="15"/>
      <c r="G407" s="15"/>
      <c r="H407" s="15"/>
      <c r="I407" s="15"/>
      <c r="J407" s="15"/>
      <c r="K407" s="15"/>
      <c r="L407" s="15"/>
      <c r="M407" s="15"/>
      <c r="N407" s="15"/>
      <c r="O407" s="15"/>
      <c r="P407" s="15"/>
      <c r="Q407" s="15"/>
      <c r="R407" s="15"/>
      <c r="S407" s="15"/>
      <c r="T407" s="15"/>
      <c r="U407" s="15"/>
    </row>
    <row r="408" spans="1:21">
      <c r="A408" s="15"/>
      <c r="B408" s="15"/>
      <c r="C408" s="15"/>
      <c r="D408" s="15"/>
      <c r="E408" s="15"/>
      <c r="F408" s="15"/>
      <c r="G408" s="15"/>
      <c r="H408" s="15"/>
      <c r="I408" s="15"/>
      <c r="J408" s="15"/>
      <c r="K408" s="15"/>
      <c r="L408" s="15"/>
      <c r="M408" s="15"/>
      <c r="N408" s="15"/>
      <c r="O408" s="15"/>
      <c r="P408" s="15"/>
      <c r="Q408" s="15"/>
      <c r="R408" s="15"/>
      <c r="S408" s="15"/>
      <c r="T408" s="15"/>
      <c r="U408" s="15"/>
    </row>
    <row r="409" spans="1:21">
      <c r="A409" s="15"/>
      <c r="B409" s="15"/>
      <c r="C409" s="15"/>
      <c r="D409" s="15"/>
      <c r="E409" s="15"/>
      <c r="F409" s="15"/>
      <c r="G409" s="15"/>
      <c r="H409" s="15"/>
      <c r="I409" s="15"/>
      <c r="J409" s="15"/>
      <c r="K409" s="15"/>
      <c r="L409" s="15"/>
      <c r="M409" s="15"/>
      <c r="N409" s="15"/>
      <c r="O409" s="15"/>
      <c r="P409" s="15"/>
      <c r="Q409" s="15"/>
      <c r="R409" s="15"/>
      <c r="S409" s="15"/>
      <c r="T409" s="15"/>
      <c r="U409" s="15"/>
    </row>
    <row r="410" spans="1:21">
      <c r="A410" s="15"/>
      <c r="B410" s="15"/>
      <c r="C410" s="15"/>
      <c r="D410" s="15"/>
      <c r="E410" s="15"/>
      <c r="F410" s="15"/>
      <c r="G410" s="15"/>
      <c r="H410" s="15"/>
      <c r="I410" s="15"/>
      <c r="J410" s="15"/>
      <c r="K410" s="15"/>
      <c r="L410" s="15"/>
      <c r="M410" s="15"/>
      <c r="N410" s="15"/>
      <c r="O410" s="15"/>
      <c r="P410" s="15"/>
      <c r="Q410" s="15"/>
      <c r="R410" s="15"/>
      <c r="S410" s="15"/>
      <c r="T410" s="15"/>
      <c r="U410" s="15"/>
    </row>
    <row r="411" spans="1:21">
      <c r="A411" s="15"/>
      <c r="B411" s="15"/>
      <c r="C411" s="15"/>
      <c r="D411" s="15"/>
      <c r="E411" s="15"/>
      <c r="F411" s="15"/>
      <c r="G411" s="15"/>
      <c r="H411" s="15"/>
      <c r="I411" s="15"/>
      <c r="J411" s="15"/>
      <c r="K411" s="15"/>
      <c r="L411" s="15"/>
      <c r="M411" s="15"/>
      <c r="N411" s="15"/>
      <c r="O411" s="15"/>
      <c r="P411" s="15"/>
      <c r="Q411" s="15"/>
      <c r="R411" s="15"/>
      <c r="S411" s="15"/>
      <c r="T411" s="15"/>
      <c r="U411" s="15"/>
    </row>
    <row r="412" spans="1:21">
      <c r="A412" s="15"/>
      <c r="B412" s="15"/>
      <c r="C412" s="15"/>
      <c r="D412" s="15"/>
      <c r="E412" s="15"/>
      <c r="F412" s="15"/>
      <c r="G412" s="15"/>
      <c r="H412" s="15"/>
      <c r="I412" s="15"/>
      <c r="J412" s="15"/>
      <c r="K412" s="15"/>
      <c r="L412" s="15"/>
      <c r="M412" s="15"/>
      <c r="N412" s="15"/>
      <c r="O412" s="15"/>
      <c r="P412" s="15"/>
      <c r="Q412" s="15"/>
      <c r="R412" s="15"/>
      <c r="S412" s="15"/>
      <c r="T412" s="15"/>
      <c r="U412" s="15"/>
    </row>
    <row r="413" spans="1:21">
      <c r="A413" s="15"/>
      <c r="B413" s="15"/>
      <c r="C413" s="15"/>
      <c r="D413" s="15"/>
      <c r="E413" s="15"/>
      <c r="F413" s="15"/>
      <c r="G413" s="15"/>
      <c r="H413" s="15"/>
      <c r="I413" s="15"/>
      <c r="J413" s="15"/>
      <c r="K413" s="15"/>
      <c r="L413" s="15"/>
      <c r="M413" s="15"/>
      <c r="N413" s="15"/>
      <c r="O413" s="15"/>
      <c r="P413" s="15"/>
      <c r="Q413" s="15"/>
      <c r="R413" s="15"/>
      <c r="S413" s="15"/>
      <c r="T413" s="15"/>
      <c r="U413" s="15"/>
    </row>
    <row r="414" spans="1:21">
      <c r="A414" s="15"/>
      <c r="B414" s="15"/>
      <c r="C414" s="15"/>
      <c r="D414" s="15"/>
      <c r="E414" s="15"/>
      <c r="F414" s="15"/>
      <c r="G414" s="15"/>
      <c r="H414" s="15"/>
      <c r="I414" s="15"/>
      <c r="J414" s="15"/>
      <c r="K414" s="15"/>
      <c r="L414" s="15"/>
      <c r="M414" s="15"/>
      <c r="N414" s="15"/>
      <c r="O414" s="15"/>
      <c r="P414" s="15"/>
      <c r="Q414" s="15"/>
      <c r="R414" s="15"/>
      <c r="S414" s="15"/>
      <c r="T414" s="15"/>
      <c r="U414" s="15"/>
    </row>
    <row r="415" spans="1:21">
      <c r="A415" s="15"/>
      <c r="B415" s="15"/>
      <c r="C415" s="15"/>
      <c r="D415" s="15"/>
      <c r="E415" s="15"/>
      <c r="F415" s="15"/>
      <c r="G415" s="15"/>
      <c r="H415" s="15"/>
      <c r="I415" s="15"/>
      <c r="J415" s="15"/>
      <c r="K415" s="15"/>
      <c r="L415" s="15"/>
      <c r="M415" s="15"/>
      <c r="N415" s="15"/>
      <c r="O415" s="15"/>
      <c r="P415" s="15"/>
      <c r="Q415" s="15"/>
      <c r="R415" s="15"/>
      <c r="S415" s="15"/>
      <c r="T415" s="15"/>
      <c r="U415" s="15"/>
    </row>
    <row r="416" spans="1:21">
      <c r="A416" s="15"/>
      <c r="B416" s="15"/>
      <c r="C416" s="15"/>
      <c r="D416" s="15"/>
      <c r="E416" s="15"/>
      <c r="F416" s="15"/>
      <c r="G416" s="15"/>
      <c r="H416" s="15"/>
      <c r="I416" s="15"/>
      <c r="J416" s="15"/>
      <c r="K416" s="15"/>
      <c r="L416" s="15"/>
      <c r="M416" s="15"/>
      <c r="N416" s="15"/>
      <c r="O416" s="15"/>
      <c r="P416" s="15"/>
      <c r="Q416" s="15"/>
      <c r="R416" s="15"/>
      <c r="S416" s="15"/>
      <c r="T416" s="15"/>
      <c r="U416" s="15"/>
    </row>
    <row r="417" spans="1:21">
      <c r="A417" s="15"/>
      <c r="B417" s="15"/>
      <c r="C417" s="15"/>
      <c r="D417" s="15"/>
      <c r="E417" s="15"/>
      <c r="F417" s="15"/>
      <c r="G417" s="15"/>
      <c r="H417" s="15"/>
      <c r="I417" s="15"/>
      <c r="J417" s="15"/>
      <c r="K417" s="15"/>
      <c r="L417" s="15"/>
      <c r="M417" s="15"/>
      <c r="N417" s="15"/>
      <c r="O417" s="15"/>
      <c r="P417" s="15"/>
      <c r="Q417" s="15"/>
      <c r="R417" s="15"/>
      <c r="S417" s="15"/>
      <c r="T417" s="15"/>
      <c r="U417" s="15"/>
    </row>
    <row r="418" spans="1:21">
      <c r="A418" s="15"/>
      <c r="B418" s="15"/>
      <c r="C418" s="15"/>
      <c r="D418" s="15"/>
      <c r="E418" s="15"/>
      <c r="F418" s="15"/>
      <c r="G418" s="15"/>
      <c r="H418" s="15"/>
      <c r="I418" s="15"/>
      <c r="J418" s="15"/>
      <c r="K418" s="15"/>
      <c r="L418" s="15"/>
      <c r="M418" s="15"/>
      <c r="N418" s="15"/>
      <c r="O418" s="15"/>
      <c r="P418" s="15"/>
      <c r="Q418" s="15"/>
      <c r="R418" s="15"/>
      <c r="S418" s="15"/>
      <c r="T418" s="15"/>
      <c r="U418" s="15"/>
    </row>
    <row r="419" spans="1:21">
      <c r="A419" s="15"/>
      <c r="B419" s="15"/>
      <c r="C419" s="15"/>
      <c r="D419" s="15"/>
      <c r="E419" s="15"/>
      <c r="F419" s="15"/>
      <c r="G419" s="15"/>
      <c r="H419" s="15"/>
      <c r="I419" s="15"/>
      <c r="J419" s="15"/>
      <c r="K419" s="15"/>
      <c r="L419" s="15"/>
      <c r="M419" s="15"/>
      <c r="N419" s="15"/>
      <c r="O419" s="15"/>
      <c r="P419" s="15"/>
      <c r="Q419" s="15"/>
      <c r="R419" s="15"/>
      <c r="S419" s="15"/>
      <c r="T419" s="15"/>
      <c r="U419" s="15"/>
    </row>
    <row r="420" spans="1:21">
      <c r="A420" s="15"/>
      <c r="B420" s="15"/>
      <c r="C420" s="15"/>
      <c r="D420" s="15"/>
      <c r="E420" s="15"/>
      <c r="F420" s="15"/>
      <c r="G420" s="15"/>
      <c r="H420" s="15"/>
      <c r="I420" s="15"/>
      <c r="J420" s="15"/>
      <c r="K420" s="15"/>
      <c r="L420" s="15"/>
      <c r="M420" s="15"/>
      <c r="N420" s="15"/>
      <c r="O420" s="15"/>
      <c r="P420" s="15"/>
      <c r="Q420" s="15"/>
      <c r="R420" s="15"/>
      <c r="S420" s="15"/>
      <c r="T420" s="15"/>
      <c r="U420" s="15"/>
    </row>
    <row r="421" spans="1:21">
      <c r="A421" s="15"/>
      <c r="B421" s="15"/>
      <c r="C421" s="15"/>
      <c r="D421" s="15"/>
      <c r="E421" s="15"/>
      <c r="F421" s="15"/>
      <c r="G421" s="15"/>
      <c r="H421" s="15"/>
      <c r="I421" s="15"/>
      <c r="J421" s="15"/>
      <c r="K421" s="15"/>
      <c r="L421" s="15"/>
      <c r="M421" s="15"/>
      <c r="N421" s="15"/>
      <c r="O421" s="15"/>
      <c r="P421" s="15"/>
      <c r="Q421" s="15"/>
      <c r="R421" s="15"/>
      <c r="S421" s="15"/>
      <c r="T421" s="15"/>
      <c r="U421" s="15"/>
    </row>
    <row r="422" spans="1:21">
      <c r="A422" s="15"/>
      <c r="B422" s="15"/>
      <c r="C422" s="15"/>
      <c r="D422" s="15"/>
      <c r="E422" s="15"/>
      <c r="F422" s="15"/>
      <c r="G422" s="15"/>
      <c r="H422" s="15"/>
      <c r="I422" s="15"/>
      <c r="J422" s="15"/>
      <c r="K422" s="15"/>
      <c r="L422" s="15"/>
      <c r="M422" s="15"/>
      <c r="N422" s="15"/>
      <c r="O422" s="15"/>
      <c r="P422" s="15"/>
      <c r="Q422" s="15"/>
      <c r="R422" s="15"/>
      <c r="S422" s="15"/>
      <c r="T422" s="15"/>
      <c r="U422" s="15"/>
    </row>
    <row r="423" spans="1:21">
      <c r="A423" s="15"/>
      <c r="B423" s="15"/>
      <c r="C423" s="15"/>
      <c r="D423" s="15"/>
      <c r="E423" s="15"/>
      <c r="F423" s="15"/>
      <c r="G423" s="15"/>
      <c r="H423" s="15"/>
      <c r="I423" s="15"/>
      <c r="J423" s="15"/>
      <c r="K423" s="15"/>
      <c r="L423" s="15"/>
      <c r="M423" s="15"/>
      <c r="N423" s="15"/>
      <c r="O423" s="15"/>
      <c r="P423" s="15"/>
      <c r="Q423" s="15"/>
      <c r="R423" s="15"/>
      <c r="S423" s="15"/>
      <c r="T423" s="15"/>
      <c r="U423" s="15"/>
    </row>
    <row r="424" spans="1:21">
      <c r="A424" s="15"/>
      <c r="B424" s="15"/>
      <c r="C424" s="15"/>
      <c r="D424" s="15"/>
      <c r="E424" s="15"/>
      <c r="F424" s="15"/>
      <c r="G424" s="15"/>
      <c r="H424" s="15"/>
      <c r="I424" s="15"/>
      <c r="J424" s="15"/>
      <c r="K424" s="15"/>
      <c r="L424" s="15"/>
      <c r="M424" s="15"/>
      <c r="N424" s="15"/>
      <c r="O424" s="15"/>
      <c r="P424" s="15"/>
      <c r="Q424" s="15"/>
      <c r="R424" s="15"/>
      <c r="S424" s="15"/>
      <c r="T424" s="15"/>
      <c r="U424" s="15"/>
    </row>
    <row r="425" spans="1:21">
      <c r="A425" s="15"/>
      <c r="B425" s="15"/>
      <c r="C425" s="15"/>
      <c r="D425" s="15"/>
      <c r="E425" s="15"/>
      <c r="F425" s="15"/>
      <c r="G425" s="15"/>
      <c r="H425" s="15"/>
      <c r="I425" s="15"/>
      <c r="J425" s="15"/>
      <c r="K425" s="15"/>
      <c r="L425" s="15"/>
      <c r="M425" s="15"/>
      <c r="N425" s="15"/>
      <c r="O425" s="15"/>
      <c r="P425" s="15"/>
      <c r="Q425" s="15"/>
      <c r="R425" s="15"/>
      <c r="S425" s="15"/>
      <c r="T425" s="15"/>
      <c r="U425" s="15"/>
    </row>
    <row r="426" spans="1:21">
      <c r="A426" s="15"/>
      <c r="B426" s="15"/>
      <c r="C426" s="15"/>
      <c r="D426" s="15"/>
      <c r="E426" s="15"/>
      <c r="F426" s="15"/>
      <c r="G426" s="15"/>
      <c r="H426" s="15"/>
      <c r="I426" s="15"/>
      <c r="J426" s="15"/>
      <c r="K426" s="15"/>
      <c r="L426" s="15"/>
      <c r="M426" s="15"/>
      <c r="N426" s="15"/>
      <c r="O426" s="15"/>
      <c r="P426" s="15"/>
      <c r="Q426" s="15"/>
      <c r="R426" s="15"/>
      <c r="S426" s="15"/>
      <c r="T426" s="15"/>
      <c r="U426" s="15"/>
    </row>
    <row r="427" spans="1:21">
      <c r="A427" s="15"/>
      <c r="B427" s="15"/>
      <c r="C427" s="15"/>
      <c r="D427" s="15"/>
      <c r="E427" s="15"/>
      <c r="F427" s="15"/>
      <c r="G427" s="15"/>
      <c r="H427" s="15"/>
      <c r="I427" s="15"/>
      <c r="J427" s="15"/>
      <c r="K427" s="15"/>
      <c r="L427" s="15"/>
      <c r="M427" s="15"/>
      <c r="N427" s="15"/>
      <c r="O427" s="15"/>
      <c r="P427" s="15"/>
      <c r="Q427" s="15"/>
      <c r="R427" s="15"/>
      <c r="S427" s="15"/>
      <c r="T427" s="15"/>
      <c r="U427" s="15"/>
    </row>
    <row r="428" spans="1:21">
      <c r="A428" s="15"/>
      <c r="B428" s="15"/>
      <c r="C428" s="15"/>
      <c r="D428" s="15"/>
      <c r="E428" s="15"/>
      <c r="F428" s="15"/>
      <c r="G428" s="15"/>
      <c r="H428" s="15"/>
      <c r="I428" s="15"/>
      <c r="J428" s="15"/>
      <c r="K428" s="15"/>
      <c r="L428" s="15"/>
      <c r="M428" s="15"/>
      <c r="N428" s="15"/>
      <c r="O428" s="15"/>
      <c r="P428" s="15"/>
      <c r="Q428" s="15"/>
      <c r="R428" s="15"/>
      <c r="S428" s="15"/>
      <c r="T428" s="15"/>
      <c r="U428" s="15"/>
    </row>
    <row r="429" spans="1:21">
      <c r="A429" s="15"/>
      <c r="B429" s="15"/>
      <c r="C429" s="15"/>
      <c r="D429" s="15"/>
      <c r="E429" s="15"/>
      <c r="F429" s="15"/>
      <c r="G429" s="15"/>
      <c r="H429" s="15"/>
      <c r="I429" s="15"/>
      <c r="J429" s="15"/>
      <c r="K429" s="15"/>
      <c r="L429" s="15"/>
      <c r="M429" s="15"/>
      <c r="N429" s="15"/>
      <c r="O429" s="15"/>
      <c r="P429" s="15"/>
      <c r="Q429" s="15"/>
      <c r="R429" s="15"/>
      <c r="S429" s="15"/>
      <c r="T429" s="15"/>
      <c r="U429" s="15"/>
    </row>
    <row r="430" spans="1:21">
      <c r="A430" s="15"/>
      <c r="B430" s="15"/>
      <c r="C430" s="15"/>
      <c r="D430" s="15"/>
      <c r="E430" s="15"/>
      <c r="F430" s="15"/>
      <c r="G430" s="15"/>
      <c r="H430" s="15"/>
      <c r="I430" s="15"/>
      <c r="J430" s="15"/>
      <c r="K430" s="15"/>
      <c r="L430" s="15"/>
      <c r="M430" s="15"/>
      <c r="N430" s="15"/>
      <c r="O430" s="15"/>
      <c r="P430" s="15"/>
      <c r="Q430" s="15"/>
      <c r="R430" s="15"/>
      <c r="S430" s="15"/>
      <c r="T430" s="15"/>
      <c r="U430" s="15"/>
    </row>
    <row r="431" spans="1:21">
      <c r="A431" s="15"/>
      <c r="B431" s="15"/>
      <c r="C431" s="15"/>
      <c r="D431" s="15"/>
      <c r="E431" s="15"/>
      <c r="F431" s="15"/>
      <c r="G431" s="15"/>
      <c r="H431" s="15"/>
      <c r="I431" s="15"/>
      <c r="J431" s="15"/>
      <c r="K431" s="15"/>
      <c r="L431" s="15"/>
      <c r="M431" s="15"/>
      <c r="N431" s="15"/>
      <c r="O431" s="15"/>
      <c r="P431" s="15"/>
      <c r="Q431" s="15"/>
      <c r="R431" s="15"/>
      <c r="S431" s="15"/>
      <c r="T431" s="15"/>
      <c r="U431" s="15"/>
    </row>
    <row r="432" spans="1:21">
      <c r="A432" s="15"/>
      <c r="B432" s="15"/>
      <c r="C432" s="15"/>
      <c r="D432" s="15"/>
      <c r="E432" s="15"/>
      <c r="F432" s="15"/>
      <c r="G432" s="15"/>
      <c r="H432" s="15"/>
      <c r="I432" s="15"/>
      <c r="J432" s="15"/>
      <c r="K432" s="15"/>
      <c r="L432" s="15"/>
      <c r="M432" s="15"/>
      <c r="N432" s="15"/>
      <c r="O432" s="15"/>
      <c r="P432" s="15"/>
      <c r="Q432" s="15"/>
      <c r="R432" s="15"/>
      <c r="S432" s="15"/>
      <c r="T432" s="15"/>
      <c r="U432" s="15"/>
    </row>
    <row r="433" spans="1:21">
      <c r="A433" s="15"/>
      <c r="B433" s="15"/>
      <c r="C433" s="15"/>
      <c r="D433" s="15"/>
      <c r="E433" s="15"/>
      <c r="F433" s="15"/>
      <c r="G433" s="15"/>
      <c r="H433" s="15"/>
      <c r="I433" s="15"/>
      <c r="J433" s="15"/>
      <c r="K433" s="15"/>
      <c r="L433" s="15"/>
      <c r="M433" s="15"/>
      <c r="N433" s="15"/>
      <c r="O433" s="15"/>
      <c r="P433" s="15"/>
      <c r="Q433" s="15"/>
      <c r="R433" s="15"/>
      <c r="S433" s="15"/>
      <c r="T433" s="15"/>
      <c r="U433" s="15"/>
    </row>
    <row r="434" spans="1:21">
      <c r="A434" s="15"/>
      <c r="B434" s="15"/>
      <c r="C434" s="15"/>
      <c r="D434" s="15"/>
      <c r="E434" s="15"/>
      <c r="F434" s="15"/>
      <c r="G434" s="15"/>
      <c r="H434" s="15"/>
      <c r="I434" s="15"/>
      <c r="J434" s="15"/>
      <c r="K434" s="15"/>
      <c r="L434" s="15"/>
      <c r="M434" s="15"/>
      <c r="N434" s="15"/>
      <c r="O434" s="15"/>
      <c r="P434" s="15"/>
      <c r="Q434" s="15"/>
      <c r="R434" s="15"/>
      <c r="S434" s="15"/>
      <c r="T434" s="15"/>
      <c r="U434" s="15"/>
    </row>
    <row r="435" spans="1:21">
      <c r="A435" s="15"/>
      <c r="B435" s="15"/>
      <c r="C435" s="15"/>
      <c r="D435" s="15"/>
      <c r="E435" s="15"/>
      <c r="F435" s="15"/>
      <c r="G435" s="15"/>
      <c r="H435" s="15"/>
      <c r="I435" s="15"/>
      <c r="J435" s="15"/>
      <c r="K435" s="15"/>
      <c r="L435" s="15"/>
      <c r="M435" s="15"/>
      <c r="N435" s="15"/>
      <c r="O435" s="15"/>
      <c r="P435" s="15"/>
      <c r="Q435" s="15"/>
      <c r="R435" s="15"/>
      <c r="S435" s="15"/>
      <c r="T435" s="15"/>
      <c r="U435" s="15"/>
    </row>
    <row r="436" spans="1:21">
      <c r="A436" s="15"/>
      <c r="B436" s="15"/>
      <c r="C436" s="15"/>
      <c r="D436" s="15"/>
      <c r="E436" s="15"/>
      <c r="F436" s="15"/>
      <c r="G436" s="15"/>
      <c r="H436" s="15"/>
      <c r="I436" s="15"/>
      <c r="J436" s="15"/>
      <c r="K436" s="15"/>
      <c r="L436" s="15"/>
      <c r="M436" s="15"/>
      <c r="N436" s="15"/>
      <c r="O436" s="15"/>
      <c r="P436" s="15"/>
      <c r="Q436" s="15"/>
      <c r="R436" s="15"/>
      <c r="S436" s="15"/>
      <c r="T436" s="15"/>
      <c r="U436" s="15"/>
    </row>
    <row r="437" spans="1:21">
      <c r="A437" s="15"/>
      <c r="B437" s="15"/>
      <c r="C437" s="15"/>
      <c r="D437" s="15"/>
      <c r="E437" s="15"/>
      <c r="F437" s="15"/>
      <c r="G437" s="15"/>
      <c r="H437" s="15"/>
      <c r="I437" s="15"/>
      <c r="J437" s="15"/>
      <c r="K437" s="15"/>
      <c r="L437" s="15"/>
      <c r="M437" s="15"/>
      <c r="N437" s="15"/>
      <c r="O437" s="15"/>
      <c r="P437" s="15"/>
      <c r="Q437" s="15"/>
      <c r="R437" s="15"/>
      <c r="S437" s="15"/>
      <c r="T437" s="15"/>
      <c r="U437" s="15"/>
    </row>
    <row r="438" spans="1:21">
      <c r="A438" s="15"/>
      <c r="B438" s="15"/>
      <c r="C438" s="15"/>
      <c r="D438" s="15"/>
      <c r="E438" s="15"/>
      <c r="F438" s="15"/>
      <c r="G438" s="15"/>
      <c r="H438" s="15"/>
      <c r="I438" s="15"/>
      <c r="J438" s="15"/>
      <c r="K438" s="15"/>
      <c r="L438" s="15"/>
      <c r="M438" s="15"/>
      <c r="N438" s="15"/>
      <c r="O438" s="15"/>
      <c r="P438" s="15"/>
      <c r="Q438" s="15"/>
      <c r="R438" s="15"/>
      <c r="S438" s="15"/>
      <c r="T438" s="15"/>
      <c r="U438" s="15"/>
    </row>
    <row r="439" spans="1:21">
      <c r="A439" s="15"/>
      <c r="B439" s="15"/>
      <c r="C439" s="15"/>
      <c r="D439" s="15"/>
      <c r="E439" s="15"/>
      <c r="F439" s="15"/>
      <c r="G439" s="15"/>
      <c r="H439" s="15"/>
      <c r="I439" s="15"/>
      <c r="J439" s="15"/>
      <c r="K439" s="15"/>
      <c r="L439" s="15"/>
      <c r="M439" s="15"/>
      <c r="N439" s="15"/>
      <c r="O439" s="15"/>
      <c r="P439" s="15"/>
      <c r="Q439" s="15"/>
      <c r="R439" s="15"/>
      <c r="S439" s="15"/>
      <c r="T439" s="15"/>
      <c r="U439" s="15"/>
    </row>
    <row r="440" spans="1:21">
      <c r="A440" s="15"/>
      <c r="B440" s="15"/>
      <c r="C440" s="15"/>
      <c r="D440" s="15"/>
      <c r="E440" s="15"/>
      <c r="F440" s="15"/>
      <c r="G440" s="15"/>
      <c r="H440" s="15"/>
      <c r="I440" s="15"/>
      <c r="J440" s="15"/>
      <c r="K440" s="15"/>
      <c r="L440" s="15"/>
      <c r="M440" s="15"/>
      <c r="N440" s="15"/>
      <c r="O440" s="15"/>
      <c r="P440" s="15"/>
      <c r="Q440" s="15"/>
      <c r="R440" s="15"/>
      <c r="S440" s="15"/>
      <c r="T440" s="15"/>
      <c r="U440" s="15"/>
    </row>
    <row r="441" spans="1:21">
      <c r="A441" s="15"/>
      <c r="B441" s="15"/>
      <c r="C441" s="15"/>
      <c r="D441" s="15"/>
      <c r="E441" s="15"/>
      <c r="F441" s="15"/>
      <c r="G441" s="15"/>
      <c r="H441" s="15"/>
      <c r="I441" s="15"/>
      <c r="J441" s="15"/>
      <c r="K441" s="15"/>
      <c r="L441" s="15"/>
      <c r="M441" s="15"/>
      <c r="N441" s="15"/>
      <c r="O441" s="15"/>
      <c r="P441" s="15"/>
      <c r="Q441" s="15"/>
      <c r="R441" s="15"/>
      <c r="S441" s="15"/>
      <c r="T441" s="15"/>
      <c r="U441" s="15"/>
    </row>
    <row r="442" spans="1:21">
      <c r="A442" s="15"/>
      <c r="B442" s="15"/>
      <c r="C442" s="15"/>
      <c r="D442" s="15"/>
      <c r="E442" s="15"/>
      <c r="F442" s="15"/>
      <c r="G442" s="15"/>
      <c r="H442" s="15"/>
      <c r="I442" s="15"/>
      <c r="J442" s="15"/>
      <c r="K442" s="15"/>
      <c r="L442" s="15"/>
      <c r="M442" s="15"/>
      <c r="N442" s="15"/>
      <c r="O442" s="15"/>
      <c r="P442" s="15"/>
      <c r="Q442" s="15"/>
      <c r="R442" s="15"/>
      <c r="S442" s="15"/>
      <c r="T442" s="15"/>
      <c r="U442" s="15"/>
    </row>
    <row r="443" spans="1:21">
      <c r="A443" s="15"/>
      <c r="B443" s="15"/>
      <c r="C443" s="15"/>
      <c r="D443" s="15"/>
      <c r="E443" s="15"/>
      <c r="F443" s="15"/>
      <c r="G443" s="15"/>
      <c r="H443" s="15"/>
      <c r="I443" s="15"/>
      <c r="J443" s="15"/>
      <c r="K443" s="15"/>
      <c r="L443" s="15"/>
      <c r="M443" s="15"/>
      <c r="N443" s="15"/>
      <c r="O443" s="15"/>
      <c r="P443" s="15"/>
      <c r="Q443" s="15"/>
      <c r="R443" s="15"/>
      <c r="S443" s="15"/>
      <c r="T443" s="15"/>
      <c r="U443" s="15"/>
    </row>
    <row r="444" spans="1:21">
      <c r="A444" s="15"/>
      <c r="B444" s="15"/>
      <c r="C444" s="15"/>
      <c r="D444" s="15"/>
      <c r="E444" s="15"/>
      <c r="F444" s="15"/>
      <c r="G444" s="15"/>
      <c r="H444" s="15"/>
      <c r="I444" s="15"/>
      <c r="J444" s="15"/>
      <c r="K444" s="15"/>
      <c r="L444" s="15"/>
      <c r="M444" s="15"/>
      <c r="N444" s="15"/>
      <c r="O444" s="15"/>
      <c r="P444" s="15"/>
      <c r="Q444" s="15"/>
      <c r="R444" s="15"/>
      <c r="S444" s="15"/>
      <c r="T444" s="15"/>
      <c r="U444" s="15"/>
    </row>
    <row r="445" spans="1:21">
      <c r="A445" s="15"/>
      <c r="B445" s="15"/>
      <c r="C445" s="15"/>
      <c r="D445" s="15"/>
      <c r="E445" s="15"/>
      <c r="F445" s="15"/>
      <c r="G445" s="15"/>
      <c r="H445" s="15"/>
      <c r="I445" s="15"/>
      <c r="J445" s="15"/>
      <c r="K445" s="15"/>
      <c r="L445" s="15"/>
      <c r="M445" s="15"/>
      <c r="N445" s="15"/>
      <c r="O445" s="15"/>
      <c r="P445" s="15"/>
      <c r="Q445" s="15"/>
      <c r="R445" s="15"/>
      <c r="S445" s="15"/>
      <c r="T445" s="15"/>
      <c r="U445" s="15"/>
    </row>
    <row r="446" spans="1:21">
      <c r="A446" s="15"/>
      <c r="B446" s="15"/>
      <c r="C446" s="15"/>
      <c r="D446" s="15"/>
      <c r="E446" s="15"/>
      <c r="F446" s="15"/>
      <c r="G446" s="15"/>
      <c r="H446" s="15"/>
      <c r="I446" s="15"/>
      <c r="J446" s="15"/>
      <c r="K446" s="15"/>
      <c r="L446" s="15"/>
      <c r="M446" s="15"/>
      <c r="N446" s="15"/>
      <c r="O446" s="15"/>
      <c r="P446" s="15"/>
      <c r="Q446" s="15"/>
      <c r="R446" s="15"/>
      <c r="S446" s="15"/>
      <c r="T446" s="15"/>
      <c r="U446" s="15"/>
    </row>
    <row r="447" spans="1:21">
      <c r="A447" s="15"/>
      <c r="B447" s="15"/>
      <c r="C447" s="15"/>
      <c r="D447" s="15"/>
      <c r="E447" s="15"/>
      <c r="F447" s="15"/>
      <c r="G447" s="15"/>
      <c r="H447" s="15"/>
      <c r="I447" s="15"/>
      <c r="J447" s="15"/>
      <c r="K447" s="15"/>
      <c r="L447" s="15"/>
      <c r="M447" s="15"/>
      <c r="N447" s="15"/>
      <c r="O447" s="15"/>
      <c r="P447" s="15"/>
      <c r="Q447" s="15"/>
      <c r="R447" s="15"/>
      <c r="S447" s="15"/>
      <c r="T447" s="15"/>
      <c r="U447" s="15"/>
    </row>
    <row r="448" spans="1:21">
      <c r="A448" s="15"/>
      <c r="B448" s="15"/>
      <c r="C448" s="15"/>
      <c r="D448" s="15"/>
      <c r="E448" s="15"/>
      <c r="F448" s="15"/>
      <c r="G448" s="15"/>
      <c r="H448" s="15"/>
      <c r="I448" s="15"/>
      <c r="J448" s="15"/>
      <c r="K448" s="15"/>
      <c r="L448" s="15"/>
      <c r="M448" s="15"/>
      <c r="N448" s="15"/>
      <c r="O448" s="15"/>
      <c r="P448" s="15"/>
      <c r="Q448" s="15"/>
      <c r="R448" s="15"/>
      <c r="S448" s="15"/>
      <c r="T448" s="15"/>
      <c r="U448" s="15"/>
    </row>
    <row r="449" spans="1:21">
      <c r="A449" s="15"/>
      <c r="B449" s="15"/>
      <c r="C449" s="15"/>
      <c r="D449" s="15"/>
      <c r="E449" s="15"/>
      <c r="F449" s="15"/>
      <c r="G449" s="15"/>
      <c r="H449" s="15"/>
      <c r="I449" s="15"/>
      <c r="J449" s="15"/>
      <c r="K449" s="15"/>
      <c r="L449" s="15"/>
      <c r="M449" s="15"/>
      <c r="N449" s="15"/>
      <c r="O449" s="15"/>
      <c r="P449" s="15"/>
      <c r="Q449" s="15"/>
      <c r="R449" s="15"/>
      <c r="S449" s="15"/>
      <c r="T449" s="15"/>
      <c r="U449" s="15"/>
    </row>
    <row r="450" spans="1:21">
      <c r="A450" s="15"/>
      <c r="B450" s="15"/>
      <c r="C450" s="15"/>
      <c r="D450" s="15"/>
      <c r="E450" s="15"/>
      <c r="F450" s="15"/>
      <c r="G450" s="15"/>
      <c r="H450" s="15"/>
      <c r="I450" s="15"/>
      <c r="J450" s="15"/>
      <c r="K450" s="15"/>
      <c r="L450" s="15"/>
      <c r="M450" s="15"/>
      <c r="N450" s="15"/>
      <c r="O450" s="15"/>
      <c r="P450" s="15"/>
      <c r="Q450" s="15"/>
      <c r="R450" s="15"/>
      <c r="S450" s="15"/>
      <c r="T450" s="15"/>
      <c r="U450" s="15"/>
    </row>
    <row r="451" spans="1:21">
      <c r="A451" s="15"/>
      <c r="B451" s="15"/>
      <c r="C451" s="15"/>
      <c r="D451" s="15"/>
      <c r="E451" s="15"/>
      <c r="F451" s="15"/>
      <c r="G451" s="15"/>
      <c r="H451" s="15"/>
      <c r="I451" s="15"/>
      <c r="J451" s="15"/>
      <c r="K451" s="15"/>
      <c r="L451" s="15"/>
      <c r="M451" s="15"/>
      <c r="N451" s="15"/>
      <c r="O451" s="15"/>
      <c r="P451" s="15"/>
      <c r="Q451" s="15"/>
      <c r="R451" s="15"/>
      <c r="S451" s="15"/>
      <c r="T451" s="15"/>
      <c r="U451" s="15"/>
    </row>
    <row r="452" spans="1:21">
      <c r="A452" s="15"/>
      <c r="B452" s="15"/>
      <c r="C452" s="15"/>
      <c r="D452" s="15"/>
      <c r="E452" s="15"/>
      <c r="F452" s="15"/>
      <c r="G452" s="15"/>
      <c r="H452" s="15"/>
      <c r="I452" s="15"/>
      <c r="J452" s="15"/>
      <c r="K452" s="15"/>
      <c r="L452" s="15"/>
      <c r="M452" s="15"/>
      <c r="N452" s="15"/>
      <c r="O452" s="15"/>
      <c r="P452" s="15"/>
      <c r="Q452" s="15"/>
      <c r="R452" s="15"/>
      <c r="S452" s="15"/>
      <c r="T452" s="15"/>
      <c r="U452" s="15"/>
    </row>
    <row r="453" spans="1:21">
      <c r="A453" s="15"/>
      <c r="B453" s="15"/>
      <c r="C453" s="15"/>
      <c r="D453" s="15"/>
      <c r="E453" s="15"/>
      <c r="F453" s="15"/>
      <c r="G453" s="15"/>
      <c r="H453" s="15"/>
      <c r="I453" s="15"/>
      <c r="J453" s="15"/>
      <c r="K453" s="15"/>
      <c r="L453" s="15"/>
      <c r="M453" s="15"/>
      <c r="N453" s="15"/>
      <c r="O453" s="15"/>
      <c r="P453" s="15"/>
      <c r="Q453" s="15"/>
      <c r="R453" s="15"/>
      <c r="S453" s="15"/>
      <c r="T453" s="15"/>
      <c r="U453" s="15"/>
    </row>
    <row r="454" spans="1:21">
      <c r="A454" s="15"/>
      <c r="B454" s="15"/>
      <c r="C454" s="15"/>
      <c r="D454" s="15"/>
      <c r="E454" s="15"/>
      <c r="F454" s="15"/>
      <c r="G454" s="15"/>
      <c r="H454" s="15"/>
      <c r="I454" s="15"/>
      <c r="J454" s="15"/>
      <c r="K454" s="15"/>
      <c r="L454" s="15"/>
      <c r="M454" s="15"/>
      <c r="N454" s="15"/>
      <c r="O454" s="15"/>
      <c r="P454" s="15"/>
      <c r="Q454" s="15"/>
      <c r="R454" s="15"/>
      <c r="S454" s="15"/>
      <c r="T454" s="15"/>
      <c r="U454" s="15"/>
    </row>
    <row r="455" spans="1:21">
      <c r="A455" s="15"/>
      <c r="B455" s="15"/>
      <c r="C455" s="15"/>
      <c r="D455" s="15"/>
      <c r="E455" s="15"/>
      <c r="F455" s="15"/>
      <c r="G455" s="15"/>
      <c r="H455" s="15"/>
      <c r="I455" s="15"/>
      <c r="J455" s="15"/>
      <c r="K455" s="15"/>
      <c r="L455" s="15"/>
      <c r="M455" s="15"/>
      <c r="N455" s="15"/>
      <c r="O455" s="15"/>
      <c r="P455" s="15"/>
      <c r="Q455" s="15"/>
      <c r="R455" s="15"/>
      <c r="S455" s="15"/>
      <c r="T455" s="15"/>
      <c r="U455" s="15"/>
    </row>
    <row r="456" spans="1:21">
      <c r="A456" s="15"/>
      <c r="B456" s="15"/>
      <c r="C456" s="15"/>
      <c r="D456" s="15"/>
      <c r="E456" s="15"/>
      <c r="F456" s="15"/>
      <c r="G456" s="15"/>
      <c r="H456" s="15"/>
      <c r="I456" s="15"/>
      <c r="J456" s="15"/>
      <c r="K456" s="15"/>
      <c r="L456" s="15"/>
      <c r="M456" s="15"/>
      <c r="N456" s="15"/>
      <c r="O456" s="15"/>
      <c r="P456" s="15"/>
      <c r="Q456" s="15"/>
      <c r="R456" s="15"/>
      <c r="S456" s="15"/>
      <c r="T456" s="15"/>
      <c r="U456" s="15"/>
    </row>
    <row r="457" spans="1:21">
      <c r="A457" s="15"/>
      <c r="B457" s="15"/>
      <c r="C457" s="15"/>
      <c r="D457" s="15"/>
      <c r="E457" s="15"/>
      <c r="F457" s="15"/>
      <c r="G457" s="15"/>
      <c r="H457" s="15"/>
      <c r="I457" s="15"/>
      <c r="J457" s="15"/>
      <c r="K457" s="15"/>
      <c r="L457" s="15"/>
      <c r="M457" s="15"/>
      <c r="N457" s="15"/>
      <c r="O457" s="15"/>
      <c r="P457" s="15"/>
      <c r="Q457" s="15"/>
      <c r="R457" s="15"/>
      <c r="S457" s="15"/>
      <c r="T457" s="15"/>
      <c r="U457" s="15"/>
    </row>
    <row r="458" spans="1:21">
      <c r="A458" s="15"/>
      <c r="B458" s="15"/>
      <c r="C458" s="15"/>
      <c r="D458" s="15"/>
      <c r="E458" s="15"/>
      <c r="F458" s="15"/>
      <c r="G458" s="15"/>
      <c r="H458" s="15"/>
      <c r="I458" s="15"/>
      <c r="J458" s="15"/>
      <c r="K458" s="15"/>
      <c r="L458" s="15"/>
      <c r="M458" s="15"/>
      <c r="N458" s="15"/>
      <c r="O458" s="15"/>
      <c r="P458" s="15"/>
      <c r="Q458" s="15"/>
      <c r="R458" s="15"/>
      <c r="S458" s="15"/>
      <c r="T458" s="15"/>
      <c r="U458" s="15"/>
    </row>
    <row r="459" spans="1:21">
      <c r="A459" s="15"/>
      <c r="B459" s="15"/>
      <c r="C459" s="15"/>
      <c r="D459" s="15"/>
      <c r="E459" s="15"/>
      <c r="F459" s="15"/>
      <c r="G459" s="15"/>
      <c r="H459" s="15"/>
      <c r="I459" s="15"/>
      <c r="J459" s="15"/>
      <c r="K459" s="15"/>
      <c r="L459" s="15"/>
      <c r="M459" s="15"/>
      <c r="N459" s="15"/>
      <c r="O459" s="15"/>
      <c r="P459" s="15"/>
      <c r="Q459" s="15"/>
      <c r="R459" s="15"/>
      <c r="S459" s="15"/>
      <c r="T459" s="15"/>
      <c r="U459" s="15"/>
    </row>
    <row r="460" spans="1:21">
      <c r="A460" s="15"/>
      <c r="B460" s="15"/>
      <c r="C460" s="15"/>
      <c r="D460" s="15"/>
      <c r="E460" s="15"/>
      <c r="F460" s="15"/>
      <c r="G460" s="15"/>
      <c r="H460" s="15"/>
      <c r="I460" s="15"/>
      <c r="J460" s="15"/>
      <c r="K460" s="15"/>
      <c r="L460" s="15"/>
      <c r="M460" s="15"/>
      <c r="N460" s="15"/>
      <c r="O460" s="15"/>
      <c r="P460" s="15"/>
      <c r="Q460" s="15"/>
      <c r="R460" s="15"/>
      <c r="S460" s="15"/>
      <c r="T460" s="15"/>
      <c r="U460" s="15"/>
    </row>
    <row r="461" spans="1:21">
      <c r="A461" s="15"/>
      <c r="B461" s="15"/>
      <c r="C461" s="15"/>
      <c r="D461" s="15"/>
      <c r="E461" s="15"/>
      <c r="F461" s="15"/>
      <c r="G461" s="15"/>
      <c r="H461" s="15"/>
      <c r="I461" s="15"/>
      <c r="J461" s="15"/>
      <c r="K461" s="15"/>
      <c r="L461" s="15"/>
      <c r="M461" s="15"/>
      <c r="N461" s="15"/>
      <c r="O461" s="15"/>
      <c r="P461" s="15"/>
      <c r="Q461" s="15"/>
      <c r="R461" s="15"/>
      <c r="S461" s="15"/>
      <c r="T461" s="15"/>
      <c r="U461" s="15"/>
    </row>
    <row r="462" spans="1:21">
      <c r="A462" s="15"/>
      <c r="B462" s="15"/>
      <c r="C462" s="15"/>
      <c r="D462" s="15"/>
      <c r="E462" s="15"/>
      <c r="F462" s="15"/>
      <c r="G462" s="15"/>
      <c r="H462" s="15"/>
      <c r="I462" s="15"/>
      <c r="J462" s="15"/>
      <c r="K462" s="15"/>
      <c r="L462" s="15"/>
      <c r="M462" s="15"/>
      <c r="N462" s="15"/>
      <c r="O462" s="15"/>
      <c r="P462" s="15"/>
      <c r="Q462" s="15"/>
      <c r="R462" s="15"/>
      <c r="S462" s="15"/>
      <c r="T462" s="15"/>
      <c r="U462" s="15"/>
    </row>
    <row r="463" spans="1:21">
      <c r="A463" s="15"/>
      <c r="B463" s="15"/>
      <c r="C463" s="15"/>
      <c r="D463" s="15"/>
      <c r="E463" s="15"/>
      <c r="F463" s="15"/>
      <c r="G463" s="15"/>
      <c r="H463" s="15"/>
      <c r="I463" s="15"/>
      <c r="J463" s="15"/>
      <c r="K463" s="15"/>
      <c r="L463" s="15"/>
      <c r="M463" s="15"/>
      <c r="N463" s="15"/>
      <c r="O463" s="15"/>
      <c r="P463" s="15"/>
      <c r="Q463" s="15"/>
      <c r="R463" s="15"/>
      <c r="S463" s="15"/>
      <c r="T463" s="15"/>
      <c r="U463" s="15"/>
    </row>
    <row r="464" spans="1:21">
      <c r="A464" s="15"/>
      <c r="B464" s="15"/>
      <c r="C464" s="15"/>
      <c r="D464" s="15"/>
      <c r="E464" s="15"/>
      <c r="F464" s="15"/>
      <c r="G464" s="15"/>
      <c r="H464" s="15"/>
      <c r="I464" s="15"/>
      <c r="J464" s="15"/>
      <c r="K464" s="15"/>
      <c r="L464" s="15"/>
      <c r="M464" s="15"/>
      <c r="N464" s="15"/>
      <c r="O464" s="15"/>
      <c r="P464" s="15"/>
      <c r="Q464" s="15"/>
      <c r="R464" s="15"/>
      <c r="S464" s="15"/>
      <c r="T464" s="15"/>
      <c r="U464" s="15"/>
    </row>
    <row r="465" spans="1:21">
      <c r="A465" s="15"/>
      <c r="B465" s="15"/>
      <c r="C465" s="15"/>
      <c r="D465" s="15"/>
      <c r="E465" s="15"/>
      <c r="F465" s="15"/>
      <c r="G465" s="15"/>
      <c r="H465" s="15"/>
      <c r="I465" s="15"/>
      <c r="J465" s="15"/>
      <c r="K465" s="15"/>
      <c r="L465" s="15"/>
      <c r="M465" s="15"/>
      <c r="N465" s="15"/>
      <c r="O465" s="15"/>
      <c r="P465" s="15"/>
      <c r="Q465" s="15"/>
      <c r="R465" s="15"/>
      <c r="S465" s="15"/>
      <c r="T465" s="15"/>
      <c r="U465" s="15"/>
    </row>
    <row r="466" spans="1:21">
      <c r="A466" s="15"/>
      <c r="B466" s="15"/>
      <c r="C466" s="15"/>
      <c r="D466" s="15"/>
      <c r="E466" s="15"/>
      <c r="F466" s="15"/>
      <c r="G466" s="15"/>
      <c r="H466" s="15"/>
      <c r="I466" s="15"/>
      <c r="J466" s="15"/>
      <c r="K466" s="15"/>
      <c r="L466" s="15"/>
      <c r="M466" s="15"/>
      <c r="N466" s="15"/>
      <c r="O466" s="15"/>
      <c r="P466" s="15"/>
      <c r="Q466" s="15"/>
      <c r="R466" s="15"/>
      <c r="S466" s="15"/>
      <c r="T466" s="15"/>
      <c r="U466" s="15"/>
    </row>
    <row r="467" spans="1:21">
      <c r="A467" s="15"/>
      <c r="B467" s="15"/>
      <c r="C467" s="15"/>
      <c r="D467" s="15"/>
      <c r="E467" s="15"/>
      <c r="F467" s="15"/>
      <c r="G467" s="15"/>
      <c r="H467" s="15"/>
      <c r="I467" s="15"/>
      <c r="J467" s="15"/>
      <c r="K467" s="15"/>
      <c r="L467" s="15"/>
      <c r="M467" s="15"/>
      <c r="N467" s="15"/>
      <c r="O467" s="15"/>
      <c r="P467" s="15"/>
      <c r="Q467" s="15"/>
      <c r="R467" s="15"/>
      <c r="S467" s="15"/>
      <c r="T467" s="15"/>
      <c r="U467" s="15"/>
    </row>
    <row r="468" spans="1:21">
      <c r="A468" s="15"/>
      <c r="B468" s="15"/>
      <c r="C468" s="15"/>
      <c r="D468" s="15"/>
      <c r="E468" s="15"/>
      <c r="F468" s="15"/>
      <c r="G468" s="15"/>
      <c r="H468" s="15"/>
      <c r="I468" s="15"/>
      <c r="J468" s="15"/>
      <c r="K468" s="15"/>
      <c r="L468" s="15"/>
      <c r="M468" s="15"/>
      <c r="N468" s="15"/>
      <c r="O468" s="15"/>
      <c r="P468" s="15"/>
      <c r="Q468" s="15"/>
      <c r="R468" s="15"/>
      <c r="S468" s="15"/>
      <c r="T468" s="15"/>
      <c r="U468" s="15"/>
    </row>
    <row r="469" spans="1:21">
      <c r="A469" s="15"/>
      <c r="B469" s="15"/>
      <c r="C469" s="15"/>
      <c r="D469" s="15"/>
      <c r="E469" s="15"/>
      <c r="F469" s="15"/>
      <c r="G469" s="15"/>
      <c r="H469" s="15"/>
      <c r="I469" s="15"/>
      <c r="J469" s="15"/>
      <c r="K469" s="15"/>
      <c r="L469" s="15"/>
      <c r="M469" s="15"/>
      <c r="N469" s="15"/>
      <c r="O469" s="15"/>
      <c r="P469" s="15"/>
      <c r="Q469" s="15"/>
      <c r="R469" s="15"/>
      <c r="S469" s="15"/>
      <c r="T469" s="15"/>
      <c r="U469" s="15"/>
    </row>
    <row r="470" spans="1:21">
      <c r="A470" s="15"/>
      <c r="B470" s="15"/>
      <c r="C470" s="15"/>
      <c r="D470" s="15"/>
      <c r="E470" s="15"/>
      <c r="F470" s="15"/>
      <c r="G470" s="15"/>
      <c r="H470" s="15"/>
      <c r="I470" s="15"/>
      <c r="J470" s="15"/>
      <c r="K470" s="15"/>
      <c r="L470" s="15"/>
      <c r="M470" s="15"/>
      <c r="N470" s="15"/>
      <c r="O470" s="15"/>
      <c r="P470" s="15"/>
      <c r="Q470" s="15"/>
      <c r="R470" s="15"/>
      <c r="S470" s="15"/>
      <c r="T470" s="15"/>
      <c r="U470" s="15"/>
    </row>
    <row r="471" spans="1:21">
      <c r="A471" s="15"/>
      <c r="B471" s="15"/>
      <c r="C471" s="15"/>
      <c r="D471" s="15"/>
      <c r="E471" s="15"/>
      <c r="F471" s="15"/>
      <c r="G471" s="15"/>
      <c r="H471" s="15"/>
      <c r="I471" s="15"/>
      <c r="J471" s="15"/>
      <c r="K471" s="15"/>
      <c r="L471" s="15"/>
      <c r="M471" s="15"/>
      <c r="N471" s="15"/>
      <c r="O471" s="15"/>
      <c r="P471" s="15"/>
      <c r="Q471" s="15"/>
      <c r="R471" s="15"/>
      <c r="S471" s="15"/>
      <c r="T471" s="15"/>
      <c r="U471" s="15"/>
    </row>
    <row r="472" spans="1:21">
      <c r="A472" s="15"/>
      <c r="B472" s="15"/>
      <c r="C472" s="15"/>
      <c r="D472" s="15"/>
      <c r="E472" s="15"/>
      <c r="F472" s="15"/>
      <c r="G472" s="15"/>
      <c r="H472" s="15"/>
      <c r="I472" s="15"/>
      <c r="J472" s="15"/>
      <c r="K472" s="15"/>
      <c r="L472" s="15"/>
      <c r="M472" s="15"/>
      <c r="N472" s="15"/>
      <c r="O472" s="15"/>
      <c r="P472" s="15"/>
      <c r="Q472" s="15"/>
      <c r="R472" s="15"/>
      <c r="S472" s="15"/>
      <c r="T472" s="15"/>
      <c r="U472" s="15"/>
    </row>
    <row r="473" spans="1:21">
      <c r="A473" s="15"/>
      <c r="B473" s="15"/>
      <c r="C473" s="15"/>
      <c r="D473" s="15"/>
      <c r="E473" s="15"/>
      <c r="F473" s="15"/>
      <c r="G473" s="15"/>
      <c r="H473" s="15"/>
      <c r="I473" s="15"/>
      <c r="J473" s="15"/>
      <c r="K473" s="15"/>
      <c r="L473" s="15"/>
      <c r="M473" s="15"/>
      <c r="N473" s="15"/>
      <c r="O473" s="15"/>
      <c r="P473" s="15"/>
      <c r="Q473" s="15"/>
      <c r="R473" s="15"/>
      <c r="S473" s="15"/>
      <c r="T473" s="15"/>
      <c r="U473" s="15"/>
    </row>
    <row r="474" spans="1:21">
      <c r="A474" s="15"/>
      <c r="B474" s="15"/>
      <c r="C474" s="15"/>
      <c r="D474" s="15"/>
      <c r="E474" s="15"/>
      <c r="F474" s="15"/>
      <c r="G474" s="15"/>
      <c r="H474" s="15"/>
      <c r="I474" s="15"/>
      <c r="J474" s="15"/>
      <c r="K474" s="15"/>
      <c r="L474" s="15"/>
      <c r="M474" s="15"/>
      <c r="N474" s="15"/>
      <c r="O474" s="15"/>
      <c r="P474" s="15"/>
      <c r="Q474" s="15"/>
      <c r="R474" s="15"/>
      <c r="S474" s="15"/>
      <c r="T474" s="15"/>
      <c r="U474" s="15"/>
    </row>
    <row r="475" spans="1:21">
      <c r="A475" s="15"/>
      <c r="B475" s="15"/>
      <c r="C475" s="15"/>
      <c r="D475" s="15"/>
      <c r="E475" s="15"/>
      <c r="F475" s="15"/>
      <c r="G475" s="15"/>
      <c r="H475" s="15"/>
      <c r="I475" s="15"/>
      <c r="J475" s="15"/>
      <c r="K475" s="15"/>
      <c r="L475" s="15"/>
      <c r="M475" s="15"/>
      <c r="N475" s="15"/>
      <c r="O475" s="15"/>
      <c r="P475" s="15"/>
      <c r="Q475" s="15"/>
      <c r="R475" s="15"/>
      <c r="S475" s="15"/>
      <c r="T475" s="15"/>
      <c r="U475" s="15"/>
    </row>
    <row r="476" spans="1:21">
      <c r="A476" s="15"/>
      <c r="B476" s="15"/>
      <c r="C476" s="15"/>
      <c r="D476" s="15"/>
      <c r="E476" s="15"/>
      <c r="F476" s="15"/>
      <c r="G476" s="15"/>
      <c r="H476" s="15"/>
      <c r="I476" s="15"/>
      <c r="J476" s="15"/>
      <c r="K476" s="15"/>
      <c r="L476" s="15"/>
      <c r="M476" s="15"/>
      <c r="N476" s="15"/>
      <c r="O476" s="15"/>
      <c r="P476" s="15"/>
      <c r="Q476" s="15"/>
      <c r="R476" s="15"/>
      <c r="S476" s="15"/>
      <c r="T476" s="15"/>
      <c r="U476" s="15"/>
    </row>
    <row r="477" spans="1:21">
      <c r="A477" s="15"/>
      <c r="B477" s="15"/>
      <c r="C477" s="15"/>
      <c r="D477" s="15"/>
      <c r="E477" s="15"/>
      <c r="F477" s="15"/>
      <c r="G477" s="15"/>
      <c r="H477" s="15"/>
      <c r="I477" s="15"/>
      <c r="J477" s="15"/>
      <c r="K477" s="15"/>
      <c r="L477" s="15"/>
      <c r="M477" s="15"/>
      <c r="N477" s="15"/>
      <c r="O477" s="15"/>
      <c r="P477" s="15"/>
      <c r="Q477" s="15"/>
      <c r="R477" s="15"/>
      <c r="S477" s="15"/>
      <c r="T477" s="15"/>
      <c r="U477" s="15"/>
    </row>
    <row r="478" spans="1:21">
      <c r="A478" s="15"/>
      <c r="B478" s="15"/>
      <c r="C478" s="15"/>
      <c r="D478" s="15"/>
      <c r="E478" s="15"/>
      <c r="F478" s="15"/>
      <c r="G478" s="15"/>
      <c r="H478" s="15"/>
      <c r="I478" s="15"/>
      <c r="J478" s="15"/>
      <c r="K478" s="15"/>
      <c r="L478" s="15"/>
      <c r="M478" s="15"/>
      <c r="N478" s="15"/>
      <c r="O478" s="15"/>
      <c r="P478" s="15"/>
      <c r="Q478" s="15"/>
      <c r="R478" s="15"/>
      <c r="S478" s="15"/>
      <c r="T478" s="15"/>
      <c r="U478" s="15"/>
    </row>
    <row r="479" spans="1:21">
      <c r="A479" s="15"/>
      <c r="B479" s="15"/>
      <c r="C479" s="15"/>
      <c r="D479" s="15"/>
      <c r="E479" s="15"/>
      <c r="F479" s="15"/>
      <c r="G479" s="15"/>
      <c r="H479" s="15"/>
      <c r="I479" s="15"/>
      <c r="J479" s="15"/>
      <c r="K479" s="15"/>
      <c r="L479" s="15"/>
      <c r="M479" s="15"/>
      <c r="N479" s="15"/>
      <c r="O479" s="15"/>
      <c r="P479" s="15"/>
      <c r="Q479" s="15"/>
      <c r="R479" s="15"/>
      <c r="S479" s="15"/>
      <c r="T479" s="15"/>
      <c r="U479" s="15"/>
    </row>
    <row r="480" spans="1:21">
      <c r="A480" s="15"/>
      <c r="B480" s="15"/>
      <c r="C480" s="15"/>
      <c r="D480" s="15"/>
      <c r="E480" s="15"/>
      <c r="F480" s="15"/>
      <c r="G480" s="15"/>
      <c r="H480" s="15"/>
      <c r="I480" s="15"/>
      <c r="J480" s="15"/>
      <c r="K480" s="15"/>
      <c r="L480" s="15"/>
      <c r="M480" s="15"/>
      <c r="N480" s="15"/>
      <c r="O480" s="15"/>
      <c r="P480" s="15"/>
      <c r="Q480" s="15"/>
      <c r="R480" s="15"/>
      <c r="S480" s="15"/>
      <c r="T480" s="15"/>
      <c r="U480" s="15"/>
    </row>
    <row r="481" spans="1:21">
      <c r="A481" s="15"/>
      <c r="B481" s="15"/>
      <c r="C481" s="15"/>
      <c r="D481" s="15"/>
      <c r="E481" s="15"/>
      <c r="F481" s="15"/>
      <c r="G481" s="15"/>
      <c r="H481" s="15"/>
      <c r="I481" s="15"/>
      <c r="J481" s="15"/>
      <c r="K481" s="15"/>
      <c r="L481" s="15"/>
      <c r="M481" s="15"/>
      <c r="N481" s="15"/>
      <c r="O481" s="15"/>
      <c r="P481" s="15"/>
      <c r="Q481" s="15"/>
      <c r="R481" s="15"/>
      <c r="S481" s="15"/>
      <c r="T481" s="15"/>
      <c r="U481" s="15"/>
    </row>
    <row r="482" spans="1:21">
      <c r="A482" s="15"/>
      <c r="B482" s="15"/>
      <c r="C482" s="15"/>
      <c r="D482" s="15"/>
      <c r="E482" s="15"/>
      <c r="F482" s="15"/>
      <c r="G482" s="15"/>
      <c r="H482" s="15"/>
      <c r="I482" s="15"/>
      <c r="J482" s="15"/>
      <c r="K482" s="15"/>
      <c r="L482" s="15"/>
      <c r="M482" s="15"/>
      <c r="N482" s="15"/>
      <c r="O482" s="15"/>
      <c r="P482" s="15"/>
      <c r="Q482" s="15"/>
      <c r="R482" s="15"/>
      <c r="S482" s="15"/>
      <c r="T482" s="15"/>
      <c r="U482" s="15"/>
    </row>
    <row r="483" spans="1:21">
      <c r="A483" s="15"/>
      <c r="B483" s="15"/>
      <c r="C483" s="15"/>
      <c r="D483" s="15"/>
      <c r="E483" s="15"/>
      <c r="F483" s="15"/>
      <c r="G483" s="15"/>
      <c r="H483" s="15"/>
      <c r="I483" s="15"/>
      <c r="J483" s="15"/>
      <c r="K483" s="15"/>
      <c r="L483" s="15"/>
      <c r="M483" s="15"/>
      <c r="N483" s="15"/>
      <c r="O483" s="15"/>
      <c r="P483" s="15"/>
      <c r="Q483" s="15"/>
      <c r="R483" s="15"/>
      <c r="S483" s="15"/>
      <c r="T483" s="15"/>
      <c r="U483" s="15"/>
    </row>
    <row r="484" spans="1:21">
      <c r="A484" s="15"/>
      <c r="B484" s="15"/>
      <c r="C484" s="15"/>
      <c r="D484" s="15"/>
      <c r="E484" s="15"/>
      <c r="F484" s="15"/>
      <c r="G484" s="15"/>
      <c r="H484" s="15"/>
      <c r="I484" s="15"/>
      <c r="J484" s="15"/>
      <c r="K484" s="15"/>
      <c r="L484" s="15"/>
      <c r="M484" s="15"/>
      <c r="N484" s="15"/>
      <c r="O484" s="15"/>
      <c r="P484" s="15"/>
      <c r="Q484" s="15"/>
      <c r="R484" s="15"/>
      <c r="S484" s="15"/>
      <c r="T484" s="15"/>
      <c r="U484" s="15"/>
    </row>
    <row r="485" spans="1:21">
      <c r="A485" s="15"/>
      <c r="B485" s="15"/>
      <c r="C485" s="15"/>
      <c r="D485" s="15"/>
      <c r="E485" s="15"/>
      <c r="F485" s="15"/>
      <c r="G485" s="15"/>
      <c r="H485" s="15"/>
      <c r="I485" s="15"/>
      <c r="J485" s="15"/>
      <c r="K485" s="15"/>
      <c r="L485" s="15"/>
      <c r="M485" s="15"/>
      <c r="N485" s="15"/>
      <c r="O485" s="15"/>
      <c r="P485" s="15"/>
      <c r="Q485" s="15"/>
      <c r="R485" s="15"/>
      <c r="S485" s="15"/>
      <c r="T485" s="15"/>
      <c r="U485" s="15"/>
    </row>
    <row r="486" spans="1:21">
      <c r="A486" s="15"/>
      <c r="B486" s="15"/>
      <c r="C486" s="15"/>
      <c r="D486" s="15"/>
      <c r="E486" s="15"/>
      <c r="F486" s="15"/>
      <c r="G486" s="15"/>
      <c r="H486" s="15"/>
      <c r="I486" s="15"/>
      <c r="J486" s="15"/>
      <c r="K486" s="15"/>
      <c r="L486" s="15"/>
      <c r="M486" s="15"/>
      <c r="N486" s="15"/>
      <c r="O486" s="15"/>
      <c r="P486" s="15"/>
      <c r="Q486" s="15"/>
      <c r="R486" s="15"/>
      <c r="S486" s="15"/>
      <c r="T486" s="15"/>
      <c r="U486" s="15"/>
    </row>
    <row r="487" spans="1:21">
      <c r="A487" s="15"/>
      <c r="B487" s="15"/>
      <c r="C487" s="15"/>
      <c r="D487" s="15"/>
      <c r="E487" s="15"/>
      <c r="F487" s="15"/>
      <c r="G487" s="15"/>
      <c r="H487" s="15"/>
      <c r="I487" s="15"/>
      <c r="J487" s="15"/>
      <c r="K487" s="15"/>
      <c r="L487" s="15"/>
      <c r="M487" s="15"/>
      <c r="N487" s="15"/>
      <c r="O487" s="15"/>
      <c r="P487" s="15"/>
      <c r="Q487" s="15"/>
      <c r="R487" s="15"/>
      <c r="S487" s="15"/>
      <c r="T487" s="15"/>
      <c r="U487" s="15"/>
    </row>
    <row r="488" spans="1:21">
      <c r="A488" s="15"/>
      <c r="B488" s="15"/>
      <c r="C488" s="15"/>
      <c r="D488" s="15"/>
      <c r="E488" s="15"/>
      <c r="F488" s="15"/>
      <c r="G488" s="15"/>
      <c r="H488" s="15"/>
      <c r="I488" s="15"/>
      <c r="J488" s="15"/>
      <c r="K488" s="15"/>
      <c r="L488" s="15"/>
      <c r="M488" s="15"/>
      <c r="N488" s="15"/>
      <c r="O488" s="15"/>
      <c r="P488" s="15"/>
      <c r="Q488" s="15"/>
      <c r="R488" s="15"/>
      <c r="S488" s="15"/>
      <c r="T488" s="15"/>
      <c r="U488" s="15"/>
    </row>
    <row r="489" spans="1:21">
      <c r="A489" s="15"/>
      <c r="B489" s="15"/>
      <c r="C489" s="15"/>
      <c r="D489" s="15"/>
      <c r="E489" s="15"/>
      <c r="F489" s="15"/>
      <c r="G489" s="15"/>
      <c r="H489" s="15"/>
      <c r="I489" s="15"/>
      <c r="J489" s="15"/>
      <c r="K489" s="15"/>
      <c r="L489" s="15"/>
      <c r="M489" s="15"/>
      <c r="N489" s="15"/>
      <c r="O489" s="15"/>
      <c r="P489" s="15"/>
      <c r="Q489" s="15"/>
      <c r="R489" s="15"/>
      <c r="S489" s="15"/>
      <c r="T489" s="15"/>
      <c r="U489" s="15"/>
    </row>
    <row r="490" spans="1:21">
      <c r="A490" s="15"/>
      <c r="B490" s="15"/>
      <c r="C490" s="15"/>
      <c r="D490" s="15"/>
      <c r="E490" s="15"/>
      <c r="F490" s="15"/>
      <c r="G490" s="15"/>
      <c r="H490" s="15"/>
      <c r="I490" s="15"/>
      <c r="J490" s="15"/>
      <c r="K490" s="15"/>
      <c r="L490" s="15"/>
      <c r="M490" s="15"/>
      <c r="N490" s="15"/>
      <c r="O490" s="15"/>
      <c r="P490" s="15"/>
      <c r="Q490" s="15"/>
      <c r="R490" s="15"/>
      <c r="S490" s="15"/>
      <c r="T490" s="15"/>
      <c r="U490" s="15"/>
    </row>
    <row r="491" spans="1:21">
      <c r="A491" s="15"/>
      <c r="B491" s="15"/>
      <c r="C491" s="15"/>
      <c r="D491" s="15"/>
      <c r="E491" s="15"/>
      <c r="F491" s="15"/>
      <c r="G491" s="15"/>
      <c r="H491" s="15"/>
      <c r="I491" s="15"/>
      <c r="J491" s="15"/>
      <c r="K491" s="15"/>
      <c r="L491" s="15"/>
      <c r="M491" s="15"/>
      <c r="N491" s="15"/>
      <c r="O491" s="15"/>
      <c r="P491" s="15"/>
      <c r="Q491" s="15"/>
      <c r="R491" s="15"/>
      <c r="S491" s="15"/>
      <c r="T491" s="15"/>
      <c r="U491" s="15"/>
    </row>
    <row r="492" spans="1:21">
      <c r="A492" s="15"/>
      <c r="B492" s="15"/>
      <c r="C492" s="15"/>
      <c r="D492" s="15"/>
      <c r="E492" s="15"/>
      <c r="F492" s="15"/>
      <c r="G492" s="15"/>
      <c r="H492" s="15"/>
      <c r="I492" s="15"/>
      <c r="J492" s="15"/>
      <c r="K492" s="15"/>
      <c r="L492" s="15"/>
      <c r="M492" s="15"/>
      <c r="N492" s="15"/>
      <c r="O492" s="15"/>
      <c r="P492" s="15"/>
      <c r="Q492" s="15"/>
      <c r="R492" s="15"/>
      <c r="S492" s="15"/>
      <c r="T492" s="15"/>
      <c r="U492" s="15"/>
    </row>
    <row r="493" spans="1:21">
      <c r="A493" s="15"/>
      <c r="B493" s="15"/>
      <c r="C493" s="15"/>
      <c r="D493" s="15"/>
      <c r="E493" s="15"/>
      <c r="F493" s="15"/>
      <c r="G493" s="15"/>
      <c r="H493" s="15"/>
      <c r="I493" s="15"/>
      <c r="J493" s="15"/>
      <c r="K493" s="15"/>
      <c r="L493" s="15"/>
      <c r="M493" s="15"/>
      <c r="N493" s="15"/>
      <c r="O493" s="15"/>
      <c r="P493" s="15"/>
      <c r="Q493" s="15"/>
      <c r="R493" s="15"/>
      <c r="S493" s="15"/>
      <c r="T493" s="15"/>
      <c r="U493" s="15"/>
    </row>
    <row r="494" spans="1:21">
      <c r="A494" s="15"/>
      <c r="B494" s="15"/>
      <c r="C494" s="15"/>
      <c r="D494" s="15"/>
      <c r="E494" s="15"/>
      <c r="F494" s="15"/>
      <c r="G494" s="15"/>
      <c r="H494" s="15"/>
      <c r="I494" s="15"/>
      <c r="J494" s="15"/>
      <c r="K494" s="15"/>
      <c r="L494" s="15"/>
      <c r="M494" s="15"/>
      <c r="N494" s="15"/>
      <c r="O494" s="15"/>
      <c r="P494" s="15"/>
      <c r="Q494" s="15"/>
      <c r="R494" s="15"/>
      <c r="S494" s="15"/>
      <c r="T494" s="15"/>
      <c r="U494" s="15"/>
    </row>
    <row r="495" spans="1:21">
      <c r="A495" s="15"/>
      <c r="B495" s="15"/>
      <c r="C495" s="15"/>
      <c r="D495" s="15"/>
      <c r="E495" s="15"/>
      <c r="F495" s="15"/>
      <c r="G495" s="15"/>
      <c r="H495" s="15"/>
      <c r="I495" s="15"/>
      <c r="J495" s="15"/>
      <c r="K495" s="15"/>
      <c r="L495" s="15"/>
      <c r="M495" s="15"/>
      <c r="N495" s="15"/>
      <c r="O495" s="15"/>
      <c r="P495" s="15"/>
      <c r="Q495" s="15"/>
      <c r="R495" s="15"/>
      <c r="S495" s="15"/>
      <c r="T495" s="15"/>
      <c r="U495" s="15"/>
    </row>
    <row r="496" spans="1:21">
      <c r="A496" s="15"/>
      <c r="B496" s="15"/>
      <c r="C496" s="15"/>
      <c r="D496" s="15"/>
      <c r="E496" s="15"/>
      <c r="F496" s="15"/>
      <c r="G496" s="15"/>
      <c r="H496" s="15"/>
      <c r="I496" s="15"/>
      <c r="J496" s="15"/>
      <c r="K496" s="15"/>
      <c r="L496" s="15"/>
      <c r="M496" s="15"/>
      <c r="N496" s="15"/>
      <c r="O496" s="15"/>
      <c r="P496" s="15"/>
      <c r="Q496" s="15"/>
      <c r="R496" s="15"/>
      <c r="S496" s="15"/>
      <c r="T496" s="15"/>
      <c r="U496" s="15"/>
    </row>
    <row r="497" spans="1:21">
      <c r="A497" s="15"/>
      <c r="B497" s="15"/>
      <c r="C497" s="15"/>
      <c r="D497" s="15"/>
      <c r="E497" s="15"/>
      <c r="F497" s="15"/>
      <c r="G497" s="15"/>
      <c r="H497" s="15"/>
      <c r="I497" s="15"/>
      <c r="J497" s="15"/>
      <c r="K497" s="15"/>
      <c r="L497" s="15"/>
      <c r="M497" s="15"/>
      <c r="N497" s="15"/>
      <c r="O497" s="15"/>
      <c r="P497" s="15"/>
      <c r="Q497" s="15"/>
      <c r="R497" s="15"/>
      <c r="S497" s="15"/>
      <c r="T497" s="15"/>
      <c r="U497" s="15"/>
    </row>
    <row r="498" spans="1:21">
      <c r="A498" s="15"/>
      <c r="B498" s="15"/>
      <c r="C498" s="15"/>
      <c r="D498" s="15"/>
      <c r="E498" s="15"/>
      <c r="F498" s="15"/>
      <c r="G498" s="15"/>
      <c r="H498" s="15"/>
      <c r="I498" s="15"/>
      <c r="J498" s="15"/>
      <c r="K498" s="15"/>
      <c r="L498" s="15"/>
      <c r="M498" s="15"/>
      <c r="N498" s="15"/>
      <c r="O498" s="15"/>
      <c r="P498" s="15"/>
      <c r="Q498" s="15"/>
      <c r="R498" s="15"/>
      <c r="S498" s="15"/>
      <c r="T498" s="15"/>
      <c r="U498" s="15"/>
    </row>
    <row r="499" spans="1:21">
      <c r="A499" s="15"/>
      <c r="B499" s="15"/>
      <c r="C499" s="15"/>
      <c r="D499" s="15"/>
      <c r="E499" s="15"/>
      <c r="F499" s="15"/>
      <c r="G499" s="15"/>
      <c r="H499" s="15"/>
      <c r="I499" s="15"/>
      <c r="J499" s="15"/>
      <c r="K499" s="15"/>
      <c r="L499" s="15"/>
      <c r="M499" s="15"/>
      <c r="N499" s="15"/>
      <c r="O499" s="15"/>
      <c r="P499" s="15"/>
      <c r="Q499" s="15"/>
      <c r="R499" s="15"/>
      <c r="S499" s="15"/>
      <c r="T499" s="15"/>
      <c r="U499" s="15"/>
    </row>
    <row r="500" spans="1:21">
      <c r="A500" s="15"/>
      <c r="B500" s="15"/>
      <c r="C500" s="15"/>
      <c r="D500" s="15"/>
      <c r="E500" s="15"/>
      <c r="F500" s="15"/>
      <c r="G500" s="15"/>
      <c r="H500" s="15"/>
      <c r="I500" s="15"/>
      <c r="J500" s="15"/>
      <c r="K500" s="15"/>
      <c r="L500" s="15"/>
      <c r="M500" s="15"/>
      <c r="N500" s="15"/>
      <c r="O500" s="15"/>
      <c r="P500" s="15"/>
      <c r="Q500" s="15"/>
      <c r="R500" s="15"/>
      <c r="S500" s="15"/>
      <c r="T500" s="15"/>
      <c r="U500" s="15"/>
    </row>
    <row r="501" spans="1:21">
      <c r="A501" s="15"/>
      <c r="B501" s="15"/>
      <c r="C501" s="15"/>
      <c r="D501" s="15"/>
      <c r="E501" s="15"/>
      <c r="F501" s="15"/>
      <c r="G501" s="15"/>
      <c r="H501" s="15"/>
      <c r="I501" s="15"/>
      <c r="J501" s="15"/>
      <c r="K501" s="15"/>
      <c r="L501" s="15"/>
      <c r="M501" s="15"/>
      <c r="N501" s="15"/>
      <c r="O501" s="15"/>
      <c r="P501" s="15"/>
      <c r="Q501" s="15"/>
      <c r="R501" s="15"/>
      <c r="S501" s="15"/>
      <c r="T501" s="15"/>
      <c r="U501" s="15"/>
    </row>
    <row r="502" spans="1:21">
      <c r="A502" s="15"/>
      <c r="B502" s="15"/>
      <c r="C502" s="15"/>
      <c r="D502" s="15"/>
      <c r="E502" s="15"/>
      <c r="F502" s="15"/>
      <c r="G502" s="15"/>
      <c r="H502" s="15"/>
      <c r="I502" s="15"/>
      <c r="J502" s="15"/>
      <c r="K502" s="15"/>
      <c r="L502" s="15"/>
      <c r="M502" s="15"/>
      <c r="N502" s="15"/>
      <c r="O502" s="15"/>
      <c r="P502" s="15"/>
      <c r="Q502" s="15"/>
      <c r="R502" s="15"/>
      <c r="S502" s="15"/>
      <c r="T502" s="15"/>
      <c r="U502" s="15"/>
    </row>
    <row r="503" spans="1:21">
      <c r="A503" s="15"/>
      <c r="B503" s="15"/>
      <c r="C503" s="15"/>
      <c r="D503" s="15"/>
      <c r="E503" s="15"/>
      <c r="F503" s="15"/>
      <c r="G503" s="15"/>
      <c r="H503" s="15"/>
      <c r="I503" s="15"/>
      <c r="J503" s="15"/>
      <c r="K503" s="15"/>
      <c r="L503" s="15"/>
      <c r="M503" s="15"/>
      <c r="N503" s="15"/>
      <c r="O503" s="15"/>
      <c r="P503" s="15"/>
      <c r="Q503" s="15"/>
      <c r="R503" s="15"/>
      <c r="S503" s="15"/>
      <c r="T503" s="15"/>
      <c r="U503" s="15"/>
    </row>
    <row r="504" spans="1:21">
      <c r="A504" s="15"/>
      <c r="B504" s="15"/>
      <c r="C504" s="15"/>
      <c r="D504" s="15"/>
      <c r="E504" s="15"/>
      <c r="F504" s="15"/>
      <c r="G504" s="15"/>
      <c r="H504" s="15"/>
      <c r="I504" s="15"/>
      <c r="J504" s="15"/>
      <c r="K504" s="15"/>
      <c r="L504" s="15"/>
      <c r="M504" s="15"/>
      <c r="N504" s="15"/>
      <c r="O504" s="15"/>
      <c r="P504" s="15"/>
      <c r="Q504" s="15"/>
      <c r="R504" s="15"/>
      <c r="S504" s="15"/>
      <c r="T504" s="15"/>
      <c r="U504" s="15"/>
    </row>
    <row r="505" spans="1:21">
      <c r="A505" s="15"/>
      <c r="B505" s="15"/>
      <c r="C505" s="15"/>
      <c r="D505" s="15"/>
      <c r="E505" s="15"/>
      <c r="F505" s="15"/>
      <c r="G505" s="15"/>
      <c r="H505" s="15"/>
      <c r="I505" s="15"/>
      <c r="J505" s="15"/>
      <c r="K505" s="15"/>
      <c r="L505" s="15"/>
      <c r="M505" s="15"/>
      <c r="N505" s="15"/>
      <c r="O505" s="15"/>
      <c r="P505" s="15"/>
      <c r="Q505" s="15"/>
      <c r="R505" s="15"/>
      <c r="S505" s="15"/>
      <c r="T505" s="15"/>
      <c r="U505" s="15"/>
    </row>
    <row r="506" spans="1:21">
      <c r="A506" s="15"/>
      <c r="B506" s="15"/>
      <c r="C506" s="15"/>
      <c r="D506" s="15"/>
      <c r="E506" s="15"/>
      <c r="F506" s="15"/>
      <c r="G506" s="15"/>
      <c r="H506" s="15"/>
      <c r="I506" s="15"/>
      <c r="J506" s="15"/>
      <c r="K506" s="15"/>
      <c r="L506" s="15"/>
      <c r="M506" s="15"/>
      <c r="N506" s="15"/>
      <c r="O506" s="15"/>
      <c r="P506" s="15"/>
      <c r="Q506" s="15"/>
      <c r="R506" s="15"/>
      <c r="S506" s="15"/>
      <c r="T506" s="15"/>
      <c r="U506" s="15"/>
    </row>
    <row r="507" spans="1:21">
      <c r="A507" s="15"/>
      <c r="B507" s="15"/>
      <c r="C507" s="15"/>
      <c r="D507" s="15"/>
      <c r="E507" s="15"/>
      <c r="F507" s="15"/>
      <c r="G507" s="15"/>
      <c r="H507" s="15"/>
      <c r="I507" s="15"/>
      <c r="J507" s="15"/>
      <c r="K507" s="15"/>
      <c r="L507" s="15"/>
      <c r="M507" s="15"/>
      <c r="N507" s="15"/>
      <c r="O507" s="15"/>
      <c r="P507" s="15"/>
      <c r="Q507" s="15"/>
      <c r="R507" s="15"/>
      <c r="S507" s="15"/>
      <c r="T507" s="15"/>
      <c r="U507" s="15"/>
    </row>
    <row r="508" spans="1:21">
      <c r="A508" s="15"/>
      <c r="B508" s="15"/>
      <c r="C508" s="15"/>
      <c r="D508" s="15"/>
      <c r="E508" s="15"/>
      <c r="F508" s="15"/>
      <c r="G508" s="15"/>
      <c r="H508" s="15"/>
      <c r="I508" s="15"/>
      <c r="J508" s="15"/>
      <c r="K508" s="15"/>
      <c r="L508" s="15"/>
      <c r="M508" s="15"/>
      <c r="N508" s="15"/>
      <c r="O508" s="15"/>
      <c r="P508" s="15"/>
      <c r="Q508" s="15"/>
      <c r="R508" s="15"/>
      <c r="S508" s="15"/>
      <c r="T508" s="15"/>
      <c r="U508" s="15"/>
    </row>
    <row r="509" spans="1:21">
      <c r="A509" s="15"/>
      <c r="B509" s="15"/>
      <c r="C509" s="15"/>
      <c r="D509" s="15"/>
      <c r="E509" s="15"/>
      <c r="F509" s="15"/>
      <c r="G509" s="15"/>
      <c r="H509" s="15"/>
      <c r="I509" s="15"/>
      <c r="J509" s="15"/>
      <c r="K509" s="15"/>
      <c r="L509" s="15"/>
      <c r="M509" s="15"/>
      <c r="N509" s="15"/>
      <c r="O509" s="15"/>
      <c r="P509" s="15"/>
      <c r="Q509" s="15"/>
      <c r="R509" s="15"/>
      <c r="S509" s="15"/>
      <c r="T509" s="15"/>
      <c r="U509" s="15"/>
    </row>
    <row r="510" spans="1:21">
      <c r="A510" s="15"/>
      <c r="B510" s="15"/>
      <c r="C510" s="15"/>
      <c r="D510" s="15"/>
      <c r="E510" s="15"/>
      <c r="F510" s="15"/>
      <c r="G510" s="15"/>
      <c r="H510" s="15"/>
      <c r="I510" s="15"/>
      <c r="J510" s="15"/>
      <c r="K510" s="15"/>
      <c r="L510" s="15"/>
      <c r="M510" s="15"/>
      <c r="N510" s="15"/>
      <c r="O510" s="15"/>
      <c r="P510" s="15"/>
      <c r="Q510" s="15"/>
      <c r="R510" s="15"/>
      <c r="S510" s="15"/>
      <c r="T510" s="15"/>
      <c r="U510" s="15"/>
    </row>
    <row r="511" spans="1:21">
      <c r="A511" s="15"/>
      <c r="B511" s="15"/>
      <c r="C511" s="15"/>
      <c r="D511" s="15"/>
      <c r="E511" s="15"/>
      <c r="F511" s="15"/>
      <c r="G511" s="15"/>
      <c r="H511" s="15"/>
      <c r="I511" s="15"/>
      <c r="J511" s="15"/>
      <c r="K511" s="15"/>
      <c r="L511" s="15"/>
      <c r="M511" s="15"/>
      <c r="N511" s="15"/>
      <c r="O511" s="15"/>
      <c r="P511" s="15"/>
      <c r="Q511" s="15"/>
      <c r="R511" s="15"/>
      <c r="S511" s="15"/>
      <c r="T511" s="15"/>
      <c r="U511" s="15"/>
    </row>
    <row r="512" spans="1:21">
      <c r="A512" s="15"/>
      <c r="B512" s="15"/>
      <c r="C512" s="15"/>
      <c r="D512" s="15"/>
      <c r="E512" s="15"/>
      <c r="F512" s="15"/>
      <c r="G512" s="15"/>
      <c r="H512" s="15"/>
      <c r="I512" s="15"/>
      <c r="J512" s="15"/>
      <c r="K512" s="15"/>
      <c r="L512" s="15"/>
      <c r="M512" s="15"/>
      <c r="N512" s="15"/>
      <c r="O512" s="15"/>
      <c r="P512" s="15"/>
      <c r="Q512" s="15"/>
      <c r="R512" s="15"/>
      <c r="S512" s="15"/>
      <c r="T512" s="15"/>
      <c r="U512" s="15"/>
    </row>
    <row r="513" spans="1:21">
      <c r="A513" s="15"/>
      <c r="B513" s="15"/>
      <c r="C513" s="15"/>
      <c r="D513" s="15"/>
      <c r="E513" s="15"/>
      <c r="F513" s="15"/>
      <c r="G513" s="15"/>
      <c r="H513" s="15"/>
      <c r="I513" s="15"/>
      <c r="J513" s="15"/>
      <c r="K513" s="15"/>
      <c r="L513" s="15"/>
      <c r="M513" s="15"/>
      <c r="N513" s="15"/>
      <c r="O513" s="15"/>
      <c r="P513" s="15"/>
      <c r="Q513" s="15"/>
      <c r="R513" s="15"/>
      <c r="S513" s="15"/>
      <c r="T513" s="15"/>
      <c r="U513" s="15"/>
    </row>
    <row r="514" spans="1:21">
      <c r="A514" s="15"/>
      <c r="B514" s="15"/>
      <c r="C514" s="15"/>
      <c r="D514" s="15"/>
      <c r="E514" s="15"/>
      <c r="F514" s="15"/>
      <c r="G514" s="15"/>
      <c r="H514" s="15"/>
      <c r="I514" s="15"/>
      <c r="J514" s="15"/>
      <c r="K514" s="15"/>
      <c r="L514" s="15"/>
      <c r="M514" s="15"/>
      <c r="N514" s="15"/>
      <c r="O514" s="15"/>
      <c r="P514" s="15"/>
      <c r="Q514" s="15"/>
      <c r="R514" s="15"/>
      <c r="S514" s="15"/>
      <c r="T514" s="15"/>
      <c r="U514" s="15"/>
    </row>
    <row r="515" spans="1:21">
      <c r="A515" s="15"/>
      <c r="B515" s="15"/>
      <c r="C515" s="15"/>
      <c r="D515" s="15"/>
      <c r="E515" s="15"/>
      <c r="F515" s="15"/>
      <c r="G515" s="15"/>
      <c r="H515" s="15"/>
      <c r="I515" s="15"/>
      <c r="J515" s="15"/>
      <c r="K515" s="15"/>
      <c r="L515" s="15"/>
      <c r="M515" s="15"/>
      <c r="N515" s="15"/>
      <c r="O515" s="15"/>
      <c r="P515" s="15"/>
      <c r="Q515" s="15"/>
      <c r="R515" s="15"/>
      <c r="S515" s="15"/>
      <c r="T515" s="15"/>
      <c r="U515" s="15"/>
    </row>
    <row r="516" spans="1:21">
      <c r="A516" s="15"/>
      <c r="B516" s="15"/>
      <c r="C516" s="15"/>
      <c r="D516" s="15"/>
      <c r="E516" s="15"/>
      <c r="F516" s="15"/>
      <c r="G516" s="15"/>
      <c r="H516" s="15"/>
      <c r="I516" s="15"/>
      <c r="J516" s="15"/>
      <c r="K516" s="15"/>
      <c r="L516" s="15"/>
      <c r="M516" s="15"/>
      <c r="N516" s="15"/>
      <c r="O516" s="15"/>
      <c r="P516" s="15"/>
      <c r="Q516" s="15"/>
      <c r="R516" s="15"/>
      <c r="S516" s="15"/>
      <c r="T516" s="15"/>
      <c r="U516" s="15"/>
    </row>
    <row r="517" spans="1:21">
      <c r="A517" s="15"/>
      <c r="B517" s="15"/>
      <c r="C517" s="15"/>
      <c r="D517" s="15"/>
      <c r="E517" s="15"/>
      <c r="F517" s="15"/>
      <c r="G517" s="15"/>
      <c r="H517" s="15"/>
      <c r="I517" s="15"/>
      <c r="J517" s="15"/>
      <c r="K517" s="15"/>
      <c r="L517" s="15"/>
      <c r="M517" s="15"/>
      <c r="N517" s="15"/>
      <c r="O517" s="15"/>
      <c r="P517" s="15"/>
      <c r="Q517" s="15"/>
      <c r="R517" s="15"/>
      <c r="S517" s="15"/>
      <c r="T517" s="15"/>
      <c r="U517" s="15"/>
    </row>
    <row r="518" spans="1:21">
      <c r="A518" s="15"/>
      <c r="B518" s="15"/>
      <c r="C518" s="15"/>
      <c r="D518" s="15"/>
      <c r="E518" s="15"/>
      <c r="F518" s="15"/>
      <c r="G518" s="15"/>
      <c r="H518" s="15"/>
      <c r="I518" s="15"/>
      <c r="J518" s="15"/>
      <c r="K518" s="15"/>
      <c r="L518" s="15"/>
      <c r="M518" s="15"/>
      <c r="N518" s="15"/>
      <c r="O518" s="15"/>
      <c r="P518" s="15"/>
      <c r="Q518" s="15"/>
      <c r="R518" s="15"/>
      <c r="S518" s="15"/>
      <c r="T518" s="15"/>
      <c r="U518" s="15"/>
    </row>
    <row r="519" spans="1:21">
      <c r="A519" s="15"/>
      <c r="B519" s="15"/>
      <c r="C519" s="15"/>
      <c r="D519" s="15"/>
      <c r="E519" s="15"/>
      <c r="F519" s="15"/>
      <c r="G519" s="15"/>
      <c r="H519" s="15"/>
      <c r="I519" s="15"/>
      <c r="J519" s="15"/>
      <c r="K519" s="15"/>
      <c r="L519" s="15"/>
      <c r="M519" s="15"/>
      <c r="N519" s="15"/>
      <c r="O519" s="15"/>
      <c r="P519" s="15"/>
      <c r="Q519" s="15"/>
      <c r="R519" s="15"/>
      <c r="S519" s="15"/>
      <c r="T519" s="15"/>
      <c r="U519" s="15"/>
    </row>
    <row r="520" spans="1:21">
      <c r="A520" s="15"/>
      <c r="B520" s="15"/>
      <c r="C520" s="15"/>
      <c r="D520" s="15"/>
      <c r="E520" s="15"/>
      <c r="F520" s="15"/>
      <c r="G520" s="15"/>
      <c r="H520" s="15"/>
      <c r="I520" s="15"/>
      <c r="J520" s="15"/>
      <c r="K520" s="15"/>
      <c r="L520" s="15"/>
      <c r="M520" s="15"/>
      <c r="N520" s="15"/>
      <c r="O520" s="15"/>
      <c r="P520" s="15"/>
      <c r="Q520" s="15"/>
      <c r="R520" s="15"/>
      <c r="S520" s="15"/>
      <c r="T520" s="15"/>
      <c r="U520" s="15"/>
    </row>
    <row r="521" spans="1:21">
      <c r="A521" s="15"/>
      <c r="B521" s="15"/>
      <c r="C521" s="15"/>
      <c r="D521" s="15"/>
      <c r="E521" s="15"/>
      <c r="F521" s="15"/>
      <c r="G521" s="15"/>
      <c r="H521" s="15"/>
      <c r="I521" s="15"/>
      <c r="J521" s="15"/>
      <c r="K521" s="15"/>
      <c r="L521" s="15"/>
      <c r="M521" s="15"/>
      <c r="N521" s="15"/>
      <c r="O521" s="15"/>
      <c r="P521" s="15"/>
      <c r="Q521" s="15"/>
      <c r="R521" s="15"/>
      <c r="S521" s="15"/>
      <c r="T521" s="15"/>
      <c r="U521" s="15"/>
    </row>
    <row r="522" spans="1:21">
      <c r="A522" s="15"/>
      <c r="B522" s="15"/>
      <c r="C522" s="15"/>
      <c r="D522" s="15"/>
      <c r="E522" s="15"/>
      <c r="F522" s="15"/>
      <c r="G522" s="15"/>
      <c r="H522" s="15"/>
      <c r="I522" s="15"/>
      <c r="J522" s="15"/>
      <c r="K522" s="15"/>
      <c r="L522" s="15"/>
      <c r="M522" s="15"/>
      <c r="N522" s="15"/>
      <c r="O522" s="15"/>
      <c r="P522" s="15"/>
      <c r="Q522" s="15"/>
      <c r="R522" s="15"/>
      <c r="S522" s="15"/>
      <c r="T522" s="15"/>
      <c r="U522" s="15"/>
    </row>
    <row r="523" spans="1:21">
      <c r="A523" s="15"/>
      <c r="B523" s="15"/>
      <c r="C523" s="15"/>
      <c r="D523" s="15"/>
      <c r="E523" s="15"/>
      <c r="F523" s="15"/>
      <c r="G523" s="15"/>
      <c r="H523" s="15"/>
      <c r="I523" s="15"/>
      <c r="J523" s="15"/>
      <c r="K523" s="15"/>
      <c r="L523" s="15"/>
      <c r="M523" s="15"/>
      <c r="N523" s="15"/>
      <c r="O523" s="15"/>
      <c r="P523" s="15"/>
      <c r="Q523" s="15"/>
      <c r="R523" s="15"/>
      <c r="S523" s="15"/>
      <c r="T523" s="15"/>
      <c r="U523" s="15"/>
    </row>
    <row r="524" spans="1:21">
      <c r="A524" s="15"/>
      <c r="B524" s="15"/>
      <c r="C524" s="15"/>
      <c r="D524" s="15"/>
      <c r="E524" s="15"/>
      <c r="F524" s="15"/>
      <c r="G524" s="15"/>
      <c r="H524" s="15"/>
      <c r="I524" s="15"/>
      <c r="J524" s="15"/>
      <c r="K524" s="15"/>
      <c r="L524" s="15"/>
      <c r="M524" s="15"/>
      <c r="N524" s="15"/>
      <c r="O524" s="15"/>
      <c r="P524" s="15"/>
      <c r="Q524" s="15"/>
      <c r="R524" s="15"/>
      <c r="S524" s="15"/>
      <c r="T524" s="15"/>
      <c r="U524" s="15"/>
    </row>
    <row r="525" spans="1:21">
      <c r="A525" s="15"/>
      <c r="B525" s="15"/>
      <c r="C525" s="15"/>
      <c r="D525" s="15"/>
      <c r="E525" s="15"/>
      <c r="F525" s="15"/>
      <c r="G525" s="15"/>
      <c r="H525" s="15"/>
      <c r="I525" s="15"/>
      <c r="J525" s="15"/>
      <c r="K525" s="15"/>
      <c r="L525" s="15"/>
      <c r="M525" s="15"/>
      <c r="N525" s="15"/>
      <c r="O525" s="15"/>
      <c r="P525" s="15"/>
      <c r="Q525" s="15"/>
      <c r="R525" s="15"/>
      <c r="S525" s="15"/>
      <c r="T525" s="15"/>
      <c r="U525" s="15"/>
    </row>
    <row r="526" spans="1:21">
      <c r="A526" s="15"/>
      <c r="B526" s="15"/>
      <c r="C526" s="15"/>
      <c r="D526" s="15"/>
      <c r="E526" s="15"/>
      <c r="F526" s="15"/>
      <c r="G526" s="15"/>
      <c r="H526" s="15"/>
      <c r="I526" s="15"/>
      <c r="J526" s="15"/>
      <c r="K526" s="15"/>
      <c r="L526" s="15"/>
      <c r="M526" s="15"/>
      <c r="N526" s="15"/>
      <c r="O526" s="15"/>
      <c r="P526" s="15"/>
      <c r="Q526" s="15"/>
      <c r="R526" s="15"/>
      <c r="S526" s="15"/>
      <c r="T526" s="15"/>
      <c r="U526" s="15"/>
    </row>
    <row r="527" spans="1:21">
      <c r="A527" s="15"/>
      <c r="B527" s="15"/>
      <c r="C527" s="15"/>
      <c r="D527" s="15"/>
      <c r="E527" s="15"/>
      <c r="F527" s="15"/>
      <c r="G527" s="15"/>
      <c r="H527" s="15"/>
      <c r="I527" s="15"/>
      <c r="J527" s="15"/>
      <c r="K527" s="15"/>
      <c r="L527" s="15"/>
      <c r="M527" s="15"/>
      <c r="N527" s="15"/>
      <c r="O527" s="15"/>
      <c r="P527" s="15"/>
      <c r="Q527" s="15"/>
      <c r="R527" s="15"/>
      <c r="S527" s="15"/>
      <c r="T527" s="15"/>
      <c r="U527" s="15"/>
    </row>
    <row r="528" spans="1:21">
      <c r="A528" s="15"/>
      <c r="B528" s="15"/>
      <c r="C528" s="15"/>
      <c r="D528" s="15"/>
      <c r="E528" s="15"/>
      <c r="F528" s="15"/>
      <c r="G528" s="15"/>
      <c r="H528" s="15"/>
      <c r="I528" s="15"/>
      <c r="J528" s="15"/>
      <c r="K528" s="15"/>
      <c r="L528" s="15"/>
      <c r="M528" s="15"/>
      <c r="N528" s="15"/>
      <c r="O528" s="15"/>
      <c r="P528" s="15"/>
      <c r="Q528" s="15"/>
      <c r="R528" s="15"/>
      <c r="S528" s="15"/>
      <c r="T528" s="15"/>
      <c r="U528" s="15"/>
    </row>
    <row r="529" spans="1:21">
      <c r="A529" s="15"/>
      <c r="B529" s="15"/>
      <c r="C529" s="15"/>
      <c r="D529" s="15"/>
      <c r="E529" s="15"/>
      <c r="F529" s="15"/>
      <c r="G529" s="15"/>
      <c r="H529" s="15"/>
      <c r="I529" s="15"/>
      <c r="J529" s="15"/>
      <c r="K529" s="15"/>
      <c r="L529" s="15"/>
      <c r="M529" s="15"/>
      <c r="N529" s="15"/>
      <c r="O529" s="15"/>
      <c r="P529" s="15"/>
      <c r="Q529" s="15"/>
      <c r="R529" s="15"/>
      <c r="S529" s="15"/>
      <c r="T529" s="15"/>
      <c r="U529" s="15"/>
    </row>
    <row r="530" spans="1:21">
      <c r="A530" s="15"/>
      <c r="B530" s="15"/>
      <c r="C530" s="15"/>
      <c r="D530" s="15"/>
      <c r="E530" s="15"/>
      <c r="F530" s="15"/>
      <c r="G530" s="15"/>
      <c r="H530" s="15"/>
      <c r="I530" s="15"/>
      <c r="J530" s="15"/>
      <c r="K530" s="15"/>
      <c r="L530" s="15"/>
      <c r="M530" s="15"/>
      <c r="N530" s="15"/>
      <c r="O530" s="15"/>
      <c r="P530" s="15"/>
      <c r="Q530" s="15"/>
      <c r="R530" s="15"/>
      <c r="S530" s="15"/>
      <c r="T530" s="15"/>
      <c r="U530" s="15"/>
    </row>
    <row r="531" spans="1:21">
      <c r="A531" s="15"/>
      <c r="B531" s="15"/>
      <c r="C531" s="15"/>
      <c r="D531" s="15"/>
      <c r="E531" s="15"/>
      <c r="F531" s="15"/>
      <c r="G531" s="15"/>
      <c r="H531" s="15"/>
      <c r="I531" s="15"/>
      <c r="J531" s="15"/>
      <c r="K531" s="15"/>
      <c r="L531" s="15"/>
      <c r="M531" s="15"/>
      <c r="N531" s="15"/>
      <c r="O531" s="15"/>
      <c r="P531" s="15"/>
      <c r="Q531" s="15"/>
      <c r="R531" s="15"/>
      <c r="S531" s="15"/>
      <c r="T531" s="15"/>
      <c r="U531" s="15"/>
    </row>
    <row r="532" spans="1:21">
      <c r="A532" s="15"/>
      <c r="B532" s="15"/>
      <c r="C532" s="15"/>
      <c r="D532" s="15"/>
      <c r="E532" s="15"/>
      <c r="F532" s="15"/>
      <c r="G532" s="15"/>
      <c r="H532" s="15"/>
      <c r="I532" s="15"/>
      <c r="J532" s="15"/>
      <c r="K532" s="15"/>
      <c r="L532" s="15"/>
      <c r="M532" s="15"/>
      <c r="N532" s="15"/>
      <c r="O532" s="15"/>
      <c r="P532" s="15"/>
      <c r="Q532" s="15"/>
      <c r="R532" s="15"/>
      <c r="S532" s="15"/>
      <c r="T532" s="15"/>
      <c r="U532" s="15"/>
    </row>
    <row r="533" spans="1:21">
      <c r="A533" s="15"/>
      <c r="B533" s="15"/>
      <c r="C533" s="15"/>
      <c r="D533" s="15"/>
      <c r="E533" s="15"/>
      <c r="F533" s="15"/>
      <c r="G533" s="15"/>
      <c r="H533" s="15"/>
      <c r="I533" s="15"/>
      <c r="J533" s="15"/>
      <c r="K533" s="15"/>
      <c r="L533" s="15"/>
      <c r="M533" s="15"/>
      <c r="N533" s="15"/>
      <c r="O533" s="15"/>
      <c r="P533" s="15"/>
      <c r="Q533" s="15"/>
      <c r="R533" s="15"/>
      <c r="S533" s="15"/>
      <c r="T533" s="15"/>
      <c r="U533" s="15"/>
    </row>
    <row r="534" spans="1:21">
      <c r="A534" s="15"/>
      <c r="B534" s="15"/>
      <c r="C534" s="15"/>
      <c r="D534" s="15"/>
      <c r="E534" s="15"/>
      <c r="F534" s="15"/>
      <c r="G534" s="15"/>
      <c r="H534" s="15"/>
      <c r="I534" s="15"/>
      <c r="J534" s="15"/>
      <c r="K534" s="15"/>
      <c r="L534" s="15"/>
      <c r="M534" s="15"/>
      <c r="N534" s="15"/>
      <c r="O534" s="15"/>
      <c r="P534" s="15"/>
      <c r="Q534" s="15"/>
      <c r="R534" s="15"/>
      <c r="S534" s="15"/>
      <c r="T534" s="15"/>
      <c r="U534" s="15"/>
    </row>
    <row r="535" spans="1:21">
      <c r="A535" s="15"/>
      <c r="B535" s="15"/>
      <c r="C535" s="15"/>
      <c r="D535" s="15"/>
      <c r="E535" s="15"/>
      <c r="F535" s="15"/>
      <c r="G535" s="15"/>
      <c r="H535" s="15"/>
      <c r="I535" s="15"/>
      <c r="J535" s="15"/>
      <c r="K535" s="15"/>
      <c r="L535" s="15"/>
      <c r="M535" s="15"/>
      <c r="N535" s="15"/>
      <c r="O535" s="15"/>
      <c r="P535" s="15"/>
      <c r="Q535" s="15"/>
      <c r="R535" s="15"/>
      <c r="S535" s="15"/>
      <c r="T535" s="15"/>
      <c r="U535" s="15"/>
    </row>
    <row r="536" spans="1:21">
      <c r="A536" s="15"/>
      <c r="B536" s="15"/>
      <c r="C536" s="15"/>
      <c r="D536" s="15"/>
      <c r="E536" s="15"/>
      <c r="F536" s="15"/>
      <c r="G536" s="15"/>
      <c r="H536" s="15"/>
      <c r="I536" s="15"/>
      <c r="J536" s="15"/>
      <c r="K536" s="15"/>
      <c r="L536" s="15"/>
      <c r="M536" s="15"/>
      <c r="N536" s="15"/>
      <c r="O536" s="15"/>
      <c r="P536" s="15"/>
      <c r="Q536" s="15"/>
      <c r="R536" s="15"/>
      <c r="S536" s="15"/>
      <c r="T536" s="15"/>
      <c r="U536" s="15"/>
    </row>
    <row r="537" spans="1:21">
      <c r="A537" s="15"/>
      <c r="B537" s="15"/>
      <c r="C537" s="15"/>
      <c r="D537" s="15"/>
      <c r="E537" s="15"/>
      <c r="F537" s="15"/>
      <c r="G537" s="15"/>
      <c r="H537" s="15"/>
      <c r="I537" s="15"/>
      <c r="J537" s="15"/>
      <c r="K537" s="15"/>
      <c r="L537" s="15"/>
      <c r="M537" s="15"/>
      <c r="N537" s="15"/>
      <c r="O537" s="15"/>
      <c r="P537" s="15"/>
      <c r="Q537" s="15"/>
      <c r="R537" s="15"/>
      <c r="S537" s="15"/>
      <c r="T537" s="15"/>
      <c r="U537" s="15"/>
    </row>
    <row r="538" spans="1:21">
      <c r="A538" s="15"/>
      <c r="B538" s="15"/>
      <c r="C538" s="15"/>
      <c r="D538" s="15"/>
      <c r="E538" s="15"/>
      <c r="F538" s="15"/>
      <c r="G538" s="15"/>
      <c r="H538" s="15"/>
      <c r="I538" s="15"/>
      <c r="J538" s="15"/>
      <c r="K538" s="15"/>
      <c r="L538" s="15"/>
      <c r="M538" s="15"/>
      <c r="N538" s="15"/>
      <c r="O538" s="15"/>
      <c r="P538" s="15"/>
      <c r="Q538" s="15"/>
      <c r="R538" s="15"/>
      <c r="S538" s="15"/>
      <c r="T538" s="15"/>
      <c r="U538" s="15"/>
    </row>
    <row r="539" spans="1:21">
      <c r="A539" s="15"/>
      <c r="B539" s="15"/>
      <c r="C539" s="15"/>
      <c r="D539" s="15"/>
      <c r="E539" s="15"/>
      <c r="F539" s="15"/>
      <c r="G539" s="15"/>
      <c r="H539" s="15"/>
      <c r="I539" s="15"/>
      <c r="J539" s="15"/>
      <c r="K539" s="15"/>
      <c r="L539" s="15"/>
      <c r="M539" s="15"/>
      <c r="N539" s="15"/>
      <c r="O539" s="15"/>
      <c r="P539" s="15"/>
      <c r="Q539" s="15"/>
      <c r="R539" s="15"/>
      <c r="S539" s="15"/>
      <c r="T539" s="15"/>
      <c r="U539" s="15"/>
    </row>
    <row r="540" spans="1:21">
      <c r="A540" s="15"/>
      <c r="B540" s="15"/>
      <c r="C540" s="15"/>
      <c r="D540" s="15"/>
      <c r="E540" s="15"/>
      <c r="F540" s="15"/>
      <c r="G540" s="15"/>
      <c r="H540" s="15"/>
      <c r="I540" s="15"/>
      <c r="J540" s="15"/>
      <c r="K540" s="15"/>
      <c r="L540" s="15"/>
      <c r="M540" s="15"/>
      <c r="N540" s="15"/>
      <c r="O540" s="15"/>
      <c r="P540" s="15"/>
      <c r="Q540" s="15"/>
      <c r="R540" s="15"/>
      <c r="S540" s="15"/>
      <c r="T540" s="15"/>
      <c r="U540" s="15"/>
    </row>
    <row r="541" spans="1:21">
      <c r="A541" s="15"/>
      <c r="B541" s="15"/>
      <c r="C541" s="15"/>
      <c r="D541" s="15"/>
      <c r="E541" s="15"/>
      <c r="F541" s="15"/>
      <c r="G541" s="15"/>
      <c r="H541" s="15"/>
      <c r="I541" s="15"/>
      <c r="J541" s="15"/>
      <c r="K541" s="15"/>
      <c r="L541" s="15"/>
      <c r="M541" s="15"/>
      <c r="N541" s="15"/>
      <c r="O541" s="15"/>
      <c r="P541" s="15"/>
      <c r="Q541" s="15"/>
      <c r="R541" s="15"/>
      <c r="S541" s="15"/>
      <c r="T541" s="15"/>
      <c r="U541" s="15"/>
    </row>
    <row r="542" spans="1:21">
      <c r="A542" s="15"/>
      <c r="B542" s="15"/>
      <c r="C542" s="15"/>
      <c r="D542" s="15"/>
      <c r="E542" s="15"/>
      <c r="F542" s="15"/>
      <c r="G542" s="15"/>
      <c r="H542" s="15"/>
      <c r="I542" s="15"/>
      <c r="J542" s="15"/>
      <c r="K542" s="15"/>
      <c r="L542" s="15"/>
      <c r="M542" s="15"/>
      <c r="N542" s="15"/>
      <c r="O542" s="15"/>
      <c r="P542" s="15"/>
      <c r="Q542" s="15"/>
      <c r="R542" s="15"/>
      <c r="S542" s="15"/>
      <c r="T542" s="15"/>
      <c r="U542" s="15"/>
    </row>
    <row r="543" spans="1:21">
      <c r="A543" s="15"/>
      <c r="B543" s="15"/>
      <c r="C543" s="15"/>
      <c r="D543" s="15"/>
      <c r="E543" s="15"/>
      <c r="F543" s="15"/>
      <c r="G543" s="15"/>
      <c r="H543" s="15"/>
      <c r="I543" s="15"/>
      <c r="J543" s="15"/>
      <c r="K543" s="15"/>
      <c r="L543" s="15"/>
      <c r="M543" s="15"/>
      <c r="N543" s="15"/>
      <c r="O543" s="15"/>
      <c r="P543" s="15"/>
      <c r="Q543" s="15"/>
      <c r="R543" s="15"/>
      <c r="S543" s="15"/>
      <c r="T543" s="15"/>
      <c r="U543" s="15"/>
    </row>
    <row r="544" spans="1:21">
      <c r="A544" s="15"/>
      <c r="B544" s="15"/>
      <c r="C544" s="15"/>
      <c r="D544" s="15"/>
      <c r="E544" s="15"/>
      <c r="F544" s="15"/>
      <c r="G544" s="15"/>
      <c r="H544" s="15"/>
      <c r="I544" s="15"/>
      <c r="J544" s="15"/>
      <c r="K544" s="15"/>
      <c r="L544" s="15"/>
      <c r="M544" s="15"/>
      <c r="N544" s="15"/>
      <c r="O544" s="15"/>
      <c r="P544" s="15"/>
      <c r="Q544" s="15"/>
      <c r="R544" s="15"/>
      <c r="S544" s="15"/>
      <c r="T544" s="15"/>
      <c r="U544" s="15"/>
    </row>
    <row r="545" spans="1:21">
      <c r="A545" s="15"/>
      <c r="B545" s="15"/>
      <c r="C545" s="15"/>
      <c r="D545" s="15"/>
      <c r="E545" s="15"/>
      <c r="F545" s="15"/>
      <c r="G545" s="15"/>
      <c r="H545" s="15"/>
      <c r="I545" s="15"/>
      <c r="J545" s="15"/>
      <c r="K545" s="15"/>
      <c r="L545" s="15"/>
      <c r="M545" s="15"/>
      <c r="N545" s="15"/>
      <c r="O545" s="15"/>
      <c r="P545" s="15"/>
      <c r="Q545" s="15"/>
      <c r="R545" s="15"/>
      <c r="S545" s="15"/>
      <c r="T545" s="15"/>
      <c r="U545" s="15"/>
    </row>
    <row r="546" spans="1:21">
      <c r="A546" s="15"/>
      <c r="B546" s="15"/>
      <c r="C546" s="15"/>
      <c r="D546" s="15"/>
      <c r="E546" s="15"/>
      <c r="F546" s="15"/>
      <c r="G546" s="15"/>
      <c r="H546" s="15"/>
      <c r="I546" s="15"/>
      <c r="J546" s="15"/>
      <c r="K546" s="15"/>
      <c r="L546" s="15"/>
      <c r="M546" s="15"/>
      <c r="N546" s="15"/>
      <c r="O546" s="15"/>
      <c r="P546" s="15"/>
      <c r="Q546" s="15"/>
      <c r="R546" s="15"/>
      <c r="S546" s="15"/>
      <c r="T546" s="15"/>
      <c r="U546" s="15"/>
    </row>
    <row r="547" spans="1:21">
      <c r="A547" s="15"/>
      <c r="B547" s="15"/>
      <c r="C547" s="15"/>
      <c r="D547" s="15"/>
      <c r="E547" s="15"/>
      <c r="F547" s="15"/>
      <c r="G547" s="15"/>
      <c r="H547" s="15"/>
      <c r="I547" s="15"/>
      <c r="J547" s="15"/>
      <c r="K547" s="15"/>
      <c r="L547" s="15"/>
      <c r="M547" s="15"/>
      <c r="N547" s="15"/>
      <c r="O547" s="15"/>
      <c r="P547" s="15"/>
      <c r="Q547" s="15"/>
      <c r="R547" s="15"/>
      <c r="S547" s="15"/>
      <c r="T547" s="15"/>
      <c r="U547" s="15"/>
    </row>
    <row r="548" spans="1:21">
      <c r="A548" s="15"/>
      <c r="B548" s="15"/>
      <c r="C548" s="15"/>
      <c r="D548" s="15"/>
      <c r="E548" s="15"/>
      <c r="F548" s="15"/>
      <c r="G548" s="15"/>
      <c r="H548" s="15"/>
      <c r="I548" s="15"/>
      <c r="J548" s="15"/>
      <c r="K548" s="15"/>
      <c r="L548" s="15"/>
      <c r="M548" s="15"/>
      <c r="N548" s="15"/>
      <c r="O548" s="15"/>
      <c r="P548" s="15"/>
      <c r="Q548" s="15"/>
      <c r="R548" s="15"/>
      <c r="S548" s="15"/>
      <c r="T548" s="15"/>
      <c r="U548" s="15"/>
    </row>
    <row r="549" spans="1:21">
      <c r="A549" s="15"/>
      <c r="B549" s="15"/>
      <c r="C549" s="15"/>
      <c r="D549" s="15"/>
      <c r="E549" s="15"/>
      <c r="F549" s="15"/>
      <c r="G549" s="15"/>
      <c r="H549" s="15"/>
      <c r="I549" s="15"/>
      <c r="J549" s="15"/>
      <c r="K549" s="15"/>
      <c r="L549" s="15"/>
      <c r="M549" s="15"/>
      <c r="N549" s="15"/>
      <c r="O549" s="15"/>
      <c r="P549" s="15"/>
      <c r="Q549" s="15"/>
      <c r="R549" s="15"/>
      <c r="S549" s="15"/>
      <c r="T549" s="15"/>
      <c r="U549" s="15"/>
    </row>
    <row r="550" spans="1:21">
      <c r="A550" s="15"/>
      <c r="B550" s="15"/>
      <c r="C550" s="15"/>
      <c r="D550" s="15"/>
      <c r="E550" s="15"/>
      <c r="F550" s="15"/>
      <c r="G550" s="15"/>
      <c r="H550" s="15"/>
      <c r="I550" s="15"/>
      <c r="J550" s="15"/>
      <c r="K550" s="15"/>
      <c r="L550" s="15"/>
      <c r="M550" s="15"/>
      <c r="N550" s="15"/>
      <c r="O550" s="15"/>
      <c r="P550" s="15"/>
      <c r="Q550" s="15"/>
      <c r="R550" s="15"/>
      <c r="S550" s="15"/>
      <c r="T550" s="15"/>
      <c r="U550" s="15"/>
    </row>
    <row r="551" spans="1:21">
      <c r="A551" s="15"/>
      <c r="B551" s="15"/>
      <c r="C551" s="15"/>
      <c r="D551" s="15"/>
      <c r="E551" s="15"/>
      <c r="F551" s="15"/>
      <c r="G551" s="15"/>
      <c r="H551" s="15"/>
      <c r="I551" s="15"/>
      <c r="J551" s="15"/>
      <c r="K551" s="15"/>
      <c r="L551" s="15"/>
      <c r="M551" s="15"/>
      <c r="N551" s="15"/>
      <c r="O551" s="15"/>
      <c r="P551" s="15"/>
      <c r="Q551" s="15"/>
      <c r="R551" s="15"/>
      <c r="S551" s="15"/>
      <c r="T551" s="15"/>
      <c r="U551" s="15"/>
    </row>
    <row r="552" spans="1:21">
      <c r="A552" s="15"/>
      <c r="B552" s="15"/>
      <c r="C552" s="15"/>
      <c r="D552" s="15"/>
      <c r="E552" s="15"/>
      <c r="F552" s="15"/>
      <c r="G552" s="15"/>
      <c r="H552" s="15"/>
      <c r="I552" s="15"/>
      <c r="J552" s="15"/>
      <c r="K552" s="15"/>
      <c r="L552" s="15"/>
      <c r="M552" s="15"/>
      <c r="N552" s="15"/>
      <c r="O552" s="15"/>
      <c r="P552" s="15"/>
      <c r="Q552" s="15"/>
      <c r="R552" s="15"/>
      <c r="S552" s="15"/>
      <c r="T552" s="15"/>
      <c r="U552" s="15"/>
    </row>
    <row r="553" spans="1:21">
      <c r="A553" s="15"/>
      <c r="B553" s="15"/>
      <c r="C553" s="15"/>
      <c r="D553" s="15"/>
      <c r="E553" s="15"/>
      <c r="F553" s="15"/>
      <c r="G553" s="15"/>
      <c r="H553" s="15"/>
      <c r="I553" s="15"/>
      <c r="J553" s="15"/>
      <c r="K553" s="15"/>
      <c r="L553" s="15"/>
      <c r="M553" s="15"/>
      <c r="N553" s="15"/>
      <c r="O553" s="15"/>
      <c r="P553" s="15"/>
      <c r="Q553" s="15"/>
      <c r="R553" s="15"/>
      <c r="S553" s="15"/>
      <c r="T553" s="15"/>
      <c r="U553" s="15"/>
    </row>
    <row r="554" spans="1:21">
      <c r="A554" s="15"/>
      <c r="B554" s="15"/>
      <c r="C554" s="15"/>
      <c r="D554" s="15"/>
      <c r="E554" s="15"/>
      <c r="F554" s="15"/>
      <c r="G554" s="15"/>
      <c r="H554" s="15"/>
      <c r="I554" s="15"/>
      <c r="J554" s="15"/>
      <c r="K554" s="15"/>
      <c r="L554" s="15"/>
      <c r="M554" s="15"/>
      <c r="N554" s="15"/>
      <c r="O554" s="15"/>
      <c r="P554" s="15"/>
      <c r="Q554" s="15"/>
      <c r="R554" s="15"/>
      <c r="S554" s="15"/>
      <c r="T554" s="15"/>
      <c r="U554" s="15"/>
    </row>
    <row r="555" spans="1:21">
      <c r="A555" s="15"/>
      <c r="B555" s="15"/>
      <c r="C555" s="15"/>
      <c r="D555" s="15"/>
      <c r="E555" s="15"/>
      <c r="F555" s="15"/>
      <c r="G555" s="15"/>
      <c r="H555" s="15"/>
      <c r="I555" s="15"/>
      <c r="J555" s="15"/>
      <c r="K555" s="15"/>
      <c r="L555" s="15"/>
      <c r="M555" s="15"/>
      <c r="N555" s="15"/>
      <c r="O555" s="15"/>
      <c r="P555" s="15"/>
      <c r="Q555" s="15"/>
      <c r="R555" s="15"/>
      <c r="S555" s="15"/>
      <c r="T555" s="15"/>
      <c r="U555" s="15"/>
    </row>
    <row r="556" spans="1:21">
      <c r="A556" s="15"/>
      <c r="B556" s="15"/>
      <c r="C556" s="15"/>
      <c r="D556" s="15"/>
      <c r="E556" s="15"/>
      <c r="F556" s="15"/>
      <c r="G556" s="15"/>
      <c r="H556" s="15"/>
      <c r="I556" s="15"/>
      <c r="J556" s="15"/>
      <c r="K556" s="15"/>
      <c r="L556" s="15"/>
      <c r="M556" s="15"/>
      <c r="N556" s="15"/>
      <c r="O556" s="15"/>
      <c r="P556" s="15"/>
      <c r="Q556" s="15"/>
      <c r="R556" s="15"/>
      <c r="S556" s="15"/>
      <c r="T556" s="15"/>
      <c r="U556" s="15"/>
    </row>
    <row r="557" spans="1:21">
      <c r="A557" s="15"/>
      <c r="B557" s="15"/>
      <c r="C557" s="15"/>
      <c r="D557" s="15"/>
      <c r="E557" s="15"/>
      <c r="F557" s="15"/>
      <c r="G557" s="15"/>
      <c r="H557" s="15"/>
      <c r="I557" s="15"/>
      <c r="J557" s="15"/>
      <c r="K557" s="15"/>
      <c r="L557" s="15"/>
      <c r="M557" s="15"/>
      <c r="N557" s="15"/>
      <c r="O557" s="15"/>
      <c r="P557" s="15"/>
      <c r="Q557" s="15"/>
      <c r="R557" s="15"/>
      <c r="S557" s="15"/>
      <c r="T557" s="15"/>
      <c r="U557" s="15"/>
    </row>
    <row r="558" spans="1:21">
      <c r="A558" s="15"/>
      <c r="B558" s="15"/>
      <c r="C558" s="15"/>
      <c r="D558" s="15"/>
      <c r="E558" s="15"/>
      <c r="F558" s="15"/>
      <c r="G558" s="15"/>
      <c r="H558" s="15"/>
      <c r="I558" s="15"/>
      <c r="J558" s="15"/>
      <c r="K558" s="15"/>
      <c r="L558" s="15"/>
      <c r="M558" s="15"/>
      <c r="N558" s="15"/>
      <c r="O558" s="15"/>
      <c r="P558" s="15"/>
      <c r="Q558" s="15"/>
      <c r="R558" s="15"/>
      <c r="S558" s="15"/>
      <c r="T558" s="15"/>
      <c r="U558" s="15"/>
    </row>
    <row r="559" spans="1:21">
      <c r="A559" s="15"/>
      <c r="B559" s="15"/>
      <c r="C559" s="15"/>
      <c r="D559" s="15"/>
      <c r="E559" s="15"/>
      <c r="F559" s="15"/>
      <c r="G559" s="15"/>
      <c r="H559" s="15"/>
      <c r="I559" s="15"/>
      <c r="J559" s="15"/>
      <c r="K559" s="15"/>
      <c r="L559" s="15"/>
      <c r="M559" s="15"/>
      <c r="N559" s="15"/>
      <c r="O559" s="15"/>
      <c r="P559" s="15"/>
      <c r="Q559" s="15"/>
      <c r="R559" s="15"/>
      <c r="S559" s="15"/>
      <c r="T559" s="15"/>
      <c r="U559" s="15"/>
    </row>
    <row r="560" spans="1:21">
      <c r="A560" s="15"/>
      <c r="B560" s="15"/>
      <c r="C560" s="15"/>
      <c r="D560" s="15"/>
      <c r="E560" s="15"/>
      <c r="F560" s="15"/>
      <c r="G560" s="15"/>
      <c r="H560" s="15"/>
      <c r="I560" s="15"/>
      <c r="J560" s="15"/>
      <c r="K560" s="15"/>
      <c r="L560" s="15"/>
      <c r="M560" s="15"/>
      <c r="N560" s="15"/>
      <c r="O560" s="15"/>
      <c r="P560" s="15"/>
      <c r="Q560" s="15"/>
      <c r="R560" s="15"/>
      <c r="S560" s="15"/>
      <c r="T560" s="15"/>
      <c r="U560" s="15"/>
    </row>
    <row r="561" spans="1:21">
      <c r="A561" s="15"/>
      <c r="B561" s="15"/>
      <c r="C561" s="15"/>
      <c r="D561" s="15"/>
      <c r="E561" s="15"/>
      <c r="F561" s="15"/>
      <c r="G561" s="15"/>
      <c r="H561" s="15"/>
      <c r="I561" s="15"/>
      <c r="J561" s="15"/>
      <c r="K561" s="15"/>
      <c r="L561" s="15"/>
      <c r="M561" s="15"/>
      <c r="N561" s="15"/>
      <c r="O561" s="15"/>
      <c r="P561" s="15"/>
      <c r="Q561" s="15"/>
      <c r="R561" s="15"/>
      <c r="S561" s="15"/>
      <c r="T561" s="15"/>
      <c r="U561" s="15"/>
    </row>
    <row r="562" spans="1:21">
      <c r="A562" s="15"/>
      <c r="B562" s="15"/>
      <c r="C562" s="15"/>
      <c r="D562" s="15"/>
      <c r="E562" s="15"/>
      <c r="F562" s="15"/>
      <c r="G562" s="15"/>
      <c r="H562" s="15"/>
      <c r="I562" s="15"/>
      <c r="J562" s="15"/>
      <c r="K562" s="15"/>
      <c r="L562" s="15"/>
      <c r="M562" s="15"/>
      <c r="N562" s="15"/>
      <c r="O562" s="15"/>
      <c r="P562" s="15"/>
      <c r="Q562" s="15"/>
      <c r="R562" s="15"/>
      <c r="S562" s="15"/>
      <c r="T562" s="15"/>
      <c r="U562" s="15"/>
    </row>
    <row r="563" spans="1:21">
      <c r="A563" s="15"/>
      <c r="B563" s="15"/>
      <c r="C563" s="15"/>
      <c r="D563" s="15"/>
      <c r="E563" s="15"/>
      <c r="F563" s="15"/>
      <c r="G563" s="15"/>
      <c r="H563" s="15"/>
      <c r="I563" s="15"/>
      <c r="J563" s="15"/>
      <c r="K563" s="15"/>
      <c r="L563" s="15"/>
      <c r="M563" s="15"/>
      <c r="N563" s="15"/>
      <c r="O563" s="15"/>
      <c r="P563" s="15"/>
      <c r="Q563" s="15"/>
      <c r="R563" s="15"/>
      <c r="S563" s="15"/>
      <c r="T563" s="15"/>
      <c r="U563" s="15"/>
    </row>
    <row r="564" spans="1:21">
      <c r="A564" s="15"/>
      <c r="B564" s="15"/>
      <c r="C564" s="15"/>
      <c r="D564" s="15"/>
      <c r="E564" s="15"/>
      <c r="F564" s="15"/>
      <c r="G564" s="15"/>
      <c r="H564" s="15"/>
      <c r="I564" s="15"/>
      <c r="J564" s="15"/>
      <c r="K564" s="15"/>
      <c r="L564" s="15"/>
      <c r="M564" s="15"/>
      <c r="N564" s="15"/>
      <c r="O564" s="15"/>
      <c r="P564" s="15"/>
      <c r="Q564" s="15"/>
      <c r="R564" s="15"/>
      <c r="S564" s="15"/>
      <c r="T564" s="15"/>
      <c r="U564" s="15"/>
    </row>
    <row r="565" spans="1:21">
      <c r="A565" s="15"/>
      <c r="B565" s="15"/>
      <c r="C565" s="15"/>
      <c r="D565" s="15"/>
      <c r="E565" s="15"/>
      <c r="F565" s="15"/>
      <c r="G565" s="15"/>
      <c r="H565" s="15"/>
      <c r="I565" s="15"/>
      <c r="J565" s="15"/>
      <c r="K565" s="15"/>
      <c r="L565" s="15"/>
      <c r="M565" s="15"/>
      <c r="N565" s="15"/>
      <c r="O565" s="15"/>
      <c r="P565" s="15"/>
      <c r="Q565" s="15"/>
      <c r="R565" s="15"/>
      <c r="S565" s="15"/>
      <c r="T565" s="15"/>
      <c r="U565" s="15"/>
    </row>
    <row r="566" spans="1:21">
      <c r="A566" s="15"/>
      <c r="B566" s="15"/>
      <c r="C566" s="15"/>
      <c r="D566" s="15"/>
      <c r="E566" s="15"/>
      <c r="F566" s="15"/>
      <c r="G566" s="15"/>
      <c r="H566" s="15"/>
      <c r="I566" s="15"/>
      <c r="J566" s="15"/>
      <c r="K566" s="15"/>
      <c r="L566" s="15"/>
      <c r="M566" s="15"/>
      <c r="N566" s="15"/>
      <c r="O566" s="15"/>
      <c r="P566" s="15"/>
      <c r="Q566" s="15"/>
      <c r="R566" s="15"/>
      <c r="S566" s="15"/>
      <c r="T566" s="15"/>
      <c r="U566" s="15"/>
    </row>
    <row r="567" spans="1:21">
      <c r="A567" s="15"/>
      <c r="B567" s="15"/>
      <c r="C567" s="15"/>
      <c r="D567" s="15"/>
      <c r="E567" s="15"/>
      <c r="F567" s="15"/>
      <c r="G567" s="15"/>
      <c r="H567" s="15"/>
      <c r="I567" s="15"/>
      <c r="J567" s="15"/>
      <c r="K567" s="15"/>
      <c r="L567" s="15"/>
      <c r="M567" s="15"/>
      <c r="N567" s="15"/>
      <c r="O567" s="15"/>
      <c r="P567" s="15"/>
      <c r="Q567" s="15"/>
      <c r="R567" s="15"/>
      <c r="S567" s="15"/>
      <c r="T567" s="15"/>
      <c r="U567" s="15"/>
    </row>
    <row r="568" spans="1:21">
      <c r="A568" s="15"/>
      <c r="B568" s="15"/>
      <c r="C568" s="15"/>
      <c r="D568" s="15"/>
      <c r="E568" s="15"/>
      <c r="F568" s="15"/>
      <c r="G568" s="15"/>
      <c r="H568" s="15"/>
      <c r="I568" s="15"/>
      <c r="J568" s="15"/>
      <c r="K568" s="15"/>
      <c r="L568" s="15"/>
      <c r="M568" s="15"/>
      <c r="N568" s="15"/>
      <c r="O568" s="15"/>
      <c r="P568" s="15"/>
      <c r="Q568" s="15"/>
      <c r="R568" s="15"/>
      <c r="S568" s="15"/>
      <c r="T568" s="15"/>
      <c r="U568" s="15"/>
    </row>
    <row r="569" spans="1:21">
      <c r="A569" s="15"/>
      <c r="B569" s="15"/>
      <c r="C569" s="15"/>
      <c r="D569" s="15"/>
      <c r="E569" s="15"/>
      <c r="F569" s="15"/>
      <c r="G569" s="15"/>
      <c r="H569" s="15"/>
      <c r="I569" s="15"/>
      <c r="J569" s="15"/>
      <c r="K569" s="15"/>
      <c r="L569" s="15"/>
      <c r="M569" s="15"/>
      <c r="N569" s="15"/>
      <c r="O569" s="15"/>
      <c r="P569" s="15"/>
      <c r="Q569" s="15"/>
      <c r="R569" s="15"/>
      <c r="S569" s="15"/>
      <c r="T569" s="15"/>
      <c r="U569" s="15"/>
    </row>
    <row r="570" spans="1:21">
      <c r="A570" s="15"/>
      <c r="B570" s="15"/>
      <c r="C570" s="15"/>
      <c r="D570" s="15"/>
      <c r="E570" s="15"/>
      <c r="F570" s="15"/>
      <c r="G570" s="15"/>
      <c r="H570" s="15"/>
      <c r="I570" s="15"/>
      <c r="J570" s="15"/>
      <c r="K570" s="15"/>
      <c r="L570" s="15"/>
      <c r="M570" s="15"/>
      <c r="N570" s="15"/>
      <c r="O570" s="15"/>
      <c r="P570" s="15"/>
      <c r="Q570" s="15"/>
      <c r="R570" s="15"/>
      <c r="S570" s="15"/>
      <c r="T570" s="15"/>
      <c r="U570" s="15"/>
    </row>
    <row r="571" spans="1:21">
      <c r="A571" s="15"/>
      <c r="B571" s="15"/>
      <c r="C571" s="15"/>
      <c r="D571" s="15"/>
      <c r="E571" s="15"/>
      <c r="F571" s="15"/>
      <c r="G571" s="15"/>
      <c r="H571" s="15"/>
      <c r="I571" s="15"/>
      <c r="J571" s="15"/>
      <c r="K571" s="15"/>
      <c r="L571" s="15"/>
      <c r="M571" s="15"/>
      <c r="N571" s="15"/>
      <c r="O571" s="15"/>
      <c r="P571" s="15"/>
      <c r="Q571" s="15"/>
      <c r="R571" s="15"/>
      <c r="S571" s="15"/>
      <c r="T571" s="15"/>
      <c r="U571" s="15"/>
    </row>
    <row r="572" spans="1:21">
      <c r="A572" s="15"/>
      <c r="B572" s="15"/>
      <c r="C572" s="15"/>
      <c r="D572" s="15"/>
      <c r="E572" s="15"/>
      <c r="F572" s="15"/>
      <c r="G572" s="15"/>
      <c r="H572" s="15"/>
      <c r="I572" s="15"/>
      <c r="J572" s="15"/>
      <c r="K572" s="15"/>
      <c r="L572" s="15"/>
      <c r="M572" s="15"/>
      <c r="N572" s="15"/>
      <c r="O572" s="15"/>
      <c r="P572" s="15"/>
      <c r="Q572" s="15"/>
      <c r="R572" s="15"/>
      <c r="S572" s="15"/>
      <c r="T572" s="15"/>
      <c r="U572" s="15"/>
    </row>
    <row r="573" spans="1:21">
      <c r="A573" s="15"/>
      <c r="B573" s="15"/>
      <c r="C573" s="15"/>
      <c r="D573" s="15"/>
      <c r="E573" s="15"/>
      <c r="F573" s="15"/>
      <c r="G573" s="15"/>
      <c r="H573" s="15"/>
      <c r="I573" s="15"/>
      <c r="J573" s="15"/>
      <c r="K573" s="15"/>
      <c r="L573" s="15"/>
      <c r="M573" s="15"/>
      <c r="N573" s="15"/>
      <c r="O573" s="15"/>
      <c r="P573" s="15"/>
      <c r="Q573" s="15"/>
      <c r="R573" s="15"/>
      <c r="S573" s="15"/>
      <c r="T573" s="15"/>
      <c r="U573" s="15"/>
    </row>
    <row r="574" spans="1:21">
      <c r="A574" s="15"/>
      <c r="B574" s="15"/>
      <c r="C574" s="15"/>
      <c r="D574" s="15"/>
      <c r="E574" s="15"/>
      <c r="F574" s="15"/>
      <c r="G574" s="15"/>
      <c r="H574" s="15"/>
      <c r="I574" s="15"/>
      <c r="J574" s="15"/>
      <c r="K574" s="15"/>
      <c r="L574" s="15"/>
      <c r="M574" s="15"/>
      <c r="N574" s="15"/>
      <c r="O574" s="15"/>
      <c r="P574" s="15"/>
      <c r="Q574" s="15"/>
      <c r="R574" s="15"/>
      <c r="S574" s="15"/>
      <c r="T574" s="15"/>
      <c r="U574" s="15"/>
    </row>
    <row r="575" spans="1:21">
      <c r="A575" s="15"/>
      <c r="B575" s="15"/>
      <c r="C575" s="15"/>
      <c r="D575" s="15"/>
      <c r="E575" s="15"/>
      <c r="F575" s="15"/>
      <c r="G575" s="15"/>
      <c r="H575" s="15"/>
      <c r="I575" s="15"/>
      <c r="J575" s="15"/>
      <c r="K575" s="15"/>
      <c r="L575" s="15"/>
      <c r="M575" s="15"/>
      <c r="N575" s="15"/>
      <c r="O575" s="15"/>
      <c r="P575" s="15"/>
      <c r="Q575" s="15"/>
      <c r="R575" s="15"/>
      <c r="S575" s="15"/>
      <c r="T575" s="15"/>
      <c r="U575" s="15"/>
    </row>
    <row r="576" spans="1:21">
      <c r="A576" s="15"/>
      <c r="B576" s="15"/>
      <c r="C576" s="15"/>
      <c r="D576" s="15"/>
      <c r="E576" s="15"/>
      <c r="F576" s="15"/>
      <c r="G576" s="15"/>
      <c r="H576" s="15"/>
      <c r="I576" s="15"/>
      <c r="J576" s="15"/>
      <c r="K576" s="15"/>
      <c r="L576" s="15"/>
      <c r="M576" s="15"/>
      <c r="N576" s="15"/>
      <c r="O576" s="15"/>
      <c r="P576" s="15"/>
      <c r="Q576" s="15"/>
      <c r="R576" s="15"/>
      <c r="S576" s="15"/>
      <c r="T576" s="15"/>
      <c r="U576" s="15"/>
    </row>
    <row r="577" spans="1:21">
      <c r="A577" s="15"/>
      <c r="B577" s="15"/>
      <c r="C577" s="15"/>
      <c r="D577" s="15"/>
      <c r="E577" s="15"/>
      <c r="F577" s="15"/>
      <c r="G577" s="15"/>
      <c r="H577" s="15"/>
      <c r="I577" s="15"/>
      <c r="J577" s="15"/>
      <c r="K577" s="15"/>
      <c r="L577" s="15"/>
      <c r="M577" s="15"/>
      <c r="N577" s="15"/>
      <c r="O577" s="15"/>
      <c r="P577" s="15"/>
      <c r="Q577" s="15"/>
      <c r="R577" s="15"/>
      <c r="S577" s="15"/>
      <c r="T577" s="15"/>
      <c r="U577" s="15"/>
    </row>
    <row r="578" spans="1:21">
      <c r="A578" s="15"/>
      <c r="B578" s="15"/>
      <c r="C578" s="15"/>
      <c r="D578" s="15"/>
      <c r="E578" s="15"/>
      <c r="F578" s="15"/>
      <c r="G578" s="15"/>
      <c r="H578" s="15"/>
      <c r="I578" s="15"/>
      <c r="J578" s="15"/>
      <c r="K578" s="15"/>
      <c r="L578" s="15"/>
      <c r="M578" s="15"/>
      <c r="N578" s="15"/>
      <c r="O578" s="15"/>
      <c r="P578" s="15"/>
      <c r="Q578" s="15"/>
      <c r="R578" s="15"/>
      <c r="S578" s="15"/>
      <c r="T578" s="15"/>
      <c r="U578" s="15"/>
    </row>
    <row r="579" spans="1:21">
      <c r="A579" s="15"/>
      <c r="B579" s="15"/>
      <c r="C579" s="15"/>
      <c r="D579" s="15"/>
      <c r="E579" s="15"/>
      <c r="F579" s="15"/>
      <c r="G579" s="15"/>
      <c r="H579" s="15"/>
      <c r="I579" s="15"/>
      <c r="J579" s="15"/>
      <c r="K579" s="15"/>
      <c r="L579" s="15"/>
      <c r="M579" s="15"/>
      <c r="N579" s="15"/>
      <c r="O579" s="15"/>
      <c r="P579" s="15"/>
      <c r="Q579" s="15"/>
      <c r="R579" s="15"/>
      <c r="S579" s="15"/>
      <c r="T579" s="15"/>
      <c r="U579" s="15"/>
    </row>
    <row r="580" spans="1:21">
      <c r="A580" s="15"/>
      <c r="B580" s="15"/>
      <c r="C580" s="15"/>
      <c r="D580" s="15"/>
      <c r="E580" s="15"/>
      <c r="F580" s="15"/>
      <c r="G580" s="15"/>
      <c r="H580" s="15"/>
      <c r="I580" s="15"/>
      <c r="J580" s="15"/>
      <c r="K580" s="15"/>
      <c r="L580" s="15"/>
      <c r="M580" s="15"/>
      <c r="N580" s="15"/>
      <c r="O580" s="15"/>
      <c r="P580" s="15"/>
      <c r="Q580" s="15"/>
      <c r="R580" s="15"/>
      <c r="S580" s="15"/>
      <c r="T580" s="15"/>
      <c r="U580" s="15"/>
    </row>
    <row r="581" spans="1:21">
      <c r="A581" s="15"/>
      <c r="B581" s="15"/>
      <c r="C581" s="15"/>
      <c r="D581" s="15"/>
      <c r="E581" s="15"/>
      <c r="F581" s="15"/>
      <c r="G581" s="15"/>
      <c r="H581" s="15"/>
      <c r="I581" s="15"/>
      <c r="J581" s="15"/>
      <c r="K581" s="15"/>
      <c r="L581" s="15"/>
      <c r="M581" s="15"/>
      <c r="N581" s="15"/>
      <c r="O581" s="15"/>
      <c r="P581" s="15"/>
      <c r="Q581" s="15"/>
      <c r="R581" s="15"/>
      <c r="S581" s="15"/>
      <c r="T581" s="15"/>
      <c r="U581" s="15"/>
    </row>
    <row r="582" spans="1:21">
      <c r="A582" s="15"/>
      <c r="B582" s="15"/>
      <c r="C582" s="15"/>
      <c r="D582" s="15"/>
      <c r="E582" s="15"/>
      <c r="F582" s="15"/>
      <c r="G582" s="15"/>
      <c r="H582" s="15"/>
      <c r="I582" s="15"/>
      <c r="J582" s="15"/>
      <c r="K582" s="15"/>
      <c r="L582" s="15"/>
      <c r="M582" s="15"/>
      <c r="N582" s="15"/>
      <c r="O582" s="15"/>
      <c r="P582" s="15"/>
      <c r="Q582" s="15"/>
      <c r="R582" s="15"/>
      <c r="S582" s="15"/>
      <c r="T582" s="15"/>
      <c r="U582" s="15"/>
    </row>
    <row r="583" spans="1:21">
      <c r="A583" s="15"/>
      <c r="B583" s="15"/>
      <c r="C583" s="15"/>
      <c r="D583" s="15"/>
      <c r="E583" s="15"/>
      <c r="F583" s="15"/>
      <c r="G583" s="15"/>
      <c r="H583" s="15"/>
      <c r="I583" s="15"/>
      <c r="J583" s="15"/>
      <c r="K583" s="15"/>
      <c r="L583" s="15"/>
      <c r="M583" s="15"/>
      <c r="N583" s="15"/>
      <c r="O583" s="15"/>
      <c r="P583" s="15"/>
      <c r="Q583" s="15"/>
      <c r="R583" s="15"/>
      <c r="S583" s="15"/>
      <c r="T583" s="15"/>
      <c r="U583" s="15"/>
    </row>
    <row r="584" spans="1:21">
      <c r="A584" s="15"/>
      <c r="B584" s="15"/>
      <c r="C584" s="15"/>
      <c r="D584" s="15"/>
      <c r="E584" s="15"/>
      <c r="F584" s="15"/>
      <c r="G584" s="15"/>
      <c r="H584" s="15"/>
      <c r="I584" s="15"/>
      <c r="J584" s="15"/>
      <c r="K584" s="15"/>
      <c r="L584" s="15"/>
      <c r="M584" s="15"/>
      <c r="N584" s="15"/>
      <c r="O584" s="15"/>
      <c r="P584" s="15"/>
      <c r="Q584" s="15"/>
      <c r="R584" s="15"/>
      <c r="S584" s="15"/>
      <c r="T584" s="15"/>
      <c r="U584" s="15"/>
    </row>
    <row r="585" spans="1:21">
      <c r="A585" s="15"/>
      <c r="B585" s="15"/>
      <c r="C585" s="15"/>
      <c r="D585" s="15"/>
      <c r="E585" s="15"/>
      <c r="F585" s="15"/>
      <c r="G585" s="15"/>
      <c r="H585" s="15"/>
      <c r="I585" s="15"/>
      <c r="J585" s="15"/>
      <c r="K585" s="15"/>
      <c r="L585" s="15"/>
      <c r="M585" s="15"/>
      <c r="N585" s="15"/>
      <c r="O585" s="15"/>
      <c r="P585" s="15"/>
      <c r="Q585" s="15"/>
      <c r="R585" s="15"/>
      <c r="S585" s="15"/>
      <c r="T585" s="15"/>
      <c r="U585" s="15"/>
    </row>
    <row r="586" spans="1:21">
      <c r="A586" s="15"/>
      <c r="B586" s="15"/>
      <c r="C586" s="15"/>
      <c r="D586" s="15"/>
      <c r="E586" s="15"/>
      <c r="F586" s="15"/>
      <c r="G586" s="15"/>
      <c r="H586" s="15"/>
      <c r="I586" s="15"/>
      <c r="J586" s="15"/>
      <c r="K586" s="15"/>
      <c r="L586" s="15"/>
      <c r="M586" s="15"/>
      <c r="N586" s="15"/>
      <c r="O586" s="15"/>
      <c r="P586" s="15"/>
      <c r="Q586" s="15"/>
      <c r="R586" s="15"/>
      <c r="S586" s="15"/>
      <c r="T586" s="15"/>
      <c r="U586" s="15"/>
    </row>
    <row r="587" spans="1:21">
      <c r="A587" s="15"/>
      <c r="B587" s="15"/>
      <c r="C587" s="15"/>
      <c r="D587" s="15"/>
      <c r="E587" s="15"/>
      <c r="F587" s="15"/>
      <c r="G587" s="15"/>
      <c r="H587" s="15"/>
      <c r="I587" s="15"/>
      <c r="J587" s="15"/>
      <c r="K587" s="15"/>
      <c r="L587" s="15"/>
      <c r="M587" s="15"/>
      <c r="N587" s="15"/>
      <c r="O587" s="15"/>
      <c r="P587" s="15"/>
      <c r="Q587" s="15"/>
      <c r="R587" s="15"/>
      <c r="S587" s="15"/>
      <c r="T587" s="15"/>
      <c r="U587" s="15"/>
    </row>
    <row r="588" spans="1:21">
      <c r="A588" s="15"/>
      <c r="B588" s="15"/>
      <c r="C588" s="15"/>
      <c r="D588" s="15"/>
      <c r="E588" s="15"/>
      <c r="F588" s="15"/>
      <c r="G588" s="15"/>
      <c r="H588" s="15"/>
      <c r="I588" s="15"/>
      <c r="J588" s="15"/>
      <c r="K588" s="15"/>
      <c r="L588" s="15"/>
      <c r="M588" s="15"/>
      <c r="N588" s="15"/>
      <c r="O588" s="15"/>
      <c r="P588" s="15"/>
      <c r="Q588" s="15"/>
      <c r="R588" s="15"/>
      <c r="S588" s="15"/>
      <c r="T588" s="15"/>
      <c r="U588" s="15"/>
    </row>
    <row r="589" spans="1:21">
      <c r="A589" s="15"/>
      <c r="B589" s="15"/>
      <c r="C589" s="15"/>
      <c r="D589" s="15"/>
      <c r="E589" s="15"/>
      <c r="F589" s="15"/>
      <c r="G589" s="15"/>
      <c r="H589" s="15"/>
      <c r="I589" s="15"/>
      <c r="J589" s="15"/>
      <c r="K589" s="15"/>
      <c r="L589" s="15"/>
      <c r="M589" s="15"/>
      <c r="N589" s="15"/>
      <c r="O589" s="15"/>
      <c r="P589" s="15"/>
      <c r="Q589" s="15"/>
      <c r="R589" s="15"/>
      <c r="S589" s="15"/>
      <c r="T589" s="15"/>
      <c r="U589" s="15"/>
    </row>
    <row r="590" spans="1:21">
      <c r="A590" s="15"/>
      <c r="B590" s="15"/>
      <c r="C590" s="15"/>
      <c r="D590" s="15"/>
      <c r="E590" s="15"/>
      <c r="F590" s="15"/>
      <c r="G590" s="15"/>
      <c r="H590" s="15"/>
      <c r="I590" s="15"/>
      <c r="J590" s="15"/>
      <c r="K590" s="15"/>
      <c r="L590" s="15"/>
      <c r="M590" s="15"/>
      <c r="N590" s="15"/>
      <c r="O590" s="15"/>
      <c r="P590" s="15"/>
      <c r="Q590" s="15"/>
      <c r="R590" s="15"/>
      <c r="S590" s="15"/>
      <c r="T590" s="15"/>
      <c r="U590" s="15"/>
    </row>
    <row r="591" spans="1:21">
      <c r="A591" s="15"/>
      <c r="B591" s="15"/>
      <c r="C591" s="15"/>
      <c r="D591" s="15"/>
      <c r="E591" s="15"/>
      <c r="F591" s="15"/>
      <c r="G591" s="15"/>
      <c r="H591" s="15"/>
      <c r="I591" s="15"/>
      <c r="J591" s="15"/>
      <c r="K591" s="15"/>
      <c r="L591" s="15"/>
      <c r="M591" s="15"/>
      <c r="N591" s="15"/>
      <c r="O591" s="15"/>
      <c r="P591" s="15"/>
      <c r="Q591" s="15"/>
      <c r="R591" s="15"/>
      <c r="S591" s="15"/>
      <c r="T591" s="15"/>
      <c r="U591" s="15"/>
    </row>
    <row r="592" spans="1:21">
      <c r="A592" s="15"/>
      <c r="B592" s="15"/>
      <c r="C592" s="15"/>
      <c r="D592" s="15"/>
      <c r="E592" s="15"/>
      <c r="F592" s="15"/>
      <c r="G592" s="15"/>
      <c r="H592" s="15"/>
      <c r="I592" s="15"/>
      <c r="J592" s="15"/>
      <c r="K592" s="15"/>
      <c r="L592" s="15"/>
      <c r="M592" s="15"/>
      <c r="N592" s="15"/>
      <c r="O592" s="15"/>
      <c r="P592" s="15"/>
      <c r="Q592" s="15"/>
      <c r="R592" s="15"/>
      <c r="S592" s="15"/>
      <c r="T592" s="15"/>
      <c r="U592" s="15"/>
    </row>
    <row r="593" spans="1:21">
      <c r="A593" s="15"/>
      <c r="B593" s="15"/>
      <c r="C593" s="15"/>
      <c r="D593" s="15"/>
      <c r="E593" s="15"/>
      <c r="F593" s="15"/>
      <c r="G593" s="15"/>
      <c r="H593" s="15"/>
      <c r="I593" s="15"/>
      <c r="J593" s="15"/>
      <c r="K593" s="15"/>
      <c r="L593" s="15"/>
      <c r="M593" s="15"/>
      <c r="N593" s="15"/>
      <c r="O593" s="15"/>
      <c r="P593" s="15"/>
      <c r="Q593" s="15"/>
      <c r="R593" s="15"/>
      <c r="S593" s="15"/>
      <c r="T593" s="15"/>
      <c r="U593" s="15"/>
    </row>
    <row r="594" spans="1:21">
      <c r="A594" s="15"/>
      <c r="B594" s="15"/>
      <c r="C594" s="15"/>
      <c r="D594" s="15"/>
      <c r="E594" s="15"/>
      <c r="F594" s="15"/>
      <c r="G594" s="15"/>
      <c r="H594" s="15"/>
      <c r="I594" s="15"/>
      <c r="J594" s="15"/>
      <c r="K594" s="15"/>
      <c r="L594" s="15"/>
      <c r="M594" s="15"/>
      <c r="N594" s="15"/>
      <c r="O594" s="15"/>
      <c r="P594" s="15"/>
      <c r="Q594" s="15"/>
      <c r="R594" s="15"/>
      <c r="S594" s="15"/>
      <c r="T594" s="15"/>
      <c r="U594" s="15"/>
    </row>
    <row r="595" spans="1:21">
      <c r="A595" s="15"/>
      <c r="B595" s="15"/>
      <c r="C595" s="15"/>
      <c r="D595" s="15"/>
      <c r="E595" s="15"/>
      <c r="F595" s="15"/>
      <c r="G595" s="15"/>
      <c r="H595" s="15"/>
      <c r="I595" s="15"/>
      <c r="J595" s="15"/>
      <c r="K595" s="15"/>
      <c r="L595" s="15"/>
      <c r="M595" s="15"/>
      <c r="N595" s="15"/>
      <c r="O595" s="15"/>
      <c r="P595" s="15"/>
      <c r="Q595" s="15"/>
      <c r="R595" s="15"/>
      <c r="S595" s="15"/>
      <c r="T595" s="15"/>
      <c r="U595" s="15"/>
    </row>
    <row r="596" spans="1:21">
      <c r="A596" s="15"/>
      <c r="B596" s="15"/>
      <c r="C596" s="15"/>
      <c r="D596" s="15"/>
      <c r="E596" s="15"/>
      <c r="F596" s="15"/>
      <c r="G596" s="15"/>
      <c r="H596" s="15"/>
      <c r="I596" s="15"/>
      <c r="J596" s="15"/>
      <c r="K596" s="15"/>
      <c r="L596" s="15"/>
      <c r="M596" s="15"/>
      <c r="N596" s="15"/>
      <c r="O596" s="15"/>
      <c r="P596" s="15"/>
      <c r="Q596" s="15"/>
      <c r="R596" s="15"/>
      <c r="S596" s="15"/>
      <c r="T596" s="15"/>
      <c r="U596" s="15"/>
    </row>
    <row r="597" spans="1:21">
      <c r="A597" s="15"/>
      <c r="B597" s="15"/>
      <c r="C597" s="15"/>
      <c r="D597" s="15"/>
      <c r="E597" s="15"/>
      <c r="F597" s="15"/>
      <c r="G597" s="15"/>
      <c r="H597" s="15"/>
      <c r="I597" s="15"/>
      <c r="J597" s="15"/>
      <c r="K597" s="15"/>
      <c r="L597" s="15"/>
      <c r="M597" s="15"/>
      <c r="N597" s="15"/>
      <c r="O597" s="15"/>
      <c r="P597" s="15"/>
      <c r="Q597" s="15"/>
      <c r="R597" s="15"/>
      <c r="S597" s="15"/>
      <c r="T597" s="15"/>
      <c r="U597" s="15"/>
    </row>
    <row r="598" spans="1:21">
      <c r="A598" s="15"/>
      <c r="B598" s="15"/>
      <c r="C598" s="15"/>
      <c r="D598" s="15"/>
      <c r="E598" s="15"/>
      <c r="F598" s="15"/>
      <c r="G598" s="15"/>
      <c r="H598" s="15"/>
      <c r="I598" s="15"/>
      <c r="J598" s="15"/>
      <c r="K598" s="15"/>
      <c r="L598" s="15"/>
      <c r="M598" s="15"/>
      <c r="N598" s="15"/>
      <c r="O598" s="15"/>
      <c r="P598" s="15"/>
      <c r="Q598" s="15"/>
      <c r="R598" s="15"/>
      <c r="S598" s="15"/>
      <c r="T598" s="15"/>
      <c r="U598" s="15"/>
    </row>
    <row r="599" spans="1:21">
      <c r="A599" s="15"/>
      <c r="B599" s="15"/>
      <c r="C599" s="15"/>
      <c r="D599" s="15"/>
      <c r="E599" s="15"/>
      <c r="F599" s="15"/>
      <c r="G599" s="15"/>
      <c r="H599" s="15"/>
      <c r="I599" s="15"/>
      <c r="J599" s="15"/>
      <c r="K599" s="15"/>
      <c r="L599" s="15"/>
      <c r="M599" s="15"/>
      <c r="N599" s="15"/>
      <c r="O599" s="15"/>
      <c r="P599" s="15"/>
      <c r="Q599" s="15"/>
      <c r="R599" s="15"/>
      <c r="S599" s="15"/>
      <c r="T599" s="15"/>
      <c r="U599" s="15"/>
    </row>
    <row r="600" spans="1:21">
      <c r="A600" s="15"/>
      <c r="B600" s="15"/>
      <c r="C600" s="15"/>
      <c r="D600" s="15"/>
      <c r="E600" s="15"/>
      <c r="F600" s="15"/>
      <c r="G600" s="15"/>
      <c r="H600" s="15"/>
      <c r="I600" s="15"/>
      <c r="J600" s="15"/>
      <c r="K600" s="15"/>
      <c r="L600" s="15"/>
      <c r="M600" s="15"/>
      <c r="N600" s="15"/>
      <c r="O600" s="15"/>
      <c r="P600" s="15"/>
      <c r="Q600" s="15"/>
      <c r="R600" s="15"/>
      <c r="S600" s="15"/>
      <c r="T600" s="15"/>
      <c r="U600" s="15"/>
    </row>
    <row r="601" spans="1:21">
      <c r="A601" s="15"/>
      <c r="B601" s="15"/>
      <c r="C601" s="15"/>
      <c r="D601" s="15"/>
      <c r="E601" s="15"/>
      <c r="F601" s="15"/>
      <c r="G601" s="15"/>
      <c r="H601" s="15"/>
      <c r="I601" s="15"/>
      <c r="J601" s="15"/>
      <c r="K601" s="15"/>
      <c r="L601" s="15"/>
      <c r="M601" s="15"/>
      <c r="N601" s="15"/>
      <c r="O601" s="15"/>
      <c r="P601" s="15"/>
      <c r="Q601" s="15"/>
      <c r="R601" s="15"/>
      <c r="S601" s="15"/>
      <c r="T601" s="15"/>
      <c r="U601" s="15"/>
    </row>
    <row r="602" spans="1:21">
      <c r="A602" s="15"/>
      <c r="B602" s="15"/>
      <c r="C602" s="15"/>
      <c r="D602" s="15"/>
      <c r="E602" s="15"/>
      <c r="F602" s="15"/>
      <c r="G602" s="15"/>
      <c r="H602" s="15"/>
      <c r="I602" s="15"/>
      <c r="J602" s="15"/>
      <c r="K602" s="15"/>
      <c r="L602" s="15"/>
      <c r="M602" s="15"/>
      <c r="N602" s="15"/>
      <c r="O602" s="15"/>
      <c r="P602" s="15"/>
      <c r="Q602" s="15"/>
      <c r="R602" s="15"/>
      <c r="S602" s="15"/>
      <c r="T602" s="15"/>
      <c r="U602" s="15"/>
    </row>
    <row r="603" spans="1:21">
      <c r="A603" s="15"/>
      <c r="B603" s="15"/>
      <c r="C603" s="15"/>
      <c r="D603" s="15"/>
      <c r="E603" s="15"/>
      <c r="F603" s="15"/>
      <c r="G603" s="15"/>
      <c r="H603" s="15"/>
      <c r="I603" s="15"/>
      <c r="J603" s="15"/>
      <c r="K603" s="15"/>
      <c r="L603" s="15"/>
      <c r="M603" s="15"/>
      <c r="N603" s="15"/>
      <c r="O603" s="15"/>
      <c r="P603" s="15"/>
      <c r="Q603" s="15"/>
      <c r="R603" s="15"/>
      <c r="S603" s="15"/>
      <c r="T603" s="15"/>
      <c r="U603" s="15"/>
    </row>
    <row r="604" spans="1:21">
      <c r="A604" s="15"/>
      <c r="B604" s="15"/>
      <c r="C604" s="15"/>
      <c r="D604" s="15"/>
      <c r="E604" s="15"/>
      <c r="F604" s="15"/>
      <c r="G604" s="15"/>
      <c r="H604" s="15"/>
      <c r="I604" s="15"/>
      <c r="J604" s="15"/>
      <c r="K604" s="15"/>
      <c r="L604" s="15"/>
      <c r="M604" s="15"/>
      <c r="N604" s="15"/>
      <c r="O604" s="15"/>
      <c r="P604" s="15"/>
      <c r="Q604" s="15"/>
      <c r="R604" s="15"/>
      <c r="S604" s="15"/>
      <c r="T604" s="15"/>
      <c r="U604" s="15"/>
    </row>
    <row r="605" spans="1:21">
      <c r="A605" s="15"/>
      <c r="B605" s="15"/>
      <c r="C605" s="15"/>
      <c r="D605" s="15"/>
      <c r="E605" s="15"/>
      <c r="F605" s="15"/>
      <c r="G605" s="15"/>
      <c r="H605" s="15"/>
      <c r="I605" s="15"/>
      <c r="J605" s="15"/>
      <c r="K605" s="15"/>
      <c r="L605" s="15"/>
      <c r="M605" s="15"/>
      <c r="N605" s="15"/>
      <c r="O605" s="15"/>
      <c r="P605" s="15"/>
      <c r="Q605" s="15"/>
      <c r="R605" s="15"/>
      <c r="S605" s="15"/>
      <c r="T605" s="15"/>
      <c r="U605" s="15"/>
    </row>
    <row r="606" spans="1:21">
      <c r="A606" s="15"/>
      <c r="B606" s="15"/>
      <c r="C606" s="15"/>
      <c r="D606" s="15"/>
      <c r="E606" s="15"/>
      <c r="F606" s="15"/>
      <c r="G606" s="15"/>
      <c r="H606" s="15"/>
      <c r="I606" s="15"/>
      <c r="J606" s="15"/>
      <c r="K606" s="15"/>
      <c r="L606" s="15"/>
      <c r="M606" s="15"/>
      <c r="N606" s="15"/>
      <c r="O606" s="15"/>
      <c r="P606" s="15"/>
      <c r="Q606" s="15"/>
      <c r="R606" s="15"/>
      <c r="S606" s="15"/>
      <c r="T606" s="15"/>
      <c r="U606" s="15"/>
    </row>
    <row r="607" spans="1:21">
      <c r="A607" s="15"/>
      <c r="B607" s="15"/>
      <c r="C607" s="15"/>
      <c r="D607" s="15"/>
      <c r="E607" s="15"/>
      <c r="F607" s="15"/>
      <c r="G607" s="15"/>
      <c r="H607" s="15"/>
      <c r="I607" s="15"/>
      <c r="J607" s="15"/>
      <c r="K607" s="15"/>
      <c r="L607" s="15"/>
      <c r="M607" s="15"/>
      <c r="N607" s="15"/>
      <c r="O607" s="15"/>
      <c r="P607" s="15"/>
      <c r="Q607" s="15"/>
      <c r="R607" s="15"/>
      <c r="S607" s="15"/>
      <c r="T607" s="15"/>
      <c r="U607" s="15"/>
    </row>
    <row r="608" spans="1:21">
      <c r="A608" s="15"/>
      <c r="B608" s="15"/>
      <c r="C608" s="15"/>
      <c r="D608" s="15"/>
      <c r="E608" s="15"/>
      <c r="F608" s="15"/>
      <c r="G608" s="15"/>
      <c r="H608" s="15"/>
      <c r="I608" s="15"/>
      <c r="J608" s="15"/>
      <c r="K608" s="15"/>
      <c r="L608" s="15"/>
      <c r="M608" s="15"/>
      <c r="N608" s="15"/>
      <c r="O608" s="15"/>
      <c r="P608" s="15"/>
      <c r="Q608" s="15"/>
      <c r="R608" s="15"/>
      <c r="S608" s="15"/>
      <c r="T608" s="15"/>
      <c r="U608" s="15"/>
    </row>
    <row r="609" spans="1:21">
      <c r="A609" s="15"/>
      <c r="B609" s="15"/>
      <c r="C609" s="15"/>
      <c r="D609" s="15"/>
      <c r="E609" s="15"/>
      <c r="F609" s="15"/>
      <c r="G609" s="15"/>
      <c r="H609" s="15"/>
      <c r="I609" s="15"/>
      <c r="J609" s="15"/>
      <c r="K609" s="15"/>
      <c r="L609" s="15"/>
      <c r="M609" s="15"/>
      <c r="N609" s="15"/>
      <c r="O609" s="15"/>
      <c r="P609" s="15"/>
      <c r="Q609" s="15"/>
      <c r="R609" s="15"/>
      <c r="S609" s="15"/>
      <c r="T609" s="15"/>
      <c r="U609" s="15"/>
    </row>
    <row r="610" spans="1:21">
      <c r="A610" s="15"/>
      <c r="B610" s="15"/>
      <c r="C610" s="15"/>
      <c r="D610" s="15"/>
      <c r="E610" s="15"/>
      <c r="F610" s="15"/>
      <c r="G610" s="15"/>
      <c r="H610" s="15"/>
      <c r="I610" s="15"/>
      <c r="J610" s="15"/>
      <c r="K610" s="15"/>
      <c r="L610" s="15"/>
      <c r="M610" s="15"/>
      <c r="N610" s="15"/>
      <c r="O610" s="15"/>
      <c r="P610" s="15"/>
      <c r="Q610" s="15"/>
      <c r="R610" s="15"/>
      <c r="S610" s="15"/>
      <c r="T610" s="15"/>
      <c r="U610" s="15"/>
    </row>
    <row r="611" spans="1:21">
      <c r="A611" s="15"/>
      <c r="B611" s="15"/>
      <c r="C611" s="15"/>
      <c r="D611" s="15"/>
      <c r="E611" s="15"/>
      <c r="F611" s="15"/>
      <c r="G611" s="15"/>
      <c r="H611" s="15"/>
      <c r="I611" s="15"/>
      <c r="J611" s="15"/>
      <c r="K611" s="15"/>
      <c r="L611" s="15"/>
      <c r="M611" s="15"/>
      <c r="N611" s="15"/>
      <c r="O611" s="15"/>
      <c r="P611" s="15"/>
      <c r="Q611" s="15"/>
      <c r="R611" s="15"/>
      <c r="S611" s="15"/>
      <c r="T611" s="15"/>
      <c r="U611" s="15"/>
    </row>
    <row r="612" spans="1:21">
      <c r="A612" s="15"/>
      <c r="B612" s="15"/>
      <c r="C612" s="15"/>
      <c r="D612" s="15"/>
      <c r="E612" s="15"/>
      <c r="F612" s="15"/>
      <c r="G612" s="15"/>
      <c r="H612" s="15"/>
      <c r="I612" s="15"/>
      <c r="J612" s="15"/>
      <c r="K612" s="15"/>
      <c r="L612" s="15"/>
      <c r="M612" s="15"/>
      <c r="N612" s="15"/>
      <c r="O612" s="15"/>
      <c r="P612" s="15"/>
      <c r="Q612" s="15"/>
      <c r="R612" s="15"/>
      <c r="S612" s="15"/>
      <c r="T612" s="15"/>
      <c r="U612" s="15"/>
    </row>
    <row r="613" spans="1:21">
      <c r="A613" s="15"/>
      <c r="B613" s="15"/>
      <c r="C613" s="15"/>
      <c r="D613" s="15"/>
      <c r="E613" s="15"/>
      <c r="F613" s="15"/>
      <c r="G613" s="15"/>
      <c r="H613" s="15"/>
      <c r="I613" s="15"/>
      <c r="J613" s="15"/>
      <c r="K613" s="15"/>
      <c r="L613" s="15"/>
      <c r="M613" s="15"/>
      <c r="N613" s="15"/>
      <c r="O613" s="15"/>
      <c r="P613" s="15"/>
      <c r="Q613" s="15"/>
      <c r="R613" s="15"/>
      <c r="S613" s="15"/>
      <c r="T613" s="15"/>
      <c r="U613" s="15"/>
    </row>
    <row r="614" spans="1:21">
      <c r="A614" s="15"/>
      <c r="B614" s="15"/>
      <c r="C614" s="15"/>
      <c r="D614" s="15"/>
      <c r="E614" s="15"/>
      <c r="F614" s="15"/>
      <c r="G614" s="15"/>
      <c r="H614" s="15"/>
      <c r="I614" s="15"/>
      <c r="J614" s="15"/>
      <c r="K614" s="15"/>
      <c r="L614" s="15"/>
      <c r="M614" s="15"/>
      <c r="N614" s="15"/>
      <c r="O614" s="15"/>
      <c r="P614" s="15"/>
      <c r="Q614" s="15"/>
      <c r="R614" s="15"/>
      <c r="S614" s="15"/>
      <c r="T614" s="15"/>
      <c r="U614" s="15"/>
    </row>
    <row r="615" spans="1:21">
      <c r="A615" s="15"/>
      <c r="B615" s="15"/>
      <c r="C615" s="15"/>
      <c r="D615" s="15"/>
      <c r="E615" s="15"/>
      <c r="F615" s="15"/>
      <c r="G615" s="15"/>
      <c r="H615" s="15"/>
      <c r="I615" s="15"/>
      <c r="J615" s="15"/>
      <c r="K615" s="15"/>
      <c r="L615" s="15"/>
      <c r="M615" s="15"/>
      <c r="N615" s="15"/>
      <c r="O615" s="15"/>
      <c r="P615" s="15"/>
      <c r="Q615" s="15"/>
      <c r="R615" s="15"/>
      <c r="S615" s="15"/>
      <c r="T615" s="15"/>
      <c r="U615" s="15"/>
    </row>
    <row r="616" spans="1:21">
      <c r="A616" s="15"/>
      <c r="B616" s="15"/>
      <c r="C616" s="15"/>
      <c r="D616" s="15"/>
      <c r="E616" s="15"/>
      <c r="F616" s="15"/>
      <c r="G616" s="15"/>
      <c r="H616" s="15"/>
      <c r="I616" s="15"/>
      <c r="J616" s="15"/>
      <c r="K616" s="15"/>
      <c r="L616" s="15"/>
      <c r="M616" s="15"/>
      <c r="N616" s="15"/>
      <c r="O616" s="15"/>
      <c r="P616" s="15"/>
      <c r="Q616" s="15"/>
      <c r="R616" s="15"/>
      <c r="S616" s="15"/>
      <c r="T616" s="15"/>
      <c r="U616" s="15"/>
    </row>
    <row r="617" spans="1:21">
      <c r="A617" s="15"/>
      <c r="B617" s="15"/>
      <c r="C617" s="15"/>
      <c r="D617" s="15"/>
      <c r="E617" s="15"/>
      <c r="F617" s="15"/>
      <c r="G617" s="15"/>
      <c r="H617" s="15"/>
      <c r="I617" s="15"/>
      <c r="J617" s="15"/>
      <c r="K617" s="15"/>
      <c r="L617" s="15"/>
      <c r="M617" s="15"/>
      <c r="N617" s="15"/>
      <c r="O617" s="15"/>
      <c r="P617" s="15"/>
      <c r="Q617" s="15"/>
      <c r="R617" s="15"/>
      <c r="S617" s="15"/>
      <c r="T617" s="15"/>
      <c r="U617" s="15"/>
    </row>
    <row r="618" spans="1:21">
      <c r="A618" s="15"/>
      <c r="B618" s="15"/>
      <c r="C618" s="15"/>
      <c r="D618" s="15"/>
      <c r="E618" s="15"/>
      <c r="F618" s="15"/>
      <c r="G618" s="15"/>
      <c r="H618" s="15"/>
      <c r="I618" s="15"/>
      <c r="J618" s="15"/>
      <c r="K618" s="15"/>
      <c r="L618" s="15"/>
      <c r="M618" s="15"/>
      <c r="N618" s="15"/>
      <c r="O618" s="15"/>
      <c r="P618" s="15"/>
      <c r="Q618" s="15"/>
      <c r="R618" s="15"/>
      <c r="S618" s="15"/>
      <c r="T618" s="15"/>
      <c r="U618" s="15"/>
    </row>
    <row r="619" spans="1:21">
      <c r="A619" s="15"/>
      <c r="B619" s="15"/>
      <c r="C619" s="15"/>
      <c r="D619" s="15"/>
      <c r="E619" s="15"/>
      <c r="F619" s="15"/>
      <c r="G619" s="15"/>
      <c r="H619" s="15"/>
      <c r="I619" s="15"/>
      <c r="J619" s="15"/>
      <c r="K619" s="15"/>
      <c r="L619" s="15"/>
      <c r="M619" s="15"/>
      <c r="N619" s="15"/>
      <c r="O619" s="15"/>
      <c r="P619" s="15"/>
      <c r="Q619" s="15"/>
      <c r="R619" s="15"/>
      <c r="S619" s="15"/>
      <c r="T619" s="15"/>
      <c r="U619" s="15"/>
    </row>
    <row r="620" spans="1:21">
      <c r="A620" s="15"/>
      <c r="B620" s="15"/>
      <c r="C620" s="15"/>
      <c r="D620" s="15"/>
      <c r="E620" s="15"/>
      <c r="F620" s="15"/>
      <c r="G620" s="15"/>
      <c r="H620" s="15"/>
      <c r="I620" s="15"/>
      <c r="J620" s="15"/>
      <c r="K620" s="15"/>
      <c r="L620" s="15"/>
      <c r="M620" s="15"/>
      <c r="N620" s="15"/>
      <c r="O620" s="15"/>
      <c r="P620" s="15"/>
      <c r="Q620" s="15"/>
      <c r="R620" s="15"/>
      <c r="S620" s="15"/>
      <c r="T620" s="15"/>
      <c r="U620" s="15"/>
    </row>
    <row r="621" spans="1:21">
      <c r="A621" s="15"/>
      <c r="B621" s="15"/>
      <c r="C621" s="15"/>
      <c r="D621" s="15"/>
      <c r="E621" s="15"/>
      <c r="F621" s="15"/>
      <c r="G621" s="15"/>
      <c r="H621" s="15"/>
      <c r="I621" s="15"/>
      <c r="J621" s="15"/>
      <c r="K621" s="15"/>
      <c r="L621" s="15"/>
      <c r="M621" s="15"/>
      <c r="N621" s="15"/>
      <c r="O621" s="15"/>
      <c r="P621" s="15"/>
      <c r="Q621" s="15"/>
      <c r="R621" s="15"/>
      <c r="S621" s="15"/>
      <c r="T621" s="15"/>
      <c r="U621" s="15"/>
    </row>
    <row r="622" spans="1:21">
      <c r="A622" s="15"/>
      <c r="B622" s="15"/>
      <c r="C622" s="15"/>
      <c r="D622" s="15"/>
      <c r="E622" s="15"/>
      <c r="F622" s="15"/>
      <c r="G622" s="15"/>
      <c r="H622" s="15"/>
      <c r="I622" s="15"/>
      <c r="J622" s="15"/>
      <c r="K622" s="15"/>
      <c r="L622" s="15"/>
      <c r="M622" s="15"/>
      <c r="N622" s="15"/>
      <c r="O622" s="15"/>
      <c r="P622" s="15"/>
      <c r="Q622" s="15"/>
      <c r="R622" s="15"/>
      <c r="S622" s="15"/>
      <c r="T622" s="15"/>
      <c r="U622" s="15"/>
    </row>
    <row r="623" spans="1:21">
      <c r="A623" s="15"/>
      <c r="B623" s="15"/>
      <c r="C623" s="15"/>
      <c r="D623" s="15"/>
      <c r="E623" s="15"/>
      <c r="F623" s="15"/>
      <c r="G623" s="15"/>
      <c r="H623" s="15"/>
      <c r="I623" s="15"/>
      <c r="J623" s="15"/>
      <c r="K623" s="15"/>
      <c r="L623" s="15"/>
      <c r="M623" s="15"/>
      <c r="N623" s="15"/>
      <c r="O623" s="15"/>
      <c r="P623" s="15"/>
      <c r="Q623" s="15"/>
      <c r="R623" s="15"/>
      <c r="S623" s="15"/>
      <c r="T623" s="15"/>
      <c r="U623" s="15"/>
    </row>
    <row r="624" spans="1:21">
      <c r="A624" s="15"/>
      <c r="B624" s="15"/>
      <c r="C624" s="15"/>
      <c r="D624" s="15"/>
      <c r="E624" s="15"/>
      <c r="F624" s="15"/>
      <c r="G624" s="15"/>
      <c r="H624" s="15"/>
      <c r="I624" s="15"/>
      <c r="J624" s="15"/>
      <c r="K624" s="15"/>
      <c r="L624" s="15"/>
      <c r="M624" s="15"/>
      <c r="N624" s="15"/>
      <c r="O624" s="15"/>
      <c r="P624" s="15"/>
      <c r="Q624" s="15"/>
      <c r="R624" s="15"/>
      <c r="S624" s="15"/>
      <c r="T624" s="15"/>
      <c r="U624" s="15"/>
    </row>
    <row r="625" spans="1:21">
      <c r="A625" s="15"/>
      <c r="B625" s="15"/>
      <c r="C625" s="15"/>
      <c r="D625" s="15"/>
      <c r="E625" s="15"/>
      <c r="F625" s="15"/>
      <c r="G625" s="15"/>
      <c r="H625" s="15"/>
      <c r="I625" s="15"/>
      <c r="J625" s="15"/>
      <c r="K625" s="15"/>
      <c r="L625" s="15"/>
      <c r="M625" s="15"/>
      <c r="N625" s="15"/>
      <c r="O625" s="15"/>
      <c r="P625" s="15"/>
      <c r="Q625" s="15"/>
      <c r="R625" s="15"/>
      <c r="S625" s="15"/>
      <c r="T625" s="15"/>
      <c r="U625" s="15"/>
    </row>
    <row r="626" spans="1:21">
      <c r="A626" s="15"/>
      <c r="B626" s="15"/>
      <c r="C626" s="15"/>
      <c r="D626" s="15"/>
      <c r="E626" s="15"/>
      <c r="F626" s="15"/>
      <c r="G626" s="15"/>
      <c r="H626" s="15"/>
      <c r="I626" s="15"/>
      <c r="J626" s="15"/>
      <c r="K626" s="15"/>
      <c r="L626" s="15"/>
      <c r="M626" s="15"/>
      <c r="N626" s="15"/>
      <c r="O626" s="15"/>
      <c r="P626" s="15"/>
      <c r="Q626" s="15"/>
      <c r="R626" s="15"/>
      <c r="S626" s="15"/>
      <c r="T626" s="15"/>
      <c r="U626" s="15"/>
    </row>
    <row r="627" spans="1:21">
      <c r="A627" s="15"/>
      <c r="B627" s="15"/>
      <c r="C627" s="15"/>
      <c r="D627" s="15"/>
      <c r="E627" s="15"/>
      <c r="F627" s="15"/>
      <c r="G627" s="15"/>
      <c r="H627" s="15"/>
      <c r="I627" s="15"/>
      <c r="J627" s="15"/>
      <c r="K627" s="15"/>
      <c r="L627" s="15"/>
      <c r="M627" s="15"/>
      <c r="N627" s="15"/>
      <c r="O627" s="15"/>
      <c r="P627" s="15"/>
      <c r="Q627" s="15"/>
      <c r="R627" s="15"/>
      <c r="S627" s="15"/>
      <c r="T627" s="15"/>
      <c r="U627" s="15"/>
    </row>
    <row r="628" spans="1:21">
      <c r="A628" s="15"/>
      <c r="B628" s="15"/>
      <c r="C628" s="15"/>
      <c r="D628" s="15"/>
      <c r="E628" s="15"/>
      <c r="F628" s="15"/>
      <c r="G628" s="15"/>
      <c r="H628" s="15"/>
      <c r="I628" s="15"/>
      <c r="J628" s="15"/>
      <c r="K628" s="15"/>
      <c r="L628" s="15"/>
      <c r="M628" s="15"/>
      <c r="N628" s="15"/>
      <c r="O628" s="15"/>
      <c r="P628" s="15"/>
      <c r="Q628" s="15"/>
      <c r="R628" s="15"/>
      <c r="S628" s="15"/>
      <c r="T628" s="15"/>
      <c r="U628" s="15"/>
    </row>
    <row r="629" spans="1:21">
      <c r="A629" s="15"/>
      <c r="B629" s="15"/>
      <c r="C629" s="15"/>
      <c r="D629" s="15"/>
      <c r="E629" s="15"/>
      <c r="F629" s="15"/>
      <c r="G629" s="15"/>
      <c r="H629" s="15"/>
      <c r="I629" s="15"/>
      <c r="J629" s="15"/>
      <c r="K629" s="15"/>
      <c r="L629" s="15"/>
      <c r="M629" s="15"/>
      <c r="N629" s="15"/>
      <c r="O629" s="15"/>
      <c r="P629" s="15"/>
      <c r="Q629" s="15"/>
      <c r="R629" s="15"/>
      <c r="S629" s="15"/>
      <c r="T629" s="15"/>
      <c r="U629" s="15"/>
    </row>
    <row r="630" spans="1:21">
      <c r="A630" s="15"/>
      <c r="B630" s="15"/>
      <c r="C630" s="15"/>
      <c r="D630" s="15"/>
      <c r="E630" s="15"/>
      <c r="F630" s="15"/>
      <c r="G630" s="15"/>
      <c r="H630" s="15"/>
      <c r="I630" s="15"/>
      <c r="J630" s="15"/>
      <c r="K630" s="15"/>
      <c r="L630" s="15"/>
      <c r="M630" s="15"/>
      <c r="N630" s="15"/>
      <c r="O630" s="15"/>
      <c r="P630" s="15"/>
      <c r="Q630" s="15"/>
      <c r="R630" s="15"/>
      <c r="S630" s="15"/>
      <c r="T630" s="15"/>
      <c r="U630" s="15"/>
    </row>
    <row r="631" spans="1:21">
      <c r="A631" s="15"/>
      <c r="B631" s="15"/>
      <c r="C631" s="15"/>
      <c r="D631" s="15"/>
      <c r="E631" s="15"/>
      <c r="F631" s="15"/>
      <c r="G631" s="15"/>
      <c r="H631" s="15"/>
      <c r="I631" s="15"/>
      <c r="J631" s="15"/>
      <c r="K631" s="15"/>
      <c r="L631" s="15"/>
      <c r="M631" s="15"/>
      <c r="N631" s="15"/>
      <c r="O631" s="15"/>
      <c r="P631" s="15"/>
      <c r="Q631" s="15"/>
      <c r="R631" s="15"/>
      <c r="S631" s="15"/>
      <c r="T631" s="15"/>
      <c r="U631" s="15"/>
    </row>
    <row r="632" spans="1:21">
      <c r="A632" s="15"/>
      <c r="B632" s="15"/>
      <c r="C632" s="15"/>
      <c r="D632" s="15"/>
      <c r="E632" s="15"/>
      <c r="F632" s="15"/>
      <c r="G632" s="15"/>
      <c r="H632" s="15"/>
      <c r="I632" s="15"/>
      <c r="J632" s="15"/>
      <c r="K632" s="15"/>
      <c r="L632" s="15"/>
      <c r="M632" s="15"/>
      <c r="N632" s="15"/>
      <c r="O632" s="15"/>
      <c r="P632" s="15"/>
      <c r="Q632" s="15"/>
      <c r="R632" s="15"/>
      <c r="S632" s="15"/>
      <c r="T632" s="15"/>
      <c r="U632" s="15"/>
    </row>
    <row r="633" spans="1:21">
      <c r="A633" s="15"/>
      <c r="B633" s="15"/>
      <c r="C633" s="15"/>
      <c r="D633" s="15"/>
      <c r="E633" s="15"/>
      <c r="F633" s="15"/>
      <c r="G633" s="15"/>
      <c r="H633" s="15"/>
      <c r="I633" s="15"/>
      <c r="J633" s="15"/>
      <c r="K633" s="15"/>
      <c r="L633" s="15"/>
      <c r="M633" s="15"/>
      <c r="N633" s="15"/>
      <c r="O633" s="15"/>
      <c r="P633" s="15"/>
      <c r="Q633" s="15"/>
      <c r="R633" s="15"/>
      <c r="S633" s="15"/>
      <c r="T633" s="15"/>
      <c r="U633" s="15"/>
    </row>
    <row r="634" spans="1:21">
      <c r="A634" s="15"/>
      <c r="B634" s="15"/>
      <c r="C634" s="15"/>
      <c r="D634" s="15"/>
      <c r="E634" s="15"/>
      <c r="F634" s="15"/>
      <c r="G634" s="15"/>
      <c r="H634" s="15"/>
      <c r="I634" s="15"/>
      <c r="J634" s="15"/>
      <c r="K634" s="15"/>
      <c r="L634" s="15"/>
      <c r="M634" s="15"/>
      <c r="N634" s="15"/>
      <c r="O634" s="15"/>
      <c r="P634" s="15"/>
      <c r="Q634" s="15"/>
      <c r="R634" s="15"/>
      <c r="S634" s="15"/>
      <c r="T634" s="15"/>
      <c r="U634" s="15"/>
    </row>
    <row r="635" spans="1:21">
      <c r="A635" s="15"/>
      <c r="B635" s="15"/>
      <c r="C635" s="15"/>
      <c r="D635" s="15"/>
      <c r="E635" s="15"/>
      <c r="F635" s="15"/>
      <c r="G635" s="15"/>
      <c r="H635" s="15"/>
      <c r="I635" s="15"/>
      <c r="J635" s="15"/>
      <c r="K635" s="15"/>
      <c r="L635" s="15"/>
      <c r="M635" s="15"/>
      <c r="N635" s="15"/>
      <c r="O635" s="15"/>
      <c r="P635" s="15"/>
      <c r="Q635" s="15"/>
      <c r="R635" s="15"/>
      <c r="S635" s="15"/>
      <c r="T635" s="15"/>
      <c r="U635" s="15"/>
    </row>
    <row r="636" spans="1:21">
      <c r="A636" s="15"/>
      <c r="B636" s="15"/>
      <c r="C636" s="15"/>
      <c r="D636" s="15"/>
      <c r="E636" s="15"/>
      <c r="F636" s="15"/>
      <c r="G636" s="15"/>
      <c r="H636" s="15"/>
      <c r="I636" s="15"/>
      <c r="J636" s="15"/>
      <c r="K636" s="15"/>
      <c r="L636" s="15"/>
      <c r="M636" s="15"/>
      <c r="N636" s="15"/>
      <c r="O636" s="15"/>
      <c r="P636" s="15"/>
      <c r="Q636" s="15"/>
      <c r="R636" s="15"/>
      <c r="S636" s="15"/>
      <c r="T636" s="15"/>
      <c r="U636" s="15"/>
    </row>
    <row r="637" spans="1:21">
      <c r="A637" s="15"/>
      <c r="B637" s="15"/>
      <c r="C637" s="15"/>
      <c r="D637" s="15"/>
      <c r="E637" s="15"/>
      <c r="F637" s="15"/>
      <c r="G637" s="15"/>
      <c r="H637" s="15"/>
      <c r="I637" s="15"/>
      <c r="J637" s="15"/>
      <c r="K637" s="15"/>
      <c r="L637" s="15"/>
      <c r="M637" s="15"/>
      <c r="N637" s="15"/>
      <c r="O637" s="15"/>
      <c r="P637" s="15"/>
      <c r="Q637" s="15"/>
      <c r="R637" s="15"/>
      <c r="S637" s="15"/>
      <c r="T637" s="15"/>
      <c r="U637" s="15"/>
    </row>
    <row r="638" spans="1:21">
      <c r="A638" s="15"/>
      <c r="B638" s="15"/>
      <c r="C638" s="15"/>
      <c r="D638" s="15"/>
      <c r="E638" s="15"/>
      <c r="F638" s="15"/>
      <c r="G638" s="15"/>
      <c r="H638" s="15"/>
      <c r="I638" s="15"/>
      <c r="J638" s="15"/>
      <c r="K638" s="15"/>
      <c r="L638" s="15"/>
      <c r="M638" s="15"/>
      <c r="N638" s="15"/>
      <c r="O638" s="15"/>
      <c r="P638" s="15"/>
      <c r="Q638" s="15"/>
      <c r="R638" s="15"/>
      <c r="S638" s="15"/>
      <c r="T638" s="15"/>
      <c r="U638" s="15"/>
    </row>
    <row r="639" spans="1:21">
      <c r="A639" s="15"/>
      <c r="B639" s="15"/>
      <c r="C639" s="15"/>
      <c r="D639" s="15"/>
      <c r="E639" s="15"/>
      <c r="F639" s="15"/>
      <c r="G639" s="15"/>
      <c r="H639" s="15"/>
      <c r="I639" s="15"/>
      <c r="J639" s="15"/>
      <c r="K639" s="15"/>
      <c r="L639" s="15"/>
      <c r="M639" s="15"/>
      <c r="N639" s="15"/>
      <c r="O639" s="15"/>
      <c r="P639" s="15"/>
      <c r="Q639" s="15"/>
      <c r="R639" s="15"/>
      <c r="S639" s="15"/>
      <c r="T639" s="15"/>
      <c r="U639" s="15"/>
    </row>
    <row r="640" spans="1:21">
      <c r="A640" s="15"/>
      <c r="B640" s="15"/>
      <c r="C640" s="15"/>
      <c r="D640" s="15"/>
      <c r="E640" s="15"/>
      <c r="F640" s="15"/>
      <c r="G640" s="15"/>
      <c r="H640" s="15"/>
      <c r="I640" s="15"/>
      <c r="J640" s="15"/>
      <c r="K640" s="15"/>
      <c r="L640" s="15"/>
      <c r="M640" s="15"/>
      <c r="N640" s="15"/>
      <c r="O640" s="15"/>
      <c r="P640" s="15"/>
      <c r="Q640" s="15"/>
      <c r="R640" s="15"/>
      <c r="S640" s="15"/>
      <c r="T640" s="15"/>
      <c r="U640" s="15"/>
    </row>
    <row r="641" spans="1:21">
      <c r="A641" s="15"/>
      <c r="B641" s="15"/>
      <c r="C641" s="15"/>
      <c r="D641" s="15"/>
      <c r="E641" s="15"/>
      <c r="F641" s="15"/>
      <c r="G641" s="15"/>
      <c r="H641" s="15"/>
      <c r="I641" s="15"/>
      <c r="J641" s="15"/>
      <c r="K641" s="15"/>
      <c r="L641" s="15"/>
      <c r="M641" s="15"/>
      <c r="N641" s="15"/>
      <c r="O641" s="15"/>
      <c r="P641" s="15"/>
      <c r="Q641" s="15"/>
      <c r="R641" s="15"/>
      <c r="S641" s="15"/>
      <c r="T641" s="15"/>
      <c r="U641" s="15"/>
    </row>
    <row r="642" spans="1:21">
      <c r="A642" s="15"/>
      <c r="B642" s="15"/>
      <c r="C642" s="15"/>
      <c r="D642" s="15"/>
      <c r="E642" s="15"/>
      <c r="F642" s="15"/>
      <c r="G642" s="15"/>
      <c r="H642" s="15"/>
      <c r="I642" s="15"/>
      <c r="J642" s="15"/>
      <c r="K642" s="15"/>
      <c r="L642" s="15"/>
      <c r="M642" s="15"/>
      <c r="N642" s="15"/>
      <c r="O642" s="15"/>
      <c r="P642" s="15"/>
      <c r="Q642" s="15"/>
      <c r="R642" s="15"/>
      <c r="S642" s="15"/>
      <c r="T642" s="15"/>
      <c r="U642" s="15"/>
    </row>
    <row r="643" spans="1:21">
      <c r="A643" s="15"/>
      <c r="B643" s="15"/>
      <c r="C643" s="15"/>
      <c r="D643" s="15"/>
      <c r="E643" s="15"/>
      <c r="F643" s="15"/>
      <c r="G643" s="15"/>
      <c r="H643" s="15"/>
      <c r="I643" s="15"/>
      <c r="J643" s="15"/>
      <c r="K643" s="15"/>
      <c r="L643" s="15"/>
      <c r="M643" s="15"/>
      <c r="N643" s="15"/>
      <c r="O643" s="15"/>
      <c r="P643" s="15"/>
      <c r="Q643" s="15"/>
      <c r="R643" s="15"/>
      <c r="S643" s="15"/>
      <c r="T643" s="15"/>
      <c r="U643" s="15"/>
    </row>
    <row r="644" spans="1:21">
      <c r="A644" s="15"/>
      <c r="B644" s="15"/>
      <c r="C644" s="15"/>
      <c r="D644" s="15"/>
      <c r="E644" s="15"/>
      <c r="F644" s="15"/>
      <c r="G644" s="15"/>
      <c r="H644" s="15"/>
      <c r="I644" s="15"/>
      <c r="J644" s="15"/>
      <c r="K644" s="15"/>
      <c r="L644" s="15"/>
      <c r="M644" s="15"/>
      <c r="N644" s="15"/>
      <c r="O644" s="15"/>
      <c r="P644" s="15"/>
      <c r="Q644" s="15"/>
      <c r="R644" s="15"/>
      <c r="S644" s="15"/>
      <c r="T644" s="15"/>
      <c r="U644" s="15"/>
    </row>
    <row r="645" spans="1:21">
      <c r="A645" s="15"/>
      <c r="B645" s="15"/>
      <c r="C645" s="15"/>
      <c r="D645" s="15"/>
      <c r="E645" s="15"/>
      <c r="F645" s="15"/>
      <c r="G645" s="15"/>
      <c r="H645" s="15"/>
      <c r="I645" s="15"/>
      <c r="J645" s="15"/>
      <c r="K645" s="15"/>
      <c r="L645" s="15"/>
      <c r="M645" s="15"/>
      <c r="N645" s="15"/>
      <c r="O645" s="15"/>
      <c r="P645" s="15"/>
      <c r="Q645" s="15"/>
      <c r="R645" s="15"/>
      <c r="S645" s="15"/>
      <c r="T645" s="15"/>
      <c r="U645" s="15"/>
    </row>
    <row r="646" spans="1:21">
      <c r="A646" s="15"/>
      <c r="B646" s="15"/>
      <c r="C646" s="15"/>
      <c r="D646" s="15"/>
      <c r="E646" s="15"/>
      <c r="F646" s="15"/>
      <c r="G646" s="15"/>
      <c r="H646" s="15"/>
      <c r="I646" s="15"/>
      <c r="J646" s="15"/>
      <c r="K646" s="15"/>
      <c r="L646" s="15"/>
      <c r="M646" s="15"/>
      <c r="N646" s="15"/>
      <c r="O646" s="15"/>
      <c r="P646" s="15"/>
      <c r="Q646" s="15"/>
      <c r="R646" s="15"/>
      <c r="S646" s="15"/>
      <c r="T646" s="15"/>
      <c r="U646" s="15"/>
    </row>
    <row r="647" spans="1:21">
      <c r="A647" s="15"/>
      <c r="B647" s="15"/>
      <c r="C647" s="15"/>
      <c r="D647" s="15"/>
      <c r="E647" s="15"/>
      <c r="F647" s="15"/>
      <c r="G647" s="15"/>
      <c r="H647" s="15"/>
      <c r="I647" s="15"/>
      <c r="J647" s="15"/>
      <c r="K647" s="15"/>
      <c r="L647" s="15"/>
      <c r="M647" s="15"/>
      <c r="N647" s="15"/>
      <c r="O647" s="15"/>
      <c r="P647" s="15"/>
      <c r="Q647" s="15"/>
      <c r="R647" s="15"/>
      <c r="S647" s="15"/>
      <c r="T647" s="15"/>
      <c r="U647" s="15"/>
    </row>
    <row r="648" spans="1:21">
      <c r="A648" s="15"/>
      <c r="B648" s="15"/>
      <c r="C648" s="15"/>
      <c r="D648" s="15"/>
      <c r="E648" s="15"/>
      <c r="F648" s="15"/>
      <c r="G648" s="15"/>
      <c r="H648" s="15"/>
      <c r="I648" s="15"/>
      <c r="J648" s="15"/>
      <c r="K648" s="15"/>
      <c r="L648" s="15"/>
      <c r="M648" s="15"/>
      <c r="N648" s="15"/>
      <c r="O648" s="15"/>
      <c r="P648" s="15"/>
      <c r="Q648" s="15"/>
      <c r="R648" s="15"/>
      <c r="S648" s="15"/>
      <c r="T648" s="15"/>
      <c r="U648" s="15"/>
    </row>
    <row r="649" spans="1:21">
      <c r="A649" s="15"/>
      <c r="B649" s="15"/>
      <c r="C649" s="15"/>
      <c r="D649" s="15"/>
      <c r="E649" s="15"/>
      <c r="F649" s="15"/>
      <c r="G649" s="15"/>
      <c r="H649" s="15"/>
      <c r="I649" s="15"/>
      <c r="J649" s="15"/>
      <c r="K649" s="15"/>
      <c r="L649" s="15"/>
      <c r="M649" s="15"/>
      <c r="N649" s="15"/>
      <c r="O649" s="15"/>
      <c r="P649" s="15"/>
      <c r="Q649" s="15"/>
      <c r="R649" s="15"/>
      <c r="S649" s="15"/>
      <c r="T649" s="15"/>
      <c r="U649" s="15"/>
    </row>
    <row r="650" spans="1:21">
      <c r="A650" s="15"/>
      <c r="B650" s="15"/>
      <c r="C650" s="15"/>
      <c r="D650" s="15"/>
      <c r="E650" s="15"/>
      <c r="F650" s="15"/>
      <c r="G650" s="15"/>
      <c r="H650" s="15"/>
      <c r="I650" s="15"/>
      <c r="J650" s="15"/>
      <c r="K650" s="15"/>
      <c r="L650" s="15"/>
      <c r="M650" s="15"/>
      <c r="N650" s="15"/>
      <c r="O650" s="15"/>
      <c r="P650" s="15"/>
      <c r="Q650" s="15"/>
      <c r="R650" s="15"/>
      <c r="S650" s="15"/>
      <c r="T650" s="15"/>
      <c r="U650" s="15"/>
    </row>
    <row r="651" spans="1:21">
      <c r="A651" s="15"/>
      <c r="B651" s="15"/>
      <c r="C651" s="15"/>
      <c r="D651" s="15"/>
      <c r="E651" s="15"/>
      <c r="F651" s="15"/>
      <c r="G651" s="15"/>
      <c r="H651" s="15"/>
      <c r="I651" s="15"/>
      <c r="J651" s="15"/>
      <c r="K651" s="15"/>
      <c r="L651" s="15"/>
      <c r="M651" s="15"/>
      <c r="N651" s="15"/>
      <c r="O651" s="15"/>
      <c r="P651" s="15"/>
      <c r="Q651" s="15"/>
      <c r="R651" s="15"/>
      <c r="S651" s="15"/>
      <c r="T651" s="15"/>
      <c r="U651" s="15"/>
    </row>
    <row r="652" spans="1:21">
      <c r="A652" s="15"/>
      <c r="B652" s="15"/>
      <c r="C652" s="15"/>
      <c r="D652" s="15"/>
      <c r="E652" s="15"/>
      <c r="F652" s="15"/>
      <c r="G652" s="15"/>
      <c r="H652" s="15"/>
      <c r="I652" s="15"/>
      <c r="J652" s="15"/>
      <c r="K652" s="15"/>
      <c r="L652" s="15"/>
      <c r="M652" s="15"/>
      <c r="N652" s="15"/>
      <c r="O652" s="15"/>
      <c r="P652" s="15"/>
      <c r="Q652" s="15"/>
      <c r="R652" s="15"/>
      <c r="S652" s="15"/>
      <c r="T652" s="15"/>
      <c r="U652" s="15"/>
    </row>
    <row r="653" spans="1:21">
      <c r="A653" s="15"/>
      <c r="B653" s="15"/>
      <c r="C653" s="15"/>
      <c r="D653" s="15"/>
      <c r="E653" s="15"/>
      <c r="F653" s="15"/>
      <c r="G653" s="15"/>
      <c r="H653" s="15"/>
      <c r="I653" s="15"/>
      <c r="J653" s="15"/>
      <c r="K653" s="15"/>
      <c r="L653" s="15"/>
      <c r="M653" s="15"/>
      <c r="N653" s="15"/>
      <c r="O653" s="15"/>
      <c r="P653" s="15"/>
      <c r="Q653" s="15"/>
      <c r="R653" s="15"/>
      <c r="S653" s="15"/>
      <c r="T653" s="15"/>
      <c r="U653" s="15"/>
    </row>
    <row r="654" spans="1:21">
      <c r="A654" s="15"/>
      <c r="B654" s="15"/>
      <c r="C654" s="15"/>
      <c r="D654" s="15"/>
      <c r="E654" s="15"/>
      <c r="F654" s="15"/>
      <c r="G654" s="15"/>
      <c r="H654" s="15"/>
      <c r="I654" s="15"/>
      <c r="J654" s="15"/>
      <c r="K654" s="15"/>
      <c r="L654" s="15"/>
      <c r="M654" s="15"/>
      <c r="N654" s="15"/>
      <c r="O654" s="15"/>
      <c r="P654" s="15"/>
      <c r="Q654" s="15"/>
      <c r="R654" s="15"/>
      <c r="S654" s="15"/>
      <c r="T654" s="15"/>
      <c r="U654" s="15"/>
    </row>
    <row r="655" spans="1:21">
      <c r="A655" s="15"/>
      <c r="B655" s="15"/>
      <c r="C655" s="15"/>
      <c r="D655" s="15"/>
      <c r="E655" s="15"/>
      <c r="F655" s="15"/>
      <c r="G655" s="15"/>
      <c r="H655" s="15"/>
      <c r="I655" s="15"/>
      <c r="J655" s="15"/>
      <c r="K655" s="15"/>
      <c r="L655" s="15"/>
      <c r="M655" s="15"/>
      <c r="N655" s="15"/>
      <c r="O655" s="15"/>
      <c r="P655" s="15"/>
      <c r="Q655" s="15"/>
      <c r="R655" s="15"/>
      <c r="S655" s="15"/>
      <c r="T655" s="15"/>
      <c r="U655" s="15"/>
    </row>
    <row r="656" spans="1:21">
      <c r="A656" s="15"/>
      <c r="B656" s="15"/>
      <c r="C656" s="15"/>
      <c r="D656" s="15"/>
      <c r="E656" s="15"/>
      <c r="F656" s="15"/>
      <c r="G656" s="15"/>
      <c r="H656" s="15"/>
      <c r="I656" s="15"/>
      <c r="J656" s="15"/>
      <c r="K656" s="15"/>
      <c r="L656" s="15"/>
      <c r="M656" s="15"/>
      <c r="N656" s="15"/>
      <c r="O656" s="15"/>
      <c r="P656" s="15"/>
      <c r="Q656" s="15"/>
      <c r="R656" s="15"/>
      <c r="S656" s="15"/>
      <c r="T656" s="15"/>
      <c r="U656" s="15"/>
    </row>
    <row r="657" spans="1:21">
      <c r="A657" s="15"/>
      <c r="B657" s="15"/>
      <c r="C657" s="15"/>
      <c r="D657" s="15"/>
      <c r="E657" s="15"/>
      <c r="F657" s="15"/>
      <c r="G657" s="15"/>
      <c r="H657" s="15"/>
      <c r="I657" s="15"/>
      <c r="J657" s="15"/>
      <c r="K657" s="15"/>
      <c r="L657" s="15"/>
      <c r="M657" s="15"/>
      <c r="N657" s="15"/>
      <c r="O657" s="15"/>
      <c r="P657" s="15"/>
      <c r="Q657" s="15"/>
      <c r="R657" s="15"/>
      <c r="S657" s="15"/>
      <c r="T657" s="15"/>
      <c r="U657" s="15"/>
    </row>
    <row r="658" spans="1:21">
      <c r="A658" s="15"/>
      <c r="B658" s="15"/>
      <c r="C658" s="15"/>
      <c r="D658" s="15"/>
      <c r="E658" s="15"/>
      <c r="F658" s="15"/>
      <c r="G658" s="15"/>
      <c r="H658" s="15"/>
      <c r="I658" s="15"/>
      <c r="J658" s="15"/>
      <c r="K658" s="15"/>
      <c r="L658" s="15"/>
      <c r="M658" s="15"/>
      <c r="N658" s="15"/>
      <c r="O658" s="15"/>
      <c r="P658" s="15"/>
      <c r="Q658" s="15"/>
      <c r="R658" s="15"/>
      <c r="S658" s="15"/>
      <c r="T658" s="15"/>
      <c r="U658" s="15"/>
    </row>
    <row r="659" spans="1:21">
      <c r="A659" s="15"/>
      <c r="B659" s="15"/>
      <c r="C659" s="15"/>
      <c r="D659" s="15"/>
      <c r="E659" s="15"/>
      <c r="F659" s="15"/>
      <c r="G659" s="15"/>
      <c r="H659" s="15"/>
      <c r="I659" s="15"/>
      <c r="J659" s="15"/>
      <c r="K659" s="15"/>
      <c r="L659" s="15"/>
      <c r="M659" s="15"/>
      <c r="N659" s="15"/>
      <c r="O659" s="15"/>
      <c r="P659" s="15"/>
      <c r="Q659" s="15"/>
      <c r="R659" s="15"/>
      <c r="S659" s="15"/>
      <c r="T659" s="15"/>
      <c r="U659" s="15"/>
    </row>
    <row r="660" spans="1:21">
      <c r="A660" s="15"/>
      <c r="B660" s="15"/>
      <c r="C660" s="15"/>
      <c r="D660" s="15"/>
      <c r="E660" s="15"/>
      <c r="F660" s="15"/>
      <c r="G660" s="15"/>
      <c r="H660" s="15"/>
      <c r="I660" s="15"/>
      <c r="J660" s="15"/>
      <c r="K660" s="15"/>
      <c r="L660" s="15"/>
      <c r="M660" s="15"/>
      <c r="N660" s="15"/>
      <c r="O660" s="15"/>
      <c r="P660" s="15"/>
      <c r="Q660" s="15"/>
      <c r="R660" s="15"/>
      <c r="S660" s="15"/>
      <c r="T660" s="15"/>
      <c r="U660" s="15"/>
    </row>
    <row r="661" spans="1:21">
      <c r="A661" s="15"/>
      <c r="B661" s="15"/>
      <c r="C661" s="15"/>
      <c r="D661" s="15"/>
      <c r="E661" s="15"/>
      <c r="F661" s="15"/>
      <c r="G661" s="15"/>
      <c r="H661" s="15"/>
      <c r="I661" s="15"/>
      <c r="J661" s="15"/>
      <c r="K661" s="15"/>
      <c r="L661" s="15"/>
      <c r="M661" s="15"/>
      <c r="N661" s="15"/>
      <c r="O661" s="15"/>
      <c r="P661" s="15"/>
      <c r="Q661" s="15"/>
      <c r="R661" s="15"/>
      <c r="S661" s="15"/>
      <c r="T661" s="15"/>
      <c r="U661" s="15"/>
    </row>
    <row r="662" spans="1:21">
      <c r="A662" s="15"/>
      <c r="B662" s="15"/>
      <c r="C662" s="15"/>
      <c r="D662" s="15"/>
      <c r="E662" s="15"/>
      <c r="F662" s="15"/>
      <c r="G662" s="15"/>
      <c r="H662" s="15"/>
      <c r="I662" s="15"/>
      <c r="J662" s="15"/>
      <c r="K662" s="15"/>
      <c r="L662" s="15"/>
      <c r="M662" s="15"/>
      <c r="N662" s="15"/>
      <c r="O662" s="15"/>
      <c r="P662" s="15"/>
      <c r="Q662" s="15"/>
      <c r="R662" s="15"/>
      <c r="S662" s="15"/>
      <c r="T662" s="15"/>
      <c r="U662" s="15"/>
    </row>
    <row r="663" spans="1:21">
      <c r="A663" s="15"/>
      <c r="B663" s="15"/>
      <c r="C663" s="15"/>
      <c r="D663" s="15"/>
      <c r="E663" s="15"/>
      <c r="F663" s="15"/>
      <c r="G663" s="15"/>
      <c r="H663" s="15"/>
      <c r="I663" s="15"/>
      <c r="J663" s="15"/>
      <c r="K663" s="15"/>
      <c r="L663" s="15"/>
      <c r="M663" s="15"/>
      <c r="N663" s="15"/>
      <c r="O663" s="15"/>
      <c r="P663" s="15"/>
      <c r="Q663" s="15"/>
      <c r="R663" s="15"/>
      <c r="S663" s="15"/>
      <c r="T663" s="15"/>
      <c r="U663" s="15"/>
    </row>
    <row r="664" spans="1:21">
      <c r="A664" s="15"/>
      <c r="B664" s="15"/>
      <c r="C664" s="15"/>
      <c r="D664" s="15"/>
      <c r="E664" s="15"/>
      <c r="F664" s="15"/>
      <c r="G664" s="15"/>
      <c r="H664" s="15"/>
      <c r="I664" s="15"/>
      <c r="J664" s="15"/>
      <c r="K664" s="15"/>
      <c r="L664" s="15"/>
      <c r="M664" s="15"/>
      <c r="N664" s="15"/>
      <c r="O664" s="15"/>
      <c r="P664" s="15"/>
      <c r="Q664" s="15"/>
      <c r="R664" s="15"/>
      <c r="S664" s="15"/>
      <c r="T664" s="15"/>
      <c r="U664" s="15"/>
    </row>
    <row r="665" spans="1:21">
      <c r="A665" s="15"/>
      <c r="B665" s="15"/>
      <c r="C665" s="15"/>
      <c r="D665" s="15"/>
      <c r="E665" s="15"/>
      <c r="F665" s="15"/>
      <c r="G665" s="15"/>
      <c r="H665" s="15"/>
      <c r="I665" s="15"/>
      <c r="J665" s="15"/>
      <c r="K665" s="15"/>
      <c r="L665" s="15"/>
      <c r="M665" s="15"/>
      <c r="N665" s="15"/>
      <c r="O665" s="15"/>
      <c r="P665" s="15"/>
      <c r="Q665" s="15"/>
      <c r="R665" s="15"/>
      <c r="S665" s="15"/>
      <c r="T665" s="15"/>
      <c r="U665" s="15"/>
    </row>
    <row r="666" spans="1:21">
      <c r="A666" s="15"/>
      <c r="B666" s="15"/>
      <c r="C666" s="15"/>
      <c r="D666" s="15"/>
      <c r="E666" s="15"/>
      <c r="F666" s="15"/>
      <c r="G666" s="15"/>
      <c r="H666" s="15"/>
      <c r="I666" s="15"/>
      <c r="J666" s="15"/>
      <c r="K666" s="15"/>
      <c r="L666" s="15"/>
      <c r="M666" s="15"/>
      <c r="N666" s="15"/>
      <c r="O666" s="15"/>
      <c r="P666" s="15"/>
      <c r="Q666" s="15"/>
      <c r="R666" s="15"/>
      <c r="S666" s="15"/>
      <c r="T666" s="15"/>
      <c r="U666" s="15"/>
    </row>
    <row r="667" spans="1:21">
      <c r="A667" s="15"/>
      <c r="B667" s="15"/>
      <c r="C667" s="15"/>
      <c r="D667" s="15"/>
      <c r="E667" s="15"/>
      <c r="F667" s="15"/>
      <c r="G667" s="15"/>
      <c r="H667" s="15"/>
      <c r="I667" s="15"/>
      <c r="J667" s="15"/>
      <c r="K667" s="15"/>
      <c r="L667" s="15"/>
      <c r="M667" s="15"/>
      <c r="N667" s="15"/>
      <c r="O667" s="15"/>
      <c r="P667" s="15"/>
      <c r="Q667" s="15"/>
      <c r="R667" s="15"/>
      <c r="S667" s="15"/>
      <c r="T667" s="15"/>
      <c r="U667" s="15"/>
    </row>
    <row r="668" spans="1:21">
      <c r="A668" s="15"/>
      <c r="B668" s="15"/>
      <c r="C668" s="15"/>
      <c r="D668" s="15"/>
      <c r="E668" s="15"/>
      <c r="F668" s="15"/>
      <c r="G668" s="15"/>
      <c r="H668" s="15"/>
      <c r="I668" s="15"/>
      <c r="J668" s="15"/>
      <c r="K668" s="15"/>
      <c r="L668" s="15"/>
      <c r="M668" s="15"/>
      <c r="N668" s="15"/>
      <c r="O668" s="15"/>
      <c r="P668" s="15"/>
      <c r="Q668" s="15"/>
      <c r="R668" s="15"/>
      <c r="S668" s="15"/>
      <c r="T668" s="15"/>
      <c r="U668" s="15"/>
    </row>
    <row r="669" spans="1:21">
      <c r="A669" s="15"/>
      <c r="B669" s="15"/>
      <c r="C669" s="15"/>
      <c r="D669" s="15"/>
      <c r="E669" s="15"/>
      <c r="F669" s="15"/>
      <c r="G669" s="15"/>
      <c r="H669" s="15"/>
      <c r="I669" s="15"/>
      <c r="J669" s="15"/>
      <c r="K669" s="15"/>
      <c r="L669" s="15"/>
      <c r="M669" s="15"/>
      <c r="N669" s="15"/>
      <c r="O669" s="15"/>
      <c r="P669" s="15"/>
      <c r="Q669" s="15"/>
      <c r="R669" s="15"/>
      <c r="S669" s="15"/>
      <c r="T669" s="15"/>
      <c r="U669" s="15"/>
    </row>
    <row r="670" spans="1:21">
      <c r="A670" s="15"/>
      <c r="B670" s="15"/>
      <c r="C670" s="15"/>
      <c r="D670" s="15"/>
      <c r="E670" s="15"/>
      <c r="F670" s="15"/>
      <c r="G670" s="15"/>
      <c r="H670" s="15"/>
      <c r="I670" s="15"/>
      <c r="J670" s="15"/>
      <c r="K670" s="15"/>
      <c r="L670" s="15"/>
      <c r="M670" s="15"/>
      <c r="N670" s="15"/>
      <c r="O670" s="15"/>
      <c r="P670" s="15"/>
      <c r="Q670" s="15"/>
      <c r="R670" s="15"/>
      <c r="S670" s="15"/>
      <c r="T670" s="15"/>
      <c r="U670" s="15"/>
    </row>
    <row r="671" spans="1:21">
      <c r="A671" s="15"/>
      <c r="B671" s="15"/>
      <c r="C671" s="15"/>
      <c r="D671" s="15"/>
      <c r="E671" s="15"/>
      <c r="F671" s="15"/>
      <c r="G671" s="15"/>
      <c r="H671" s="15"/>
      <c r="I671" s="15"/>
      <c r="J671" s="15"/>
      <c r="K671" s="15"/>
      <c r="L671" s="15"/>
      <c r="M671" s="15"/>
      <c r="N671" s="15"/>
      <c r="O671" s="15"/>
      <c r="P671" s="15"/>
      <c r="Q671" s="15"/>
      <c r="R671" s="15"/>
      <c r="S671" s="15"/>
      <c r="T671" s="15"/>
      <c r="U671" s="15"/>
    </row>
    <row r="672" spans="1:21">
      <c r="A672" s="15"/>
      <c r="B672" s="15"/>
      <c r="C672" s="15"/>
      <c r="D672" s="15"/>
      <c r="E672" s="15"/>
      <c r="F672" s="15"/>
      <c r="G672" s="15"/>
      <c r="H672" s="15"/>
      <c r="I672" s="15"/>
      <c r="J672" s="15"/>
      <c r="K672" s="15"/>
      <c r="L672" s="15"/>
      <c r="M672" s="15"/>
      <c r="N672" s="15"/>
      <c r="O672" s="15"/>
      <c r="P672" s="15"/>
      <c r="Q672" s="15"/>
      <c r="R672" s="15"/>
      <c r="S672" s="15"/>
      <c r="T672" s="15"/>
      <c r="U672" s="15"/>
    </row>
    <row r="673" spans="1:21">
      <c r="A673" s="15"/>
      <c r="B673" s="15"/>
      <c r="C673" s="15"/>
      <c r="D673" s="15"/>
      <c r="E673" s="15"/>
      <c r="F673" s="15"/>
      <c r="G673" s="15"/>
      <c r="H673" s="15"/>
      <c r="I673" s="15"/>
      <c r="J673" s="15"/>
      <c r="K673" s="15"/>
      <c r="L673" s="15"/>
      <c r="M673" s="15"/>
      <c r="N673" s="15"/>
      <c r="O673" s="15"/>
      <c r="P673" s="15"/>
      <c r="Q673" s="15"/>
      <c r="R673" s="15"/>
      <c r="S673" s="15"/>
      <c r="T673" s="15"/>
      <c r="U673" s="15"/>
    </row>
    <row r="674" spans="1:21">
      <c r="A674" s="15"/>
      <c r="B674" s="15"/>
      <c r="C674" s="15"/>
      <c r="D674" s="15"/>
      <c r="E674" s="15"/>
      <c r="F674" s="15"/>
      <c r="G674" s="15"/>
      <c r="H674" s="15"/>
      <c r="I674" s="15"/>
      <c r="J674" s="15"/>
      <c r="K674" s="15"/>
      <c r="L674" s="15"/>
      <c r="M674" s="15"/>
      <c r="N674" s="15"/>
      <c r="O674" s="15"/>
      <c r="P674" s="15"/>
      <c r="Q674" s="15"/>
      <c r="R674" s="15"/>
      <c r="S674" s="15"/>
      <c r="T674" s="15"/>
      <c r="U674" s="15"/>
    </row>
    <row r="675" spans="1:21">
      <c r="A675" s="15"/>
      <c r="B675" s="15"/>
      <c r="C675" s="15"/>
      <c r="D675" s="15"/>
      <c r="E675" s="15"/>
      <c r="F675" s="15"/>
      <c r="G675" s="15"/>
      <c r="H675" s="15"/>
      <c r="I675" s="15"/>
      <c r="J675" s="15"/>
      <c r="K675" s="15"/>
      <c r="L675" s="15"/>
      <c r="M675" s="15"/>
      <c r="N675" s="15"/>
      <c r="O675" s="15"/>
      <c r="P675" s="15"/>
      <c r="Q675" s="15"/>
      <c r="R675" s="15"/>
      <c r="S675" s="15"/>
      <c r="T675" s="15"/>
      <c r="U675" s="15"/>
    </row>
    <row r="676" spans="1:21">
      <c r="A676" s="15"/>
      <c r="B676" s="15"/>
      <c r="C676" s="15"/>
      <c r="D676" s="15"/>
      <c r="E676" s="15"/>
      <c r="F676" s="15"/>
      <c r="G676" s="15"/>
      <c r="H676" s="15"/>
      <c r="I676" s="15"/>
      <c r="J676" s="15"/>
      <c r="K676" s="15"/>
      <c r="L676" s="15"/>
      <c r="M676" s="15"/>
      <c r="N676" s="15"/>
      <c r="O676" s="15"/>
      <c r="P676" s="15"/>
      <c r="Q676" s="15"/>
      <c r="R676" s="15"/>
      <c r="S676" s="15"/>
      <c r="T676" s="15"/>
      <c r="U676" s="15"/>
    </row>
    <row r="677" spans="1:21">
      <c r="A677" s="15"/>
      <c r="B677" s="15"/>
      <c r="C677" s="15"/>
      <c r="D677" s="15"/>
      <c r="E677" s="15"/>
      <c r="F677" s="15"/>
      <c r="G677" s="15"/>
      <c r="H677" s="15"/>
      <c r="I677" s="15"/>
      <c r="J677" s="15"/>
      <c r="K677" s="15"/>
      <c r="L677" s="15"/>
      <c r="M677" s="15"/>
      <c r="N677" s="15"/>
      <c r="O677" s="15"/>
      <c r="P677" s="15"/>
      <c r="Q677" s="15"/>
      <c r="R677" s="15"/>
      <c r="S677" s="15"/>
      <c r="T677" s="15"/>
      <c r="U677" s="15"/>
    </row>
    <row r="678" spans="1:21">
      <c r="A678" s="15"/>
      <c r="B678" s="15"/>
      <c r="C678" s="15"/>
      <c r="D678" s="15"/>
      <c r="E678" s="15"/>
      <c r="F678" s="15"/>
      <c r="G678" s="15"/>
      <c r="H678" s="15"/>
      <c r="I678" s="15"/>
      <c r="J678" s="15"/>
      <c r="K678" s="15"/>
      <c r="L678" s="15"/>
      <c r="M678" s="15"/>
      <c r="N678" s="15"/>
      <c r="O678" s="15"/>
      <c r="P678" s="15"/>
      <c r="Q678" s="15"/>
      <c r="R678" s="15"/>
      <c r="S678" s="15"/>
      <c r="T678" s="15"/>
      <c r="U678" s="15"/>
    </row>
    <row r="679" spans="1:21">
      <c r="A679" s="15"/>
      <c r="B679" s="15"/>
      <c r="C679" s="15"/>
      <c r="D679" s="15"/>
      <c r="E679" s="15"/>
      <c r="F679" s="15"/>
      <c r="G679" s="15"/>
      <c r="H679" s="15"/>
      <c r="I679" s="15"/>
      <c r="J679" s="15"/>
      <c r="K679" s="15"/>
      <c r="L679" s="15"/>
      <c r="M679" s="15"/>
      <c r="N679" s="15"/>
      <c r="O679" s="15"/>
      <c r="P679" s="15"/>
      <c r="Q679" s="15"/>
      <c r="R679" s="15"/>
      <c r="S679" s="15"/>
      <c r="T679" s="15"/>
      <c r="U679" s="15"/>
    </row>
    <row r="680" spans="1:21">
      <c r="A680" s="15"/>
      <c r="B680" s="15"/>
      <c r="C680" s="15"/>
      <c r="D680" s="15"/>
      <c r="E680" s="15"/>
      <c r="F680" s="15"/>
      <c r="G680" s="15"/>
      <c r="H680" s="15"/>
      <c r="I680" s="15"/>
      <c r="J680" s="15"/>
      <c r="K680" s="15"/>
      <c r="L680" s="15"/>
      <c r="M680" s="15"/>
      <c r="N680" s="15"/>
      <c r="O680" s="15"/>
      <c r="P680" s="15"/>
      <c r="Q680" s="15"/>
      <c r="R680" s="15"/>
      <c r="S680" s="15"/>
      <c r="T680" s="15"/>
      <c r="U680" s="15"/>
    </row>
    <row r="681" spans="1:21">
      <c r="A681" s="15"/>
      <c r="B681" s="15"/>
      <c r="C681" s="15"/>
      <c r="D681" s="15"/>
      <c r="E681" s="15"/>
      <c r="F681" s="15"/>
      <c r="G681" s="15"/>
      <c r="H681" s="15"/>
      <c r="I681" s="15"/>
      <c r="J681" s="15"/>
      <c r="K681" s="15"/>
      <c r="L681" s="15"/>
      <c r="M681" s="15"/>
      <c r="N681" s="15"/>
      <c r="O681" s="15"/>
      <c r="P681" s="15"/>
      <c r="Q681" s="15"/>
      <c r="R681" s="15"/>
      <c r="S681" s="15"/>
      <c r="T681" s="15"/>
      <c r="U681" s="15"/>
    </row>
    <row r="682" spans="1:21">
      <c r="A682" s="15"/>
      <c r="B682" s="15"/>
      <c r="C682" s="15"/>
      <c r="D682" s="15"/>
      <c r="E682" s="15"/>
      <c r="F682" s="15"/>
      <c r="G682" s="15"/>
      <c r="H682" s="15"/>
      <c r="I682" s="15"/>
      <c r="J682" s="15"/>
      <c r="K682" s="15"/>
      <c r="L682" s="15"/>
      <c r="M682" s="15"/>
      <c r="N682" s="15"/>
      <c r="O682" s="15"/>
      <c r="P682" s="15"/>
      <c r="Q682" s="15"/>
      <c r="R682" s="15"/>
      <c r="S682" s="15"/>
      <c r="T682" s="15"/>
      <c r="U682" s="15"/>
    </row>
    <row r="683" spans="1:21">
      <c r="A683" s="15"/>
      <c r="B683" s="15"/>
      <c r="C683" s="15"/>
      <c r="D683" s="15"/>
      <c r="E683" s="15"/>
      <c r="F683" s="15"/>
      <c r="G683" s="15"/>
      <c r="H683" s="15"/>
      <c r="I683" s="15"/>
      <c r="J683" s="15"/>
      <c r="K683" s="15"/>
      <c r="L683" s="15"/>
      <c r="M683" s="15"/>
      <c r="N683" s="15"/>
      <c r="O683" s="15"/>
      <c r="P683" s="15"/>
      <c r="Q683" s="15"/>
      <c r="R683" s="15"/>
      <c r="S683" s="15"/>
      <c r="T683" s="15"/>
      <c r="U683" s="15"/>
    </row>
    <row r="684" spans="1:21">
      <c r="A684" s="15"/>
      <c r="B684" s="15"/>
      <c r="C684" s="15"/>
      <c r="D684" s="15"/>
      <c r="E684" s="15"/>
      <c r="F684" s="15"/>
      <c r="G684" s="15"/>
      <c r="H684" s="15"/>
      <c r="I684" s="15"/>
      <c r="J684" s="15"/>
      <c r="K684" s="15"/>
      <c r="L684" s="15"/>
      <c r="M684" s="15"/>
      <c r="N684" s="15"/>
      <c r="O684" s="15"/>
      <c r="P684" s="15"/>
      <c r="Q684" s="15"/>
      <c r="R684" s="15"/>
      <c r="S684" s="15"/>
      <c r="T684" s="15"/>
      <c r="U684" s="15"/>
    </row>
    <row r="685" spans="1:21">
      <c r="A685" s="15"/>
      <c r="B685" s="15"/>
      <c r="C685" s="15"/>
      <c r="D685" s="15"/>
      <c r="E685" s="15"/>
      <c r="F685" s="15"/>
      <c r="G685" s="15"/>
      <c r="H685" s="15"/>
      <c r="I685" s="15"/>
      <c r="J685" s="15"/>
      <c r="K685" s="15"/>
      <c r="L685" s="15"/>
      <c r="M685" s="15"/>
      <c r="N685" s="15"/>
      <c r="O685" s="15"/>
      <c r="P685" s="15"/>
      <c r="Q685" s="15"/>
      <c r="R685" s="15"/>
      <c r="S685" s="15"/>
      <c r="T685" s="15"/>
      <c r="U685" s="15"/>
    </row>
    <row r="686" spans="1:21">
      <c r="A686" s="15"/>
      <c r="B686" s="15"/>
      <c r="C686" s="15"/>
      <c r="D686" s="15"/>
      <c r="E686" s="15"/>
      <c r="F686" s="15"/>
      <c r="G686" s="15"/>
      <c r="H686" s="15"/>
      <c r="I686" s="15"/>
      <c r="J686" s="15"/>
      <c r="K686" s="15"/>
      <c r="L686" s="15"/>
      <c r="M686" s="15"/>
      <c r="N686" s="15"/>
      <c r="O686" s="15"/>
      <c r="P686" s="15"/>
      <c r="Q686" s="15"/>
      <c r="R686" s="15"/>
      <c r="S686" s="15"/>
      <c r="T686" s="15"/>
      <c r="U686" s="15"/>
    </row>
    <row r="687" spans="1:21">
      <c r="A687" s="15"/>
      <c r="B687" s="15"/>
      <c r="C687" s="15"/>
      <c r="D687" s="15"/>
      <c r="E687" s="15"/>
      <c r="F687" s="15"/>
      <c r="G687" s="15"/>
      <c r="H687" s="15"/>
      <c r="I687" s="15"/>
      <c r="J687" s="15"/>
      <c r="K687" s="15"/>
      <c r="L687" s="15"/>
      <c r="M687" s="15"/>
      <c r="N687" s="15"/>
      <c r="O687" s="15"/>
      <c r="P687" s="15"/>
      <c r="Q687" s="15"/>
      <c r="R687" s="15"/>
      <c r="S687" s="15"/>
      <c r="T687" s="15"/>
      <c r="U687" s="15"/>
    </row>
    <row r="688" spans="1:21">
      <c r="A688" s="15"/>
      <c r="B688" s="15"/>
      <c r="C688" s="15"/>
      <c r="D688" s="15"/>
      <c r="E688" s="15"/>
      <c r="F688" s="15"/>
      <c r="G688" s="15"/>
      <c r="H688" s="15"/>
      <c r="I688" s="15"/>
      <c r="J688" s="15"/>
      <c r="K688" s="15"/>
      <c r="L688" s="15"/>
      <c r="M688" s="15"/>
      <c r="N688" s="15"/>
      <c r="O688" s="15"/>
      <c r="P688" s="15"/>
      <c r="Q688" s="15"/>
      <c r="R688" s="15"/>
      <c r="S688" s="15"/>
      <c r="T688" s="15"/>
      <c r="U688" s="15"/>
    </row>
    <row r="689" spans="1:21">
      <c r="A689" s="15"/>
      <c r="B689" s="15"/>
      <c r="C689" s="15"/>
      <c r="D689" s="15"/>
      <c r="E689" s="15"/>
      <c r="F689" s="15"/>
      <c r="G689" s="15"/>
      <c r="H689" s="15"/>
      <c r="I689" s="15"/>
      <c r="J689" s="15"/>
      <c r="K689" s="15"/>
      <c r="L689" s="15"/>
      <c r="M689" s="15"/>
      <c r="N689" s="15"/>
      <c r="O689" s="15"/>
      <c r="P689" s="15"/>
      <c r="Q689" s="15"/>
      <c r="R689" s="15"/>
      <c r="S689" s="15"/>
      <c r="T689" s="15"/>
      <c r="U689" s="15"/>
    </row>
    <row r="690" spans="1:21">
      <c r="A690" s="15"/>
      <c r="B690" s="15"/>
      <c r="C690" s="15"/>
      <c r="D690" s="15"/>
      <c r="E690" s="15"/>
      <c r="F690" s="15"/>
      <c r="G690" s="15"/>
      <c r="H690" s="15"/>
      <c r="I690" s="15"/>
      <c r="J690" s="15"/>
      <c r="K690" s="15"/>
      <c r="L690" s="15"/>
      <c r="M690" s="15"/>
      <c r="N690" s="15"/>
      <c r="O690" s="15"/>
      <c r="P690" s="15"/>
      <c r="Q690" s="15"/>
      <c r="R690" s="15"/>
      <c r="S690" s="15"/>
      <c r="T690" s="15"/>
      <c r="U690" s="15"/>
    </row>
    <row r="691" spans="1:21">
      <c r="A691" s="15"/>
      <c r="B691" s="15"/>
      <c r="C691" s="15"/>
      <c r="D691" s="15"/>
      <c r="E691" s="15"/>
      <c r="F691" s="15"/>
      <c r="G691" s="15"/>
      <c r="H691" s="15"/>
      <c r="I691" s="15"/>
      <c r="J691" s="15"/>
      <c r="K691" s="15"/>
      <c r="L691" s="15"/>
      <c r="M691" s="15"/>
      <c r="N691" s="15"/>
      <c r="O691" s="15"/>
      <c r="P691" s="15"/>
      <c r="Q691" s="15"/>
      <c r="R691" s="15"/>
      <c r="S691" s="15"/>
      <c r="T691" s="15"/>
      <c r="U691" s="15"/>
    </row>
    <row r="692" spans="1:21">
      <c r="A692" s="15"/>
      <c r="B692" s="15"/>
      <c r="C692" s="15"/>
      <c r="D692" s="15"/>
      <c r="E692" s="15"/>
      <c r="F692" s="15"/>
      <c r="G692" s="15"/>
      <c r="H692" s="15"/>
      <c r="I692" s="15"/>
      <c r="J692" s="15"/>
      <c r="K692" s="15"/>
      <c r="L692" s="15"/>
      <c r="M692" s="15"/>
      <c r="N692" s="15"/>
      <c r="O692" s="15"/>
      <c r="P692" s="15"/>
      <c r="Q692" s="15"/>
      <c r="R692" s="15"/>
      <c r="S692" s="15"/>
      <c r="T692" s="15"/>
      <c r="U692" s="15"/>
    </row>
    <row r="693" spans="1:21">
      <c r="A693" s="15"/>
      <c r="B693" s="15"/>
      <c r="C693" s="15"/>
      <c r="D693" s="15"/>
      <c r="E693" s="15"/>
      <c r="F693" s="15"/>
      <c r="G693" s="15"/>
      <c r="H693" s="15"/>
      <c r="I693" s="15"/>
      <c r="J693" s="15"/>
      <c r="K693" s="15"/>
      <c r="L693" s="15"/>
      <c r="M693" s="15"/>
      <c r="N693" s="15"/>
      <c r="O693" s="15"/>
      <c r="P693" s="15"/>
      <c r="Q693" s="15"/>
      <c r="R693" s="15"/>
      <c r="S693" s="15"/>
      <c r="T693" s="15"/>
      <c r="U693" s="15"/>
    </row>
    <row r="694" spans="1:21">
      <c r="A694" s="15"/>
      <c r="B694" s="15"/>
      <c r="C694" s="15"/>
      <c r="D694" s="15"/>
      <c r="E694" s="15"/>
      <c r="F694" s="15"/>
      <c r="G694" s="15"/>
      <c r="H694" s="15"/>
      <c r="I694" s="15"/>
      <c r="J694" s="15"/>
      <c r="K694" s="15"/>
      <c r="L694" s="15"/>
      <c r="M694" s="15"/>
      <c r="N694" s="15"/>
      <c r="O694" s="15"/>
      <c r="P694" s="15"/>
      <c r="Q694" s="15"/>
      <c r="R694" s="15"/>
      <c r="S694" s="15"/>
      <c r="T694" s="15"/>
      <c r="U694" s="15"/>
    </row>
    <row r="695" spans="1:21">
      <c r="A695" s="15"/>
      <c r="B695" s="15"/>
      <c r="C695" s="15"/>
      <c r="D695" s="15"/>
      <c r="E695" s="15"/>
      <c r="F695" s="15"/>
      <c r="G695" s="15"/>
      <c r="H695" s="15"/>
      <c r="I695" s="15"/>
      <c r="J695" s="15"/>
      <c r="K695" s="15"/>
      <c r="L695" s="15"/>
      <c r="M695" s="15"/>
      <c r="N695" s="15"/>
      <c r="O695" s="15"/>
      <c r="P695" s="15"/>
      <c r="Q695" s="15"/>
      <c r="R695" s="15"/>
      <c r="S695" s="15"/>
      <c r="T695" s="15"/>
      <c r="U695" s="15"/>
    </row>
    <row r="696" spans="1:21">
      <c r="A696" s="15"/>
      <c r="B696" s="15"/>
      <c r="C696" s="15"/>
      <c r="D696" s="15"/>
      <c r="E696" s="15"/>
      <c r="F696" s="15"/>
      <c r="G696" s="15"/>
      <c r="H696" s="15"/>
      <c r="I696" s="15"/>
      <c r="J696" s="15"/>
      <c r="K696" s="15"/>
      <c r="L696" s="15"/>
      <c r="M696" s="15"/>
      <c r="N696" s="15"/>
      <c r="O696" s="15"/>
      <c r="P696" s="15"/>
      <c r="Q696" s="15"/>
      <c r="R696" s="15"/>
      <c r="S696" s="15"/>
      <c r="T696" s="15"/>
      <c r="U696" s="15"/>
    </row>
    <row r="697" spans="1:21">
      <c r="A697" s="15"/>
      <c r="B697" s="15"/>
      <c r="C697" s="15"/>
      <c r="D697" s="15"/>
      <c r="E697" s="15"/>
      <c r="F697" s="15"/>
      <c r="G697" s="15"/>
      <c r="H697" s="15"/>
      <c r="I697" s="15"/>
      <c r="J697" s="15"/>
      <c r="K697" s="15"/>
      <c r="L697" s="15"/>
      <c r="M697" s="15"/>
      <c r="N697" s="15"/>
      <c r="O697" s="15"/>
      <c r="P697" s="15"/>
      <c r="Q697" s="15"/>
      <c r="R697" s="15"/>
      <c r="S697" s="15"/>
      <c r="T697" s="15"/>
      <c r="U697" s="15"/>
    </row>
    <row r="698" spans="1:21">
      <c r="A698" s="15"/>
      <c r="B698" s="15"/>
      <c r="C698" s="15"/>
      <c r="D698" s="15"/>
      <c r="E698" s="15"/>
      <c r="F698" s="15"/>
      <c r="G698" s="15"/>
      <c r="H698" s="15"/>
      <c r="I698" s="15"/>
      <c r="J698" s="15"/>
      <c r="K698" s="15"/>
      <c r="L698" s="15"/>
      <c r="M698" s="15"/>
      <c r="N698" s="15"/>
      <c r="O698" s="15"/>
      <c r="P698" s="15"/>
      <c r="Q698" s="15"/>
      <c r="R698" s="15"/>
      <c r="S698" s="15"/>
      <c r="T698" s="15"/>
      <c r="U698" s="15"/>
    </row>
    <row r="699" spans="1:21">
      <c r="A699" s="15"/>
      <c r="B699" s="15"/>
      <c r="C699" s="15"/>
      <c r="D699" s="15"/>
      <c r="E699" s="15"/>
      <c r="F699" s="15"/>
      <c r="G699" s="15"/>
      <c r="H699" s="15"/>
      <c r="I699" s="15"/>
      <c r="J699" s="15"/>
      <c r="K699" s="15"/>
      <c r="L699" s="15"/>
      <c r="M699" s="15"/>
      <c r="N699" s="15"/>
      <c r="O699" s="15"/>
      <c r="P699" s="15"/>
      <c r="Q699" s="15"/>
      <c r="R699" s="15"/>
      <c r="S699" s="15"/>
      <c r="T699" s="15"/>
      <c r="U699" s="15"/>
    </row>
    <row r="700" spans="1:21">
      <c r="A700" s="15"/>
      <c r="B700" s="15"/>
      <c r="C700" s="15"/>
      <c r="D700" s="15"/>
      <c r="E700" s="15"/>
      <c r="F700" s="15"/>
      <c r="G700" s="15"/>
      <c r="H700" s="15"/>
      <c r="I700" s="15"/>
      <c r="J700" s="15"/>
      <c r="K700" s="15"/>
      <c r="L700" s="15"/>
      <c r="M700" s="15"/>
      <c r="N700" s="15"/>
      <c r="O700" s="15"/>
      <c r="P700" s="15"/>
      <c r="Q700" s="15"/>
      <c r="R700" s="15"/>
      <c r="S700" s="15"/>
      <c r="T700" s="15"/>
      <c r="U700" s="15"/>
    </row>
    <row r="701" spans="1:21">
      <c r="A701" s="15"/>
      <c r="B701" s="15"/>
      <c r="C701" s="15"/>
      <c r="D701" s="15"/>
      <c r="E701" s="15"/>
      <c r="F701" s="15"/>
      <c r="G701" s="15"/>
      <c r="H701" s="15"/>
      <c r="I701" s="15"/>
      <c r="J701" s="15"/>
      <c r="K701" s="15"/>
      <c r="L701" s="15"/>
      <c r="M701" s="15"/>
      <c r="N701" s="15"/>
      <c r="O701" s="15"/>
      <c r="P701" s="15"/>
      <c r="Q701" s="15"/>
      <c r="R701" s="15"/>
      <c r="S701" s="15"/>
      <c r="T701" s="15"/>
      <c r="U701" s="15"/>
    </row>
    <row r="702" spans="1:21">
      <c r="A702" s="15"/>
      <c r="B702" s="15"/>
      <c r="C702" s="15"/>
      <c r="D702" s="15"/>
      <c r="E702" s="15"/>
      <c r="F702" s="15"/>
      <c r="G702" s="15"/>
      <c r="H702" s="15"/>
      <c r="I702" s="15"/>
      <c r="J702" s="15"/>
      <c r="K702" s="15"/>
      <c r="L702" s="15"/>
      <c r="M702" s="15"/>
      <c r="N702" s="15"/>
      <c r="O702" s="15"/>
      <c r="P702" s="15"/>
      <c r="Q702" s="15"/>
      <c r="R702" s="15"/>
      <c r="S702" s="15"/>
      <c r="T702" s="15"/>
      <c r="U702" s="15"/>
    </row>
    <row r="703" spans="1:21">
      <c r="A703" s="15"/>
      <c r="B703" s="15"/>
      <c r="C703" s="15"/>
      <c r="D703" s="15"/>
      <c r="E703" s="15"/>
      <c r="F703" s="15"/>
      <c r="G703" s="15"/>
      <c r="H703" s="15"/>
      <c r="I703" s="15"/>
      <c r="J703" s="15"/>
      <c r="K703" s="15"/>
      <c r="L703" s="15"/>
      <c r="M703" s="15"/>
      <c r="N703" s="15"/>
      <c r="O703" s="15"/>
      <c r="P703" s="15"/>
      <c r="Q703" s="15"/>
      <c r="R703" s="15"/>
      <c r="S703" s="15"/>
      <c r="T703" s="15"/>
      <c r="U703" s="15"/>
    </row>
    <row r="704" spans="1:21">
      <c r="A704" s="15"/>
      <c r="B704" s="15"/>
      <c r="C704" s="15"/>
      <c r="D704" s="15"/>
      <c r="E704" s="15"/>
      <c r="F704" s="15"/>
      <c r="G704" s="15"/>
      <c r="H704" s="15"/>
      <c r="I704" s="15"/>
      <c r="J704" s="15"/>
      <c r="K704" s="15"/>
      <c r="L704" s="15"/>
      <c r="M704" s="15"/>
      <c r="N704" s="15"/>
      <c r="O704" s="15"/>
      <c r="P704" s="15"/>
      <c r="Q704" s="15"/>
      <c r="R704" s="15"/>
      <c r="S704" s="15"/>
      <c r="T704" s="15"/>
      <c r="U704" s="15"/>
    </row>
    <row r="705" spans="1:21">
      <c r="A705" s="15"/>
      <c r="B705" s="15"/>
      <c r="C705" s="15"/>
      <c r="D705" s="15"/>
      <c r="E705" s="15"/>
      <c r="F705" s="15"/>
      <c r="G705" s="15"/>
      <c r="H705" s="15"/>
      <c r="I705" s="15"/>
      <c r="J705" s="15"/>
      <c r="K705" s="15"/>
      <c r="L705" s="15"/>
      <c r="M705" s="15"/>
      <c r="N705" s="15"/>
      <c r="O705" s="15"/>
      <c r="P705" s="15"/>
      <c r="Q705" s="15"/>
      <c r="R705" s="15"/>
      <c r="S705" s="15"/>
      <c r="T705" s="15"/>
      <c r="U705" s="15"/>
    </row>
    <row r="706" spans="1:21">
      <c r="A706" s="15"/>
      <c r="B706" s="15"/>
      <c r="C706" s="15"/>
      <c r="D706" s="15"/>
      <c r="E706" s="15"/>
      <c r="F706" s="15"/>
      <c r="G706" s="15"/>
      <c r="H706" s="15"/>
      <c r="I706" s="15"/>
      <c r="J706" s="15"/>
      <c r="K706" s="15"/>
      <c r="L706" s="15"/>
      <c r="M706" s="15"/>
      <c r="N706" s="15"/>
      <c r="O706" s="15"/>
      <c r="P706" s="15"/>
      <c r="Q706" s="15"/>
      <c r="R706" s="15"/>
      <c r="S706" s="15"/>
      <c r="T706" s="15"/>
      <c r="U706" s="15"/>
    </row>
    <row r="707" spans="1:21">
      <c r="A707" s="15"/>
      <c r="B707" s="15"/>
      <c r="C707" s="15"/>
      <c r="D707" s="15"/>
      <c r="E707" s="15"/>
      <c r="F707" s="15"/>
      <c r="G707" s="15"/>
      <c r="H707" s="15"/>
      <c r="I707" s="15"/>
      <c r="J707" s="15"/>
      <c r="K707" s="15"/>
      <c r="L707" s="15"/>
      <c r="M707" s="15"/>
      <c r="N707" s="15"/>
      <c r="O707" s="15"/>
      <c r="P707" s="15"/>
      <c r="Q707" s="15"/>
      <c r="R707" s="15"/>
      <c r="S707" s="15"/>
      <c r="T707" s="15"/>
      <c r="U707" s="15"/>
    </row>
    <row r="708" spans="1:21">
      <c r="A708" s="15"/>
      <c r="B708" s="15"/>
      <c r="C708" s="15"/>
      <c r="D708" s="15"/>
      <c r="E708" s="15"/>
      <c r="F708" s="15"/>
      <c r="G708" s="15"/>
      <c r="H708" s="15"/>
      <c r="I708" s="15"/>
      <c r="J708" s="15"/>
      <c r="K708" s="15"/>
      <c r="L708" s="15"/>
      <c r="M708" s="15"/>
      <c r="N708" s="15"/>
      <c r="O708" s="15"/>
      <c r="P708" s="15"/>
      <c r="Q708" s="15"/>
      <c r="R708" s="15"/>
      <c r="S708" s="15"/>
      <c r="T708" s="15"/>
      <c r="U708" s="15"/>
    </row>
    <row r="709" spans="1:21">
      <c r="A709" s="15"/>
      <c r="B709" s="15"/>
      <c r="C709" s="15"/>
      <c r="D709" s="15"/>
      <c r="E709" s="15"/>
      <c r="F709" s="15"/>
      <c r="G709" s="15"/>
      <c r="H709" s="15"/>
      <c r="I709" s="15"/>
      <c r="J709" s="15"/>
      <c r="K709" s="15"/>
      <c r="L709" s="15"/>
      <c r="M709" s="15"/>
      <c r="N709" s="15"/>
      <c r="O709" s="15"/>
      <c r="P709" s="15"/>
      <c r="Q709" s="15"/>
      <c r="R709" s="15"/>
      <c r="S709" s="15"/>
      <c r="T709" s="15"/>
      <c r="U709" s="15"/>
    </row>
    <row r="710" spans="1:21">
      <c r="A710" s="15"/>
      <c r="B710" s="15"/>
      <c r="C710" s="15"/>
      <c r="D710" s="15"/>
      <c r="E710" s="15"/>
      <c r="F710" s="15"/>
      <c r="G710" s="15"/>
      <c r="H710" s="15"/>
      <c r="I710" s="15"/>
      <c r="J710" s="15"/>
      <c r="K710" s="15"/>
      <c r="L710" s="15"/>
      <c r="M710" s="15"/>
      <c r="N710" s="15"/>
      <c r="O710" s="15"/>
      <c r="P710" s="15"/>
      <c r="Q710" s="15"/>
      <c r="R710" s="15"/>
      <c r="S710" s="15"/>
      <c r="T710" s="15"/>
      <c r="U710" s="15"/>
    </row>
    <row r="711" spans="1:21">
      <c r="A711" s="15"/>
      <c r="B711" s="15"/>
      <c r="C711" s="15"/>
      <c r="D711" s="15"/>
      <c r="E711" s="15"/>
      <c r="F711" s="15"/>
      <c r="G711" s="15"/>
      <c r="H711" s="15"/>
      <c r="I711" s="15"/>
      <c r="J711" s="15"/>
      <c r="K711" s="15"/>
      <c r="L711" s="15"/>
      <c r="M711" s="15"/>
      <c r="N711" s="15"/>
      <c r="O711" s="15"/>
      <c r="P711" s="15"/>
      <c r="Q711" s="15"/>
      <c r="R711" s="15"/>
      <c r="S711" s="15"/>
      <c r="T711" s="15"/>
      <c r="U711" s="15"/>
    </row>
    <row r="712" spans="1:21">
      <c r="A712" s="15"/>
      <c r="B712" s="15"/>
      <c r="C712" s="15"/>
      <c r="D712" s="15"/>
      <c r="E712" s="15"/>
      <c r="F712" s="15"/>
      <c r="G712" s="15"/>
      <c r="H712" s="15"/>
      <c r="I712" s="15"/>
      <c r="J712" s="15"/>
      <c r="K712" s="15"/>
      <c r="L712" s="15"/>
      <c r="M712" s="15"/>
      <c r="N712" s="15"/>
      <c r="O712" s="15"/>
      <c r="P712" s="15"/>
      <c r="Q712" s="15"/>
      <c r="R712" s="15"/>
      <c r="S712" s="15"/>
      <c r="T712" s="15"/>
      <c r="U712" s="15"/>
    </row>
    <row r="713" spans="1:21">
      <c r="A713" s="15"/>
      <c r="B713" s="15"/>
      <c r="C713" s="15"/>
      <c r="D713" s="15"/>
      <c r="E713" s="15"/>
      <c r="F713" s="15"/>
      <c r="G713" s="15"/>
      <c r="H713" s="15"/>
      <c r="I713" s="15"/>
      <c r="J713" s="15"/>
      <c r="K713" s="15"/>
      <c r="L713" s="15"/>
      <c r="M713" s="15"/>
      <c r="N713" s="15"/>
      <c r="O713" s="15"/>
      <c r="P713" s="15"/>
      <c r="Q713" s="15"/>
      <c r="R713" s="15"/>
      <c r="S713" s="15"/>
      <c r="T713" s="15"/>
      <c r="U713" s="15"/>
    </row>
    <row r="714" spans="1:21">
      <c r="A714" s="15"/>
      <c r="B714" s="15"/>
      <c r="C714" s="15"/>
      <c r="D714" s="15"/>
      <c r="E714" s="15"/>
      <c r="F714" s="15"/>
      <c r="G714" s="15"/>
      <c r="H714" s="15"/>
      <c r="I714" s="15"/>
      <c r="J714" s="15"/>
      <c r="K714" s="15"/>
      <c r="L714" s="15"/>
      <c r="M714" s="15"/>
      <c r="N714" s="15"/>
      <c r="O714" s="15"/>
      <c r="P714" s="15"/>
      <c r="Q714" s="15"/>
      <c r="R714" s="15"/>
      <c r="S714" s="15"/>
      <c r="T714" s="15"/>
      <c r="U714" s="15"/>
    </row>
    <row r="715" spans="1:21">
      <c r="A715" s="15"/>
      <c r="B715" s="15"/>
      <c r="C715" s="15"/>
      <c r="D715" s="15"/>
      <c r="E715" s="15"/>
      <c r="F715" s="15"/>
      <c r="G715" s="15"/>
      <c r="H715" s="15"/>
      <c r="I715" s="15"/>
      <c r="J715" s="15"/>
      <c r="K715" s="15"/>
      <c r="L715" s="15"/>
      <c r="M715" s="15"/>
      <c r="N715" s="15"/>
      <c r="O715" s="15"/>
      <c r="P715" s="15"/>
      <c r="Q715" s="15"/>
      <c r="R715" s="15"/>
      <c r="S715" s="15"/>
      <c r="T715" s="15"/>
      <c r="U715" s="15"/>
    </row>
    <row r="716" spans="1:21">
      <c r="A716" s="15"/>
      <c r="B716" s="15"/>
      <c r="C716" s="15"/>
      <c r="D716" s="15"/>
      <c r="E716" s="15"/>
      <c r="F716" s="15"/>
      <c r="G716" s="15"/>
      <c r="H716" s="15"/>
      <c r="I716" s="15"/>
      <c r="J716" s="15"/>
      <c r="K716" s="15"/>
      <c r="L716" s="15"/>
      <c r="M716" s="15"/>
      <c r="N716" s="15"/>
      <c r="O716" s="15"/>
      <c r="P716" s="15"/>
      <c r="Q716" s="15"/>
      <c r="R716" s="15"/>
      <c r="S716" s="15"/>
      <c r="T716" s="15"/>
      <c r="U716" s="15"/>
    </row>
    <row r="717" spans="1:21">
      <c r="A717" s="15"/>
      <c r="B717" s="15"/>
      <c r="C717" s="15"/>
      <c r="D717" s="15"/>
      <c r="E717" s="15"/>
      <c r="F717" s="15"/>
      <c r="G717" s="15"/>
      <c r="H717" s="15"/>
      <c r="I717" s="15"/>
      <c r="J717" s="15"/>
      <c r="K717" s="15"/>
      <c r="L717" s="15"/>
      <c r="M717" s="15"/>
      <c r="N717" s="15"/>
      <c r="O717" s="15"/>
      <c r="P717" s="15"/>
      <c r="Q717" s="15"/>
      <c r="R717" s="15"/>
      <c r="S717" s="15"/>
      <c r="T717" s="15"/>
      <c r="U717" s="15"/>
    </row>
    <row r="718" spans="1:21">
      <c r="A718" s="15"/>
      <c r="B718" s="15"/>
      <c r="C718" s="15"/>
      <c r="D718" s="15"/>
      <c r="E718" s="15"/>
      <c r="F718" s="15"/>
      <c r="G718" s="15"/>
      <c r="H718" s="15"/>
      <c r="I718" s="15"/>
      <c r="J718" s="15"/>
      <c r="K718" s="15"/>
      <c r="L718" s="15"/>
      <c r="M718" s="15"/>
      <c r="N718" s="15"/>
      <c r="O718" s="15"/>
      <c r="P718" s="15"/>
      <c r="Q718" s="15"/>
      <c r="R718" s="15"/>
      <c r="S718" s="15"/>
      <c r="T718" s="15"/>
      <c r="U718" s="15"/>
    </row>
    <row r="719" spans="1:21">
      <c r="A719" s="15"/>
      <c r="B719" s="15"/>
      <c r="C719" s="15"/>
      <c r="D719" s="15"/>
      <c r="E719" s="15"/>
      <c r="F719" s="15"/>
      <c r="G719" s="15"/>
      <c r="H719" s="15"/>
      <c r="I719" s="15"/>
      <c r="J719" s="15"/>
      <c r="K719" s="15"/>
      <c r="L719" s="15"/>
      <c r="M719" s="15"/>
      <c r="N719" s="15"/>
      <c r="O719" s="15"/>
      <c r="P719" s="15"/>
      <c r="Q719" s="15"/>
      <c r="R719" s="15"/>
      <c r="S719" s="15"/>
      <c r="T719" s="15"/>
      <c r="U719" s="15"/>
    </row>
    <row r="720" spans="1:21">
      <c r="A720" s="15"/>
      <c r="B720" s="15"/>
      <c r="C720" s="15"/>
      <c r="D720" s="15"/>
      <c r="E720" s="15"/>
      <c r="F720" s="15"/>
      <c r="G720" s="15"/>
      <c r="H720" s="15"/>
      <c r="I720" s="15"/>
      <c r="J720" s="15"/>
      <c r="K720" s="15"/>
      <c r="L720" s="15"/>
      <c r="M720" s="15"/>
      <c r="N720" s="15"/>
      <c r="O720" s="15"/>
      <c r="P720" s="15"/>
      <c r="Q720" s="15"/>
      <c r="R720" s="15"/>
      <c r="S720" s="15"/>
      <c r="T720" s="15"/>
      <c r="U720" s="15"/>
    </row>
    <row r="721" spans="1:21">
      <c r="A721" s="15"/>
      <c r="B721" s="15"/>
      <c r="C721" s="15"/>
      <c r="D721" s="15"/>
      <c r="E721" s="15"/>
      <c r="F721" s="15"/>
      <c r="G721" s="15"/>
      <c r="H721" s="15"/>
      <c r="I721" s="15"/>
      <c r="J721" s="15"/>
      <c r="K721" s="15"/>
      <c r="L721" s="15"/>
      <c r="M721" s="15"/>
      <c r="N721" s="15"/>
      <c r="O721" s="15"/>
      <c r="P721" s="15"/>
      <c r="Q721" s="15"/>
      <c r="R721" s="15"/>
      <c r="S721" s="15"/>
      <c r="T721" s="15"/>
      <c r="U721" s="15"/>
    </row>
    <row r="722" spans="1:21">
      <c r="A722" s="15"/>
      <c r="B722" s="15"/>
      <c r="C722" s="15"/>
      <c r="D722" s="15"/>
      <c r="E722" s="15"/>
      <c r="F722" s="15"/>
      <c r="G722" s="15"/>
      <c r="H722" s="15"/>
      <c r="I722" s="15"/>
      <c r="J722" s="15"/>
      <c r="K722" s="15"/>
      <c r="L722" s="15"/>
      <c r="M722" s="15"/>
      <c r="N722" s="15"/>
      <c r="O722" s="15"/>
      <c r="P722" s="15"/>
      <c r="Q722" s="15"/>
      <c r="R722" s="15"/>
      <c r="S722" s="15"/>
      <c r="T722" s="15"/>
      <c r="U722" s="15"/>
    </row>
    <row r="723" spans="1:21">
      <c r="A723" s="15"/>
      <c r="B723" s="15"/>
      <c r="C723" s="15"/>
      <c r="D723" s="15"/>
      <c r="E723" s="15"/>
      <c r="F723" s="15"/>
      <c r="G723" s="15"/>
      <c r="H723" s="15"/>
      <c r="I723" s="15"/>
      <c r="J723" s="15"/>
      <c r="K723" s="15"/>
      <c r="L723" s="15"/>
      <c r="M723" s="15"/>
      <c r="N723" s="15"/>
      <c r="O723" s="15"/>
      <c r="P723" s="15"/>
      <c r="Q723" s="15"/>
      <c r="R723" s="15"/>
      <c r="S723" s="15"/>
      <c r="T723" s="15"/>
      <c r="U723" s="15"/>
    </row>
    <row r="724" spans="1:21">
      <c r="A724" s="15"/>
      <c r="B724" s="15"/>
      <c r="C724" s="15"/>
      <c r="D724" s="15"/>
      <c r="E724" s="15"/>
      <c r="F724" s="15"/>
      <c r="G724" s="15"/>
      <c r="H724" s="15"/>
      <c r="I724" s="15"/>
      <c r="J724" s="15"/>
      <c r="K724" s="15"/>
      <c r="L724" s="15"/>
      <c r="M724" s="15"/>
      <c r="N724" s="15"/>
      <c r="O724" s="15"/>
      <c r="P724" s="15"/>
      <c r="Q724" s="15"/>
      <c r="R724" s="15"/>
      <c r="S724" s="15"/>
      <c r="T724" s="15"/>
      <c r="U724" s="15"/>
    </row>
    <row r="725" spans="1:21">
      <c r="A725" s="15"/>
      <c r="B725" s="15"/>
      <c r="C725" s="15"/>
      <c r="D725" s="15"/>
      <c r="E725" s="15"/>
      <c r="F725" s="15"/>
      <c r="G725" s="15"/>
      <c r="H725" s="15"/>
      <c r="I725" s="15"/>
      <c r="J725" s="15"/>
      <c r="K725" s="15"/>
      <c r="L725" s="15"/>
      <c r="M725" s="15"/>
      <c r="N725" s="15"/>
      <c r="O725" s="15"/>
      <c r="P725" s="15"/>
      <c r="Q725" s="15"/>
      <c r="R725" s="15"/>
      <c r="S725" s="15"/>
      <c r="T725" s="15"/>
      <c r="U725" s="15"/>
    </row>
    <row r="726" spans="1:21">
      <c r="A726" s="15"/>
      <c r="B726" s="15"/>
      <c r="C726" s="15"/>
      <c r="D726" s="15"/>
      <c r="E726" s="15"/>
      <c r="F726" s="15"/>
      <c r="G726" s="15"/>
      <c r="H726" s="15"/>
      <c r="I726" s="15"/>
      <c r="J726" s="15"/>
      <c r="K726" s="15"/>
      <c r="L726" s="15"/>
      <c r="M726" s="15"/>
      <c r="N726" s="15"/>
      <c r="O726" s="15"/>
      <c r="P726" s="15"/>
      <c r="Q726" s="15"/>
      <c r="R726" s="15"/>
      <c r="S726" s="15"/>
      <c r="T726" s="15"/>
      <c r="U726" s="15"/>
    </row>
    <row r="727" spans="1:21">
      <c r="A727" s="15"/>
      <c r="B727" s="15"/>
      <c r="C727" s="15"/>
      <c r="D727" s="15"/>
      <c r="E727" s="15"/>
      <c r="F727" s="15"/>
      <c r="G727" s="15"/>
      <c r="H727" s="15"/>
      <c r="I727" s="15"/>
      <c r="J727" s="15"/>
      <c r="K727" s="15"/>
      <c r="L727" s="15"/>
      <c r="M727" s="15"/>
      <c r="N727" s="15"/>
      <c r="O727" s="15"/>
      <c r="P727" s="15"/>
      <c r="Q727" s="15"/>
      <c r="R727" s="15"/>
      <c r="S727" s="15"/>
      <c r="T727" s="15"/>
      <c r="U727" s="15"/>
    </row>
    <row r="728" spans="1:21">
      <c r="A728" s="15"/>
      <c r="B728" s="15"/>
      <c r="C728" s="15"/>
      <c r="D728" s="15"/>
      <c r="E728" s="15"/>
      <c r="F728" s="15"/>
      <c r="G728" s="15"/>
      <c r="H728" s="15"/>
      <c r="I728" s="15"/>
      <c r="J728" s="15"/>
      <c r="K728" s="15"/>
      <c r="L728" s="15"/>
      <c r="M728" s="15"/>
      <c r="N728" s="15"/>
      <c r="O728" s="15"/>
      <c r="P728" s="15"/>
      <c r="Q728" s="15"/>
      <c r="R728" s="15"/>
      <c r="S728" s="15"/>
      <c r="T728" s="15"/>
      <c r="U728" s="15"/>
    </row>
    <row r="729" spans="1:21">
      <c r="A729" s="15"/>
      <c r="B729" s="15"/>
      <c r="C729" s="15"/>
      <c r="D729" s="15"/>
      <c r="E729" s="15"/>
      <c r="F729" s="15"/>
      <c r="G729" s="15"/>
      <c r="H729" s="15"/>
      <c r="I729" s="15"/>
      <c r="J729" s="15"/>
      <c r="K729" s="15"/>
      <c r="L729" s="15"/>
      <c r="M729" s="15"/>
      <c r="N729" s="15"/>
      <c r="O729" s="15"/>
      <c r="P729" s="15"/>
      <c r="Q729" s="15"/>
      <c r="R729" s="15"/>
      <c r="S729" s="15"/>
      <c r="T729" s="15"/>
      <c r="U729" s="15"/>
    </row>
    <row r="730" spans="1:21">
      <c r="A730" s="15"/>
      <c r="B730" s="15"/>
      <c r="C730" s="15"/>
      <c r="D730" s="15"/>
      <c r="E730" s="15"/>
      <c r="F730" s="15"/>
      <c r="G730" s="15"/>
      <c r="H730" s="15"/>
      <c r="I730" s="15"/>
      <c r="J730" s="15"/>
      <c r="K730" s="15"/>
      <c r="L730" s="15"/>
      <c r="M730" s="15"/>
      <c r="N730" s="15"/>
      <c r="O730" s="15"/>
      <c r="P730" s="15"/>
      <c r="Q730" s="15"/>
      <c r="R730" s="15"/>
      <c r="S730" s="15"/>
      <c r="T730" s="15"/>
      <c r="U730" s="15"/>
    </row>
    <row r="731" spans="1:21">
      <c r="A731" s="15"/>
      <c r="B731" s="15"/>
      <c r="C731" s="15"/>
      <c r="D731" s="15"/>
      <c r="E731" s="15"/>
      <c r="F731" s="15"/>
      <c r="G731" s="15"/>
      <c r="H731" s="15"/>
      <c r="I731" s="15"/>
      <c r="J731" s="15"/>
      <c r="K731" s="15"/>
      <c r="L731" s="15"/>
      <c r="M731" s="15"/>
      <c r="N731" s="15"/>
      <c r="O731" s="15"/>
      <c r="P731" s="15"/>
      <c r="Q731" s="15"/>
      <c r="R731" s="15"/>
      <c r="S731" s="15"/>
      <c r="T731" s="15"/>
      <c r="U731" s="15"/>
    </row>
    <row r="732" spans="1:21">
      <c r="A732" s="15"/>
      <c r="B732" s="15"/>
      <c r="C732" s="15"/>
      <c r="D732" s="15"/>
      <c r="E732" s="15"/>
      <c r="F732" s="15"/>
      <c r="G732" s="15"/>
      <c r="H732" s="15"/>
      <c r="I732" s="15"/>
      <c r="J732" s="15"/>
      <c r="K732" s="15"/>
      <c r="L732" s="15"/>
      <c r="M732" s="15"/>
      <c r="N732" s="15"/>
      <c r="O732" s="15"/>
      <c r="P732" s="15"/>
      <c r="Q732" s="15"/>
      <c r="R732" s="15"/>
      <c r="S732" s="15"/>
      <c r="T732" s="15"/>
      <c r="U732" s="15"/>
    </row>
    <row r="733" spans="1:21">
      <c r="A733" s="15"/>
      <c r="B733" s="15"/>
      <c r="C733" s="15"/>
      <c r="D733" s="15"/>
      <c r="E733" s="15"/>
      <c r="F733" s="15"/>
      <c r="G733" s="15"/>
      <c r="H733" s="15"/>
      <c r="I733" s="15"/>
      <c r="J733" s="15"/>
      <c r="K733" s="15"/>
      <c r="L733" s="15"/>
      <c r="M733" s="15"/>
      <c r="N733" s="15"/>
      <c r="O733" s="15"/>
      <c r="P733" s="15"/>
      <c r="Q733" s="15"/>
      <c r="R733" s="15"/>
      <c r="S733" s="15"/>
      <c r="T733" s="15"/>
      <c r="U733" s="15"/>
    </row>
    <row r="734" spans="1:21">
      <c r="A734" s="15"/>
      <c r="B734" s="15"/>
      <c r="C734" s="15"/>
      <c r="D734" s="15"/>
      <c r="E734" s="15"/>
      <c r="F734" s="15"/>
      <c r="G734" s="15"/>
      <c r="H734" s="15"/>
      <c r="I734" s="15"/>
      <c r="J734" s="15"/>
      <c r="K734" s="15"/>
      <c r="L734" s="15"/>
      <c r="M734" s="15"/>
      <c r="N734" s="15"/>
      <c r="O734" s="15"/>
      <c r="P734" s="15"/>
      <c r="Q734" s="15"/>
      <c r="R734" s="15"/>
      <c r="S734" s="15"/>
      <c r="T734" s="15"/>
      <c r="U734" s="15"/>
    </row>
    <row r="735" spans="1:21">
      <c r="A735" s="15"/>
      <c r="B735" s="15"/>
      <c r="C735" s="15"/>
      <c r="D735" s="15"/>
      <c r="E735" s="15"/>
      <c r="F735" s="15"/>
      <c r="G735" s="15"/>
      <c r="H735" s="15"/>
      <c r="I735" s="15"/>
      <c r="J735" s="15"/>
      <c r="K735" s="15"/>
      <c r="L735" s="15"/>
      <c r="M735" s="15"/>
      <c r="N735" s="15"/>
      <c r="O735" s="15"/>
      <c r="P735" s="15"/>
      <c r="Q735" s="15"/>
      <c r="R735" s="15"/>
      <c r="S735" s="15"/>
      <c r="T735" s="15"/>
      <c r="U735" s="15"/>
    </row>
    <row r="736" spans="1:21">
      <c r="A736" s="15"/>
      <c r="B736" s="15"/>
      <c r="C736" s="15"/>
      <c r="D736" s="15"/>
      <c r="E736" s="15"/>
      <c r="F736" s="15"/>
      <c r="G736" s="15"/>
      <c r="H736" s="15"/>
      <c r="I736" s="15"/>
      <c r="J736" s="15"/>
      <c r="K736" s="15"/>
      <c r="L736" s="15"/>
      <c r="M736" s="15"/>
      <c r="N736" s="15"/>
      <c r="O736" s="15"/>
      <c r="P736" s="15"/>
      <c r="Q736" s="15"/>
      <c r="R736" s="15"/>
      <c r="S736" s="15"/>
      <c r="T736" s="15"/>
      <c r="U736" s="15"/>
    </row>
    <row r="737" spans="1:21">
      <c r="A737" s="15"/>
      <c r="B737" s="15"/>
      <c r="C737" s="15"/>
      <c r="D737" s="15"/>
      <c r="E737" s="15"/>
      <c r="F737" s="15"/>
      <c r="G737" s="15"/>
      <c r="H737" s="15"/>
      <c r="I737" s="15"/>
      <c r="J737" s="15"/>
      <c r="K737" s="15"/>
      <c r="L737" s="15"/>
      <c r="M737" s="15"/>
      <c r="N737" s="15"/>
      <c r="O737" s="15"/>
      <c r="P737" s="15"/>
      <c r="Q737" s="15"/>
      <c r="R737" s="15"/>
      <c r="S737" s="15"/>
      <c r="T737" s="15"/>
      <c r="U737" s="15"/>
    </row>
    <row r="738" spans="1:21">
      <c r="A738" s="15"/>
      <c r="B738" s="15"/>
      <c r="C738" s="15"/>
      <c r="D738" s="15"/>
      <c r="E738" s="15"/>
      <c r="F738" s="15"/>
      <c r="G738" s="15"/>
      <c r="H738" s="15"/>
      <c r="I738" s="15"/>
      <c r="J738" s="15"/>
      <c r="K738" s="15"/>
      <c r="L738" s="15"/>
      <c r="M738" s="15"/>
      <c r="N738" s="15"/>
      <c r="O738" s="15"/>
      <c r="P738" s="15"/>
      <c r="Q738" s="15"/>
      <c r="R738" s="15"/>
      <c r="S738" s="15"/>
      <c r="T738" s="15"/>
      <c r="U738" s="15"/>
    </row>
    <row r="739" spans="1:21">
      <c r="A739" s="15"/>
      <c r="B739" s="15"/>
      <c r="C739" s="15"/>
      <c r="D739" s="15"/>
      <c r="E739" s="15"/>
      <c r="F739" s="15"/>
      <c r="G739" s="15"/>
      <c r="H739" s="15"/>
      <c r="I739" s="15"/>
      <c r="J739" s="15"/>
      <c r="K739" s="15"/>
      <c r="L739" s="15"/>
      <c r="M739" s="15"/>
      <c r="N739" s="15"/>
      <c r="O739" s="15"/>
      <c r="P739" s="15"/>
      <c r="Q739" s="15"/>
      <c r="R739" s="15"/>
      <c r="S739" s="15"/>
      <c r="T739" s="15"/>
      <c r="U739" s="15"/>
    </row>
    <row r="740" spans="1:21">
      <c r="A740" s="15"/>
      <c r="B740" s="15"/>
      <c r="C740" s="15"/>
      <c r="D740" s="15"/>
      <c r="E740" s="15"/>
      <c r="F740" s="15"/>
      <c r="G740" s="15"/>
      <c r="H740" s="15"/>
      <c r="I740" s="15"/>
      <c r="J740" s="15"/>
      <c r="K740" s="15"/>
      <c r="L740" s="15"/>
      <c r="M740" s="15"/>
      <c r="N740" s="15"/>
      <c r="O740" s="15"/>
      <c r="P740" s="15"/>
      <c r="Q740" s="15"/>
      <c r="R740" s="15"/>
      <c r="S740" s="15"/>
      <c r="T740" s="15"/>
      <c r="U740" s="15"/>
    </row>
    <row r="741" spans="1:21">
      <c r="A741" s="15"/>
      <c r="B741" s="15"/>
      <c r="C741" s="15"/>
      <c r="D741" s="15"/>
      <c r="E741" s="15"/>
      <c r="F741" s="15"/>
      <c r="G741" s="15"/>
      <c r="H741" s="15"/>
      <c r="I741" s="15"/>
      <c r="J741" s="15"/>
      <c r="K741" s="15"/>
      <c r="L741" s="15"/>
      <c r="M741" s="15"/>
      <c r="N741" s="15"/>
      <c r="O741" s="15"/>
      <c r="P741" s="15"/>
      <c r="Q741" s="15"/>
      <c r="R741" s="15"/>
      <c r="S741" s="15"/>
      <c r="T741" s="15"/>
      <c r="U741" s="15"/>
    </row>
    <row r="742" spans="1:21">
      <c r="A742" s="15"/>
      <c r="B742" s="15"/>
      <c r="C742" s="15"/>
      <c r="D742" s="15"/>
      <c r="E742" s="15"/>
      <c r="F742" s="15"/>
      <c r="G742" s="15"/>
      <c r="H742" s="15"/>
      <c r="I742" s="15"/>
      <c r="J742" s="15"/>
      <c r="K742" s="15"/>
      <c r="L742" s="15"/>
      <c r="M742" s="15"/>
      <c r="N742" s="15"/>
      <c r="O742" s="15"/>
      <c r="P742" s="15"/>
      <c r="Q742" s="15"/>
      <c r="R742" s="15"/>
      <c r="S742" s="15"/>
      <c r="T742" s="15"/>
      <c r="U742" s="15"/>
    </row>
    <row r="743" spans="1:21">
      <c r="A743" s="15"/>
      <c r="B743" s="15"/>
      <c r="C743" s="15"/>
      <c r="D743" s="15"/>
      <c r="E743" s="15"/>
      <c r="F743" s="15"/>
      <c r="G743" s="15"/>
      <c r="H743" s="15"/>
      <c r="I743" s="15"/>
      <c r="J743" s="15"/>
      <c r="K743" s="15"/>
      <c r="L743" s="15"/>
      <c r="M743" s="15"/>
      <c r="N743" s="15"/>
      <c r="O743" s="15"/>
      <c r="P743" s="15"/>
      <c r="Q743" s="15"/>
      <c r="R743" s="15"/>
      <c r="S743" s="15"/>
      <c r="T743" s="15"/>
      <c r="U743" s="15"/>
    </row>
    <row r="744" spans="1:21">
      <c r="A744" s="15"/>
      <c r="B744" s="15"/>
      <c r="C744" s="15"/>
      <c r="D744" s="15"/>
      <c r="E744" s="15"/>
      <c r="F744" s="15"/>
      <c r="G744" s="15"/>
      <c r="H744" s="15"/>
      <c r="I744" s="15"/>
      <c r="J744" s="15"/>
      <c r="K744" s="15"/>
      <c r="L744" s="15"/>
      <c r="M744" s="15"/>
      <c r="N744" s="15"/>
      <c r="O744" s="15"/>
      <c r="P744" s="15"/>
      <c r="Q744" s="15"/>
      <c r="R744" s="15"/>
      <c r="S744" s="15"/>
      <c r="T744" s="15"/>
      <c r="U744" s="15"/>
    </row>
    <row r="745" spans="1:21">
      <c r="A745" s="15"/>
      <c r="B745" s="15"/>
      <c r="C745" s="15"/>
      <c r="D745" s="15"/>
      <c r="E745" s="15"/>
      <c r="F745" s="15"/>
      <c r="G745" s="15"/>
      <c r="H745" s="15"/>
      <c r="I745" s="15"/>
      <c r="J745" s="15"/>
      <c r="K745" s="15"/>
      <c r="L745" s="15"/>
      <c r="M745" s="15"/>
      <c r="N745" s="15"/>
      <c r="O745" s="15"/>
      <c r="P745" s="15"/>
      <c r="Q745" s="15"/>
      <c r="R745" s="15"/>
      <c r="S745" s="15"/>
      <c r="T745" s="15"/>
      <c r="U745" s="15"/>
    </row>
    <row r="746" spans="1:21">
      <c r="A746" s="15"/>
      <c r="B746" s="15"/>
      <c r="C746" s="15"/>
      <c r="D746" s="15"/>
      <c r="E746" s="15"/>
      <c r="F746" s="15"/>
      <c r="G746" s="15"/>
      <c r="H746" s="15"/>
      <c r="I746" s="15"/>
      <c r="J746" s="15"/>
      <c r="K746" s="15"/>
      <c r="L746" s="15"/>
      <c r="M746" s="15"/>
      <c r="N746" s="15"/>
      <c r="O746" s="15"/>
      <c r="P746" s="15"/>
      <c r="Q746" s="15"/>
      <c r="R746" s="15"/>
      <c r="S746" s="15"/>
      <c r="T746" s="15"/>
      <c r="U746" s="15"/>
    </row>
    <row r="747" spans="1:21">
      <c r="A747" s="15"/>
      <c r="B747" s="15"/>
      <c r="C747" s="15"/>
      <c r="D747" s="15"/>
      <c r="E747" s="15"/>
      <c r="F747" s="15"/>
      <c r="G747" s="15"/>
      <c r="H747" s="15"/>
      <c r="I747" s="15"/>
      <c r="J747" s="15"/>
      <c r="K747" s="15"/>
      <c r="L747" s="15"/>
      <c r="M747" s="15"/>
      <c r="N747" s="15"/>
      <c r="O747" s="15"/>
      <c r="P747" s="15"/>
      <c r="Q747" s="15"/>
      <c r="R747" s="15"/>
      <c r="S747" s="15"/>
      <c r="T747" s="15"/>
      <c r="U747" s="15"/>
    </row>
    <row r="748" spans="1:21">
      <c r="A748" s="15"/>
      <c r="B748" s="15"/>
      <c r="C748" s="15"/>
      <c r="D748" s="15"/>
      <c r="E748" s="15"/>
      <c r="F748" s="15"/>
      <c r="G748" s="15"/>
      <c r="H748" s="15"/>
      <c r="I748" s="15"/>
      <c r="J748" s="15"/>
      <c r="K748" s="15"/>
      <c r="L748" s="15"/>
      <c r="M748" s="15"/>
      <c r="N748" s="15"/>
      <c r="O748" s="15"/>
      <c r="P748" s="15"/>
      <c r="Q748" s="15"/>
      <c r="R748" s="15"/>
      <c r="S748" s="15"/>
      <c r="T748" s="15"/>
      <c r="U748" s="15"/>
    </row>
    <row r="749" spans="1:21">
      <c r="A749" s="15"/>
      <c r="B749" s="15"/>
      <c r="C749" s="15"/>
      <c r="D749" s="15"/>
      <c r="E749" s="15"/>
      <c r="F749" s="15"/>
      <c r="G749" s="15"/>
      <c r="H749" s="15"/>
      <c r="I749" s="15"/>
      <c r="J749" s="15"/>
      <c r="K749" s="15"/>
      <c r="L749" s="15"/>
      <c r="M749" s="15"/>
      <c r="N749" s="15"/>
      <c r="O749" s="15"/>
      <c r="P749" s="15"/>
      <c r="Q749" s="15"/>
      <c r="R749" s="15"/>
      <c r="S749" s="15"/>
      <c r="T749" s="15"/>
      <c r="U749" s="15"/>
    </row>
    <row r="750" spans="1:21">
      <c r="A750" s="15"/>
      <c r="B750" s="15"/>
      <c r="C750" s="15"/>
      <c r="D750" s="15"/>
      <c r="E750" s="15"/>
      <c r="F750" s="15"/>
      <c r="G750" s="15"/>
      <c r="H750" s="15"/>
      <c r="I750" s="15"/>
      <c r="J750" s="15"/>
      <c r="K750" s="15"/>
      <c r="L750" s="15"/>
      <c r="M750" s="15"/>
      <c r="N750" s="15"/>
      <c r="O750" s="15"/>
      <c r="P750" s="15"/>
      <c r="Q750" s="15"/>
      <c r="R750" s="15"/>
      <c r="S750" s="15"/>
      <c r="T750" s="15"/>
      <c r="U750" s="15"/>
    </row>
    <row r="751" spans="1:21">
      <c r="A751" s="15"/>
      <c r="B751" s="15"/>
      <c r="C751" s="15"/>
      <c r="D751" s="15"/>
      <c r="E751" s="15"/>
      <c r="F751" s="15"/>
      <c r="G751" s="15"/>
      <c r="H751" s="15"/>
      <c r="I751" s="15"/>
      <c r="J751" s="15"/>
      <c r="K751" s="15"/>
      <c r="L751" s="15"/>
      <c r="M751" s="15"/>
      <c r="N751" s="15"/>
      <c r="O751" s="15"/>
      <c r="P751" s="15"/>
      <c r="Q751" s="15"/>
      <c r="R751" s="15"/>
      <c r="S751" s="15"/>
      <c r="T751" s="15"/>
      <c r="U751" s="15"/>
    </row>
    <row r="752" spans="1:21">
      <c r="A752" s="15"/>
      <c r="B752" s="15"/>
      <c r="C752" s="15"/>
      <c r="D752" s="15"/>
      <c r="E752" s="15"/>
      <c r="F752" s="15"/>
      <c r="G752" s="15"/>
      <c r="H752" s="15"/>
      <c r="I752" s="15"/>
      <c r="J752" s="15"/>
      <c r="K752" s="15"/>
      <c r="L752" s="15"/>
      <c r="M752" s="15"/>
      <c r="N752" s="15"/>
      <c r="O752" s="15"/>
      <c r="P752" s="15"/>
      <c r="Q752" s="15"/>
      <c r="R752" s="15"/>
      <c r="S752" s="15"/>
      <c r="T752" s="15"/>
      <c r="U752" s="15"/>
    </row>
    <row r="753" spans="1:21">
      <c r="A753" s="15"/>
      <c r="B753" s="15"/>
      <c r="C753" s="15"/>
      <c r="D753" s="15"/>
      <c r="E753" s="15"/>
      <c r="F753" s="15"/>
      <c r="G753" s="15"/>
      <c r="H753" s="15"/>
      <c r="I753" s="15"/>
      <c r="J753" s="15"/>
      <c r="K753" s="15"/>
      <c r="L753" s="15"/>
      <c r="M753" s="15"/>
      <c r="N753" s="15"/>
      <c r="O753" s="15"/>
      <c r="P753" s="15"/>
      <c r="Q753" s="15"/>
      <c r="R753" s="15"/>
      <c r="S753" s="15"/>
      <c r="T753" s="15"/>
      <c r="U753" s="15"/>
    </row>
    <row r="754" spans="1:21">
      <c r="A754" s="15"/>
      <c r="B754" s="15"/>
      <c r="C754" s="15"/>
      <c r="D754" s="15"/>
      <c r="E754" s="15"/>
      <c r="F754" s="15"/>
      <c r="G754" s="15"/>
      <c r="H754" s="15"/>
      <c r="I754" s="15"/>
      <c r="J754" s="15"/>
      <c r="K754" s="15"/>
      <c r="L754" s="15"/>
      <c r="M754" s="15"/>
      <c r="N754" s="15"/>
      <c r="O754" s="15"/>
      <c r="P754" s="15"/>
      <c r="Q754" s="15"/>
      <c r="R754" s="15"/>
      <c r="S754" s="15"/>
      <c r="T754" s="15"/>
      <c r="U754" s="15"/>
    </row>
    <row r="755" spans="1:21">
      <c r="A755" s="15"/>
      <c r="B755" s="15"/>
      <c r="C755" s="15"/>
      <c r="D755" s="15"/>
      <c r="E755" s="15"/>
      <c r="F755" s="15"/>
      <c r="G755" s="15"/>
      <c r="H755" s="15"/>
      <c r="I755" s="15"/>
      <c r="J755" s="15"/>
      <c r="K755" s="15"/>
      <c r="L755" s="15"/>
      <c r="M755" s="15"/>
      <c r="N755" s="15"/>
      <c r="O755" s="15"/>
      <c r="P755" s="15"/>
      <c r="Q755" s="15"/>
      <c r="R755" s="15"/>
      <c r="S755" s="15"/>
      <c r="T755" s="15"/>
      <c r="U755" s="15"/>
    </row>
    <row r="756" spans="1:21">
      <c r="A756" s="15"/>
      <c r="B756" s="15"/>
      <c r="C756" s="15"/>
      <c r="D756" s="15"/>
      <c r="E756" s="15"/>
      <c r="F756" s="15"/>
      <c r="G756" s="15"/>
      <c r="H756" s="15"/>
      <c r="I756" s="15"/>
      <c r="J756" s="15"/>
      <c r="K756" s="15"/>
      <c r="L756" s="15"/>
      <c r="M756" s="15"/>
      <c r="N756" s="15"/>
      <c r="O756" s="15"/>
      <c r="P756" s="15"/>
      <c r="Q756" s="15"/>
      <c r="R756" s="15"/>
      <c r="S756" s="15"/>
      <c r="T756" s="15"/>
      <c r="U756" s="15"/>
    </row>
    <row r="757" spans="1:21">
      <c r="A757" s="15"/>
      <c r="B757" s="15"/>
      <c r="C757" s="15"/>
      <c r="D757" s="15"/>
      <c r="E757" s="15"/>
      <c r="F757" s="15"/>
      <c r="G757" s="15"/>
      <c r="H757" s="15"/>
      <c r="I757" s="15"/>
      <c r="J757" s="15"/>
      <c r="K757" s="15"/>
      <c r="L757" s="15"/>
      <c r="M757" s="15"/>
      <c r="N757" s="15"/>
      <c r="O757" s="15"/>
      <c r="P757" s="15"/>
      <c r="Q757" s="15"/>
      <c r="R757" s="15"/>
      <c r="S757" s="15"/>
      <c r="T757" s="15"/>
      <c r="U757" s="15"/>
    </row>
    <row r="758" spans="1:21">
      <c r="A758" s="15"/>
      <c r="B758" s="15"/>
      <c r="C758" s="15"/>
      <c r="D758" s="15"/>
      <c r="E758" s="15"/>
      <c r="F758" s="15"/>
      <c r="G758" s="15"/>
      <c r="H758" s="15"/>
      <c r="I758" s="15"/>
      <c r="J758" s="15"/>
      <c r="K758" s="15"/>
      <c r="L758" s="15"/>
      <c r="M758" s="15"/>
      <c r="N758" s="15"/>
      <c r="O758" s="15"/>
      <c r="P758" s="15"/>
      <c r="Q758" s="15"/>
      <c r="R758" s="15"/>
      <c r="S758" s="15"/>
      <c r="T758" s="15"/>
      <c r="U758" s="15"/>
    </row>
    <row r="759" spans="1:21">
      <c r="A759" s="15"/>
      <c r="B759" s="15"/>
      <c r="C759" s="15"/>
      <c r="D759" s="15"/>
      <c r="E759" s="15"/>
      <c r="F759" s="15"/>
      <c r="G759" s="15"/>
      <c r="H759" s="15"/>
      <c r="I759" s="15"/>
      <c r="J759" s="15"/>
      <c r="K759" s="15"/>
      <c r="L759" s="15"/>
      <c r="M759" s="15"/>
      <c r="N759" s="15"/>
      <c r="O759" s="15"/>
      <c r="P759" s="15"/>
      <c r="Q759" s="15"/>
      <c r="R759" s="15"/>
      <c r="S759" s="15"/>
      <c r="T759" s="15"/>
      <c r="U759" s="15"/>
    </row>
    <row r="760" spans="1:21">
      <c r="A760" s="15"/>
      <c r="B760" s="15"/>
      <c r="C760" s="15"/>
      <c r="D760" s="15"/>
      <c r="E760" s="15"/>
      <c r="F760" s="15"/>
      <c r="G760" s="15"/>
      <c r="H760" s="15"/>
      <c r="I760" s="15"/>
      <c r="J760" s="15"/>
      <c r="K760" s="15"/>
      <c r="L760" s="15"/>
      <c r="M760" s="15"/>
      <c r="N760" s="15"/>
      <c r="O760" s="15"/>
      <c r="P760" s="15"/>
      <c r="Q760" s="15"/>
      <c r="R760" s="15"/>
      <c r="S760" s="15"/>
      <c r="T760" s="15"/>
      <c r="U760" s="15"/>
    </row>
    <row r="761" spans="1:21">
      <c r="A761" s="15"/>
      <c r="B761" s="15"/>
      <c r="C761" s="15"/>
      <c r="D761" s="15"/>
      <c r="E761" s="15"/>
      <c r="F761" s="15"/>
      <c r="G761" s="15"/>
      <c r="H761" s="15"/>
      <c r="I761" s="15"/>
      <c r="J761" s="15"/>
      <c r="K761" s="15"/>
      <c r="L761" s="15"/>
      <c r="M761" s="15"/>
      <c r="N761" s="15"/>
      <c r="O761" s="15"/>
      <c r="P761" s="15"/>
      <c r="Q761" s="15"/>
      <c r="R761" s="15"/>
      <c r="S761" s="15"/>
      <c r="T761" s="15"/>
      <c r="U761" s="15"/>
    </row>
    <row r="762" spans="1:21">
      <c r="A762" s="15"/>
      <c r="B762" s="15"/>
      <c r="C762" s="15"/>
      <c r="D762" s="15"/>
      <c r="E762" s="15"/>
      <c r="F762" s="15"/>
      <c r="G762" s="15"/>
      <c r="H762" s="15"/>
      <c r="I762" s="15"/>
      <c r="J762" s="15"/>
      <c r="K762" s="15"/>
      <c r="L762" s="15"/>
      <c r="M762" s="15"/>
      <c r="N762" s="15"/>
      <c r="O762" s="15"/>
      <c r="P762" s="15"/>
      <c r="Q762" s="15"/>
      <c r="R762" s="15"/>
      <c r="S762" s="15"/>
      <c r="T762" s="15"/>
      <c r="U762" s="15"/>
    </row>
    <row r="763" spans="1:21">
      <c r="A763" s="15"/>
      <c r="B763" s="15"/>
      <c r="C763" s="15"/>
      <c r="D763" s="15"/>
      <c r="E763" s="15"/>
      <c r="F763" s="15"/>
      <c r="G763" s="15"/>
      <c r="H763" s="15"/>
      <c r="I763" s="15"/>
      <c r="J763" s="15"/>
      <c r="K763" s="15"/>
      <c r="L763" s="15"/>
      <c r="M763" s="15"/>
      <c r="N763" s="15"/>
      <c r="O763" s="15"/>
      <c r="P763" s="15"/>
      <c r="Q763" s="15"/>
      <c r="R763" s="15"/>
      <c r="S763" s="15"/>
      <c r="T763" s="15"/>
      <c r="U763" s="15"/>
    </row>
    <row r="764" spans="1:21">
      <c r="A764" s="15"/>
      <c r="B764" s="15"/>
      <c r="C764" s="15"/>
      <c r="D764" s="15"/>
      <c r="E764" s="15"/>
      <c r="F764" s="15"/>
      <c r="G764" s="15"/>
      <c r="H764" s="15"/>
      <c r="I764" s="15"/>
      <c r="J764" s="15"/>
      <c r="K764" s="15"/>
      <c r="L764" s="15"/>
      <c r="M764" s="15"/>
      <c r="N764" s="15"/>
      <c r="O764" s="15"/>
      <c r="P764" s="15"/>
      <c r="Q764" s="15"/>
      <c r="R764" s="15"/>
      <c r="S764" s="15"/>
      <c r="T764" s="15"/>
      <c r="U764" s="15"/>
    </row>
    <row r="765" spans="1:21">
      <c r="A765" s="15"/>
      <c r="B765" s="15"/>
      <c r="C765" s="15"/>
      <c r="D765" s="15"/>
      <c r="E765" s="15"/>
      <c r="F765" s="15"/>
      <c r="G765" s="15"/>
      <c r="H765" s="15"/>
      <c r="I765" s="15"/>
      <c r="J765" s="15"/>
      <c r="K765" s="15"/>
      <c r="L765" s="15"/>
      <c r="M765" s="15"/>
      <c r="N765" s="15"/>
      <c r="O765" s="15"/>
      <c r="P765" s="15"/>
      <c r="Q765" s="15"/>
      <c r="R765" s="15"/>
      <c r="S765" s="15"/>
      <c r="T765" s="15"/>
      <c r="U765" s="15"/>
    </row>
    <row r="766" spans="1:21">
      <c r="A766" s="15"/>
      <c r="B766" s="15"/>
      <c r="C766" s="15"/>
      <c r="D766" s="15"/>
      <c r="E766" s="15"/>
      <c r="F766" s="15"/>
      <c r="G766" s="15"/>
      <c r="H766" s="15"/>
      <c r="I766" s="15"/>
      <c r="J766" s="15"/>
      <c r="K766" s="15"/>
      <c r="L766" s="15"/>
      <c r="M766" s="15"/>
      <c r="N766" s="15"/>
      <c r="O766" s="15"/>
      <c r="P766" s="15"/>
      <c r="Q766" s="15"/>
      <c r="R766" s="15"/>
      <c r="S766" s="15"/>
      <c r="T766" s="15"/>
      <c r="U766" s="15"/>
    </row>
    <row r="767" spans="1:21">
      <c r="A767" s="15"/>
      <c r="B767" s="15"/>
      <c r="C767" s="15"/>
      <c r="D767" s="15"/>
      <c r="E767" s="15"/>
      <c r="F767" s="15"/>
      <c r="G767" s="15"/>
      <c r="H767" s="15"/>
      <c r="I767" s="15"/>
      <c r="J767" s="15"/>
      <c r="K767" s="15"/>
      <c r="L767" s="15"/>
      <c r="M767" s="15"/>
      <c r="N767" s="15"/>
      <c r="O767" s="15"/>
      <c r="P767" s="15"/>
      <c r="Q767" s="15"/>
      <c r="R767" s="15"/>
      <c r="S767" s="15"/>
      <c r="T767" s="15"/>
      <c r="U767" s="15"/>
    </row>
    <row r="768" spans="1:21">
      <c r="A768" s="15"/>
      <c r="B768" s="15"/>
      <c r="C768" s="15"/>
      <c r="D768" s="15"/>
      <c r="E768" s="15"/>
      <c r="F768" s="15"/>
      <c r="G768" s="15"/>
      <c r="H768" s="15"/>
      <c r="I768" s="15"/>
      <c r="J768" s="15"/>
      <c r="K768" s="15"/>
      <c r="L768" s="15"/>
      <c r="M768" s="15"/>
      <c r="N768" s="15"/>
      <c r="O768" s="15"/>
      <c r="P768" s="15"/>
      <c r="Q768" s="15"/>
      <c r="R768" s="15"/>
      <c r="S768" s="15"/>
      <c r="T768" s="15"/>
      <c r="U768" s="15"/>
    </row>
    <row r="769" spans="1:21">
      <c r="A769" s="15"/>
      <c r="B769" s="15"/>
      <c r="C769" s="15"/>
      <c r="D769" s="15"/>
      <c r="E769" s="15"/>
      <c r="F769" s="15"/>
      <c r="G769" s="15"/>
      <c r="H769" s="15"/>
      <c r="I769" s="15"/>
      <c r="J769" s="15"/>
      <c r="K769" s="15"/>
      <c r="L769" s="15"/>
      <c r="M769" s="15"/>
      <c r="N769" s="15"/>
      <c r="O769" s="15"/>
      <c r="P769" s="15"/>
      <c r="Q769" s="15"/>
      <c r="R769" s="15"/>
      <c r="S769" s="15"/>
      <c r="T769" s="15"/>
      <c r="U769" s="15"/>
    </row>
    <row r="770" spans="1:21">
      <c r="A770" s="15"/>
      <c r="B770" s="15"/>
      <c r="C770" s="15"/>
      <c r="D770" s="15"/>
      <c r="E770" s="15"/>
      <c r="F770" s="15"/>
      <c r="G770" s="15"/>
      <c r="H770" s="15"/>
      <c r="I770" s="15"/>
      <c r="J770" s="15"/>
      <c r="K770" s="15"/>
      <c r="L770" s="15"/>
      <c r="M770" s="15"/>
      <c r="N770" s="15"/>
      <c r="O770" s="15"/>
      <c r="P770" s="15"/>
      <c r="Q770" s="15"/>
      <c r="R770" s="15"/>
      <c r="S770" s="15"/>
      <c r="T770" s="15"/>
      <c r="U770" s="15"/>
    </row>
    <row r="771" spans="1:21">
      <c r="A771" s="15"/>
      <c r="B771" s="15"/>
      <c r="C771" s="15"/>
      <c r="D771" s="15"/>
      <c r="E771" s="15"/>
      <c r="F771" s="15"/>
      <c r="G771" s="15"/>
      <c r="H771" s="15"/>
      <c r="I771" s="15"/>
      <c r="J771" s="15"/>
      <c r="K771" s="15"/>
      <c r="L771" s="15"/>
      <c r="M771" s="15"/>
      <c r="N771" s="15"/>
      <c r="O771" s="15"/>
      <c r="P771" s="15"/>
      <c r="Q771" s="15"/>
      <c r="R771" s="15"/>
      <c r="S771" s="15"/>
      <c r="T771" s="15"/>
      <c r="U771" s="15"/>
    </row>
    <row r="772" spans="1:21">
      <c r="A772" s="15"/>
      <c r="B772" s="15"/>
      <c r="C772" s="15"/>
      <c r="D772" s="15"/>
      <c r="E772" s="15"/>
      <c r="F772" s="15"/>
      <c r="G772" s="15"/>
      <c r="H772" s="15"/>
      <c r="I772" s="15"/>
      <c r="J772" s="15"/>
      <c r="K772" s="15"/>
      <c r="L772" s="15"/>
      <c r="M772" s="15"/>
      <c r="N772" s="15"/>
      <c r="O772" s="15"/>
      <c r="P772" s="15"/>
      <c r="Q772" s="15"/>
      <c r="R772" s="15"/>
      <c r="S772" s="15"/>
      <c r="T772" s="15"/>
      <c r="U772" s="15"/>
    </row>
    <row r="773" spans="1:21">
      <c r="A773" s="15"/>
      <c r="B773" s="15"/>
      <c r="C773" s="15"/>
      <c r="D773" s="15"/>
      <c r="E773" s="15"/>
      <c r="F773" s="15"/>
      <c r="G773" s="15"/>
      <c r="H773" s="15"/>
      <c r="I773" s="15"/>
      <c r="J773" s="15"/>
      <c r="K773" s="15"/>
      <c r="L773" s="15"/>
      <c r="M773" s="15"/>
      <c r="N773" s="15"/>
      <c r="O773" s="15"/>
      <c r="P773" s="15"/>
      <c r="Q773" s="15"/>
      <c r="R773" s="15"/>
      <c r="S773" s="15"/>
      <c r="T773" s="15"/>
      <c r="U773" s="15"/>
    </row>
    <row r="774" spans="1:21">
      <c r="A774" s="15"/>
      <c r="B774" s="15"/>
      <c r="C774" s="15"/>
      <c r="D774" s="15"/>
      <c r="E774" s="15"/>
      <c r="F774" s="15"/>
      <c r="G774" s="15"/>
      <c r="H774" s="15"/>
      <c r="I774" s="15"/>
      <c r="J774" s="15"/>
      <c r="K774" s="15"/>
      <c r="L774" s="15"/>
      <c r="M774" s="15"/>
      <c r="N774" s="15"/>
      <c r="O774" s="15"/>
      <c r="P774" s="15"/>
      <c r="Q774" s="15"/>
      <c r="R774" s="15"/>
      <c r="S774" s="15"/>
      <c r="T774" s="15"/>
      <c r="U774" s="15"/>
    </row>
    <row r="775" spans="1:21">
      <c r="A775" s="15"/>
      <c r="B775" s="15"/>
      <c r="C775" s="15"/>
      <c r="D775" s="15"/>
      <c r="E775" s="15"/>
      <c r="F775" s="15"/>
      <c r="G775" s="15"/>
      <c r="H775" s="15"/>
      <c r="I775" s="15"/>
      <c r="J775" s="15"/>
      <c r="K775" s="15"/>
      <c r="L775" s="15"/>
      <c r="M775" s="15"/>
      <c r="N775" s="15"/>
      <c r="O775" s="15"/>
      <c r="P775" s="15"/>
      <c r="Q775" s="15"/>
      <c r="R775" s="15"/>
      <c r="S775" s="15"/>
      <c r="T775" s="15"/>
      <c r="U775" s="15"/>
    </row>
    <row r="776" spans="1:21">
      <c r="A776" s="15"/>
      <c r="B776" s="15"/>
      <c r="C776" s="15"/>
      <c r="D776" s="15"/>
      <c r="E776" s="15"/>
      <c r="F776" s="15"/>
      <c r="G776" s="15"/>
      <c r="H776" s="15"/>
      <c r="I776" s="15"/>
      <c r="J776" s="15"/>
      <c r="K776" s="15"/>
      <c r="L776" s="15"/>
      <c r="M776" s="15"/>
      <c r="N776" s="15"/>
      <c r="O776" s="15"/>
      <c r="P776" s="15"/>
      <c r="Q776" s="15"/>
      <c r="R776" s="15"/>
      <c r="S776" s="15"/>
      <c r="T776" s="15"/>
      <c r="U776" s="15"/>
    </row>
    <row r="777" spans="1:21">
      <c r="A777" s="15"/>
      <c r="B777" s="15"/>
      <c r="C777" s="15"/>
      <c r="D777" s="15"/>
      <c r="E777" s="15"/>
      <c r="F777" s="15"/>
      <c r="G777" s="15"/>
      <c r="H777" s="15"/>
      <c r="I777" s="15"/>
      <c r="J777" s="15"/>
      <c r="K777" s="15"/>
      <c r="L777" s="15"/>
      <c r="M777" s="15"/>
      <c r="N777" s="15"/>
      <c r="O777" s="15"/>
      <c r="P777" s="15"/>
      <c r="Q777" s="15"/>
      <c r="R777" s="15"/>
      <c r="S777" s="15"/>
      <c r="T777" s="15"/>
      <c r="U777" s="15"/>
    </row>
    <row r="778" spans="1:21">
      <c r="A778" s="15"/>
      <c r="B778" s="15"/>
      <c r="C778" s="15"/>
      <c r="D778" s="15"/>
      <c r="E778" s="15"/>
      <c r="F778" s="15"/>
      <c r="G778" s="15"/>
      <c r="H778" s="15"/>
      <c r="I778" s="15"/>
      <c r="J778" s="15"/>
      <c r="K778" s="15"/>
      <c r="L778" s="15"/>
      <c r="M778" s="15"/>
      <c r="N778" s="15"/>
      <c r="O778" s="15"/>
      <c r="P778" s="15"/>
      <c r="Q778" s="15"/>
      <c r="R778" s="15"/>
      <c r="S778" s="15"/>
      <c r="T778" s="15"/>
      <c r="U778" s="15"/>
    </row>
    <row r="779" spans="1:21">
      <c r="A779" s="15"/>
      <c r="B779" s="15"/>
      <c r="C779" s="15"/>
      <c r="D779" s="15"/>
      <c r="E779" s="15"/>
      <c r="F779" s="15"/>
      <c r="G779" s="15"/>
      <c r="H779" s="15"/>
      <c r="I779" s="15"/>
      <c r="J779" s="15"/>
      <c r="K779" s="15"/>
      <c r="L779" s="15"/>
      <c r="M779" s="15"/>
      <c r="N779" s="15"/>
      <c r="O779" s="15"/>
      <c r="P779" s="15"/>
      <c r="Q779" s="15"/>
      <c r="R779" s="15"/>
      <c r="S779" s="15"/>
      <c r="T779" s="15"/>
      <c r="U779" s="15"/>
    </row>
    <row r="780" spans="1:21">
      <c r="A780" s="15"/>
      <c r="B780" s="15"/>
      <c r="C780" s="15"/>
      <c r="D780" s="15"/>
      <c r="E780" s="15"/>
      <c r="F780" s="15"/>
      <c r="G780" s="15"/>
      <c r="H780" s="15"/>
      <c r="I780" s="15"/>
      <c r="J780" s="15"/>
      <c r="K780" s="15"/>
      <c r="L780" s="15"/>
      <c r="M780" s="15"/>
      <c r="N780" s="15"/>
      <c r="O780" s="15"/>
      <c r="P780" s="15"/>
      <c r="Q780" s="15"/>
      <c r="R780" s="15"/>
      <c r="S780" s="15"/>
      <c r="T780" s="15"/>
      <c r="U780" s="15"/>
    </row>
    <row r="781" spans="1:21">
      <c r="A781" s="15"/>
      <c r="B781" s="15"/>
      <c r="C781" s="15"/>
      <c r="D781" s="15"/>
      <c r="E781" s="15"/>
      <c r="F781" s="15"/>
      <c r="G781" s="15"/>
      <c r="H781" s="15"/>
      <c r="I781" s="15"/>
      <c r="J781" s="15"/>
      <c r="K781" s="15"/>
      <c r="L781" s="15"/>
      <c r="M781" s="15"/>
      <c r="N781" s="15"/>
      <c r="O781" s="15"/>
      <c r="P781" s="15"/>
      <c r="Q781" s="15"/>
      <c r="R781" s="15"/>
      <c r="S781" s="15"/>
      <c r="T781" s="15"/>
      <c r="U781" s="15"/>
    </row>
    <row r="782" spans="1:21">
      <c r="A782" s="15"/>
      <c r="B782" s="15"/>
      <c r="C782" s="15"/>
      <c r="D782" s="15"/>
      <c r="E782" s="15"/>
      <c r="F782" s="15"/>
      <c r="G782" s="15"/>
      <c r="H782" s="15"/>
      <c r="I782" s="15"/>
      <c r="J782" s="15"/>
      <c r="K782" s="15"/>
      <c r="L782" s="15"/>
      <c r="M782" s="15"/>
      <c r="N782" s="15"/>
      <c r="O782" s="15"/>
      <c r="P782" s="15"/>
      <c r="Q782" s="15"/>
      <c r="R782" s="15"/>
      <c r="S782" s="15"/>
      <c r="T782" s="15"/>
      <c r="U782" s="15"/>
    </row>
    <row r="783" spans="1:21">
      <c r="A783" s="15"/>
      <c r="B783" s="15"/>
      <c r="C783" s="15"/>
      <c r="D783" s="15"/>
      <c r="E783" s="15"/>
      <c r="F783" s="15"/>
      <c r="G783" s="15"/>
      <c r="H783" s="15"/>
      <c r="I783" s="15"/>
      <c r="J783" s="15"/>
      <c r="K783" s="15"/>
      <c r="L783" s="15"/>
      <c r="M783" s="15"/>
      <c r="N783" s="15"/>
      <c r="O783" s="15"/>
      <c r="P783" s="15"/>
      <c r="Q783" s="15"/>
      <c r="R783" s="15"/>
      <c r="S783" s="15"/>
      <c r="T783" s="15"/>
      <c r="U783" s="15"/>
    </row>
    <row r="784" spans="1:21">
      <c r="A784" s="15"/>
      <c r="B784" s="15"/>
      <c r="C784" s="15"/>
      <c r="D784" s="15"/>
      <c r="E784" s="15"/>
      <c r="F784" s="15"/>
      <c r="G784" s="15"/>
      <c r="H784" s="15"/>
      <c r="I784" s="15"/>
      <c r="J784" s="15"/>
      <c r="K784" s="15"/>
      <c r="L784" s="15"/>
      <c r="M784" s="15"/>
      <c r="N784" s="15"/>
      <c r="O784" s="15"/>
      <c r="P784" s="15"/>
      <c r="Q784" s="15"/>
      <c r="R784" s="15"/>
      <c r="S784" s="15"/>
      <c r="T784" s="15"/>
      <c r="U784" s="15"/>
    </row>
    <row r="785" spans="1:21">
      <c r="A785" s="15"/>
      <c r="B785" s="15"/>
      <c r="C785" s="15"/>
      <c r="D785" s="15"/>
      <c r="E785" s="15"/>
      <c r="F785" s="15"/>
      <c r="G785" s="15"/>
      <c r="H785" s="15"/>
      <c r="I785" s="15"/>
      <c r="J785" s="15"/>
      <c r="K785" s="15"/>
      <c r="L785" s="15"/>
      <c r="M785" s="15"/>
      <c r="N785" s="15"/>
      <c r="O785" s="15"/>
      <c r="P785" s="15"/>
      <c r="Q785" s="15"/>
      <c r="R785" s="15"/>
      <c r="S785" s="15"/>
      <c r="T785" s="15"/>
      <c r="U785" s="15"/>
    </row>
    <row r="786" spans="1:21">
      <c r="A786" s="15"/>
      <c r="B786" s="15"/>
      <c r="C786" s="15"/>
      <c r="D786" s="15"/>
      <c r="E786" s="15"/>
      <c r="F786" s="15"/>
      <c r="G786" s="15"/>
      <c r="H786" s="15"/>
      <c r="I786" s="15"/>
      <c r="J786" s="15"/>
      <c r="K786" s="15"/>
      <c r="L786" s="15"/>
      <c r="M786" s="15"/>
      <c r="N786" s="15"/>
      <c r="O786" s="15"/>
      <c r="P786" s="15"/>
      <c r="Q786" s="15"/>
      <c r="R786" s="15"/>
      <c r="S786" s="15"/>
      <c r="T786" s="15"/>
      <c r="U786" s="15"/>
    </row>
    <row r="787" spans="1:21">
      <c r="A787" s="15"/>
      <c r="B787" s="15"/>
      <c r="C787" s="15"/>
      <c r="D787" s="15"/>
      <c r="E787" s="15"/>
      <c r="F787" s="15"/>
      <c r="G787" s="15"/>
      <c r="H787" s="15"/>
      <c r="I787" s="15"/>
      <c r="J787" s="15"/>
      <c r="K787" s="15"/>
      <c r="L787" s="15"/>
      <c r="M787" s="15"/>
      <c r="N787" s="15"/>
      <c r="O787" s="15"/>
      <c r="P787" s="15"/>
      <c r="Q787" s="15"/>
      <c r="R787" s="15"/>
      <c r="S787" s="15"/>
      <c r="T787" s="15"/>
      <c r="U787" s="15"/>
    </row>
    <row r="788" spans="1:21">
      <c r="A788" s="15"/>
      <c r="B788" s="15"/>
      <c r="C788" s="15"/>
      <c r="D788" s="15"/>
      <c r="E788" s="15"/>
      <c r="F788" s="15"/>
      <c r="G788" s="15"/>
      <c r="H788" s="15"/>
      <c r="I788" s="15"/>
      <c r="J788" s="15"/>
      <c r="K788" s="15"/>
      <c r="L788" s="15"/>
      <c r="M788" s="15"/>
      <c r="N788" s="15"/>
      <c r="O788" s="15"/>
      <c r="P788" s="15"/>
      <c r="Q788" s="15"/>
      <c r="R788" s="15"/>
      <c r="S788" s="15"/>
      <c r="T788" s="15"/>
      <c r="U788" s="15"/>
    </row>
    <row r="789" spans="1:21">
      <c r="A789" s="15"/>
      <c r="B789" s="15"/>
      <c r="C789" s="15"/>
      <c r="D789" s="15"/>
      <c r="E789" s="15"/>
      <c r="F789" s="15"/>
      <c r="G789" s="15"/>
      <c r="H789" s="15"/>
      <c r="I789" s="15"/>
      <c r="J789" s="15"/>
      <c r="K789" s="15"/>
      <c r="L789" s="15"/>
      <c r="M789" s="15"/>
      <c r="N789" s="15"/>
      <c r="O789" s="15"/>
      <c r="P789" s="15"/>
      <c r="Q789" s="15"/>
      <c r="R789" s="15"/>
      <c r="S789" s="15"/>
      <c r="T789" s="15"/>
      <c r="U789" s="15"/>
    </row>
    <row r="790" spans="1:21">
      <c r="A790" s="15"/>
      <c r="B790" s="15"/>
      <c r="C790" s="15"/>
      <c r="D790" s="15"/>
      <c r="E790" s="15"/>
      <c r="F790" s="15"/>
      <c r="G790" s="15"/>
      <c r="H790" s="15"/>
      <c r="I790" s="15"/>
      <c r="J790" s="15"/>
      <c r="K790" s="15"/>
      <c r="L790" s="15"/>
      <c r="M790" s="15"/>
      <c r="N790" s="15"/>
      <c r="O790" s="15"/>
      <c r="P790" s="15"/>
      <c r="Q790" s="15"/>
      <c r="R790" s="15"/>
      <c r="S790" s="15"/>
      <c r="T790" s="15"/>
      <c r="U790" s="15"/>
    </row>
    <row r="791" spans="1:21">
      <c r="A791" s="15"/>
      <c r="B791" s="15"/>
      <c r="C791" s="15"/>
      <c r="D791" s="15"/>
      <c r="E791" s="15"/>
      <c r="F791" s="15"/>
      <c r="G791" s="15"/>
      <c r="H791" s="15"/>
      <c r="I791" s="15"/>
      <c r="J791" s="15"/>
      <c r="K791" s="15"/>
      <c r="L791" s="15"/>
      <c r="M791" s="15"/>
      <c r="N791" s="15"/>
      <c r="O791" s="15"/>
      <c r="P791" s="15"/>
      <c r="Q791" s="15"/>
      <c r="R791" s="15"/>
      <c r="S791" s="15"/>
      <c r="T791" s="15"/>
      <c r="U791" s="15"/>
    </row>
    <row r="792" spans="1:21">
      <c r="A792" s="15"/>
      <c r="B792" s="15"/>
      <c r="C792" s="15"/>
      <c r="D792" s="15"/>
      <c r="E792" s="15"/>
      <c r="F792" s="15"/>
      <c r="G792" s="15"/>
      <c r="H792" s="15"/>
      <c r="I792" s="15"/>
      <c r="J792" s="15"/>
      <c r="K792" s="15"/>
      <c r="L792" s="15"/>
      <c r="M792" s="15"/>
      <c r="N792" s="15"/>
      <c r="O792" s="15"/>
      <c r="P792" s="15"/>
      <c r="Q792" s="15"/>
      <c r="R792" s="15"/>
      <c r="S792" s="15"/>
      <c r="T792" s="15"/>
      <c r="U792" s="15"/>
    </row>
    <row r="793" spans="1:21">
      <c r="A793" s="15"/>
      <c r="B793" s="15"/>
      <c r="C793" s="15"/>
      <c r="D793" s="15"/>
      <c r="E793" s="15"/>
      <c r="F793" s="15"/>
      <c r="G793" s="15"/>
      <c r="H793" s="15"/>
      <c r="I793" s="15"/>
      <c r="J793" s="15"/>
      <c r="K793" s="15"/>
      <c r="L793" s="15"/>
      <c r="M793" s="15"/>
      <c r="N793" s="15"/>
      <c r="O793" s="15"/>
      <c r="P793" s="15"/>
      <c r="Q793" s="15"/>
      <c r="R793" s="15"/>
      <c r="S793" s="15"/>
      <c r="T793" s="15"/>
      <c r="U793" s="15"/>
    </row>
    <row r="794" spans="1:21">
      <c r="A794" s="15"/>
      <c r="B794" s="15"/>
      <c r="C794" s="15"/>
      <c r="D794" s="15"/>
      <c r="E794" s="15"/>
      <c r="F794" s="15"/>
      <c r="G794" s="15"/>
      <c r="H794" s="15"/>
      <c r="I794" s="15"/>
      <c r="J794" s="15"/>
      <c r="K794" s="15"/>
      <c r="L794" s="15"/>
      <c r="M794" s="15"/>
      <c r="N794" s="15"/>
      <c r="O794" s="15"/>
      <c r="P794" s="15"/>
      <c r="Q794" s="15"/>
      <c r="R794" s="15"/>
      <c r="S794" s="15"/>
      <c r="T794" s="15"/>
      <c r="U794" s="15"/>
    </row>
    <row r="795" spans="1:21">
      <c r="A795" s="15"/>
      <c r="B795" s="15"/>
      <c r="C795" s="15"/>
      <c r="D795" s="15"/>
      <c r="E795" s="15"/>
      <c r="F795" s="15"/>
      <c r="G795" s="15"/>
      <c r="H795" s="15"/>
      <c r="I795" s="15"/>
      <c r="J795" s="15"/>
      <c r="K795" s="15"/>
      <c r="L795" s="15"/>
      <c r="M795" s="15"/>
      <c r="N795" s="15"/>
      <c r="O795" s="15"/>
      <c r="P795" s="15"/>
      <c r="Q795" s="15"/>
      <c r="R795" s="15"/>
      <c r="S795" s="15"/>
      <c r="T795" s="15"/>
      <c r="U795" s="15"/>
    </row>
    <row r="796" spans="1:21">
      <c r="A796" s="15"/>
      <c r="B796" s="15"/>
      <c r="C796" s="15"/>
      <c r="D796" s="15"/>
      <c r="E796" s="15"/>
      <c r="F796" s="15"/>
      <c r="G796" s="15"/>
      <c r="H796" s="15"/>
      <c r="I796" s="15"/>
      <c r="J796" s="15"/>
      <c r="K796" s="15"/>
      <c r="L796" s="15"/>
      <c r="M796" s="15"/>
      <c r="N796" s="15"/>
      <c r="O796" s="15"/>
      <c r="P796" s="15"/>
      <c r="Q796" s="15"/>
      <c r="R796" s="15"/>
      <c r="S796" s="15"/>
      <c r="T796" s="15"/>
      <c r="U796" s="15"/>
    </row>
    <row r="797" spans="1:21">
      <c r="A797" s="15"/>
      <c r="B797" s="15"/>
      <c r="C797" s="15"/>
      <c r="D797" s="15"/>
      <c r="E797" s="15"/>
      <c r="F797" s="15"/>
      <c r="G797" s="15"/>
      <c r="H797" s="15"/>
      <c r="I797" s="15"/>
      <c r="J797" s="15"/>
      <c r="K797" s="15"/>
      <c r="L797" s="15"/>
      <c r="M797" s="15"/>
      <c r="N797" s="15"/>
      <c r="O797" s="15"/>
      <c r="P797" s="15"/>
      <c r="Q797" s="15"/>
      <c r="R797" s="15"/>
      <c r="S797" s="15"/>
      <c r="T797" s="15"/>
      <c r="U797" s="15"/>
    </row>
    <row r="798" spans="1:21">
      <c r="A798" s="15"/>
      <c r="B798" s="15"/>
      <c r="C798" s="15"/>
      <c r="D798" s="15"/>
      <c r="E798" s="15"/>
      <c r="F798" s="15"/>
      <c r="G798" s="15"/>
      <c r="H798" s="15"/>
      <c r="I798" s="15"/>
      <c r="J798" s="15"/>
      <c r="K798" s="15"/>
      <c r="L798" s="15"/>
      <c r="M798" s="15"/>
      <c r="N798" s="15"/>
      <c r="O798" s="15"/>
      <c r="P798" s="15"/>
      <c r="Q798" s="15"/>
      <c r="R798" s="15"/>
      <c r="S798" s="15"/>
      <c r="T798" s="15"/>
      <c r="U798" s="15"/>
    </row>
    <row r="799" spans="1:21">
      <c r="A799" s="15"/>
      <c r="B799" s="15"/>
      <c r="C799" s="15"/>
      <c r="D799" s="15"/>
      <c r="E799" s="15"/>
      <c r="F799" s="15"/>
      <c r="G799" s="15"/>
      <c r="H799" s="15"/>
      <c r="I799" s="15"/>
      <c r="J799" s="15"/>
      <c r="K799" s="15"/>
      <c r="L799" s="15"/>
      <c r="M799" s="15"/>
      <c r="N799" s="15"/>
      <c r="O799" s="15"/>
      <c r="P799" s="15"/>
      <c r="Q799" s="15"/>
      <c r="R799" s="15"/>
      <c r="S799" s="15"/>
      <c r="T799" s="15"/>
      <c r="U799" s="15"/>
    </row>
    <row r="800" spans="1:21">
      <c r="A800" s="15"/>
      <c r="B800" s="15"/>
      <c r="C800" s="15"/>
      <c r="D800" s="15"/>
      <c r="E800" s="15"/>
      <c r="F800" s="15"/>
      <c r="G800" s="15"/>
      <c r="H800" s="15"/>
      <c r="I800" s="15"/>
      <c r="J800" s="15"/>
      <c r="K800" s="15"/>
      <c r="L800" s="15"/>
      <c r="M800" s="15"/>
      <c r="N800" s="15"/>
      <c r="O800" s="15"/>
      <c r="P800" s="15"/>
      <c r="Q800" s="15"/>
      <c r="R800" s="15"/>
      <c r="S800" s="15"/>
      <c r="T800" s="15"/>
      <c r="U800" s="15"/>
    </row>
    <row r="801" spans="1:21">
      <c r="A801" s="15"/>
      <c r="B801" s="15"/>
      <c r="C801" s="15"/>
      <c r="D801" s="15"/>
      <c r="E801" s="15"/>
      <c r="F801" s="15"/>
      <c r="G801" s="15"/>
      <c r="H801" s="15"/>
      <c r="I801" s="15"/>
      <c r="J801" s="15"/>
      <c r="K801" s="15"/>
      <c r="L801" s="15"/>
      <c r="M801" s="15"/>
      <c r="N801" s="15"/>
      <c r="O801" s="15"/>
      <c r="P801" s="15"/>
      <c r="Q801" s="15"/>
      <c r="R801" s="15"/>
      <c r="S801" s="15"/>
      <c r="T801" s="15"/>
      <c r="U801" s="15"/>
    </row>
    <row r="802" spans="1:21">
      <c r="A802" s="15"/>
      <c r="B802" s="15"/>
      <c r="C802" s="15"/>
      <c r="D802" s="15"/>
      <c r="E802" s="15"/>
      <c r="F802" s="15"/>
      <c r="G802" s="15"/>
      <c r="H802" s="15"/>
      <c r="I802" s="15"/>
      <c r="J802" s="15"/>
      <c r="K802" s="15"/>
      <c r="L802" s="15"/>
      <c r="M802" s="15"/>
      <c r="N802" s="15"/>
      <c r="O802" s="15"/>
      <c r="P802" s="15"/>
      <c r="Q802" s="15"/>
      <c r="R802" s="15"/>
      <c r="S802" s="15"/>
      <c r="T802" s="15"/>
      <c r="U802" s="15"/>
    </row>
  </sheetData>
  <sheetProtection algorithmName="SHA-512" hashValue="ngPEyMxesBYwDczFxgVBYa3gbXMEaAT8yhS/XhmOCqcByGqAEVQvzgAOfAL0dEr+vv9HXs6pFgTXjOTw+8sW/g==" saltValue="9l8EplnZXy1wSuu9eILI+w==" spinCount="100000" sheet="1" objects="1" scenarios="1"/>
  <protectedRanges>
    <protectedRange sqref="G137 G140 G143 Q137 Q140 Q143 J158 J161" name="zyski_wewnetrzne"/>
    <protectedRange sqref="J55 W48 W72:X72 J72:K72 W50 J57 J48:J50 W55 W57 U49 J81:K81 J74:K74 W79:X79 J73 U73 W74:X74 W81:X81 J79:K79 J113:K113 J115:K115" name="wymiary"/>
    <protectedRange sqref="H46 T46 H70 T77 T53 H53 H77 T70" name="ściana_okna"/>
    <protectedRange sqref="H43 T43" name="Strona świata"/>
    <protectedRange sqref="M24 M27 M30" name="Dane1"/>
    <protectedRange sqref="S24 X27" name="Dane2"/>
    <protectedRange sqref="H59 T59 H83 T83" name="osłona"/>
    <protectedRange sqref="H104 J112:K112 H116 H110 H107 J114:K114 L121" name="dane_dachu"/>
    <protectedRange sqref="C11:J12" name="Symulacjaprzygotowanadla"/>
  </protectedRanges>
  <mergeCells count="73">
    <mergeCell ref="J74:K74"/>
    <mergeCell ref="W74:X74"/>
    <mergeCell ref="H17:M17"/>
    <mergeCell ref="C20:F21"/>
    <mergeCell ref="W72:X72"/>
    <mergeCell ref="H67:K67"/>
    <mergeCell ref="T67:X67"/>
    <mergeCell ref="H70:K70"/>
    <mergeCell ref="T70:X70"/>
    <mergeCell ref="J72:K72"/>
    <mergeCell ref="U24:V27"/>
    <mergeCell ref="S24:T27"/>
    <mergeCell ref="S23:V23"/>
    <mergeCell ref="X27:X30"/>
    <mergeCell ref="O3:O4"/>
    <mergeCell ref="P3:Q4"/>
    <mergeCell ref="C11:J12"/>
    <mergeCell ref="C8:Q9"/>
    <mergeCell ref="S3:V4"/>
    <mergeCell ref="Y27:Y30"/>
    <mergeCell ref="X26:Y26"/>
    <mergeCell ref="T53:X53"/>
    <mergeCell ref="W55:X55"/>
    <mergeCell ref="W57:X57"/>
    <mergeCell ref="W50:X50"/>
    <mergeCell ref="W48:X48"/>
    <mergeCell ref="H116:K116"/>
    <mergeCell ref="P1:Q1"/>
    <mergeCell ref="H104:K104"/>
    <mergeCell ref="H107:K107"/>
    <mergeCell ref="J112:K112"/>
    <mergeCell ref="H110:K110"/>
    <mergeCell ref="H77:K77"/>
    <mergeCell ref="Q78:R78"/>
    <mergeCell ref="J79:K79"/>
    <mergeCell ref="J81:K81"/>
    <mergeCell ref="H83:K83"/>
    <mergeCell ref="Q54:R54"/>
    <mergeCell ref="H43:K43"/>
    <mergeCell ref="H46:K46"/>
    <mergeCell ref="H53:K53"/>
    <mergeCell ref="J48:K48"/>
    <mergeCell ref="D1:H1"/>
    <mergeCell ref="I1:J1"/>
    <mergeCell ref="M1:O1"/>
    <mergeCell ref="R1:T1"/>
    <mergeCell ref="J114:K114"/>
    <mergeCell ref="T77:X77"/>
    <mergeCell ref="W79:X79"/>
    <mergeCell ref="W81:X81"/>
    <mergeCell ref="T83:X83"/>
    <mergeCell ref="T59:X59"/>
    <mergeCell ref="J50:K50"/>
    <mergeCell ref="J55:K55"/>
    <mergeCell ref="J57:K57"/>
    <mergeCell ref="H59:K59"/>
    <mergeCell ref="T43:X43"/>
    <mergeCell ref="T46:X46"/>
    <mergeCell ref="Q137:R137"/>
    <mergeCell ref="Q140:R140"/>
    <mergeCell ref="Q143:R143"/>
    <mergeCell ref="L121:M121"/>
    <mergeCell ref="E127:H127"/>
    <mergeCell ref="C188:W189"/>
    <mergeCell ref="G183:I184"/>
    <mergeCell ref="J183:O184"/>
    <mergeCell ref="J161:K161"/>
    <mergeCell ref="J158:K158"/>
    <mergeCell ref="N178:O179"/>
    <mergeCell ref="G178:M179"/>
    <mergeCell ref="Q184:Q185"/>
    <mergeCell ref="L185:O185"/>
    <mergeCell ref="P178:P179"/>
  </mergeCells>
  <conditionalFormatting sqref="V192">
    <cfRule type="iconSet" priority="3">
      <iconSet iconSet="3Symbols" showValue="0">
        <cfvo type="percent" val="0"/>
        <cfvo type="num" val="1"/>
        <cfvo type="num" val="2"/>
      </iconSet>
    </cfRule>
  </conditionalFormatting>
  <conditionalFormatting sqref="J96 K95">
    <cfRule type="cellIs" dxfId="10" priority="1" operator="between">
      <formula>-17</formula>
      <formula>-7</formula>
    </cfRule>
  </conditionalFormatting>
  <dataValidations count="12">
    <dataValidation type="list" allowBlank="1" showInputMessage="1" showErrorMessage="1" sqref="H43" xr:uid="{EEA04D4E-C99B-4BBE-8465-6F864252D84D}">
      <formula1>strony_swiata</formula1>
    </dataValidation>
    <dataValidation type="list" allowBlank="1" showInputMessage="1" showErrorMessage="1" sqref="T70 H70 H46 T46" xr:uid="{F3F03EB4-DFED-4923-8A5F-C47891425335}">
      <formula1>sciany</formula1>
    </dataValidation>
    <dataValidation type="list" allowBlank="1" showInputMessage="1" showErrorMessage="1" sqref="H59 T59 H83 T83 H116" xr:uid="{0CCCC6FA-06EA-476F-A03F-F7816BACDE3A}">
      <formula1>izolacja</formula1>
    </dataValidation>
    <dataValidation type="list" allowBlank="1" showInputMessage="1" showErrorMessage="1" sqref="H53 H77 T77 H110 T53" xr:uid="{4CA4A784-C903-44D8-AF3C-D1107A12DC22}">
      <formula1>okno_sciana</formula1>
    </dataValidation>
    <dataValidation type="list" allowBlank="1" showInputMessage="1" showErrorMessage="1" sqref="Q140 G137 G140 G143 Q137 L121 N121 J158 J161" xr:uid="{C15D6C27-1DDB-4F6A-B79C-98EC155FB85F}">
      <formula1>tak_nie</formula1>
    </dataValidation>
    <dataValidation type="decimal" allowBlank="1" showInputMessage="1" showErrorMessage="1" sqref="J74:K74 J72:K72 J113:K113 J115:K115" xr:uid="{94233653-90D4-41CA-B5CE-62B1AD1121EF}">
      <formula1>0.1</formula1>
      <formula2>20</formula2>
    </dataValidation>
    <dataValidation type="decimal" allowBlank="1" showInputMessage="1" showErrorMessage="1" sqref="M24 M27 M30" xr:uid="{6AA4D945-5531-4B34-A9DD-DC086AB12B08}">
      <formula1>1</formula1>
      <formula2>100</formula2>
    </dataValidation>
    <dataValidation type="decimal" allowBlank="1" showInputMessage="1" showErrorMessage="1" sqref="J48:J50 U49 J72:J74 U73 J115 J113" xr:uid="{591835A8-6F8A-40FD-BAE1-FD0D8DC9E9D7}">
      <formula1>0.1</formula1>
      <formula2>30</formula2>
    </dataValidation>
    <dataValidation type="decimal" allowBlank="1" showInputMessage="1" showErrorMessage="1" sqref="J79:K79 J81:K81 W79:X79 W81:X81 W57:X57 W55:X55 J55:K55 J57:K57 J114:K114 J112:K112" xr:uid="{809D910A-CCD2-4EDE-A911-D84F5F397D64}">
      <formula1>0</formula1>
      <formula2>20</formula2>
    </dataValidation>
    <dataValidation type="list" allowBlank="1" showInputMessage="1" showErrorMessage="1" sqref="H104" xr:uid="{A84F6E34-3B51-4E03-8902-27824349A258}">
      <formula1>dach</formula1>
    </dataValidation>
    <dataValidation type="list" allowBlank="1" showInputMessage="1" showErrorMessage="1" sqref="H107" xr:uid="{C9D2AC08-CDBE-4AAF-89B1-370EAE94C41A}">
      <formula1>izolacja_dach</formula1>
    </dataValidation>
    <dataValidation type="whole" allowBlank="1" showInputMessage="1" showErrorMessage="1" sqref="Q143" xr:uid="{17BCBFFB-2FBC-425B-9EAE-775C99D4D1B8}">
      <formula1>1</formula1>
      <formula2>10</formula2>
    </dataValidation>
  </dataValidations>
  <pageMargins left="0.7" right="0.7" top="0.75" bottom="0.75" header="0.3" footer="0.3"/>
  <pageSetup paperSize="9" scale="52" fitToHeight="0" orientation="portrait" r:id="rId1"/>
  <ignoredErrors>
    <ignoredError sqref="T43 W50 J48 J50 W48" unlockedFormula="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8AC3EB-A442-45F0-9637-B4F6D8FE502C}">
  <sheetPr codeName="Arkusz7"/>
  <dimension ref="A1:HV804"/>
  <sheetViews>
    <sheetView zoomScale="85" zoomScaleNormal="85" workbookViewId="0">
      <pane ySplit="1" topLeftCell="A2" activePane="bottomLeft" state="frozen"/>
      <selection pane="bottomLeft" activeCell="C11" sqref="C11:J12"/>
    </sheetView>
  </sheetViews>
  <sheetFormatPr defaultColWidth="9.109375" defaultRowHeight="14.4"/>
  <cols>
    <col min="1" max="1" width="1.109375" style="14" customWidth="1"/>
    <col min="2" max="2" width="8.88671875" style="14" customWidth="1"/>
    <col min="3" max="3" width="8.44140625" style="14" customWidth="1"/>
    <col min="4" max="4" width="9.109375" style="14"/>
    <col min="5" max="5" width="2.88671875" style="14" customWidth="1"/>
    <col min="6" max="6" width="9.109375" style="14"/>
    <col min="7" max="7" width="13.88671875" style="14" customWidth="1"/>
    <col min="8" max="8" width="4.21875" style="14" customWidth="1"/>
    <col min="9" max="9" width="7" style="14" customWidth="1"/>
    <col min="10" max="10" width="4.21875" style="14" customWidth="1"/>
    <col min="11" max="11" width="9.109375" style="14"/>
    <col min="12" max="12" width="9.44140625" style="14" customWidth="1"/>
    <col min="13" max="13" width="9.5546875" style="14" customWidth="1"/>
    <col min="14" max="14" width="2.88671875" style="14" customWidth="1"/>
    <col min="15" max="15" width="7.44140625" style="14" customWidth="1"/>
    <col min="16" max="16" width="4.109375" style="14" customWidth="1"/>
    <col min="17" max="17" width="8.88671875" style="14" customWidth="1"/>
    <col min="18" max="18" width="4.21875" style="14" customWidth="1"/>
    <col min="19" max="19" width="4.88671875" style="14" customWidth="1"/>
    <col min="20" max="20" width="6" style="14" customWidth="1"/>
    <col min="21" max="21" width="1" style="14" customWidth="1"/>
    <col min="22" max="22" width="4.21875" style="15" customWidth="1"/>
    <col min="23" max="23" width="4" style="15" customWidth="1"/>
    <col min="24" max="24" width="8.33203125" style="15" customWidth="1"/>
    <col min="25" max="25" width="5.5546875" style="15" customWidth="1"/>
    <col min="26" max="26" width="4.6640625" style="15" customWidth="1"/>
    <col min="27" max="27" width="7.6640625" style="15" customWidth="1"/>
    <col min="28" max="28" width="1" style="73" customWidth="1"/>
    <col min="29" max="230" width="9.109375" style="15"/>
    <col min="231" max="16384" width="9.109375" style="14"/>
  </cols>
  <sheetData>
    <row r="1" spans="1:230" customFormat="1" ht="22.8" customHeight="1">
      <c r="A1" s="137"/>
      <c r="B1" s="137"/>
      <c r="C1" s="137"/>
      <c r="D1" s="287" t="s">
        <v>529</v>
      </c>
      <c r="E1" s="287"/>
      <c r="F1" s="287"/>
      <c r="G1" s="287"/>
      <c r="H1" s="287"/>
      <c r="I1" s="288">
        <f>Obliczenia2!K88</f>
        <v>2976</v>
      </c>
      <c r="J1" s="288"/>
      <c r="K1" s="139" t="s">
        <v>544</v>
      </c>
      <c r="L1" s="137"/>
      <c r="M1" s="287" t="s">
        <v>530</v>
      </c>
      <c r="N1" s="287"/>
      <c r="O1" s="287"/>
      <c r="P1" s="293">
        <f>Obliczenia2!L88</f>
        <v>1.1100000000000001</v>
      </c>
      <c r="Q1" s="293"/>
      <c r="R1" s="289" t="s">
        <v>543</v>
      </c>
      <c r="S1" s="289"/>
      <c r="T1" s="289"/>
      <c r="U1" s="138"/>
      <c r="V1" s="138"/>
      <c r="W1" s="137"/>
      <c r="X1" s="137"/>
      <c r="Y1" s="137"/>
      <c r="Z1" s="137"/>
      <c r="AA1" s="137"/>
      <c r="AB1" s="137"/>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c r="CN1" s="15"/>
      <c r="CO1" s="15"/>
      <c r="CP1" s="15"/>
      <c r="CQ1" s="15"/>
      <c r="CR1" s="15"/>
      <c r="CS1" s="15"/>
      <c r="CT1" s="15"/>
      <c r="CU1" s="15"/>
      <c r="CV1" s="15"/>
      <c r="CW1" s="15"/>
      <c r="CX1" s="15"/>
      <c r="CY1" s="15"/>
      <c r="CZ1" s="15"/>
      <c r="DA1" s="15"/>
      <c r="DB1" s="15"/>
      <c r="DC1" s="15"/>
      <c r="DD1" s="15"/>
      <c r="DE1" s="15"/>
      <c r="DF1" s="15"/>
      <c r="DG1" s="15"/>
      <c r="DH1" s="15"/>
      <c r="DI1" s="15"/>
      <c r="DJ1" s="15"/>
      <c r="DK1" s="15"/>
      <c r="DL1" s="15"/>
      <c r="DM1" s="15"/>
      <c r="DN1" s="15"/>
      <c r="DO1" s="15"/>
      <c r="DP1" s="15"/>
      <c r="DQ1" s="15"/>
      <c r="DR1" s="15"/>
      <c r="DS1" s="15"/>
      <c r="DT1" s="15"/>
      <c r="DU1" s="15"/>
      <c r="DV1" s="15"/>
      <c r="DW1" s="15"/>
      <c r="DX1" s="15"/>
      <c r="DY1" s="15"/>
      <c r="DZ1" s="15"/>
      <c r="EA1" s="15"/>
      <c r="EB1" s="15"/>
      <c r="EC1" s="15"/>
      <c r="ED1" s="15"/>
      <c r="EE1" s="15"/>
      <c r="EF1" s="15"/>
      <c r="EG1" s="15"/>
      <c r="EH1" s="15"/>
      <c r="EI1" s="15"/>
      <c r="EJ1" s="15"/>
      <c r="EK1" s="15"/>
      <c r="EL1" s="15"/>
      <c r="EM1" s="15"/>
      <c r="EN1" s="15"/>
      <c r="EO1" s="15"/>
      <c r="EP1" s="15"/>
      <c r="EQ1" s="15"/>
      <c r="ER1" s="15"/>
      <c r="ES1" s="15"/>
      <c r="ET1" s="15"/>
      <c r="EU1" s="15"/>
      <c r="EV1" s="15"/>
      <c r="EW1" s="15"/>
      <c r="EX1" s="15"/>
      <c r="EY1" s="15"/>
      <c r="EZ1" s="15"/>
      <c r="FA1" s="15"/>
      <c r="FB1" s="15"/>
      <c r="FC1" s="15"/>
      <c r="FD1" s="15"/>
      <c r="FE1" s="15"/>
      <c r="FF1" s="15"/>
      <c r="FG1" s="15"/>
      <c r="FH1" s="15"/>
      <c r="FI1" s="15"/>
      <c r="FJ1" s="15"/>
      <c r="FK1" s="15"/>
      <c r="FL1" s="15"/>
      <c r="FM1" s="15"/>
      <c r="FN1" s="15"/>
      <c r="FO1" s="15"/>
      <c r="FP1" s="15"/>
      <c r="FQ1" s="15"/>
      <c r="FR1" s="15"/>
      <c r="FS1" s="15"/>
      <c r="FT1" s="15"/>
      <c r="FU1" s="15"/>
      <c r="FV1" s="15"/>
      <c r="FW1" s="15"/>
      <c r="FX1" s="15"/>
      <c r="FY1" s="15"/>
      <c r="FZ1" s="15"/>
      <c r="GA1" s="15"/>
      <c r="GB1" s="15"/>
      <c r="GC1" s="15"/>
      <c r="GD1" s="15"/>
      <c r="GE1" s="15"/>
      <c r="GF1" s="15"/>
      <c r="GG1" s="15"/>
      <c r="GH1" s="15"/>
      <c r="GI1" s="15"/>
      <c r="GJ1" s="15"/>
      <c r="GK1" s="15"/>
      <c r="GL1" s="15"/>
      <c r="GM1" s="15"/>
      <c r="GN1" s="15"/>
      <c r="GO1" s="15"/>
      <c r="GP1" s="15"/>
      <c r="GQ1" s="15"/>
      <c r="GR1" s="15"/>
      <c r="GS1" s="15"/>
      <c r="GT1" s="15"/>
      <c r="GU1" s="15"/>
      <c r="GV1" s="15"/>
      <c r="GW1" s="15"/>
      <c r="GX1" s="15"/>
      <c r="GY1" s="15"/>
      <c r="GZ1" s="15"/>
      <c r="HA1" s="15"/>
      <c r="HB1" s="15"/>
      <c r="HC1" s="15"/>
      <c r="HD1" s="15"/>
      <c r="HE1" s="15"/>
      <c r="HF1" s="15"/>
      <c r="HG1" s="15"/>
      <c r="HH1" s="15"/>
      <c r="HI1" s="15"/>
      <c r="HJ1" s="15"/>
      <c r="HK1" s="15"/>
      <c r="HL1" s="15"/>
      <c r="HM1" s="15"/>
      <c r="HN1" s="15"/>
      <c r="HO1" s="15"/>
      <c r="HP1" s="15"/>
      <c r="HQ1" s="15"/>
      <c r="HR1" s="15"/>
      <c r="HS1" s="15"/>
      <c r="HT1" s="15"/>
      <c r="HU1" s="15"/>
      <c r="HV1" s="15"/>
    </row>
    <row r="2" spans="1:230" customFormat="1">
      <c r="A2" s="42"/>
      <c r="B2" s="45"/>
      <c r="C2" s="44"/>
      <c r="D2" s="44"/>
      <c r="E2" s="44"/>
      <c r="F2" s="44"/>
      <c r="G2" s="44"/>
      <c r="H2" s="44"/>
      <c r="I2" s="44"/>
      <c r="J2" s="44"/>
      <c r="K2" s="44"/>
      <c r="L2" s="44"/>
      <c r="M2" s="44"/>
      <c r="N2" s="44"/>
      <c r="O2" s="44"/>
      <c r="P2" s="45"/>
      <c r="Q2" s="46"/>
      <c r="R2" s="44"/>
      <c r="S2" s="44"/>
      <c r="T2" s="45"/>
      <c r="U2" s="15"/>
      <c r="V2" s="15"/>
      <c r="W2" s="15"/>
      <c r="X2" s="15"/>
      <c r="Y2" s="15"/>
      <c r="Z2" s="15"/>
      <c r="AA2" s="15"/>
      <c r="AB2" s="42"/>
      <c r="AC2" s="15"/>
      <c r="AD2" s="15"/>
      <c r="AE2" s="15"/>
      <c r="AF2" s="15"/>
      <c r="AG2" s="15"/>
      <c r="AH2" s="15"/>
      <c r="AI2" s="15"/>
      <c r="AJ2" s="15"/>
      <c r="AK2" s="15"/>
      <c r="AL2" s="15"/>
      <c r="AM2" s="15"/>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c r="CN2" s="15"/>
      <c r="CO2" s="15"/>
      <c r="CP2" s="15"/>
      <c r="CQ2" s="15"/>
      <c r="CR2" s="15"/>
      <c r="CS2" s="15"/>
      <c r="CT2" s="15"/>
      <c r="CU2" s="15"/>
      <c r="CV2" s="15"/>
      <c r="CW2" s="15"/>
      <c r="CX2" s="15"/>
      <c r="CY2" s="15"/>
      <c r="CZ2" s="15"/>
      <c r="DA2" s="15"/>
      <c r="DB2" s="15"/>
      <c r="DC2" s="15"/>
      <c r="DD2" s="15"/>
      <c r="DE2" s="15"/>
      <c r="DF2" s="15"/>
      <c r="DG2" s="15"/>
      <c r="DH2" s="15"/>
      <c r="DI2" s="15"/>
      <c r="DJ2" s="15"/>
      <c r="DK2" s="15"/>
      <c r="DL2" s="15"/>
      <c r="DM2" s="15"/>
      <c r="DN2" s="15"/>
      <c r="DO2" s="15"/>
      <c r="DP2" s="15"/>
      <c r="DQ2" s="15"/>
      <c r="DR2" s="15"/>
      <c r="DS2" s="15"/>
      <c r="DT2" s="15"/>
      <c r="DU2" s="15"/>
      <c r="DV2" s="15"/>
      <c r="DW2" s="15"/>
      <c r="DX2" s="15"/>
      <c r="DY2" s="15"/>
      <c r="DZ2" s="15"/>
      <c r="EA2" s="15"/>
      <c r="EB2" s="15"/>
      <c r="EC2" s="15"/>
      <c r="ED2" s="15"/>
      <c r="EE2" s="15"/>
      <c r="EF2" s="15"/>
      <c r="EG2" s="15"/>
      <c r="EH2" s="15"/>
      <c r="EI2" s="15"/>
      <c r="EJ2" s="15"/>
      <c r="EK2" s="15"/>
      <c r="EL2" s="15"/>
      <c r="EM2" s="15"/>
      <c r="EN2" s="15"/>
      <c r="EO2" s="15"/>
      <c r="EP2" s="15"/>
      <c r="EQ2" s="15"/>
      <c r="ER2" s="15"/>
      <c r="ES2" s="15"/>
      <c r="ET2" s="15"/>
      <c r="EU2" s="15"/>
      <c r="EV2" s="15"/>
      <c r="EW2" s="15"/>
      <c r="EX2" s="15"/>
      <c r="EY2" s="15"/>
      <c r="EZ2" s="15"/>
      <c r="FA2" s="15"/>
      <c r="FB2" s="15"/>
      <c r="FC2" s="15"/>
      <c r="FD2" s="15"/>
      <c r="FE2" s="15"/>
      <c r="FF2" s="15"/>
      <c r="FG2" s="15"/>
      <c r="FH2" s="15"/>
      <c r="FI2" s="15"/>
      <c r="FJ2" s="15"/>
      <c r="FK2" s="15"/>
      <c r="FL2" s="15"/>
      <c r="FM2" s="15"/>
      <c r="FN2" s="15"/>
      <c r="FO2" s="15"/>
      <c r="FP2" s="15"/>
      <c r="FQ2" s="15"/>
      <c r="FR2" s="15"/>
      <c r="FS2" s="15"/>
      <c r="FT2" s="15"/>
      <c r="FU2" s="15"/>
      <c r="FV2" s="15"/>
      <c r="FW2" s="15"/>
      <c r="FX2" s="15"/>
      <c r="FY2" s="15"/>
      <c r="FZ2" s="15"/>
      <c r="GA2" s="15"/>
      <c r="GB2" s="15"/>
      <c r="GC2" s="15"/>
      <c r="GD2" s="15"/>
      <c r="GE2" s="15"/>
      <c r="GF2" s="15"/>
      <c r="GG2" s="15"/>
      <c r="GH2" s="15"/>
      <c r="GI2" s="15"/>
      <c r="GJ2" s="15"/>
      <c r="GK2" s="15"/>
      <c r="GL2" s="15"/>
      <c r="GM2" s="15"/>
      <c r="GN2" s="15"/>
      <c r="GO2" s="15"/>
      <c r="GP2" s="15"/>
      <c r="GQ2" s="15"/>
      <c r="GR2" s="15"/>
      <c r="GS2" s="15"/>
      <c r="GT2" s="15"/>
      <c r="GU2" s="15"/>
      <c r="GV2" s="15"/>
      <c r="GW2" s="15"/>
      <c r="GX2" s="15"/>
      <c r="GY2" s="15"/>
      <c r="GZ2" s="15"/>
      <c r="HA2" s="15"/>
      <c r="HB2" s="15"/>
      <c r="HC2" s="15"/>
      <c r="HD2" s="15"/>
      <c r="HE2" s="15"/>
      <c r="HF2" s="15"/>
      <c r="HG2" s="15"/>
      <c r="HH2" s="15"/>
      <c r="HI2" s="15"/>
      <c r="HJ2" s="15"/>
      <c r="HK2" s="15"/>
      <c r="HL2" s="15"/>
      <c r="HM2" s="15"/>
      <c r="HN2" s="15"/>
      <c r="HO2" s="15"/>
      <c r="HP2" s="15"/>
      <c r="HQ2" s="15"/>
      <c r="HR2" s="15"/>
      <c r="HS2" s="15"/>
      <c r="HT2" s="15"/>
      <c r="HU2" s="15"/>
      <c r="HV2" s="15"/>
    </row>
    <row r="3" spans="1:230" customFormat="1">
      <c r="A3" s="42"/>
      <c r="B3" s="44"/>
      <c r="C3" s="44"/>
      <c r="D3" s="44"/>
      <c r="E3" s="44"/>
      <c r="F3" s="44"/>
      <c r="G3" s="44"/>
      <c r="H3" s="44"/>
      <c r="I3" s="44"/>
      <c r="J3" s="44"/>
      <c r="K3" s="44"/>
      <c r="L3" s="44"/>
      <c r="M3" s="15"/>
      <c r="N3" s="15"/>
      <c r="O3" s="298" t="s">
        <v>497</v>
      </c>
      <c r="P3" s="299">
        <f ca="1">TODAY()</f>
        <v>44929</v>
      </c>
      <c r="Q3" s="299"/>
      <c r="R3" s="44"/>
      <c r="S3" s="15"/>
      <c r="T3" s="15"/>
      <c r="U3" s="15"/>
      <c r="V3" s="15"/>
      <c r="W3" s="303" t="str">
        <f>'Pom1'!S3</f>
        <v>wersja 04/01/23</v>
      </c>
      <c r="X3" s="303"/>
      <c r="Y3" s="303"/>
      <c r="Z3" s="303"/>
      <c r="AA3" s="15"/>
      <c r="AB3" s="42"/>
      <c r="AC3" s="15"/>
      <c r="AD3" s="15"/>
      <c r="AE3" s="15"/>
      <c r="AF3" s="15"/>
      <c r="AG3" s="15"/>
      <c r="AH3" s="15"/>
      <c r="AI3" s="15"/>
      <c r="AJ3" s="15"/>
      <c r="AK3" s="15"/>
      <c r="AL3" s="15"/>
      <c r="AM3" s="15"/>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c r="CN3" s="15"/>
      <c r="CO3" s="15"/>
      <c r="CP3" s="15"/>
      <c r="CQ3" s="15"/>
      <c r="CR3" s="15"/>
      <c r="CS3" s="15"/>
      <c r="CT3" s="15"/>
      <c r="CU3" s="15"/>
      <c r="CV3" s="15"/>
      <c r="CW3" s="15"/>
      <c r="CX3" s="15"/>
      <c r="CY3" s="15"/>
      <c r="CZ3" s="15"/>
      <c r="DA3" s="15"/>
      <c r="DB3" s="15"/>
      <c r="DC3" s="15"/>
      <c r="DD3" s="15"/>
      <c r="DE3" s="15"/>
      <c r="DF3" s="15"/>
      <c r="DG3" s="15"/>
      <c r="DH3" s="15"/>
      <c r="DI3" s="15"/>
      <c r="DJ3" s="15"/>
      <c r="DK3" s="15"/>
      <c r="DL3" s="15"/>
      <c r="DM3" s="15"/>
      <c r="DN3" s="15"/>
      <c r="DO3" s="15"/>
      <c r="DP3" s="15"/>
      <c r="DQ3" s="15"/>
      <c r="DR3" s="15"/>
      <c r="DS3" s="15"/>
      <c r="DT3" s="15"/>
      <c r="DU3" s="15"/>
      <c r="DV3" s="15"/>
      <c r="DW3" s="15"/>
      <c r="DX3" s="15"/>
      <c r="DY3" s="15"/>
      <c r="DZ3" s="15"/>
      <c r="EA3" s="15"/>
      <c r="EB3" s="15"/>
      <c r="EC3" s="15"/>
      <c r="ED3" s="15"/>
      <c r="EE3" s="15"/>
      <c r="EF3" s="15"/>
      <c r="EG3" s="15"/>
      <c r="EH3" s="15"/>
      <c r="EI3" s="15"/>
      <c r="EJ3" s="15"/>
      <c r="EK3" s="15"/>
      <c r="EL3" s="15"/>
      <c r="EM3" s="15"/>
      <c r="EN3" s="15"/>
      <c r="EO3" s="15"/>
      <c r="EP3" s="15"/>
      <c r="EQ3" s="15"/>
      <c r="ER3" s="15"/>
      <c r="ES3" s="15"/>
      <c r="ET3" s="15"/>
      <c r="EU3" s="15"/>
      <c r="EV3" s="15"/>
      <c r="EW3" s="15"/>
      <c r="EX3" s="15"/>
      <c r="EY3" s="15"/>
      <c r="EZ3" s="15"/>
      <c r="FA3" s="15"/>
      <c r="FB3" s="15"/>
      <c r="FC3" s="15"/>
      <c r="FD3" s="15"/>
      <c r="FE3" s="15"/>
      <c r="FF3" s="15"/>
      <c r="FG3" s="15"/>
      <c r="FH3" s="15"/>
      <c r="FI3" s="15"/>
      <c r="FJ3" s="15"/>
      <c r="FK3" s="15"/>
      <c r="FL3" s="15"/>
      <c r="FM3" s="15"/>
      <c r="FN3" s="15"/>
      <c r="FO3" s="15"/>
      <c r="FP3" s="15"/>
      <c r="FQ3" s="15"/>
      <c r="FR3" s="15"/>
      <c r="FS3" s="15"/>
      <c r="FT3" s="15"/>
      <c r="FU3" s="15"/>
      <c r="FV3" s="15"/>
      <c r="FW3" s="15"/>
      <c r="FX3" s="15"/>
      <c r="FY3" s="15"/>
      <c r="FZ3" s="15"/>
      <c r="GA3" s="15"/>
      <c r="GB3" s="15"/>
      <c r="GC3" s="15"/>
      <c r="GD3" s="15"/>
      <c r="GE3" s="15"/>
      <c r="GF3" s="15"/>
      <c r="GG3" s="15"/>
      <c r="GH3" s="15"/>
      <c r="GI3" s="15"/>
      <c r="GJ3" s="15"/>
      <c r="GK3" s="15"/>
      <c r="GL3" s="15"/>
      <c r="GM3" s="15"/>
      <c r="GN3" s="15"/>
      <c r="GO3" s="15"/>
      <c r="GP3" s="15"/>
      <c r="GQ3" s="15"/>
      <c r="GR3" s="15"/>
      <c r="GS3" s="15"/>
      <c r="GT3" s="15"/>
      <c r="GU3" s="15"/>
      <c r="GV3" s="15"/>
      <c r="GW3" s="15"/>
      <c r="GX3" s="15"/>
      <c r="GY3" s="15"/>
      <c r="GZ3" s="15"/>
      <c r="HA3" s="15"/>
      <c r="HB3" s="15"/>
      <c r="HC3" s="15"/>
      <c r="HD3" s="15"/>
      <c r="HE3" s="15"/>
      <c r="HF3" s="15"/>
      <c r="HG3" s="15"/>
      <c r="HH3" s="15"/>
      <c r="HI3" s="15"/>
      <c r="HJ3" s="15"/>
      <c r="HK3" s="15"/>
      <c r="HL3" s="15"/>
      <c r="HM3" s="15"/>
      <c r="HN3" s="15"/>
      <c r="HO3" s="15"/>
      <c r="HP3" s="15"/>
      <c r="HQ3" s="15"/>
      <c r="HR3" s="15"/>
      <c r="HS3" s="15"/>
      <c r="HT3" s="15"/>
      <c r="HU3" s="15"/>
      <c r="HV3" s="15"/>
    </row>
    <row r="4" spans="1:230" customFormat="1">
      <c r="A4" s="42"/>
      <c r="B4" s="44"/>
      <c r="C4" s="44"/>
      <c r="D4" s="44"/>
      <c r="E4" s="44"/>
      <c r="F4" s="44"/>
      <c r="G4" s="44"/>
      <c r="H4" s="44"/>
      <c r="I4" s="44"/>
      <c r="J4" s="44"/>
      <c r="K4" s="44"/>
      <c r="L4" s="44"/>
      <c r="M4" s="15"/>
      <c r="N4" s="15"/>
      <c r="O4" s="298"/>
      <c r="P4" s="299"/>
      <c r="Q4" s="299"/>
      <c r="R4" s="44"/>
      <c r="S4" s="15"/>
      <c r="T4" s="15"/>
      <c r="U4" s="15"/>
      <c r="V4" s="15"/>
      <c r="W4" s="303"/>
      <c r="X4" s="303"/>
      <c r="Y4" s="303"/>
      <c r="Z4" s="303"/>
      <c r="AA4" s="15"/>
      <c r="AB4" s="42"/>
      <c r="AC4" s="15"/>
      <c r="AD4" s="15"/>
      <c r="AE4" s="15"/>
      <c r="AF4" s="15"/>
      <c r="AG4" s="15"/>
      <c r="AH4" s="15"/>
      <c r="AI4" s="15"/>
      <c r="AJ4" s="15"/>
      <c r="AK4" s="15"/>
      <c r="AL4" s="15"/>
      <c r="AM4" s="15"/>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c r="CV4" s="15"/>
      <c r="CW4" s="15"/>
      <c r="CX4" s="15"/>
      <c r="CY4" s="15"/>
      <c r="CZ4" s="15"/>
      <c r="DA4" s="15"/>
      <c r="DB4" s="15"/>
      <c r="DC4" s="15"/>
      <c r="DD4" s="15"/>
      <c r="DE4" s="15"/>
      <c r="DF4" s="15"/>
      <c r="DG4" s="15"/>
      <c r="DH4" s="15"/>
      <c r="DI4" s="15"/>
      <c r="DJ4" s="15"/>
      <c r="DK4" s="15"/>
      <c r="DL4" s="15"/>
      <c r="DM4" s="15"/>
      <c r="DN4" s="15"/>
      <c r="DO4" s="15"/>
      <c r="DP4" s="15"/>
      <c r="DQ4" s="15"/>
      <c r="DR4" s="15"/>
      <c r="DS4" s="15"/>
      <c r="DT4" s="15"/>
      <c r="DU4" s="15"/>
      <c r="DV4" s="15"/>
      <c r="DW4" s="15"/>
      <c r="DX4" s="15"/>
      <c r="DY4" s="15"/>
      <c r="DZ4" s="15"/>
      <c r="EA4" s="15"/>
      <c r="EB4" s="15"/>
      <c r="EC4" s="15"/>
      <c r="ED4" s="15"/>
      <c r="EE4" s="15"/>
      <c r="EF4" s="15"/>
      <c r="EG4" s="15"/>
      <c r="EH4" s="15"/>
      <c r="EI4" s="15"/>
      <c r="EJ4" s="15"/>
      <c r="EK4" s="15"/>
      <c r="EL4" s="15"/>
      <c r="EM4" s="15"/>
      <c r="EN4" s="15"/>
      <c r="EO4" s="15"/>
      <c r="EP4" s="15"/>
      <c r="EQ4" s="15"/>
      <c r="ER4" s="15"/>
      <c r="ES4" s="15"/>
      <c r="ET4" s="15"/>
      <c r="EU4" s="15"/>
      <c r="EV4" s="15"/>
      <c r="EW4" s="15"/>
      <c r="EX4" s="15"/>
      <c r="EY4" s="15"/>
      <c r="EZ4" s="15"/>
      <c r="FA4" s="15"/>
      <c r="FB4" s="15"/>
      <c r="FC4" s="15"/>
      <c r="FD4" s="15"/>
      <c r="FE4" s="15"/>
      <c r="FF4" s="15"/>
      <c r="FG4" s="15"/>
      <c r="FH4" s="15"/>
      <c r="FI4" s="15"/>
      <c r="FJ4" s="15"/>
      <c r="FK4" s="15"/>
      <c r="FL4" s="15"/>
      <c r="FM4" s="15"/>
      <c r="FN4" s="15"/>
      <c r="FO4" s="15"/>
      <c r="FP4" s="15"/>
      <c r="FQ4" s="15"/>
      <c r="FR4" s="15"/>
      <c r="FS4" s="15"/>
      <c r="FT4" s="15"/>
      <c r="FU4" s="15"/>
      <c r="FV4" s="15"/>
      <c r="FW4" s="15"/>
      <c r="FX4" s="15"/>
      <c r="FY4" s="15"/>
      <c r="FZ4" s="15"/>
      <c r="GA4" s="15"/>
      <c r="GB4" s="15"/>
      <c r="GC4" s="15"/>
      <c r="GD4" s="15"/>
      <c r="GE4" s="15"/>
      <c r="GF4" s="15"/>
      <c r="GG4" s="15"/>
      <c r="GH4" s="15"/>
      <c r="GI4" s="15"/>
      <c r="GJ4" s="15"/>
      <c r="GK4" s="15"/>
      <c r="GL4" s="15"/>
      <c r="GM4" s="15"/>
      <c r="GN4" s="15"/>
      <c r="GO4" s="15"/>
      <c r="GP4" s="15"/>
      <c r="GQ4" s="15"/>
      <c r="GR4" s="15"/>
      <c r="GS4" s="15"/>
      <c r="GT4" s="15"/>
      <c r="GU4" s="15"/>
      <c r="GV4" s="15"/>
      <c r="GW4" s="15"/>
      <c r="GX4" s="15"/>
      <c r="GY4" s="15"/>
      <c r="GZ4" s="15"/>
      <c r="HA4" s="15"/>
      <c r="HB4" s="15"/>
      <c r="HC4" s="15"/>
      <c r="HD4" s="15"/>
      <c r="HE4" s="15"/>
      <c r="HF4" s="15"/>
      <c r="HG4" s="15"/>
      <c r="HH4" s="15"/>
      <c r="HI4" s="15"/>
      <c r="HJ4" s="15"/>
      <c r="HK4" s="15"/>
      <c r="HL4" s="15"/>
      <c r="HM4" s="15"/>
      <c r="HN4" s="15"/>
      <c r="HO4" s="15"/>
      <c r="HP4" s="15"/>
      <c r="HQ4" s="15"/>
      <c r="HR4" s="15"/>
      <c r="HS4" s="15"/>
      <c r="HT4" s="15"/>
      <c r="HU4" s="15"/>
      <c r="HV4" s="15"/>
    </row>
    <row r="5" spans="1:230" customFormat="1">
      <c r="A5" s="42"/>
      <c r="B5" s="45"/>
      <c r="C5" s="45"/>
      <c r="D5" s="45"/>
      <c r="E5" s="45"/>
      <c r="F5" s="45"/>
      <c r="G5" s="45"/>
      <c r="H5" s="45"/>
      <c r="I5" s="45"/>
      <c r="J5" s="45"/>
      <c r="K5" s="45"/>
      <c r="L5" s="45"/>
      <c r="M5" s="45"/>
      <c r="N5" s="45"/>
      <c r="O5" s="45"/>
      <c r="P5" s="45"/>
      <c r="Q5" s="45"/>
      <c r="R5" s="45"/>
      <c r="S5" s="45"/>
      <c r="T5" s="45"/>
      <c r="U5" s="15"/>
      <c r="V5" s="15"/>
      <c r="W5" s="15"/>
      <c r="X5" s="15"/>
      <c r="Y5" s="15"/>
      <c r="Z5" s="15"/>
      <c r="AA5" s="15"/>
      <c r="AB5" s="42"/>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c r="BV5" s="15"/>
      <c r="BW5" s="15"/>
      <c r="BX5" s="15"/>
      <c r="BY5" s="15"/>
      <c r="BZ5" s="15"/>
      <c r="CA5" s="15"/>
      <c r="CB5" s="15"/>
      <c r="CC5" s="15"/>
      <c r="CD5" s="15"/>
      <c r="CE5" s="15"/>
      <c r="CF5" s="15"/>
      <c r="CG5" s="15"/>
      <c r="CH5" s="15"/>
      <c r="CI5" s="15"/>
      <c r="CJ5" s="15"/>
      <c r="CK5" s="15"/>
      <c r="CL5" s="15"/>
      <c r="CM5" s="15"/>
      <c r="CN5" s="15"/>
      <c r="CO5" s="15"/>
      <c r="CP5" s="15"/>
      <c r="CQ5" s="15"/>
      <c r="CR5" s="15"/>
      <c r="CS5" s="15"/>
      <c r="CT5" s="15"/>
      <c r="CU5" s="15"/>
      <c r="CV5" s="15"/>
      <c r="CW5" s="15"/>
      <c r="CX5" s="15"/>
      <c r="CY5" s="15"/>
      <c r="CZ5" s="15"/>
      <c r="DA5" s="15"/>
      <c r="DB5" s="15"/>
      <c r="DC5" s="15"/>
      <c r="DD5" s="15"/>
      <c r="DE5" s="15"/>
      <c r="DF5" s="15"/>
      <c r="DG5" s="15"/>
      <c r="DH5" s="15"/>
      <c r="DI5" s="15"/>
      <c r="DJ5" s="15"/>
      <c r="DK5" s="15"/>
      <c r="DL5" s="15"/>
      <c r="DM5" s="15"/>
      <c r="DN5" s="15"/>
      <c r="DO5" s="15"/>
      <c r="DP5" s="15"/>
      <c r="DQ5" s="15"/>
      <c r="DR5" s="15"/>
      <c r="DS5" s="15"/>
      <c r="DT5" s="15"/>
      <c r="DU5" s="15"/>
      <c r="DV5" s="15"/>
      <c r="DW5" s="15"/>
      <c r="DX5" s="15"/>
      <c r="DY5" s="15"/>
      <c r="DZ5" s="15"/>
      <c r="EA5" s="15"/>
      <c r="EB5" s="15"/>
      <c r="EC5" s="15"/>
      <c r="ED5" s="15"/>
      <c r="EE5" s="15"/>
      <c r="EF5" s="15"/>
      <c r="EG5" s="15"/>
      <c r="EH5" s="15"/>
      <c r="EI5" s="15"/>
      <c r="EJ5" s="15"/>
      <c r="EK5" s="15"/>
      <c r="EL5" s="15"/>
      <c r="EM5" s="15"/>
      <c r="EN5" s="15"/>
      <c r="EO5" s="15"/>
      <c r="EP5" s="15"/>
      <c r="EQ5" s="15"/>
      <c r="ER5" s="15"/>
      <c r="ES5" s="15"/>
      <c r="ET5" s="15"/>
      <c r="EU5" s="15"/>
      <c r="EV5" s="15"/>
      <c r="EW5" s="15"/>
      <c r="EX5" s="15"/>
      <c r="EY5" s="15"/>
      <c r="EZ5" s="15"/>
      <c r="FA5" s="15"/>
      <c r="FB5" s="15"/>
      <c r="FC5" s="15"/>
      <c r="FD5" s="15"/>
      <c r="FE5" s="15"/>
      <c r="FF5" s="15"/>
      <c r="FG5" s="15"/>
      <c r="FH5" s="15"/>
      <c r="FI5" s="15"/>
      <c r="FJ5" s="15"/>
      <c r="FK5" s="15"/>
      <c r="FL5" s="15"/>
      <c r="FM5" s="15"/>
      <c r="FN5" s="15"/>
      <c r="FO5" s="15"/>
      <c r="FP5" s="15"/>
      <c r="FQ5" s="15"/>
      <c r="FR5" s="15"/>
      <c r="FS5" s="15"/>
      <c r="FT5" s="15"/>
      <c r="FU5" s="15"/>
      <c r="FV5" s="15"/>
      <c r="FW5" s="15"/>
      <c r="FX5" s="15"/>
      <c r="FY5" s="15"/>
      <c r="FZ5" s="15"/>
      <c r="GA5" s="15"/>
      <c r="GB5" s="15"/>
      <c r="GC5" s="15"/>
      <c r="GD5" s="15"/>
      <c r="GE5" s="15"/>
      <c r="GF5" s="15"/>
      <c r="GG5" s="15"/>
      <c r="GH5" s="15"/>
      <c r="GI5" s="15"/>
      <c r="GJ5" s="15"/>
      <c r="GK5" s="15"/>
      <c r="GL5" s="15"/>
      <c r="GM5" s="15"/>
      <c r="GN5" s="15"/>
      <c r="GO5" s="15"/>
      <c r="GP5" s="15"/>
      <c r="GQ5" s="15"/>
      <c r="GR5" s="15"/>
      <c r="GS5" s="15"/>
      <c r="GT5" s="15"/>
      <c r="GU5" s="15"/>
      <c r="GV5" s="15"/>
      <c r="GW5" s="15"/>
      <c r="GX5" s="15"/>
      <c r="GY5" s="15"/>
      <c r="GZ5" s="15"/>
      <c r="HA5" s="15"/>
      <c r="HB5" s="15"/>
      <c r="HC5" s="15"/>
      <c r="HD5" s="15"/>
      <c r="HE5" s="15"/>
      <c r="HF5" s="15"/>
      <c r="HG5" s="15"/>
      <c r="HH5" s="15"/>
      <c r="HI5" s="15"/>
      <c r="HJ5" s="15"/>
      <c r="HK5" s="15"/>
      <c r="HL5" s="15"/>
      <c r="HM5" s="15"/>
      <c r="HN5" s="15"/>
      <c r="HO5" s="15"/>
      <c r="HP5" s="15"/>
      <c r="HQ5" s="15"/>
      <c r="HR5" s="15"/>
      <c r="HS5" s="15"/>
      <c r="HT5" s="15"/>
      <c r="HU5" s="15"/>
      <c r="HV5" s="15"/>
    </row>
    <row r="6" spans="1:230" customFormat="1">
      <c r="A6" s="42"/>
      <c r="B6" s="47"/>
      <c r="C6" s="47"/>
      <c r="D6" s="47"/>
      <c r="E6" s="47"/>
      <c r="F6" s="47"/>
      <c r="G6" s="47"/>
      <c r="H6" s="47"/>
      <c r="I6" s="47"/>
      <c r="J6" s="47"/>
      <c r="K6" s="47"/>
      <c r="L6" s="47"/>
      <c r="M6" s="47"/>
      <c r="N6" s="47"/>
      <c r="O6" s="47"/>
      <c r="P6" s="47"/>
      <c r="Q6" s="47"/>
      <c r="R6" s="47"/>
      <c r="S6" s="47"/>
      <c r="T6" s="47"/>
      <c r="U6" s="47"/>
      <c r="V6" s="47"/>
      <c r="W6" s="47"/>
      <c r="X6" s="47"/>
      <c r="Y6" s="47"/>
      <c r="Z6" s="47"/>
      <c r="AA6" s="47"/>
      <c r="AB6" s="42"/>
      <c r="AC6" s="15"/>
      <c r="AD6" s="15"/>
      <c r="AE6" s="15"/>
      <c r="AF6" s="15"/>
      <c r="AG6" s="15"/>
      <c r="AH6" s="15"/>
      <c r="AI6" s="15"/>
      <c r="AJ6" s="15"/>
      <c r="AK6" s="15"/>
      <c r="AL6" s="15"/>
      <c r="AM6" s="15"/>
      <c r="AN6" s="15"/>
      <c r="AO6" s="15"/>
      <c r="AP6" s="15"/>
      <c r="AQ6" s="15"/>
      <c r="AR6" s="15"/>
      <c r="AS6" s="15"/>
      <c r="AT6" s="15"/>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c r="BY6" s="15"/>
      <c r="BZ6" s="15"/>
      <c r="CA6" s="15"/>
      <c r="CB6" s="15"/>
      <c r="CC6" s="15"/>
      <c r="CD6" s="15"/>
      <c r="CE6" s="15"/>
      <c r="CF6" s="15"/>
      <c r="CG6" s="15"/>
      <c r="CH6" s="15"/>
      <c r="CI6" s="15"/>
      <c r="CJ6" s="15"/>
      <c r="CK6" s="15"/>
      <c r="CL6" s="15"/>
      <c r="CM6" s="15"/>
      <c r="CN6" s="15"/>
      <c r="CO6" s="15"/>
      <c r="CP6" s="15"/>
      <c r="CQ6" s="15"/>
      <c r="CR6" s="15"/>
      <c r="CS6" s="15"/>
      <c r="CT6" s="15"/>
      <c r="CU6" s="15"/>
      <c r="CV6" s="15"/>
      <c r="CW6" s="15"/>
      <c r="CX6" s="15"/>
      <c r="CY6" s="15"/>
      <c r="CZ6" s="15"/>
      <c r="DA6" s="15"/>
      <c r="DB6" s="15"/>
      <c r="DC6" s="15"/>
      <c r="DD6" s="15"/>
      <c r="DE6" s="15"/>
      <c r="DF6" s="15"/>
      <c r="DG6" s="15"/>
      <c r="DH6" s="15"/>
      <c r="DI6" s="15"/>
      <c r="DJ6" s="15"/>
      <c r="DK6" s="15"/>
      <c r="DL6" s="15"/>
      <c r="DM6" s="15"/>
      <c r="DN6" s="15"/>
      <c r="DO6" s="15"/>
      <c r="DP6" s="15"/>
      <c r="DQ6" s="15"/>
      <c r="DR6" s="15"/>
      <c r="DS6" s="15"/>
      <c r="DT6" s="15"/>
      <c r="DU6" s="15"/>
      <c r="DV6" s="15"/>
      <c r="DW6" s="15"/>
      <c r="DX6" s="15"/>
      <c r="DY6" s="15"/>
      <c r="DZ6" s="15"/>
      <c r="EA6" s="15"/>
      <c r="EB6" s="15"/>
      <c r="EC6" s="15"/>
      <c r="ED6" s="15"/>
      <c r="EE6" s="15"/>
      <c r="EF6" s="15"/>
      <c r="EG6" s="15"/>
      <c r="EH6" s="15"/>
      <c r="EI6" s="15"/>
      <c r="EJ6" s="15"/>
      <c r="EK6" s="15"/>
      <c r="EL6" s="15"/>
      <c r="EM6" s="15"/>
      <c r="EN6" s="15"/>
      <c r="EO6" s="15"/>
      <c r="EP6" s="15"/>
      <c r="EQ6" s="15"/>
      <c r="ER6" s="15"/>
      <c r="ES6" s="15"/>
      <c r="ET6" s="15"/>
      <c r="EU6" s="15"/>
      <c r="EV6" s="15"/>
      <c r="EW6" s="15"/>
      <c r="EX6" s="15"/>
      <c r="EY6" s="15"/>
      <c r="EZ6" s="15"/>
      <c r="FA6" s="15"/>
      <c r="FB6" s="15"/>
      <c r="FC6" s="15"/>
      <c r="FD6" s="15"/>
      <c r="FE6" s="15"/>
      <c r="FF6" s="15"/>
      <c r="FG6" s="15"/>
      <c r="FH6" s="15"/>
      <c r="FI6" s="15"/>
      <c r="FJ6" s="15"/>
      <c r="FK6" s="15"/>
      <c r="FL6" s="15"/>
      <c r="FM6" s="15"/>
      <c r="FN6" s="15"/>
      <c r="FO6" s="15"/>
      <c r="FP6" s="15"/>
      <c r="FQ6" s="15"/>
      <c r="FR6" s="15"/>
      <c r="FS6" s="15"/>
      <c r="FT6" s="15"/>
      <c r="FU6" s="15"/>
      <c r="FV6" s="15"/>
      <c r="FW6" s="15"/>
      <c r="FX6" s="15"/>
      <c r="FY6" s="15"/>
      <c r="FZ6" s="15"/>
      <c r="GA6" s="15"/>
      <c r="GB6" s="15"/>
      <c r="GC6" s="15"/>
      <c r="GD6" s="15"/>
      <c r="GE6" s="15"/>
      <c r="GF6" s="15"/>
      <c r="GG6" s="15"/>
      <c r="GH6" s="15"/>
      <c r="GI6" s="15"/>
      <c r="GJ6" s="15"/>
      <c r="GK6" s="15"/>
      <c r="GL6" s="15"/>
      <c r="GM6" s="15"/>
      <c r="GN6" s="15"/>
      <c r="GO6" s="15"/>
      <c r="GP6" s="15"/>
      <c r="GQ6" s="15"/>
      <c r="GR6" s="15"/>
      <c r="GS6" s="15"/>
      <c r="GT6" s="15"/>
      <c r="GU6" s="15"/>
      <c r="GV6" s="15"/>
      <c r="GW6" s="15"/>
      <c r="GX6" s="15"/>
      <c r="GY6" s="15"/>
      <c r="GZ6" s="15"/>
      <c r="HA6" s="15"/>
      <c r="HB6" s="15"/>
      <c r="HC6" s="15"/>
      <c r="HD6" s="15"/>
      <c r="HE6" s="15"/>
      <c r="HF6" s="15"/>
      <c r="HG6" s="15"/>
      <c r="HH6" s="15"/>
      <c r="HI6" s="15"/>
      <c r="HJ6" s="15"/>
      <c r="HK6" s="15"/>
      <c r="HL6" s="15"/>
      <c r="HM6" s="15"/>
      <c r="HN6" s="15"/>
      <c r="HO6" s="15"/>
      <c r="HP6" s="15"/>
      <c r="HQ6" s="15"/>
      <c r="HR6" s="15"/>
      <c r="HS6" s="15"/>
      <c r="HT6" s="15"/>
      <c r="HU6" s="15"/>
      <c r="HV6" s="15"/>
    </row>
    <row r="7" spans="1:230" customFormat="1">
      <c r="A7" s="42"/>
      <c r="B7" s="47"/>
      <c r="C7" s="47"/>
      <c r="D7" s="47"/>
      <c r="E7" s="47"/>
      <c r="F7" s="47"/>
      <c r="G7" s="47"/>
      <c r="H7" s="47"/>
      <c r="I7" s="47"/>
      <c r="J7" s="47"/>
      <c r="K7" s="47"/>
      <c r="L7" s="47"/>
      <c r="M7" s="47"/>
      <c r="N7" s="47"/>
      <c r="O7" s="47"/>
      <c r="P7" s="47"/>
      <c r="Q7" s="47"/>
      <c r="R7" s="47"/>
      <c r="S7" s="47"/>
      <c r="T7" s="47"/>
      <c r="U7" s="47"/>
      <c r="V7" s="47"/>
      <c r="W7" s="47"/>
      <c r="X7" s="47"/>
      <c r="Y7" s="47"/>
      <c r="Z7" s="47"/>
      <c r="AA7" s="47"/>
      <c r="AB7" s="42"/>
      <c r="AC7" s="15"/>
      <c r="AD7" s="15"/>
      <c r="AE7" s="15"/>
      <c r="AF7" s="15"/>
      <c r="AG7" s="15"/>
      <c r="AH7" s="15"/>
      <c r="AI7" s="15"/>
      <c r="AJ7" s="15"/>
      <c r="AK7" s="15"/>
      <c r="AL7" s="15"/>
      <c r="AM7" s="15"/>
      <c r="AN7" s="15"/>
      <c r="AO7" s="15"/>
      <c r="AP7" s="15"/>
      <c r="AQ7" s="15"/>
      <c r="AR7" s="15"/>
      <c r="AS7" s="15"/>
      <c r="AT7" s="15"/>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c r="BY7" s="15"/>
      <c r="BZ7" s="15"/>
      <c r="CA7" s="15"/>
      <c r="CB7" s="15"/>
      <c r="CC7" s="15"/>
      <c r="CD7" s="15"/>
      <c r="CE7" s="15"/>
      <c r="CF7" s="15"/>
      <c r="CG7" s="15"/>
      <c r="CH7" s="15"/>
      <c r="CI7" s="15"/>
      <c r="CJ7" s="15"/>
      <c r="CK7" s="15"/>
      <c r="CL7" s="15"/>
      <c r="CM7" s="15"/>
      <c r="CN7" s="15"/>
      <c r="CO7" s="15"/>
      <c r="CP7" s="15"/>
      <c r="CQ7" s="15"/>
      <c r="CR7" s="15"/>
      <c r="CS7" s="15"/>
      <c r="CT7" s="15"/>
      <c r="CU7" s="15"/>
      <c r="CV7" s="15"/>
      <c r="CW7" s="15"/>
      <c r="CX7" s="15"/>
      <c r="CY7" s="15"/>
      <c r="CZ7" s="15"/>
      <c r="DA7" s="15"/>
      <c r="DB7" s="15"/>
      <c r="DC7" s="15"/>
      <c r="DD7" s="15"/>
      <c r="DE7" s="15"/>
      <c r="DF7" s="15"/>
      <c r="DG7" s="15"/>
      <c r="DH7" s="15"/>
      <c r="DI7" s="15"/>
      <c r="DJ7" s="15"/>
      <c r="DK7" s="15"/>
      <c r="DL7" s="15"/>
      <c r="DM7" s="15"/>
      <c r="DN7" s="15"/>
      <c r="DO7" s="15"/>
      <c r="DP7" s="15"/>
      <c r="DQ7" s="15"/>
      <c r="DR7" s="15"/>
      <c r="DS7" s="15"/>
      <c r="DT7" s="15"/>
      <c r="DU7" s="15"/>
      <c r="DV7" s="15"/>
      <c r="DW7" s="15"/>
      <c r="DX7" s="15"/>
      <c r="DY7" s="15"/>
      <c r="DZ7" s="15"/>
      <c r="EA7" s="15"/>
      <c r="EB7" s="15"/>
      <c r="EC7" s="15"/>
      <c r="ED7" s="15"/>
      <c r="EE7" s="15"/>
      <c r="EF7" s="15"/>
      <c r="EG7" s="15"/>
      <c r="EH7" s="15"/>
      <c r="EI7" s="15"/>
      <c r="EJ7" s="15"/>
      <c r="EK7" s="15"/>
      <c r="EL7" s="15"/>
      <c r="EM7" s="15"/>
      <c r="EN7" s="15"/>
      <c r="EO7" s="15"/>
      <c r="EP7" s="15"/>
      <c r="EQ7" s="15"/>
      <c r="ER7" s="15"/>
      <c r="ES7" s="15"/>
      <c r="ET7" s="15"/>
      <c r="EU7" s="15"/>
      <c r="EV7" s="15"/>
      <c r="EW7" s="15"/>
      <c r="EX7" s="15"/>
      <c r="EY7" s="15"/>
      <c r="EZ7" s="15"/>
      <c r="FA7" s="15"/>
      <c r="FB7" s="15"/>
      <c r="FC7" s="15"/>
      <c r="FD7" s="15"/>
      <c r="FE7" s="15"/>
      <c r="FF7" s="15"/>
      <c r="FG7" s="15"/>
      <c r="FH7" s="15"/>
      <c r="FI7" s="15"/>
      <c r="FJ7" s="15"/>
      <c r="FK7" s="15"/>
      <c r="FL7" s="15"/>
      <c r="FM7" s="15"/>
      <c r="FN7" s="15"/>
      <c r="FO7" s="15"/>
      <c r="FP7" s="15"/>
      <c r="FQ7" s="15"/>
      <c r="FR7" s="15"/>
      <c r="FS7" s="15"/>
      <c r="FT7" s="15"/>
      <c r="FU7" s="15"/>
      <c r="FV7" s="15"/>
      <c r="FW7" s="15"/>
      <c r="FX7" s="15"/>
      <c r="FY7" s="15"/>
      <c r="FZ7" s="15"/>
      <c r="GA7" s="15"/>
      <c r="GB7" s="15"/>
      <c r="GC7" s="15"/>
      <c r="GD7" s="15"/>
      <c r="GE7" s="15"/>
      <c r="GF7" s="15"/>
      <c r="GG7" s="15"/>
      <c r="GH7" s="15"/>
      <c r="GI7" s="15"/>
      <c r="GJ7" s="15"/>
      <c r="GK7" s="15"/>
      <c r="GL7" s="15"/>
      <c r="GM7" s="15"/>
      <c r="GN7" s="15"/>
      <c r="GO7" s="15"/>
      <c r="GP7" s="15"/>
      <c r="GQ7" s="15"/>
      <c r="GR7" s="15"/>
      <c r="GS7" s="15"/>
      <c r="GT7" s="15"/>
      <c r="GU7" s="15"/>
      <c r="GV7" s="15"/>
      <c r="GW7" s="15"/>
      <c r="GX7" s="15"/>
      <c r="GY7" s="15"/>
      <c r="GZ7" s="15"/>
      <c r="HA7" s="15"/>
      <c r="HB7" s="15"/>
      <c r="HC7" s="15"/>
      <c r="HD7" s="15"/>
      <c r="HE7" s="15"/>
      <c r="HF7" s="15"/>
      <c r="HG7" s="15"/>
      <c r="HH7" s="15"/>
      <c r="HI7" s="15"/>
      <c r="HJ7" s="15"/>
      <c r="HK7" s="15"/>
      <c r="HL7" s="15"/>
      <c r="HM7" s="15"/>
      <c r="HN7" s="15"/>
      <c r="HO7" s="15"/>
      <c r="HP7" s="15"/>
      <c r="HQ7" s="15"/>
      <c r="HR7" s="15"/>
      <c r="HS7" s="15"/>
      <c r="HT7" s="15"/>
      <c r="HU7" s="15"/>
      <c r="HV7" s="15"/>
    </row>
    <row r="8" spans="1:230" customFormat="1" ht="14.4" customHeight="1">
      <c r="A8" s="42"/>
      <c r="B8" s="47"/>
      <c r="C8" s="302" t="s">
        <v>499</v>
      </c>
      <c r="D8" s="302"/>
      <c r="E8" s="302"/>
      <c r="F8" s="302"/>
      <c r="G8" s="302"/>
      <c r="H8" s="302"/>
      <c r="I8" s="302"/>
      <c r="J8" s="302"/>
      <c r="K8" s="302"/>
      <c r="L8" s="302"/>
      <c r="M8" s="302"/>
      <c r="N8" s="302"/>
      <c r="O8" s="302"/>
      <c r="P8" s="302"/>
      <c r="Q8" s="302"/>
      <c r="R8" s="47"/>
      <c r="S8" s="47"/>
      <c r="T8" s="47"/>
      <c r="U8" s="47"/>
      <c r="V8" s="47"/>
      <c r="W8" s="47"/>
      <c r="X8" s="47"/>
      <c r="Y8" s="47"/>
      <c r="Z8" s="47"/>
      <c r="AA8" s="47"/>
      <c r="AB8" s="42"/>
      <c r="AC8" s="15"/>
      <c r="AD8" s="15"/>
      <c r="AE8" s="15"/>
      <c r="AF8" s="15"/>
      <c r="AG8" s="15"/>
      <c r="AH8" s="15"/>
      <c r="AI8" s="15"/>
      <c r="AJ8" s="15"/>
      <c r="AK8" s="15"/>
      <c r="AL8" s="15"/>
      <c r="AM8" s="15"/>
      <c r="AN8" s="15"/>
      <c r="AO8" s="15"/>
      <c r="AP8" s="15"/>
      <c r="AQ8" s="15"/>
      <c r="AR8" s="15"/>
      <c r="AS8" s="15"/>
      <c r="AT8" s="15"/>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c r="BY8" s="15"/>
      <c r="BZ8" s="15"/>
      <c r="CA8" s="15"/>
      <c r="CB8" s="15"/>
      <c r="CC8" s="15"/>
      <c r="CD8" s="15"/>
      <c r="CE8" s="15"/>
      <c r="CF8" s="15"/>
      <c r="CG8" s="15"/>
      <c r="CH8" s="15"/>
      <c r="CI8" s="15"/>
      <c r="CJ8" s="15"/>
      <c r="CK8" s="15"/>
      <c r="CL8" s="15"/>
      <c r="CM8" s="15"/>
      <c r="CN8" s="15"/>
      <c r="CO8" s="15"/>
      <c r="CP8" s="15"/>
      <c r="CQ8" s="15"/>
      <c r="CR8" s="15"/>
      <c r="CS8" s="15"/>
      <c r="CT8" s="15"/>
      <c r="CU8" s="15"/>
      <c r="CV8" s="15"/>
      <c r="CW8" s="15"/>
      <c r="CX8" s="15"/>
      <c r="CY8" s="15"/>
      <c r="CZ8" s="15"/>
      <c r="DA8" s="15"/>
      <c r="DB8" s="15"/>
      <c r="DC8" s="15"/>
      <c r="DD8" s="15"/>
      <c r="DE8" s="15"/>
      <c r="DF8" s="15"/>
      <c r="DG8" s="15"/>
      <c r="DH8" s="15"/>
      <c r="DI8" s="15"/>
      <c r="DJ8" s="15"/>
      <c r="DK8" s="15"/>
      <c r="DL8" s="15"/>
      <c r="DM8" s="15"/>
      <c r="DN8" s="15"/>
      <c r="DO8" s="15"/>
      <c r="DP8" s="15"/>
      <c r="DQ8" s="15"/>
      <c r="DR8" s="15"/>
      <c r="DS8" s="15"/>
      <c r="DT8" s="15"/>
      <c r="DU8" s="15"/>
      <c r="DV8" s="15"/>
      <c r="DW8" s="15"/>
      <c r="DX8" s="15"/>
      <c r="DY8" s="15"/>
      <c r="DZ8" s="15"/>
      <c r="EA8" s="15"/>
      <c r="EB8" s="15"/>
      <c r="EC8" s="15"/>
      <c r="ED8" s="15"/>
      <c r="EE8" s="15"/>
      <c r="EF8" s="15"/>
      <c r="EG8" s="15"/>
      <c r="EH8" s="15"/>
      <c r="EI8" s="15"/>
      <c r="EJ8" s="15"/>
      <c r="EK8" s="15"/>
      <c r="EL8" s="15"/>
      <c r="EM8" s="15"/>
      <c r="EN8" s="15"/>
      <c r="EO8" s="15"/>
      <c r="EP8" s="15"/>
      <c r="EQ8" s="15"/>
      <c r="ER8" s="15"/>
      <c r="ES8" s="15"/>
      <c r="ET8" s="15"/>
      <c r="EU8" s="15"/>
      <c r="EV8" s="15"/>
      <c r="EW8" s="15"/>
      <c r="EX8" s="15"/>
      <c r="EY8" s="15"/>
      <c r="EZ8" s="15"/>
      <c r="FA8" s="15"/>
      <c r="FB8" s="15"/>
      <c r="FC8" s="15"/>
      <c r="FD8" s="15"/>
      <c r="FE8" s="15"/>
      <c r="FF8" s="15"/>
      <c r="FG8" s="15"/>
      <c r="FH8" s="15"/>
      <c r="FI8" s="15"/>
      <c r="FJ8" s="15"/>
      <c r="FK8" s="15"/>
      <c r="FL8" s="15"/>
      <c r="FM8" s="15"/>
      <c r="FN8" s="15"/>
      <c r="FO8" s="15"/>
      <c r="FP8" s="15"/>
      <c r="FQ8" s="15"/>
      <c r="FR8" s="15"/>
      <c r="FS8" s="15"/>
      <c r="FT8" s="15"/>
      <c r="FU8" s="15"/>
      <c r="FV8" s="15"/>
      <c r="FW8" s="15"/>
      <c r="FX8" s="15"/>
      <c r="FY8" s="15"/>
      <c r="FZ8" s="15"/>
      <c r="GA8" s="15"/>
      <c r="GB8" s="15"/>
      <c r="GC8" s="15"/>
      <c r="GD8" s="15"/>
      <c r="GE8" s="15"/>
      <c r="GF8" s="15"/>
      <c r="GG8" s="15"/>
      <c r="GH8" s="15"/>
      <c r="GI8" s="15"/>
      <c r="GJ8" s="15"/>
      <c r="GK8" s="15"/>
      <c r="GL8" s="15"/>
      <c r="GM8" s="15"/>
      <c r="GN8" s="15"/>
      <c r="GO8" s="15"/>
      <c r="GP8" s="15"/>
      <c r="GQ8" s="15"/>
      <c r="GR8" s="15"/>
      <c r="GS8" s="15"/>
      <c r="GT8" s="15"/>
      <c r="GU8" s="15"/>
      <c r="GV8" s="15"/>
      <c r="GW8" s="15"/>
      <c r="GX8" s="15"/>
      <c r="GY8" s="15"/>
      <c r="GZ8" s="15"/>
      <c r="HA8" s="15"/>
      <c r="HB8" s="15"/>
      <c r="HC8" s="15"/>
      <c r="HD8" s="15"/>
      <c r="HE8" s="15"/>
      <c r="HF8" s="15"/>
      <c r="HG8" s="15"/>
      <c r="HH8" s="15"/>
      <c r="HI8" s="15"/>
      <c r="HJ8" s="15"/>
      <c r="HK8" s="15"/>
      <c r="HL8" s="15"/>
      <c r="HM8" s="15"/>
      <c r="HN8" s="15"/>
      <c r="HO8" s="15"/>
      <c r="HP8" s="15"/>
      <c r="HQ8" s="15"/>
      <c r="HR8" s="15"/>
      <c r="HS8" s="15"/>
      <c r="HT8" s="15"/>
      <c r="HU8" s="15"/>
      <c r="HV8" s="15"/>
    </row>
    <row r="9" spans="1:230" customFormat="1" ht="14.4" customHeight="1">
      <c r="A9" s="42"/>
      <c r="B9" s="47"/>
      <c r="C9" s="302"/>
      <c r="D9" s="302"/>
      <c r="E9" s="302"/>
      <c r="F9" s="302"/>
      <c r="G9" s="302"/>
      <c r="H9" s="302"/>
      <c r="I9" s="302"/>
      <c r="J9" s="302"/>
      <c r="K9" s="302"/>
      <c r="L9" s="302"/>
      <c r="M9" s="302"/>
      <c r="N9" s="302"/>
      <c r="O9" s="302"/>
      <c r="P9" s="302"/>
      <c r="Q9" s="302"/>
      <c r="R9" s="47"/>
      <c r="S9" s="47"/>
      <c r="T9" s="47"/>
      <c r="U9" s="47"/>
      <c r="V9" s="47"/>
      <c r="W9" s="47"/>
      <c r="X9" s="47"/>
      <c r="Y9" s="47"/>
      <c r="Z9" s="47"/>
      <c r="AA9" s="47"/>
      <c r="AB9" s="42"/>
      <c r="AC9" s="15"/>
      <c r="AD9" s="15"/>
      <c r="AE9" s="15"/>
      <c r="AF9" s="15"/>
      <c r="AG9" s="15"/>
      <c r="AH9" s="15"/>
      <c r="AI9" s="15"/>
      <c r="AJ9" s="15"/>
      <c r="AK9" s="15"/>
      <c r="AL9" s="15"/>
      <c r="AM9" s="15"/>
      <c r="AN9" s="15"/>
      <c r="AO9" s="15"/>
      <c r="AP9" s="15"/>
      <c r="AQ9" s="15"/>
      <c r="AR9" s="15"/>
      <c r="AS9" s="15"/>
      <c r="AT9" s="15"/>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c r="BY9" s="15"/>
      <c r="BZ9" s="15"/>
      <c r="CA9" s="15"/>
      <c r="CB9" s="15"/>
      <c r="CC9" s="15"/>
      <c r="CD9" s="15"/>
      <c r="CE9" s="15"/>
      <c r="CF9" s="15"/>
      <c r="CG9" s="15"/>
      <c r="CH9" s="15"/>
      <c r="CI9" s="15"/>
      <c r="CJ9" s="15"/>
      <c r="CK9" s="15"/>
      <c r="CL9" s="15"/>
      <c r="CM9" s="15"/>
      <c r="CN9" s="15"/>
      <c r="CO9" s="15"/>
      <c r="CP9" s="15"/>
      <c r="CQ9" s="15"/>
      <c r="CR9" s="15"/>
      <c r="CS9" s="15"/>
      <c r="CT9" s="15"/>
      <c r="CU9" s="15"/>
      <c r="CV9" s="15"/>
      <c r="CW9" s="15"/>
      <c r="CX9" s="15"/>
      <c r="CY9" s="15"/>
      <c r="CZ9" s="15"/>
      <c r="DA9" s="15"/>
      <c r="DB9" s="15"/>
      <c r="DC9" s="15"/>
      <c r="DD9" s="15"/>
      <c r="DE9" s="15"/>
      <c r="DF9" s="15"/>
      <c r="DG9" s="15"/>
      <c r="DH9" s="15"/>
      <c r="DI9" s="15"/>
      <c r="DJ9" s="15"/>
      <c r="DK9" s="15"/>
      <c r="DL9" s="15"/>
      <c r="DM9" s="15"/>
      <c r="DN9" s="15"/>
      <c r="DO9" s="15"/>
      <c r="DP9" s="15"/>
      <c r="DQ9" s="15"/>
      <c r="DR9" s="15"/>
      <c r="DS9" s="15"/>
      <c r="DT9" s="15"/>
      <c r="DU9" s="15"/>
      <c r="DV9" s="15"/>
      <c r="DW9" s="15"/>
      <c r="DX9" s="15"/>
      <c r="DY9" s="15"/>
      <c r="DZ9" s="15"/>
      <c r="EA9" s="15"/>
      <c r="EB9" s="15"/>
      <c r="EC9" s="15"/>
      <c r="ED9" s="15"/>
      <c r="EE9" s="15"/>
      <c r="EF9" s="15"/>
      <c r="EG9" s="15"/>
      <c r="EH9" s="15"/>
      <c r="EI9" s="15"/>
      <c r="EJ9" s="15"/>
      <c r="EK9" s="15"/>
      <c r="EL9" s="15"/>
      <c r="EM9" s="15"/>
      <c r="EN9" s="15"/>
      <c r="EO9" s="15"/>
      <c r="EP9" s="15"/>
      <c r="EQ9" s="15"/>
      <c r="ER9" s="15"/>
      <c r="ES9" s="15"/>
      <c r="ET9" s="15"/>
      <c r="EU9" s="15"/>
      <c r="EV9" s="15"/>
      <c r="EW9" s="15"/>
      <c r="EX9" s="15"/>
      <c r="EY9" s="15"/>
      <c r="EZ9" s="15"/>
      <c r="FA9" s="15"/>
      <c r="FB9" s="15"/>
      <c r="FC9" s="15"/>
      <c r="FD9" s="15"/>
      <c r="FE9" s="15"/>
      <c r="FF9" s="15"/>
      <c r="FG9" s="15"/>
      <c r="FH9" s="15"/>
      <c r="FI9" s="15"/>
      <c r="FJ9" s="15"/>
      <c r="FK9" s="15"/>
      <c r="FL9" s="15"/>
      <c r="FM9" s="15"/>
      <c r="FN9" s="15"/>
      <c r="FO9" s="15"/>
      <c r="FP9" s="15"/>
      <c r="FQ9" s="15"/>
      <c r="FR9" s="15"/>
      <c r="FS9" s="15"/>
      <c r="FT9" s="15"/>
      <c r="FU9" s="15"/>
      <c r="FV9" s="15"/>
      <c r="FW9" s="15"/>
      <c r="FX9" s="15"/>
      <c r="FY9" s="15"/>
      <c r="FZ9" s="15"/>
      <c r="GA9" s="15"/>
      <c r="GB9" s="15"/>
      <c r="GC9" s="15"/>
      <c r="GD9" s="15"/>
      <c r="GE9" s="15"/>
      <c r="GF9" s="15"/>
      <c r="GG9" s="15"/>
      <c r="GH9" s="15"/>
      <c r="GI9" s="15"/>
      <c r="GJ9" s="15"/>
      <c r="GK9" s="15"/>
      <c r="GL9" s="15"/>
      <c r="GM9" s="15"/>
      <c r="GN9" s="15"/>
      <c r="GO9" s="15"/>
      <c r="GP9" s="15"/>
      <c r="GQ9" s="15"/>
      <c r="GR9" s="15"/>
      <c r="GS9" s="15"/>
      <c r="GT9" s="15"/>
      <c r="GU9" s="15"/>
      <c r="GV9" s="15"/>
      <c r="GW9" s="15"/>
      <c r="GX9" s="15"/>
      <c r="GY9" s="15"/>
      <c r="GZ9" s="15"/>
      <c r="HA9" s="15"/>
      <c r="HB9" s="15"/>
      <c r="HC9" s="15"/>
      <c r="HD9" s="15"/>
      <c r="HE9" s="15"/>
      <c r="HF9" s="15"/>
      <c r="HG9" s="15"/>
      <c r="HH9" s="15"/>
      <c r="HI9" s="15"/>
      <c r="HJ9" s="15"/>
      <c r="HK9" s="15"/>
      <c r="HL9" s="15"/>
      <c r="HM9" s="15"/>
      <c r="HN9" s="15"/>
      <c r="HO9" s="15"/>
      <c r="HP9" s="15"/>
      <c r="HQ9" s="15"/>
      <c r="HR9" s="15"/>
      <c r="HS9" s="15"/>
      <c r="HT9" s="15"/>
      <c r="HU9" s="15"/>
      <c r="HV9" s="15"/>
    </row>
    <row r="10" spans="1:230" customFormat="1">
      <c r="A10" s="42"/>
      <c r="B10" s="47"/>
      <c r="C10" s="47"/>
      <c r="D10" s="47"/>
      <c r="E10" s="47"/>
      <c r="F10" s="47"/>
      <c r="G10" s="47"/>
      <c r="H10" s="47"/>
      <c r="I10" s="47"/>
      <c r="J10" s="47"/>
      <c r="K10" s="47"/>
      <c r="L10" s="47"/>
      <c r="M10" s="47"/>
      <c r="N10" s="47"/>
      <c r="O10" s="47"/>
      <c r="P10" s="47"/>
      <c r="Q10" s="47"/>
      <c r="R10" s="47"/>
      <c r="S10" s="47"/>
      <c r="T10" s="47"/>
      <c r="U10" s="47"/>
      <c r="V10" s="47"/>
      <c r="W10" s="47"/>
      <c r="X10" s="47"/>
      <c r="Y10" s="47"/>
      <c r="Z10" s="47"/>
      <c r="AA10" s="47"/>
      <c r="AB10" s="42"/>
      <c r="AC10" s="15"/>
      <c r="AD10" s="15"/>
      <c r="AE10" s="15"/>
      <c r="AF10" s="15"/>
      <c r="AG10" s="15"/>
      <c r="AH10" s="15"/>
      <c r="AI10" s="15"/>
      <c r="AJ10" s="15"/>
      <c r="AK10" s="15"/>
      <c r="AL10" s="15"/>
      <c r="AM10" s="15"/>
      <c r="AN10" s="15"/>
      <c r="AO10" s="15"/>
      <c r="AP10" s="15"/>
      <c r="AQ10" s="15"/>
      <c r="AR10" s="15"/>
      <c r="AS10" s="15"/>
      <c r="AT10" s="15"/>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c r="BY10" s="15"/>
      <c r="BZ10" s="15"/>
      <c r="CA10" s="15"/>
      <c r="CB10" s="15"/>
      <c r="CC10" s="15"/>
      <c r="CD10" s="15"/>
      <c r="CE10" s="15"/>
      <c r="CF10" s="15"/>
      <c r="CG10" s="15"/>
      <c r="CH10" s="15"/>
      <c r="CI10" s="15"/>
      <c r="CJ10" s="15"/>
      <c r="CK10" s="15"/>
      <c r="CL10" s="15"/>
      <c r="CM10" s="15"/>
      <c r="CN10" s="15"/>
      <c r="CO10" s="15"/>
      <c r="CP10" s="15"/>
      <c r="CQ10" s="15"/>
      <c r="CR10" s="15"/>
      <c r="CS10" s="15"/>
      <c r="CT10" s="15"/>
      <c r="CU10" s="15"/>
      <c r="CV10" s="15"/>
      <c r="CW10" s="15"/>
      <c r="CX10" s="15"/>
      <c r="CY10" s="15"/>
      <c r="CZ10" s="15"/>
      <c r="DA10" s="15"/>
      <c r="DB10" s="15"/>
      <c r="DC10" s="15"/>
      <c r="DD10" s="15"/>
      <c r="DE10" s="15"/>
      <c r="DF10" s="15"/>
      <c r="DG10" s="15"/>
      <c r="DH10" s="15"/>
      <c r="DI10" s="15"/>
      <c r="DJ10" s="15"/>
      <c r="DK10" s="15"/>
      <c r="DL10" s="15"/>
      <c r="DM10" s="15"/>
      <c r="DN10" s="15"/>
      <c r="DO10" s="15"/>
      <c r="DP10" s="15"/>
      <c r="DQ10" s="15"/>
      <c r="DR10" s="15"/>
      <c r="DS10" s="15"/>
      <c r="DT10" s="15"/>
      <c r="DU10" s="15"/>
      <c r="DV10" s="15"/>
      <c r="DW10" s="15"/>
      <c r="DX10" s="15"/>
      <c r="DY10" s="15"/>
      <c r="DZ10" s="15"/>
      <c r="EA10" s="15"/>
      <c r="EB10" s="15"/>
      <c r="EC10" s="15"/>
      <c r="ED10" s="15"/>
      <c r="EE10" s="15"/>
      <c r="EF10" s="15"/>
      <c r="EG10" s="15"/>
      <c r="EH10" s="15"/>
      <c r="EI10" s="15"/>
      <c r="EJ10" s="15"/>
      <c r="EK10" s="15"/>
      <c r="EL10" s="15"/>
      <c r="EM10" s="15"/>
      <c r="EN10" s="15"/>
      <c r="EO10" s="15"/>
      <c r="EP10" s="15"/>
      <c r="EQ10" s="15"/>
      <c r="ER10" s="15"/>
      <c r="ES10" s="15"/>
      <c r="ET10" s="15"/>
      <c r="EU10" s="15"/>
      <c r="EV10" s="15"/>
      <c r="EW10" s="15"/>
      <c r="EX10" s="15"/>
      <c r="EY10" s="15"/>
      <c r="EZ10" s="15"/>
      <c r="FA10" s="15"/>
      <c r="FB10" s="15"/>
      <c r="FC10" s="15"/>
      <c r="FD10" s="15"/>
      <c r="FE10" s="15"/>
      <c r="FF10" s="15"/>
      <c r="FG10" s="15"/>
      <c r="FH10" s="15"/>
      <c r="FI10" s="15"/>
      <c r="FJ10" s="15"/>
      <c r="FK10" s="15"/>
      <c r="FL10" s="15"/>
      <c r="FM10" s="15"/>
      <c r="FN10" s="15"/>
      <c r="FO10" s="15"/>
      <c r="FP10" s="15"/>
      <c r="FQ10" s="15"/>
      <c r="FR10" s="15"/>
      <c r="FS10" s="15"/>
      <c r="FT10" s="15"/>
      <c r="FU10" s="15"/>
      <c r="FV10" s="15"/>
      <c r="FW10" s="15"/>
      <c r="FX10" s="15"/>
      <c r="FY10" s="15"/>
      <c r="FZ10" s="15"/>
      <c r="GA10" s="15"/>
      <c r="GB10" s="15"/>
      <c r="GC10" s="15"/>
      <c r="GD10" s="15"/>
      <c r="GE10" s="15"/>
      <c r="GF10" s="15"/>
      <c r="GG10" s="15"/>
      <c r="GH10" s="15"/>
      <c r="GI10" s="15"/>
      <c r="GJ10" s="15"/>
      <c r="GK10" s="15"/>
      <c r="GL10" s="15"/>
      <c r="GM10" s="15"/>
      <c r="GN10" s="15"/>
      <c r="GO10" s="15"/>
      <c r="GP10" s="15"/>
      <c r="GQ10" s="15"/>
      <c r="GR10" s="15"/>
      <c r="GS10" s="15"/>
      <c r="GT10" s="15"/>
      <c r="GU10" s="15"/>
      <c r="GV10" s="15"/>
      <c r="GW10" s="15"/>
      <c r="GX10" s="15"/>
      <c r="GY10" s="15"/>
      <c r="GZ10" s="15"/>
      <c r="HA10" s="15"/>
      <c r="HB10" s="15"/>
      <c r="HC10" s="15"/>
      <c r="HD10" s="15"/>
      <c r="HE10" s="15"/>
      <c r="HF10" s="15"/>
      <c r="HG10" s="15"/>
      <c r="HH10" s="15"/>
      <c r="HI10" s="15"/>
      <c r="HJ10" s="15"/>
      <c r="HK10" s="15"/>
      <c r="HL10" s="15"/>
      <c r="HM10" s="15"/>
      <c r="HN10" s="15"/>
      <c r="HO10" s="15"/>
      <c r="HP10" s="15"/>
      <c r="HQ10" s="15"/>
      <c r="HR10" s="15"/>
      <c r="HS10" s="15"/>
      <c r="HT10" s="15"/>
      <c r="HU10" s="15"/>
      <c r="HV10" s="15"/>
    </row>
    <row r="11" spans="1:230" customFormat="1">
      <c r="A11" s="42"/>
      <c r="B11" s="47"/>
      <c r="C11" s="300" t="s">
        <v>498</v>
      </c>
      <c r="D11" s="300"/>
      <c r="E11" s="300"/>
      <c r="F11" s="300"/>
      <c r="G11" s="300"/>
      <c r="H11" s="300"/>
      <c r="I11" s="300"/>
      <c r="J11" s="300"/>
      <c r="K11" s="47"/>
      <c r="L11" s="47"/>
      <c r="M11" s="47"/>
      <c r="N11" s="47"/>
      <c r="O11" s="47"/>
      <c r="P11" s="47"/>
      <c r="Q11" s="47"/>
      <c r="R11" s="47"/>
      <c r="S11" s="47"/>
      <c r="T11" s="47"/>
      <c r="U11" s="47"/>
      <c r="V11" s="47"/>
      <c r="W11" s="47"/>
      <c r="X11" s="47"/>
      <c r="Y11" s="47"/>
      <c r="Z11" s="47"/>
      <c r="AA11" s="47"/>
      <c r="AB11" s="42"/>
      <c r="AC11" s="15"/>
      <c r="AD11" s="15"/>
      <c r="AE11" s="15"/>
      <c r="AF11" s="15"/>
      <c r="AG11" s="15"/>
      <c r="AH11" s="15"/>
      <c r="AI11" s="15"/>
      <c r="AJ11" s="15"/>
      <c r="AK11" s="15"/>
      <c r="AL11" s="15"/>
      <c r="AM11" s="15"/>
      <c r="AN11" s="15"/>
      <c r="AO11" s="15"/>
      <c r="AP11" s="15"/>
      <c r="AQ11" s="15"/>
      <c r="AR11" s="15"/>
      <c r="AS11" s="15"/>
      <c r="AT11" s="15"/>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c r="BY11" s="15"/>
      <c r="BZ11" s="15"/>
      <c r="CA11" s="15"/>
      <c r="CB11" s="15"/>
      <c r="CC11" s="15"/>
      <c r="CD11" s="15"/>
      <c r="CE11" s="15"/>
      <c r="CF11" s="15"/>
      <c r="CG11" s="15"/>
      <c r="CH11" s="15"/>
      <c r="CI11" s="15"/>
      <c r="CJ11" s="15"/>
      <c r="CK11" s="15"/>
      <c r="CL11" s="15"/>
      <c r="CM11" s="15"/>
      <c r="CN11" s="15"/>
      <c r="CO11" s="15"/>
      <c r="CP11" s="15"/>
      <c r="CQ11" s="15"/>
      <c r="CR11" s="15"/>
      <c r="CS11" s="15"/>
      <c r="CT11" s="15"/>
      <c r="CU11" s="15"/>
      <c r="CV11" s="15"/>
      <c r="CW11" s="15"/>
      <c r="CX11" s="15"/>
      <c r="CY11" s="15"/>
      <c r="CZ11" s="15"/>
      <c r="DA11" s="15"/>
      <c r="DB11" s="15"/>
      <c r="DC11" s="15"/>
      <c r="DD11" s="15"/>
      <c r="DE11" s="15"/>
      <c r="DF11" s="15"/>
      <c r="DG11" s="15"/>
      <c r="DH11" s="15"/>
      <c r="DI11" s="15"/>
      <c r="DJ11" s="15"/>
      <c r="DK11" s="15"/>
      <c r="DL11" s="15"/>
      <c r="DM11" s="15"/>
      <c r="DN11" s="15"/>
      <c r="DO11" s="15"/>
      <c r="DP11" s="15"/>
      <c r="DQ11" s="15"/>
      <c r="DR11" s="15"/>
      <c r="DS11" s="15"/>
      <c r="DT11" s="15"/>
      <c r="DU11" s="15"/>
      <c r="DV11" s="15"/>
      <c r="DW11" s="15"/>
      <c r="DX11" s="15"/>
      <c r="DY11" s="15"/>
      <c r="DZ11" s="15"/>
      <c r="EA11" s="15"/>
      <c r="EB11" s="15"/>
      <c r="EC11" s="15"/>
      <c r="ED11" s="15"/>
      <c r="EE11" s="15"/>
      <c r="EF11" s="15"/>
      <c r="EG11" s="15"/>
      <c r="EH11" s="15"/>
      <c r="EI11" s="15"/>
      <c r="EJ11" s="15"/>
      <c r="EK11" s="15"/>
      <c r="EL11" s="15"/>
      <c r="EM11" s="15"/>
      <c r="EN11" s="15"/>
      <c r="EO11" s="15"/>
      <c r="EP11" s="15"/>
      <c r="EQ11" s="15"/>
      <c r="ER11" s="15"/>
      <c r="ES11" s="15"/>
      <c r="ET11" s="15"/>
      <c r="EU11" s="15"/>
      <c r="EV11" s="15"/>
      <c r="EW11" s="15"/>
      <c r="EX11" s="15"/>
      <c r="EY11" s="15"/>
      <c r="EZ11" s="15"/>
      <c r="FA11" s="15"/>
      <c r="FB11" s="15"/>
      <c r="FC11" s="15"/>
      <c r="FD11" s="15"/>
      <c r="FE11" s="15"/>
      <c r="FF11" s="15"/>
      <c r="FG11" s="15"/>
      <c r="FH11" s="15"/>
      <c r="FI11" s="15"/>
      <c r="FJ11" s="15"/>
      <c r="FK11" s="15"/>
      <c r="FL11" s="15"/>
      <c r="FM11" s="15"/>
      <c r="FN11" s="15"/>
      <c r="FO11" s="15"/>
      <c r="FP11" s="15"/>
      <c r="FQ11" s="15"/>
      <c r="FR11" s="15"/>
      <c r="FS11" s="15"/>
      <c r="FT11" s="15"/>
      <c r="FU11" s="15"/>
      <c r="FV11" s="15"/>
      <c r="FW11" s="15"/>
      <c r="FX11" s="15"/>
      <c r="FY11" s="15"/>
      <c r="FZ11" s="15"/>
      <c r="GA11" s="15"/>
      <c r="GB11" s="15"/>
      <c r="GC11" s="15"/>
      <c r="GD11" s="15"/>
      <c r="GE11" s="15"/>
      <c r="GF11" s="15"/>
      <c r="GG11" s="15"/>
      <c r="GH11" s="15"/>
      <c r="GI11" s="15"/>
      <c r="GJ11" s="15"/>
      <c r="GK11" s="15"/>
      <c r="GL11" s="15"/>
      <c r="GM11" s="15"/>
      <c r="GN11" s="15"/>
      <c r="GO11" s="15"/>
      <c r="GP11" s="15"/>
      <c r="GQ11" s="15"/>
      <c r="GR11" s="15"/>
      <c r="GS11" s="15"/>
      <c r="GT11" s="15"/>
      <c r="GU11" s="15"/>
      <c r="GV11" s="15"/>
      <c r="GW11" s="15"/>
      <c r="GX11" s="15"/>
      <c r="GY11" s="15"/>
      <c r="GZ11" s="15"/>
      <c r="HA11" s="15"/>
      <c r="HB11" s="15"/>
      <c r="HC11" s="15"/>
      <c r="HD11" s="15"/>
      <c r="HE11" s="15"/>
      <c r="HF11" s="15"/>
      <c r="HG11" s="15"/>
      <c r="HH11" s="15"/>
      <c r="HI11" s="15"/>
      <c r="HJ11" s="15"/>
      <c r="HK11" s="15"/>
      <c r="HL11" s="15"/>
      <c r="HM11" s="15"/>
      <c r="HN11" s="15"/>
      <c r="HO11" s="15"/>
      <c r="HP11" s="15"/>
      <c r="HQ11" s="15"/>
      <c r="HR11" s="15"/>
      <c r="HS11" s="15"/>
      <c r="HT11" s="15"/>
      <c r="HU11" s="15"/>
      <c r="HV11" s="15"/>
    </row>
    <row r="12" spans="1:230" customFormat="1">
      <c r="A12" s="42"/>
      <c r="B12" s="47"/>
      <c r="C12" s="301"/>
      <c r="D12" s="301"/>
      <c r="E12" s="301"/>
      <c r="F12" s="301"/>
      <c r="G12" s="301"/>
      <c r="H12" s="301"/>
      <c r="I12" s="301"/>
      <c r="J12" s="301"/>
      <c r="K12" s="47"/>
      <c r="L12" s="47"/>
      <c r="M12" s="47"/>
      <c r="N12" s="47"/>
      <c r="O12" s="47"/>
      <c r="P12" s="47"/>
      <c r="Q12" s="47"/>
      <c r="R12" s="47"/>
      <c r="S12" s="47"/>
      <c r="T12" s="47"/>
      <c r="U12" s="47"/>
      <c r="V12" s="47"/>
      <c r="W12" s="47"/>
      <c r="X12" s="47"/>
      <c r="Y12" s="47"/>
      <c r="Z12" s="47"/>
      <c r="AA12" s="47"/>
      <c r="AB12" s="42"/>
      <c r="AC12" s="15"/>
      <c r="AD12" s="15"/>
      <c r="AE12" s="15"/>
      <c r="AF12" s="15"/>
      <c r="AG12" s="15"/>
      <c r="AH12" s="15"/>
      <c r="AI12" s="15"/>
      <c r="AJ12" s="15"/>
      <c r="AK12" s="15"/>
      <c r="AL12" s="15"/>
      <c r="AM12" s="15"/>
      <c r="AN12" s="15"/>
      <c r="AO12" s="15"/>
      <c r="AP12" s="15"/>
      <c r="AQ12" s="15"/>
      <c r="AR12" s="15"/>
      <c r="AS12" s="15"/>
      <c r="AT12" s="15"/>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c r="CC12" s="15"/>
      <c r="CD12" s="15"/>
      <c r="CE12" s="15"/>
      <c r="CF12" s="15"/>
      <c r="CG12" s="15"/>
      <c r="CH12" s="15"/>
      <c r="CI12" s="15"/>
      <c r="CJ12" s="15"/>
      <c r="CK12" s="15"/>
      <c r="CL12" s="15"/>
      <c r="CM12" s="15"/>
      <c r="CN12" s="15"/>
      <c r="CO12" s="15"/>
      <c r="CP12" s="15"/>
      <c r="CQ12" s="15"/>
      <c r="CR12" s="15"/>
      <c r="CS12" s="15"/>
      <c r="CT12" s="15"/>
      <c r="CU12" s="15"/>
      <c r="CV12" s="15"/>
      <c r="CW12" s="15"/>
      <c r="CX12" s="15"/>
      <c r="CY12" s="15"/>
      <c r="CZ12" s="15"/>
      <c r="DA12" s="15"/>
      <c r="DB12" s="15"/>
      <c r="DC12" s="15"/>
      <c r="DD12" s="15"/>
      <c r="DE12" s="15"/>
      <c r="DF12" s="15"/>
      <c r="DG12" s="15"/>
      <c r="DH12" s="15"/>
      <c r="DI12" s="15"/>
      <c r="DJ12" s="15"/>
      <c r="DK12" s="15"/>
      <c r="DL12" s="15"/>
      <c r="DM12" s="15"/>
      <c r="DN12" s="15"/>
      <c r="DO12" s="15"/>
      <c r="DP12" s="15"/>
      <c r="DQ12" s="15"/>
      <c r="DR12" s="15"/>
      <c r="DS12" s="15"/>
      <c r="DT12" s="15"/>
      <c r="DU12" s="15"/>
      <c r="DV12" s="15"/>
      <c r="DW12" s="15"/>
      <c r="DX12" s="15"/>
      <c r="DY12" s="15"/>
      <c r="DZ12" s="15"/>
      <c r="EA12" s="15"/>
      <c r="EB12" s="15"/>
      <c r="EC12" s="15"/>
      <c r="ED12" s="15"/>
      <c r="EE12" s="15"/>
      <c r="EF12" s="15"/>
      <c r="EG12" s="15"/>
      <c r="EH12" s="15"/>
      <c r="EI12" s="15"/>
      <c r="EJ12" s="15"/>
      <c r="EK12" s="15"/>
      <c r="EL12" s="15"/>
      <c r="EM12" s="15"/>
      <c r="EN12" s="15"/>
      <c r="EO12" s="15"/>
      <c r="EP12" s="15"/>
      <c r="EQ12" s="15"/>
      <c r="ER12" s="15"/>
      <c r="ES12" s="15"/>
      <c r="ET12" s="15"/>
      <c r="EU12" s="15"/>
      <c r="EV12" s="15"/>
      <c r="EW12" s="15"/>
      <c r="EX12" s="15"/>
      <c r="EY12" s="15"/>
      <c r="EZ12" s="15"/>
      <c r="FA12" s="15"/>
      <c r="FB12" s="15"/>
      <c r="FC12" s="15"/>
      <c r="FD12" s="15"/>
      <c r="FE12" s="15"/>
      <c r="FF12" s="15"/>
      <c r="FG12" s="15"/>
      <c r="FH12" s="15"/>
      <c r="FI12" s="15"/>
      <c r="FJ12" s="15"/>
      <c r="FK12" s="15"/>
      <c r="FL12" s="15"/>
      <c r="FM12" s="15"/>
      <c r="FN12" s="15"/>
      <c r="FO12" s="15"/>
      <c r="FP12" s="15"/>
      <c r="FQ12" s="15"/>
      <c r="FR12" s="15"/>
      <c r="FS12" s="15"/>
      <c r="FT12" s="15"/>
      <c r="FU12" s="15"/>
      <c r="FV12" s="15"/>
      <c r="FW12" s="15"/>
      <c r="FX12" s="15"/>
      <c r="FY12" s="15"/>
      <c r="FZ12" s="15"/>
      <c r="GA12" s="15"/>
      <c r="GB12" s="15"/>
      <c r="GC12" s="15"/>
      <c r="GD12" s="15"/>
      <c r="GE12" s="15"/>
      <c r="GF12" s="15"/>
      <c r="GG12" s="15"/>
      <c r="GH12" s="15"/>
      <c r="GI12" s="15"/>
      <c r="GJ12" s="15"/>
      <c r="GK12" s="15"/>
      <c r="GL12" s="15"/>
      <c r="GM12" s="15"/>
      <c r="GN12" s="15"/>
      <c r="GO12" s="15"/>
      <c r="GP12" s="15"/>
      <c r="GQ12" s="15"/>
      <c r="GR12" s="15"/>
      <c r="GS12" s="15"/>
      <c r="GT12" s="15"/>
      <c r="GU12" s="15"/>
      <c r="GV12" s="15"/>
      <c r="GW12" s="15"/>
      <c r="GX12" s="15"/>
      <c r="GY12" s="15"/>
      <c r="GZ12" s="15"/>
      <c r="HA12" s="15"/>
      <c r="HB12" s="15"/>
      <c r="HC12" s="15"/>
      <c r="HD12" s="15"/>
      <c r="HE12" s="15"/>
      <c r="HF12" s="15"/>
      <c r="HG12" s="15"/>
      <c r="HH12" s="15"/>
      <c r="HI12" s="15"/>
      <c r="HJ12" s="15"/>
      <c r="HK12" s="15"/>
      <c r="HL12" s="15"/>
      <c r="HM12" s="15"/>
      <c r="HN12" s="15"/>
      <c r="HO12" s="15"/>
      <c r="HP12" s="15"/>
      <c r="HQ12" s="15"/>
      <c r="HR12" s="15"/>
      <c r="HS12" s="15"/>
      <c r="HT12" s="15"/>
      <c r="HU12" s="15"/>
      <c r="HV12" s="15"/>
    </row>
    <row r="13" spans="1:230" customFormat="1">
      <c r="A13" s="42"/>
      <c r="B13" s="47"/>
      <c r="C13" s="47"/>
      <c r="D13" s="47"/>
      <c r="E13" s="47"/>
      <c r="F13" s="47"/>
      <c r="G13" s="47"/>
      <c r="H13" s="47"/>
      <c r="I13" s="47"/>
      <c r="J13" s="47"/>
      <c r="K13" s="47"/>
      <c r="L13" s="47"/>
      <c r="M13" s="47"/>
      <c r="N13" s="47"/>
      <c r="O13" s="47"/>
      <c r="P13" s="47"/>
      <c r="Q13" s="47"/>
      <c r="R13" s="47"/>
      <c r="S13" s="47"/>
      <c r="T13" s="47"/>
      <c r="U13" s="47"/>
      <c r="V13" s="47"/>
      <c r="W13" s="47"/>
      <c r="X13" s="47"/>
      <c r="Y13" s="47"/>
      <c r="Z13" s="47"/>
      <c r="AA13" s="47"/>
      <c r="AB13" s="42"/>
      <c r="AC13" s="15"/>
      <c r="AD13" s="15"/>
      <c r="AE13" s="15"/>
      <c r="AF13" s="15"/>
      <c r="AG13" s="15"/>
      <c r="AH13" s="15"/>
      <c r="AI13" s="15"/>
      <c r="AJ13" s="15"/>
      <c r="AK13" s="15"/>
      <c r="AL13" s="15"/>
      <c r="AM13" s="15"/>
      <c r="AN13" s="15"/>
      <c r="AO13" s="15"/>
      <c r="AP13" s="15"/>
      <c r="AQ13" s="15"/>
      <c r="AR13" s="15"/>
      <c r="AS13" s="15"/>
      <c r="AT13" s="15"/>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c r="BY13" s="15"/>
      <c r="BZ13" s="15"/>
      <c r="CA13" s="15"/>
      <c r="CB13" s="15"/>
      <c r="CC13" s="15"/>
      <c r="CD13" s="15"/>
      <c r="CE13" s="15"/>
      <c r="CF13" s="15"/>
      <c r="CG13" s="15"/>
      <c r="CH13" s="15"/>
      <c r="CI13" s="15"/>
      <c r="CJ13" s="15"/>
      <c r="CK13" s="15"/>
      <c r="CL13" s="15"/>
      <c r="CM13" s="15"/>
      <c r="CN13" s="15"/>
      <c r="CO13" s="15"/>
      <c r="CP13" s="15"/>
      <c r="CQ13" s="15"/>
      <c r="CR13" s="15"/>
      <c r="CS13" s="15"/>
      <c r="CT13" s="15"/>
      <c r="CU13" s="15"/>
      <c r="CV13" s="15"/>
      <c r="CW13" s="15"/>
      <c r="CX13" s="15"/>
      <c r="CY13" s="15"/>
      <c r="CZ13" s="15"/>
      <c r="DA13" s="15"/>
      <c r="DB13" s="15"/>
      <c r="DC13" s="15"/>
      <c r="DD13" s="15"/>
      <c r="DE13" s="15"/>
      <c r="DF13" s="15"/>
      <c r="DG13" s="15"/>
      <c r="DH13" s="15"/>
      <c r="DI13" s="15"/>
      <c r="DJ13" s="15"/>
      <c r="DK13" s="15"/>
      <c r="DL13" s="15"/>
      <c r="DM13" s="15"/>
      <c r="DN13" s="15"/>
      <c r="DO13" s="15"/>
      <c r="DP13" s="15"/>
      <c r="DQ13" s="15"/>
      <c r="DR13" s="15"/>
      <c r="DS13" s="15"/>
      <c r="DT13" s="15"/>
      <c r="DU13" s="15"/>
      <c r="DV13" s="15"/>
      <c r="DW13" s="15"/>
      <c r="DX13" s="15"/>
      <c r="DY13" s="15"/>
      <c r="DZ13" s="15"/>
      <c r="EA13" s="15"/>
      <c r="EB13" s="15"/>
      <c r="EC13" s="15"/>
      <c r="ED13" s="15"/>
      <c r="EE13" s="15"/>
      <c r="EF13" s="15"/>
      <c r="EG13" s="15"/>
      <c r="EH13" s="15"/>
      <c r="EI13" s="15"/>
      <c r="EJ13" s="15"/>
      <c r="EK13" s="15"/>
      <c r="EL13" s="15"/>
      <c r="EM13" s="15"/>
      <c r="EN13" s="15"/>
      <c r="EO13" s="15"/>
      <c r="EP13" s="15"/>
      <c r="EQ13" s="15"/>
      <c r="ER13" s="15"/>
      <c r="ES13" s="15"/>
      <c r="ET13" s="15"/>
      <c r="EU13" s="15"/>
      <c r="EV13" s="15"/>
      <c r="EW13" s="15"/>
      <c r="EX13" s="15"/>
      <c r="EY13" s="15"/>
      <c r="EZ13" s="15"/>
      <c r="FA13" s="15"/>
      <c r="FB13" s="15"/>
      <c r="FC13" s="15"/>
      <c r="FD13" s="15"/>
      <c r="FE13" s="15"/>
      <c r="FF13" s="15"/>
      <c r="FG13" s="15"/>
      <c r="FH13" s="15"/>
      <c r="FI13" s="15"/>
      <c r="FJ13" s="15"/>
      <c r="FK13" s="15"/>
      <c r="FL13" s="15"/>
      <c r="FM13" s="15"/>
      <c r="FN13" s="15"/>
      <c r="FO13" s="15"/>
      <c r="FP13" s="15"/>
      <c r="FQ13" s="15"/>
      <c r="FR13" s="15"/>
      <c r="FS13" s="15"/>
      <c r="FT13" s="15"/>
      <c r="FU13" s="15"/>
      <c r="FV13" s="15"/>
      <c r="FW13" s="15"/>
      <c r="FX13" s="15"/>
      <c r="FY13" s="15"/>
      <c r="FZ13" s="15"/>
      <c r="GA13" s="15"/>
      <c r="GB13" s="15"/>
      <c r="GC13" s="15"/>
      <c r="GD13" s="15"/>
      <c r="GE13" s="15"/>
      <c r="GF13" s="15"/>
      <c r="GG13" s="15"/>
      <c r="GH13" s="15"/>
      <c r="GI13" s="15"/>
      <c r="GJ13" s="15"/>
      <c r="GK13" s="15"/>
      <c r="GL13" s="15"/>
      <c r="GM13" s="15"/>
      <c r="GN13" s="15"/>
      <c r="GO13" s="15"/>
      <c r="GP13" s="15"/>
      <c r="GQ13" s="15"/>
      <c r="GR13" s="15"/>
      <c r="GS13" s="15"/>
      <c r="GT13" s="15"/>
      <c r="GU13" s="15"/>
      <c r="GV13" s="15"/>
      <c r="GW13" s="15"/>
      <c r="GX13" s="15"/>
      <c r="GY13" s="15"/>
      <c r="GZ13" s="15"/>
      <c r="HA13" s="15"/>
      <c r="HB13" s="15"/>
      <c r="HC13" s="15"/>
      <c r="HD13" s="15"/>
      <c r="HE13" s="15"/>
      <c r="HF13" s="15"/>
      <c r="HG13" s="15"/>
      <c r="HH13" s="15"/>
      <c r="HI13" s="15"/>
      <c r="HJ13" s="15"/>
      <c r="HK13" s="15"/>
      <c r="HL13" s="15"/>
      <c r="HM13" s="15"/>
      <c r="HN13" s="15"/>
      <c r="HO13" s="15"/>
      <c r="HP13" s="15"/>
      <c r="HQ13" s="15"/>
      <c r="HR13" s="15"/>
      <c r="HS13" s="15"/>
      <c r="HT13" s="15"/>
      <c r="HU13" s="15"/>
      <c r="HV13" s="15"/>
    </row>
    <row r="14" spans="1:230" customFormat="1">
      <c r="A14" s="42"/>
      <c r="B14" s="47"/>
      <c r="C14" s="47"/>
      <c r="D14" s="47"/>
      <c r="E14" s="47"/>
      <c r="F14" s="47"/>
      <c r="G14" s="47"/>
      <c r="H14" s="47"/>
      <c r="I14" s="47"/>
      <c r="J14" s="47"/>
      <c r="K14" s="47"/>
      <c r="L14" s="47"/>
      <c r="M14" s="47"/>
      <c r="N14" s="47"/>
      <c r="O14" s="47"/>
      <c r="P14" s="47"/>
      <c r="Q14" s="47"/>
      <c r="R14" s="47"/>
      <c r="S14" s="47"/>
      <c r="T14" s="47"/>
      <c r="U14" s="47"/>
      <c r="V14" s="47"/>
      <c r="W14" s="47"/>
      <c r="X14" s="47"/>
      <c r="Y14" s="47"/>
      <c r="Z14" s="47"/>
      <c r="AA14" s="47"/>
      <c r="AB14" s="42"/>
      <c r="AC14" s="15"/>
      <c r="AD14" s="15"/>
      <c r="AE14" s="15"/>
      <c r="AF14" s="15"/>
      <c r="AG14" s="15"/>
      <c r="AH14" s="15"/>
      <c r="AI14" s="15"/>
      <c r="AJ14" s="15"/>
      <c r="AK14" s="15"/>
      <c r="AL14" s="15"/>
      <c r="AM14" s="15"/>
      <c r="AN14" s="15"/>
      <c r="AO14" s="15"/>
      <c r="AP14" s="15"/>
      <c r="AQ14" s="15"/>
      <c r="AR14" s="15"/>
      <c r="AS14" s="15"/>
      <c r="AT14" s="15"/>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c r="BY14" s="15"/>
      <c r="BZ14" s="15"/>
      <c r="CA14" s="15"/>
      <c r="CB14" s="15"/>
      <c r="CC14" s="15"/>
      <c r="CD14" s="15"/>
      <c r="CE14" s="15"/>
      <c r="CF14" s="15"/>
      <c r="CG14" s="15"/>
      <c r="CH14" s="15"/>
      <c r="CI14" s="15"/>
      <c r="CJ14" s="15"/>
      <c r="CK14" s="15"/>
      <c r="CL14" s="15"/>
      <c r="CM14" s="15"/>
      <c r="CN14" s="15"/>
      <c r="CO14" s="15"/>
      <c r="CP14" s="15"/>
      <c r="CQ14" s="15"/>
      <c r="CR14" s="15"/>
      <c r="CS14" s="15"/>
      <c r="CT14" s="15"/>
      <c r="CU14" s="15"/>
      <c r="CV14" s="15"/>
      <c r="CW14" s="15"/>
      <c r="CX14" s="15"/>
      <c r="CY14" s="15"/>
      <c r="CZ14" s="15"/>
      <c r="DA14" s="15"/>
      <c r="DB14" s="15"/>
      <c r="DC14" s="15"/>
      <c r="DD14" s="15"/>
      <c r="DE14" s="15"/>
      <c r="DF14" s="15"/>
      <c r="DG14" s="15"/>
      <c r="DH14" s="15"/>
      <c r="DI14" s="15"/>
      <c r="DJ14" s="15"/>
      <c r="DK14" s="15"/>
      <c r="DL14" s="15"/>
      <c r="DM14" s="15"/>
      <c r="DN14" s="15"/>
      <c r="DO14" s="15"/>
      <c r="DP14" s="15"/>
      <c r="DQ14" s="15"/>
      <c r="DR14" s="15"/>
      <c r="DS14" s="15"/>
      <c r="DT14" s="15"/>
      <c r="DU14" s="15"/>
      <c r="DV14" s="15"/>
      <c r="DW14" s="15"/>
      <c r="DX14" s="15"/>
      <c r="DY14" s="15"/>
      <c r="DZ14" s="15"/>
      <c r="EA14" s="15"/>
      <c r="EB14" s="15"/>
      <c r="EC14" s="15"/>
      <c r="ED14" s="15"/>
      <c r="EE14" s="15"/>
      <c r="EF14" s="15"/>
      <c r="EG14" s="15"/>
      <c r="EH14" s="15"/>
      <c r="EI14" s="15"/>
      <c r="EJ14" s="15"/>
      <c r="EK14" s="15"/>
      <c r="EL14" s="15"/>
      <c r="EM14" s="15"/>
      <c r="EN14" s="15"/>
      <c r="EO14" s="15"/>
      <c r="EP14" s="15"/>
      <c r="EQ14" s="15"/>
      <c r="ER14" s="15"/>
      <c r="ES14" s="15"/>
      <c r="ET14" s="15"/>
      <c r="EU14" s="15"/>
      <c r="EV14" s="15"/>
      <c r="EW14" s="15"/>
      <c r="EX14" s="15"/>
      <c r="EY14" s="15"/>
      <c r="EZ14" s="15"/>
      <c r="FA14" s="15"/>
      <c r="FB14" s="15"/>
      <c r="FC14" s="15"/>
      <c r="FD14" s="15"/>
      <c r="FE14" s="15"/>
      <c r="FF14" s="15"/>
      <c r="FG14" s="15"/>
      <c r="FH14" s="15"/>
      <c r="FI14" s="15"/>
      <c r="FJ14" s="15"/>
      <c r="FK14" s="15"/>
      <c r="FL14" s="15"/>
      <c r="FM14" s="15"/>
      <c r="FN14" s="15"/>
      <c r="FO14" s="15"/>
      <c r="FP14" s="15"/>
      <c r="FQ14" s="15"/>
      <c r="FR14" s="15"/>
      <c r="FS14" s="15"/>
      <c r="FT14" s="15"/>
      <c r="FU14" s="15"/>
      <c r="FV14" s="15"/>
      <c r="FW14" s="15"/>
      <c r="FX14" s="15"/>
      <c r="FY14" s="15"/>
      <c r="FZ14" s="15"/>
      <c r="GA14" s="15"/>
      <c r="GB14" s="15"/>
      <c r="GC14" s="15"/>
      <c r="GD14" s="15"/>
      <c r="GE14" s="15"/>
      <c r="GF14" s="15"/>
      <c r="GG14" s="15"/>
      <c r="GH14" s="15"/>
      <c r="GI14" s="15"/>
      <c r="GJ14" s="15"/>
      <c r="GK14" s="15"/>
      <c r="GL14" s="15"/>
      <c r="GM14" s="15"/>
      <c r="GN14" s="15"/>
      <c r="GO14" s="15"/>
      <c r="GP14" s="15"/>
      <c r="GQ14" s="15"/>
      <c r="GR14" s="15"/>
      <c r="GS14" s="15"/>
      <c r="GT14" s="15"/>
      <c r="GU14" s="15"/>
      <c r="GV14" s="15"/>
      <c r="GW14" s="15"/>
      <c r="GX14" s="15"/>
      <c r="GY14" s="15"/>
      <c r="GZ14" s="15"/>
      <c r="HA14" s="15"/>
      <c r="HB14" s="15"/>
      <c r="HC14" s="15"/>
      <c r="HD14" s="15"/>
      <c r="HE14" s="15"/>
      <c r="HF14" s="15"/>
      <c r="HG14" s="15"/>
      <c r="HH14" s="15"/>
      <c r="HI14" s="15"/>
      <c r="HJ14" s="15"/>
      <c r="HK14" s="15"/>
      <c r="HL14" s="15"/>
      <c r="HM14" s="15"/>
      <c r="HN14" s="15"/>
      <c r="HO14" s="15"/>
      <c r="HP14" s="15"/>
      <c r="HQ14" s="15"/>
      <c r="HR14" s="15"/>
      <c r="HS14" s="15"/>
      <c r="HT14" s="15"/>
      <c r="HU14" s="15"/>
      <c r="HV14" s="15"/>
    </row>
    <row r="15" spans="1:230" ht="11.25" customHeight="1">
      <c r="A15" s="42"/>
      <c r="B15" s="15"/>
      <c r="C15" s="15"/>
      <c r="D15" s="15"/>
      <c r="E15" s="15"/>
      <c r="F15" s="15"/>
      <c r="G15" s="15"/>
      <c r="H15" s="15"/>
      <c r="I15" s="15"/>
      <c r="J15" s="15"/>
      <c r="K15" s="15"/>
      <c r="L15" s="15"/>
      <c r="M15" s="15"/>
      <c r="N15" s="15"/>
      <c r="O15" s="15"/>
      <c r="P15" s="15"/>
      <c r="Q15" s="15"/>
      <c r="R15" s="16"/>
      <c r="S15" s="15"/>
      <c r="T15" s="15"/>
      <c r="U15" s="15"/>
      <c r="V15" s="17"/>
      <c r="AB15" s="42"/>
      <c r="AD15" s="71"/>
      <c r="AE15" s="72"/>
      <c r="AF15" s="21"/>
      <c r="AG15" s="21"/>
      <c r="AH15" s="37"/>
      <c r="AI15" s="21"/>
      <c r="AJ15" s="21"/>
      <c r="AK15" s="21"/>
      <c r="AL15" s="21"/>
      <c r="AM15" s="21"/>
      <c r="AN15" s="21"/>
      <c r="AO15" s="21"/>
      <c r="AP15" s="21"/>
      <c r="AQ15" s="21"/>
      <c r="AR15" s="21"/>
      <c r="AS15" s="21"/>
      <c r="AT15" s="21"/>
      <c r="AU15" s="21"/>
      <c r="AV15" s="37"/>
      <c r="AW15" s="37"/>
      <c r="AX15" s="37"/>
    </row>
    <row r="16" spans="1:230" customFormat="1">
      <c r="A16" s="42"/>
      <c r="B16" s="47"/>
      <c r="C16" s="47"/>
      <c r="D16" s="47"/>
      <c r="E16" s="47"/>
      <c r="F16" s="47"/>
      <c r="G16" s="47"/>
      <c r="H16" s="47"/>
      <c r="I16" s="47"/>
      <c r="J16" s="47"/>
      <c r="K16" s="47"/>
      <c r="L16" s="47"/>
      <c r="M16" s="47"/>
      <c r="N16" s="47"/>
      <c r="O16" s="47"/>
      <c r="P16" s="47"/>
      <c r="Q16" s="47"/>
      <c r="R16" s="47"/>
      <c r="S16" s="47"/>
      <c r="T16" s="47"/>
      <c r="U16" s="47"/>
      <c r="V16" s="47"/>
      <c r="W16" s="47"/>
      <c r="X16" s="47"/>
      <c r="Y16" s="47"/>
      <c r="Z16" s="47"/>
      <c r="AA16" s="47"/>
      <c r="AB16" s="42"/>
      <c r="AC16" s="15"/>
      <c r="AD16" s="15"/>
      <c r="AE16" s="15"/>
      <c r="AF16" s="15"/>
      <c r="AG16" s="15"/>
      <c r="AH16" s="15"/>
      <c r="AI16" s="15"/>
      <c r="AJ16" s="15"/>
      <c r="AK16" s="15"/>
      <c r="AL16" s="15"/>
      <c r="AM16" s="15"/>
      <c r="AN16" s="15"/>
      <c r="AO16" s="15"/>
      <c r="AP16" s="15"/>
      <c r="AQ16" s="15"/>
      <c r="AR16" s="15"/>
      <c r="AS16" s="15"/>
      <c r="AT16" s="15"/>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c r="BY16" s="15"/>
      <c r="BZ16" s="15"/>
      <c r="CA16" s="15"/>
      <c r="CB16" s="15"/>
      <c r="CC16" s="15"/>
      <c r="CD16" s="15"/>
      <c r="CE16" s="15"/>
      <c r="CF16" s="15"/>
      <c r="CG16" s="15"/>
      <c r="CH16" s="15"/>
      <c r="CI16" s="15"/>
      <c r="CJ16" s="15"/>
      <c r="CK16" s="15"/>
      <c r="CL16" s="15"/>
      <c r="CM16" s="15"/>
      <c r="CN16" s="15"/>
      <c r="CO16" s="15"/>
      <c r="CP16" s="15"/>
      <c r="CQ16" s="15"/>
      <c r="CR16" s="15"/>
      <c r="CS16" s="15"/>
      <c r="CT16" s="15"/>
      <c r="CU16" s="15"/>
      <c r="CV16" s="15"/>
      <c r="CW16" s="15"/>
      <c r="CX16" s="15"/>
      <c r="CY16" s="15"/>
      <c r="CZ16" s="15"/>
      <c r="DA16" s="15"/>
      <c r="DB16" s="15"/>
      <c r="DC16" s="15"/>
      <c r="DD16" s="15"/>
      <c r="DE16" s="15"/>
      <c r="DF16" s="15"/>
      <c r="DG16" s="15"/>
      <c r="DH16" s="15"/>
      <c r="DI16" s="15"/>
      <c r="DJ16" s="15"/>
      <c r="DK16" s="15"/>
      <c r="DL16" s="15"/>
      <c r="DM16" s="15"/>
      <c r="DN16" s="15"/>
      <c r="DO16" s="15"/>
      <c r="DP16" s="15"/>
      <c r="DQ16" s="15"/>
      <c r="DR16" s="15"/>
      <c r="DS16" s="15"/>
      <c r="DT16" s="15"/>
      <c r="DU16" s="15"/>
      <c r="DV16" s="15"/>
      <c r="DW16" s="15"/>
      <c r="DX16" s="15"/>
      <c r="DY16" s="15"/>
      <c r="DZ16" s="15"/>
      <c r="EA16" s="15"/>
      <c r="EB16" s="15"/>
      <c r="EC16" s="15"/>
      <c r="ED16" s="15"/>
      <c r="EE16" s="15"/>
      <c r="EF16" s="15"/>
      <c r="EG16" s="15"/>
      <c r="EH16" s="15"/>
      <c r="EI16" s="15"/>
      <c r="EJ16" s="15"/>
      <c r="EK16" s="15"/>
      <c r="EL16" s="15"/>
      <c r="EM16" s="15"/>
      <c r="EN16" s="15"/>
      <c r="EO16" s="15"/>
      <c r="EP16" s="15"/>
      <c r="EQ16" s="15"/>
      <c r="ER16" s="15"/>
      <c r="ES16" s="15"/>
      <c r="ET16" s="15"/>
      <c r="EU16" s="15"/>
      <c r="EV16" s="15"/>
      <c r="EW16" s="15"/>
      <c r="EX16" s="15"/>
      <c r="EY16" s="15"/>
      <c r="EZ16" s="15"/>
      <c r="FA16" s="15"/>
      <c r="FB16" s="15"/>
      <c r="FC16" s="15"/>
      <c r="FD16" s="15"/>
      <c r="FE16" s="15"/>
      <c r="FF16" s="15"/>
      <c r="FG16" s="15"/>
      <c r="FH16" s="15"/>
      <c r="FI16" s="15"/>
      <c r="FJ16" s="15"/>
      <c r="FK16" s="15"/>
      <c r="FL16" s="15"/>
      <c r="FM16" s="15"/>
      <c r="FN16" s="15"/>
      <c r="FO16" s="15"/>
      <c r="FP16" s="15"/>
      <c r="FQ16" s="15"/>
      <c r="FR16" s="15"/>
      <c r="FS16" s="15"/>
      <c r="FT16" s="15"/>
      <c r="FU16" s="15"/>
      <c r="FV16" s="15"/>
      <c r="FW16" s="15"/>
      <c r="FX16" s="15"/>
      <c r="FY16" s="15"/>
      <c r="FZ16" s="15"/>
      <c r="GA16" s="15"/>
      <c r="GB16" s="15"/>
      <c r="GC16" s="15"/>
      <c r="GD16" s="15"/>
      <c r="GE16" s="15"/>
      <c r="GF16" s="15"/>
      <c r="GG16" s="15"/>
      <c r="GH16" s="15"/>
      <c r="GI16" s="15"/>
      <c r="GJ16" s="15"/>
      <c r="GK16" s="15"/>
      <c r="GL16" s="15"/>
      <c r="GM16" s="15"/>
      <c r="GN16" s="15"/>
      <c r="GO16" s="15"/>
      <c r="GP16" s="15"/>
      <c r="GQ16" s="15"/>
      <c r="GR16" s="15"/>
      <c r="GS16" s="15"/>
      <c r="GT16" s="15"/>
      <c r="GU16" s="15"/>
      <c r="GV16" s="15"/>
      <c r="GW16" s="15"/>
      <c r="GX16" s="15"/>
      <c r="GY16" s="15"/>
      <c r="GZ16" s="15"/>
      <c r="HA16" s="15"/>
      <c r="HB16" s="15"/>
      <c r="HC16" s="15"/>
      <c r="HD16" s="15"/>
      <c r="HE16" s="15"/>
      <c r="HF16" s="15"/>
      <c r="HG16" s="15"/>
      <c r="HH16" s="15"/>
      <c r="HI16" s="15"/>
      <c r="HJ16" s="15"/>
      <c r="HK16" s="15"/>
      <c r="HL16" s="15"/>
      <c r="HM16" s="15"/>
      <c r="HN16" s="15"/>
      <c r="HO16" s="15"/>
      <c r="HP16" s="15"/>
      <c r="HQ16" s="15"/>
      <c r="HR16" s="15"/>
      <c r="HS16" s="15"/>
      <c r="HT16" s="15"/>
      <c r="HU16" s="15"/>
      <c r="HV16" s="15"/>
    </row>
    <row r="17" spans="1:230" customFormat="1" ht="21">
      <c r="A17" s="42"/>
      <c r="B17" s="47"/>
      <c r="C17" s="53" t="s">
        <v>36</v>
      </c>
      <c r="D17" s="47"/>
      <c r="E17" s="47"/>
      <c r="F17" s="47"/>
      <c r="G17" s="47"/>
      <c r="H17" s="304" t="s">
        <v>582</v>
      </c>
      <c r="I17" s="304"/>
      <c r="J17" s="304"/>
      <c r="K17" s="304"/>
      <c r="L17" s="304"/>
      <c r="M17" s="304"/>
      <c r="N17" s="47"/>
      <c r="O17" s="47"/>
      <c r="P17" s="47"/>
      <c r="Q17" s="47"/>
      <c r="R17" s="47"/>
      <c r="S17" s="47"/>
      <c r="T17" s="47"/>
      <c r="U17" s="47"/>
      <c r="V17" s="47"/>
      <c r="W17" s="47"/>
      <c r="X17" s="47"/>
      <c r="Y17" s="47"/>
      <c r="Z17" s="47"/>
      <c r="AA17" s="47"/>
      <c r="AB17" s="42"/>
      <c r="AC17" s="15"/>
      <c r="AD17" s="15"/>
      <c r="AE17" s="15"/>
      <c r="AF17" s="15"/>
      <c r="AG17" s="15"/>
      <c r="AH17" s="15"/>
      <c r="AI17" s="15"/>
      <c r="AJ17" s="15"/>
      <c r="AK17" s="15"/>
      <c r="AL17" s="15"/>
      <c r="AM17" s="15"/>
      <c r="AN17" s="15"/>
      <c r="AO17" s="15"/>
      <c r="AP17" s="15"/>
      <c r="AQ17" s="15"/>
      <c r="AR17" s="15"/>
      <c r="AS17" s="15"/>
      <c r="AT17" s="15"/>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c r="BY17" s="15"/>
      <c r="BZ17" s="15"/>
      <c r="CA17" s="15"/>
      <c r="CB17" s="15"/>
      <c r="CC17" s="15"/>
      <c r="CD17" s="15"/>
      <c r="CE17" s="15"/>
      <c r="CF17" s="15"/>
      <c r="CG17" s="15"/>
      <c r="CH17" s="15"/>
      <c r="CI17" s="15"/>
      <c r="CJ17" s="15"/>
      <c r="CK17" s="15"/>
      <c r="CL17" s="15"/>
      <c r="CM17" s="15"/>
      <c r="CN17" s="15"/>
      <c r="CO17" s="15"/>
      <c r="CP17" s="15"/>
      <c r="CQ17" s="15"/>
      <c r="CR17" s="15"/>
      <c r="CS17" s="15"/>
      <c r="CT17" s="15"/>
      <c r="CU17" s="15"/>
      <c r="CV17" s="15"/>
      <c r="CW17" s="15"/>
      <c r="CX17" s="15"/>
      <c r="CY17" s="15"/>
      <c r="CZ17" s="15"/>
      <c r="DA17" s="15"/>
      <c r="DB17" s="15"/>
      <c r="DC17" s="15"/>
      <c r="DD17" s="15"/>
      <c r="DE17" s="15"/>
      <c r="DF17" s="15"/>
      <c r="DG17" s="15"/>
      <c r="DH17" s="15"/>
      <c r="DI17" s="15"/>
      <c r="DJ17" s="15"/>
      <c r="DK17" s="15"/>
      <c r="DL17" s="15"/>
      <c r="DM17" s="15"/>
      <c r="DN17" s="15"/>
      <c r="DO17" s="15"/>
      <c r="DP17" s="15"/>
      <c r="DQ17" s="15"/>
      <c r="DR17" s="15"/>
      <c r="DS17" s="15"/>
      <c r="DT17" s="15"/>
      <c r="DU17" s="15"/>
      <c r="DV17" s="15"/>
      <c r="DW17" s="15"/>
      <c r="DX17" s="15"/>
      <c r="DY17" s="15"/>
      <c r="DZ17" s="15"/>
      <c r="EA17" s="15"/>
      <c r="EB17" s="15"/>
      <c r="EC17" s="15"/>
      <c r="ED17" s="15"/>
      <c r="EE17" s="15"/>
      <c r="EF17" s="15"/>
      <c r="EG17" s="15"/>
      <c r="EH17" s="15"/>
      <c r="EI17" s="15"/>
      <c r="EJ17" s="15"/>
      <c r="EK17" s="15"/>
      <c r="EL17" s="15"/>
      <c r="EM17" s="15"/>
      <c r="EN17" s="15"/>
      <c r="EO17" s="15"/>
      <c r="EP17" s="15"/>
      <c r="EQ17" s="15"/>
      <c r="ER17" s="15"/>
      <c r="ES17" s="15"/>
      <c r="ET17" s="15"/>
      <c r="EU17" s="15"/>
      <c r="EV17" s="15"/>
      <c r="EW17" s="15"/>
      <c r="EX17" s="15"/>
      <c r="EY17" s="15"/>
      <c r="EZ17" s="15"/>
      <c r="FA17" s="15"/>
      <c r="FB17" s="15"/>
      <c r="FC17" s="15"/>
      <c r="FD17" s="15"/>
      <c r="FE17" s="15"/>
      <c r="FF17" s="15"/>
      <c r="FG17" s="15"/>
      <c r="FH17" s="15"/>
      <c r="FI17" s="15"/>
      <c r="FJ17" s="15"/>
      <c r="FK17" s="15"/>
      <c r="FL17" s="15"/>
      <c r="FM17" s="15"/>
      <c r="FN17" s="15"/>
      <c r="FO17" s="15"/>
      <c r="FP17" s="15"/>
      <c r="FQ17" s="15"/>
      <c r="FR17" s="15"/>
      <c r="FS17" s="15"/>
      <c r="FT17" s="15"/>
      <c r="FU17" s="15"/>
      <c r="FV17" s="15"/>
      <c r="FW17" s="15"/>
      <c r="FX17" s="15"/>
      <c r="FY17" s="15"/>
      <c r="FZ17" s="15"/>
      <c r="GA17" s="15"/>
      <c r="GB17" s="15"/>
      <c r="GC17" s="15"/>
      <c r="GD17" s="15"/>
      <c r="GE17" s="15"/>
      <c r="GF17" s="15"/>
      <c r="GG17" s="15"/>
      <c r="GH17" s="15"/>
      <c r="GI17" s="15"/>
      <c r="GJ17" s="15"/>
      <c r="GK17" s="15"/>
      <c r="GL17" s="15"/>
      <c r="GM17" s="15"/>
      <c r="GN17" s="15"/>
      <c r="GO17" s="15"/>
      <c r="GP17" s="15"/>
      <c r="GQ17" s="15"/>
      <c r="GR17" s="15"/>
      <c r="GS17" s="15"/>
      <c r="GT17" s="15"/>
      <c r="GU17" s="15"/>
      <c r="GV17" s="15"/>
      <c r="GW17" s="15"/>
      <c r="GX17" s="15"/>
      <c r="GY17" s="15"/>
      <c r="GZ17" s="15"/>
      <c r="HA17" s="15"/>
      <c r="HB17" s="15"/>
      <c r="HC17" s="15"/>
      <c r="HD17" s="15"/>
      <c r="HE17" s="15"/>
      <c r="HF17" s="15"/>
      <c r="HG17" s="15"/>
      <c r="HH17" s="15"/>
      <c r="HI17" s="15"/>
      <c r="HJ17" s="15"/>
      <c r="HK17" s="15"/>
      <c r="HL17" s="15"/>
      <c r="HM17" s="15"/>
      <c r="HN17" s="15"/>
      <c r="HO17" s="15"/>
      <c r="HP17" s="15"/>
      <c r="HQ17" s="15"/>
      <c r="HR17" s="15"/>
      <c r="HS17" s="15"/>
      <c r="HT17" s="15"/>
      <c r="HU17" s="15"/>
      <c r="HV17" s="15"/>
    </row>
    <row r="18" spans="1:230" customFormat="1">
      <c r="A18" s="42"/>
      <c r="B18" s="47"/>
      <c r="C18" s="47"/>
      <c r="D18" s="47"/>
      <c r="E18" s="47"/>
      <c r="F18" s="47"/>
      <c r="G18" s="47"/>
      <c r="H18" s="47"/>
      <c r="I18" s="47"/>
      <c r="J18" s="47"/>
      <c r="K18" s="47"/>
      <c r="L18" s="47"/>
      <c r="M18" s="47"/>
      <c r="N18" s="47"/>
      <c r="O18" s="47"/>
      <c r="P18" s="47"/>
      <c r="Q18" s="47"/>
      <c r="R18" s="47"/>
      <c r="S18" s="47"/>
      <c r="T18" s="47"/>
      <c r="U18" s="47"/>
      <c r="V18" s="47"/>
      <c r="W18" s="47"/>
      <c r="X18" s="47"/>
      <c r="Y18" s="47"/>
      <c r="Z18" s="47"/>
      <c r="AA18" s="47"/>
      <c r="AB18" s="42"/>
      <c r="AC18" s="15"/>
      <c r="AD18" s="15"/>
      <c r="AE18" s="15"/>
      <c r="AF18" s="15"/>
      <c r="AG18" s="15"/>
      <c r="AH18" s="15"/>
      <c r="AI18" s="15"/>
      <c r="AJ18" s="15"/>
      <c r="AK18" s="15"/>
      <c r="AL18" s="15"/>
      <c r="AM18" s="15"/>
      <c r="AN18" s="15"/>
      <c r="AO18" s="15"/>
      <c r="AP18" s="15"/>
      <c r="AQ18" s="15"/>
      <c r="AR18" s="15"/>
      <c r="AS18" s="15"/>
      <c r="AT18" s="15"/>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c r="BY18" s="15"/>
      <c r="BZ18" s="15"/>
      <c r="CA18" s="15"/>
      <c r="CB18" s="15"/>
      <c r="CC18" s="15"/>
      <c r="CD18" s="15"/>
      <c r="CE18" s="15"/>
      <c r="CF18" s="15"/>
      <c r="CG18" s="15"/>
      <c r="CH18" s="15"/>
      <c r="CI18" s="15"/>
      <c r="CJ18" s="15"/>
      <c r="CK18" s="15"/>
      <c r="CL18" s="15"/>
      <c r="CM18" s="15"/>
      <c r="CN18" s="15"/>
      <c r="CO18" s="15"/>
      <c r="CP18" s="15"/>
      <c r="CQ18" s="15"/>
      <c r="CR18" s="15"/>
      <c r="CS18" s="15"/>
      <c r="CT18" s="15"/>
      <c r="CU18" s="15"/>
      <c r="CV18" s="15"/>
      <c r="CW18" s="15"/>
      <c r="CX18" s="15"/>
      <c r="CY18" s="15"/>
      <c r="CZ18" s="15"/>
      <c r="DA18" s="15"/>
      <c r="DB18" s="15"/>
      <c r="DC18" s="15"/>
      <c r="DD18" s="15"/>
      <c r="DE18" s="15"/>
      <c r="DF18" s="15"/>
      <c r="DG18" s="15"/>
      <c r="DH18" s="15"/>
      <c r="DI18" s="15"/>
      <c r="DJ18" s="15"/>
      <c r="DK18" s="15"/>
      <c r="DL18" s="15"/>
      <c r="DM18" s="15"/>
      <c r="DN18" s="15"/>
      <c r="DO18" s="15"/>
      <c r="DP18" s="15"/>
      <c r="DQ18" s="15"/>
      <c r="DR18" s="15"/>
      <c r="DS18" s="15"/>
      <c r="DT18" s="15"/>
      <c r="DU18" s="15"/>
      <c r="DV18" s="15"/>
      <c r="DW18" s="15"/>
      <c r="DX18" s="15"/>
      <c r="DY18" s="15"/>
      <c r="DZ18" s="15"/>
      <c r="EA18" s="15"/>
      <c r="EB18" s="15"/>
      <c r="EC18" s="15"/>
      <c r="ED18" s="15"/>
      <c r="EE18" s="15"/>
      <c r="EF18" s="15"/>
      <c r="EG18" s="15"/>
      <c r="EH18" s="15"/>
      <c r="EI18" s="15"/>
      <c r="EJ18" s="15"/>
      <c r="EK18" s="15"/>
      <c r="EL18" s="15"/>
      <c r="EM18" s="15"/>
      <c r="EN18" s="15"/>
      <c r="EO18" s="15"/>
      <c r="EP18" s="15"/>
      <c r="EQ18" s="15"/>
      <c r="ER18" s="15"/>
      <c r="ES18" s="15"/>
      <c r="ET18" s="15"/>
      <c r="EU18" s="15"/>
      <c r="EV18" s="15"/>
      <c r="EW18" s="15"/>
      <c r="EX18" s="15"/>
      <c r="EY18" s="15"/>
      <c r="EZ18" s="15"/>
      <c r="FA18" s="15"/>
      <c r="FB18" s="15"/>
      <c r="FC18" s="15"/>
      <c r="FD18" s="15"/>
      <c r="FE18" s="15"/>
      <c r="FF18" s="15"/>
      <c r="FG18" s="15"/>
      <c r="FH18" s="15"/>
      <c r="FI18" s="15"/>
      <c r="FJ18" s="15"/>
      <c r="FK18" s="15"/>
      <c r="FL18" s="15"/>
      <c r="FM18" s="15"/>
      <c r="FN18" s="15"/>
      <c r="FO18" s="15"/>
      <c r="FP18" s="15"/>
      <c r="FQ18" s="15"/>
      <c r="FR18" s="15"/>
      <c r="FS18" s="15"/>
      <c r="FT18" s="15"/>
      <c r="FU18" s="15"/>
      <c r="FV18" s="15"/>
      <c r="FW18" s="15"/>
      <c r="FX18" s="15"/>
      <c r="FY18" s="15"/>
      <c r="FZ18" s="15"/>
      <c r="GA18" s="15"/>
      <c r="GB18" s="15"/>
      <c r="GC18" s="15"/>
      <c r="GD18" s="15"/>
      <c r="GE18" s="15"/>
      <c r="GF18" s="15"/>
      <c r="GG18" s="15"/>
      <c r="GH18" s="15"/>
      <c r="GI18" s="15"/>
      <c r="GJ18" s="15"/>
      <c r="GK18" s="15"/>
      <c r="GL18" s="15"/>
      <c r="GM18" s="15"/>
      <c r="GN18" s="15"/>
      <c r="GO18" s="15"/>
      <c r="GP18" s="15"/>
      <c r="GQ18" s="15"/>
      <c r="GR18" s="15"/>
      <c r="GS18" s="15"/>
      <c r="GT18" s="15"/>
      <c r="GU18" s="15"/>
      <c r="GV18" s="15"/>
      <c r="GW18" s="15"/>
      <c r="GX18" s="15"/>
      <c r="GY18" s="15"/>
      <c r="GZ18" s="15"/>
      <c r="HA18" s="15"/>
      <c r="HB18" s="15"/>
      <c r="HC18" s="15"/>
      <c r="HD18" s="15"/>
      <c r="HE18" s="15"/>
      <c r="HF18" s="15"/>
      <c r="HG18" s="15"/>
      <c r="HH18" s="15"/>
      <c r="HI18" s="15"/>
      <c r="HJ18" s="15"/>
      <c r="HK18" s="15"/>
      <c r="HL18" s="15"/>
      <c r="HM18" s="15"/>
      <c r="HN18" s="15"/>
      <c r="HO18" s="15"/>
      <c r="HP18" s="15"/>
      <c r="HQ18" s="15"/>
      <c r="HR18" s="15"/>
      <c r="HS18" s="15"/>
      <c r="HT18" s="15"/>
      <c r="HU18" s="15"/>
      <c r="HV18" s="15"/>
    </row>
    <row r="19" spans="1:230" customFormat="1">
      <c r="A19" s="42"/>
      <c r="B19" s="45"/>
      <c r="C19" s="45"/>
      <c r="D19" s="45"/>
      <c r="E19" s="45"/>
      <c r="F19" s="45"/>
      <c r="G19" s="45"/>
      <c r="H19" s="45"/>
      <c r="I19" s="45"/>
      <c r="J19" s="45"/>
      <c r="K19" s="45"/>
      <c r="L19" s="45"/>
      <c r="M19" s="45"/>
      <c r="N19" s="45"/>
      <c r="O19" s="45"/>
      <c r="P19" s="45"/>
      <c r="Q19" s="45"/>
      <c r="R19" s="45"/>
      <c r="S19" s="45"/>
      <c r="T19" s="45"/>
      <c r="U19" s="45"/>
      <c r="V19" s="45"/>
      <c r="W19" s="45"/>
      <c r="X19" s="45"/>
      <c r="Y19" s="45"/>
      <c r="Z19" s="45"/>
      <c r="AA19" s="45"/>
      <c r="AB19" s="42"/>
      <c r="AC19" s="15"/>
      <c r="AD19" s="15"/>
      <c r="AE19" s="15"/>
      <c r="AF19" s="15"/>
      <c r="AG19" s="15"/>
      <c r="AH19" s="15"/>
      <c r="AI19" s="15"/>
      <c r="AJ19" s="15"/>
      <c r="AK19" s="15"/>
      <c r="AL19" s="15"/>
      <c r="AM19" s="15"/>
      <c r="AN19" s="15"/>
      <c r="AO19" s="15"/>
      <c r="AP19" s="15"/>
      <c r="AQ19" s="15"/>
      <c r="AR19" s="15"/>
      <c r="AS19" s="15"/>
      <c r="AT19" s="15"/>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c r="BY19" s="15"/>
      <c r="BZ19" s="15"/>
      <c r="CA19" s="15"/>
      <c r="CB19" s="15"/>
      <c r="CC19" s="15"/>
      <c r="CD19" s="15"/>
      <c r="CE19" s="15"/>
      <c r="CF19" s="15"/>
      <c r="CG19" s="15"/>
      <c r="CH19" s="15"/>
      <c r="CI19" s="15"/>
      <c r="CJ19" s="15"/>
      <c r="CK19" s="15"/>
      <c r="CL19" s="15"/>
      <c r="CM19" s="15"/>
      <c r="CN19" s="15"/>
      <c r="CO19" s="15"/>
      <c r="CP19" s="15"/>
      <c r="CQ19" s="15"/>
      <c r="CR19" s="15"/>
      <c r="CS19" s="15"/>
      <c r="CT19" s="15"/>
      <c r="CU19" s="15"/>
      <c r="CV19" s="15"/>
      <c r="CW19" s="15"/>
      <c r="CX19" s="15"/>
      <c r="CY19" s="15"/>
      <c r="CZ19" s="15"/>
      <c r="DA19" s="15"/>
      <c r="DB19" s="15"/>
      <c r="DC19" s="15"/>
      <c r="DD19" s="15"/>
      <c r="DE19" s="15"/>
      <c r="DF19" s="15"/>
      <c r="DG19" s="15"/>
      <c r="DH19" s="15"/>
      <c r="DI19" s="15"/>
      <c r="DJ19" s="15"/>
      <c r="DK19" s="15"/>
      <c r="DL19" s="15"/>
      <c r="DM19" s="15"/>
      <c r="DN19" s="15"/>
      <c r="DO19" s="15"/>
      <c r="DP19" s="15"/>
      <c r="DQ19" s="15"/>
      <c r="DR19" s="15"/>
      <c r="DS19" s="15"/>
      <c r="DT19" s="15"/>
      <c r="DU19" s="15"/>
      <c r="DV19" s="15"/>
      <c r="DW19" s="15"/>
      <c r="DX19" s="15"/>
      <c r="DY19" s="15"/>
      <c r="DZ19" s="15"/>
      <c r="EA19" s="15"/>
      <c r="EB19" s="15"/>
      <c r="EC19" s="15"/>
      <c r="ED19" s="15"/>
      <c r="EE19" s="15"/>
      <c r="EF19" s="15"/>
      <c r="EG19" s="15"/>
      <c r="EH19" s="15"/>
      <c r="EI19" s="15"/>
      <c r="EJ19" s="15"/>
      <c r="EK19" s="15"/>
      <c r="EL19" s="15"/>
      <c r="EM19" s="15"/>
      <c r="EN19" s="15"/>
      <c r="EO19" s="15"/>
      <c r="EP19" s="15"/>
      <c r="EQ19" s="15"/>
      <c r="ER19" s="15"/>
      <c r="ES19" s="15"/>
      <c r="ET19" s="15"/>
      <c r="EU19" s="15"/>
      <c r="EV19" s="15"/>
      <c r="EW19" s="15"/>
      <c r="EX19" s="15"/>
      <c r="EY19" s="15"/>
      <c r="EZ19" s="15"/>
      <c r="FA19" s="15"/>
      <c r="FB19" s="15"/>
      <c r="FC19" s="15"/>
      <c r="FD19" s="15"/>
      <c r="FE19" s="15"/>
      <c r="FF19" s="15"/>
      <c r="FG19" s="15"/>
      <c r="FH19" s="15"/>
      <c r="FI19" s="15"/>
      <c r="FJ19" s="15"/>
      <c r="FK19" s="15"/>
      <c r="FL19" s="15"/>
      <c r="FM19" s="15"/>
      <c r="FN19" s="15"/>
      <c r="FO19" s="15"/>
      <c r="FP19" s="15"/>
      <c r="FQ19" s="15"/>
      <c r="FR19" s="15"/>
      <c r="FS19" s="15"/>
      <c r="FT19" s="15"/>
      <c r="FU19" s="15"/>
      <c r="FV19" s="15"/>
      <c r="FW19" s="15"/>
      <c r="FX19" s="15"/>
      <c r="FY19" s="15"/>
      <c r="FZ19" s="15"/>
      <c r="GA19" s="15"/>
      <c r="GB19" s="15"/>
      <c r="GC19" s="15"/>
      <c r="GD19" s="15"/>
      <c r="GE19" s="15"/>
      <c r="GF19" s="15"/>
      <c r="GG19" s="15"/>
      <c r="GH19" s="15"/>
      <c r="GI19" s="15"/>
      <c r="GJ19" s="15"/>
      <c r="GK19" s="15"/>
      <c r="GL19" s="15"/>
      <c r="GM19" s="15"/>
      <c r="GN19" s="15"/>
      <c r="GO19" s="15"/>
      <c r="GP19" s="15"/>
      <c r="GQ19" s="15"/>
      <c r="GR19" s="15"/>
      <c r="GS19" s="15"/>
      <c r="GT19" s="15"/>
      <c r="GU19" s="15"/>
      <c r="GV19" s="15"/>
      <c r="GW19" s="15"/>
      <c r="GX19" s="15"/>
      <c r="GY19" s="15"/>
      <c r="GZ19" s="15"/>
      <c r="HA19" s="15"/>
      <c r="HB19" s="15"/>
      <c r="HC19" s="15"/>
      <c r="HD19" s="15"/>
      <c r="HE19" s="15"/>
      <c r="HF19" s="15"/>
      <c r="HG19" s="15"/>
      <c r="HH19" s="15"/>
      <c r="HI19" s="15"/>
      <c r="HJ19" s="15"/>
      <c r="HK19" s="15"/>
      <c r="HL19" s="15"/>
      <c r="HM19" s="15"/>
      <c r="HN19" s="15"/>
      <c r="HO19" s="15"/>
      <c r="HP19" s="15"/>
      <c r="HQ19" s="15"/>
      <c r="HR19" s="15"/>
      <c r="HS19" s="15"/>
      <c r="HT19" s="15"/>
      <c r="HU19" s="15"/>
      <c r="HV19" s="15"/>
    </row>
    <row r="20" spans="1:230" customFormat="1" ht="14.4" customHeight="1">
      <c r="A20" s="42"/>
      <c r="B20" s="45"/>
      <c r="C20" s="305" t="s">
        <v>511</v>
      </c>
      <c r="D20" s="305"/>
      <c r="E20" s="305"/>
      <c r="F20" s="305"/>
      <c r="G20" s="77"/>
      <c r="H20" s="77"/>
      <c r="I20" s="77"/>
      <c r="J20" s="77"/>
      <c r="K20" s="45"/>
      <c r="L20" s="45"/>
      <c r="M20" s="45"/>
      <c r="N20" s="45"/>
      <c r="O20" s="45"/>
      <c r="P20" s="45"/>
      <c r="Q20" s="45"/>
      <c r="R20" s="45"/>
      <c r="S20" s="45"/>
      <c r="T20" s="45"/>
      <c r="U20" s="45"/>
      <c r="V20" s="45"/>
      <c r="W20" s="45"/>
      <c r="X20" s="45"/>
      <c r="Y20" s="45"/>
      <c r="Z20" s="45"/>
      <c r="AA20" s="45"/>
      <c r="AB20" s="42"/>
      <c r="AC20" s="15"/>
      <c r="AD20" s="15"/>
      <c r="AE20" s="15"/>
      <c r="AF20" s="15"/>
      <c r="AG20" s="15"/>
      <c r="AH20" s="15"/>
      <c r="AI20" s="15"/>
      <c r="AJ20" s="15"/>
      <c r="AK20" s="15"/>
      <c r="AL20" s="15"/>
      <c r="AM20" s="15"/>
      <c r="AN20" s="15"/>
      <c r="AO20" s="15"/>
      <c r="AP20" s="15"/>
      <c r="AQ20" s="15"/>
      <c r="AR20" s="15"/>
      <c r="AS20" s="15"/>
      <c r="AT20" s="15"/>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c r="BY20" s="15"/>
      <c r="BZ20" s="15"/>
      <c r="CA20" s="15"/>
      <c r="CB20" s="15"/>
      <c r="CC20" s="15"/>
      <c r="CD20" s="15"/>
      <c r="CE20" s="15"/>
      <c r="CF20" s="15"/>
      <c r="CG20" s="15"/>
      <c r="CH20" s="15"/>
      <c r="CI20" s="15"/>
      <c r="CJ20" s="15"/>
      <c r="CK20" s="15"/>
      <c r="CL20" s="15"/>
      <c r="CM20" s="15"/>
      <c r="CN20" s="15"/>
      <c r="CO20" s="15"/>
      <c r="CP20" s="15"/>
      <c r="CQ20" s="15"/>
      <c r="CR20" s="15"/>
      <c r="CS20" s="15"/>
      <c r="CT20" s="15"/>
      <c r="CU20" s="15"/>
      <c r="CV20" s="15"/>
      <c r="CW20" s="15"/>
      <c r="CX20" s="15"/>
      <c r="CY20" s="15"/>
      <c r="CZ20" s="15"/>
      <c r="DA20" s="15"/>
      <c r="DB20" s="15"/>
      <c r="DC20" s="15"/>
      <c r="DD20" s="15"/>
      <c r="DE20" s="15"/>
      <c r="DF20" s="15"/>
      <c r="DG20" s="15"/>
      <c r="DH20" s="15"/>
      <c r="DI20" s="15"/>
      <c r="DJ20" s="15"/>
      <c r="DK20" s="15"/>
      <c r="DL20" s="15"/>
      <c r="DM20" s="15"/>
      <c r="DN20" s="15"/>
      <c r="DO20" s="15"/>
      <c r="DP20" s="15"/>
      <c r="DQ20" s="15"/>
      <c r="DR20" s="15"/>
      <c r="DS20" s="15"/>
      <c r="DT20" s="15"/>
      <c r="DU20" s="15"/>
      <c r="DV20" s="15"/>
      <c r="DW20" s="15"/>
      <c r="DX20" s="15"/>
      <c r="DY20" s="15"/>
      <c r="DZ20" s="15"/>
      <c r="EA20" s="15"/>
      <c r="EB20" s="15"/>
      <c r="EC20" s="15"/>
      <c r="ED20" s="15"/>
      <c r="EE20" s="15"/>
      <c r="EF20" s="15"/>
      <c r="EG20" s="15"/>
      <c r="EH20" s="15"/>
      <c r="EI20" s="15"/>
      <c r="EJ20" s="15"/>
      <c r="EK20" s="15"/>
      <c r="EL20" s="15"/>
      <c r="EM20" s="15"/>
      <c r="EN20" s="15"/>
      <c r="EO20" s="15"/>
      <c r="EP20" s="15"/>
      <c r="EQ20" s="15"/>
      <c r="ER20" s="15"/>
      <c r="ES20" s="15"/>
      <c r="ET20" s="15"/>
      <c r="EU20" s="15"/>
      <c r="EV20" s="15"/>
      <c r="EW20" s="15"/>
      <c r="EX20" s="15"/>
      <c r="EY20" s="15"/>
      <c r="EZ20" s="15"/>
      <c r="FA20" s="15"/>
      <c r="FB20" s="15"/>
      <c r="FC20" s="15"/>
      <c r="FD20" s="15"/>
      <c r="FE20" s="15"/>
      <c r="FF20" s="15"/>
      <c r="FG20" s="15"/>
      <c r="FH20" s="15"/>
      <c r="FI20" s="15"/>
      <c r="FJ20" s="15"/>
      <c r="FK20" s="15"/>
      <c r="FL20" s="15"/>
      <c r="FM20" s="15"/>
      <c r="FN20" s="15"/>
      <c r="FO20" s="15"/>
      <c r="FP20" s="15"/>
      <c r="FQ20" s="15"/>
      <c r="FR20" s="15"/>
      <c r="FS20" s="15"/>
      <c r="FT20" s="15"/>
      <c r="FU20" s="15"/>
      <c r="FV20" s="15"/>
      <c r="FW20" s="15"/>
      <c r="FX20" s="15"/>
      <c r="FY20" s="15"/>
      <c r="FZ20" s="15"/>
      <c r="GA20" s="15"/>
      <c r="GB20" s="15"/>
      <c r="GC20" s="15"/>
      <c r="GD20" s="15"/>
      <c r="GE20" s="15"/>
      <c r="GF20" s="15"/>
      <c r="GG20" s="15"/>
      <c r="GH20" s="15"/>
      <c r="GI20" s="15"/>
      <c r="GJ20" s="15"/>
      <c r="GK20" s="15"/>
      <c r="GL20" s="15"/>
      <c r="GM20" s="15"/>
      <c r="GN20" s="15"/>
      <c r="GO20" s="15"/>
      <c r="GP20" s="15"/>
      <c r="GQ20" s="15"/>
      <c r="GR20" s="15"/>
      <c r="GS20" s="15"/>
      <c r="GT20" s="15"/>
      <c r="GU20" s="15"/>
      <c r="GV20" s="15"/>
      <c r="GW20" s="15"/>
      <c r="GX20" s="15"/>
      <c r="GY20" s="15"/>
      <c r="GZ20" s="15"/>
      <c r="HA20" s="15"/>
      <c r="HB20" s="15"/>
      <c r="HC20" s="15"/>
      <c r="HD20" s="15"/>
      <c r="HE20" s="15"/>
      <c r="HF20" s="15"/>
      <c r="HG20" s="15"/>
      <c r="HH20" s="15"/>
      <c r="HI20" s="15"/>
      <c r="HJ20" s="15"/>
      <c r="HK20" s="15"/>
      <c r="HL20" s="15"/>
      <c r="HM20" s="15"/>
      <c r="HN20" s="15"/>
      <c r="HO20" s="15"/>
      <c r="HP20" s="15"/>
      <c r="HQ20" s="15"/>
      <c r="HR20" s="15"/>
      <c r="HS20" s="15"/>
      <c r="HT20" s="15"/>
      <c r="HU20" s="15"/>
      <c r="HV20" s="15"/>
    </row>
    <row r="21" spans="1:230" customFormat="1" ht="14.4" customHeight="1">
      <c r="A21" s="42"/>
      <c r="B21" s="45"/>
      <c r="C21" s="306"/>
      <c r="D21" s="306"/>
      <c r="E21" s="306"/>
      <c r="F21" s="306"/>
      <c r="G21" s="76"/>
      <c r="H21" s="76"/>
      <c r="I21" s="76"/>
      <c r="J21" s="76"/>
      <c r="K21" s="76"/>
      <c r="L21" s="76"/>
      <c r="M21" s="76"/>
      <c r="N21" s="76"/>
      <c r="O21" s="76"/>
      <c r="P21" s="76"/>
      <c r="Q21" s="76"/>
      <c r="R21" s="76"/>
      <c r="S21" s="76"/>
      <c r="T21" s="76"/>
      <c r="U21" s="76"/>
      <c r="V21" s="76"/>
      <c r="W21" s="76"/>
      <c r="X21" s="76"/>
      <c r="Y21" s="76"/>
      <c r="Z21" s="113"/>
      <c r="AA21" s="45"/>
      <c r="AB21" s="42"/>
      <c r="AC21" s="15"/>
      <c r="AD21" s="15"/>
      <c r="AE21" s="15"/>
      <c r="AF21" s="15"/>
      <c r="AG21" s="15"/>
      <c r="AH21" s="15"/>
      <c r="AI21" s="15"/>
      <c r="AJ21" s="15"/>
      <c r="AK21" s="15"/>
      <c r="AL21" s="15"/>
      <c r="AM21" s="15"/>
      <c r="AN21" s="15"/>
      <c r="AO21" s="15"/>
      <c r="AP21" s="15"/>
      <c r="AQ21" s="15"/>
      <c r="AR21" s="15"/>
      <c r="AS21" s="15"/>
      <c r="AT21" s="15"/>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c r="BY21" s="15"/>
      <c r="BZ21" s="15"/>
      <c r="CA21" s="15"/>
      <c r="CB21" s="15"/>
      <c r="CC21" s="15"/>
      <c r="CD21" s="15"/>
      <c r="CE21" s="15"/>
      <c r="CF21" s="15"/>
      <c r="CG21" s="15"/>
      <c r="CH21" s="15"/>
      <c r="CI21" s="15"/>
      <c r="CJ21" s="15"/>
      <c r="CK21" s="15"/>
      <c r="CL21" s="15"/>
      <c r="CM21" s="15"/>
      <c r="CN21" s="15"/>
      <c r="CO21" s="15"/>
      <c r="CP21" s="15"/>
      <c r="CQ21" s="15"/>
      <c r="CR21" s="15"/>
      <c r="CS21" s="15"/>
      <c r="CT21" s="15"/>
      <c r="CU21" s="15"/>
      <c r="CV21" s="15"/>
      <c r="CW21" s="15"/>
      <c r="CX21" s="15"/>
      <c r="CY21" s="15"/>
      <c r="CZ21" s="15"/>
      <c r="DA21" s="15"/>
      <c r="DB21" s="15"/>
      <c r="DC21" s="15"/>
      <c r="DD21" s="15"/>
      <c r="DE21" s="15"/>
      <c r="DF21" s="15"/>
      <c r="DG21" s="15"/>
      <c r="DH21" s="15"/>
      <c r="DI21" s="15"/>
      <c r="DJ21" s="15"/>
      <c r="DK21" s="15"/>
      <c r="DL21" s="15"/>
      <c r="DM21" s="15"/>
      <c r="DN21" s="15"/>
      <c r="DO21" s="15"/>
      <c r="DP21" s="15"/>
      <c r="DQ21" s="15"/>
      <c r="DR21" s="15"/>
      <c r="DS21" s="15"/>
      <c r="DT21" s="15"/>
      <c r="DU21" s="15"/>
      <c r="DV21" s="15"/>
      <c r="DW21" s="15"/>
      <c r="DX21" s="15"/>
      <c r="DY21" s="15"/>
      <c r="DZ21" s="15"/>
      <c r="EA21" s="15"/>
      <c r="EB21" s="15"/>
      <c r="EC21" s="15"/>
      <c r="ED21" s="15"/>
      <c r="EE21" s="15"/>
      <c r="EF21" s="15"/>
      <c r="EG21" s="15"/>
      <c r="EH21" s="15"/>
      <c r="EI21" s="15"/>
      <c r="EJ21" s="15"/>
      <c r="EK21" s="15"/>
      <c r="EL21" s="15"/>
      <c r="EM21" s="15"/>
      <c r="EN21" s="15"/>
      <c r="EO21" s="15"/>
      <c r="EP21" s="15"/>
      <c r="EQ21" s="15"/>
      <c r="ER21" s="15"/>
      <c r="ES21" s="15"/>
      <c r="ET21" s="15"/>
      <c r="EU21" s="15"/>
      <c r="EV21" s="15"/>
      <c r="EW21" s="15"/>
      <c r="EX21" s="15"/>
      <c r="EY21" s="15"/>
      <c r="EZ21" s="15"/>
      <c r="FA21" s="15"/>
      <c r="FB21" s="15"/>
      <c r="FC21" s="15"/>
      <c r="FD21" s="15"/>
      <c r="FE21" s="15"/>
      <c r="FF21" s="15"/>
      <c r="FG21" s="15"/>
      <c r="FH21" s="15"/>
      <c r="FI21" s="15"/>
      <c r="FJ21" s="15"/>
      <c r="FK21" s="15"/>
      <c r="FL21" s="15"/>
      <c r="FM21" s="15"/>
      <c r="FN21" s="15"/>
      <c r="FO21" s="15"/>
      <c r="FP21" s="15"/>
      <c r="FQ21" s="15"/>
      <c r="FR21" s="15"/>
      <c r="FS21" s="15"/>
      <c r="FT21" s="15"/>
      <c r="FU21" s="15"/>
      <c r="FV21" s="15"/>
      <c r="FW21" s="15"/>
      <c r="FX21" s="15"/>
      <c r="FY21" s="15"/>
      <c r="FZ21" s="15"/>
      <c r="GA21" s="15"/>
      <c r="GB21" s="15"/>
      <c r="GC21" s="15"/>
      <c r="GD21" s="15"/>
      <c r="GE21" s="15"/>
      <c r="GF21" s="15"/>
      <c r="GG21" s="15"/>
      <c r="GH21" s="15"/>
      <c r="GI21" s="15"/>
      <c r="GJ21" s="15"/>
      <c r="GK21" s="15"/>
      <c r="GL21" s="15"/>
      <c r="GM21" s="15"/>
      <c r="GN21" s="15"/>
      <c r="GO21" s="15"/>
      <c r="GP21" s="15"/>
      <c r="GQ21" s="15"/>
      <c r="GR21" s="15"/>
      <c r="GS21" s="15"/>
      <c r="GT21" s="15"/>
      <c r="GU21" s="15"/>
      <c r="GV21" s="15"/>
      <c r="GW21" s="15"/>
      <c r="GX21" s="15"/>
      <c r="GY21" s="15"/>
      <c r="GZ21" s="15"/>
      <c r="HA21" s="15"/>
      <c r="HB21" s="15"/>
      <c r="HC21" s="15"/>
      <c r="HD21" s="15"/>
      <c r="HE21" s="15"/>
      <c r="HF21" s="15"/>
      <c r="HG21" s="15"/>
      <c r="HH21" s="15"/>
      <c r="HI21" s="15"/>
      <c r="HJ21" s="15"/>
      <c r="HK21" s="15"/>
      <c r="HL21" s="15"/>
      <c r="HM21" s="15"/>
      <c r="HN21" s="15"/>
      <c r="HO21" s="15"/>
      <c r="HP21" s="15"/>
      <c r="HQ21" s="15"/>
      <c r="HR21" s="15"/>
      <c r="HS21" s="15"/>
      <c r="HT21" s="15"/>
      <c r="HU21" s="15"/>
      <c r="HV21" s="15"/>
    </row>
    <row r="22" spans="1:230" customFormat="1" ht="14.4" customHeight="1">
      <c r="A22" s="42"/>
      <c r="B22" s="45"/>
      <c r="C22" s="45"/>
      <c r="D22" s="45"/>
      <c r="E22" s="45"/>
      <c r="F22" s="45"/>
      <c r="G22" s="45"/>
      <c r="H22" s="45"/>
      <c r="I22" s="45"/>
      <c r="J22" s="45"/>
      <c r="K22" s="45"/>
      <c r="L22" s="45"/>
      <c r="M22" s="45"/>
      <c r="N22" s="45"/>
      <c r="O22" s="45"/>
      <c r="P22" s="45"/>
      <c r="Q22" s="45"/>
      <c r="R22" s="45"/>
      <c r="S22" s="45"/>
      <c r="T22" s="45"/>
      <c r="U22" s="45"/>
      <c r="V22" s="45"/>
      <c r="W22" s="45"/>
      <c r="X22" s="45"/>
      <c r="Y22" s="45"/>
      <c r="Z22" s="45"/>
      <c r="AA22" s="45"/>
      <c r="AB22" s="42"/>
      <c r="AC22" s="15"/>
      <c r="AD22" s="15"/>
      <c r="AE22" s="15"/>
      <c r="AF22" s="15"/>
      <c r="AG22" s="15"/>
      <c r="AH22" s="15"/>
      <c r="AI22" s="15"/>
      <c r="AJ22" s="15"/>
      <c r="AK22" s="15"/>
      <c r="AL22" s="15"/>
      <c r="AM22" s="15"/>
      <c r="AN22" s="15"/>
      <c r="AO22" s="15"/>
      <c r="AP22" s="15"/>
      <c r="AQ22" s="15"/>
      <c r="AR22" s="15"/>
      <c r="AS22" s="15"/>
      <c r="AT22" s="15"/>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c r="BY22" s="15"/>
      <c r="BZ22" s="15"/>
      <c r="CA22" s="15"/>
      <c r="CB22" s="15"/>
      <c r="CC22" s="15"/>
      <c r="CD22" s="15"/>
      <c r="CE22" s="15"/>
      <c r="CF22" s="15"/>
      <c r="CG22" s="15"/>
      <c r="CH22" s="15"/>
      <c r="CI22" s="15"/>
      <c r="CJ22" s="15"/>
      <c r="CK22" s="15"/>
      <c r="CL22" s="15"/>
      <c r="CM22" s="15"/>
      <c r="CN22" s="15"/>
      <c r="CO22" s="15"/>
      <c r="CP22" s="15"/>
      <c r="CQ22" s="15"/>
      <c r="CR22" s="15"/>
      <c r="CS22" s="15"/>
      <c r="CT22" s="15"/>
      <c r="CU22" s="15"/>
      <c r="CV22" s="15"/>
      <c r="CW22" s="15"/>
      <c r="CX22" s="15"/>
      <c r="CY22" s="15"/>
      <c r="CZ22" s="15"/>
      <c r="DA22" s="15"/>
      <c r="DB22" s="15"/>
      <c r="DC22" s="15"/>
      <c r="DD22" s="15"/>
      <c r="DE22" s="15"/>
      <c r="DF22" s="15"/>
      <c r="DG22" s="15"/>
      <c r="DH22" s="15"/>
      <c r="DI22" s="15"/>
      <c r="DJ22" s="15"/>
      <c r="DK22" s="15"/>
      <c r="DL22" s="15"/>
      <c r="DM22" s="15"/>
      <c r="DN22" s="15"/>
      <c r="DO22" s="15"/>
      <c r="DP22" s="15"/>
      <c r="DQ22" s="15"/>
      <c r="DR22" s="15"/>
      <c r="DS22" s="15"/>
      <c r="DT22" s="15"/>
      <c r="DU22" s="15"/>
      <c r="DV22" s="15"/>
      <c r="DW22" s="15"/>
      <c r="DX22" s="15"/>
      <c r="DY22" s="15"/>
      <c r="DZ22" s="15"/>
      <c r="EA22" s="15"/>
      <c r="EB22" s="15"/>
      <c r="EC22" s="15"/>
      <c r="ED22" s="15"/>
      <c r="EE22" s="15"/>
      <c r="EF22" s="15"/>
      <c r="EG22" s="15"/>
      <c r="EH22" s="15"/>
      <c r="EI22" s="15"/>
      <c r="EJ22" s="15"/>
      <c r="EK22" s="15"/>
      <c r="EL22" s="15"/>
      <c r="EM22" s="15"/>
      <c r="EN22" s="15"/>
      <c r="EO22" s="15"/>
      <c r="EP22" s="15"/>
      <c r="EQ22" s="15"/>
      <c r="ER22" s="15"/>
      <c r="ES22" s="15"/>
      <c r="ET22" s="15"/>
      <c r="EU22" s="15"/>
      <c r="EV22" s="15"/>
      <c r="EW22" s="15"/>
      <c r="EX22" s="15"/>
      <c r="EY22" s="15"/>
      <c r="EZ22" s="15"/>
      <c r="FA22" s="15"/>
      <c r="FB22" s="15"/>
      <c r="FC22" s="15"/>
      <c r="FD22" s="15"/>
      <c r="FE22" s="15"/>
      <c r="FF22" s="15"/>
      <c r="FG22" s="15"/>
      <c r="FH22" s="15"/>
      <c r="FI22" s="15"/>
      <c r="FJ22" s="15"/>
      <c r="FK22" s="15"/>
      <c r="FL22" s="15"/>
      <c r="FM22" s="15"/>
      <c r="FN22" s="15"/>
      <c r="FO22" s="15"/>
      <c r="FP22" s="15"/>
      <c r="FQ22" s="15"/>
      <c r="FR22" s="15"/>
      <c r="FS22" s="15"/>
      <c r="FT22" s="15"/>
      <c r="FU22" s="15"/>
      <c r="FV22" s="15"/>
      <c r="FW22" s="15"/>
      <c r="FX22" s="15"/>
      <c r="FY22" s="15"/>
      <c r="FZ22" s="15"/>
      <c r="GA22" s="15"/>
      <c r="GB22" s="15"/>
      <c r="GC22" s="15"/>
      <c r="GD22" s="15"/>
      <c r="GE22" s="15"/>
      <c r="GF22" s="15"/>
      <c r="GG22" s="15"/>
      <c r="GH22" s="15"/>
      <c r="GI22" s="15"/>
      <c r="GJ22" s="15"/>
      <c r="GK22" s="15"/>
      <c r="GL22" s="15"/>
      <c r="GM22" s="15"/>
      <c r="GN22" s="15"/>
      <c r="GO22" s="15"/>
      <c r="GP22" s="15"/>
      <c r="GQ22" s="15"/>
      <c r="GR22" s="15"/>
      <c r="GS22" s="15"/>
      <c r="GT22" s="15"/>
      <c r="GU22" s="15"/>
      <c r="GV22" s="15"/>
      <c r="GW22" s="15"/>
      <c r="GX22" s="15"/>
      <c r="GY22" s="15"/>
      <c r="GZ22" s="15"/>
      <c r="HA22" s="15"/>
      <c r="HB22" s="15"/>
      <c r="HC22" s="15"/>
      <c r="HD22" s="15"/>
      <c r="HE22" s="15"/>
      <c r="HF22" s="15"/>
      <c r="HG22" s="15"/>
      <c r="HH22" s="15"/>
      <c r="HI22" s="15"/>
      <c r="HJ22" s="15"/>
      <c r="HK22" s="15"/>
      <c r="HL22" s="15"/>
      <c r="HM22" s="15"/>
      <c r="HN22" s="15"/>
      <c r="HO22" s="15"/>
      <c r="HP22" s="15"/>
      <c r="HQ22" s="15"/>
      <c r="HR22" s="15"/>
      <c r="HS22" s="15"/>
      <c r="HT22" s="15"/>
      <c r="HU22" s="15"/>
      <c r="HV22" s="15"/>
    </row>
    <row r="23" spans="1:230" customFormat="1" ht="14.4" customHeight="1">
      <c r="A23" s="42"/>
      <c r="B23" s="45"/>
      <c r="C23" s="45"/>
      <c r="D23" s="45"/>
      <c r="E23" s="45"/>
      <c r="F23" s="45"/>
      <c r="G23" s="15"/>
      <c r="H23" s="15"/>
      <c r="I23" s="15"/>
      <c r="J23" s="15"/>
      <c r="K23" s="48"/>
      <c r="L23" s="48"/>
      <c r="M23" s="48"/>
      <c r="N23" s="48"/>
      <c r="O23" s="45"/>
      <c r="P23" s="45"/>
      <c r="Q23" s="75"/>
      <c r="R23" s="88"/>
      <c r="S23" s="296" t="s">
        <v>517</v>
      </c>
      <c r="T23" s="297"/>
      <c r="U23" s="297"/>
      <c r="V23" s="297"/>
      <c r="W23" s="45"/>
      <c r="X23" s="45"/>
      <c r="Y23" s="45"/>
      <c r="Z23" s="45"/>
      <c r="AA23" s="45"/>
      <c r="AB23" s="42"/>
      <c r="AC23" s="15"/>
      <c r="AD23" s="15"/>
      <c r="AE23" s="15"/>
      <c r="AF23" s="15"/>
      <c r="AG23" s="15"/>
      <c r="AH23" s="15"/>
      <c r="AI23" s="15"/>
      <c r="AJ23" s="15"/>
      <c r="AK23" s="15"/>
      <c r="AL23" s="15"/>
      <c r="AM23" s="15"/>
      <c r="AN23" s="15"/>
      <c r="AO23" s="15"/>
      <c r="AP23" s="15"/>
      <c r="AQ23" s="15"/>
      <c r="AR23" s="15"/>
      <c r="AS23" s="15"/>
      <c r="AT23" s="15"/>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c r="BY23" s="15"/>
      <c r="BZ23" s="15"/>
      <c r="CA23" s="15"/>
      <c r="CB23" s="15"/>
      <c r="CC23" s="15"/>
      <c r="CD23" s="15"/>
      <c r="CE23" s="15"/>
      <c r="CF23" s="15"/>
      <c r="CG23" s="15"/>
      <c r="CH23" s="15"/>
      <c r="CI23" s="15"/>
      <c r="CJ23" s="15"/>
      <c r="CK23" s="15"/>
      <c r="CL23" s="15"/>
      <c r="CM23" s="15"/>
      <c r="CN23" s="15"/>
      <c r="CO23" s="15"/>
      <c r="CP23" s="15"/>
      <c r="CQ23" s="15"/>
      <c r="CR23" s="15"/>
      <c r="CS23" s="15"/>
      <c r="CT23" s="15"/>
      <c r="CU23" s="15"/>
      <c r="CV23" s="15"/>
      <c r="CW23" s="15"/>
      <c r="CX23" s="15"/>
      <c r="CY23" s="15"/>
      <c r="CZ23" s="15"/>
      <c r="DA23" s="15"/>
      <c r="DB23" s="15"/>
      <c r="DC23" s="15"/>
      <c r="DD23" s="15"/>
      <c r="DE23" s="15"/>
      <c r="DF23" s="15"/>
      <c r="DG23" s="15"/>
      <c r="DH23" s="15"/>
      <c r="DI23" s="15"/>
      <c r="DJ23" s="15"/>
      <c r="DK23" s="15"/>
      <c r="DL23" s="15"/>
      <c r="DM23" s="15"/>
      <c r="DN23" s="15"/>
      <c r="DO23" s="15"/>
      <c r="DP23" s="15"/>
      <c r="DQ23" s="15"/>
      <c r="DR23" s="15"/>
      <c r="DS23" s="15"/>
      <c r="DT23" s="15"/>
      <c r="DU23" s="15"/>
      <c r="DV23" s="15"/>
      <c r="DW23" s="15"/>
      <c r="DX23" s="15"/>
      <c r="DY23" s="15"/>
      <c r="DZ23" s="15"/>
      <c r="EA23" s="15"/>
      <c r="EB23" s="15"/>
      <c r="EC23" s="15"/>
      <c r="ED23" s="15"/>
      <c r="EE23" s="15"/>
      <c r="EF23" s="15"/>
      <c r="EG23" s="15"/>
      <c r="EH23" s="15"/>
      <c r="EI23" s="15"/>
      <c r="EJ23" s="15"/>
      <c r="EK23" s="15"/>
      <c r="EL23" s="15"/>
      <c r="EM23" s="15"/>
      <c r="EN23" s="15"/>
      <c r="EO23" s="15"/>
      <c r="EP23" s="15"/>
      <c r="EQ23" s="15"/>
      <c r="ER23" s="15"/>
      <c r="ES23" s="15"/>
      <c r="ET23" s="15"/>
      <c r="EU23" s="15"/>
      <c r="EV23" s="15"/>
      <c r="EW23" s="15"/>
      <c r="EX23" s="15"/>
      <c r="EY23" s="15"/>
      <c r="EZ23" s="15"/>
      <c r="FA23" s="15"/>
      <c r="FB23" s="15"/>
      <c r="FC23" s="15"/>
      <c r="FD23" s="15"/>
      <c r="FE23" s="15"/>
      <c r="FF23" s="15"/>
      <c r="FG23" s="15"/>
      <c r="FH23" s="15"/>
      <c r="FI23" s="15"/>
      <c r="FJ23" s="15"/>
      <c r="FK23" s="15"/>
      <c r="FL23" s="15"/>
      <c r="FM23" s="15"/>
      <c r="FN23" s="15"/>
      <c r="FO23" s="15"/>
      <c r="FP23" s="15"/>
      <c r="FQ23" s="15"/>
      <c r="FR23" s="15"/>
      <c r="FS23" s="15"/>
      <c r="FT23" s="15"/>
      <c r="FU23" s="15"/>
      <c r="FV23" s="15"/>
      <c r="FW23" s="15"/>
      <c r="FX23" s="15"/>
      <c r="FY23" s="15"/>
      <c r="FZ23" s="15"/>
      <c r="GA23" s="15"/>
      <c r="GB23" s="15"/>
      <c r="GC23" s="15"/>
      <c r="GD23" s="15"/>
      <c r="GE23" s="15"/>
      <c r="GF23" s="15"/>
      <c r="GG23" s="15"/>
      <c r="GH23" s="15"/>
      <c r="GI23" s="15"/>
      <c r="GJ23" s="15"/>
      <c r="GK23" s="15"/>
      <c r="GL23" s="15"/>
      <c r="GM23" s="15"/>
      <c r="GN23" s="15"/>
      <c r="GO23" s="15"/>
      <c r="GP23" s="15"/>
      <c r="GQ23" s="15"/>
      <c r="GR23" s="15"/>
      <c r="GS23" s="15"/>
      <c r="GT23" s="15"/>
      <c r="GU23" s="15"/>
      <c r="GV23" s="15"/>
      <c r="GW23" s="15"/>
      <c r="GX23" s="15"/>
      <c r="GY23" s="15"/>
      <c r="GZ23" s="15"/>
      <c r="HA23" s="15"/>
      <c r="HB23" s="15"/>
      <c r="HC23" s="15"/>
      <c r="HD23" s="15"/>
      <c r="HE23" s="15"/>
      <c r="HF23" s="15"/>
      <c r="HG23" s="15"/>
      <c r="HH23" s="15"/>
      <c r="HI23" s="15"/>
      <c r="HJ23" s="15"/>
      <c r="HK23" s="15"/>
      <c r="HL23" s="15"/>
      <c r="HM23" s="15"/>
      <c r="HN23" s="15"/>
      <c r="HO23" s="15"/>
      <c r="HP23" s="15"/>
      <c r="HQ23" s="15"/>
      <c r="HR23" s="15"/>
      <c r="HS23" s="15"/>
      <c r="HT23" s="15"/>
      <c r="HU23" s="15"/>
      <c r="HV23" s="15"/>
    </row>
    <row r="24" spans="1:230" customFormat="1" ht="14.4" customHeight="1">
      <c r="A24" s="42"/>
      <c r="B24" s="45"/>
      <c r="C24" s="45"/>
      <c r="D24" s="45"/>
      <c r="E24" s="45"/>
      <c r="F24" s="45"/>
      <c r="G24" s="15"/>
      <c r="H24" s="15"/>
      <c r="I24" s="80" t="s">
        <v>512</v>
      </c>
      <c r="J24" s="80"/>
      <c r="K24" s="80"/>
      <c r="L24" s="48"/>
      <c r="M24" s="166">
        <v>6.25</v>
      </c>
      <c r="N24" s="48"/>
      <c r="O24" s="96" t="s">
        <v>7</v>
      </c>
      <c r="P24" s="45"/>
      <c r="Q24" s="17"/>
      <c r="R24" s="17"/>
      <c r="S24" s="308">
        <f>M24*M27</f>
        <v>26.875</v>
      </c>
      <c r="T24" s="309"/>
      <c r="U24" s="307" t="s">
        <v>522</v>
      </c>
      <c r="V24" s="307"/>
      <c r="W24" s="45"/>
      <c r="X24" s="45"/>
      <c r="Y24" s="45"/>
      <c r="Z24" s="45"/>
      <c r="AA24" s="45"/>
      <c r="AB24" s="42"/>
      <c r="AC24" s="15"/>
      <c r="AD24" s="15"/>
      <c r="AE24" s="15"/>
      <c r="AF24" s="15"/>
      <c r="AG24" s="15"/>
      <c r="AH24" s="15"/>
      <c r="AI24" s="15"/>
      <c r="AJ24" s="15"/>
      <c r="AK24" s="15"/>
      <c r="AL24" s="15"/>
      <c r="AM24" s="15"/>
      <c r="AN24" s="15"/>
      <c r="AO24" s="15"/>
      <c r="AP24" s="15"/>
      <c r="AQ24" s="15"/>
      <c r="AR24" s="15"/>
      <c r="AS24" s="15"/>
      <c r="AT24" s="15"/>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c r="BY24" s="15"/>
      <c r="BZ24" s="15"/>
      <c r="CA24" s="15"/>
      <c r="CB24" s="15"/>
      <c r="CC24" s="15"/>
      <c r="CD24" s="15"/>
      <c r="CE24" s="15"/>
      <c r="CF24" s="15"/>
      <c r="CG24" s="15"/>
      <c r="CH24" s="15"/>
      <c r="CI24" s="15"/>
      <c r="CJ24" s="15"/>
      <c r="CK24" s="15"/>
      <c r="CL24" s="15"/>
      <c r="CM24" s="15"/>
      <c r="CN24" s="15"/>
      <c r="CO24" s="15"/>
      <c r="CP24" s="15"/>
      <c r="CQ24" s="15"/>
      <c r="CR24" s="15"/>
      <c r="CS24" s="15"/>
      <c r="CT24" s="15"/>
      <c r="CU24" s="15"/>
      <c r="CV24" s="15"/>
      <c r="CW24" s="15"/>
      <c r="CX24" s="15"/>
      <c r="CY24" s="15"/>
      <c r="CZ24" s="15"/>
      <c r="DA24" s="15"/>
      <c r="DB24" s="15"/>
      <c r="DC24" s="15"/>
      <c r="DD24" s="15"/>
      <c r="DE24" s="15"/>
      <c r="DF24" s="15"/>
      <c r="DG24" s="15"/>
      <c r="DH24" s="15"/>
      <c r="DI24" s="15"/>
      <c r="DJ24" s="15"/>
      <c r="DK24" s="15"/>
      <c r="DL24" s="15"/>
      <c r="DM24" s="15"/>
      <c r="DN24" s="15"/>
      <c r="DO24" s="15"/>
      <c r="DP24" s="15"/>
      <c r="DQ24" s="15"/>
      <c r="DR24" s="15"/>
      <c r="DS24" s="15"/>
      <c r="DT24" s="15"/>
      <c r="DU24" s="15"/>
      <c r="DV24" s="15"/>
      <c r="DW24" s="15"/>
      <c r="DX24" s="15"/>
      <c r="DY24" s="15"/>
      <c r="DZ24" s="15"/>
      <c r="EA24" s="15"/>
      <c r="EB24" s="15"/>
      <c r="EC24" s="15"/>
      <c r="ED24" s="15"/>
      <c r="EE24" s="15"/>
      <c r="EF24" s="15"/>
      <c r="EG24" s="15"/>
      <c r="EH24" s="15"/>
      <c r="EI24" s="15"/>
      <c r="EJ24" s="15"/>
      <c r="EK24" s="15"/>
      <c r="EL24" s="15"/>
      <c r="EM24" s="15"/>
      <c r="EN24" s="15"/>
      <c r="EO24" s="15"/>
      <c r="EP24" s="15"/>
      <c r="EQ24" s="15"/>
      <c r="ER24" s="15"/>
      <c r="ES24" s="15"/>
      <c r="ET24" s="15"/>
      <c r="EU24" s="15"/>
      <c r="EV24" s="15"/>
      <c r="EW24" s="15"/>
      <c r="EX24" s="15"/>
      <c r="EY24" s="15"/>
      <c r="EZ24" s="15"/>
      <c r="FA24" s="15"/>
      <c r="FB24" s="15"/>
      <c r="FC24" s="15"/>
      <c r="FD24" s="15"/>
      <c r="FE24" s="15"/>
      <c r="FF24" s="15"/>
      <c r="FG24" s="15"/>
      <c r="FH24" s="15"/>
      <c r="FI24" s="15"/>
      <c r="FJ24" s="15"/>
      <c r="FK24" s="15"/>
      <c r="FL24" s="15"/>
      <c r="FM24" s="15"/>
      <c r="FN24" s="15"/>
      <c r="FO24" s="15"/>
      <c r="FP24" s="15"/>
      <c r="FQ24" s="15"/>
      <c r="FR24" s="15"/>
      <c r="FS24" s="15"/>
      <c r="FT24" s="15"/>
      <c r="FU24" s="15"/>
      <c r="FV24" s="15"/>
      <c r="FW24" s="15"/>
      <c r="FX24" s="15"/>
      <c r="FY24" s="15"/>
      <c r="FZ24" s="15"/>
      <c r="GA24" s="15"/>
      <c r="GB24" s="15"/>
      <c r="GC24" s="15"/>
      <c r="GD24" s="15"/>
      <c r="GE24" s="15"/>
      <c r="GF24" s="15"/>
      <c r="GG24" s="15"/>
      <c r="GH24" s="15"/>
      <c r="GI24" s="15"/>
      <c r="GJ24" s="15"/>
      <c r="GK24" s="15"/>
      <c r="GL24" s="15"/>
      <c r="GM24" s="15"/>
      <c r="GN24" s="15"/>
      <c r="GO24" s="15"/>
      <c r="GP24" s="15"/>
      <c r="GQ24" s="15"/>
      <c r="GR24" s="15"/>
      <c r="GS24" s="15"/>
      <c r="GT24" s="15"/>
      <c r="GU24" s="15"/>
      <c r="GV24" s="15"/>
      <c r="GW24" s="15"/>
      <c r="GX24" s="15"/>
      <c r="GY24" s="15"/>
      <c r="GZ24" s="15"/>
      <c r="HA24" s="15"/>
      <c r="HB24" s="15"/>
      <c r="HC24" s="15"/>
      <c r="HD24" s="15"/>
      <c r="HE24" s="15"/>
      <c r="HF24" s="15"/>
      <c r="HG24" s="15"/>
      <c r="HH24" s="15"/>
      <c r="HI24" s="15"/>
      <c r="HJ24" s="15"/>
      <c r="HK24" s="15"/>
      <c r="HL24" s="15"/>
      <c r="HM24" s="15"/>
      <c r="HN24" s="15"/>
      <c r="HO24" s="15"/>
      <c r="HP24" s="15"/>
      <c r="HQ24" s="15"/>
      <c r="HR24" s="15"/>
      <c r="HS24" s="15"/>
      <c r="HT24" s="15"/>
      <c r="HU24" s="15"/>
      <c r="HV24" s="15"/>
    </row>
    <row r="25" spans="1:230" customFormat="1" ht="14.4" customHeight="1">
      <c r="A25" s="42"/>
      <c r="B25" s="45"/>
      <c r="C25" s="45"/>
      <c r="D25" s="45"/>
      <c r="E25" s="45"/>
      <c r="F25" s="79"/>
      <c r="G25" s="15"/>
      <c r="H25" s="15"/>
      <c r="I25" s="52"/>
      <c r="J25" s="52"/>
      <c r="K25" s="52"/>
      <c r="L25" s="52"/>
      <c r="M25" s="52"/>
      <c r="N25" s="52"/>
      <c r="O25" s="97"/>
      <c r="P25" s="45"/>
      <c r="Q25" s="17"/>
      <c r="R25" s="17"/>
      <c r="S25" s="308"/>
      <c r="T25" s="309"/>
      <c r="U25" s="307"/>
      <c r="V25" s="307"/>
      <c r="W25" s="45"/>
      <c r="X25" s="45"/>
      <c r="Y25" s="45"/>
      <c r="Z25" s="45"/>
      <c r="AA25" s="45"/>
      <c r="AB25" s="42"/>
      <c r="AC25" s="15"/>
      <c r="AD25" s="15"/>
      <c r="AE25" s="15"/>
      <c r="AF25" s="15"/>
      <c r="AG25" s="15"/>
      <c r="AH25" s="15"/>
      <c r="AI25" s="15"/>
      <c r="AJ25" s="15"/>
      <c r="AK25" s="15"/>
      <c r="AL25" s="15"/>
      <c r="AM25" s="15"/>
      <c r="AN25" s="15"/>
      <c r="AO25" s="15"/>
      <c r="AP25" s="15"/>
      <c r="AQ25" s="15"/>
      <c r="AR25" s="15"/>
      <c r="AS25" s="15"/>
      <c r="AT25" s="15"/>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c r="BY25" s="15"/>
      <c r="BZ25" s="15"/>
      <c r="CA25" s="15"/>
      <c r="CB25" s="15"/>
      <c r="CC25" s="15"/>
      <c r="CD25" s="15"/>
      <c r="CE25" s="15"/>
      <c r="CF25" s="15"/>
      <c r="CG25" s="15"/>
      <c r="CH25" s="15"/>
      <c r="CI25" s="15"/>
      <c r="CJ25" s="15"/>
      <c r="CK25" s="15"/>
      <c r="CL25" s="15"/>
      <c r="CM25" s="15"/>
      <c r="CN25" s="15"/>
      <c r="CO25" s="15"/>
      <c r="CP25" s="15"/>
      <c r="CQ25" s="15"/>
      <c r="CR25" s="15"/>
      <c r="CS25" s="15"/>
      <c r="CT25" s="15"/>
      <c r="CU25" s="15"/>
      <c r="CV25" s="15"/>
      <c r="CW25" s="15"/>
      <c r="CX25" s="15"/>
      <c r="CY25" s="15"/>
      <c r="CZ25" s="15"/>
      <c r="DA25" s="15"/>
      <c r="DB25" s="15"/>
      <c r="DC25" s="15"/>
      <c r="DD25" s="15"/>
      <c r="DE25" s="15"/>
      <c r="DF25" s="15"/>
      <c r="DG25" s="15"/>
      <c r="DH25" s="15"/>
      <c r="DI25" s="15"/>
      <c r="DJ25" s="15"/>
      <c r="DK25" s="15"/>
      <c r="DL25" s="15"/>
      <c r="DM25" s="15"/>
      <c r="DN25" s="15"/>
      <c r="DO25" s="15"/>
      <c r="DP25" s="15"/>
      <c r="DQ25" s="15"/>
      <c r="DR25" s="15"/>
      <c r="DS25" s="15"/>
      <c r="DT25" s="15"/>
      <c r="DU25" s="15"/>
      <c r="DV25" s="15"/>
      <c r="DW25" s="15"/>
      <c r="DX25" s="15"/>
      <c r="DY25" s="15"/>
      <c r="DZ25" s="15"/>
      <c r="EA25" s="15"/>
      <c r="EB25" s="15"/>
      <c r="EC25" s="15"/>
      <c r="ED25" s="15"/>
      <c r="EE25" s="15"/>
      <c r="EF25" s="15"/>
      <c r="EG25" s="15"/>
      <c r="EH25" s="15"/>
      <c r="EI25" s="15"/>
      <c r="EJ25" s="15"/>
      <c r="EK25" s="15"/>
      <c r="EL25" s="15"/>
      <c r="EM25" s="15"/>
      <c r="EN25" s="15"/>
      <c r="EO25" s="15"/>
      <c r="EP25" s="15"/>
      <c r="EQ25" s="15"/>
      <c r="ER25" s="15"/>
      <c r="ES25" s="15"/>
      <c r="ET25" s="15"/>
      <c r="EU25" s="15"/>
      <c r="EV25" s="15"/>
      <c r="EW25" s="15"/>
      <c r="EX25" s="15"/>
      <c r="EY25" s="15"/>
      <c r="EZ25" s="15"/>
      <c r="FA25" s="15"/>
      <c r="FB25" s="15"/>
      <c r="FC25" s="15"/>
      <c r="FD25" s="15"/>
      <c r="FE25" s="15"/>
      <c r="FF25" s="15"/>
      <c r="FG25" s="15"/>
      <c r="FH25" s="15"/>
      <c r="FI25" s="15"/>
      <c r="FJ25" s="15"/>
      <c r="FK25" s="15"/>
      <c r="FL25" s="15"/>
      <c r="FM25" s="15"/>
      <c r="FN25" s="15"/>
      <c r="FO25" s="15"/>
      <c r="FP25" s="15"/>
      <c r="FQ25" s="15"/>
      <c r="FR25" s="15"/>
      <c r="FS25" s="15"/>
      <c r="FT25" s="15"/>
      <c r="FU25" s="15"/>
      <c r="FV25" s="15"/>
      <c r="FW25" s="15"/>
      <c r="FX25" s="15"/>
      <c r="FY25" s="15"/>
      <c r="FZ25" s="15"/>
      <c r="GA25" s="15"/>
      <c r="GB25" s="15"/>
      <c r="GC25" s="15"/>
      <c r="GD25" s="15"/>
      <c r="GE25" s="15"/>
      <c r="GF25" s="15"/>
      <c r="GG25" s="15"/>
      <c r="GH25" s="15"/>
      <c r="GI25" s="15"/>
      <c r="GJ25" s="15"/>
      <c r="GK25" s="15"/>
      <c r="GL25" s="15"/>
      <c r="GM25" s="15"/>
      <c r="GN25" s="15"/>
      <c r="GO25" s="15"/>
      <c r="GP25" s="15"/>
      <c r="GQ25" s="15"/>
      <c r="GR25" s="15"/>
      <c r="GS25" s="15"/>
      <c r="GT25" s="15"/>
      <c r="GU25" s="15"/>
      <c r="GV25" s="15"/>
      <c r="GW25" s="15"/>
      <c r="GX25" s="15"/>
      <c r="GY25" s="15"/>
      <c r="GZ25" s="15"/>
      <c r="HA25" s="15"/>
      <c r="HB25" s="15"/>
      <c r="HC25" s="15"/>
      <c r="HD25" s="15"/>
      <c r="HE25" s="15"/>
      <c r="HF25" s="15"/>
      <c r="HG25" s="15"/>
      <c r="HH25" s="15"/>
      <c r="HI25" s="15"/>
      <c r="HJ25" s="15"/>
      <c r="HK25" s="15"/>
      <c r="HL25" s="15"/>
      <c r="HM25" s="15"/>
      <c r="HN25" s="15"/>
      <c r="HO25" s="15"/>
      <c r="HP25" s="15"/>
      <c r="HQ25" s="15"/>
      <c r="HR25" s="15"/>
      <c r="HS25" s="15"/>
      <c r="HT25" s="15"/>
      <c r="HU25" s="15"/>
      <c r="HV25" s="15"/>
    </row>
    <row r="26" spans="1:230" customFormat="1" ht="14.4" customHeight="1">
      <c r="A26" s="42"/>
      <c r="B26" s="45"/>
      <c r="C26" s="45"/>
      <c r="D26" s="45"/>
      <c r="E26" s="45"/>
      <c r="F26" s="79"/>
      <c r="G26" s="15"/>
      <c r="H26" s="15"/>
      <c r="I26" s="83"/>
      <c r="J26" s="83"/>
      <c r="K26" s="83"/>
      <c r="L26" s="80"/>
      <c r="M26" s="50"/>
      <c r="N26" s="48"/>
      <c r="O26" s="96"/>
      <c r="P26" s="45"/>
      <c r="Q26" s="17"/>
      <c r="R26" s="17"/>
      <c r="S26" s="308"/>
      <c r="T26" s="309"/>
      <c r="U26" s="307"/>
      <c r="V26" s="307"/>
      <c r="W26" s="89"/>
      <c r="X26" s="296" t="s">
        <v>518</v>
      </c>
      <c r="Y26" s="297"/>
      <c r="Z26" s="116"/>
      <c r="AA26" s="116"/>
      <c r="AB26" s="42"/>
      <c r="AC26" s="15"/>
      <c r="AD26" s="15"/>
      <c r="AE26" s="15"/>
      <c r="AF26" s="15"/>
      <c r="AG26" s="15"/>
      <c r="AH26" s="15"/>
      <c r="AI26" s="15"/>
      <c r="AJ26" s="15"/>
      <c r="AK26" s="15"/>
      <c r="AL26" s="15"/>
      <c r="AM26" s="15"/>
      <c r="AN26" s="15"/>
      <c r="AO26" s="15"/>
      <c r="AP26" s="15"/>
      <c r="AQ26" s="15"/>
      <c r="AR26" s="15"/>
      <c r="AS26" s="15"/>
      <c r="AT26" s="15"/>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c r="BY26" s="15"/>
      <c r="BZ26" s="15"/>
      <c r="CA26" s="15"/>
      <c r="CB26" s="15"/>
      <c r="CC26" s="15"/>
      <c r="CD26" s="15"/>
      <c r="CE26" s="15"/>
      <c r="CF26" s="15"/>
      <c r="CG26" s="15"/>
      <c r="CH26" s="15"/>
      <c r="CI26" s="15"/>
      <c r="CJ26" s="15"/>
      <c r="CK26" s="15"/>
      <c r="CL26" s="15"/>
      <c r="CM26" s="15"/>
      <c r="CN26" s="15"/>
      <c r="CO26" s="15"/>
      <c r="CP26" s="15"/>
      <c r="CQ26" s="15"/>
      <c r="CR26" s="15"/>
      <c r="CS26" s="15"/>
      <c r="CT26" s="15"/>
      <c r="CU26" s="15"/>
      <c r="CV26" s="15"/>
      <c r="CW26" s="15"/>
      <c r="CX26" s="15"/>
      <c r="CY26" s="15"/>
      <c r="CZ26" s="15"/>
      <c r="DA26" s="15"/>
      <c r="DB26" s="15"/>
      <c r="DC26" s="15"/>
      <c r="DD26" s="15"/>
      <c r="DE26" s="15"/>
      <c r="DF26" s="15"/>
      <c r="DG26" s="15"/>
      <c r="DH26" s="15"/>
      <c r="DI26" s="15"/>
      <c r="DJ26" s="15"/>
      <c r="DK26" s="15"/>
      <c r="DL26" s="15"/>
      <c r="DM26" s="15"/>
      <c r="DN26" s="15"/>
      <c r="DO26" s="15"/>
      <c r="DP26" s="15"/>
      <c r="DQ26" s="15"/>
      <c r="DR26" s="15"/>
      <c r="DS26" s="15"/>
      <c r="DT26" s="15"/>
      <c r="DU26" s="15"/>
      <c r="DV26" s="15"/>
      <c r="DW26" s="15"/>
      <c r="DX26" s="15"/>
      <c r="DY26" s="15"/>
      <c r="DZ26" s="15"/>
      <c r="EA26" s="15"/>
      <c r="EB26" s="15"/>
      <c r="EC26" s="15"/>
      <c r="ED26" s="15"/>
      <c r="EE26" s="15"/>
      <c r="EF26" s="15"/>
      <c r="EG26" s="15"/>
      <c r="EH26" s="15"/>
      <c r="EI26" s="15"/>
      <c r="EJ26" s="15"/>
      <c r="EK26" s="15"/>
      <c r="EL26" s="15"/>
      <c r="EM26" s="15"/>
      <c r="EN26" s="15"/>
      <c r="EO26" s="15"/>
      <c r="EP26" s="15"/>
      <c r="EQ26" s="15"/>
      <c r="ER26" s="15"/>
      <c r="ES26" s="15"/>
      <c r="ET26" s="15"/>
      <c r="EU26" s="15"/>
      <c r="EV26" s="15"/>
      <c r="EW26" s="15"/>
      <c r="EX26" s="15"/>
      <c r="EY26" s="15"/>
      <c r="EZ26" s="15"/>
      <c r="FA26" s="15"/>
      <c r="FB26" s="15"/>
      <c r="FC26" s="15"/>
      <c r="FD26" s="15"/>
      <c r="FE26" s="15"/>
      <c r="FF26" s="15"/>
      <c r="FG26" s="15"/>
      <c r="FH26" s="15"/>
      <c r="FI26" s="15"/>
      <c r="FJ26" s="15"/>
      <c r="FK26" s="15"/>
      <c r="FL26" s="15"/>
      <c r="FM26" s="15"/>
      <c r="FN26" s="15"/>
      <c r="FO26" s="15"/>
      <c r="FP26" s="15"/>
      <c r="FQ26" s="15"/>
      <c r="FR26" s="15"/>
      <c r="FS26" s="15"/>
      <c r="FT26" s="15"/>
      <c r="FU26" s="15"/>
      <c r="FV26" s="15"/>
      <c r="FW26" s="15"/>
      <c r="FX26" s="15"/>
      <c r="FY26" s="15"/>
      <c r="FZ26" s="15"/>
      <c r="GA26" s="15"/>
      <c r="GB26" s="15"/>
      <c r="GC26" s="15"/>
      <c r="GD26" s="15"/>
      <c r="GE26" s="15"/>
      <c r="GF26" s="15"/>
      <c r="GG26" s="15"/>
      <c r="GH26" s="15"/>
      <c r="GI26" s="15"/>
      <c r="GJ26" s="15"/>
      <c r="GK26" s="15"/>
      <c r="GL26" s="15"/>
      <c r="GM26" s="15"/>
      <c r="GN26" s="15"/>
      <c r="GO26" s="15"/>
      <c r="GP26" s="15"/>
      <c r="GQ26" s="15"/>
      <c r="GR26" s="15"/>
      <c r="GS26" s="15"/>
      <c r="GT26" s="15"/>
      <c r="GU26" s="15"/>
      <c r="GV26" s="15"/>
      <c r="GW26" s="15"/>
      <c r="GX26" s="15"/>
      <c r="GY26" s="15"/>
      <c r="GZ26" s="15"/>
      <c r="HA26" s="15"/>
      <c r="HB26" s="15"/>
      <c r="HC26" s="15"/>
      <c r="HD26" s="15"/>
      <c r="HE26" s="15"/>
      <c r="HF26" s="15"/>
      <c r="HG26" s="15"/>
      <c r="HH26" s="15"/>
      <c r="HI26" s="15"/>
      <c r="HJ26" s="15"/>
      <c r="HK26" s="15"/>
      <c r="HL26" s="15"/>
      <c r="HM26" s="15"/>
      <c r="HN26" s="15"/>
      <c r="HO26" s="15"/>
      <c r="HP26" s="15"/>
      <c r="HQ26" s="15"/>
      <c r="HR26" s="15"/>
      <c r="HS26" s="15"/>
      <c r="HT26" s="15"/>
      <c r="HU26" s="15"/>
      <c r="HV26" s="15"/>
    </row>
    <row r="27" spans="1:230" customFormat="1" ht="14.4" customHeight="1">
      <c r="A27" s="42"/>
      <c r="B27" s="45"/>
      <c r="C27" s="45"/>
      <c r="D27" s="45"/>
      <c r="E27" s="45"/>
      <c r="F27" s="45"/>
      <c r="G27" s="94" t="str">
        <f>M30&amp;" [m]"</f>
        <v>2,58 [m]</v>
      </c>
      <c r="H27" s="15"/>
      <c r="I27" s="80" t="s">
        <v>513</v>
      </c>
      <c r="J27" s="80"/>
      <c r="K27" s="80"/>
      <c r="L27" s="48"/>
      <c r="M27" s="166">
        <v>4.3</v>
      </c>
      <c r="N27" s="48"/>
      <c r="O27" s="96" t="s">
        <v>7</v>
      </c>
      <c r="P27" s="45"/>
      <c r="Q27" s="17"/>
      <c r="R27" s="17"/>
      <c r="S27" s="308"/>
      <c r="T27" s="309"/>
      <c r="U27" s="307"/>
      <c r="V27" s="307"/>
      <c r="W27" s="17"/>
      <c r="X27" s="310">
        <f>ROUND(M24*M27*M30,2)</f>
        <v>69.34</v>
      </c>
      <c r="Y27" s="295" t="s">
        <v>523</v>
      </c>
      <c r="Z27" s="114"/>
      <c r="AA27" s="45"/>
      <c r="AB27" s="42"/>
      <c r="AC27" s="15"/>
      <c r="AD27" s="15"/>
      <c r="AE27" s="15"/>
      <c r="AF27" s="15"/>
      <c r="AG27" s="15"/>
      <c r="AH27" s="15"/>
      <c r="AI27" s="15"/>
      <c r="AJ27" s="15"/>
      <c r="AK27" s="15"/>
      <c r="AL27" s="15"/>
      <c r="AM27" s="15"/>
      <c r="AN27" s="15"/>
      <c r="AO27" s="15"/>
      <c r="AP27" s="15"/>
      <c r="AQ27" s="15"/>
      <c r="AR27" s="15"/>
      <c r="AS27" s="15"/>
      <c r="AT27" s="15"/>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c r="BY27" s="15"/>
      <c r="BZ27" s="15"/>
      <c r="CA27" s="15"/>
      <c r="CB27" s="15"/>
      <c r="CC27" s="15"/>
      <c r="CD27" s="15"/>
      <c r="CE27" s="15"/>
      <c r="CF27" s="15"/>
      <c r="CG27" s="15"/>
      <c r="CH27" s="15"/>
      <c r="CI27" s="15"/>
      <c r="CJ27" s="15"/>
      <c r="CK27" s="15"/>
      <c r="CL27" s="15"/>
      <c r="CM27" s="15"/>
      <c r="CN27" s="15"/>
      <c r="CO27" s="15"/>
      <c r="CP27" s="15"/>
      <c r="CQ27" s="15"/>
      <c r="CR27" s="15"/>
      <c r="CS27" s="15"/>
      <c r="CT27" s="15"/>
      <c r="CU27" s="15"/>
      <c r="CV27" s="15"/>
      <c r="CW27" s="15"/>
      <c r="CX27" s="15"/>
      <c r="CY27" s="15"/>
      <c r="CZ27" s="15"/>
      <c r="DA27" s="15"/>
      <c r="DB27" s="15"/>
      <c r="DC27" s="15"/>
      <c r="DD27" s="15"/>
      <c r="DE27" s="15"/>
      <c r="DF27" s="15"/>
      <c r="DG27" s="15"/>
      <c r="DH27" s="15"/>
      <c r="DI27" s="15"/>
      <c r="DJ27" s="15"/>
      <c r="DK27" s="15"/>
      <c r="DL27" s="15"/>
      <c r="DM27" s="15"/>
      <c r="DN27" s="15"/>
      <c r="DO27" s="15"/>
      <c r="DP27" s="15"/>
      <c r="DQ27" s="15"/>
      <c r="DR27" s="15"/>
      <c r="DS27" s="15"/>
      <c r="DT27" s="15"/>
      <c r="DU27" s="15"/>
      <c r="DV27" s="15"/>
      <c r="DW27" s="15"/>
      <c r="DX27" s="15"/>
      <c r="DY27" s="15"/>
      <c r="DZ27" s="15"/>
      <c r="EA27" s="15"/>
      <c r="EB27" s="15"/>
      <c r="EC27" s="15"/>
      <c r="ED27" s="15"/>
      <c r="EE27" s="15"/>
      <c r="EF27" s="15"/>
      <c r="EG27" s="15"/>
      <c r="EH27" s="15"/>
      <c r="EI27" s="15"/>
      <c r="EJ27" s="15"/>
      <c r="EK27" s="15"/>
      <c r="EL27" s="15"/>
      <c r="EM27" s="15"/>
      <c r="EN27" s="15"/>
      <c r="EO27" s="15"/>
      <c r="EP27" s="15"/>
      <c r="EQ27" s="15"/>
      <c r="ER27" s="15"/>
      <c r="ES27" s="15"/>
      <c r="ET27" s="15"/>
      <c r="EU27" s="15"/>
      <c r="EV27" s="15"/>
      <c r="EW27" s="15"/>
      <c r="EX27" s="15"/>
      <c r="EY27" s="15"/>
      <c r="EZ27" s="15"/>
      <c r="FA27" s="15"/>
      <c r="FB27" s="15"/>
      <c r="FC27" s="15"/>
      <c r="FD27" s="15"/>
      <c r="FE27" s="15"/>
      <c r="FF27" s="15"/>
      <c r="FG27" s="15"/>
      <c r="FH27" s="15"/>
      <c r="FI27" s="15"/>
      <c r="FJ27" s="15"/>
      <c r="FK27" s="15"/>
      <c r="FL27" s="15"/>
      <c r="FM27" s="15"/>
      <c r="FN27" s="15"/>
      <c r="FO27" s="15"/>
      <c r="FP27" s="15"/>
      <c r="FQ27" s="15"/>
      <c r="FR27" s="15"/>
      <c r="FS27" s="15"/>
      <c r="FT27" s="15"/>
      <c r="FU27" s="15"/>
      <c r="FV27" s="15"/>
      <c r="FW27" s="15"/>
      <c r="FX27" s="15"/>
      <c r="FY27" s="15"/>
      <c r="FZ27" s="15"/>
      <c r="GA27" s="15"/>
      <c r="GB27" s="15"/>
      <c r="GC27" s="15"/>
      <c r="GD27" s="15"/>
      <c r="GE27" s="15"/>
      <c r="GF27" s="15"/>
      <c r="GG27" s="15"/>
      <c r="GH27" s="15"/>
      <c r="GI27" s="15"/>
      <c r="GJ27" s="15"/>
      <c r="GK27" s="15"/>
      <c r="GL27" s="15"/>
      <c r="GM27" s="15"/>
      <c r="GN27" s="15"/>
      <c r="GO27" s="15"/>
      <c r="GP27" s="15"/>
      <c r="GQ27" s="15"/>
      <c r="GR27" s="15"/>
      <c r="GS27" s="15"/>
      <c r="GT27" s="15"/>
      <c r="GU27" s="15"/>
      <c r="GV27" s="15"/>
      <c r="GW27" s="15"/>
      <c r="GX27" s="15"/>
      <c r="GY27" s="15"/>
      <c r="GZ27" s="15"/>
      <c r="HA27" s="15"/>
      <c r="HB27" s="15"/>
      <c r="HC27" s="15"/>
      <c r="HD27" s="15"/>
      <c r="HE27" s="15"/>
      <c r="HF27" s="15"/>
      <c r="HG27" s="15"/>
      <c r="HH27" s="15"/>
      <c r="HI27" s="15"/>
      <c r="HJ27" s="15"/>
      <c r="HK27" s="15"/>
      <c r="HL27" s="15"/>
      <c r="HM27" s="15"/>
      <c r="HN27" s="15"/>
      <c r="HO27" s="15"/>
      <c r="HP27" s="15"/>
      <c r="HQ27" s="15"/>
      <c r="HR27" s="15"/>
      <c r="HS27" s="15"/>
      <c r="HT27" s="15"/>
      <c r="HU27" s="15"/>
      <c r="HV27" s="15"/>
    </row>
    <row r="28" spans="1:230" customFormat="1">
      <c r="A28" s="42"/>
      <c r="B28" s="45"/>
      <c r="C28" s="45"/>
      <c r="D28" s="45"/>
      <c r="E28" s="45"/>
      <c r="F28" s="45"/>
      <c r="G28" s="15"/>
      <c r="H28" s="15"/>
      <c r="I28" s="52"/>
      <c r="J28" s="52"/>
      <c r="K28" s="52"/>
      <c r="L28" s="52"/>
      <c r="M28" s="52"/>
      <c r="N28" s="52"/>
      <c r="O28" s="97"/>
      <c r="P28" s="45"/>
      <c r="Q28" s="75"/>
      <c r="R28" s="87"/>
      <c r="S28" s="86"/>
      <c r="T28" s="85"/>
      <c r="U28" s="91"/>
      <c r="V28" s="91"/>
      <c r="W28" s="82"/>
      <c r="X28" s="310"/>
      <c r="Y28" s="295"/>
      <c r="Z28" s="114"/>
      <c r="AA28" s="45"/>
      <c r="AB28" s="42"/>
      <c r="AC28" s="15"/>
      <c r="AD28" s="15"/>
      <c r="AE28" s="15"/>
      <c r="AF28" s="15"/>
      <c r="AG28" s="15"/>
      <c r="AH28" s="15"/>
      <c r="AI28" s="15"/>
      <c r="AJ28" s="15"/>
      <c r="AK28" s="15"/>
      <c r="AL28" s="15"/>
      <c r="AM28" s="15"/>
      <c r="AN28" s="15"/>
      <c r="AO28" s="15"/>
      <c r="AP28" s="15"/>
      <c r="AQ28" s="15"/>
      <c r="AR28" s="15"/>
      <c r="AS28" s="15"/>
      <c r="AT28" s="15"/>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c r="BY28" s="15"/>
      <c r="BZ28" s="15"/>
      <c r="CA28" s="15"/>
      <c r="CB28" s="15"/>
      <c r="CC28" s="15"/>
      <c r="CD28" s="15"/>
      <c r="CE28" s="15"/>
      <c r="CF28" s="15"/>
      <c r="CG28" s="15"/>
      <c r="CH28" s="15"/>
      <c r="CI28" s="15"/>
      <c r="CJ28" s="15"/>
      <c r="CK28" s="15"/>
      <c r="CL28" s="15"/>
      <c r="CM28" s="15"/>
      <c r="CN28" s="15"/>
      <c r="CO28" s="15"/>
      <c r="CP28" s="15"/>
      <c r="CQ28" s="15"/>
      <c r="CR28" s="15"/>
      <c r="CS28" s="15"/>
      <c r="CT28" s="15"/>
      <c r="CU28" s="15"/>
      <c r="CV28" s="15"/>
      <c r="CW28" s="15"/>
      <c r="CX28" s="15"/>
      <c r="CY28" s="15"/>
      <c r="CZ28" s="15"/>
      <c r="DA28" s="15"/>
      <c r="DB28" s="15"/>
      <c r="DC28" s="15"/>
      <c r="DD28" s="15"/>
      <c r="DE28" s="15"/>
      <c r="DF28" s="15"/>
      <c r="DG28" s="15"/>
      <c r="DH28" s="15"/>
      <c r="DI28" s="15"/>
      <c r="DJ28" s="15"/>
      <c r="DK28" s="15"/>
      <c r="DL28" s="15"/>
      <c r="DM28" s="15"/>
      <c r="DN28" s="15"/>
      <c r="DO28" s="15"/>
      <c r="DP28" s="15"/>
      <c r="DQ28" s="15"/>
      <c r="DR28" s="15"/>
      <c r="DS28" s="15"/>
      <c r="DT28" s="15"/>
      <c r="DU28" s="15"/>
      <c r="DV28" s="15"/>
      <c r="DW28" s="15"/>
      <c r="DX28" s="15"/>
      <c r="DY28" s="15"/>
      <c r="DZ28" s="15"/>
      <c r="EA28" s="15"/>
      <c r="EB28" s="15"/>
      <c r="EC28" s="15"/>
      <c r="ED28" s="15"/>
      <c r="EE28" s="15"/>
      <c r="EF28" s="15"/>
      <c r="EG28" s="15"/>
      <c r="EH28" s="15"/>
      <c r="EI28" s="15"/>
      <c r="EJ28" s="15"/>
      <c r="EK28" s="15"/>
      <c r="EL28" s="15"/>
      <c r="EM28" s="15"/>
      <c r="EN28" s="15"/>
      <c r="EO28" s="15"/>
      <c r="EP28" s="15"/>
      <c r="EQ28" s="15"/>
      <c r="ER28" s="15"/>
      <c r="ES28" s="15"/>
      <c r="ET28" s="15"/>
      <c r="EU28" s="15"/>
      <c r="EV28" s="15"/>
      <c r="EW28" s="15"/>
      <c r="EX28" s="15"/>
      <c r="EY28" s="15"/>
      <c r="EZ28" s="15"/>
      <c r="FA28" s="15"/>
      <c r="FB28" s="15"/>
      <c r="FC28" s="15"/>
      <c r="FD28" s="15"/>
      <c r="FE28" s="15"/>
      <c r="FF28" s="15"/>
      <c r="FG28" s="15"/>
      <c r="FH28" s="15"/>
      <c r="FI28" s="15"/>
      <c r="FJ28" s="15"/>
      <c r="FK28" s="15"/>
      <c r="FL28" s="15"/>
      <c r="FM28" s="15"/>
      <c r="FN28" s="15"/>
      <c r="FO28" s="15"/>
      <c r="FP28" s="15"/>
      <c r="FQ28" s="15"/>
      <c r="FR28" s="15"/>
      <c r="FS28" s="15"/>
      <c r="FT28" s="15"/>
      <c r="FU28" s="15"/>
      <c r="FV28" s="15"/>
      <c r="FW28" s="15"/>
      <c r="FX28" s="15"/>
      <c r="FY28" s="15"/>
      <c r="FZ28" s="15"/>
      <c r="GA28" s="15"/>
      <c r="GB28" s="15"/>
      <c r="GC28" s="15"/>
      <c r="GD28" s="15"/>
      <c r="GE28" s="15"/>
      <c r="GF28" s="15"/>
      <c r="GG28" s="15"/>
      <c r="GH28" s="15"/>
      <c r="GI28" s="15"/>
      <c r="GJ28" s="15"/>
      <c r="GK28" s="15"/>
      <c r="GL28" s="15"/>
      <c r="GM28" s="15"/>
      <c r="GN28" s="15"/>
      <c r="GO28" s="15"/>
      <c r="GP28" s="15"/>
      <c r="GQ28" s="15"/>
      <c r="GR28" s="15"/>
      <c r="GS28" s="15"/>
      <c r="GT28" s="15"/>
      <c r="GU28" s="15"/>
      <c r="GV28" s="15"/>
      <c r="GW28" s="15"/>
      <c r="GX28" s="15"/>
      <c r="GY28" s="15"/>
      <c r="GZ28" s="15"/>
      <c r="HA28" s="15"/>
      <c r="HB28" s="15"/>
      <c r="HC28" s="15"/>
      <c r="HD28" s="15"/>
      <c r="HE28" s="15"/>
      <c r="HF28" s="15"/>
      <c r="HG28" s="15"/>
      <c r="HH28" s="15"/>
      <c r="HI28" s="15"/>
      <c r="HJ28" s="15"/>
      <c r="HK28" s="15"/>
      <c r="HL28" s="15"/>
      <c r="HM28" s="15"/>
      <c r="HN28" s="15"/>
      <c r="HO28" s="15"/>
      <c r="HP28" s="15"/>
      <c r="HQ28" s="15"/>
      <c r="HR28" s="15"/>
      <c r="HS28" s="15"/>
      <c r="HT28" s="15"/>
      <c r="HU28" s="15"/>
      <c r="HV28" s="15"/>
    </row>
    <row r="29" spans="1:230" customFormat="1" ht="14.4" customHeight="1">
      <c r="A29" s="42"/>
      <c r="B29" s="45"/>
      <c r="C29" s="45"/>
      <c r="D29" s="45"/>
      <c r="E29" s="45"/>
      <c r="F29" s="45"/>
      <c r="G29" s="15"/>
      <c r="H29" s="15"/>
      <c r="I29" s="83"/>
      <c r="J29" s="83"/>
      <c r="K29" s="83"/>
      <c r="L29" s="80"/>
      <c r="M29" s="48"/>
      <c r="N29" s="48"/>
      <c r="O29" s="96"/>
      <c r="P29" s="45"/>
      <c r="Q29" s="75"/>
      <c r="R29" s="45"/>
      <c r="S29" s="15"/>
      <c r="T29" s="85"/>
      <c r="U29" s="85"/>
      <c r="V29" s="85"/>
      <c r="W29" s="82"/>
      <c r="X29" s="310"/>
      <c r="Y29" s="295"/>
      <c r="Z29" s="114"/>
      <c r="AA29" s="45"/>
      <c r="AB29" s="42"/>
      <c r="AC29" s="15"/>
      <c r="AD29" s="15"/>
      <c r="AE29" s="15"/>
      <c r="AF29" s="15"/>
      <c r="AG29" s="15"/>
      <c r="AH29" s="15"/>
      <c r="AI29" s="15"/>
      <c r="AJ29" s="15"/>
      <c r="AK29" s="15"/>
      <c r="AL29" s="15"/>
      <c r="AM29" s="15"/>
      <c r="AN29" s="15"/>
      <c r="AO29" s="15"/>
      <c r="AP29" s="15"/>
      <c r="AQ29" s="15"/>
      <c r="AR29" s="15"/>
      <c r="AS29" s="15"/>
      <c r="AT29" s="15"/>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c r="BY29" s="15"/>
      <c r="BZ29" s="15"/>
      <c r="CA29" s="15"/>
      <c r="CB29" s="15"/>
      <c r="CC29" s="15"/>
      <c r="CD29" s="15"/>
      <c r="CE29" s="15"/>
      <c r="CF29" s="15"/>
      <c r="CG29" s="15"/>
      <c r="CH29" s="15"/>
      <c r="CI29" s="15"/>
      <c r="CJ29" s="15"/>
      <c r="CK29" s="15"/>
      <c r="CL29" s="15"/>
      <c r="CM29" s="15"/>
      <c r="CN29" s="15"/>
      <c r="CO29" s="15"/>
      <c r="CP29" s="15"/>
      <c r="CQ29" s="15"/>
      <c r="CR29" s="15"/>
      <c r="CS29" s="15"/>
      <c r="CT29" s="15"/>
      <c r="CU29" s="15"/>
      <c r="CV29" s="15"/>
      <c r="CW29" s="15"/>
      <c r="CX29" s="15"/>
      <c r="CY29" s="15"/>
      <c r="CZ29" s="15"/>
      <c r="DA29" s="15"/>
      <c r="DB29" s="15"/>
      <c r="DC29" s="15"/>
      <c r="DD29" s="15"/>
      <c r="DE29" s="15"/>
      <c r="DF29" s="15"/>
      <c r="DG29" s="15"/>
      <c r="DH29" s="15"/>
      <c r="DI29" s="15"/>
      <c r="DJ29" s="15"/>
      <c r="DK29" s="15"/>
      <c r="DL29" s="15"/>
      <c r="DM29" s="15"/>
      <c r="DN29" s="15"/>
      <c r="DO29" s="15"/>
      <c r="DP29" s="15"/>
      <c r="DQ29" s="15"/>
      <c r="DR29" s="15"/>
      <c r="DS29" s="15"/>
      <c r="DT29" s="15"/>
      <c r="DU29" s="15"/>
      <c r="DV29" s="15"/>
      <c r="DW29" s="15"/>
      <c r="DX29" s="15"/>
      <c r="DY29" s="15"/>
      <c r="DZ29" s="15"/>
      <c r="EA29" s="15"/>
      <c r="EB29" s="15"/>
      <c r="EC29" s="15"/>
      <c r="ED29" s="15"/>
      <c r="EE29" s="15"/>
      <c r="EF29" s="15"/>
      <c r="EG29" s="15"/>
      <c r="EH29" s="15"/>
      <c r="EI29" s="15"/>
      <c r="EJ29" s="15"/>
      <c r="EK29" s="15"/>
      <c r="EL29" s="15"/>
      <c r="EM29" s="15"/>
      <c r="EN29" s="15"/>
      <c r="EO29" s="15"/>
      <c r="EP29" s="15"/>
      <c r="EQ29" s="15"/>
      <c r="ER29" s="15"/>
      <c r="ES29" s="15"/>
      <c r="ET29" s="15"/>
      <c r="EU29" s="15"/>
      <c r="EV29" s="15"/>
      <c r="EW29" s="15"/>
      <c r="EX29" s="15"/>
      <c r="EY29" s="15"/>
      <c r="EZ29" s="15"/>
      <c r="FA29" s="15"/>
      <c r="FB29" s="15"/>
      <c r="FC29" s="15"/>
      <c r="FD29" s="15"/>
      <c r="FE29" s="15"/>
      <c r="FF29" s="15"/>
      <c r="FG29" s="15"/>
      <c r="FH29" s="15"/>
      <c r="FI29" s="15"/>
      <c r="FJ29" s="15"/>
      <c r="FK29" s="15"/>
      <c r="FL29" s="15"/>
      <c r="FM29" s="15"/>
      <c r="FN29" s="15"/>
      <c r="FO29" s="15"/>
      <c r="FP29" s="15"/>
      <c r="FQ29" s="15"/>
      <c r="FR29" s="15"/>
      <c r="FS29" s="15"/>
      <c r="FT29" s="15"/>
      <c r="FU29" s="15"/>
      <c r="FV29" s="15"/>
      <c r="FW29" s="15"/>
      <c r="FX29" s="15"/>
      <c r="FY29" s="15"/>
      <c r="FZ29" s="15"/>
      <c r="GA29" s="15"/>
      <c r="GB29" s="15"/>
      <c r="GC29" s="15"/>
      <c r="GD29" s="15"/>
      <c r="GE29" s="15"/>
      <c r="GF29" s="15"/>
      <c r="GG29" s="15"/>
      <c r="GH29" s="15"/>
      <c r="GI29" s="15"/>
      <c r="GJ29" s="15"/>
      <c r="GK29" s="15"/>
      <c r="GL29" s="15"/>
      <c r="GM29" s="15"/>
      <c r="GN29" s="15"/>
      <c r="GO29" s="15"/>
      <c r="GP29" s="15"/>
      <c r="GQ29" s="15"/>
      <c r="GR29" s="15"/>
      <c r="GS29" s="15"/>
      <c r="GT29" s="15"/>
      <c r="GU29" s="15"/>
      <c r="GV29" s="15"/>
      <c r="GW29" s="15"/>
      <c r="GX29" s="15"/>
      <c r="GY29" s="15"/>
      <c r="GZ29" s="15"/>
      <c r="HA29" s="15"/>
      <c r="HB29" s="15"/>
      <c r="HC29" s="15"/>
      <c r="HD29" s="15"/>
      <c r="HE29" s="15"/>
      <c r="HF29" s="15"/>
      <c r="HG29" s="15"/>
      <c r="HH29" s="15"/>
      <c r="HI29" s="15"/>
      <c r="HJ29" s="15"/>
      <c r="HK29" s="15"/>
      <c r="HL29" s="15"/>
      <c r="HM29" s="15"/>
      <c r="HN29" s="15"/>
      <c r="HO29" s="15"/>
      <c r="HP29" s="15"/>
      <c r="HQ29" s="15"/>
      <c r="HR29" s="15"/>
      <c r="HS29" s="15"/>
      <c r="HT29" s="15"/>
      <c r="HU29" s="15"/>
      <c r="HV29" s="15"/>
    </row>
    <row r="30" spans="1:230" customFormat="1" ht="14.4" customHeight="1">
      <c r="A30" s="42"/>
      <c r="B30" s="78"/>
      <c r="C30" s="56"/>
      <c r="D30" s="56"/>
      <c r="E30" s="78"/>
      <c r="F30" s="45"/>
      <c r="G30" s="15"/>
      <c r="H30" s="15"/>
      <c r="I30" s="80" t="s">
        <v>514</v>
      </c>
      <c r="J30" s="80"/>
      <c r="K30" s="80"/>
      <c r="L30" s="80"/>
      <c r="M30" s="166">
        <v>2.58</v>
      </c>
      <c r="N30" s="80"/>
      <c r="O30" s="96" t="s">
        <v>7</v>
      </c>
      <c r="P30" s="45"/>
      <c r="Q30" s="45"/>
      <c r="R30" s="45"/>
      <c r="S30" s="15"/>
      <c r="T30" s="85"/>
      <c r="U30" s="85"/>
      <c r="V30" s="85"/>
      <c r="W30" s="82"/>
      <c r="X30" s="310"/>
      <c r="Y30" s="295"/>
      <c r="Z30" s="114"/>
      <c r="AA30" s="45"/>
      <c r="AB30" s="42"/>
      <c r="AC30" s="15"/>
      <c r="AD30" s="15"/>
      <c r="AE30" s="15"/>
      <c r="AF30" s="15"/>
      <c r="AG30" s="15"/>
      <c r="AH30" s="15"/>
      <c r="AI30" s="15"/>
      <c r="AJ30" s="15"/>
      <c r="AK30" s="15"/>
      <c r="AL30" s="15"/>
      <c r="AM30" s="15"/>
      <c r="AN30" s="15"/>
      <c r="AO30" s="15"/>
      <c r="AP30" s="15"/>
      <c r="AQ30" s="15"/>
      <c r="AR30" s="15"/>
      <c r="AS30" s="15"/>
      <c r="AT30" s="15"/>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c r="BY30" s="15"/>
      <c r="BZ30" s="15"/>
      <c r="CA30" s="15"/>
      <c r="CB30" s="15"/>
      <c r="CC30" s="15"/>
      <c r="CD30" s="15"/>
      <c r="CE30" s="15"/>
      <c r="CF30" s="15"/>
      <c r="CG30" s="15"/>
      <c r="CH30" s="15"/>
      <c r="CI30" s="15"/>
      <c r="CJ30" s="15"/>
      <c r="CK30" s="15"/>
      <c r="CL30" s="15"/>
      <c r="CM30" s="15"/>
      <c r="CN30" s="15"/>
      <c r="CO30" s="15"/>
      <c r="CP30" s="15"/>
      <c r="CQ30" s="15"/>
      <c r="CR30" s="15"/>
      <c r="CS30" s="15"/>
      <c r="CT30" s="15"/>
      <c r="CU30" s="15"/>
      <c r="CV30" s="15"/>
      <c r="CW30" s="15"/>
      <c r="CX30" s="15"/>
      <c r="CY30" s="15"/>
      <c r="CZ30" s="15"/>
      <c r="DA30" s="15"/>
      <c r="DB30" s="15"/>
      <c r="DC30" s="15"/>
      <c r="DD30" s="15"/>
      <c r="DE30" s="15"/>
      <c r="DF30" s="15"/>
      <c r="DG30" s="15"/>
      <c r="DH30" s="15"/>
      <c r="DI30" s="15"/>
      <c r="DJ30" s="15"/>
      <c r="DK30" s="15"/>
      <c r="DL30" s="15"/>
      <c r="DM30" s="15"/>
      <c r="DN30" s="15"/>
      <c r="DO30" s="15"/>
      <c r="DP30" s="15"/>
      <c r="DQ30" s="15"/>
      <c r="DR30" s="15"/>
      <c r="DS30" s="15"/>
      <c r="DT30" s="15"/>
      <c r="DU30" s="15"/>
      <c r="DV30" s="15"/>
      <c r="DW30" s="15"/>
      <c r="DX30" s="15"/>
      <c r="DY30" s="15"/>
      <c r="DZ30" s="15"/>
      <c r="EA30" s="15"/>
      <c r="EB30" s="15"/>
      <c r="EC30" s="15"/>
      <c r="ED30" s="15"/>
      <c r="EE30" s="15"/>
      <c r="EF30" s="15"/>
      <c r="EG30" s="15"/>
      <c r="EH30" s="15"/>
      <c r="EI30" s="15"/>
      <c r="EJ30" s="15"/>
      <c r="EK30" s="15"/>
      <c r="EL30" s="15"/>
      <c r="EM30" s="15"/>
      <c r="EN30" s="15"/>
      <c r="EO30" s="15"/>
      <c r="EP30" s="15"/>
      <c r="EQ30" s="15"/>
      <c r="ER30" s="15"/>
      <c r="ES30" s="15"/>
      <c r="ET30" s="15"/>
      <c r="EU30" s="15"/>
      <c r="EV30" s="15"/>
      <c r="EW30" s="15"/>
      <c r="EX30" s="15"/>
      <c r="EY30" s="15"/>
      <c r="EZ30" s="15"/>
      <c r="FA30" s="15"/>
      <c r="FB30" s="15"/>
      <c r="FC30" s="15"/>
      <c r="FD30" s="15"/>
      <c r="FE30" s="15"/>
      <c r="FF30" s="15"/>
      <c r="FG30" s="15"/>
      <c r="FH30" s="15"/>
      <c r="FI30" s="15"/>
      <c r="FJ30" s="15"/>
      <c r="FK30" s="15"/>
      <c r="FL30" s="15"/>
      <c r="FM30" s="15"/>
      <c r="FN30" s="15"/>
      <c r="FO30" s="15"/>
      <c r="FP30" s="15"/>
      <c r="FQ30" s="15"/>
      <c r="FR30" s="15"/>
      <c r="FS30" s="15"/>
      <c r="FT30" s="15"/>
      <c r="FU30" s="15"/>
      <c r="FV30" s="15"/>
      <c r="FW30" s="15"/>
      <c r="FX30" s="15"/>
      <c r="FY30" s="15"/>
      <c r="FZ30" s="15"/>
      <c r="GA30" s="15"/>
      <c r="GB30" s="15"/>
      <c r="GC30" s="15"/>
      <c r="GD30" s="15"/>
      <c r="GE30" s="15"/>
      <c r="GF30" s="15"/>
      <c r="GG30" s="15"/>
      <c r="GH30" s="15"/>
      <c r="GI30" s="15"/>
      <c r="GJ30" s="15"/>
      <c r="GK30" s="15"/>
      <c r="GL30" s="15"/>
      <c r="GM30" s="15"/>
      <c r="GN30" s="15"/>
      <c r="GO30" s="15"/>
      <c r="GP30" s="15"/>
      <c r="GQ30" s="15"/>
      <c r="GR30" s="15"/>
      <c r="GS30" s="15"/>
      <c r="GT30" s="15"/>
      <c r="GU30" s="15"/>
      <c r="GV30" s="15"/>
      <c r="GW30" s="15"/>
      <c r="GX30" s="15"/>
      <c r="GY30" s="15"/>
      <c r="GZ30" s="15"/>
      <c r="HA30" s="15"/>
      <c r="HB30" s="15"/>
      <c r="HC30" s="15"/>
      <c r="HD30" s="15"/>
      <c r="HE30" s="15"/>
      <c r="HF30" s="15"/>
      <c r="HG30" s="15"/>
      <c r="HH30" s="15"/>
      <c r="HI30" s="15"/>
      <c r="HJ30" s="15"/>
      <c r="HK30" s="15"/>
      <c r="HL30" s="15"/>
      <c r="HM30" s="15"/>
      <c r="HN30" s="15"/>
      <c r="HO30" s="15"/>
      <c r="HP30" s="15"/>
      <c r="HQ30" s="15"/>
      <c r="HR30" s="15"/>
      <c r="HS30" s="15"/>
      <c r="HT30" s="15"/>
      <c r="HU30" s="15"/>
      <c r="HV30" s="15"/>
    </row>
    <row r="31" spans="1:230" customFormat="1">
      <c r="A31" s="42"/>
      <c r="B31" s="45"/>
      <c r="C31" s="94" t="str">
        <f>M24&amp;" [m]"</f>
        <v>6,25 [m]</v>
      </c>
      <c r="D31" s="56"/>
      <c r="E31" s="78"/>
      <c r="F31" s="15"/>
      <c r="G31" s="93" t="str">
        <f>M27&amp;" [m]"</f>
        <v>4,3 [m]</v>
      </c>
      <c r="H31" s="15"/>
      <c r="I31" s="52"/>
      <c r="J31" s="52"/>
      <c r="K31" s="52"/>
      <c r="L31" s="52"/>
      <c r="M31" s="52"/>
      <c r="N31" s="52"/>
      <c r="O31" s="97"/>
      <c r="P31" s="45"/>
      <c r="Q31" s="45"/>
      <c r="R31" s="45"/>
      <c r="S31" s="15"/>
      <c r="T31" s="85"/>
      <c r="U31" s="85"/>
      <c r="V31" s="85"/>
      <c r="W31" s="90"/>
      <c r="X31" s="115"/>
      <c r="Y31" s="96"/>
      <c r="Z31" s="114"/>
      <c r="AA31" s="45"/>
      <c r="AB31" s="42"/>
      <c r="AC31" s="15"/>
      <c r="AD31" s="15"/>
      <c r="AE31" s="15"/>
      <c r="AF31" s="15"/>
      <c r="AG31" s="15"/>
      <c r="AH31" s="15"/>
      <c r="AI31" s="15"/>
      <c r="AJ31" s="15"/>
      <c r="AK31" s="15"/>
      <c r="AL31" s="15"/>
      <c r="AM31" s="15"/>
      <c r="AN31" s="15"/>
      <c r="AO31" s="15"/>
      <c r="AP31" s="15"/>
      <c r="AQ31" s="15"/>
      <c r="AR31" s="15"/>
      <c r="AS31" s="15"/>
      <c r="AT31" s="15"/>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c r="BY31" s="15"/>
      <c r="BZ31" s="15"/>
      <c r="CA31" s="15"/>
      <c r="CB31" s="15"/>
      <c r="CC31" s="15"/>
      <c r="CD31" s="15"/>
      <c r="CE31" s="15"/>
      <c r="CF31" s="15"/>
      <c r="CG31" s="15"/>
      <c r="CH31" s="15"/>
      <c r="CI31" s="15"/>
      <c r="CJ31" s="15"/>
      <c r="CK31" s="15"/>
      <c r="CL31" s="15"/>
      <c r="CM31" s="15"/>
      <c r="CN31" s="15"/>
      <c r="CO31" s="15"/>
      <c r="CP31" s="15"/>
      <c r="CQ31" s="15"/>
      <c r="CR31" s="15"/>
      <c r="CS31" s="15"/>
      <c r="CT31" s="15"/>
      <c r="CU31" s="15"/>
      <c r="CV31" s="15"/>
      <c r="CW31" s="15"/>
      <c r="CX31" s="15"/>
      <c r="CY31" s="15"/>
      <c r="CZ31" s="15"/>
      <c r="DA31" s="15"/>
      <c r="DB31" s="15"/>
      <c r="DC31" s="15"/>
      <c r="DD31" s="15"/>
      <c r="DE31" s="15"/>
      <c r="DF31" s="15"/>
      <c r="DG31" s="15"/>
      <c r="DH31" s="15"/>
      <c r="DI31" s="15"/>
      <c r="DJ31" s="15"/>
      <c r="DK31" s="15"/>
      <c r="DL31" s="15"/>
      <c r="DM31" s="15"/>
      <c r="DN31" s="15"/>
      <c r="DO31" s="15"/>
      <c r="DP31" s="15"/>
      <c r="DQ31" s="15"/>
      <c r="DR31" s="15"/>
      <c r="DS31" s="15"/>
      <c r="DT31" s="15"/>
      <c r="DU31" s="15"/>
      <c r="DV31" s="15"/>
      <c r="DW31" s="15"/>
      <c r="DX31" s="15"/>
      <c r="DY31" s="15"/>
      <c r="DZ31" s="15"/>
      <c r="EA31" s="15"/>
      <c r="EB31" s="15"/>
      <c r="EC31" s="15"/>
      <c r="ED31" s="15"/>
      <c r="EE31" s="15"/>
      <c r="EF31" s="15"/>
      <c r="EG31" s="15"/>
      <c r="EH31" s="15"/>
      <c r="EI31" s="15"/>
      <c r="EJ31" s="15"/>
      <c r="EK31" s="15"/>
      <c r="EL31" s="15"/>
      <c r="EM31" s="15"/>
      <c r="EN31" s="15"/>
      <c r="EO31" s="15"/>
      <c r="EP31" s="15"/>
      <c r="EQ31" s="15"/>
      <c r="ER31" s="15"/>
      <c r="ES31" s="15"/>
      <c r="ET31" s="15"/>
      <c r="EU31" s="15"/>
      <c r="EV31" s="15"/>
      <c r="EW31" s="15"/>
      <c r="EX31" s="15"/>
      <c r="EY31" s="15"/>
      <c r="EZ31" s="15"/>
      <c r="FA31" s="15"/>
      <c r="FB31" s="15"/>
      <c r="FC31" s="15"/>
      <c r="FD31" s="15"/>
      <c r="FE31" s="15"/>
      <c r="FF31" s="15"/>
      <c r="FG31" s="15"/>
      <c r="FH31" s="15"/>
      <c r="FI31" s="15"/>
      <c r="FJ31" s="15"/>
      <c r="FK31" s="15"/>
      <c r="FL31" s="15"/>
      <c r="FM31" s="15"/>
      <c r="FN31" s="15"/>
      <c r="FO31" s="15"/>
      <c r="FP31" s="15"/>
      <c r="FQ31" s="15"/>
      <c r="FR31" s="15"/>
      <c r="FS31" s="15"/>
      <c r="FT31" s="15"/>
      <c r="FU31" s="15"/>
      <c r="FV31" s="15"/>
      <c r="FW31" s="15"/>
      <c r="FX31" s="15"/>
      <c r="FY31" s="15"/>
      <c r="FZ31" s="15"/>
      <c r="GA31" s="15"/>
      <c r="GB31" s="15"/>
      <c r="GC31" s="15"/>
      <c r="GD31" s="15"/>
      <c r="GE31" s="15"/>
      <c r="GF31" s="15"/>
      <c r="GG31" s="15"/>
      <c r="GH31" s="15"/>
      <c r="GI31" s="15"/>
      <c r="GJ31" s="15"/>
      <c r="GK31" s="15"/>
      <c r="GL31" s="15"/>
      <c r="GM31" s="15"/>
      <c r="GN31" s="15"/>
      <c r="GO31" s="15"/>
      <c r="GP31" s="15"/>
      <c r="GQ31" s="15"/>
      <c r="GR31" s="15"/>
      <c r="GS31" s="15"/>
      <c r="GT31" s="15"/>
      <c r="GU31" s="15"/>
      <c r="GV31" s="15"/>
      <c r="GW31" s="15"/>
      <c r="GX31" s="15"/>
      <c r="GY31" s="15"/>
      <c r="GZ31" s="15"/>
      <c r="HA31" s="15"/>
      <c r="HB31" s="15"/>
      <c r="HC31" s="15"/>
      <c r="HD31" s="15"/>
      <c r="HE31" s="15"/>
      <c r="HF31" s="15"/>
      <c r="HG31" s="15"/>
      <c r="HH31" s="15"/>
      <c r="HI31" s="15"/>
      <c r="HJ31" s="15"/>
      <c r="HK31" s="15"/>
      <c r="HL31" s="15"/>
      <c r="HM31" s="15"/>
      <c r="HN31" s="15"/>
      <c r="HO31" s="15"/>
      <c r="HP31" s="15"/>
      <c r="HQ31" s="15"/>
      <c r="HR31" s="15"/>
      <c r="HS31" s="15"/>
      <c r="HT31" s="15"/>
      <c r="HU31" s="15"/>
      <c r="HV31" s="15"/>
    </row>
    <row r="32" spans="1:230" customFormat="1">
      <c r="A32" s="42"/>
      <c r="B32" s="45"/>
      <c r="C32" s="15"/>
      <c r="D32" s="56"/>
      <c r="E32" s="45"/>
      <c r="F32" s="45"/>
      <c r="G32" s="15"/>
      <c r="H32" s="15"/>
      <c r="I32" s="15"/>
      <c r="J32" s="15"/>
      <c r="K32" s="80"/>
      <c r="L32" s="80"/>
      <c r="M32" s="80"/>
      <c r="N32" s="80"/>
      <c r="O32" s="45"/>
      <c r="P32" s="45"/>
      <c r="Q32" s="45"/>
      <c r="R32" s="45"/>
      <c r="S32" s="45"/>
      <c r="T32" s="45"/>
      <c r="U32" s="45"/>
      <c r="V32" s="45"/>
      <c r="W32" s="45"/>
      <c r="X32" s="45"/>
      <c r="Y32" s="45"/>
      <c r="Z32" s="45"/>
      <c r="AA32" s="45"/>
      <c r="AB32" s="42"/>
      <c r="AC32" s="15"/>
      <c r="AD32" s="15"/>
      <c r="AE32" s="15"/>
      <c r="AF32" s="15"/>
      <c r="AG32" s="15"/>
      <c r="AH32" s="15"/>
      <c r="AI32" s="15"/>
      <c r="AJ32" s="15"/>
      <c r="AK32" s="15"/>
      <c r="AL32" s="15"/>
      <c r="AM32" s="15"/>
      <c r="AN32" s="15"/>
      <c r="AO32" s="15"/>
      <c r="AP32" s="15"/>
      <c r="AQ32" s="15"/>
      <c r="AR32" s="15"/>
      <c r="AS32" s="15"/>
      <c r="AT32" s="15"/>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c r="BY32" s="15"/>
      <c r="BZ32" s="15"/>
      <c r="CA32" s="15"/>
      <c r="CB32" s="15"/>
      <c r="CC32" s="15"/>
      <c r="CD32" s="15"/>
      <c r="CE32" s="15"/>
      <c r="CF32" s="15"/>
      <c r="CG32" s="15"/>
      <c r="CH32" s="15"/>
      <c r="CI32" s="15"/>
      <c r="CJ32" s="15"/>
      <c r="CK32" s="15"/>
      <c r="CL32" s="15"/>
      <c r="CM32" s="15"/>
      <c r="CN32" s="15"/>
      <c r="CO32" s="15"/>
      <c r="CP32" s="15"/>
      <c r="CQ32" s="15"/>
      <c r="CR32" s="15"/>
      <c r="CS32" s="15"/>
      <c r="CT32" s="15"/>
      <c r="CU32" s="15"/>
      <c r="CV32" s="15"/>
      <c r="CW32" s="15"/>
      <c r="CX32" s="15"/>
      <c r="CY32" s="15"/>
      <c r="CZ32" s="15"/>
      <c r="DA32" s="15"/>
      <c r="DB32" s="15"/>
      <c r="DC32" s="15"/>
      <c r="DD32" s="15"/>
      <c r="DE32" s="15"/>
      <c r="DF32" s="15"/>
      <c r="DG32" s="15"/>
      <c r="DH32" s="15"/>
      <c r="DI32" s="15"/>
      <c r="DJ32" s="15"/>
      <c r="DK32" s="15"/>
      <c r="DL32" s="15"/>
      <c r="DM32" s="15"/>
      <c r="DN32" s="15"/>
      <c r="DO32" s="15"/>
      <c r="DP32" s="15"/>
      <c r="DQ32" s="15"/>
      <c r="DR32" s="15"/>
      <c r="DS32" s="15"/>
      <c r="DT32" s="15"/>
      <c r="DU32" s="15"/>
      <c r="DV32" s="15"/>
      <c r="DW32" s="15"/>
      <c r="DX32" s="15"/>
      <c r="DY32" s="15"/>
      <c r="DZ32" s="15"/>
      <c r="EA32" s="15"/>
      <c r="EB32" s="15"/>
      <c r="EC32" s="15"/>
      <c r="ED32" s="15"/>
      <c r="EE32" s="15"/>
      <c r="EF32" s="15"/>
      <c r="EG32" s="15"/>
      <c r="EH32" s="15"/>
      <c r="EI32" s="15"/>
      <c r="EJ32" s="15"/>
      <c r="EK32" s="15"/>
      <c r="EL32" s="15"/>
      <c r="EM32" s="15"/>
      <c r="EN32" s="15"/>
      <c r="EO32" s="15"/>
      <c r="EP32" s="15"/>
      <c r="EQ32" s="15"/>
      <c r="ER32" s="15"/>
      <c r="ES32" s="15"/>
      <c r="ET32" s="15"/>
      <c r="EU32" s="15"/>
      <c r="EV32" s="15"/>
      <c r="EW32" s="15"/>
      <c r="EX32" s="15"/>
      <c r="EY32" s="15"/>
      <c r="EZ32" s="15"/>
      <c r="FA32" s="15"/>
      <c r="FB32" s="15"/>
      <c r="FC32" s="15"/>
      <c r="FD32" s="15"/>
      <c r="FE32" s="15"/>
      <c r="FF32" s="15"/>
      <c r="FG32" s="15"/>
      <c r="FH32" s="15"/>
      <c r="FI32" s="15"/>
      <c r="FJ32" s="15"/>
      <c r="FK32" s="15"/>
      <c r="FL32" s="15"/>
      <c r="FM32" s="15"/>
      <c r="FN32" s="15"/>
      <c r="FO32" s="15"/>
      <c r="FP32" s="15"/>
      <c r="FQ32" s="15"/>
      <c r="FR32" s="15"/>
      <c r="FS32" s="15"/>
      <c r="FT32" s="15"/>
      <c r="FU32" s="15"/>
      <c r="FV32" s="15"/>
      <c r="FW32" s="15"/>
      <c r="FX32" s="15"/>
      <c r="FY32" s="15"/>
      <c r="FZ32" s="15"/>
      <c r="GA32" s="15"/>
      <c r="GB32" s="15"/>
      <c r="GC32" s="15"/>
      <c r="GD32" s="15"/>
      <c r="GE32" s="15"/>
      <c r="GF32" s="15"/>
      <c r="GG32" s="15"/>
      <c r="GH32" s="15"/>
      <c r="GI32" s="15"/>
      <c r="GJ32" s="15"/>
      <c r="GK32" s="15"/>
      <c r="GL32" s="15"/>
      <c r="GM32" s="15"/>
      <c r="GN32" s="15"/>
      <c r="GO32" s="15"/>
      <c r="GP32" s="15"/>
      <c r="GQ32" s="15"/>
      <c r="GR32" s="15"/>
      <c r="GS32" s="15"/>
      <c r="GT32" s="15"/>
      <c r="GU32" s="15"/>
      <c r="GV32" s="15"/>
      <c r="GW32" s="15"/>
      <c r="GX32" s="15"/>
      <c r="GY32" s="15"/>
      <c r="GZ32" s="15"/>
      <c r="HA32" s="15"/>
      <c r="HB32" s="15"/>
      <c r="HC32" s="15"/>
      <c r="HD32" s="15"/>
      <c r="HE32" s="15"/>
      <c r="HF32" s="15"/>
      <c r="HG32" s="15"/>
      <c r="HH32" s="15"/>
      <c r="HI32" s="15"/>
      <c r="HJ32" s="15"/>
      <c r="HK32" s="15"/>
      <c r="HL32" s="15"/>
      <c r="HM32" s="15"/>
      <c r="HN32" s="15"/>
      <c r="HO32" s="15"/>
      <c r="HP32" s="15"/>
      <c r="HQ32" s="15"/>
      <c r="HR32" s="15"/>
      <c r="HS32" s="15"/>
      <c r="HT32" s="15"/>
      <c r="HU32" s="15"/>
      <c r="HV32" s="15"/>
    </row>
    <row r="33" spans="1:230" customFormat="1">
      <c r="A33" s="42"/>
      <c r="B33" s="45"/>
      <c r="C33" s="56"/>
      <c r="D33" s="56"/>
      <c r="E33" s="45"/>
      <c r="F33" s="45"/>
      <c r="G33" s="15"/>
      <c r="H33" s="15"/>
      <c r="I33" s="15"/>
      <c r="J33" s="15"/>
      <c r="K33" s="80"/>
      <c r="L33" s="80"/>
      <c r="M33" s="80"/>
      <c r="N33" s="80"/>
      <c r="O33" s="45"/>
      <c r="P33" s="45"/>
      <c r="Q33" s="45"/>
      <c r="R33" s="45"/>
      <c r="S33" s="45"/>
      <c r="T33" s="45"/>
      <c r="U33" s="45"/>
      <c r="V33" s="45"/>
      <c r="W33" s="45"/>
      <c r="X33" s="45"/>
      <c r="Y33" s="45"/>
      <c r="Z33" s="45"/>
      <c r="AA33" s="45"/>
      <c r="AB33" s="42"/>
      <c r="AC33" s="15"/>
      <c r="AD33" s="15"/>
      <c r="AE33" s="15"/>
      <c r="AF33" s="15"/>
      <c r="AG33" s="15"/>
      <c r="AH33" s="15"/>
      <c r="AI33" s="15"/>
      <c r="AJ33" s="15"/>
      <c r="AK33" s="15"/>
      <c r="AL33" s="15"/>
      <c r="AM33" s="15"/>
      <c r="AN33" s="15"/>
      <c r="AO33" s="15"/>
      <c r="AP33" s="15"/>
      <c r="AQ33" s="15"/>
      <c r="AR33" s="15"/>
      <c r="AS33" s="15"/>
      <c r="AT33" s="15"/>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c r="BY33" s="15"/>
      <c r="BZ33" s="15"/>
      <c r="CA33" s="15"/>
      <c r="CB33" s="15"/>
      <c r="CC33" s="15"/>
      <c r="CD33" s="15"/>
      <c r="CE33" s="15"/>
      <c r="CF33" s="15"/>
      <c r="CG33" s="15"/>
      <c r="CH33" s="15"/>
      <c r="CI33" s="15"/>
      <c r="CJ33" s="15"/>
      <c r="CK33" s="15"/>
      <c r="CL33" s="15"/>
      <c r="CM33" s="15"/>
      <c r="CN33" s="15"/>
      <c r="CO33" s="15"/>
      <c r="CP33" s="15"/>
      <c r="CQ33" s="15"/>
      <c r="CR33" s="15"/>
      <c r="CS33" s="15"/>
      <c r="CT33" s="15"/>
      <c r="CU33" s="15"/>
      <c r="CV33" s="15"/>
      <c r="CW33" s="15"/>
      <c r="CX33" s="15"/>
      <c r="CY33" s="15"/>
      <c r="CZ33" s="15"/>
      <c r="DA33" s="15"/>
      <c r="DB33" s="15"/>
      <c r="DC33" s="15"/>
      <c r="DD33" s="15"/>
      <c r="DE33" s="15"/>
      <c r="DF33" s="15"/>
      <c r="DG33" s="15"/>
      <c r="DH33" s="15"/>
      <c r="DI33" s="15"/>
      <c r="DJ33" s="15"/>
      <c r="DK33" s="15"/>
      <c r="DL33" s="15"/>
      <c r="DM33" s="15"/>
      <c r="DN33" s="15"/>
      <c r="DO33" s="15"/>
      <c r="DP33" s="15"/>
      <c r="DQ33" s="15"/>
      <c r="DR33" s="15"/>
      <c r="DS33" s="15"/>
      <c r="DT33" s="15"/>
      <c r="DU33" s="15"/>
      <c r="DV33" s="15"/>
      <c r="DW33" s="15"/>
      <c r="DX33" s="15"/>
      <c r="DY33" s="15"/>
      <c r="DZ33" s="15"/>
      <c r="EA33" s="15"/>
      <c r="EB33" s="15"/>
      <c r="EC33" s="15"/>
      <c r="ED33" s="15"/>
      <c r="EE33" s="15"/>
      <c r="EF33" s="15"/>
      <c r="EG33" s="15"/>
      <c r="EH33" s="15"/>
      <c r="EI33" s="15"/>
      <c r="EJ33" s="15"/>
      <c r="EK33" s="15"/>
      <c r="EL33" s="15"/>
      <c r="EM33" s="15"/>
      <c r="EN33" s="15"/>
      <c r="EO33" s="15"/>
      <c r="EP33" s="15"/>
      <c r="EQ33" s="15"/>
      <c r="ER33" s="15"/>
      <c r="ES33" s="15"/>
      <c r="ET33" s="15"/>
      <c r="EU33" s="15"/>
      <c r="EV33" s="15"/>
      <c r="EW33" s="15"/>
      <c r="EX33" s="15"/>
      <c r="EY33" s="15"/>
      <c r="EZ33" s="15"/>
      <c r="FA33" s="15"/>
      <c r="FB33" s="15"/>
      <c r="FC33" s="15"/>
      <c r="FD33" s="15"/>
      <c r="FE33" s="15"/>
      <c r="FF33" s="15"/>
      <c r="FG33" s="15"/>
      <c r="FH33" s="15"/>
      <c r="FI33" s="15"/>
      <c r="FJ33" s="15"/>
      <c r="FK33" s="15"/>
      <c r="FL33" s="15"/>
      <c r="FM33" s="15"/>
      <c r="FN33" s="15"/>
      <c r="FO33" s="15"/>
      <c r="FP33" s="15"/>
      <c r="FQ33" s="15"/>
      <c r="FR33" s="15"/>
      <c r="FS33" s="15"/>
      <c r="FT33" s="15"/>
      <c r="FU33" s="15"/>
      <c r="FV33" s="15"/>
      <c r="FW33" s="15"/>
      <c r="FX33" s="15"/>
      <c r="FY33" s="15"/>
      <c r="FZ33" s="15"/>
      <c r="GA33" s="15"/>
      <c r="GB33" s="15"/>
      <c r="GC33" s="15"/>
      <c r="GD33" s="15"/>
      <c r="GE33" s="15"/>
      <c r="GF33" s="15"/>
      <c r="GG33" s="15"/>
      <c r="GH33" s="15"/>
      <c r="GI33" s="15"/>
      <c r="GJ33" s="15"/>
      <c r="GK33" s="15"/>
      <c r="GL33" s="15"/>
      <c r="GM33" s="15"/>
      <c r="GN33" s="15"/>
      <c r="GO33" s="15"/>
      <c r="GP33" s="15"/>
      <c r="GQ33" s="15"/>
      <c r="GR33" s="15"/>
      <c r="GS33" s="15"/>
      <c r="GT33" s="15"/>
      <c r="GU33" s="15"/>
      <c r="GV33" s="15"/>
      <c r="GW33" s="15"/>
      <c r="GX33" s="15"/>
      <c r="GY33" s="15"/>
      <c r="GZ33" s="15"/>
      <c r="HA33" s="15"/>
      <c r="HB33" s="15"/>
      <c r="HC33" s="15"/>
      <c r="HD33" s="15"/>
      <c r="HE33" s="15"/>
      <c r="HF33" s="15"/>
      <c r="HG33" s="15"/>
      <c r="HH33" s="15"/>
      <c r="HI33" s="15"/>
      <c r="HJ33" s="15"/>
      <c r="HK33" s="15"/>
      <c r="HL33" s="15"/>
      <c r="HM33" s="15"/>
      <c r="HN33" s="15"/>
      <c r="HO33" s="15"/>
      <c r="HP33" s="15"/>
      <c r="HQ33" s="15"/>
      <c r="HR33" s="15"/>
      <c r="HS33" s="15"/>
      <c r="HT33" s="15"/>
      <c r="HU33" s="15"/>
      <c r="HV33" s="15"/>
    </row>
    <row r="34" spans="1:230" customFormat="1">
      <c r="A34" s="42"/>
      <c r="B34" s="45"/>
      <c r="C34" s="56"/>
      <c r="D34" s="56"/>
      <c r="E34" s="45"/>
      <c r="F34" s="45"/>
      <c r="G34" s="15"/>
      <c r="H34" s="15"/>
      <c r="I34" s="15"/>
      <c r="J34" s="15"/>
      <c r="K34" s="80"/>
      <c r="L34" s="80"/>
      <c r="M34" s="80"/>
      <c r="N34" s="80"/>
      <c r="O34" s="45"/>
      <c r="P34" s="45"/>
      <c r="Q34" s="45"/>
      <c r="R34" s="45"/>
      <c r="S34" s="45"/>
      <c r="T34" s="45"/>
      <c r="U34" s="45"/>
      <c r="V34" s="45"/>
      <c r="W34" s="45"/>
      <c r="X34" s="45"/>
      <c r="Y34" s="45"/>
      <c r="Z34" s="45"/>
      <c r="AA34" s="45"/>
      <c r="AB34" s="42"/>
      <c r="AC34" s="15"/>
      <c r="AD34" s="15"/>
      <c r="AE34" s="15"/>
      <c r="AF34" s="15"/>
      <c r="AG34" s="15"/>
      <c r="AH34" s="15"/>
      <c r="AI34" s="15"/>
      <c r="AJ34" s="15"/>
      <c r="AK34" s="15"/>
      <c r="AL34" s="15"/>
      <c r="AM34" s="15"/>
      <c r="AN34" s="15"/>
      <c r="AO34" s="15"/>
      <c r="AP34" s="15"/>
      <c r="AQ34" s="15"/>
      <c r="AR34" s="15"/>
      <c r="AS34" s="15"/>
      <c r="AT34" s="15"/>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c r="BY34" s="15"/>
      <c r="BZ34" s="15"/>
      <c r="CA34" s="15"/>
      <c r="CB34" s="15"/>
      <c r="CC34" s="15"/>
      <c r="CD34" s="15"/>
      <c r="CE34" s="15"/>
      <c r="CF34" s="15"/>
      <c r="CG34" s="15"/>
      <c r="CH34" s="15"/>
      <c r="CI34" s="15"/>
      <c r="CJ34" s="15"/>
      <c r="CK34" s="15"/>
      <c r="CL34" s="15"/>
      <c r="CM34" s="15"/>
      <c r="CN34" s="15"/>
      <c r="CO34" s="15"/>
      <c r="CP34" s="15"/>
      <c r="CQ34" s="15"/>
      <c r="CR34" s="15"/>
      <c r="CS34" s="15"/>
      <c r="CT34" s="15"/>
      <c r="CU34" s="15"/>
      <c r="CV34" s="15"/>
      <c r="CW34" s="15"/>
      <c r="CX34" s="15"/>
      <c r="CY34" s="15"/>
      <c r="CZ34" s="15"/>
      <c r="DA34" s="15"/>
      <c r="DB34" s="15"/>
      <c r="DC34" s="15"/>
      <c r="DD34" s="15"/>
      <c r="DE34" s="15"/>
      <c r="DF34" s="15"/>
      <c r="DG34" s="15"/>
      <c r="DH34" s="15"/>
      <c r="DI34" s="15"/>
      <c r="DJ34" s="15"/>
      <c r="DK34" s="15"/>
      <c r="DL34" s="15"/>
      <c r="DM34" s="15"/>
      <c r="DN34" s="15"/>
      <c r="DO34" s="15"/>
      <c r="DP34" s="15"/>
      <c r="DQ34" s="15"/>
      <c r="DR34" s="15"/>
      <c r="DS34" s="15"/>
      <c r="DT34" s="15"/>
      <c r="DU34" s="15"/>
      <c r="DV34" s="15"/>
      <c r="DW34" s="15"/>
      <c r="DX34" s="15"/>
      <c r="DY34" s="15"/>
      <c r="DZ34" s="15"/>
      <c r="EA34" s="15"/>
      <c r="EB34" s="15"/>
      <c r="EC34" s="15"/>
      <c r="ED34" s="15"/>
      <c r="EE34" s="15"/>
      <c r="EF34" s="15"/>
      <c r="EG34" s="15"/>
      <c r="EH34" s="15"/>
      <c r="EI34" s="15"/>
      <c r="EJ34" s="15"/>
      <c r="EK34" s="15"/>
      <c r="EL34" s="15"/>
      <c r="EM34" s="15"/>
      <c r="EN34" s="15"/>
      <c r="EO34" s="15"/>
      <c r="EP34" s="15"/>
      <c r="EQ34" s="15"/>
      <c r="ER34" s="15"/>
      <c r="ES34" s="15"/>
      <c r="ET34" s="15"/>
      <c r="EU34" s="15"/>
      <c r="EV34" s="15"/>
      <c r="EW34" s="15"/>
      <c r="EX34" s="15"/>
      <c r="EY34" s="15"/>
      <c r="EZ34" s="15"/>
      <c r="FA34" s="15"/>
      <c r="FB34" s="15"/>
      <c r="FC34" s="15"/>
      <c r="FD34" s="15"/>
      <c r="FE34" s="15"/>
      <c r="FF34" s="15"/>
      <c r="FG34" s="15"/>
      <c r="FH34" s="15"/>
      <c r="FI34" s="15"/>
      <c r="FJ34" s="15"/>
      <c r="FK34" s="15"/>
      <c r="FL34" s="15"/>
      <c r="FM34" s="15"/>
      <c r="FN34" s="15"/>
      <c r="FO34" s="15"/>
      <c r="FP34" s="15"/>
      <c r="FQ34" s="15"/>
      <c r="FR34" s="15"/>
      <c r="FS34" s="15"/>
      <c r="FT34" s="15"/>
      <c r="FU34" s="15"/>
      <c r="FV34" s="15"/>
      <c r="FW34" s="15"/>
      <c r="FX34" s="15"/>
      <c r="FY34" s="15"/>
      <c r="FZ34" s="15"/>
      <c r="GA34" s="15"/>
      <c r="GB34" s="15"/>
      <c r="GC34" s="15"/>
      <c r="GD34" s="15"/>
      <c r="GE34" s="15"/>
      <c r="GF34" s="15"/>
      <c r="GG34" s="15"/>
      <c r="GH34" s="15"/>
      <c r="GI34" s="15"/>
      <c r="GJ34" s="15"/>
      <c r="GK34" s="15"/>
      <c r="GL34" s="15"/>
      <c r="GM34" s="15"/>
      <c r="GN34" s="15"/>
      <c r="GO34" s="15"/>
      <c r="GP34" s="15"/>
      <c r="GQ34" s="15"/>
      <c r="GR34" s="15"/>
      <c r="GS34" s="15"/>
      <c r="GT34" s="15"/>
      <c r="GU34" s="15"/>
      <c r="GV34" s="15"/>
      <c r="GW34" s="15"/>
      <c r="GX34" s="15"/>
      <c r="GY34" s="15"/>
      <c r="GZ34" s="15"/>
      <c r="HA34" s="15"/>
      <c r="HB34" s="15"/>
      <c r="HC34" s="15"/>
      <c r="HD34" s="15"/>
      <c r="HE34" s="15"/>
      <c r="HF34" s="15"/>
      <c r="HG34" s="15"/>
      <c r="HH34" s="15"/>
      <c r="HI34" s="15"/>
      <c r="HJ34" s="15"/>
      <c r="HK34" s="15"/>
      <c r="HL34" s="15"/>
      <c r="HM34" s="15"/>
      <c r="HN34" s="15"/>
      <c r="HO34" s="15"/>
      <c r="HP34" s="15"/>
      <c r="HQ34" s="15"/>
      <c r="HR34" s="15"/>
      <c r="HS34" s="15"/>
      <c r="HT34" s="15"/>
      <c r="HU34" s="15"/>
      <c r="HV34" s="15"/>
    </row>
    <row r="35" spans="1:230" customFormat="1">
      <c r="A35" s="42"/>
      <c r="B35" s="47"/>
      <c r="C35" s="47"/>
      <c r="D35" s="47"/>
      <c r="E35" s="47"/>
      <c r="F35" s="47"/>
      <c r="G35" s="47"/>
      <c r="H35" s="47"/>
      <c r="I35" s="47"/>
      <c r="J35" s="47"/>
      <c r="K35" s="47"/>
      <c r="L35" s="47"/>
      <c r="M35" s="47"/>
      <c r="N35" s="47"/>
      <c r="O35" s="47"/>
      <c r="P35" s="47"/>
      <c r="Q35" s="47"/>
      <c r="R35" s="47"/>
      <c r="S35" s="47"/>
      <c r="T35" s="47"/>
      <c r="U35" s="47"/>
      <c r="V35" s="47"/>
      <c r="W35" s="47"/>
      <c r="X35" s="47"/>
      <c r="Y35" s="47"/>
      <c r="Z35" s="47"/>
      <c r="AA35" s="47"/>
      <c r="AB35" s="42"/>
      <c r="AC35" s="15"/>
      <c r="AD35" s="15"/>
      <c r="AE35" s="15"/>
      <c r="AF35" s="15"/>
      <c r="AG35" s="15"/>
      <c r="AH35" s="15"/>
      <c r="AI35" s="15"/>
      <c r="AJ35" s="15"/>
      <c r="AK35" s="15"/>
      <c r="AL35" s="15"/>
      <c r="AM35" s="15"/>
      <c r="AN35" s="15"/>
      <c r="AO35" s="15"/>
      <c r="AP35" s="15"/>
      <c r="AQ35" s="15"/>
      <c r="AR35" s="15"/>
      <c r="AS35" s="15"/>
      <c r="AT35" s="15"/>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c r="BY35" s="15"/>
      <c r="BZ35" s="15"/>
      <c r="CA35" s="15"/>
      <c r="CB35" s="15"/>
      <c r="CC35" s="15"/>
      <c r="CD35" s="15"/>
      <c r="CE35" s="15"/>
      <c r="CF35" s="15"/>
      <c r="CG35" s="15"/>
      <c r="CH35" s="15"/>
      <c r="CI35" s="15"/>
      <c r="CJ35" s="15"/>
      <c r="CK35" s="15"/>
      <c r="CL35" s="15"/>
      <c r="CM35" s="15"/>
      <c r="CN35" s="15"/>
      <c r="CO35" s="15"/>
      <c r="CP35" s="15"/>
      <c r="CQ35" s="15"/>
      <c r="CR35" s="15"/>
      <c r="CS35" s="15"/>
      <c r="CT35" s="15"/>
      <c r="CU35" s="15"/>
      <c r="CV35" s="15"/>
      <c r="CW35" s="15"/>
      <c r="CX35" s="15"/>
      <c r="CY35" s="15"/>
      <c r="CZ35" s="15"/>
      <c r="DA35" s="15"/>
      <c r="DB35" s="15"/>
      <c r="DC35" s="15"/>
      <c r="DD35" s="15"/>
      <c r="DE35" s="15"/>
      <c r="DF35" s="15"/>
      <c r="DG35" s="15"/>
      <c r="DH35" s="15"/>
      <c r="DI35" s="15"/>
      <c r="DJ35" s="15"/>
      <c r="DK35" s="15"/>
      <c r="DL35" s="15"/>
      <c r="DM35" s="15"/>
      <c r="DN35" s="15"/>
      <c r="DO35" s="15"/>
      <c r="DP35" s="15"/>
      <c r="DQ35" s="15"/>
      <c r="DR35" s="15"/>
      <c r="DS35" s="15"/>
      <c r="DT35" s="15"/>
      <c r="DU35" s="15"/>
      <c r="DV35" s="15"/>
      <c r="DW35" s="15"/>
      <c r="DX35" s="15"/>
      <c r="DY35" s="15"/>
      <c r="DZ35" s="15"/>
      <c r="EA35" s="15"/>
      <c r="EB35" s="15"/>
      <c r="EC35" s="15"/>
      <c r="ED35" s="15"/>
      <c r="EE35" s="15"/>
      <c r="EF35" s="15"/>
      <c r="EG35" s="15"/>
      <c r="EH35" s="15"/>
      <c r="EI35" s="15"/>
      <c r="EJ35" s="15"/>
      <c r="EK35" s="15"/>
      <c r="EL35" s="15"/>
      <c r="EM35" s="15"/>
      <c r="EN35" s="15"/>
      <c r="EO35" s="15"/>
      <c r="EP35" s="15"/>
      <c r="EQ35" s="15"/>
      <c r="ER35" s="15"/>
      <c r="ES35" s="15"/>
      <c r="ET35" s="15"/>
      <c r="EU35" s="15"/>
      <c r="EV35" s="15"/>
      <c r="EW35" s="15"/>
      <c r="EX35" s="15"/>
      <c r="EY35" s="15"/>
      <c r="EZ35" s="15"/>
      <c r="FA35" s="15"/>
      <c r="FB35" s="15"/>
      <c r="FC35" s="15"/>
      <c r="FD35" s="15"/>
      <c r="FE35" s="15"/>
      <c r="FF35" s="15"/>
      <c r="FG35" s="15"/>
      <c r="FH35" s="15"/>
      <c r="FI35" s="15"/>
      <c r="FJ35" s="15"/>
      <c r="FK35" s="15"/>
      <c r="FL35" s="15"/>
      <c r="FM35" s="15"/>
      <c r="FN35" s="15"/>
      <c r="FO35" s="15"/>
      <c r="FP35" s="15"/>
      <c r="FQ35" s="15"/>
      <c r="FR35" s="15"/>
      <c r="FS35" s="15"/>
      <c r="FT35" s="15"/>
      <c r="FU35" s="15"/>
      <c r="FV35" s="15"/>
      <c r="FW35" s="15"/>
      <c r="FX35" s="15"/>
      <c r="FY35" s="15"/>
      <c r="FZ35" s="15"/>
      <c r="GA35" s="15"/>
      <c r="GB35" s="15"/>
      <c r="GC35" s="15"/>
      <c r="GD35" s="15"/>
      <c r="GE35" s="15"/>
      <c r="GF35" s="15"/>
      <c r="GG35" s="15"/>
      <c r="GH35" s="15"/>
      <c r="GI35" s="15"/>
      <c r="GJ35" s="15"/>
      <c r="GK35" s="15"/>
      <c r="GL35" s="15"/>
      <c r="GM35" s="15"/>
      <c r="GN35" s="15"/>
      <c r="GO35" s="15"/>
      <c r="GP35" s="15"/>
      <c r="GQ35" s="15"/>
      <c r="GR35" s="15"/>
      <c r="GS35" s="15"/>
      <c r="GT35" s="15"/>
      <c r="GU35" s="15"/>
      <c r="GV35" s="15"/>
      <c r="GW35" s="15"/>
      <c r="GX35" s="15"/>
      <c r="GY35" s="15"/>
      <c r="GZ35" s="15"/>
      <c r="HA35" s="15"/>
      <c r="HB35" s="15"/>
      <c r="HC35" s="15"/>
      <c r="HD35" s="15"/>
      <c r="HE35" s="15"/>
      <c r="HF35" s="15"/>
      <c r="HG35" s="15"/>
      <c r="HH35" s="15"/>
      <c r="HI35" s="15"/>
      <c r="HJ35" s="15"/>
      <c r="HK35" s="15"/>
      <c r="HL35" s="15"/>
      <c r="HM35" s="15"/>
      <c r="HN35" s="15"/>
      <c r="HO35" s="15"/>
      <c r="HP35" s="15"/>
      <c r="HQ35" s="15"/>
      <c r="HR35" s="15"/>
      <c r="HS35" s="15"/>
      <c r="HT35" s="15"/>
      <c r="HU35" s="15"/>
      <c r="HV35" s="15"/>
    </row>
    <row r="36" spans="1:230" customFormat="1" ht="21">
      <c r="A36" s="42"/>
      <c r="B36" s="47"/>
      <c r="C36" s="53" t="s">
        <v>535</v>
      </c>
      <c r="D36" s="47"/>
      <c r="E36" s="47"/>
      <c r="F36" s="47"/>
      <c r="G36" s="47"/>
      <c r="H36" s="47"/>
      <c r="I36" s="47"/>
      <c r="J36" s="47"/>
      <c r="K36" s="47"/>
      <c r="L36" s="47"/>
      <c r="M36" s="47"/>
      <c r="N36" s="47"/>
      <c r="O36" s="47"/>
      <c r="P36" s="47"/>
      <c r="Q36" s="47"/>
      <c r="R36" s="47"/>
      <c r="S36" s="47"/>
      <c r="T36" s="47"/>
      <c r="U36" s="47"/>
      <c r="V36" s="47"/>
      <c r="W36" s="47"/>
      <c r="X36" s="47"/>
      <c r="Y36" s="47"/>
      <c r="Z36" s="47"/>
      <c r="AA36" s="47"/>
      <c r="AB36" s="42"/>
      <c r="AC36" s="15"/>
      <c r="AD36" s="15"/>
      <c r="AE36" s="15"/>
      <c r="AF36" s="15"/>
      <c r="AG36" s="15"/>
      <c r="AH36" s="15"/>
      <c r="AI36" s="15"/>
      <c r="AJ36" s="15"/>
      <c r="AK36" s="15"/>
      <c r="AL36" s="15"/>
      <c r="AM36" s="15"/>
      <c r="AN36" s="15"/>
      <c r="AO36" s="15"/>
      <c r="AP36" s="15"/>
      <c r="AQ36" s="15"/>
      <c r="AR36" s="15"/>
      <c r="AS36" s="15"/>
      <c r="AT36" s="15"/>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c r="BY36" s="15"/>
      <c r="BZ36" s="15"/>
      <c r="CA36" s="15"/>
      <c r="CB36" s="15"/>
      <c r="CC36" s="15"/>
      <c r="CD36" s="15"/>
      <c r="CE36" s="15"/>
      <c r="CF36" s="15"/>
      <c r="CG36" s="15"/>
      <c r="CH36" s="15"/>
      <c r="CI36" s="15"/>
      <c r="CJ36" s="15"/>
      <c r="CK36" s="15"/>
      <c r="CL36" s="15"/>
      <c r="CM36" s="15"/>
      <c r="CN36" s="15"/>
      <c r="CO36" s="15"/>
      <c r="CP36" s="15"/>
      <c r="CQ36" s="15"/>
      <c r="CR36" s="15"/>
      <c r="CS36" s="15"/>
      <c r="CT36" s="15"/>
      <c r="CU36" s="15"/>
      <c r="CV36" s="15"/>
      <c r="CW36" s="15"/>
      <c r="CX36" s="15"/>
      <c r="CY36" s="15"/>
      <c r="CZ36" s="15"/>
      <c r="DA36" s="15"/>
      <c r="DB36" s="15"/>
      <c r="DC36" s="15"/>
      <c r="DD36" s="15"/>
      <c r="DE36" s="15"/>
      <c r="DF36" s="15"/>
      <c r="DG36" s="15"/>
      <c r="DH36" s="15"/>
      <c r="DI36" s="15"/>
      <c r="DJ36" s="15"/>
      <c r="DK36" s="15"/>
      <c r="DL36" s="15"/>
      <c r="DM36" s="15"/>
      <c r="DN36" s="15"/>
      <c r="DO36" s="15"/>
      <c r="DP36" s="15"/>
      <c r="DQ36" s="15"/>
      <c r="DR36" s="15"/>
      <c r="DS36" s="15"/>
      <c r="DT36" s="15"/>
      <c r="DU36" s="15"/>
      <c r="DV36" s="15"/>
      <c r="DW36" s="15"/>
      <c r="DX36" s="15"/>
      <c r="DY36" s="15"/>
      <c r="DZ36" s="15"/>
      <c r="EA36" s="15"/>
      <c r="EB36" s="15"/>
      <c r="EC36" s="15"/>
      <c r="ED36" s="15"/>
      <c r="EE36" s="15"/>
      <c r="EF36" s="15"/>
      <c r="EG36" s="15"/>
      <c r="EH36" s="15"/>
      <c r="EI36" s="15"/>
      <c r="EJ36" s="15"/>
      <c r="EK36" s="15"/>
      <c r="EL36" s="15"/>
      <c r="EM36" s="15"/>
      <c r="EN36" s="15"/>
      <c r="EO36" s="15"/>
      <c r="EP36" s="15"/>
      <c r="EQ36" s="15"/>
      <c r="ER36" s="15"/>
      <c r="ES36" s="15"/>
      <c r="ET36" s="15"/>
      <c r="EU36" s="15"/>
      <c r="EV36" s="15"/>
      <c r="EW36" s="15"/>
      <c r="EX36" s="15"/>
      <c r="EY36" s="15"/>
      <c r="EZ36" s="15"/>
      <c r="FA36" s="15"/>
      <c r="FB36" s="15"/>
      <c r="FC36" s="15"/>
      <c r="FD36" s="15"/>
      <c r="FE36" s="15"/>
      <c r="FF36" s="15"/>
      <c r="FG36" s="15"/>
      <c r="FH36" s="15"/>
      <c r="FI36" s="15"/>
      <c r="FJ36" s="15"/>
      <c r="FK36" s="15"/>
      <c r="FL36" s="15"/>
      <c r="FM36" s="15"/>
      <c r="FN36" s="15"/>
      <c r="FO36" s="15"/>
      <c r="FP36" s="15"/>
      <c r="FQ36" s="15"/>
      <c r="FR36" s="15"/>
      <c r="FS36" s="15"/>
      <c r="FT36" s="15"/>
      <c r="FU36" s="15"/>
      <c r="FV36" s="15"/>
      <c r="FW36" s="15"/>
      <c r="FX36" s="15"/>
      <c r="FY36" s="15"/>
      <c r="FZ36" s="15"/>
      <c r="GA36" s="15"/>
      <c r="GB36" s="15"/>
      <c r="GC36" s="15"/>
      <c r="GD36" s="15"/>
      <c r="GE36" s="15"/>
      <c r="GF36" s="15"/>
      <c r="GG36" s="15"/>
      <c r="GH36" s="15"/>
      <c r="GI36" s="15"/>
      <c r="GJ36" s="15"/>
      <c r="GK36" s="15"/>
      <c r="GL36" s="15"/>
      <c r="GM36" s="15"/>
      <c r="GN36" s="15"/>
      <c r="GO36" s="15"/>
      <c r="GP36" s="15"/>
      <c r="GQ36" s="15"/>
      <c r="GR36" s="15"/>
      <c r="GS36" s="15"/>
      <c r="GT36" s="15"/>
      <c r="GU36" s="15"/>
      <c r="GV36" s="15"/>
      <c r="GW36" s="15"/>
      <c r="GX36" s="15"/>
      <c r="GY36" s="15"/>
      <c r="GZ36" s="15"/>
      <c r="HA36" s="15"/>
      <c r="HB36" s="15"/>
      <c r="HC36" s="15"/>
      <c r="HD36" s="15"/>
      <c r="HE36" s="15"/>
      <c r="HF36" s="15"/>
      <c r="HG36" s="15"/>
      <c r="HH36" s="15"/>
      <c r="HI36" s="15"/>
      <c r="HJ36" s="15"/>
      <c r="HK36" s="15"/>
      <c r="HL36" s="15"/>
      <c r="HM36" s="15"/>
      <c r="HN36" s="15"/>
      <c r="HO36" s="15"/>
      <c r="HP36" s="15"/>
      <c r="HQ36" s="15"/>
      <c r="HR36" s="15"/>
      <c r="HS36" s="15"/>
      <c r="HT36" s="15"/>
      <c r="HU36" s="15"/>
      <c r="HV36" s="15"/>
    </row>
    <row r="37" spans="1:230" customFormat="1">
      <c r="A37" s="42"/>
      <c r="B37" s="47"/>
      <c r="C37" s="47"/>
      <c r="D37" s="47"/>
      <c r="E37" s="47"/>
      <c r="F37" s="47"/>
      <c r="G37" s="47"/>
      <c r="H37" s="47"/>
      <c r="I37" s="47"/>
      <c r="J37" s="47"/>
      <c r="K37" s="47"/>
      <c r="L37" s="47"/>
      <c r="M37" s="47"/>
      <c r="N37" s="47"/>
      <c r="O37" s="47"/>
      <c r="P37" s="47"/>
      <c r="Q37" s="47"/>
      <c r="R37" s="47"/>
      <c r="S37" s="47"/>
      <c r="T37" s="47"/>
      <c r="U37" s="47"/>
      <c r="V37" s="47"/>
      <c r="W37" s="47"/>
      <c r="X37" s="47"/>
      <c r="Y37" s="47"/>
      <c r="Z37" s="47"/>
      <c r="AA37" s="47"/>
      <c r="AB37" s="42"/>
      <c r="AC37" s="15"/>
      <c r="AD37" s="15"/>
      <c r="AE37" s="15"/>
      <c r="AF37" s="15"/>
      <c r="AG37" s="15"/>
      <c r="AH37" s="15"/>
      <c r="AI37" s="15"/>
      <c r="AJ37" s="15"/>
      <c r="AK37" s="15"/>
      <c r="AL37" s="15"/>
      <c r="AM37" s="15"/>
      <c r="AN37" s="15"/>
      <c r="AO37" s="15"/>
      <c r="AP37" s="15"/>
      <c r="AQ37" s="15"/>
      <c r="AR37" s="15"/>
      <c r="AS37" s="15"/>
      <c r="AT37" s="15"/>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c r="BY37" s="15"/>
      <c r="BZ37" s="15"/>
      <c r="CA37" s="15"/>
      <c r="CB37" s="15"/>
      <c r="CC37" s="15"/>
      <c r="CD37" s="15"/>
      <c r="CE37" s="15"/>
      <c r="CF37" s="15"/>
      <c r="CG37" s="15"/>
      <c r="CH37" s="15"/>
      <c r="CI37" s="15"/>
      <c r="CJ37" s="15"/>
      <c r="CK37" s="15"/>
      <c r="CL37" s="15"/>
      <c r="CM37" s="15"/>
      <c r="CN37" s="15"/>
      <c r="CO37" s="15"/>
      <c r="CP37" s="15"/>
      <c r="CQ37" s="15"/>
      <c r="CR37" s="15"/>
      <c r="CS37" s="15"/>
      <c r="CT37" s="15"/>
      <c r="CU37" s="15"/>
      <c r="CV37" s="15"/>
      <c r="CW37" s="15"/>
      <c r="CX37" s="15"/>
      <c r="CY37" s="15"/>
      <c r="CZ37" s="15"/>
      <c r="DA37" s="15"/>
      <c r="DB37" s="15"/>
      <c r="DC37" s="15"/>
      <c r="DD37" s="15"/>
      <c r="DE37" s="15"/>
      <c r="DF37" s="15"/>
      <c r="DG37" s="15"/>
      <c r="DH37" s="15"/>
      <c r="DI37" s="15"/>
      <c r="DJ37" s="15"/>
      <c r="DK37" s="15"/>
      <c r="DL37" s="15"/>
      <c r="DM37" s="15"/>
      <c r="DN37" s="15"/>
      <c r="DO37" s="15"/>
      <c r="DP37" s="15"/>
      <c r="DQ37" s="15"/>
      <c r="DR37" s="15"/>
      <c r="DS37" s="15"/>
      <c r="DT37" s="15"/>
      <c r="DU37" s="15"/>
      <c r="DV37" s="15"/>
      <c r="DW37" s="15"/>
      <c r="DX37" s="15"/>
      <c r="DY37" s="15"/>
      <c r="DZ37" s="15"/>
      <c r="EA37" s="15"/>
      <c r="EB37" s="15"/>
      <c r="EC37" s="15"/>
      <c r="ED37" s="15"/>
      <c r="EE37" s="15"/>
      <c r="EF37" s="15"/>
      <c r="EG37" s="15"/>
      <c r="EH37" s="15"/>
      <c r="EI37" s="15"/>
      <c r="EJ37" s="15"/>
      <c r="EK37" s="15"/>
      <c r="EL37" s="15"/>
      <c r="EM37" s="15"/>
      <c r="EN37" s="15"/>
      <c r="EO37" s="15"/>
      <c r="EP37" s="15"/>
      <c r="EQ37" s="15"/>
      <c r="ER37" s="15"/>
      <c r="ES37" s="15"/>
      <c r="ET37" s="15"/>
      <c r="EU37" s="15"/>
      <c r="EV37" s="15"/>
      <c r="EW37" s="15"/>
      <c r="EX37" s="15"/>
      <c r="EY37" s="15"/>
      <c r="EZ37" s="15"/>
      <c r="FA37" s="15"/>
      <c r="FB37" s="15"/>
      <c r="FC37" s="15"/>
      <c r="FD37" s="15"/>
      <c r="FE37" s="15"/>
      <c r="FF37" s="15"/>
      <c r="FG37" s="15"/>
      <c r="FH37" s="15"/>
      <c r="FI37" s="15"/>
      <c r="FJ37" s="15"/>
      <c r="FK37" s="15"/>
      <c r="FL37" s="15"/>
      <c r="FM37" s="15"/>
      <c r="FN37" s="15"/>
      <c r="FO37" s="15"/>
      <c r="FP37" s="15"/>
      <c r="FQ37" s="15"/>
      <c r="FR37" s="15"/>
      <c r="FS37" s="15"/>
      <c r="FT37" s="15"/>
      <c r="FU37" s="15"/>
      <c r="FV37" s="15"/>
      <c r="FW37" s="15"/>
      <c r="FX37" s="15"/>
      <c r="FY37" s="15"/>
      <c r="FZ37" s="15"/>
      <c r="GA37" s="15"/>
      <c r="GB37" s="15"/>
      <c r="GC37" s="15"/>
      <c r="GD37" s="15"/>
      <c r="GE37" s="15"/>
      <c r="GF37" s="15"/>
      <c r="GG37" s="15"/>
      <c r="GH37" s="15"/>
      <c r="GI37" s="15"/>
      <c r="GJ37" s="15"/>
      <c r="GK37" s="15"/>
      <c r="GL37" s="15"/>
      <c r="GM37" s="15"/>
      <c r="GN37" s="15"/>
      <c r="GO37" s="15"/>
      <c r="GP37" s="15"/>
      <c r="GQ37" s="15"/>
      <c r="GR37" s="15"/>
      <c r="GS37" s="15"/>
      <c r="GT37" s="15"/>
      <c r="GU37" s="15"/>
      <c r="GV37" s="15"/>
      <c r="GW37" s="15"/>
      <c r="GX37" s="15"/>
      <c r="GY37" s="15"/>
      <c r="GZ37" s="15"/>
      <c r="HA37" s="15"/>
      <c r="HB37" s="15"/>
      <c r="HC37" s="15"/>
      <c r="HD37" s="15"/>
      <c r="HE37" s="15"/>
      <c r="HF37" s="15"/>
      <c r="HG37" s="15"/>
      <c r="HH37" s="15"/>
      <c r="HI37" s="15"/>
      <c r="HJ37" s="15"/>
      <c r="HK37" s="15"/>
      <c r="HL37" s="15"/>
      <c r="HM37" s="15"/>
      <c r="HN37" s="15"/>
      <c r="HO37" s="15"/>
      <c r="HP37" s="15"/>
      <c r="HQ37" s="15"/>
      <c r="HR37" s="15"/>
      <c r="HS37" s="15"/>
      <c r="HT37" s="15"/>
      <c r="HU37" s="15"/>
      <c r="HV37" s="15"/>
    </row>
    <row r="38" spans="1:230" customFormat="1">
      <c r="A38" s="42"/>
      <c r="B38" s="45"/>
      <c r="C38" s="56"/>
      <c r="D38" s="56"/>
      <c r="E38" s="45"/>
      <c r="F38" s="45"/>
      <c r="G38" s="15"/>
      <c r="H38" s="15"/>
      <c r="I38" s="15"/>
      <c r="J38" s="15"/>
      <c r="K38" s="80"/>
      <c r="L38" s="80"/>
      <c r="M38" s="80"/>
      <c r="N38" s="80"/>
      <c r="O38" s="45"/>
      <c r="P38" s="45"/>
      <c r="Q38" s="45"/>
      <c r="R38" s="45"/>
      <c r="S38" s="45"/>
      <c r="T38" s="45"/>
      <c r="U38" s="45"/>
      <c r="V38" s="45"/>
      <c r="W38" s="45"/>
      <c r="X38" s="45"/>
      <c r="Y38" s="45"/>
      <c r="Z38" s="45"/>
      <c r="AA38" s="45"/>
      <c r="AB38" s="42"/>
      <c r="AC38" s="15"/>
      <c r="AD38" s="15"/>
      <c r="AE38" s="15"/>
      <c r="AF38" s="15"/>
      <c r="AG38" s="15"/>
      <c r="AH38" s="15"/>
      <c r="AI38" s="15"/>
      <c r="AJ38" s="15"/>
      <c r="AK38" s="15"/>
      <c r="AL38" s="15"/>
      <c r="AM38" s="15"/>
      <c r="AN38" s="15"/>
      <c r="AO38" s="15"/>
      <c r="AP38" s="15"/>
      <c r="AQ38" s="15"/>
      <c r="AR38" s="15"/>
      <c r="AS38" s="15"/>
      <c r="AT38" s="15"/>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c r="BY38" s="15"/>
      <c r="BZ38" s="15"/>
      <c r="CA38" s="15"/>
      <c r="CB38" s="15"/>
      <c r="CC38" s="15"/>
      <c r="CD38" s="15"/>
      <c r="CE38" s="15"/>
      <c r="CF38" s="15"/>
      <c r="CG38" s="15"/>
      <c r="CH38" s="15"/>
      <c r="CI38" s="15"/>
      <c r="CJ38" s="15"/>
      <c r="CK38" s="15"/>
      <c r="CL38" s="15"/>
      <c r="CM38" s="15"/>
      <c r="CN38" s="15"/>
      <c r="CO38" s="15"/>
      <c r="CP38" s="15"/>
      <c r="CQ38" s="15"/>
      <c r="CR38" s="15"/>
      <c r="CS38" s="15"/>
      <c r="CT38" s="15"/>
      <c r="CU38" s="15"/>
      <c r="CV38" s="15"/>
      <c r="CW38" s="15"/>
      <c r="CX38" s="15"/>
      <c r="CY38" s="15"/>
      <c r="CZ38" s="15"/>
      <c r="DA38" s="15"/>
      <c r="DB38" s="15"/>
      <c r="DC38" s="15"/>
      <c r="DD38" s="15"/>
      <c r="DE38" s="15"/>
      <c r="DF38" s="15"/>
      <c r="DG38" s="15"/>
      <c r="DH38" s="15"/>
      <c r="DI38" s="15"/>
      <c r="DJ38" s="15"/>
      <c r="DK38" s="15"/>
      <c r="DL38" s="15"/>
      <c r="DM38" s="15"/>
      <c r="DN38" s="15"/>
      <c r="DO38" s="15"/>
      <c r="DP38" s="15"/>
      <c r="DQ38" s="15"/>
      <c r="DR38" s="15"/>
      <c r="DS38" s="15"/>
      <c r="DT38" s="15"/>
      <c r="DU38" s="15"/>
      <c r="DV38" s="15"/>
      <c r="DW38" s="15"/>
      <c r="DX38" s="15"/>
      <c r="DY38" s="15"/>
      <c r="DZ38" s="15"/>
      <c r="EA38" s="15"/>
      <c r="EB38" s="15"/>
      <c r="EC38" s="15"/>
      <c r="ED38" s="15"/>
      <c r="EE38" s="15"/>
      <c r="EF38" s="15"/>
      <c r="EG38" s="15"/>
      <c r="EH38" s="15"/>
      <c r="EI38" s="15"/>
      <c r="EJ38" s="15"/>
      <c r="EK38" s="15"/>
      <c r="EL38" s="15"/>
      <c r="EM38" s="15"/>
      <c r="EN38" s="15"/>
      <c r="EO38" s="15"/>
      <c r="EP38" s="15"/>
      <c r="EQ38" s="15"/>
      <c r="ER38" s="15"/>
      <c r="ES38" s="15"/>
      <c r="ET38" s="15"/>
      <c r="EU38" s="15"/>
      <c r="EV38" s="15"/>
      <c r="EW38" s="15"/>
      <c r="EX38" s="15"/>
      <c r="EY38" s="15"/>
      <c r="EZ38" s="15"/>
      <c r="FA38" s="15"/>
      <c r="FB38" s="15"/>
      <c r="FC38" s="15"/>
      <c r="FD38" s="15"/>
      <c r="FE38" s="15"/>
      <c r="FF38" s="15"/>
      <c r="FG38" s="15"/>
      <c r="FH38" s="15"/>
      <c r="FI38" s="15"/>
      <c r="FJ38" s="15"/>
      <c r="FK38" s="15"/>
      <c r="FL38" s="15"/>
      <c r="FM38" s="15"/>
      <c r="FN38" s="15"/>
      <c r="FO38" s="15"/>
      <c r="FP38" s="15"/>
      <c r="FQ38" s="15"/>
      <c r="FR38" s="15"/>
      <c r="FS38" s="15"/>
      <c r="FT38" s="15"/>
      <c r="FU38" s="15"/>
      <c r="FV38" s="15"/>
      <c r="FW38" s="15"/>
      <c r="FX38" s="15"/>
      <c r="FY38" s="15"/>
      <c r="FZ38" s="15"/>
      <c r="GA38" s="15"/>
      <c r="GB38" s="15"/>
      <c r="GC38" s="15"/>
      <c r="GD38" s="15"/>
      <c r="GE38" s="15"/>
      <c r="GF38" s="15"/>
      <c r="GG38" s="15"/>
      <c r="GH38" s="15"/>
      <c r="GI38" s="15"/>
      <c r="GJ38" s="15"/>
      <c r="GK38" s="15"/>
      <c r="GL38" s="15"/>
      <c r="GM38" s="15"/>
      <c r="GN38" s="15"/>
      <c r="GO38" s="15"/>
      <c r="GP38" s="15"/>
      <c r="GQ38" s="15"/>
      <c r="GR38" s="15"/>
      <c r="GS38" s="15"/>
      <c r="GT38" s="15"/>
      <c r="GU38" s="15"/>
      <c r="GV38" s="15"/>
      <c r="GW38" s="15"/>
      <c r="GX38" s="15"/>
      <c r="GY38" s="15"/>
      <c r="GZ38" s="15"/>
      <c r="HA38" s="15"/>
      <c r="HB38" s="15"/>
      <c r="HC38" s="15"/>
      <c r="HD38" s="15"/>
      <c r="HE38" s="15"/>
      <c r="HF38" s="15"/>
      <c r="HG38" s="15"/>
      <c r="HH38" s="15"/>
      <c r="HI38" s="15"/>
      <c r="HJ38" s="15"/>
      <c r="HK38" s="15"/>
      <c r="HL38" s="15"/>
      <c r="HM38" s="15"/>
      <c r="HN38" s="15"/>
      <c r="HO38" s="15"/>
      <c r="HP38" s="15"/>
      <c r="HQ38" s="15"/>
      <c r="HR38" s="15"/>
      <c r="HS38" s="15"/>
      <c r="HT38" s="15"/>
      <c r="HU38" s="15"/>
      <c r="HV38" s="15"/>
    </row>
    <row r="39" spans="1:230" customFormat="1">
      <c r="A39" s="42"/>
      <c r="B39" s="45"/>
      <c r="C39" s="56"/>
      <c r="D39" s="56"/>
      <c r="E39" s="45"/>
      <c r="F39" s="45"/>
      <c r="G39" s="15"/>
      <c r="H39" s="15"/>
      <c r="I39" s="15"/>
      <c r="J39" s="15"/>
      <c r="K39" s="80"/>
      <c r="L39" s="80"/>
      <c r="M39" s="80"/>
      <c r="N39" s="80"/>
      <c r="O39" s="45"/>
      <c r="P39" s="45"/>
      <c r="Q39" s="45"/>
      <c r="R39" s="45"/>
      <c r="S39" s="45"/>
      <c r="T39" s="45"/>
      <c r="U39" s="45"/>
      <c r="V39" s="45"/>
      <c r="W39" s="45"/>
      <c r="X39" s="45"/>
      <c r="Y39" s="45"/>
      <c r="Z39" s="45"/>
      <c r="AA39" s="45"/>
      <c r="AB39" s="42"/>
      <c r="AC39" s="15"/>
      <c r="AD39" s="15"/>
      <c r="AE39" s="15"/>
      <c r="AF39" s="15"/>
      <c r="AG39" s="15"/>
      <c r="AH39" s="15"/>
      <c r="AI39" s="15"/>
      <c r="AJ39" s="15"/>
      <c r="AK39" s="15"/>
      <c r="AL39" s="15"/>
      <c r="AM39" s="15"/>
      <c r="AN39" s="15"/>
      <c r="AO39" s="15"/>
      <c r="AP39" s="15"/>
      <c r="AQ39" s="15"/>
      <c r="AR39" s="15"/>
      <c r="AS39" s="15"/>
      <c r="AT39" s="15"/>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c r="BY39" s="15"/>
      <c r="BZ39" s="15"/>
      <c r="CA39" s="15"/>
      <c r="CB39" s="15"/>
      <c r="CC39" s="15"/>
      <c r="CD39" s="15"/>
      <c r="CE39" s="15"/>
      <c r="CF39" s="15"/>
      <c r="CG39" s="15"/>
      <c r="CH39" s="15"/>
      <c r="CI39" s="15"/>
      <c r="CJ39" s="15"/>
      <c r="CK39" s="15"/>
      <c r="CL39" s="15"/>
      <c r="CM39" s="15"/>
      <c r="CN39" s="15"/>
      <c r="CO39" s="15"/>
      <c r="CP39" s="15"/>
      <c r="CQ39" s="15"/>
      <c r="CR39" s="15"/>
      <c r="CS39" s="15"/>
      <c r="CT39" s="15"/>
      <c r="CU39" s="15"/>
      <c r="CV39" s="15"/>
      <c r="CW39" s="15"/>
      <c r="CX39" s="15"/>
      <c r="CY39" s="15"/>
      <c r="CZ39" s="15"/>
      <c r="DA39" s="15"/>
      <c r="DB39" s="15"/>
      <c r="DC39" s="15"/>
      <c r="DD39" s="15"/>
      <c r="DE39" s="15"/>
      <c r="DF39" s="15"/>
      <c r="DG39" s="15"/>
      <c r="DH39" s="15"/>
      <c r="DI39" s="15"/>
      <c r="DJ39" s="15"/>
      <c r="DK39" s="15"/>
      <c r="DL39" s="15"/>
      <c r="DM39" s="15"/>
      <c r="DN39" s="15"/>
      <c r="DO39" s="15"/>
      <c r="DP39" s="15"/>
      <c r="DQ39" s="15"/>
      <c r="DR39" s="15"/>
      <c r="DS39" s="15"/>
      <c r="DT39" s="15"/>
      <c r="DU39" s="15"/>
      <c r="DV39" s="15"/>
      <c r="DW39" s="15"/>
      <c r="DX39" s="15"/>
      <c r="DY39" s="15"/>
      <c r="DZ39" s="15"/>
      <c r="EA39" s="15"/>
      <c r="EB39" s="15"/>
      <c r="EC39" s="15"/>
      <c r="ED39" s="15"/>
      <c r="EE39" s="15"/>
      <c r="EF39" s="15"/>
      <c r="EG39" s="15"/>
      <c r="EH39" s="15"/>
      <c r="EI39" s="15"/>
      <c r="EJ39" s="15"/>
      <c r="EK39" s="15"/>
      <c r="EL39" s="15"/>
      <c r="EM39" s="15"/>
      <c r="EN39" s="15"/>
      <c r="EO39" s="15"/>
      <c r="EP39" s="15"/>
      <c r="EQ39" s="15"/>
      <c r="ER39" s="15"/>
      <c r="ES39" s="15"/>
      <c r="ET39" s="15"/>
      <c r="EU39" s="15"/>
      <c r="EV39" s="15"/>
      <c r="EW39" s="15"/>
      <c r="EX39" s="15"/>
      <c r="EY39" s="15"/>
      <c r="EZ39" s="15"/>
      <c r="FA39" s="15"/>
      <c r="FB39" s="15"/>
      <c r="FC39" s="15"/>
      <c r="FD39" s="15"/>
      <c r="FE39" s="15"/>
      <c r="FF39" s="15"/>
      <c r="FG39" s="15"/>
      <c r="FH39" s="15"/>
      <c r="FI39" s="15"/>
      <c r="FJ39" s="15"/>
      <c r="FK39" s="15"/>
      <c r="FL39" s="15"/>
      <c r="FM39" s="15"/>
      <c r="FN39" s="15"/>
      <c r="FO39" s="15"/>
      <c r="FP39" s="15"/>
      <c r="FQ39" s="15"/>
      <c r="FR39" s="15"/>
      <c r="FS39" s="15"/>
      <c r="FT39" s="15"/>
      <c r="FU39" s="15"/>
      <c r="FV39" s="15"/>
      <c r="FW39" s="15"/>
      <c r="FX39" s="15"/>
      <c r="FY39" s="15"/>
      <c r="FZ39" s="15"/>
      <c r="GA39" s="15"/>
      <c r="GB39" s="15"/>
      <c r="GC39" s="15"/>
      <c r="GD39" s="15"/>
      <c r="GE39" s="15"/>
      <c r="GF39" s="15"/>
      <c r="GG39" s="15"/>
      <c r="GH39" s="15"/>
      <c r="GI39" s="15"/>
      <c r="GJ39" s="15"/>
      <c r="GK39" s="15"/>
      <c r="GL39" s="15"/>
      <c r="GM39" s="15"/>
      <c r="GN39" s="15"/>
      <c r="GO39" s="15"/>
      <c r="GP39" s="15"/>
      <c r="GQ39" s="15"/>
      <c r="GR39" s="15"/>
      <c r="GS39" s="15"/>
      <c r="GT39" s="15"/>
      <c r="GU39" s="15"/>
      <c r="GV39" s="15"/>
      <c r="GW39" s="15"/>
      <c r="GX39" s="15"/>
      <c r="GY39" s="15"/>
      <c r="GZ39" s="15"/>
      <c r="HA39" s="15"/>
      <c r="HB39" s="15"/>
      <c r="HC39" s="15"/>
      <c r="HD39" s="15"/>
      <c r="HE39" s="15"/>
      <c r="HF39" s="15"/>
      <c r="HG39" s="15"/>
      <c r="HH39" s="15"/>
      <c r="HI39" s="15"/>
      <c r="HJ39" s="15"/>
      <c r="HK39" s="15"/>
      <c r="HL39" s="15"/>
      <c r="HM39" s="15"/>
      <c r="HN39" s="15"/>
      <c r="HO39" s="15"/>
      <c r="HP39" s="15"/>
      <c r="HQ39" s="15"/>
      <c r="HR39" s="15"/>
      <c r="HS39" s="15"/>
      <c r="HT39" s="15"/>
      <c r="HU39" s="15"/>
      <c r="HV39" s="15"/>
    </row>
    <row r="40" spans="1:230" customFormat="1">
      <c r="A40" s="42"/>
      <c r="B40" s="45"/>
      <c r="C40" s="124" t="str">
        <f>VLOOKUP(H43,lista_kierunki_swiata3,3,0)</f>
        <v>E</v>
      </c>
      <c r="D40" s="56"/>
      <c r="E40" s="45"/>
      <c r="F40" s="45"/>
      <c r="G40" s="15"/>
      <c r="H40" s="15"/>
      <c r="I40" s="15"/>
      <c r="J40" s="15"/>
      <c r="K40" s="80"/>
      <c r="L40" s="80"/>
      <c r="M40" s="80"/>
      <c r="N40" s="80"/>
      <c r="O40" s="122" t="str">
        <f>VLOOKUP(T43,lista_kierunki_swiata3,3,0)</f>
        <v>S</v>
      </c>
      <c r="P40" s="15"/>
      <c r="Q40" s="45"/>
      <c r="R40" s="45"/>
      <c r="S40" s="45"/>
      <c r="T40" s="45"/>
      <c r="U40" s="45"/>
      <c r="V40" s="45"/>
      <c r="W40" s="45"/>
      <c r="X40" s="45"/>
      <c r="Y40" s="45"/>
      <c r="Z40" s="45"/>
      <c r="AA40" s="45"/>
      <c r="AB40" s="42"/>
      <c r="AC40" s="15"/>
      <c r="AD40" s="15"/>
      <c r="AE40" s="15"/>
      <c r="AF40" s="15"/>
      <c r="AG40" s="15"/>
      <c r="AH40" s="15"/>
      <c r="AI40" s="15"/>
      <c r="AJ40" s="15"/>
      <c r="AK40" s="15"/>
      <c r="AL40" s="15"/>
      <c r="AM40" s="15"/>
      <c r="AN40" s="15"/>
      <c r="AO40" s="15"/>
      <c r="AP40" s="15"/>
      <c r="AQ40" s="15"/>
      <c r="AR40" s="15"/>
      <c r="AS40" s="15"/>
      <c r="AT40" s="15"/>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c r="BY40" s="15"/>
      <c r="BZ40" s="15"/>
      <c r="CA40" s="15"/>
      <c r="CB40" s="15"/>
      <c r="CC40" s="15"/>
      <c r="CD40" s="15"/>
      <c r="CE40" s="15"/>
      <c r="CF40" s="15"/>
      <c r="CG40" s="15"/>
      <c r="CH40" s="15"/>
      <c r="CI40" s="15"/>
      <c r="CJ40" s="15"/>
      <c r="CK40" s="15"/>
      <c r="CL40" s="15"/>
      <c r="CM40" s="15"/>
      <c r="CN40" s="15"/>
      <c r="CO40" s="15"/>
      <c r="CP40" s="15"/>
      <c r="CQ40" s="15"/>
      <c r="CR40" s="15"/>
      <c r="CS40" s="15"/>
      <c r="CT40" s="15"/>
      <c r="CU40" s="15"/>
      <c r="CV40" s="15"/>
      <c r="CW40" s="15"/>
      <c r="CX40" s="15"/>
      <c r="CY40" s="15"/>
      <c r="CZ40" s="15"/>
      <c r="DA40" s="15"/>
      <c r="DB40" s="15"/>
      <c r="DC40" s="15"/>
      <c r="DD40" s="15"/>
      <c r="DE40" s="15"/>
      <c r="DF40" s="15"/>
      <c r="DG40" s="15"/>
      <c r="DH40" s="15"/>
      <c r="DI40" s="15"/>
      <c r="DJ40" s="15"/>
      <c r="DK40" s="15"/>
      <c r="DL40" s="15"/>
      <c r="DM40" s="15"/>
      <c r="DN40" s="15"/>
      <c r="DO40" s="15"/>
      <c r="DP40" s="15"/>
      <c r="DQ40" s="15"/>
      <c r="DR40" s="15"/>
      <c r="DS40" s="15"/>
      <c r="DT40" s="15"/>
      <c r="DU40" s="15"/>
      <c r="DV40" s="15"/>
      <c r="DW40" s="15"/>
      <c r="DX40" s="15"/>
      <c r="DY40" s="15"/>
      <c r="DZ40" s="15"/>
      <c r="EA40" s="15"/>
      <c r="EB40" s="15"/>
      <c r="EC40" s="15"/>
      <c r="ED40" s="15"/>
      <c r="EE40" s="15"/>
      <c r="EF40" s="15"/>
      <c r="EG40" s="15"/>
      <c r="EH40" s="15"/>
      <c r="EI40" s="15"/>
      <c r="EJ40" s="15"/>
      <c r="EK40" s="15"/>
      <c r="EL40" s="15"/>
      <c r="EM40" s="15"/>
      <c r="EN40" s="15"/>
      <c r="EO40" s="15"/>
      <c r="EP40" s="15"/>
      <c r="EQ40" s="15"/>
      <c r="ER40" s="15"/>
      <c r="ES40" s="15"/>
      <c r="ET40" s="15"/>
      <c r="EU40" s="15"/>
      <c r="EV40" s="15"/>
      <c r="EW40" s="15"/>
      <c r="EX40" s="15"/>
      <c r="EY40" s="15"/>
      <c r="EZ40" s="15"/>
      <c r="FA40" s="15"/>
      <c r="FB40" s="15"/>
      <c r="FC40" s="15"/>
      <c r="FD40" s="15"/>
      <c r="FE40" s="15"/>
      <c r="FF40" s="15"/>
      <c r="FG40" s="15"/>
      <c r="FH40" s="15"/>
      <c r="FI40" s="15"/>
      <c r="FJ40" s="15"/>
      <c r="FK40" s="15"/>
      <c r="FL40" s="15"/>
      <c r="FM40" s="15"/>
      <c r="FN40" s="15"/>
      <c r="FO40" s="15"/>
      <c r="FP40" s="15"/>
      <c r="FQ40" s="15"/>
      <c r="FR40" s="15"/>
      <c r="FS40" s="15"/>
      <c r="FT40" s="15"/>
      <c r="FU40" s="15"/>
      <c r="FV40" s="15"/>
      <c r="FW40" s="15"/>
      <c r="FX40" s="15"/>
      <c r="FY40" s="15"/>
      <c r="FZ40" s="15"/>
      <c r="GA40" s="15"/>
      <c r="GB40" s="15"/>
      <c r="GC40" s="15"/>
      <c r="GD40" s="15"/>
      <c r="GE40" s="15"/>
      <c r="GF40" s="15"/>
      <c r="GG40" s="15"/>
      <c r="GH40" s="15"/>
      <c r="GI40" s="15"/>
      <c r="GJ40" s="15"/>
      <c r="GK40" s="15"/>
      <c r="GL40" s="15"/>
      <c r="GM40" s="15"/>
      <c r="GN40" s="15"/>
      <c r="GO40" s="15"/>
      <c r="GP40" s="15"/>
      <c r="GQ40" s="15"/>
      <c r="GR40" s="15"/>
      <c r="GS40" s="15"/>
      <c r="GT40" s="15"/>
      <c r="GU40" s="15"/>
      <c r="GV40" s="15"/>
      <c r="GW40" s="15"/>
      <c r="GX40" s="15"/>
      <c r="GY40" s="15"/>
      <c r="GZ40" s="15"/>
      <c r="HA40" s="15"/>
      <c r="HB40" s="15"/>
      <c r="HC40" s="15"/>
      <c r="HD40" s="15"/>
      <c r="HE40" s="15"/>
      <c r="HF40" s="15"/>
      <c r="HG40" s="15"/>
      <c r="HH40" s="15"/>
      <c r="HI40" s="15"/>
      <c r="HJ40" s="15"/>
      <c r="HK40" s="15"/>
      <c r="HL40" s="15"/>
      <c r="HM40" s="15"/>
      <c r="HN40" s="15"/>
      <c r="HO40" s="15"/>
      <c r="HP40" s="15"/>
      <c r="HQ40" s="15"/>
      <c r="HR40" s="15"/>
      <c r="HS40" s="15"/>
      <c r="HT40" s="15"/>
      <c r="HU40" s="15"/>
      <c r="HV40" s="15"/>
    </row>
    <row r="41" spans="1:230" customFormat="1">
      <c r="A41" s="42"/>
      <c r="B41" s="45"/>
      <c r="C41" s="56"/>
      <c r="D41" s="15"/>
      <c r="E41" s="15"/>
      <c r="F41" s="15"/>
      <c r="G41" s="15"/>
      <c r="H41" s="15"/>
      <c r="I41" s="15"/>
      <c r="J41" s="15"/>
      <c r="K41" s="80"/>
      <c r="L41" s="80"/>
      <c r="M41" s="80"/>
      <c r="N41" s="80"/>
      <c r="O41" s="45"/>
      <c r="P41" s="45"/>
      <c r="Q41" s="45"/>
      <c r="R41" s="45"/>
      <c r="S41" s="45"/>
      <c r="T41" s="15"/>
      <c r="U41" s="45"/>
      <c r="V41" s="45"/>
      <c r="W41" s="45"/>
      <c r="X41" s="45"/>
      <c r="Y41" s="45"/>
      <c r="Z41" s="45"/>
      <c r="AA41" s="45"/>
      <c r="AB41" s="42"/>
      <c r="AC41" s="15"/>
      <c r="AD41" s="15"/>
      <c r="AE41" s="15"/>
      <c r="AF41" s="15"/>
      <c r="AG41" s="15"/>
      <c r="AH41" s="15"/>
      <c r="AI41" s="15"/>
      <c r="AJ41" s="15"/>
      <c r="AK41" s="15"/>
      <c r="AL41" s="15"/>
      <c r="AM41" s="15"/>
      <c r="AN41" s="15"/>
      <c r="AO41" s="15"/>
      <c r="AP41" s="15"/>
      <c r="AQ41" s="15"/>
      <c r="AR41" s="15"/>
      <c r="AS41" s="15"/>
      <c r="AT41" s="15"/>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c r="BY41" s="15"/>
      <c r="BZ41" s="15"/>
      <c r="CA41" s="15"/>
      <c r="CB41" s="15"/>
      <c r="CC41" s="15"/>
      <c r="CD41" s="15"/>
      <c r="CE41" s="15"/>
      <c r="CF41" s="15"/>
      <c r="CG41" s="15"/>
      <c r="CH41" s="15"/>
      <c r="CI41" s="15"/>
      <c r="CJ41" s="15"/>
      <c r="CK41" s="15"/>
      <c r="CL41" s="15"/>
      <c r="CM41" s="15"/>
      <c r="CN41" s="15"/>
      <c r="CO41" s="15"/>
      <c r="CP41" s="15"/>
      <c r="CQ41" s="15"/>
      <c r="CR41" s="15"/>
      <c r="CS41" s="15"/>
      <c r="CT41" s="15"/>
      <c r="CU41" s="15"/>
      <c r="CV41" s="15"/>
      <c r="CW41" s="15"/>
      <c r="CX41" s="15"/>
      <c r="CY41" s="15"/>
      <c r="CZ41" s="15"/>
      <c r="DA41" s="15"/>
      <c r="DB41" s="15"/>
      <c r="DC41" s="15"/>
      <c r="DD41" s="15"/>
      <c r="DE41" s="15"/>
      <c r="DF41" s="15"/>
      <c r="DG41" s="15"/>
      <c r="DH41" s="15"/>
      <c r="DI41" s="15"/>
      <c r="DJ41" s="15"/>
      <c r="DK41" s="15"/>
      <c r="DL41" s="15"/>
      <c r="DM41" s="15"/>
      <c r="DN41" s="15"/>
      <c r="DO41" s="15"/>
      <c r="DP41" s="15"/>
      <c r="DQ41" s="15"/>
      <c r="DR41" s="15"/>
      <c r="DS41" s="15"/>
      <c r="DT41" s="15"/>
      <c r="DU41" s="15"/>
      <c r="DV41" s="15"/>
      <c r="DW41" s="15"/>
      <c r="DX41" s="15"/>
      <c r="DY41" s="15"/>
      <c r="DZ41" s="15"/>
      <c r="EA41" s="15"/>
      <c r="EB41" s="15"/>
      <c r="EC41" s="15"/>
      <c r="ED41" s="15"/>
      <c r="EE41" s="15"/>
      <c r="EF41" s="15"/>
      <c r="EG41" s="15"/>
      <c r="EH41" s="15"/>
      <c r="EI41" s="15"/>
      <c r="EJ41" s="15"/>
      <c r="EK41" s="15"/>
      <c r="EL41" s="15"/>
      <c r="EM41" s="15"/>
      <c r="EN41" s="15"/>
      <c r="EO41" s="15"/>
      <c r="EP41" s="15"/>
      <c r="EQ41" s="15"/>
      <c r="ER41" s="15"/>
      <c r="ES41" s="15"/>
      <c r="ET41" s="15"/>
      <c r="EU41" s="15"/>
      <c r="EV41" s="15"/>
      <c r="EW41" s="15"/>
      <c r="EX41" s="15"/>
      <c r="EY41" s="15"/>
      <c r="EZ41" s="15"/>
      <c r="FA41" s="15"/>
      <c r="FB41" s="15"/>
      <c r="FC41" s="15"/>
      <c r="FD41" s="15"/>
      <c r="FE41" s="15"/>
      <c r="FF41" s="15"/>
      <c r="FG41" s="15"/>
      <c r="FH41" s="15"/>
      <c r="FI41" s="15"/>
      <c r="FJ41" s="15"/>
      <c r="FK41" s="15"/>
      <c r="FL41" s="15"/>
      <c r="FM41" s="15"/>
      <c r="FN41" s="15"/>
      <c r="FO41" s="15"/>
      <c r="FP41" s="15"/>
      <c r="FQ41" s="15"/>
      <c r="FR41" s="15"/>
      <c r="FS41" s="15"/>
      <c r="FT41" s="15"/>
      <c r="FU41" s="15"/>
      <c r="FV41" s="15"/>
      <c r="FW41" s="15"/>
      <c r="FX41" s="15"/>
      <c r="FY41" s="15"/>
      <c r="FZ41" s="15"/>
      <c r="GA41" s="15"/>
      <c r="GB41" s="15"/>
      <c r="GC41" s="15"/>
      <c r="GD41" s="15"/>
      <c r="GE41" s="15"/>
      <c r="GF41" s="15"/>
      <c r="GG41" s="15"/>
      <c r="GH41" s="15"/>
      <c r="GI41" s="15"/>
      <c r="GJ41" s="15"/>
      <c r="GK41" s="15"/>
      <c r="GL41" s="15"/>
      <c r="GM41" s="15"/>
      <c r="GN41" s="15"/>
      <c r="GO41" s="15"/>
      <c r="GP41" s="15"/>
      <c r="GQ41" s="15"/>
      <c r="GR41" s="15"/>
      <c r="GS41" s="15"/>
      <c r="GT41" s="15"/>
      <c r="GU41" s="15"/>
      <c r="GV41" s="15"/>
      <c r="GW41" s="15"/>
      <c r="GX41" s="15"/>
      <c r="GY41" s="15"/>
      <c r="GZ41" s="15"/>
      <c r="HA41" s="15"/>
      <c r="HB41" s="15"/>
      <c r="HC41" s="15"/>
      <c r="HD41" s="15"/>
      <c r="HE41" s="15"/>
      <c r="HF41" s="15"/>
      <c r="HG41" s="15"/>
      <c r="HH41" s="15"/>
      <c r="HI41" s="15"/>
      <c r="HJ41" s="15"/>
      <c r="HK41" s="15"/>
      <c r="HL41" s="15"/>
      <c r="HM41" s="15"/>
      <c r="HN41" s="15"/>
      <c r="HO41" s="15"/>
      <c r="HP41" s="15"/>
      <c r="HQ41" s="15"/>
      <c r="HR41" s="15"/>
      <c r="HS41" s="15"/>
      <c r="HT41" s="15"/>
      <c r="HU41" s="15"/>
      <c r="HV41" s="15"/>
    </row>
    <row r="42" spans="1:230" customFormat="1">
      <c r="A42" s="42"/>
      <c r="B42" s="45"/>
      <c r="C42" s="56"/>
      <c r="D42" s="56"/>
      <c r="E42" s="45"/>
      <c r="F42" s="45"/>
      <c r="G42" s="15"/>
      <c r="H42" s="15"/>
      <c r="I42" s="15"/>
      <c r="J42" s="15"/>
      <c r="K42" s="80"/>
      <c r="L42" s="80"/>
      <c r="M42" s="80"/>
      <c r="N42" s="80"/>
      <c r="O42" s="45"/>
      <c r="P42" s="56"/>
      <c r="Q42" s="56"/>
      <c r="R42" s="45"/>
      <c r="S42" s="45"/>
      <c r="T42" s="15"/>
      <c r="U42" s="15"/>
      <c r="V42" s="15"/>
      <c r="W42" s="15"/>
      <c r="X42" s="45"/>
      <c r="Y42" s="45"/>
      <c r="Z42" s="45"/>
      <c r="AA42" s="45"/>
      <c r="AB42" s="42"/>
      <c r="AC42" s="15"/>
      <c r="AD42" s="15"/>
      <c r="AE42" s="15"/>
      <c r="AF42" s="15"/>
      <c r="AG42" s="15"/>
      <c r="AH42" s="15"/>
      <c r="AI42" s="15"/>
      <c r="AJ42" s="15"/>
      <c r="AK42" s="15"/>
      <c r="AL42" s="15"/>
      <c r="AM42" s="15"/>
      <c r="AN42" s="15"/>
      <c r="AO42" s="15"/>
      <c r="AP42" s="15"/>
      <c r="AQ42" s="15"/>
      <c r="AR42" s="15"/>
      <c r="AS42" s="15"/>
      <c r="AT42" s="15"/>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c r="BY42" s="15"/>
      <c r="BZ42" s="15"/>
      <c r="CA42" s="15"/>
      <c r="CB42" s="15"/>
      <c r="CC42" s="15"/>
      <c r="CD42" s="15"/>
      <c r="CE42" s="15"/>
      <c r="CF42" s="15"/>
      <c r="CG42" s="15"/>
      <c r="CH42" s="15"/>
      <c r="CI42" s="15"/>
      <c r="CJ42" s="15"/>
      <c r="CK42" s="15"/>
      <c r="CL42" s="15"/>
      <c r="CM42" s="15"/>
      <c r="CN42" s="15"/>
      <c r="CO42" s="15"/>
      <c r="CP42" s="15"/>
      <c r="CQ42" s="15"/>
      <c r="CR42" s="15"/>
      <c r="CS42" s="15"/>
      <c r="CT42" s="15"/>
      <c r="CU42" s="15"/>
      <c r="CV42" s="15"/>
      <c r="CW42" s="15"/>
      <c r="CX42" s="15"/>
      <c r="CY42" s="15"/>
      <c r="CZ42" s="15"/>
      <c r="DA42" s="15"/>
      <c r="DB42" s="15"/>
      <c r="DC42" s="15"/>
      <c r="DD42" s="15"/>
      <c r="DE42" s="15"/>
      <c r="DF42" s="15"/>
      <c r="DG42" s="15"/>
      <c r="DH42" s="15"/>
      <c r="DI42" s="15"/>
      <c r="DJ42" s="15"/>
      <c r="DK42" s="15"/>
      <c r="DL42" s="15"/>
      <c r="DM42" s="15"/>
      <c r="DN42" s="15"/>
      <c r="DO42" s="15"/>
      <c r="DP42" s="15"/>
      <c r="DQ42" s="15"/>
      <c r="DR42" s="15"/>
      <c r="DS42" s="15"/>
      <c r="DT42" s="15"/>
      <c r="DU42" s="15"/>
      <c r="DV42" s="15"/>
      <c r="DW42" s="15"/>
      <c r="DX42" s="15"/>
      <c r="DY42" s="15"/>
      <c r="DZ42" s="15"/>
      <c r="EA42" s="15"/>
      <c r="EB42" s="15"/>
      <c r="EC42" s="15"/>
      <c r="ED42" s="15"/>
      <c r="EE42" s="15"/>
      <c r="EF42" s="15"/>
      <c r="EG42" s="15"/>
      <c r="EH42" s="15"/>
      <c r="EI42" s="15"/>
      <c r="EJ42" s="15"/>
      <c r="EK42" s="15"/>
      <c r="EL42" s="15"/>
      <c r="EM42" s="15"/>
      <c r="EN42" s="15"/>
      <c r="EO42" s="15"/>
      <c r="EP42" s="15"/>
      <c r="EQ42" s="15"/>
      <c r="ER42" s="15"/>
      <c r="ES42" s="15"/>
      <c r="ET42" s="15"/>
      <c r="EU42" s="15"/>
      <c r="EV42" s="15"/>
      <c r="EW42" s="15"/>
      <c r="EX42" s="15"/>
      <c r="EY42" s="15"/>
      <c r="EZ42" s="15"/>
      <c r="FA42" s="15"/>
      <c r="FB42" s="15"/>
      <c r="FC42" s="15"/>
      <c r="FD42" s="15"/>
      <c r="FE42" s="15"/>
      <c r="FF42" s="15"/>
      <c r="FG42" s="15"/>
      <c r="FH42" s="15"/>
      <c r="FI42" s="15"/>
      <c r="FJ42" s="15"/>
      <c r="FK42" s="15"/>
      <c r="FL42" s="15"/>
      <c r="FM42" s="15"/>
      <c r="FN42" s="15"/>
      <c r="FO42" s="15"/>
      <c r="FP42" s="15"/>
      <c r="FQ42" s="15"/>
      <c r="FR42" s="15"/>
      <c r="FS42" s="15"/>
      <c r="FT42" s="15"/>
      <c r="FU42" s="15"/>
      <c r="FV42" s="15"/>
      <c r="FW42" s="15"/>
      <c r="FX42" s="15"/>
      <c r="FY42" s="15"/>
      <c r="FZ42" s="15"/>
      <c r="GA42" s="15"/>
      <c r="GB42" s="15"/>
      <c r="GC42" s="15"/>
      <c r="GD42" s="15"/>
      <c r="GE42" s="15"/>
      <c r="GF42" s="15"/>
      <c r="GG42" s="15"/>
      <c r="GH42" s="15"/>
      <c r="GI42" s="15"/>
      <c r="GJ42" s="15"/>
      <c r="GK42" s="15"/>
      <c r="GL42" s="15"/>
      <c r="GM42" s="15"/>
      <c r="GN42" s="15"/>
      <c r="GO42" s="15"/>
      <c r="GP42" s="15"/>
      <c r="GQ42" s="15"/>
      <c r="GR42" s="15"/>
      <c r="GS42" s="15"/>
      <c r="GT42" s="15"/>
      <c r="GU42" s="15"/>
      <c r="GV42" s="15"/>
      <c r="GW42" s="15"/>
      <c r="GX42" s="15"/>
      <c r="GY42" s="15"/>
      <c r="GZ42" s="15"/>
      <c r="HA42" s="15"/>
      <c r="HB42" s="15"/>
      <c r="HC42" s="15"/>
      <c r="HD42" s="15"/>
      <c r="HE42" s="15"/>
      <c r="HF42" s="15"/>
      <c r="HG42" s="15"/>
      <c r="HH42" s="15"/>
      <c r="HI42" s="15"/>
      <c r="HJ42" s="15"/>
      <c r="HK42" s="15"/>
      <c r="HL42" s="15"/>
      <c r="HM42" s="15"/>
      <c r="HN42" s="15"/>
      <c r="HO42" s="15"/>
      <c r="HP42" s="15"/>
      <c r="HQ42" s="15"/>
      <c r="HR42" s="15"/>
      <c r="HS42" s="15"/>
      <c r="HT42" s="15"/>
      <c r="HU42" s="15"/>
      <c r="HV42" s="15"/>
    </row>
    <row r="43" spans="1:230" customFormat="1" ht="14.4" customHeight="1">
      <c r="A43" s="42"/>
      <c r="B43" s="45"/>
      <c r="C43" s="15"/>
      <c r="D43" s="15"/>
      <c r="E43" s="80"/>
      <c r="F43" s="80" t="s">
        <v>10</v>
      </c>
      <c r="G43" s="38"/>
      <c r="H43" s="292" t="s">
        <v>438</v>
      </c>
      <c r="I43" s="292"/>
      <c r="J43" s="292"/>
      <c r="K43" s="292"/>
      <c r="L43" s="80"/>
      <c r="M43" s="80"/>
      <c r="N43" s="80"/>
      <c r="O43" s="45"/>
      <c r="P43" s="15"/>
      <c r="Q43" s="80" t="s">
        <v>10</v>
      </c>
      <c r="R43" s="15"/>
      <c r="S43" s="80"/>
      <c r="T43" s="291" t="str">
        <f>Obliczenia2!B46</f>
        <v>Południe</v>
      </c>
      <c r="U43" s="291"/>
      <c r="V43" s="291"/>
      <c r="W43" s="291"/>
      <c r="X43" s="291"/>
      <c r="Y43" s="45"/>
      <c r="Z43" s="45"/>
      <c r="AA43" s="45"/>
      <c r="AB43" s="42"/>
      <c r="AC43" s="15"/>
      <c r="AD43" s="15"/>
      <c r="AE43" s="15"/>
      <c r="AF43" s="15"/>
      <c r="AG43" s="15"/>
      <c r="AH43" s="15"/>
      <c r="AI43" s="15"/>
      <c r="AJ43" s="15"/>
      <c r="AK43" s="15"/>
      <c r="AL43" s="15"/>
      <c r="AM43" s="15"/>
      <c r="AN43" s="15"/>
      <c r="AO43" s="15"/>
      <c r="AP43" s="15"/>
      <c r="AQ43" s="15"/>
      <c r="AR43" s="15"/>
      <c r="AS43" s="15"/>
      <c r="AT43" s="15"/>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c r="BY43" s="15"/>
      <c r="BZ43" s="15"/>
      <c r="CA43" s="15"/>
      <c r="CB43" s="15"/>
      <c r="CC43" s="15"/>
      <c r="CD43" s="15"/>
      <c r="CE43" s="15"/>
      <c r="CF43" s="15"/>
      <c r="CG43" s="15"/>
      <c r="CH43" s="15"/>
      <c r="CI43" s="15"/>
      <c r="CJ43" s="15"/>
      <c r="CK43" s="15"/>
      <c r="CL43" s="15"/>
      <c r="CM43" s="15"/>
      <c r="CN43" s="15"/>
      <c r="CO43" s="15"/>
      <c r="CP43" s="15"/>
      <c r="CQ43" s="15"/>
      <c r="CR43" s="15"/>
      <c r="CS43" s="15"/>
      <c r="CT43" s="15"/>
      <c r="CU43" s="15"/>
      <c r="CV43" s="15"/>
      <c r="CW43" s="15"/>
      <c r="CX43" s="15"/>
      <c r="CY43" s="15"/>
      <c r="CZ43" s="15"/>
      <c r="DA43" s="15"/>
      <c r="DB43" s="15"/>
      <c r="DC43" s="15"/>
      <c r="DD43" s="15"/>
      <c r="DE43" s="15"/>
      <c r="DF43" s="15"/>
      <c r="DG43" s="15"/>
      <c r="DH43" s="15"/>
      <c r="DI43" s="15"/>
      <c r="DJ43" s="15"/>
      <c r="DK43" s="15"/>
      <c r="DL43" s="15"/>
      <c r="DM43" s="15"/>
      <c r="DN43" s="15"/>
      <c r="DO43" s="15"/>
      <c r="DP43" s="15"/>
      <c r="DQ43" s="15"/>
      <c r="DR43" s="15"/>
      <c r="DS43" s="15"/>
      <c r="DT43" s="15"/>
      <c r="DU43" s="15"/>
      <c r="DV43" s="15"/>
      <c r="DW43" s="15"/>
      <c r="DX43" s="15"/>
      <c r="DY43" s="15"/>
      <c r="DZ43" s="15"/>
      <c r="EA43" s="15"/>
      <c r="EB43" s="15"/>
      <c r="EC43" s="15"/>
      <c r="ED43" s="15"/>
      <c r="EE43" s="15"/>
      <c r="EF43" s="15"/>
      <c r="EG43" s="15"/>
      <c r="EH43" s="15"/>
      <c r="EI43" s="15"/>
      <c r="EJ43" s="15"/>
      <c r="EK43" s="15"/>
      <c r="EL43" s="15"/>
      <c r="EM43" s="15"/>
      <c r="EN43" s="15"/>
      <c r="EO43" s="15"/>
      <c r="EP43" s="15"/>
      <c r="EQ43" s="15"/>
      <c r="ER43" s="15"/>
      <c r="ES43" s="15"/>
      <c r="ET43" s="15"/>
      <c r="EU43" s="15"/>
      <c r="EV43" s="15"/>
      <c r="EW43" s="15"/>
      <c r="EX43" s="15"/>
      <c r="EY43" s="15"/>
      <c r="EZ43" s="15"/>
      <c r="FA43" s="15"/>
      <c r="FB43" s="15"/>
      <c r="FC43" s="15"/>
      <c r="FD43" s="15"/>
      <c r="FE43" s="15"/>
      <c r="FF43" s="15"/>
      <c r="FG43" s="15"/>
      <c r="FH43" s="15"/>
      <c r="FI43" s="15"/>
      <c r="FJ43" s="15"/>
      <c r="FK43" s="15"/>
      <c r="FL43" s="15"/>
      <c r="FM43" s="15"/>
      <c r="FN43" s="15"/>
      <c r="FO43" s="15"/>
      <c r="FP43" s="15"/>
      <c r="FQ43" s="15"/>
      <c r="FR43" s="15"/>
      <c r="FS43" s="15"/>
      <c r="FT43" s="15"/>
      <c r="FU43" s="15"/>
      <c r="FV43" s="15"/>
      <c r="FW43" s="15"/>
      <c r="FX43" s="15"/>
      <c r="FY43" s="15"/>
      <c r="FZ43" s="15"/>
      <c r="GA43" s="15"/>
      <c r="GB43" s="15"/>
      <c r="GC43" s="15"/>
      <c r="GD43" s="15"/>
      <c r="GE43" s="15"/>
      <c r="GF43" s="15"/>
      <c r="GG43" s="15"/>
      <c r="GH43" s="15"/>
      <c r="GI43" s="15"/>
      <c r="GJ43" s="15"/>
      <c r="GK43" s="15"/>
      <c r="GL43" s="15"/>
      <c r="GM43" s="15"/>
      <c r="GN43" s="15"/>
      <c r="GO43" s="15"/>
      <c r="GP43" s="15"/>
      <c r="GQ43" s="15"/>
      <c r="GR43" s="15"/>
      <c r="GS43" s="15"/>
      <c r="GT43" s="15"/>
      <c r="GU43" s="15"/>
      <c r="GV43" s="15"/>
      <c r="GW43" s="15"/>
      <c r="GX43" s="15"/>
      <c r="GY43" s="15"/>
      <c r="GZ43" s="15"/>
      <c r="HA43" s="15"/>
      <c r="HB43" s="15"/>
      <c r="HC43" s="15"/>
      <c r="HD43" s="15"/>
      <c r="HE43" s="15"/>
      <c r="HF43" s="15"/>
      <c r="HG43" s="15"/>
      <c r="HH43" s="15"/>
      <c r="HI43" s="15"/>
      <c r="HJ43" s="15"/>
      <c r="HK43" s="15"/>
      <c r="HL43" s="15"/>
      <c r="HM43" s="15"/>
      <c r="HN43" s="15"/>
      <c r="HO43" s="15"/>
      <c r="HP43" s="15"/>
      <c r="HQ43" s="15"/>
      <c r="HR43" s="15"/>
      <c r="HS43" s="15"/>
      <c r="HT43" s="15"/>
      <c r="HU43" s="15"/>
      <c r="HV43" s="15"/>
    </row>
    <row r="44" spans="1:230" customFormat="1" ht="14.4" customHeight="1">
      <c r="A44" s="42"/>
      <c r="B44" s="45"/>
      <c r="C44" s="99"/>
      <c r="D44" s="99"/>
      <c r="E44" s="102"/>
      <c r="F44" s="102"/>
      <c r="G44" s="103"/>
      <c r="H44" s="103"/>
      <c r="I44" s="103"/>
      <c r="J44" s="103"/>
      <c r="K44" s="52"/>
      <c r="L44" s="52"/>
      <c r="M44" s="80"/>
      <c r="N44" s="80"/>
      <c r="O44" s="45"/>
      <c r="P44" s="103"/>
      <c r="Q44" s="101"/>
      <c r="R44" s="102"/>
      <c r="S44" s="102"/>
      <c r="T44" s="103"/>
      <c r="U44" s="103"/>
      <c r="V44" s="103"/>
      <c r="W44" s="103"/>
      <c r="X44" s="102"/>
      <c r="Y44" s="102"/>
      <c r="Z44" s="102"/>
      <c r="AA44" s="45"/>
      <c r="AB44" s="42"/>
      <c r="AC44" s="15"/>
      <c r="AD44" s="15"/>
      <c r="AE44" s="15"/>
      <c r="AF44" s="15"/>
      <c r="AG44" s="15"/>
      <c r="AH44" s="15"/>
      <c r="AI44" s="15"/>
      <c r="AJ44" s="15"/>
      <c r="AK44" s="15"/>
      <c r="AL44" s="15"/>
      <c r="AM44" s="15"/>
      <c r="AN44" s="15"/>
      <c r="AO44" s="15"/>
      <c r="AP44" s="15"/>
      <c r="AQ44" s="15"/>
      <c r="AR44" s="15"/>
      <c r="AS44" s="15"/>
      <c r="AT44" s="15"/>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c r="BY44" s="15"/>
      <c r="BZ44" s="15"/>
      <c r="CA44" s="15"/>
      <c r="CB44" s="15"/>
      <c r="CC44" s="15"/>
      <c r="CD44" s="15"/>
      <c r="CE44" s="15"/>
      <c r="CF44" s="15"/>
      <c r="CG44" s="15"/>
      <c r="CH44" s="15"/>
      <c r="CI44" s="15"/>
      <c r="CJ44" s="15"/>
      <c r="CK44" s="15"/>
      <c r="CL44" s="15"/>
      <c r="CM44" s="15"/>
      <c r="CN44" s="15"/>
      <c r="CO44" s="15"/>
      <c r="CP44" s="15"/>
      <c r="CQ44" s="15"/>
      <c r="CR44" s="15"/>
      <c r="CS44" s="15"/>
      <c r="CT44" s="15"/>
      <c r="CU44" s="15"/>
      <c r="CV44" s="15"/>
      <c r="CW44" s="15"/>
      <c r="CX44" s="15"/>
      <c r="CY44" s="15"/>
      <c r="CZ44" s="15"/>
      <c r="DA44" s="15"/>
      <c r="DB44" s="15"/>
      <c r="DC44" s="15"/>
      <c r="DD44" s="15"/>
      <c r="DE44" s="15"/>
      <c r="DF44" s="15"/>
      <c r="DG44" s="15"/>
      <c r="DH44" s="15"/>
      <c r="DI44" s="15"/>
      <c r="DJ44" s="15"/>
      <c r="DK44" s="15"/>
      <c r="DL44" s="15"/>
      <c r="DM44" s="15"/>
      <c r="DN44" s="15"/>
      <c r="DO44" s="15"/>
      <c r="DP44" s="15"/>
      <c r="DQ44" s="15"/>
      <c r="DR44" s="15"/>
      <c r="DS44" s="15"/>
      <c r="DT44" s="15"/>
      <c r="DU44" s="15"/>
      <c r="DV44" s="15"/>
      <c r="DW44" s="15"/>
      <c r="DX44" s="15"/>
      <c r="DY44" s="15"/>
      <c r="DZ44" s="15"/>
      <c r="EA44" s="15"/>
      <c r="EB44" s="15"/>
      <c r="EC44" s="15"/>
      <c r="ED44" s="15"/>
      <c r="EE44" s="15"/>
      <c r="EF44" s="15"/>
      <c r="EG44" s="15"/>
      <c r="EH44" s="15"/>
      <c r="EI44" s="15"/>
      <c r="EJ44" s="15"/>
      <c r="EK44" s="15"/>
      <c r="EL44" s="15"/>
      <c r="EM44" s="15"/>
      <c r="EN44" s="15"/>
      <c r="EO44" s="15"/>
      <c r="EP44" s="15"/>
      <c r="EQ44" s="15"/>
      <c r="ER44" s="15"/>
      <c r="ES44" s="15"/>
      <c r="ET44" s="15"/>
      <c r="EU44" s="15"/>
      <c r="EV44" s="15"/>
      <c r="EW44" s="15"/>
      <c r="EX44" s="15"/>
      <c r="EY44" s="15"/>
      <c r="EZ44" s="15"/>
      <c r="FA44" s="15"/>
      <c r="FB44" s="15"/>
      <c r="FC44" s="15"/>
      <c r="FD44" s="15"/>
      <c r="FE44" s="15"/>
      <c r="FF44" s="15"/>
      <c r="FG44" s="15"/>
      <c r="FH44" s="15"/>
      <c r="FI44" s="15"/>
      <c r="FJ44" s="15"/>
      <c r="FK44" s="15"/>
      <c r="FL44" s="15"/>
      <c r="FM44" s="15"/>
      <c r="FN44" s="15"/>
      <c r="FO44" s="15"/>
      <c r="FP44" s="15"/>
      <c r="FQ44" s="15"/>
      <c r="FR44" s="15"/>
      <c r="FS44" s="15"/>
      <c r="FT44" s="15"/>
      <c r="FU44" s="15"/>
      <c r="FV44" s="15"/>
      <c r="FW44" s="15"/>
      <c r="FX44" s="15"/>
      <c r="FY44" s="15"/>
      <c r="FZ44" s="15"/>
      <c r="GA44" s="15"/>
      <c r="GB44" s="15"/>
      <c r="GC44" s="15"/>
      <c r="GD44" s="15"/>
      <c r="GE44" s="15"/>
      <c r="GF44" s="15"/>
      <c r="GG44" s="15"/>
      <c r="GH44" s="15"/>
      <c r="GI44" s="15"/>
      <c r="GJ44" s="15"/>
      <c r="GK44" s="15"/>
      <c r="GL44" s="15"/>
      <c r="GM44" s="15"/>
      <c r="GN44" s="15"/>
      <c r="GO44" s="15"/>
      <c r="GP44" s="15"/>
      <c r="GQ44" s="15"/>
      <c r="GR44" s="15"/>
      <c r="GS44" s="15"/>
      <c r="GT44" s="15"/>
      <c r="GU44" s="15"/>
      <c r="GV44" s="15"/>
      <c r="GW44" s="15"/>
      <c r="GX44" s="15"/>
      <c r="GY44" s="15"/>
      <c r="GZ44" s="15"/>
      <c r="HA44" s="15"/>
      <c r="HB44" s="15"/>
      <c r="HC44" s="15"/>
      <c r="HD44" s="15"/>
      <c r="HE44" s="15"/>
      <c r="HF44" s="15"/>
      <c r="HG44" s="15"/>
      <c r="HH44" s="15"/>
      <c r="HI44" s="15"/>
      <c r="HJ44" s="15"/>
      <c r="HK44" s="15"/>
      <c r="HL44" s="15"/>
      <c r="HM44" s="15"/>
      <c r="HN44" s="15"/>
      <c r="HO44" s="15"/>
      <c r="HP44" s="15"/>
      <c r="HQ44" s="15"/>
      <c r="HR44" s="15"/>
      <c r="HS44" s="15"/>
      <c r="HT44" s="15"/>
      <c r="HU44" s="15"/>
      <c r="HV44" s="15"/>
    </row>
    <row r="45" spans="1:230" customFormat="1">
      <c r="A45" s="42"/>
      <c r="B45" s="45"/>
      <c r="C45" s="100"/>
      <c r="D45" s="100"/>
      <c r="E45" s="100"/>
      <c r="F45" s="45"/>
      <c r="G45" s="15"/>
      <c r="H45" s="15"/>
      <c r="I45" s="15"/>
      <c r="J45" s="17"/>
      <c r="K45" s="80"/>
      <c r="L45" s="80"/>
      <c r="M45" s="80"/>
      <c r="N45" s="80"/>
      <c r="O45" s="45"/>
      <c r="P45" s="15"/>
      <c r="Q45" s="100"/>
      <c r="R45" s="100"/>
      <c r="S45" s="45"/>
      <c r="T45" s="15"/>
      <c r="U45" s="15"/>
      <c r="V45" s="15"/>
      <c r="W45" s="15"/>
      <c r="X45" s="45"/>
      <c r="Y45" s="45"/>
      <c r="Z45" s="45"/>
      <c r="AA45" s="45"/>
      <c r="AB45" s="42"/>
      <c r="AC45" s="15"/>
      <c r="AD45" s="15"/>
      <c r="AE45" s="15"/>
      <c r="AF45" s="15"/>
      <c r="AG45" s="15"/>
      <c r="AH45" s="15"/>
      <c r="AI45" s="15"/>
      <c r="AJ45" s="15"/>
      <c r="AK45" s="15"/>
      <c r="AL45" s="15"/>
      <c r="AM45" s="15"/>
      <c r="AN45" s="15"/>
      <c r="AO45" s="15"/>
      <c r="AP45" s="15"/>
      <c r="AQ45" s="15"/>
      <c r="AR45" s="15"/>
      <c r="AS45" s="15"/>
      <c r="AT45" s="15"/>
      <c r="AU45" s="15"/>
      <c r="AV45" s="15"/>
      <c r="AW45" s="15"/>
      <c r="AX45" s="15"/>
      <c r="AY45" s="15"/>
      <c r="AZ45" s="15"/>
      <c r="BA45" s="15"/>
      <c r="BB45" s="15"/>
      <c r="BC45" s="15"/>
      <c r="BD45" s="15"/>
      <c r="BE45" s="15"/>
      <c r="BF45" s="15"/>
      <c r="BG45" s="15"/>
      <c r="BH45" s="15"/>
      <c r="BI45" s="15"/>
      <c r="BJ45" s="15"/>
      <c r="BK45" s="15"/>
      <c r="BL45" s="15"/>
      <c r="BM45" s="15"/>
      <c r="BN45" s="15"/>
      <c r="BO45" s="15"/>
      <c r="BP45" s="15"/>
      <c r="BQ45" s="15"/>
      <c r="BR45" s="15"/>
      <c r="BS45" s="15"/>
      <c r="BT45" s="15"/>
      <c r="BU45" s="15"/>
      <c r="BV45" s="15"/>
      <c r="BW45" s="15"/>
      <c r="BX45" s="15"/>
      <c r="BY45" s="15"/>
      <c r="BZ45" s="15"/>
      <c r="CA45" s="15"/>
      <c r="CB45" s="15"/>
      <c r="CC45" s="15"/>
      <c r="CD45" s="15"/>
      <c r="CE45" s="15"/>
      <c r="CF45" s="15"/>
      <c r="CG45" s="15"/>
      <c r="CH45" s="15"/>
      <c r="CI45" s="15"/>
      <c r="CJ45" s="15"/>
      <c r="CK45" s="15"/>
      <c r="CL45" s="15"/>
      <c r="CM45" s="15"/>
      <c r="CN45" s="15"/>
      <c r="CO45" s="15"/>
      <c r="CP45" s="15"/>
      <c r="CQ45" s="15"/>
      <c r="CR45" s="15"/>
      <c r="CS45" s="15"/>
      <c r="CT45" s="15"/>
      <c r="CU45" s="15"/>
      <c r="CV45" s="15"/>
      <c r="CW45" s="15"/>
      <c r="CX45" s="15"/>
      <c r="CY45" s="15"/>
      <c r="CZ45" s="15"/>
      <c r="DA45" s="15"/>
      <c r="DB45" s="15"/>
      <c r="DC45" s="15"/>
      <c r="DD45" s="15"/>
      <c r="DE45" s="15"/>
      <c r="DF45" s="15"/>
      <c r="DG45" s="15"/>
      <c r="DH45" s="15"/>
      <c r="DI45" s="15"/>
      <c r="DJ45" s="15"/>
      <c r="DK45" s="15"/>
      <c r="DL45" s="15"/>
      <c r="DM45" s="15"/>
      <c r="DN45" s="15"/>
      <c r="DO45" s="15"/>
      <c r="DP45" s="15"/>
      <c r="DQ45" s="15"/>
      <c r="DR45" s="15"/>
      <c r="DS45" s="15"/>
      <c r="DT45" s="15"/>
      <c r="DU45" s="15"/>
      <c r="DV45" s="15"/>
      <c r="DW45" s="15"/>
      <c r="DX45" s="15"/>
      <c r="DY45" s="15"/>
      <c r="DZ45" s="15"/>
      <c r="EA45" s="15"/>
      <c r="EB45" s="15"/>
      <c r="EC45" s="15"/>
      <c r="ED45" s="15"/>
      <c r="EE45" s="15"/>
      <c r="EF45" s="15"/>
      <c r="EG45" s="15"/>
      <c r="EH45" s="15"/>
      <c r="EI45" s="15"/>
      <c r="EJ45" s="15"/>
      <c r="EK45" s="15"/>
      <c r="EL45" s="15"/>
      <c r="EM45" s="15"/>
      <c r="EN45" s="15"/>
      <c r="EO45" s="15"/>
      <c r="EP45" s="15"/>
      <c r="EQ45" s="15"/>
      <c r="ER45" s="15"/>
      <c r="ES45" s="15"/>
      <c r="ET45" s="15"/>
      <c r="EU45" s="15"/>
      <c r="EV45" s="15"/>
      <c r="EW45" s="15"/>
      <c r="EX45" s="15"/>
      <c r="EY45" s="15"/>
      <c r="EZ45" s="15"/>
      <c r="FA45" s="15"/>
      <c r="FB45" s="15"/>
      <c r="FC45" s="15"/>
      <c r="FD45" s="15"/>
      <c r="FE45" s="15"/>
      <c r="FF45" s="15"/>
      <c r="FG45" s="15"/>
      <c r="FH45" s="15"/>
      <c r="FI45" s="15"/>
      <c r="FJ45" s="15"/>
      <c r="FK45" s="15"/>
      <c r="FL45" s="15"/>
      <c r="FM45" s="15"/>
      <c r="FN45" s="15"/>
      <c r="FO45" s="15"/>
      <c r="FP45" s="15"/>
      <c r="FQ45" s="15"/>
      <c r="FR45" s="15"/>
      <c r="FS45" s="15"/>
      <c r="FT45" s="15"/>
      <c r="FU45" s="15"/>
      <c r="FV45" s="15"/>
      <c r="FW45" s="15"/>
      <c r="FX45" s="15"/>
      <c r="FY45" s="15"/>
      <c r="FZ45" s="15"/>
      <c r="GA45" s="15"/>
      <c r="GB45" s="15"/>
      <c r="GC45" s="15"/>
      <c r="GD45" s="15"/>
      <c r="GE45" s="15"/>
      <c r="GF45" s="15"/>
      <c r="GG45" s="15"/>
      <c r="GH45" s="15"/>
      <c r="GI45" s="15"/>
      <c r="GJ45" s="15"/>
      <c r="GK45" s="15"/>
      <c r="GL45" s="15"/>
      <c r="GM45" s="15"/>
      <c r="GN45" s="15"/>
      <c r="GO45" s="15"/>
      <c r="GP45" s="15"/>
      <c r="GQ45" s="15"/>
      <c r="GR45" s="15"/>
      <c r="GS45" s="15"/>
      <c r="GT45" s="15"/>
      <c r="GU45" s="15"/>
      <c r="GV45" s="15"/>
      <c r="GW45" s="15"/>
      <c r="GX45" s="15"/>
      <c r="GY45" s="15"/>
      <c r="GZ45" s="15"/>
      <c r="HA45" s="15"/>
      <c r="HB45" s="15"/>
      <c r="HC45" s="15"/>
      <c r="HD45" s="15"/>
      <c r="HE45" s="15"/>
      <c r="HF45" s="15"/>
      <c r="HG45" s="15"/>
      <c r="HH45" s="15"/>
      <c r="HI45" s="15"/>
      <c r="HJ45" s="15"/>
      <c r="HK45" s="15"/>
      <c r="HL45" s="15"/>
      <c r="HM45" s="15"/>
      <c r="HN45" s="15"/>
      <c r="HO45" s="15"/>
      <c r="HP45" s="15"/>
      <c r="HQ45" s="15"/>
      <c r="HR45" s="15"/>
      <c r="HS45" s="15"/>
      <c r="HT45" s="15"/>
      <c r="HU45" s="15"/>
      <c r="HV45" s="15"/>
    </row>
    <row r="46" spans="1:230" customFormat="1" ht="14.4" customHeight="1">
      <c r="A46" s="42"/>
      <c r="B46" s="45"/>
      <c r="C46" s="17"/>
      <c r="D46" s="100"/>
      <c r="E46" s="100"/>
      <c r="F46" s="80" t="s">
        <v>515</v>
      </c>
      <c r="G46" s="16"/>
      <c r="H46" s="292" t="s">
        <v>473</v>
      </c>
      <c r="I46" s="292"/>
      <c r="J46" s="292"/>
      <c r="K46" s="292"/>
      <c r="L46" s="80"/>
      <c r="M46" s="80"/>
      <c r="N46" s="80"/>
      <c r="O46" s="45"/>
      <c r="P46" s="15"/>
      <c r="Q46" s="80" t="s">
        <v>515</v>
      </c>
      <c r="R46" s="100"/>
      <c r="S46" s="15"/>
      <c r="T46" s="292" t="s">
        <v>473</v>
      </c>
      <c r="U46" s="292"/>
      <c r="V46" s="292"/>
      <c r="W46" s="292"/>
      <c r="X46" s="292"/>
      <c r="Y46" s="45"/>
      <c r="Z46" s="45"/>
      <c r="AA46" s="45"/>
      <c r="AB46" s="42"/>
      <c r="AC46" s="15"/>
      <c r="AD46" s="15"/>
      <c r="AE46" s="15"/>
      <c r="AF46" s="15"/>
      <c r="AG46" s="15"/>
      <c r="AH46" s="15"/>
      <c r="AI46" s="15"/>
      <c r="AJ46" s="15"/>
      <c r="AK46" s="15"/>
      <c r="AL46" s="15"/>
      <c r="AM46" s="15"/>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c r="CC46" s="15"/>
      <c r="CD46" s="15"/>
      <c r="CE46" s="15"/>
      <c r="CF46" s="15"/>
      <c r="CG46" s="15"/>
      <c r="CH46" s="15"/>
      <c r="CI46" s="15"/>
      <c r="CJ46" s="15"/>
      <c r="CK46" s="15"/>
      <c r="CL46" s="15"/>
      <c r="CM46" s="15"/>
      <c r="CN46" s="15"/>
      <c r="CO46" s="15"/>
      <c r="CP46" s="15"/>
      <c r="CQ46" s="15"/>
      <c r="CR46" s="15"/>
      <c r="CS46" s="15"/>
      <c r="CT46" s="15"/>
      <c r="CU46" s="15"/>
      <c r="CV46" s="15"/>
      <c r="CW46" s="15"/>
      <c r="CX46" s="15"/>
      <c r="CY46" s="15"/>
      <c r="CZ46" s="15"/>
      <c r="DA46" s="15"/>
      <c r="DB46" s="15"/>
      <c r="DC46" s="15"/>
      <c r="DD46" s="15"/>
      <c r="DE46" s="15"/>
      <c r="DF46" s="15"/>
      <c r="DG46" s="15"/>
      <c r="DH46" s="15"/>
      <c r="DI46" s="15"/>
      <c r="DJ46" s="15"/>
      <c r="DK46" s="15"/>
      <c r="DL46" s="15"/>
      <c r="DM46" s="15"/>
      <c r="DN46" s="15"/>
      <c r="DO46" s="15"/>
      <c r="DP46" s="15"/>
      <c r="DQ46" s="15"/>
      <c r="DR46" s="15"/>
      <c r="DS46" s="15"/>
      <c r="DT46" s="15"/>
      <c r="DU46" s="15"/>
      <c r="DV46" s="15"/>
      <c r="DW46" s="15"/>
      <c r="DX46" s="15"/>
      <c r="DY46" s="15"/>
      <c r="DZ46" s="15"/>
      <c r="EA46" s="15"/>
      <c r="EB46" s="15"/>
      <c r="EC46" s="15"/>
      <c r="ED46" s="15"/>
      <c r="EE46" s="15"/>
      <c r="EF46" s="15"/>
      <c r="EG46" s="15"/>
      <c r="EH46" s="15"/>
      <c r="EI46" s="15"/>
      <c r="EJ46" s="15"/>
      <c r="EK46" s="15"/>
      <c r="EL46" s="15"/>
      <c r="EM46" s="15"/>
      <c r="EN46" s="15"/>
      <c r="EO46" s="15"/>
      <c r="EP46" s="15"/>
      <c r="EQ46" s="15"/>
      <c r="ER46" s="15"/>
      <c r="ES46" s="15"/>
      <c r="ET46" s="15"/>
      <c r="EU46" s="15"/>
      <c r="EV46" s="15"/>
      <c r="EW46" s="15"/>
      <c r="EX46" s="15"/>
      <c r="EY46" s="15"/>
      <c r="EZ46" s="15"/>
      <c r="FA46" s="15"/>
      <c r="FB46" s="15"/>
      <c r="FC46" s="15"/>
      <c r="FD46" s="15"/>
      <c r="FE46" s="15"/>
      <c r="FF46" s="15"/>
      <c r="FG46" s="15"/>
      <c r="FH46" s="15"/>
      <c r="FI46" s="15"/>
      <c r="FJ46" s="15"/>
      <c r="FK46" s="15"/>
      <c r="FL46" s="15"/>
      <c r="FM46" s="15"/>
      <c r="FN46" s="15"/>
      <c r="FO46" s="15"/>
      <c r="FP46" s="15"/>
      <c r="FQ46" s="15"/>
      <c r="FR46" s="15"/>
      <c r="FS46" s="15"/>
      <c r="FT46" s="15"/>
      <c r="FU46" s="15"/>
      <c r="FV46" s="15"/>
      <c r="FW46" s="15"/>
      <c r="FX46" s="15"/>
      <c r="FY46" s="15"/>
      <c r="FZ46" s="15"/>
      <c r="GA46" s="15"/>
      <c r="GB46" s="15"/>
      <c r="GC46" s="15"/>
      <c r="GD46" s="15"/>
      <c r="GE46" s="15"/>
      <c r="GF46" s="15"/>
      <c r="GG46" s="15"/>
      <c r="GH46" s="15"/>
      <c r="GI46" s="15"/>
      <c r="GJ46" s="15"/>
      <c r="GK46" s="15"/>
      <c r="GL46" s="15"/>
      <c r="GM46" s="15"/>
      <c r="GN46" s="15"/>
      <c r="GO46" s="15"/>
      <c r="GP46" s="15"/>
      <c r="GQ46" s="15"/>
      <c r="GR46" s="15"/>
      <c r="GS46" s="15"/>
      <c r="GT46" s="15"/>
      <c r="GU46" s="15"/>
      <c r="GV46" s="15"/>
      <c r="GW46" s="15"/>
      <c r="GX46" s="15"/>
      <c r="GY46" s="15"/>
      <c r="GZ46" s="15"/>
      <c r="HA46" s="15"/>
      <c r="HB46" s="15"/>
      <c r="HC46" s="15"/>
      <c r="HD46" s="15"/>
      <c r="HE46" s="15"/>
      <c r="HF46" s="15"/>
      <c r="HG46" s="15"/>
      <c r="HH46" s="15"/>
      <c r="HI46" s="15"/>
      <c r="HJ46" s="15"/>
      <c r="HK46" s="15"/>
      <c r="HL46" s="15"/>
      <c r="HM46" s="15"/>
      <c r="HN46" s="15"/>
      <c r="HO46" s="15"/>
      <c r="HP46" s="15"/>
      <c r="HQ46" s="15"/>
      <c r="HR46" s="15"/>
      <c r="HS46" s="15"/>
      <c r="HT46" s="15"/>
      <c r="HU46" s="15"/>
      <c r="HV46" s="15"/>
    </row>
    <row r="47" spans="1:230" customFormat="1" ht="14.4" customHeight="1">
      <c r="A47" s="42"/>
      <c r="B47" s="45"/>
      <c r="C47" s="17"/>
      <c r="D47" s="100"/>
      <c r="E47" s="100"/>
      <c r="F47" s="80"/>
      <c r="G47" s="16"/>
      <c r="H47" s="15"/>
      <c r="I47" s="96"/>
      <c r="J47" s="17"/>
      <c r="K47" s="80"/>
      <c r="L47" s="80"/>
      <c r="M47" s="80"/>
      <c r="N47" s="80"/>
      <c r="O47" s="45"/>
      <c r="P47" s="15"/>
      <c r="Q47" s="80"/>
      <c r="R47" s="100"/>
      <c r="S47" s="100"/>
      <c r="T47" s="100"/>
      <c r="U47" s="15"/>
      <c r="V47" s="96"/>
      <c r="W47" s="15"/>
      <c r="X47" s="45"/>
      <c r="Y47" s="45"/>
      <c r="Z47" s="45"/>
      <c r="AA47" s="45"/>
      <c r="AB47" s="42"/>
      <c r="AC47" s="15"/>
      <c r="AD47" s="15"/>
      <c r="AE47" s="15"/>
      <c r="AF47" s="15"/>
      <c r="AG47" s="15"/>
      <c r="AH47" s="15"/>
      <c r="AI47" s="15"/>
      <c r="AJ47" s="15"/>
      <c r="AK47" s="15"/>
      <c r="AL47" s="15"/>
      <c r="AM47" s="15"/>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c r="CC47" s="15"/>
      <c r="CD47" s="15"/>
      <c r="CE47" s="15"/>
      <c r="CF47" s="15"/>
      <c r="CG47" s="15"/>
      <c r="CH47" s="15"/>
      <c r="CI47" s="15"/>
      <c r="CJ47" s="15"/>
      <c r="CK47" s="15"/>
      <c r="CL47" s="15"/>
      <c r="CM47" s="15"/>
      <c r="CN47" s="15"/>
      <c r="CO47" s="15"/>
      <c r="CP47" s="15"/>
      <c r="CQ47" s="15"/>
      <c r="CR47" s="15"/>
      <c r="CS47" s="15"/>
      <c r="CT47" s="15"/>
      <c r="CU47" s="15"/>
      <c r="CV47" s="15"/>
      <c r="CW47" s="15"/>
      <c r="CX47" s="15"/>
      <c r="CY47" s="15"/>
      <c r="CZ47" s="15"/>
      <c r="DA47" s="15"/>
      <c r="DB47" s="15"/>
      <c r="DC47" s="15"/>
      <c r="DD47" s="15"/>
      <c r="DE47" s="15"/>
      <c r="DF47" s="15"/>
      <c r="DG47" s="15"/>
      <c r="DH47" s="15"/>
      <c r="DI47" s="15"/>
      <c r="DJ47" s="15"/>
      <c r="DK47" s="15"/>
      <c r="DL47" s="15"/>
      <c r="DM47" s="15"/>
      <c r="DN47" s="15"/>
      <c r="DO47" s="15"/>
      <c r="DP47" s="15"/>
      <c r="DQ47" s="15"/>
      <c r="DR47" s="15"/>
      <c r="DS47" s="15"/>
      <c r="DT47" s="15"/>
      <c r="DU47" s="15"/>
      <c r="DV47" s="15"/>
      <c r="DW47" s="15"/>
      <c r="DX47" s="15"/>
      <c r="DY47" s="15"/>
      <c r="DZ47" s="15"/>
      <c r="EA47" s="15"/>
      <c r="EB47" s="15"/>
      <c r="EC47" s="15"/>
      <c r="ED47" s="15"/>
      <c r="EE47" s="15"/>
      <c r="EF47" s="15"/>
      <c r="EG47" s="15"/>
      <c r="EH47" s="15"/>
      <c r="EI47" s="15"/>
      <c r="EJ47" s="15"/>
      <c r="EK47" s="15"/>
      <c r="EL47" s="15"/>
      <c r="EM47" s="15"/>
      <c r="EN47" s="15"/>
      <c r="EO47" s="15"/>
      <c r="EP47" s="15"/>
      <c r="EQ47" s="15"/>
      <c r="ER47" s="15"/>
      <c r="ES47" s="15"/>
      <c r="ET47" s="15"/>
      <c r="EU47" s="15"/>
      <c r="EV47" s="15"/>
      <c r="EW47" s="15"/>
      <c r="EX47" s="15"/>
      <c r="EY47" s="15"/>
      <c r="EZ47" s="15"/>
      <c r="FA47" s="15"/>
      <c r="FB47" s="15"/>
      <c r="FC47" s="15"/>
      <c r="FD47" s="15"/>
      <c r="FE47" s="15"/>
      <c r="FF47" s="15"/>
      <c r="FG47" s="15"/>
      <c r="FH47" s="15"/>
      <c r="FI47" s="15"/>
      <c r="FJ47" s="15"/>
      <c r="FK47" s="15"/>
      <c r="FL47" s="15"/>
      <c r="FM47" s="15"/>
      <c r="FN47" s="15"/>
      <c r="FO47" s="15"/>
      <c r="FP47" s="15"/>
      <c r="FQ47" s="15"/>
      <c r="FR47" s="15"/>
      <c r="FS47" s="15"/>
      <c r="FT47" s="15"/>
      <c r="FU47" s="15"/>
      <c r="FV47" s="15"/>
      <c r="FW47" s="15"/>
      <c r="FX47" s="15"/>
      <c r="FY47" s="15"/>
      <c r="FZ47" s="15"/>
      <c r="GA47" s="15"/>
      <c r="GB47" s="15"/>
      <c r="GC47" s="15"/>
      <c r="GD47" s="15"/>
      <c r="GE47" s="15"/>
      <c r="GF47" s="15"/>
      <c r="GG47" s="15"/>
      <c r="GH47" s="15"/>
      <c r="GI47" s="15"/>
      <c r="GJ47" s="15"/>
      <c r="GK47" s="15"/>
      <c r="GL47" s="15"/>
      <c r="GM47" s="15"/>
      <c r="GN47" s="15"/>
      <c r="GO47" s="15"/>
      <c r="GP47" s="15"/>
      <c r="GQ47" s="15"/>
      <c r="GR47" s="15"/>
      <c r="GS47" s="15"/>
      <c r="GT47" s="15"/>
      <c r="GU47" s="15"/>
      <c r="GV47" s="15"/>
      <c r="GW47" s="15"/>
      <c r="GX47" s="15"/>
      <c r="GY47" s="15"/>
      <c r="GZ47" s="15"/>
      <c r="HA47" s="15"/>
      <c r="HB47" s="15"/>
      <c r="HC47" s="15"/>
      <c r="HD47" s="15"/>
      <c r="HE47" s="15"/>
      <c r="HF47" s="15"/>
      <c r="HG47" s="15"/>
      <c r="HH47" s="15"/>
      <c r="HI47" s="15"/>
      <c r="HJ47" s="15"/>
      <c r="HK47" s="15"/>
      <c r="HL47" s="15"/>
      <c r="HM47" s="15"/>
      <c r="HN47" s="15"/>
      <c r="HO47" s="15"/>
      <c r="HP47" s="15"/>
      <c r="HQ47" s="15"/>
      <c r="HR47" s="15"/>
      <c r="HS47" s="15"/>
      <c r="HT47" s="15"/>
      <c r="HU47" s="15"/>
      <c r="HV47" s="15"/>
    </row>
    <row r="48" spans="1:230" customFormat="1" ht="14.4" customHeight="1">
      <c r="A48" s="42"/>
      <c r="B48" s="45"/>
      <c r="C48" s="15"/>
      <c r="D48" s="100"/>
      <c r="E48" s="100"/>
      <c r="F48" s="80" t="s">
        <v>516</v>
      </c>
      <c r="G48" s="16"/>
      <c r="H48" s="104" t="s">
        <v>3</v>
      </c>
      <c r="I48" s="15"/>
      <c r="J48" s="290">
        <f>M24</f>
        <v>6.25</v>
      </c>
      <c r="K48" s="290"/>
      <c r="L48" s="117" t="s">
        <v>7</v>
      </c>
      <c r="M48" s="80"/>
      <c r="N48" s="80"/>
      <c r="O48" s="45"/>
      <c r="P48" s="15"/>
      <c r="Q48" s="80" t="s">
        <v>516</v>
      </c>
      <c r="R48" s="100"/>
      <c r="S48" s="15"/>
      <c r="T48" s="104" t="s">
        <v>3</v>
      </c>
      <c r="U48" s="15"/>
      <c r="V48" s="15"/>
      <c r="W48" s="290">
        <f>M27</f>
        <v>4.3</v>
      </c>
      <c r="X48" s="290"/>
      <c r="Y48" s="107" t="s">
        <v>7</v>
      </c>
      <c r="Z48" s="107"/>
      <c r="AA48" s="45"/>
      <c r="AB48" s="42"/>
      <c r="AC48" s="15"/>
      <c r="AD48" s="15"/>
      <c r="AE48" s="15"/>
      <c r="AF48" s="15"/>
      <c r="AG48" s="15"/>
      <c r="AH48" s="15"/>
      <c r="AI48" s="15"/>
      <c r="AJ48" s="15"/>
      <c r="AK48" s="15"/>
      <c r="AL48" s="15"/>
      <c r="AM48" s="15"/>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c r="CC48" s="15"/>
      <c r="CD48" s="15"/>
      <c r="CE48" s="15"/>
      <c r="CF48" s="15"/>
      <c r="CG48" s="15"/>
      <c r="CH48" s="15"/>
      <c r="CI48" s="15"/>
      <c r="CJ48" s="15"/>
      <c r="CK48" s="15"/>
      <c r="CL48" s="15"/>
      <c r="CM48" s="15"/>
      <c r="CN48" s="15"/>
      <c r="CO48" s="15"/>
      <c r="CP48" s="15"/>
      <c r="CQ48" s="15"/>
      <c r="CR48" s="15"/>
      <c r="CS48" s="15"/>
      <c r="CT48" s="15"/>
      <c r="CU48" s="15"/>
      <c r="CV48" s="15"/>
      <c r="CW48" s="15"/>
      <c r="CX48" s="15"/>
      <c r="CY48" s="15"/>
      <c r="CZ48" s="15"/>
      <c r="DA48" s="15"/>
      <c r="DB48" s="15"/>
      <c r="DC48" s="15"/>
      <c r="DD48" s="15"/>
      <c r="DE48" s="15"/>
      <c r="DF48" s="15"/>
      <c r="DG48" s="15"/>
      <c r="DH48" s="15"/>
      <c r="DI48" s="15"/>
      <c r="DJ48" s="15"/>
      <c r="DK48" s="15"/>
      <c r="DL48" s="15"/>
      <c r="DM48" s="15"/>
      <c r="DN48" s="15"/>
      <c r="DO48" s="15"/>
      <c r="DP48" s="15"/>
      <c r="DQ48" s="15"/>
      <c r="DR48" s="15"/>
      <c r="DS48" s="15"/>
      <c r="DT48" s="15"/>
      <c r="DU48" s="15"/>
      <c r="DV48" s="15"/>
      <c r="DW48" s="15"/>
      <c r="DX48" s="15"/>
      <c r="DY48" s="15"/>
      <c r="DZ48" s="15"/>
      <c r="EA48" s="15"/>
      <c r="EB48" s="15"/>
      <c r="EC48" s="15"/>
      <c r="ED48" s="15"/>
      <c r="EE48" s="15"/>
      <c r="EF48" s="15"/>
      <c r="EG48" s="15"/>
      <c r="EH48" s="15"/>
      <c r="EI48" s="15"/>
      <c r="EJ48" s="15"/>
      <c r="EK48" s="15"/>
      <c r="EL48" s="15"/>
      <c r="EM48" s="15"/>
      <c r="EN48" s="15"/>
      <c r="EO48" s="15"/>
      <c r="EP48" s="15"/>
      <c r="EQ48" s="15"/>
      <c r="ER48" s="15"/>
      <c r="ES48" s="15"/>
      <c r="ET48" s="15"/>
      <c r="EU48" s="15"/>
      <c r="EV48" s="15"/>
      <c r="EW48" s="15"/>
      <c r="EX48" s="15"/>
      <c r="EY48" s="15"/>
      <c r="EZ48" s="15"/>
      <c r="FA48" s="15"/>
      <c r="FB48" s="15"/>
      <c r="FC48" s="15"/>
      <c r="FD48" s="15"/>
      <c r="FE48" s="15"/>
      <c r="FF48" s="15"/>
      <c r="FG48" s="15"/>
      <c r="FH48" s="15"/>
      <c r="FI48" s="15"/>
      <c r="FJ48" s="15"/>
      <c r="FK48" s="15"/>
      <c r="FL48" s="15"/>
      <c r="FM48" s="15"/>
      <c r="FN48" s="15"/>
      <c r="FO48" s="15"/>
      <c r="FP48" s="15"/>
      <c r="FQ48" s="15"/>
      <c r="FR48" s="15"/>
      <c r="FS48" s="15"/>
      <c r="FT48" s="15"/>
      <c r="FU48" s="15"/>
      <c r="FV48" s="15"/>
      <c r="FW48" s="15"/>
      <c r="FX48" s="15"/>
      <c r="FY48" s="15"/>
      <c r="FZ48" s="15"/>
      <c r="GA48" s="15"/>
      <c r="GB48" s="15"/>
      <c r="GC48" s="15"/>
      <c r="GD48" s="15"/>
      <c r="GE48" s="15"/>
      <c r="GF48" s="15"/>
      <c r="GG48" s="15"/>
      <c r="GH48" s="15"/>
      <c r="GI48" s="15"/>
      <c r="GJ48" s="15"/>
      <c r="GK48" s="15"/>
      <c r="GL48" s="15"/>
      <c r="GM48" s="15"/>
      <c r="GN48" s="15"/>
      <c r="GO48" s="15"/>
      <c r="GP48" s="15"/>
      <c r="GQ48" s="15"/>
      <c r="GR48" s="15"/>
      <c r="GS48" s="15"/>
      <c r="GT48" s="15"/>
      <c r="GU48" s="15"/>
      <c r="GV48" s="15"/>
      <c r="GW48" s="15"/>
      <c r="GX48" s="15"/>
      <c r="GY48" s="15"/>
      <c r="GZ48" s="15"/>
      <c r="HA48" s="15"/>
      <c r="HB48" s="15"/>
      <c r="HC48" s="15"/>
      <c r="HD48" s="15"/>
      <c r="HE48" s="15"/>
      <c r="HF48" s="15"/>
      <c r="HG48" s="15"/>
      <c r="HH48" s="15"/>
      <c r="HI48" s="15"/>
      <c r="HJ48" s="15"/>
      <c r="HK48" s="15"/>
      <c r="HL48" s="15"/>
      <c r="HM48" s="15"/>
      <c r="HN48" s="15"/>
      <c r="HO48" s="15"/>
      <c r="HP48" s="15"/>
      <c r="HQ48" s="15"/>
      <c r="HR48" s="15"/>
      <c r="HS48" s="15"/>
      <c r="HT48" s="15"/>
      <c r="HU48" s="15"/>
      <c r="HV48" s="15"/>
    </row>
    <row r="49" spans="1:230" customFormat="1">
      <c r="A49" s="42"/>
      <c r="B49" s="45"/>
      <c r="C49" s="17"/>
      <c r="D49" s="100"/>
      <c r="E49" s="100"/>
      <c r="F49" s="80"/>
      <c r="G49" s="16"/>
      <c r="H49" s="104"/>
      <c r="I49" s="15"/>
      <c r="J49" s="106"/>
      <c r="K49" s="15"/>
      <c r="L49" s="114"/>
      <c r="M49" s="80"/>
      <c r="N49" s="80"/>
      <c r="O49" s="45"/>
      <c r="P49" s="15"/>
      <c r="Q49" s="80"/>
      <c r="R49" s="100"/>
      <c r="S49" s="15"/>
      <c r="T49" s="104"/>
      <c r="U49" s="106"/>
      <c r="V49" s="15"/>
      <c r="W49" s="96"/>
      <c r="X49" s="15"/>
      <c r="Y49" s="81"/>
      <c r="Z49" s="81"/>
      <c r="AA49" s="45"/>
      <c r="AB49" s="42"/>
      <c r="AC49" s="15"/>
      <c r="AD49" s="15"/>
      <c r="AE49" s="15"/>
      <c r="AF49" s="15"/>
      <c r="AG49" s="15"/>
      <c r="AH49" s="15"/>
      <c r="AI49" s="15"/>
      <c r="AJ49" s="15"/>
      <c r="AK49" s="15"/>
      <c r="AL49" s="15"/>
      <c r="AM49" s="15"/>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c r="CC49" s="15"/>
      <c r="CD49" s="15"/>
      <c r="CE49" s="15"/>
      <c r="CF49" s="15"/>
      <c r="CG49" s="15"/>
      <c r="CH49" s="15"/>
      <c r="CI49" s="15"/>
      <c r="CJ49" s="15"/>
      <c r="CK49" s="15"/>
      <c r="CL49" s="15"/>
      <c r="CM49" s="15"/>
      <c r="CN49" s="15"/>
      <c r="CO49" s="15"/>
      <c r="CP49" s="15"/>
      <c r="CQ49" s="15"/>
      <c r="CR49" s="15"/>
      <c r="CS49" s="15"/>
      <c r="CT49" s="15"/>
      <c r="CU49" s="15"/>
      <c r="CV49" s="15"/>
      <c r="CW49" s="15"/>
      <c r="CX49" s="15"/>
      <c r="CY49" s="15"/>
      <c r="CZ49" s="15"/>
      <c r="DA49" s="15"/>
      <c r="DB49" s="15"/>
      <c r="DC49" s="15"/>
      <c r="DD49" s="15"/>
      <c r="DE49" s="15"/>
      <c r="DF49" s="15"/>
      <c r="DG49" s="15"/>
      <c r="DH49" s="15"/>
      <c r="DI49" s="15"/>
      <c r="DJ49" s="15"/>
      <c r="DK49" s="15"/>
      <c r="DL49" s="15"/>
      <c r="DM49" s="15"/>
      <c r="DN49" s="15"/>
      <c r="DO49" s="15"/>
      <c r="DP49" s="15"/>
      <c r="DQ49" s="15"/>
      <c r="DR49" s="15"/>
      <c r="DS49" s="15"/>
      <c r="DT49" s="15"/>
      <c r="DU49" s="15"/>
      <c r="DV49" s="15"/>
      <c r="DW49" s="15"/>
      <c r="DX49" s="15"/>
      <c r="DY49" s="15"/>
      <c r="DZ49" s="15"/>
      <c r="EA49" s="15"/>
      <c r="EB49" s="15"/>
      <c r="EC49" s="15"/>
      <c r="ED49" s="15"/>
      <c r="EE49" s="15"/>
      <c r="EF49" s="15"/>
      <c r="EG49" s="15"/>
      <c r="EH49" s="15"/>
      <c r="EI49" s="15"/>
      <c r="EJ49" s="15"/>
      <c r="EK49" s="15"/>
      <c r="EL49" s="15"/>
      <c r="EM49" s="15"/>
      <c r="EN49" s="15"/>
      <c r="EO49" s="15"/>
      <c r="EP49" s="15"/>
      <c r="EQ49" s="15"/>
      <c r="ER49" s="15"/>
      <c r="ES49" s="15"/>
      <c r="ET49" s="15"/>
      <c r="EU49" s="15"/>
      <c r="EV49" s="15"/>
      <c r="EW49" s="15"/>
      <c r="EX49" s="15"/>
      <c r="EY49" s="15"/>
      <c r="EZ49" s="15"/>
      <c r="FA49" s="15"/>
      <c r="FB49" s="15"/>
      <c r="FC49" s="15"/>
      <c r="FD49" s="15"/>
      <c r="FE49" s="15"/>
      <c r="FF49" s="15"/>
      <c r="FG49" s="15"/>
      <c r="FH49" s="15"/>
      <c r="FI49" s="15"/>
      <c r="FJ49" s="15"/>
      <c r="FK49" s="15"/>
      <c r="FL49" s="15"/>
      <c r="FM49" s="15"/>
      <c r="FN49" s="15"/>
      <c r="FO49" s="15"/>
      <c r="FP49" s="15"/>
      <c r="FQ49" s="15"/>
      <c r="FR49" s="15"/>
      <c r="FS49" s="15"/>
      <c r="FT49" s="15"/>
      <c r="FU49" s="15"/>
      <c r="FV49" s="15"/>
      <c r="FW49" s="15"/>
      <c r="FX49" s="15"/>
      <c r="FY49" s="15"/>
      <c r="FZ49" s="15"/>
      <c r="GA49" s="15"/>
      <c r="GB49" s="15"/>
      <c r="GC49" s="15"/>
      <c r="GD49" s="15"/>
      <c r="GE49" s="15"/>
      <c r="GF49" s="15"/>
      <c r="GG49" s="15"/>
      <c r="GH49" s="15"/>
      <c r="GI49" s="15"/>
      <c r="GJ49" s="15"/>
      <c r="GK49" s="15"/>
      <c r="GL49" s="15"/>
      <c r="GM49" s="15"/>
      <c r="GN49" s="15"/>
      <c r="GO49" s="15"/>
      <c r="GP49" s="15"/>
      <c r="GQ49" s="15"/>
      <c r="GR49" s="15"/>
      <c r="GS49" s="15"/>
      <c r="GT49" s="15"/>
      <c r="GU49" s="15"/>
      <c r="GV49" s="15"/>
      <c r="GW49" s="15"/>
      <c r="GX49" s="15"/>
      <c r="GY49" s="15"/>
      <c r="GZ49" s="15"/>
      <c r="HA49" s="15"/>
      <c r="HB49" s="15"/>
      <c r="HC49" s="15"/>
      <c r="HD49" s="15"/>
      <c r="HE49" s="15"/>
      <c r="HF49" s="15"/>
      <c r="HG49" s="15"/>
      <c r="HH49" s="15"/>
      <c r="HI49" s="15"/>
      <c r="HJ49" s="15"/>
      <c r="HK49" s="15"/>
      <c r="HL49" s="15"/>
      <c r="HM49" s="15"/>
      <c r="HN49" s="15"/>
      <c r="HO49" s="15"/>
      <c r="HP49" s="15"/>
      <c r="HQ49" s="15"/>
      <c r="HR49" s="15"/>
      <c r="HS49" s="15"/>
      <c r="HT49" s="15"/>
      <c r="HU49" s="15"/>
      <c r="HV49" s="15"/>
    </row>
    <row r="50" spans="1:230" customFormat="1">
      <c r="A50" s="42"/>
      <c r="B50" s="45"/>
      <c r="C50" s="17"/>
      <c r="D50" s="100"/>
      <c r="E50" s="100"/>
      <c r="F50" s="80"/>
      <c r="G50" s="16"/>
      <c r="H50" s="104" t="s">
        <v>5</v>
      </c>
      <c r="I50" s="15"/>
      <c r="J50" s="290">
        <f>M30</f>
        <v>2.58</v>
      </c>
      <c r="K50" s="290"/>
      <c r="L50" s="117" t="s">
        <v>7</v>
      </c>
      <c r="M50" s="80"/>
      <c r="N50" s="80"/>
      <c r="O50" s="45"/>
      <c r="P50" s="15"/>
      <c r="Q50" s="80"/>
      <c r="R50" s="100"/>
      <c r="S50" s="15"/>
      <c r="T50" s="104" t="s">
        <v>5</v>
      </c>
      <c r="U50" s="15"/>
      <c r="V50" s="15"/>
      <c r="W50" s="290">
        <f>M30</f>
        <v>2.58</v>
      </c>
      <c r="X50" s="290"/>
      <c r="Y50" s="107" t="s">
        <v>7</v>
      </c>
      <c r="Z50" s="107"/>
      <c r="AA50" s="45"/>
      <c r="AB50" s="42"/>
      <c r="AC50" s="15"/>
      <c r="AD50" s="15"/>
      <c r="AE50" s="15"/>
      <c r="AF50" s="15"/>
      <c r="AG50" s="15"/>
      <c r="AH50" s="15"/>
      <c r="AI50" s="15"/>
      <c r="AJ50" s="15"/>
      <c r="AK50" s="15"/>
      <c r="AL50" s="15"/>
      <c r="AM50" s="15"/>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c r="CC50" s="15"/>
      <c r="CD50" s="15"/>
      <c r="CE50" s="15"/>
      <c r="CF50" s="15"/>
      <c r="CG50" s="15"/>
      <c r="CH50" s="15"/>
      <c r="CI50" s="15"/>
      <c r="CJ50" s="15"/>
      <c r="CK50" s="15"/>
      <c r="CL50" s="15"/>
      <c r="CM50" s="15"/>
      <c r="CN50" s="15"/>
      <c r="CO50" s="15"/>
      <c r="CP50" s="15"/>
      <c r="CQ50" s="15"/>
      <c r="CR50" s="15"/>
      <c r="CS50" s="15"/>
      <c r="CT50" s="15"/>
      <c r="CU50" s="15"/>
      <c r="CV50" s="15"/>
      <c r="CW50" s="15"/>
      <c r="CX50" s="15"/>
      <c r="CY50" s="15"/>
      <c r="CZ50" s="15"/>
      <c r="DA50" s="15"/>
      <c r="DB50" s="15"/>
      <c r="DC50" s="15"/>
      <c r="DD50" s="15"/>
      <c r="DE50" s="15"/>
      <c r="DF50" s="15"/>
      <c r="DG50" s="15"/>
      <c r="DH50" s="15"/>
      <c r="DI50" s="15"/>
      <c r="DJ50" s="15"/>
      <c r="DK50" s="15"/>
      <c r="DL50" s="15"/>
      <c r="DM50" s="15"/>
      <c r="DN50" s="15"/>
      <c r="DO50" s="15"/>
      <c r="DP50" s="15"/>
      <c r="DQ50" s="15"/>
      <c r="DR50" s="15"/>
      <c r="DS50" s="15"/>
      <c r="DT50" s="15"/>
      <c r="DU50" s="15"/>
      <c r="DV50" s="15"/>
      <c r="DW50" s="15"/>
      <c r="DX50" s="15"/>
      <c r="DY50" s="15"/>
      <c r="DZ50" s="15"/>
      <c r="EA50" s="15"/>
      <c r="EB50" s="15"/>
      <c r="EC50" s="15"/>
      <c r="ED50" s="15"/>
      <c r="EE50" s="15"/>
      <c r="EF50" s="15"/>
      <c r="EG50" s="15"/>
      <c r="EH50" s="15"/>
      <c r="EI50" s="15"/>
      <c r="EJ50" s="15"/>
      <c r="EK50" s="15"/>
      <c r="EL50" s="15"/>
      <c r="EM50" s="15"/>
      <c r="EN50" s="15"/>
      <c r="EO50" s="15"/>
      <c r="EP50" s="15"/>
      <c r="EQ50" s="15"/>
      <c r="ER50" s="15"/>
      <c r="ES50" s="15"/>
      <c r="ET50" s="15"/>
      <c r="EU50" s="15"/>
      <c r="EV50" s="15"/>
      <c r="EW50" s="15"/>
      <c r="EX50" s="15"/>
      <c r="EY50" s="15"/>
      <c r="EZ50" s="15"/>
      <c r="FA50" s="15"/>
      <c r="FB50" s="15"/>
      <c r="FC50" s="15"/>
      <c r="FD50" s="15"/>
      <c r="FE50" s="15"/>
      <c r="FF50" s="15"/>
      <c r="FG50" s="15"/>
      <c r="FH50" s="15"/>
      <c r="FI50" s="15"/>
      <c r="FJ50" s="15"/>
      <c r="FK50" s="15"/>
      <c r="FL50" s="15"/>
      <c r="FM50" s="15"/>
      <c r="FN50" s="15"/>
      <c r="FO50" s="15"/>
      <c r="FP50" s="15"/>
      <c r="FQ50" s="15"/>
      <c r="FR50" s="15"/>
      <c r="FS50" s="15"/>
      <c r="FT50" s="15"/>
      <c r="FU50" s="15"/>
      <c r="FV50" s="15"/>
      <c r="FW50" s="15"/>
      <c r="FX50" s="15"/>
      <c r="FY50" s="15"/>
      <c r="FZ50" s="15"/>
      <c r="GA50" s="15"/>
      <c r="GB50" s="15"/>
      <c r="GC50" s="15"/>
      <c r="GD50" s="15"/>
      <c r="GE50" s="15"/>
      <c r="GF50" s="15"/>
      <c r="GG50" s="15"/>
      <c r="GH50" s="15"/>
      <c r="GI50" s="15"/>
      <c r="GJ50" s="15"/>
      <c r="GK50" s="15"/>
      <c r="GL50" s="15"/>
      <c r="GM50" s="15"/>
      <c r="GN50" s="15"/>
      <c r="GO50" s="15"/>
      <c r="GP50" s="15"/>
      <c r="GQ50" s="15"/>
      <c r="GR50" s="15"/>
      <c r="GS50" s="15"/>
      <c r="GT50" s="15"/>
      <c r="GU50" s="15"/>
      <c r="GV50" s="15"/>
      <c r="GW50" s="15"/>
      <c r="GX50" s="15"/>
      <c r="GY50" s="15"/>
      <c r="GZ50" s="15"/>
      <c r="HA50" s="15"/>
      <c r="HB50" s="15"/>
      <c r="HC50" s="15"/>
      <c r="HD50" s="15"/>
      <c r="HE50" s="15"/>
      <c r="HF50" s="15"/>
      <c r="HG50" s="15"/>
      <c r="HH50" s="15"/>
      <c r="HI50" s="15"/>
      <c r="HJ50" s="15"/>
      <c r="HK50" s="15"/>
      <c r="HL50" s="15"/>
      <c r="HM50" s="15"/>
      <c r="HN50" s="15"/>
      <c r="HO50" s="15"/>
      <c r="HP50" s="15"/>
      <c r="HQ50" s="15"/>
      <c r="HR50" s="15"/>
      <c r="HS50" s="15"/>
      <c r="HT50" s="15"/>
      <c r="HU50" s="15"/>
      <c r="HV50" s="15"/>
    </row>
    <row r="51" spans="1:230" customFormat="1">
      <c r="A51" s="42"/>
      <c r="B51" s="45"/>
      <c r="C51" s="17"/>
      <c r="D51" s="99"/>
      <c r="E51" s="102"/>
      <c r="F51" s="101"/>
      <c r="G51" s="103"/>
      <c r="H51" s="103"/>
      <c r="I51" s="103"/>
      <c r="J51" s="103"/>
      <c r="K51" s="52"/>
      <c r="L51" s="84"/>
      <c r="M51" s="80"/>
      <c r="N51" s="80"/>
      <c r="O51" s="45"/>
      <c r="P51" s="103"/>
      <c r="Q51" s="101"/>
      <c r="R51" s="102"/>
      <c r="S51" s="103"/>
      <c r="T51" s="103"/>
      <c r="U51" s="103"/>
      <c r="V51" s="103"/>
      <c r="W51" s="103"/>
      <c r="X51" s="112"/>
      <c r="Y51" s="102"/>
      <c r="Z51" s="102"/>
      <c r="AA51" s="45"/>
      <c r="AB51" s="42"/>
      <c r="AC51" s="15"/>
      <c r="AD51" s="15"/>
      <c r="AE51" s="15"/>
      <c r="AF51" s="15"/>
      <c r="AG51" s="15"/>
      <c r="AH51" s="15"/>
      <c r="AI51" s="15"/>
      <c r="AJ51" s="15"/>
      <c r="AK51" s="15"/>
      <c r="AL51" s="15"/>
      <c r="AM51" s="15"/>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c r="CC51" s="15"/>
      <c r="CD51" s="15"/>
      <c r="CE51" s="15"/>
      <c r="CF51" s="15"/>
      <c r="CG51" s="15"/>
      <c r="CH51" s="15"/>
      <c r="CI51" s="15"/>
      <c r="CJ51" s="15"/>
      <c r="CK51" s="15"/>
      <c r="CL51" s="15"/>
      <c r="CM51" s="15"/>
      <c r="CN51" s="15"/>
      <c r="CO51" s="15"/>
      <c r="CP51" s="15"/>
      <c r="CQ51" s="15"/>
      <c r="CR51" s="15"/>
      <c r="CS51" s="15"/>
      <c r="CT51" s="15"/>
      <c r="CU51" s="15"/>
      <c r="CV51" s="15"/>
      <c r="CW51" s="15"/>
      <c r="CX51" s="15"/>
      <c r="CY51" s="15"/>
      <c r="CZ51" s="15"/>
      <c r="DA51" s="15"/>
      <c r="DB51" s="15"/>
      <c r="DC51" s="15"/>
      <c r="DD51" s="15"/>
      <c r="DE51" s="15"/>
      <c r="DF51" s="15"/>
      <c r="DG51" s="15"/>
      <c r="DH51" s="15"/>
      <c r="DI51" s="15"/>
      <c r="DJ51" s="15"/>
      <c r="DK51" s="15"/>
      <c r="DL51" s="15"/>
      <c r="DM51" s="15"/>
      <c r="DN51" s="15"/>
      <c r="DO51" s="15"/>
      <c r="DP51" s="15"/>
      <c r="DQ51" s="15"/>
      <c r="DR51" s="15"/>
      <c r="DS51" s="15"/>
      <c r="DT51" s="15"/>
      <c r="DU51" s="15"/>
      <c r="DV51" s="15"/>
      <c r="DW51" s="15"/>
      <c r="DX51" s="15"/>
      <c r="DY51" s="15"/>
      <c r="DZ51" s="15"/>
      <c r="EA51" s="15"/>
      <c r="EB51" s="15"/>
      <c r="EC51" s="15"/>
      <c r="ED51" s="15"/>
      <c r="EE51" s="15"/>
      <c r="EF51" s="15"/>
      <c r="EG51" s="15"/>
      <c r="EH51" s="15"/>
      <c r="EI51" s="15"/>
      <c r="EJ51" s="15"/>
      <c r="EK51" s="15"/>
      <c r="EL51" s="15"/>
      <c r="EM51" s="15"/>
      <c r="EN51" s="15"/>
      <c r="EO51" s="15"/>
      <c r="EP51" s="15"/>
      <c r="EQ51" s="15"/>
      <c r="ER51" s="15"/>
      <c r="ES51" s="15"/>
      <c r="ET51" s="15"/>
      <c r="EU51" s="15"/>
      <c r="EV51" s="15"/>
      <c r="EW51" s="15"/>
      <c r="EX51" s="15"/>
      <c r="EY51" s="15"/>
      <c r="EZ51" s="15"/>
      <c r="FA51" s="15"/>
      <c r="FB51" s="15"/>
      <c r="FC51" s="15"/>
      <c r="FD51" s="15"/>
      <c r="FE51" s="15"/>
      <c r="FF51" s="15"/>
      <c r="FG51" s="15"/>
      <c r="FH51" s="15"/>
      <c r="FI51" s="15"/>
      <c r="FJ51" s="15"/>
      <c r="FK51" s="15"/>
      <c r="FL51" s="15"/>
      <c r="FM51" s="15"/>
      <c r="FN51" s="15"/>
      <c r="FO51" s="15"/>
      <c r="FP51" s="15"/>
      <c r="FQ51" s="15"/>
      <c r="FR51" s="15"/>
      <c r="FS51" s="15"/>
      <c r="FT51" s="15"/>
      <c r="FU51" s="15"/>
      <c r="FV51" s="15"/>
      <c r="FW51" s="15"/>
      <c r="FX51" s="15"/>
      <c r="FY51" s="15"/>
      <c r="FZ51" s="15"/>
      <c r="GA51" s="15"/>
      <c r="GB51" s="15"/>
      <c r="GC51" s="15"/>
      <c r="GD51" s="15"/>
      <c r="GE51" s="15"/>
      <c r="GF51" s="15"/>
      <c r="GG51" s="15"/>
      <c r="GH51" s="15"/>
      <c r="GI51" s="15"/>
      <c r="GJ51" s="15"/>
      <c r="GK51" s="15"/>
      <c r="GL51" s="15"/>
      <c r="GM51" s="15"/>
      <c r="GN51" s="15"/>
      <c r="GO51" s="15"/>
      <c r="GP51" s="15"/>
      <c r="GQ51" s="15"/>
      <c r="GR51" s="15"/>
      <c r="GS51" s="15"/>
      <c r="GT51" s="15"/>
      <c r="GU51" s="15"/>
      <c r="GV51" s="15"/>
      <c r="GW51" s="15"/>
      <c r="GX51" s="15"/>
      <c r="GY51" s="15"/>
      <c r="GZ51" s="15"/>
      <c r="HA51" s="15"/>
      <c r="HB51" s="15"/>
      <c r="HC51" s="15"/>
      <c r="HD51" s="15"/>
      <c r="HE51" s="15"/>
      <c r="HF51" s="15"/>
      <c r="HG51" s="15"/>
      <c r="HH51" s="15"/>
      <c r="HI51" s="15"/>
      <c r="HJ51" s="15"/>
      <c r="HK51" s="15"/>
      <c r="HL51" s="15"/>
      <c r="HM51" s="15"/>
      <c r="HN51" s="15"/>
      <c r="HO51" s="15"/>
      <c r="HP51" s="15"/>
      <c r="HQ51" s="15"/>
      <c r="HR51" s="15"/>
      <c r="HS51" s="15"/>
      <c r="HT51" s="15"/>
      <c r="HU51" s="15"/>
      <c r="HV51" s="15"/>
    </row>
    <row r="52" spans="1:230" customFormat="1">
      <c r="A52" s="42"/>
      <c r="B52" s="45"/>
      <c r="C52" s="17"/>
      <c r="D52" s="99"/>
      <c r="E52" s="45"/>
      <c r="F52" s="56"/>
      <c r="G52" s="15"/>
      <c r="H52" s="15"/>
      <c r="I52" s="15"/>
      <c r="J52" s="17"/>
      <c r="K52" s="80"/>
      <c r="L52" s="83"/>
      <c r="M52" s="80"/>
      <c r="N52" s="80"/>
      <c r="O52" s="45"/>
      <c r="P52" s="15"/>
      <c r="Q52" s="56"/>
      <c r="R52" s="45"/>
      <c r="S52" s="45"/>
      <c r="T52" s="15"/>
      <c r="U52" s="15"/>
      <c r="V52" s="15"/>
      <c r="W52" s="15"/>
      <c r="X52" s="81"/>
      <c r="Y52" s="45"/>
      <c r="Z52" s="45"/>
      <c r="AA52" s="45"/>
      <c r="AB52" s="42"/>
      <c r="AC52" s="15"/>
      <c r="AD52" s="15"/>
      <c r="AE52" s="15"/>
      <c r="AF52" s="15"/>
      <c r="AG52" s="15"/>
      <c r="AH52" s="15"/>
      <c r="AI52" s="15"/>
      <c r="AJ52" s="15"/>
      <c r="AK52" s="15"/>
      <c r="AL52" s="15"/>
      <c r="AM52" s="15"/>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c r="CC52" s="15"/>
      <c r="CD52" s="15"/>
      <c r="CE52" s="15"/>
      <c r="CF52" s="15"/>
      <c r="CG52" s="15"/>
      <c r="CH52" s="15"/>
      <c r="CI52" s="15"/>
      <c r="CJ52" s="15"/>
      <c r="CK52" s="15"/>
      <c r="CL52" s="15"/>
      <c r="CM52" s="15"/>
      <c r="CN52" s="15"/>
      <c r="CO52" s="15"/>
      <c r="CP52" s="15"/>
      <c r="CQ52" s="15"/>
      <c r="CR52" s="15"/>
      <c r="CS52" s="15"/>
      <c r="CT52" s="15"/>
      <c r="CU52" s="15"/>
      <c r="CV52" s="15"/>
      <c r="CW52" s="15"/>
      <c r="CX52" s="15"/>
      <c r="CY52" s="15"/>
      <c r="CZ52" s="15"/>
      <c r="DA52" s="15"/>
      <c r="DB52" s="15"/>
      <c r="DC52" s="15"/>
      <c r="DD52" s="15"/>
      <c r="DE52" s="15"/>
      <c r="DF52" s="15"/>
      <c r="DG52" s="15"/>
      <c r="DH52" s="15"/>
      <c r="DI52" s="15"/>
      <c r="DJ52" s="15"/>
      <c r="DK52" s="15"/>
      <c r="DL52" s="15"/>
      <c r="DM52" s="15"/>
      <c r="DN52" s="15"/>
      <c r="DO52" s="15"/>
      <c r="DP52" s="15"/>
      <c r="DQ52" s="15"/>
      <c r="DR52" s="15"/>
      <c r="DS52" s="15"/>
      <c r="DT52" s="15"/>
      <c r="DU52" s="15"/>
      <c r="DV52" s="15"/>
      <c r="DW52" s="15"/>
      <c r="DX52" s="15"/>
      <c r="DY52" s="15"/>
      <c r="DZ52" s="15"/>
      <c r="EA52" s="15"/>
      <c r="EB52" s="15"/>
      <c r="EC52" s="15"/>
      <c r="ED52" s="15"/>
      <c r="EE52" s="15"/>
      <c r="EF52" s="15"/>
      <c r="EG52" s="15"/>
      <c r="EH52" s="15"/>
      <c r="EI52" s="15"/>
      <c r="EJ52" s="15"/>
      <c r="EK52" s="15"/>
      <c r="EL52" s="15"/>
      <c r="EM52" s="15"/>
      <c r="EN52" s="15"/>
      <c r="EO52" s="15"/>
      <c r="EP52" s="15"/>
      <c r="EQ52" s="15"/>
      <c r="ER52" s="15"/>
      <c r="ES52" s="15"/>
      <c r="ET52" s="15"/>
      <c r="EU52" s="15"/>
      <c r="EV52" s="15"/>
      <c r="EW52" s="15"/>
      <c r="EX52" s="15"/>
      <c r="EY52" s="15"/>
      <c r="EZ52" s="15"/>
      <c r="FA52" s="15"/>
      <c r="FB52" s="15"/>
      <c r="FC52" s="15"/>
      <c r="FD52" s="15"/>
      <c r="FE52" s="15"/>
      <c r="FF52" s="15"/>
      <c r="FG52" s="15"/>
      <c r="FH52" s="15"/>
      <c r="FI52" s="15"/>
      <c r="FJ52" s="15"/>
      <c r="FK52" s="15"/>
      <c r="FL52" s="15"/>
      <c r="FM52" s="15"/>
      <c r="FN52" s="15"/>
      <c r="FO52" s="15"/>
      <c r="FP52" s="15"/>
      <c r="FQ52" s="15"/>
      <c r="FR52" s="15"/>
      <c r="FS52" s="15"/>
      <c r="FT52" s="15"/>
      <c r="FU52" s="15"/>
      <c r="FV52" s="15"/>
      <c r="FW52" s="15"/>
      <c r="FX52" s="15"/>
      <c r="FY52" s="15"/>
      <c r="FZ52" s="15"/>
      <c r="GA52" s="15"/>
      <c r="GB52" s="15"/>
      <c r="GC52" s="15"/>
      <c r="GD52" s="15"/>
      <c r="GE52" s="15"/>
      <c r="GF52" s="15"/>
      <c r="GG52" s="15"/>
      <c r="GH52" s="15"/>
      <c r="GI52" s="15"/>
      <c r="GJ52" s="15"/>
      <c r="GK52" s="15"/>
      <c r="GL52" s="15"/>
      <c r="GM52" s="15"/>
      <c r="GN52" s="15"/>
      <c r="GO52" s="15"/>
      <c r="GP52" s="15"/>
      <c r="GQ52" s="15"/>
      <c r="GR52" s="15"/>
      <c r="GS52" s="15"/>
      <c r="GT52" s="15"/>
      <c r="GU52" s="15"/>
      <c r="GV52" s="15"/>
      <c r="GW52" s="15"/>
      <c r="GX52" s="15"/>
      <c r="GY52" s="15"/>
      <c r="GZ52" s="15"/>
      <c r="HA52" s="15"/>
      <c r="HB52" s="15"/>
      <c r="HC52" s="15"/>
      <c r="HD52" s="15"/>
      <c r="HE52" s="15"/>
      <c r="HF52" s="15"/>
      <c r="HG52" s="15"/>
      <c r="HH52" s="15"/>
      <c r="HI52" s="15"/>
      <c r="HJ52" s="15"/>
      <c r="HK52" s="15"/>
      <c r="HL52" s="15"/>
      <c r="HM52" s="15"/>
      <c r="HN52" s="15"/>
      <c r="HO52" s="15"/>
      <c r="HP52" s="15"/>
      <c r="HQ52" s="15"/>
      <c r="HR52" s="15"/>
      <c r="HS52" s="15"/>
      <c r="HT52" s="15"/>
      <c r="HU52" s="15"/>
      <c r="HV52" s="15"/>
    </row>
    <row r="53" spans="1:230" customFormat="1">
      <c r="A53" s="42"/>
      <c r="B53" s="45"/>
      <c r="C53" s="17"/>
      <c r="D53" s="99"/>
      <c r="E53" s="45"/>
      <c r="F53" s="80" t="s">
        <v>519</v>
      </c>
      <c r="G53" s="16"/>
      <c r="H53" s="285" t="s">
        <v>469</v>
      </c>
      <c r="I53" s="285"/>
      <c r="J53" s="285"/>
      <c r="K53" s="285"/>
      <c r="L53" s="83"/>
      <c r="M53" s="80"/>
      <c r="N53" s="80"/>
      <c r="O53" s="45"/>
      <c r="P53" s="15"/>
      <c r="Q53" s="80" t="s">
        <v>519</v>
      </c>
      <c r="R53" s="45"/>
      <c r="S53" s="15"/>
      <c r="T53" s="285" t="s">
        <v>454</v>
      </c>
      <c r="U53" s="285"/>
      <c r="V53" s="285"/>
      <c r="W53" s="285"/>
      <c r="X53" s="285"/>
      <c r="Y53" s="81"/>
      <c r="Z53" s="81"/>
      <c r="AA53" s="45"/>
      <c r="AB53" s="42"/>
      <c r="AC53" s="15"/>
      <c r="AD53" s="15"/>
      <c r="AE53" s="15"/>
      <c r="AF53" s="15"/>
      <c r="AG53" s="15"/>
      <c r="AH53" s="15"/>
      <c r="AI53" s="15"/>
      <c r="AJ53" s="15"/>
      <c r="AK53" s="15"/>
      <c r="AL53" s="15"/>
      <c r="AM53" s="15"/>
      <c r="AN53" s="15"/>
      <c r="AO53" s="15"/>
      <c r="AP53" s="15"/>
      <c r="AQ53" s="15"/>
      <c r="AR53" s="15"/>
      <c r="AS53" s="15"/>
      <c r="AT53" s="15"/>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c r="CC53" s="15"/>
      <c r="CD53" s="15"/>
      <c r="CE53" s="15"/>
      <c r="CF53" s="15"/>
      <c r="CG53" s="15"/>
      <c r="CH53" s="15"/>
      <c r="CI53" s="15"/>
      <c r="CJ53" s="15"/>
      <c r="CK53" s="15"/>
      <c r="CL53" s="15"/>
      <c r="CM53" s="15"/>
      <c r="CN53" s="15"/>
      <c r="CO53" s="15"/>
      <c r="CP53" s="15"/>
      <c r="CQ53" s="15"/>
      <c r="CR53" s="15"/>
      <c r="CS53" s="15"/>
      <c r="CT53" s="15"/>
      <c r="CU53" s="15"/>
      <c r="CV53" s="15"/>
      <c r="CW53" s="15"/>
      <c r="CX53" s="15"/>
      <c r="CY53" s="15"/>
      <c r="CZ53" s="15"/>
      <c r="DA53" s="15"/>
      <c r="DB53" s="15"/>
      <c r="DC53" s="15"/>
      <c r="DD53" s="15"/>
      <c r="DE53" s="15"/>
      <c r="DF53" s="15"/>
      <c r="DG53" s="15"/>
      <c r="DH53" s="15"/>
      <c r="DI53" s="15"/>
      <c r="DJ53" s="15"/>
      <c r="DK53" s="15"/>
      <c r="DL53" s="15"/>
      <c r="DM53" s="15"/>
      <c r="DN53" s="15"/>
      <c r="DO53" s="15"/>
      <c r="DP53" s="15"/>
      <c r="DQ53" s="15"/>
      <c r="DR53" s="15"/>
      <c r="DS53" s="15"/>
      <c r="DT53" s="15"/>
      <c r="DU53" s="15"/>
      <c r="DV53" s="15"/>
      <c r="DW53" s="15"/>
      <c r="DX53" s="15"/>
      <c r="DY53" s="15"/>
      <c r="DZ53" s="15"/>
      <c r="EA53" s="15"/>
      <c r="EB53" s="15"/>
      <c r="EC53" s="15"/>
      <c r="ED53" s="15"/>
      <c r="EE53" s="15"/>
      <c r="EF53" s="15"/>
      <c r="EG53" s="15"/>
      <c r="EH53" s="15"/>
      <c r="EI53" s="15"/>
      <c r="EJ53" s="15"/>
      <c r="EK53" s="15"/>
      <c r="EL53" s="15"/>
      <c r="EM53" s="15"/>
      <c r="EN53" s="15"/>
      <c r="EO53" s="15"/>
      <c r="EP53" s="15"/>
      <c r="EQ53" s="15"/>
      <c r="ER53" s="15"/>
      <c r="ES53" s="15"/>
      <c r="ET53" s="15"/>
      <c r="EU53" s="15"/>
      <c r="EV53" s="15"/>
      <c r="EW53" s="15"/>
      <c r="EX53" s="15"/>
      <c r="EY53" s="15"/>
      <c r="EZ53" s="15"/>
      <c r="FA53" s="15"/>
      <c r="FB53" s="15"/>
      <c r="FC53" s="15"/>
      <c r="FD53" s="15"/>
      <c r="FE53" s="15"/>
      <c r="FF53" s="15"/>
      <c r="FG53" s="15"/>
      <c r="FH53" s="15"/>
      <c r="FI53" s="15"/>
      <c r="FJ53" s="15"/>
      <c r="FK53" s="15"/>
      <c r="FL53" s="15"/>
      <c r="FM53" s="15"/>
      <c r="FN53" s="15"/>
      <c r="FO53" s="15"/>
      <c r="FP53" s="15"/>
      <c r="FQ53" s="15"/>
      <c r="FR53" s="15"/>
      <c r="FS53" s="15"/>
      <c r="FT53" s="15"/>
      <c r="FU53" s="15"/>
      <c r="FV53" s="15"/>
      <c r="FW53" s="15"/>
      <c r="FX53" s="15"/>
      <c r="FY53" s="15"/>
      <c r="FZ53" s="15"/>
      <c r="GA53" s="15"/>
      <c r="GB53" s="15"/>
      <c r="GC53" s="15"/>
      <c r="GD53" s="15"/>
      <c r="GE53" s="15"/>
      <c r="GF53" s="15"/>
      <c r="GG53" s="15"/>
      <c r="GH53" s="15"/>
      <c r="GI53" s="15"/>
      <c r="GJ53" s="15"/>
      <c r="GK53" s="15"/>
      <c r="GL53" s="15"/>
      <c r="GM53" s="15"/>
      <c r="GN53" s="15"/>
      <c r="GO53" s="15"/>
      <c r="GP53" s="15"/>
      <c r="GQ53" s="15"/>
      <c r="GR53" s="15"/>
      <c r="GS53" s="15"/>
      <c r="GT53" s="15"/>
      <c r="GU53" s="15"/>
      <c r="GV53" s="15"/>
      <c r="GW53" s="15"/>
      <c r="GX53" s="15"/>
      <c r="GY53" s="15"/>
      <c r="GZ53" s="15"/>
      <c r="HA53" s="15"/>
      <c r="HB53" s="15"/>
      <c r="HC53" s="15"/>
      <c r="HD53" s="15"/>
      <c r="HE53" s="15"/>
      <c r="HF53" s="15"/>
      <c r="HG53" s="15"/>
      <c r="HH53" s="15"/>
      <c r="HI53" s="15"/>
      <c r="HJ53" s="15"/>
      <c r="HK53" s="15"/>
      <c r="HL53" s="15"/>
      <c r="HM53" s="15"/>
      <c r="HN53" s="15"/>
      <c r="HO53" s="15"/>
      <c r="HP53" s="15"/>
      <c r="HQ53" s="15"/>
      <c r="HR53" s="15"/>
      <c r="HS53" s="15"/>
      <c r="HT53" s="15"/>
      <c r="HU53" s="15"/>
      <c r="HV53" s="15"/>
    </row>
    <row r="54" spans="1:230" customFormat="1">
      <c r="A54" s="42"/>
      <c r="B54" s="45"/>
      <c r="C54" s="17"/>
      <c r="D54" s="119"/>
      <c r="E54" s="45"/>
      <c r="F54" s="105"/>
      <c r="G54" s="15"/>
      <c r="H54" s="15"/>
      <c r="I54" s="15"/>
      <c r="J54" s="17"/>
      <c r="K54" s="80"/>
      <c r="L54" s="83"/>
      <c r="M54" s="80"/>
      <c r="N54" s="80"/>
      <c r="O54" s="45"/>
      <c r="P54" s="15"/>
      <c r="Q54" s="294"/>
      <c r="R54" s="294"/>
      <c r="S54" s="15"/>
      <c r="T54" s="45"/>
      <c r="U54" s="15"/>
      <c r="V54" s="15"/>
      <c r="W54" s="15"/>
      <c r="X54" s="15"/>
      <c r="Y54" s="81"/>
      <c r="Z54" s="81"/>
      <c r="AA54" s="45"/>
      <c r="AB54" s="42"/>
      <c r="AC54" s="15"/>
      <c r="AD54" s="15"/>
      <c r="AE54" s="15"/>
      <c r="AF54" s="15"/>
      <c r="AG54" s="15"/>
      <c r="AH54" s="15"/>
      <c r="AI54" s="15"/>
      <c r="AJ54" s="15"/>
      <c r="AK54" s="15"/>
      <c r="AL54" s="15"/>
      <c r="AM54" s="15"/>
      <c r="AN54" s="15"/>
      <c r="AO54" s="15"/>
      <c r="AP54" s="15"/>
      <c r="AQ54" s="15"/>
      <c r="AR54" s="15"/>
      <c r="AS54" s="15"/>
      <c r="AT54" s="15"/>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c r="CC54" s="15"/>
      <c r="CD54" s="15"/>
      <c r="CE54" s="15"/>
      <c r="CF54" s="15"/>
      <c r="CG54" s="15"/>
      <c r="CH54" s="15"/>
      <c r="CI54" s="15"/>
      <c r="CJ54" s="15"/>
      <c r="CK54" s="15"/>
      <c r="CL54" s="15"/>
      <c r="CM54" s="15"/>
      <c r="CN54" s="15"/>
      <c r="CO54" s="15"/>
      <c r="CP54" s="15"/>
      <c r="CQ54" s="15"/>
      <c r="CR54" s="15"/>
      <c r="CS54" s="15"/>
      <c r="CT54" s="15"/>
      <c r="CU54" s="15"/>
      <c r="CV54" s="15"/>
      <c r="CW54" s="15"/>
      <c r="CX54" s="15"/>
      <c r="CY54" s="15"/>
      <c r="CZ54" s="15"/>
      <c r="DA54" s="15"/>
      <c r="DB54" s="15"/>
      <c r="DC54" s="15"/>
      <c r="DD54" s="15"/>
      <c r="DE54" s="15"/>
      <c r="DF54" s="15"/>
      <c r="DG54" s="15"/>
      <c r="DH54" s="15"/>
      <c r="DI54" s="15"/>
      <c r="DJ54" s="15"/>
      <c r="DK54" s="15"/>
      <c r="DL54" s="15"/>
      <c r="DM54" s="15"/>
      <c r="DN54" s="15"/>
      <c r="DO54" s="15"/>
      <c r="DP54" s="15"/>
      <c r="DQ54" s="15"/>
      <c r="DR54" s="15"/>
      <c r="DS54" s="15"/>
      <c r="DT54" s="15"/>
      <c r="DU54" s="15"/>
      <c r="DV54" s="15"/>
      <c r="DW54" s="15"/>
      <c r="DX54" s="15"/>
      <c r="DY54" s="15"/>
      <c r="DZ54" s="15"/>
      <c r="EA54" s="15"/>
      <c r="EB54" s="15"/>
      <c r="EC54" s="15"/>
      <c r="ED54" s="15"/>
      <c r="EE54" s="15"/>
      <c r="EF54" s="15"/>
      <c r="EG54" s="15"/>
      <c r="EH54" s="15"/>
      <c r="EI54" s="15"/>
      <c r="EJ54" s="15"/>
      <c r="EK54" s="15"/>
      <c r="EL54" s="15"/>
      <c r="EM54" s="15"/>
      <c r="EN54" s="15"/>
      <c r="EO54" s="15"/>
      <c r="EP54" s="15"/>
      <c r="EQ54" s="15"/>
      <c r="ER54" s="15"/>
      <c r="ES54" s="15"/>
      <c r="ET54" s="15"/>
      <c r="EU54" s="15"/>
      <c r="EV54" s="15"/>
      <c r="EW54" s="15"/>
      <c r="EX54" s="15"/>
      <c r="EY54" s="15"/>
      <c r="EZ54" s="15"/>
      <c r="FA54" s="15"/>
      <c r="FB54" s="15"/>
      <c r="FC54" s="15"/>
      <c r="FD54" s="15"/>
      <c r="FE54" s="15"/>
      <c r="FF54" s="15"/>
      <c r="FG54" s="15"/>
      <c r="FH54" s="15"/>
      <c r="FI54" s="15"/>
      <c r="FJ54" s="15"/>
      <c r="FK54" s="15"/>
      <c r="FL54" s="15"/>
      <c r="FM54" s="15"/>
      <c r="FN54" s="15"/>
      <c r="FO54" s="15"/>
      <c r="FP54" s="15"/>
      <c r="FQ54" s="15"/>
      <c r="FR54" s="15"/>
      <c r="FS54" s="15"/>
      <c r="FT54" s="15"/>
      <c r="FU54" s="15"/>
      <c r="FV54" s="15"/>
      <c r="FW54" s="15"/>
      <c r="FX54" s="15"/>
      <c r="FY54" s="15"/>
      <c r="FZ54" s="15"/>
      <c r="GA54" s="15"/>
      <c r="GB54" s="15"/>
      <c r="GC54" s="15"/>
      <c r="GD54" s="15"/>
      <c r="GE54" s="15"/>
      <c r="GF54" s="15"/>
      <c r="GG54" s="15"/>
      <c r="GH54" s="15"/>
      <c r="GI54" s="15"/>
      <c r="GJ54" s="15"/>
      <c r="GK54" s="15"/>
      <c r="GL54" s="15"/>
      <c r="GM54" s="15"/>
      <c r="GN54" s="15"/>
      <c r="GO54" s="15"/>
      <c r="GP54" s="15"/>
      <c r="GQ54" s="15"/>
      <c r="GR54" s="15"/>
      <c r="GS54" s="15"/>
      <c r="GT54" s="15"/>
      <c r="GU54" s="15"/>
      <c r="GV54" s="15"/>
      <c r="GW54" s="15"/>
      <c r="GX54" s="15"/>
      <c r="GY54" s="15"/>
      <c r="GZ54" s="15"/>
      <c r="HA54" s="15"/>
      <c r="HB54" s="15"/>
      <c r="HC54" s="15"/>
      <c r="HD54" s="15"/>
      <c r="HE54" s="15"/>
      <c r="HF54" s="15"/>
      <c r="HG54" s="15"/>
      <c r="HH54" s="15"/>
      <c r="HI54" s="15"/>
      <c r="HJ54" s="15"/>
      <c r="HK54" s="15"/>
      <c r="HL54" s="15"/>
      <c r="HM54" s="15"/>
      <c r="HN54" s="15"/>
      <c r="HO54" s="15"/>
      <c r="HP54" s="15"/>
      <c r="HQ54" s="15"/>
      <c r="HR54" s="15"/>
      <c r="HS54" s="15"/>
      <c r="HT54" s="15"/>
      <c r="HU54" s="15"/>
      <c r="HV54" s="15"/>
    </row>
    <row r="55" spans="1:230" customFormat="1">
      <c r="A55" s="42"/>
      <c r="B55" s="45"/>
      <c r="C55" s="17"/>
      <c r="D55" s="99"/>
      <c r="E55" s="45"/>
      <c r="F55" s="56"/>
      <c r="G55" s="15"/>
      <c r="H55" s="104" t="s">
        <v>3</v>
      </c>
      <c r="I55" s="15"/>
      <c r="J55" s="285">
        <v>1.8</v>
      </c>
      <c r="K55" s="285"/>
      <c r="L55" s="117" t="s">
        <v>7</v>
      </c>
      <c r="M55" s="80"/>
      <c r="N55" s="80"/>
      <c r="O55" s="45"/>
      <c r="P55" s="15"/>
      <c r="Q55" s="56"/>
      <c r="R55" s="45"/>
      <c r="S55" s="15"/>
      <c r="T55" s="104" t="s">
        <v>3</v>
      </c>
      <c r="U55" s="15"/>
      <c r="V55" s="15"/>
      <c r="W55" s="285">
        <v>0</v>
      </c>
      <c r="X55" s="285"/>
      <c r="Y55" s="107" t="s">
        <v>7</v>
      </c>
      <c r="Z55" s="107"/>
      <c r="AA55" s="45"/>
      <c r="AB55" s="42"/>
      <c r="AC55" s="15"/>
      <c r="AD55" s="15"/>
      <c r="AE55" s="15"/>
      <c r="AF55" s="15"/>
      <c r="AG55" s="15"/>
      <c r="AH55" s="15"/>
      <c r="AI55" s="15"/>
      <c r="AJ55" s="15"/>
      <c r="AK55" s="15"/>
      <c r="AL55" s="15"/>
      <c r="AM55" s="15"/>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c r="CC55" s="15"/>
      <c r="CD55" s="15"/>
      <c r="CE55" s="15"/>
      <c r="CF55" s="15"/>
      <c r="CG55" s="15"/>
      <c r="CH55" s="15"/>
      <c r="CI55" s="15"/>
      <c r="CJ55" s="15"/>
      <c r="CK55" s="15"/>
      <c r="CL55" s="15"/>
      <c r="CM55" s="15"/>
      <c r="CN55" s="15"/>
      <c r="CO55" s="15"/>
      <c r="CP55" s="15"/>
      <c r="CQ55" s="15"/>
      <c r="CR55" s="15"/>
      <c r="CS55" s="15"/>
      <c r="CT55" s="15"/>
      <c r="CU55" s="15"/>
      <c r="CV55" s="15"/>
      <c r="CW55" s="15"/>
      <c r="CX55" s="15"/>
      <c r="CY55" s="15"/>
      <c r="CZ55" s="15"/>
      <c r="DA55" s="15"/>
      <c r="DB55" s="15"/>
      <c r="DC55" s="15"/>
      <c r="DD55" s="15"/>
      <c r="DE55" s="15"/>
      <c r="DF55" s="15"/>
      <c r="DG55" s="15"/>
      <c r="DH55" s="15"/>
      <c r="DI55" s="15"/>
      <c r="DJ55" s="15"/>
      <c r="DK55" s="15"/>
      <c r="DL55" s="15"/>
      <c r="DM55" s="15"/>
      <c r="DN55" s="15"/>
      <c r="DO55" s="15"/>
      <c r="DP55" s="15"/>
      <c r="DQ55" s="15"/>
      <c r="DR55" s="15"/>
      <c r="DS55" s="15"/>
      <c r="DT55" s="15"/>
      <c r="DU55" s="15"/>
      <c r="DV55" s="15"/>
      <c r="DW55" s="15"/>
      <c r="DX55" s="15"/>
      <c r="DY55" s="15"/>
      <c r="DZ55" s="15"/>
      <c r="EA55" s="15"/>
      <c r="EB55" s="15"/>
      <c r="EC55" s="15"/>
      <c r="ED55" s="15"/>
      <c r="EE55" s="15"/>
      <c r="EF55" s="15"/>
      <c r="EG55" s="15"/>
      <c r="EH55" s="15"/>
      <c r="EI55" s="15"/>
      <c r="EJ55" s="15"/>
      <c r="EK55" s="15"/>
      <c r="EL55" s="15"/>
      <c r="EM55" s="15"/>
      <c r="EN55" s="15"/>
      <c r="EO55" s="15"/>
      <c r="EP55" s="15"/>
      <c r="EQ55" s="15"/>
      <c r="ER55" s="15"/>
      <c r="ES55" s="15"/>
      <c r="ET55" s="15"/>
      <c r="EU55" s="15"/>
      <c r="EV55" s="15"/>
      <c r="EW55" s="15"/>
      <c r="EX55" s="15"/>
      <c r="EY55" s="15"/>
      <c r="EZ55" s="15"/>
      <c r="FA55" s="15"/>
      <c r="FB55" s="15"/>
      <c r="FC55" s="15"/>
      <c r="FD55" s="15"/>
      <c r="FE55" s="15"/>
      <c r="FF55" s="15"/>
      <c r="FG55" s="15"/>
      <c r="FH55" s="15"/>
      <c r="FI55" s="15"/>
      <c r="FJ55" s="15"/>
      <c r="FK55" s="15"/>
      <c r="FL55" s="15"/>
      <c r="FM55" s="15"/>
      <c r="FN55" s="15"/>
      <c r="FO55" s="15"/>
      <c r="FP55" s="15"/>
      <c r="FQ55" s="15"/>
      <c r="FR55" s="15"/>
      <c r="FS55" s="15"/>
      <c r="FT55" s="15"/>
      <c r="FU55" s="15"/>
      <c r="FV55" s="15"/>
      <c r="FW55" s="15"/>
      <c r="FX55" s="15"/>
      <c r="FY55" s="15"/>
      <c r="FZ55" s="15"/>
      <c r="GA55" s="15"/>
      <c r="GB55" s="15"/>
      <c r="GC55" s="15"/>
      <c r="GD55" s="15"/>
      <c r="GE55" s="15"/>
      <c r="GF55" s="15"/>
      <c r="GG55" s="15"/>
      <c r="GH55" s="15"/>
      <c r="GI55" s="15"/>
      <c r="GJ55" s="15"/>
      <c r="GK55" s="15"/>
      <c r="GL55" s="15"/>
      <c r="GM55" s="15"/>
      <c r="GN55" s="15"/>
      <c r="GO55" s="15"/>
      <c r="GP55" s="15"/>
      <c r="GQ55" s="15"/>
      <c r="GR55" s="15"/>
      <c r="GS55" s="15"/>
      <c r="GT55" s="15"/>
      <c r="GU55" s="15"/>
      <c r="GV55" s="15"/>
      <c r="GW55" s="15"/>
      <c r="GX55" s="15"/>
      <c r="GY55" s="15"/>
      <c r="GZ55" s="15"/>
      <c r="HA55" s="15"/>
      <c r="HB55" s="15"/>
      <c r="HC55" s="15"/>
      <c r="HD55" s="15"/>
      <c r="HE55" s="15"/>
      <c r="HF55" s="15"/>
      <c r="HG55" s="15"/>
      <c r="HH55" s="15"/>
      <c r="HI55" s="15"/>
      <c r="HJ55" s="15"/>
      <c r="HK55" s="15"/>
      <c r="HL55" s="15"/>
      <c r="HM55" s="15"/>
      <c r="HN55" s="15"/>
      <c r="HO55" s="15"/>
      <c r="HP55" s="15"/>
      <c r="HQ55" s="15"/>
      <c r="HR55" s="15"/>
      <c r="HS55" s="15"/>
      <c r="HT55" s="15"/>
      <c r="HU55" s="15"/>
      <c r="HV55" s="15"/>
    </row>
    <row r="56" spans="1:230" customFormat="1">
      <c r="A56" s="42"/>
      <c r="B56" s="45"/>
      <c r="C56" s="17"/>
      <c r="D56" s="120"/>
      <c r="E56" s="45"/>
      <c r="F56" s="56"/>
      <c r="G56" s="15"/>
      <c r="H56" s="45"/>
      <c r="I56" s="15"/>
      <c r="J56" s="17"/>
      <c r="K56" s="15"/>
      <c r="L56" s="118"/>
      <c r="M56" s="80"/>
      <c r="N56" s="80"/>
      <c r="O56" s="45"/>
      <c r="P56" s="15"/>
      <c r="Q56" s="56"/>
      <c r="R56" s="45"/>
      <c r="S56" s="111"/>
      <c r="T56" s="45"/>
      <c r="U56" s="15"/>
      <c r="V56" s="15"/>
      <c r="W56" s="15"/>
      <c r="X56" s="15"/>
      <c r="Y56" s="108"/>
      <c r="Z56" s="38"/>
      <c r="AA56" s="45"/>
      <c r="AB56" s="42"/>
      <c r="AC56" s="15"/>
      <c r="AD56" s="15"/>
      <c r="AE56" s="15"/>
      <c r="AF56" s="15"/>
      <c r="AG56" s="15"/>
      <c r="AH56" s="15"/>
      <c r="AI56" s="15"/>
      <c r="AJ56" s="15"/>
      <c r="AK56" s="15"/>
      <c r="AL56" s="15"/>
      <c r="AM56" s="15"/>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c r="CC56" s="15"/>
      <c r="CD56" s="15"/>
      <c r="CE56" s="15"/>
      <c r="CF56" s="15"/>
      <c r="CG56" s="15"/>
      <c r="CH56" s="15"/>
      <c r="CI56" s="15"/>
      <c r="CJ56" s="15"/>
      <c r="CK56" s="15"/>
      <c r="CL56" s="15"/>
      <c r="CM56" s="15"/>
      <c r="CN56" s="15"/>
      <c r="CO56" s="15"/>
      <c r="CP56" s="15"/>
      <c r="CQ56" s="15"/>
      <c r="CR56" s="15"/>
      <c r="CS56" s="15"/>
      <c r="CT56" s="15"/>
      <c r="CU56" s="15"/>
      <c r="CV56" s="15"/>
      <c r="CW56" s="15"/>
      <c r="CX56" s="15"/>
      <c r="CY56" s="15"/>
      <c r="CZ56" s="15"/>
      <c r="DA56" s="15"/>
      <c r="DB56" s="15"/>
      <c r="DC56" s="15"/>
      <c r="DD56" s="15"/>
      <c r="DE56" s="15"/>
      <c r="DF56" s="15"/>
      <c r="DG56" s="15"/>
      <c r="DH56" s="15"/>
      <c r="DI56" s="15"/>
      <c r="DJ56" s="15"/>
      <c r="DK56" s="15"/>
      <c r="DL56" s="15"/>
      <c r="DM56" s="15"/>
      <c r="DN56" s="15"/>
      <c r="DO56" s="15"/>
      <c r="DP56" s="15"/>
      <c r="DQ56" s="15"/>
      <c r="DR56" s="15"/>
      <c r="DS56" s="15"/>
      <c r="DT56" s="15"/>
      <c r="DU56" s="15"/>
      <c r="DV56" s="15"/>
      <c r="DW56" s="15"/>
      <c r="DX56" s="15"/>
      <c r="DY56" s="15"/>
      <c r="DZ56" s="15"/>
      <c r="EA56" s="15"/>
      <c r="EB56" s="15"/>
      <c r="EC56" s="15"/>
      <c r="ED56" s="15"/>
      <c r="EE56" s="15"/>
      <c r="EF56" s="15"/>
      <c r="EG56" s="15"/>
      <c r="EH56" s="15"/>
      <c r="EI56" s="15"/>
      <c r="EJ56" s="15"/>
      <c r="EK56" s="15"/>
      <c r="EL56" s="15"/>
      <c r="EM56" s="15"/>
      <c r="EN56" s="15"/>
      <c r="EO56" s="15"/>
      <c r="EP56" s="15"/>
      <c r="EQ56" s="15"/>
      <c r="ER56" s="15"/>
      <c r="ES56" s="15"/>
      <c r="ET56" s="15"/>
      <c r="EU56" s="15"/>
      <c r="EV56" s="15"/>
      <c r="EW56" s="15"/>
      <c r="EX56" s="15"/>
      <c r="EY56" s="15"/>
      <c r="EZ56" s="15"/>
      <c r="FA56" s="15"/>
      <c r="FB56" s="15"/>
      <c r="FC56" s="15"/>
      <c r="FD56" s="15"/>
      <c r="FE56" s="15"/>
      <c r="FF56" s="15"/>
      <c r="FG56" s="15"/>
      <c r="FH56" s="15"/>
      <c r="FI56" s="15"/>
      <c r="FJ56" s="15"/>
      <c r="FK56" s="15"/>
      <c r="FL56" s="15"/>
      <c r="FM56" s="15"/>
      <c r="FN56" s="15"/>
      <c r="FO56" s="15"/>
      <c r="FP56" s="15"/>
      <c r="FQ56" s="15"/>
      <c r="FR56" s="15"/>
      <c r="FS56" s="15"/>
      <c r="FT56" s="15"/>
      <c r="FU56" s="15"/>
      <c r="FV56" s="15"/>
      <c r="FW56" s="15"/>
      <c r="FX56" s="15"/>
      <c r="FY56" s="15"/>
      <c r="FZ56" s="15"/>
      <c r="GA56" s="15"/>
      <c r="GB56" s="15"/>
      <c r="GC56" s="15"/>
      <c r="GD56" s="15"/>
      <c r="GE56" s="15"/>
      <c r="GF56" s="15"/>
      <c r="GG56" s="15"/>
      <c r="GH56" s="15"/>
      <c r="GI56" s="15"/>
      <c r="GJ56" s="15"/>
      <c r="GK56" s="15"/>
      <c r="GL56" s="15"/>
      <c r="GM56" s="15"/>
      <c r="GN56" s="15"/>
      <c r="GO56" s="15"/>
      <c r="GP56" s="15"/>
      <c r="GQ56" s="15"/>
      <c r="GR56" s="15"/>
      <c r="GS56" s="15"/>
      <c r="GT56" s="15"/>
      <c r="GU56" s="15"/>
      <c r="GV56" s="15"/>
      <c r="GW56" s="15"/>
      <c r="GX56" s="15"/>
      <c r="GY56" s="15"/>
      <c r="GZ56" s="15"/>
      <c r="HA56" s="15"/>
      <c r="HB56" s="15"/>
      <c r="HC56" s="15"/>
      <c r="HD56" s="15"/>
      <c r="HE56" s="15"/>
      <c r="HF56" s="15"/>
      <c r="HG56" s="15"/>
      <c r="HH56" s="15"/>
      <c r="HI56" s="15"/>
      <c r="HJ56" s="15"/>
      <c r="HK56" s="15"/>
      <c r="HL56" s="15"/>
      <c r="HM56" s="15"/>
      <c r="HN56" s="15"/>
      <c r="HO56" s="15"/>
      <c r="HP56" s="15"/>
      <c r="HQ56" s="15"/>
      <c r="HR56" s="15"/>
      <c r="HS56" s="15"/>
      <c r="HT56" s="15"/>
      <c r="HU56" s="15"/>
      <c r="HV56" s="15"/>
    </row>
    <row r="57" spans="1:230" customFormat="1">
      <c r="A57" s="42"/>
      <c r="B57" s="45"/>
      <c r="C57" s="17"/>
      <c r="D57" s="99"/>
      <c r="E57" s="45"/>
      <c r="F57" s="56"/>
      <c r="G57" s="15"/>
      <c r="H57" s="104" t="s">
        <v>5</v>
      </c>
      <c r="I57" s="15"/>
      <c r="J57" s="285">
        <v>1.2</v>
      </c>
      <c r="K57" s="285"/>
      <c r="L57" s="117" t="s">
        <v>7</v>
      </c>
      <c r="M57" s="80"/>
      <c r="N57" s="80"/>
      <c r="O57" s="45"/>
      <c r="P57" s="15"/>
      <c r="Q57" s="56"/>
      <c r="R57" s="45"/>
      <c r="S57" s="15"/>
      <c r="T57" s="104" t="s">
        <v>5</v>
      </c>
      <c r="U57" s="15"/>
      <c r="V57" s="15"/>
      <c r="W57" s="285">
        <v>0</v>
      </c>
      <c r="X57" s="285"/>
      <c r="Y57" s="107" t="s">
        <v>7</v>
      </c>
      <c r="Z57" s="107"/>
      <c r="AA57" s="45"/>
      <c r="AB57" s="42"/>
      <c r="AC57" s="15"/>
      <c r="AD57" s="15"/>
      <c r="AE57" s="15"/>
      <c r="AF57" s="15"/>
      <c r="AG57" s="15"/>
      <c r="AH57" s="15"/>
      <c r="AI57" s="15"/>
      <c r="AJ57" s="15"/>
      <c r="AK57" s="15"/>
      <c r="AL57" s="15"/>
      <c r="AM57" s="15"/>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c r="CC57" s="15"/>
      <c r="CD57" s="15"/>
      <c r="CE57" s="15"/>
      <c r="CF57" s="15"/>
      <c r="CG57" s="15"/>
      <c r="CH57" s="15"/>
      <c r="CI57" s="15"/>
      <c r="CJ57" s="15"/>
      <c r="CK57" s="15"/>
      <c r="CL57" s="15"/>
      <c r="CM57" s="15"/>
      <c r="CN57" s="15"/>
      <c r="CO57" s="15"/>
      <c r="CP57" s="15"/>
      <c r="CQ57" s="15"/>
      <c r="CR57" s="15"/>
      <c r="CS57" s="15"/>
      <c r="CT57" s="15"/>
      <c r="CU57" s="15"/>
      <c r="CV57" s="15"/>
      <c r="CW57" s="15"/>
      <c r="CX57" s="15"/>
      <c r="CY57" s="15"/>
      <c r="CZ57" s="15"/>
      <c r="DA57" s="15"/>
      <c r="DB57" s="15"/>
      <c r="DC57" s="15"/>
      <c r="DD57" s="15"/>
      <c r="DE57" s="15"/>
      <c r="DF57" s="15"/>
      <c r="DG57" s="15"/>
      <c r="DH57" s="15"/>
      <c r="DI57" s="15"/>
      <c r="DJ57" s="15"/>
      <c r="DK57" s="15"/>
      <c r="DL57" s="15"/>
      <c r="DM57" s="15"/>
      <c r="DN57" s="15"/>
      <c r="DO57" s="15"/>
      <c r="DP57" s="15"/>
      <c r="DQ57" s="15"/>
      <c r="DR57" s="15"/>
      <c r="DS57" s="15"/>
      <c r="DT57" s="15"/>
      <c r="DU57" s="15"/>
      <c r="DV57" s="15"/>
      <c r="DW57" s="15"/>
      <c r="DX57" s="15"/>
      <c r="DY57" s="15"/>
      <c r="DZ57" s="15"/>
      <c r="EA57" s="15"/>
      <c r="EB57" s="15"/>
      <c r="EC57" s="15"/>
      <c r="ED57" s="15"/>
      <c r="EE57" s="15"/>
      <c r="EF57" s="15"/>
      <c r="EG57" s="15"/>
      <c r="EH57" s="15"/>
      <c r="EI57" s="15"/>
      <c r="EJ57" s="15"/>
      <c r="EK57" s="15"/>
      <c r="EL57" s="15"/>
      <c r="EM57" s="15"/>
      <c r="EN57" s="15"/>
      <c r="EO57" s="15"/>
      <c r="EP57" s="15"/>
      <c r="EQ57" s="15"/>
      <c r="ER57" s="15"/>
      <c r="ES57" s="15"/>
      <c r="ET57" s="15"/>
      <c r="EU57" s="15"/>
      <c r="EV57" s="15"/>
      <c r="EW57" s="15"/>
      <c r="EX57" s="15"/>
      <c r="EY57" s="15"/>
      <c r="EZ57" s="15"/>
      <c r="FA57" s="15"/>
      <c r="FB57" s="15"/>
      <c r="FC57" s="15"/>
      <c r="FD57" s="15"/>
      <c r="FE57" s="15"/>
      <c r="FF57" s="15"/>
      <c r="FG57" s="15"/>
      <c r="FH57" s="15"/>
      <c r="FI57" s="15"/>
      <c r="FJ57" s="15"/>
      <c r="FK57" s="15"/>
      <c r="FL57" s="15"/>
      <c r="FM57" s="15"/>
      <c r="FN57" s="15"/>
      <c r="FO57" s="15"/>
      <c r="FP57" s="15"/>
      <c r="FQ57" s="15"/>
      <c r="FR57" s="15"/>
      <c r="FS57" s="15"/>
      <c r="FT57" s="15"/>
      <c r="FU57" s="15"/>
      <c r="FV57" s="15"/>
      <c r="FW57" s="15"/>
      <c r="FX57" s="15"/>
      <c r="FY57" s="15"/>
      <c r="FZ57" s="15"/>
      <c r="GA57" s="15"/>
      <c r="GB57" s="15"/>
      <c r="GC57" s="15"/>
      <c r="GD57" s="15"/>
      <c r="GE57" s="15"/>
      <c r="GF57" s="15"/>
      <c r="GG57" s="15"/>
      <c r="GH57" s="15"/>
      <c r="GI57" s="15"/>
      <c r="GJ57" s="15"/>
      <c r="GK57" s="15"/>
      <c r="GL57" s="15"/>
      <c r="GM57" s="15"/>
      <c r="GN57" s="15"/>
      <c r="GO57" s="15"/>
      <c r="GP57" s="15"/>
      <c r="GQ57" s="15"/>
      <c r="GR57" s="15"/>
      <c r="GS57" s="15"/>
      <c r="GT57" s="15"/>
      <c r="GU57" s="15"/>
      <c r="GV57" s="15"/>
      <c r="GW57" s="15"/>
      <c r="GX57" s="15"/>
      <c r="GY57" s="15"/>
      <c r="GZ57" s="15"/>
      <c r="HA57" s="15"/>
      <c r="HB57" s="15"/>
      <c r="HC57" s="15"/>
      <c r="HD57" s="15"/>
      <c r="HE57" s="15"/>
      <c r="HF57" s="15"/>
      <c r="HG57" s="15"/>
      <c r="HH57" s="15"/>
      <c r="HI57" s="15"/>
      <c r="HJ57" s="15"/>
      <c r="HK57" s="15"/>
      <c r="HL57" s="15"/>
      <c r="HM57" s="15"/>
      <c r="HN57" s="15"/>
      <c r="HO57" s="15"/>
      <c r="HP57" s="15"/>
      <c r="HQ57" s="15"/>
      <c r="HR57" s="15"/>
      <c r="HS57" s="15"/>
      <c r="HT57" s="15"/>
      <c r="HU57" s="15"/>
      <c r="HV57" s="15"/>
    </row>
    <row r="58" spans="1:230" customFormat="1">
      <c r="A58" s="42"/>
      <c r="B58" s="45"/>
      <c r="C58" s="15"/>
      <c r="D58" s="99"/>
      <c r="E58" s="75"/>
      <c r="F58" s="99"/>
      <c r="G58" s="17"/>
      <c r="H58" s="17"/>
      <c r="I58" s="17"/>
      <c r="J58" s="17"/>
      <c r="K58" s="80"/>
      <c r="L58" s="80"/>
      <c r="M58" s="80"/>
      <c r="N58" s="80"/>
      <c r="O58" s="45"/>
      <c r="P58" s="15"/>
      <c r="Q58" s="99"/>
      <c r="R58" s="75"/>
      <c r="S58" s="75"/>
      <c r="T58" s="17"/>
      <c r="U58" s="17"/>
      <c r="V58" s="17"/>
      <c r="W58" s="17"/>
      <c r="X58" s="75"/>
      <c r="Y58" s="75"/>
      <c r="Z58" s="75"/>
      <c r="AA58" s="45"/>
      <c r="AB58" s="42"/>
      <c r="AC58" s="15"/>
      <c r="AD58" s="15"/>
      <c r="AE58" s="15"/>
      <c r="AF58" s="15"/>
      <c r="AG58" s="15"/>
      <c r="AH58" s="15"/>
      <c r="AI58" s="15"/>
      <c r="AJ58" s="15"/>
      <c r="AK58" s="15"/>
      <c r="AL58" s="15"/>
      <c r="AM58" s="15"/>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c r="CC58" s="15"/>
      <c r="CD58" s="15"/>
      <c r="CE58" s="15"/>
      <c r="CF58" s="15"/>
      <c r="CG58" s="15"/>
      <c r="CH58" s="15"/>
      <c r="CI58" s="15"/>
      <c r="CJ58" s="15"/>
      <c r="CK58" s="15"/>
      <c r="CL58" s="15"/>
      <c r="CM58" s="15"/>
      <c r="CN58" s="15"/>
      <c r="CO58" s="15"/>
      <c r="CP58" s="15"/>
      <c r="CQ58" s="15"/>
      <c r="CR58" s="15"/>
      <c r="CS58" s="15"/>
      <c r="CT58" s="15"/>
      <c r="CU58" s="15"/>
      <c r="CV58" s="15"/>
      <c r="CW58" s="15"/>
      <c r="CX58" s="15"/>
      <c r="CY58" s="15"/>
      <c r="CZ58" s="15"/>
      <c r="DA58" s="15"/>
      <c r="DB58" s="15"/>
      <c r="DC58" s="15"/>
      <c r="DD58" s="15"/>
      <c r="DE58" s="15"/>
      <c r="DF58" s="15"/>
      <c r="DG58" s="15"/>
      <c r="DH58" s="15"/>
      <c r="DI58" s="15"/>
      <c r="DJ58" s="15"/>
      <c r="DK58" s="15"/>
      <c r="DL58" s="15"/>
      <c r="DM58" s="15"/>
      <c r="DN58" s="15"/>
      <c r="DO58" s="15"/>
      <c r="DP58" s="15"/>
      <c r="DQ58" s="15"/>
      <c r="DR58" s="15"/>
      <c r="DS58" s="15"/>
      <c r="DT58" s="15"/>
      <c r="DU58" s="15"/>
      <c r="DV58" s="15"/>
      <c r="DW58" s="15"/>
      <c r="DX58" s="15"/>
      <c r="DY58" s="15"/>
      <c r="DZ58" s="15"/>
      <c r="EA58" s="15"/>
      <c r="EB58" s="15"/>
      <c r="EC58" s="15"/>
      <c r="ED58" s="15"/>
      <c r="EE58" s="15"/>
      <c r="EF58" s="15"/>
      <c r="EG58" s="15"/>
      <c r="EH58" s="15"/>
      <c r="EI58" s="15"/>
      <c r="EJ58" s="15"/>
      <c r="EK58" s="15"/>
      <c r="EL58" s="15"/>
      <c r="EM58" s="15"/>
      <c r="EN58" s="15"/>
      <c r="EO58" s="15"/>
      <c r="EP58" s="15"/>
      <c r="EQ58" s="15"/>
      <c r="ER58" s="15"/>
      <c r="ES58" s="15"/>
      <c r="ET58" s="15"/>
      <c r="EU58" s="15"/>
      <c r="EV58" s="15"/>
      <c r="EW58" s="15"/>
      <c r="EX58" s="15"/>
      <c r="EY58" s="15"/>
      <c r="EZ58" s="15"/>
      <c r="FA58" s="15"/>
      <c r="FB58" s="15"/>
      <c r="FC58" s="15"/>
      <c r="FD58" s="15"/>
      <c r="FE58" s="15"/>
      <c r="FF58" s="15"/>
      <c r="FG58" s="15"/>
      <c r="FH58" s="15"/>
      <c r="FI58" s="15"/>
      <c r="FJ58" s="15"/>
      <c r="FK58" s="15"/>
      <c r="FL58" s="15"/>
      <c r="FM58" s="15"/>
      <c r="FN58" s="15"/>
      <c r="FO58" s="15"/>
      <c r="FP58" s="15"/>
      <c r="FQ58" s="15"/>
      <c r="FR58" s="15"/>
      <c r="FS58" s="15"/>
      <c r="FT58" s="15"/>
      <c r="FU58" s="15"/>
      <c r="FV58" s="15"/>
      <c r="FW58" s="15"/>
      <c r="FX58" s="15"/>
      <c r="FY58" s="15"/>
      <c r="FZ58" s="15"/>
      <c r="GA58" s="15"/>
      <c r="GB58" s="15"/>
      <c r="GC58" s="15"/>
      <c r="GD58" s="15"/>
      <c r="GE58" s="15"/>
      <c r="GF58" s="15"/>
      <c r="GG58" s="15"/>
      <c r="GH58" s="15"/>
      <c r="GI58" s="15"/>
      <c r="GJ58" s="15"/>
      <c r="GK58" s="15"/>
      <c r="GL58" s="15"/>
      <c r="GM58" s="15"/>
      <c r="GN58" s="15"/>
      <c r="GO58" s="15"/>
      <c r="GP58" s="15"/>
      <c r="GQ58" s="15"/>
      <c r="GR58" s="15"/>
      <c r="GS58" s="15"/>
      <c r="GT58" s="15"/>
      <c r="GU58" s="15"/>
      <c r="GV58" s="15"/>
      <c r="GW58" s="15"/>
      <c r="GX58" s="15"/>
      <c r="GY58" s="15"/>
      <c r="GZ58" s="15"/>
      <c r="HA58" s="15"/>
      <c r="HB58" s="15"/>
      <c r="HC58" s="15"/>
      <c r="HD58" s="15"/>
      <c r="HE58" s="15"/>
      <c r="HF58" s="15"/>
      <c r="HG58" s="15"/>
      <c r="HH58" s="15"/>
      <c r="HI58" s="15"/>
      <c r="HJ58" s="15"/>
      <c r="HK58" s="15"/>
      <c r="HL58" s="15"/>
      <c r="HM58" s="15"/>
      <c r="HN58" s="15"/>
      <c r="HO58" s="15"/>
      <c r="HP58" s="15"/>
      <c r="HQ58" s="15"/>
      <c r="HR58" s="15"/>
      <c r="HS58" s="15"/>
      <c r="HT58" s="15"/>
      <c r="HU58" s="15"/>
      <c r="HV58" s="15"/>
    </row>
    <row r="59" spans="1:230" customFormat="1">
      <c r="A59" s="42"/>
      <c r="B59" s="45"/>
      <c r="C59" s="17"/>
      <c r="D59" s="99"/>
      <c r="E59" s="75"/>
      <c r="F59" s="80" t="s">
        <v>447</v>
      </c>
      <c r="G59" s="15"/>
      <c r="H59" s="285" t="s">
        <v>454</v>
      </c>
      <c r="I59" s="285"/>
      <c r="J59" s="285"/>
      <c r="K59" s="285"/>
      <c r="L59" s="80"/>
      <c r="M59" s="80"/>
      <c r="N59" s="80"/>
      <c r="O59" s="75"/>
      <c r="P59" s="17"/>
      <c r="Q59" s="80" t="s">
        <v>447</v>
      </c>
      <c r="R59" s="75"/>
      <c r="S59" s="75"/>
      <c r="T59" s="285" t="s">
        <v>454</v>
      </c>
      <c r="U59" s="285"/>
      <c r="V59" s="285"/>
      <c r="W59" s="285"/>
      <c r="X59" s="285"/>
      <c r="Y59" s="75"/>
      <c r="Z59" s="75"/>
      <c r="AA59" s="45"/>
      <c r="AB59" s="42"/>
      <c r="AC59" s="15"/>
      <c r="AD59" s="15"/>
      <c r="AE59" s="15"/>
      <c r="AF59" s="15"/>
      <c r="AG59" s="15"/>
      <c r="AH59" s="15"/>
      <c r="AI59" s="15"/>
      <c r="AJ59" s="15"/>
      <c r="AK59" s="15"/>
      <c r="AL59" s="15"/>
      <c r="AM59" s="15"/>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c r="CC59" s="15"/>
      <c r="CD59" s="15"/>
      <c r="CE59" s="15"/>
      <c r="CF59" s="15"/>
      <c r="CG59" s="15"/>
      <c r="CH59" s="15"/>
      <c r="CI59" s="15"/>
      <c r="CJ59" s="15"/>
      <c r="CK59" s="15"/>
      <c r="CL59" s="15"/>
      <c r="CM59" s="15"/>
      <c r="CN59" s="15"/>
      <c r="CO59" s="15"/>
      <c r="CP59" s="15"/>
      <c r="CQ59" s="15"/>
      <c r="CR59" s="15"/>
      <c r="CS59" s="15"/>
      <c r="CT59" s="15"/>
      <c r="CU59" s="15"/>
      <c r="CV59" s="15"/>
      <c r="CW59" s="15"/>
      <c r="CX59" s="15"/>
      <c r="CY59" s="15"/>
      <c r="CZ59" s="15"/>
      <c r="DA59" s="15"/>
      <c r="DB59" s="15"/>
      <c r="DC59" s="15"/>
      <c r="DD59" s="15"/>
      <c r="DE59" s="15"/>
      <c r="DF59" s="15"/>
      <c r="DG59" s="15"/>
      <c r="DH59" s="15"/>
      <c r="DI59" s="15"/>
      <c r="DJ59" s="15"/>
      <c r="DK59" s="15"/>
      <c r="DL59" s="15"/>
      <c r="DM59" s="15"/>
      <c r="DN59" s="15"/>
      <c r="DO59" s="15"/>
      <c r="DP59" s="15"/>
      <c r="DQ59" s="15"/>
      <c r="DR59" s="15"/>
      <c r="DS59" s="15"/>
      <c r="DT59" s="15"/>
      <c r="DU59" s="15"/>
      <c r="DV59" s="15"/>
      <c r="DW59" s="15"/>
      <c r="DX59" s="15"/>
      <c r="DY59" s="15"/>
      <c r="DZ59" s="15"/>
      <c r="EA59" s="15"/>
      <c r="EB59" s="15"/>
      <c r="EC59" s="15"/>
      <c r="ED59" s="15"/>
      <c r="EE59" s="15"/>
      <c r="EF59" s="15"/>
      <c r="EG59" s="15"/>
      <c r="EH59" s="15"/>
      <c r="EI59" s="15"/>
      <c r="EJ59" s="15"/>
      <c r="EK59" s="15"/>
      <c r="EL59" s="15"/>
      <c r="EM59" s="15"/>
      <c r="EN59" s="15"/>
      <c r="EO59" s="15"/>
      <c r="EP59" s="15"/>
      <c r="EQ59" s="15"/>
      <c r="ER59" s="15"/>
      <c r="ES59" s="15"/>
      <c r="ET59" s="15"/>
      <c r="EU59" s="15"/>
      <c r="EV59" s="15"/>
      <c r="EW59" s="15"/>
      <c r="EX59" s="15"/>
      <c r="EY59" s="15"/>
      <c r="EZ59" s="15"/>
      <c r="FA59" s="15"/>
      <c r="FB59" s="15"/>
      <c r="FC59" s="15"/>
      <c r="FD59" s="15"/>
      <c r="FE59" s="15"/>
      <c r="FF59" s="15"/>
      <c r="FG59" s="15"/>
      <c r="FH59" s="15"/>
      <c r="FI59" s="15"/>
      <c r="FJ59" s="15"/>
      <c r="FK59" s="15"/>
      <c r="FL59" s="15"/>
      <c r="FM59" s="15"/>
      <c r="FN59" s="15"/>
      <c r="FO59" s="15"/>
      <c r="FP59" s="15"/>
      <c r="FQ59" s="15"/>
      <c r="FR59" s="15"/>
      <c r="FS59" s="15"/>
      <c r="FT59" s="15"/>
      <c r="FU59" s="15"/>
      <c r="FV59" s="15"/>
      <c r="FW59" s="15"/>
      <c r="FX59" s="15"/>
      <c r="FY59" s="15"/>
      <c r="FZ59" s="15"/>
      <c r="GA59" s="15"/>
      <c r="GB59" s="15"/>
      <c r="GC59" s="15"/>
      <c r="GD59" s="15"/>
      <c r="GE59" s="15"/>
      <c r="GF59" s="15"/>
      <c r="GG59" s="15"/>
      <c r="GH59" s="15"/>
      <c r="GI59" s="15"/>
      <c r="GJ59" s="15"/>
      <c r="GK59" s="15"/>
      <c r="GL59" s="15"/>
      <c r="GM59" s="15"/>
      <c r="GN59" s="15"/>
      <c r="GO59" s="15"/>
      <c r="GP59" s="15"/>
      <c r="GQ59" s="15"/>
      <c r="GR59" s="15"/>
      <c r="GS59" s="15"/>
      <c r="GT59" s="15"/>
      <c r="GU59" s="15"/>
      <c r="GV59" s="15"/>
      <c r="GW59" s="15"/>
      <c r="GX59" s="15"/>
      <c r="GY59" s="15"/>
      <c r="GZ59" s="15"/>
      <c r="HA59" s="15"/>
      <c r="HB59" s="15"/>
      <c r="HC59" s="15"/>
      <c r="HD59" s="15"/>
      <c r="HE59" s="15"/>
      <c r="HF59" s="15"/>
      <c r="HG59" s="15"/>
      <c r="HH59" s="15"/>
      <c r="HI59" s="15"/>
      <c r="HJ59" s="15"/>
      <c r="HK59" s="15"/>
      <c r="HL59" s="15"/>
      <c r="HM59" s="15"/>
      <c r="HN59" s="15"/>
      <c r="HO59" s="15"/>
      <c r="HP59" s="15"/>
      <c r="HQ59" s="15"/>
      <c r="HR59" s="15"/>
      <c r="HS59" s="15"/>
      <c r="HT59" s="15"/>
      <c r="HU59" s="15"/>
      <c r="HV59" s="15"/>
    </row>
    <row r="60" spans="1:230" customFormat="1">
      <c r="A60" s="42"/>
      <c r="B60" s="45"/>
      <c r="C60" s="17"/>
      <c r="D60" s="17"/>
      <c r="E60" s="17"/>
      <c r="F60" s="17"/>
      <c r="G60" s="17"/>
      <c r="H60" s="17"/>
      <c r="I60" s="17"/>
      <c r="J60" s="17"/>
      <c r="K60" s="80"/>
      <c r="L60" s="80"/>
      <c r="M60" s="80"/>
      <c r="N60" s="80"/>
      <c r="O60" s="75"/>
      <c r="P60" s="75"/>
      <c r="Q60" s="75"/>
      <c r="R60" s="75"/>
      <c r="S60" s="75"/>
      <c r="T60" s="75"/>
      <c r="U60" s="75"/>
      <c r="V60" s="75"/>
      <c r="W60" s="75"/>
      <c r="X60" s="75"/>
      <c r="Y60" s="75"/>
      <c r="Z60" s="75"/>
      <c r="AA60" s="45"/>
      <c r="AB60" s="42"/>
      <c r="AC60" s="15"/>
      <c r="AD60" s="15"/>
      <c r="AE60" s="15"/>
      <c r="AF60" s="15"/>
      <c r="AG60" s="15"/>
      <c r="AH60" s="15"/>
      <c r="AI60" s="15"/>
      <c r="AJ60" s="15"/>
      <c r="AK60" s="15"/>
      <c r="AL60" s="15"/>
      <c r="AM60" s="15"/>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c r="CC60" s="15"/>
      <c r="CD60" s="15"/>
      <c r="CE60" s="15"/>
      <c r="CF60" s="15"/>
      <c r="CG60" s="15"/>
      <c r="CH60" s="15"/>
      <c r="CI60" s="15"/>
      <c r="CJ60" s="15"/>
      <c r="CK60" s="15"/>
      <c r="CL60" s="15"/>
      <c r="CM60" s="15"/>
      <c r="CN60" s="15"/>
      <c r="CO60" s="15"/>
      <c r="CP60" s="15"/>
      <c r="CQ60" s="15"/>
      <c r="CR60" s="15"/>
      <c r="CS60" s="15"/>
      <c r="CT60" s="15"/>
      <c r="CU60" s="15"/>
      <c r="CV60" s="15"/>
      <c r="CW60" s="15"/>
      <c r="CX60" s="15"/>
      <c r="CY60" s="15"/>
      <c r="CZ60" s="15"/>
      <c r="DA60" s="15"/>
      <c r="DB60" s="15"/>
      <c r="DC60" s="15"/>
      <c r="DD60" s="15"/>
      <c r="DE60" s="15"/>
      <c r="DF60" s="15"/>
      <c r="DG60" s="15"/>
      <c r="DH60" s="15"/>
      <c r="DI60" s="15"/>
      <c r="DJ60" s="15"/>
      <c r="DK60" s="15"/>
      <c r="DL60" s="15"/>
      <c r="DM60" s="15"/>
      <c r="DN60" s="15"/>
      <c r="DO60" s="15"/>
      <c r="DP60" s="15"/>
      <c r="DQ60" s="15"/>
      <c r="DR60" s="15"/>
      <c r="DS60" s="15"/>
      <c r="DT60" s="15"/>
      <c r="DU60" s="15"/>
      <c r="DV60" s="15"/>
      <c r="DW60" s="15"/>
      <c r="DX60" s="15"/>
      <c r="DY60" s="15"/>
      <c r="DZ60" s="15"/>
      <c r="EA60" s="15"/>
      <c r="EB60" s="15"/>
      <c r="EC60" s="15"/>
      <c r="ED60" s="15"/>
      <c r="EE60" s="15"/>
      <c r="EF60" s="15"/>
      <c r="EG60" s="15"/>
      <c r="EH60" s="15"/>
      <c r="EI60" s="15"/>
      <c r="EJ60" s="15"/>
      <c r="EK60" s="15"/>
      <c r="EL60" s="15"/>
      <c r="EM60" s="15"/>
      <c r="EN60" s="15"/>
      <c r="EO60" s="15"/>
      <c r="EP60" s="15"/>
      <c r="EQ60" s="15"/>
      <c r="ER60" s="15"/>
      <c r="ES60" s="15"/>
      <c r="ET60" s="15"/>
      <c r="EU60" s="15"/>
      <c r="EV60" s="15"/>
      <c r="EW60" s="15"/>
      <c r="EX60" s="15"/>
      <c r="EY60" s="15"/>
      <c r="EZ60" s="15"/>
      <c r="FA60" s="15"/>
      <c r="FB60" s="15"/>
      <c r="FC60" s="15"/>
      <c r="FD60" s="15"/>
      <c r="FE60" s="15"/>
      <c r="FF60" s="15"/>
      <c r="FG60" s="15"/>
      <c r="FH60" s="15"/>
      <c r="FI60" s="15"/>
      <c r="FJ60" s="15"/>
      <c r="FK60" s="15"/>
      <c r="FL60" s="15"/>
      <c r="FM60" s="15"/>
      <c r="FN60" s="15"/>
      <c r="FO60" s="15"/>
      <c r="FP60" s="15"/>
      <c r="FQ60" s="15"/>
      <c r="FR60" s="15"/>
      <c r="FS60" s="15"/>
      <c r="FT60" s="15"/>
      <c r="FU60" s="15"/>
      <c r="FV60" s="15"/>
      <c r="FW60" s="15"/>
      <c r="FX60" s="15"/>
      <c r="FY60" s="15"/>
      <c r="FZ60" s="15"/>
      <c r="GA60" s="15"/>
      <c r="GB60" s="15"/>
      <c r="GC60" s="15"/>
      <c r="GD60" s="15"/>
      <c r="GE60" s="15"/>
      <c r="GF60" s="15"/>
      <c r="GG60" s="15"/>
      <c r="GH60" s="15"/>
      <c r="GI60" s="15"/>
      <c r="GJ60" s="15"/>
      <c r="GK60" s="15"/>
      <c r="GL60" s="15"/>
      <c r="GM60" s="15"/>
      <c r="GN60" s="15"/>
      <c r="GO60" s="15"/>
      <c r="GP60" s="15"/>
      <c r="GQ60" s="15"/>
      <c r="GR60" s="15"/>
      <c r="GS60" s="15"/>
      <c r="GT60" s="15"/>
      <c r="GU60" s="15"/>
      <c r="GV60" s="15"/>
      <c r="GW60" s="15"/>
      <c r="GX60" s="15"/>
      <c r="GY60" s="15"/>
      <c r="GZ60" s="15"/>
      <c r="HA60" s="15"/>
      <c r="HB60" s="15"/>
      <c r="HC60" s="15"/>
      <c r="HD60" s="15"/>
      <c r="HE60" s="15"/>
      <c r="HF60" s="15"/>
      <c r="HG60" s="15"/>
      <c r="HH60" s="15"/>
      <c r="HI60" s="15"/>
      <c r="HJ60" s="15"/>
      <c r="HK60" s="15"/>
      <c r="HL60" s="15"/>
      <c r="HM60" s="15"/>
      <c r="HN60" s="15"/>
      <c r="HO60" s="15"/>
      <c r="HP60" s="15"/>
      <c r="HQ60" s="15"/>
      <c r="HR60" s="15"/>
      <c r="HS60" s="15"/>
      <c r="HT60" s="15"/>
      <c r="HU60" s="15"/>
      <c r="HV60" s="15"/>
    </row>
    <row r="61" spans="1:230" customFormat="1">
      <c r="A61" s="42"/>
      <c r="B61" s="45"/>
      <c r="C61" s="56"/>
      <c r="D61" s="56"/>
      <c r="E61" s="129" t="s">
        <v>489</v>
      </c>
      <c r="F61" s="45"/>
      <c r="G61" s="15"/>
      <c r="H61" s="15"/>
      <c r="I61" s="15"/>
      <c r="J61" s="15"/>
      <c r="K61" s="80"/>
      <c r="L61" s="80"/>
      <c r="M61" s="80"/>
      <c r="N61" s="80"/>
      <c r="O61" s="45"/>
      <c r="P61" s="129"/>
      <c r="Q61" s="45"/>
      <c r="R61" s="45"/>
      <c r="S61" s="45"/>
      <c r="T61" s="45"/>
      <c r="U61" s="45"/>
      <c r="V61" s="45"/>
      <c r="W61" s="45"/>
      <c r="X61" s="45"/>
      <c r="Y61" s="45"/>
      <c r="Z61" s="45"/>
      <c r="AA61" s="45"/>
      <c r="AB61" s="42"/>
      <c r="AC61" s="15"/>
      <c r="AD61" s="15"/>
      <c r="AE61" s="15"/>
      <c r="AF61" s="15"/>
      <c r="AG61" s="15"/>
      <c r="AH61" s="15"/>
      <c r="AI61" s="15"/>
      <c r="AJ61" s="15"/>
      <c r="AK61" s="15"/>
      <c r="AL61" s="15"/>
      <c r="AM61" s="15"/>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c r="CC61" s="15"/>
      <c r="CD61" s="15"/>
      <c r="CE61" s="15"/>
      <c r="CF61" s="15"/>
      <c r="CG61" s="15"/>
      <c r="CH61" s="15"/>
      <c r="CI61" s="15"/>
      <c r="CJ61" s="15"/>
      <c r="CK61" s="15"/>
      <c r="CL61" s="15"/>
      <c r="CM61" s="15"/>
      <c r="CN61" s="15"/>
      <c r="CO61" s="15"/>
      <c r="CP61" s="15"/>
      <c r="CQ61" s="15"/>
      <c r="CR61" s="15"/>
      <c r="CS61" s="15"/>
      <c r="CT61" s="15"/>
      <c r="CU61" s="15"/>
      <c r="CV61" s="15"/>
      <c r="CW61" s="15"/>
      <c r="CX61" s="15"/>
      <c r="CY61" s="15"/>
      <c r="CZ61" s="15"/>
      <c r="DA61" s="15"/>
      <c r="DB61" s="15"/>
      <c r="DC61" s="15"/>
      <c r="DD61" s="15"/>
      <c r="DE61" s="15"/>
      <c r="DF61" s="15"/>
      <c r="DG61" s="15"/>
      <c r="DH61" s="15"/>
      <c r="DI61" s="15"/>
      <c r="DJ61" s="15"/>
      <c r="DK61" s="15"/>
      <c r="DL61" s="15"/>
      <c r="DM61" s="15"/>
      <c r="DN61" s="15"/>
      <c r="DO61" s="15"/>
      <c r="DP61" s="15"/>
      <c r="DQ61" s="15"/>
      <c r="DR61" s="15"/>
      <c r="DS61" s="15"/>
      <c r="DT61" s="15"/>
      <c r="DU61" s="15"/>
      <c r="DV61" s="15"/>
      <c r="DW61" s="15"/>
      <c r="DX61" s="15"/>
      <c r="DY61" s="15"/>
      <c r="DZ61" s="15"/>
      <c r="EA61" s="15"/>
      <c r="EB61" s="15"/>
      <c r="EC61" s="15"/>
      <c r="ED61" s="15"/>
      <c r="EE61" s="15"/>
      <c r="EF61" s="15"/>
      <c r="EG61" s="15"/>
      <c r="EH61" s="15"/>
      <c r="EI61" s="15"/>
      <c r="EJ61" s="15"/>
      <c r="EK61" s="15"/>
      <c r="EL61" s="15"/>
      <c r="EM61" s="15"/>
      <c r="EN61" s="15"/>
      <c r="EO61" s="15"/>
      <c r="EP61" s="15"/>
      <c r="EQ61" s="15"/>
      <c r="ER61" s="15"/>
      <c r="ES61" s="15"/>
      <c r="ET61" s="15"/>
      <c r="EU61" s="15"/>
      <c r="EV61" s="15"/>
      <c r="EW61" s="15"/>
      <c r="EX61" s="15"/>
      <c r="EY61" s="15"/>
      <c r="EZ61" s="15"/>
      <c r="FA61" s="15"/>
      <c r="FB61" s="15"/>
      <c r="FC61" s="15"/>
      <c r="FD61" s="15"/>
      <c r="FE61" s="15"/>
      <c r="FF61" s="15"/>
      <c r="FG61" s="15"/>
      <c r="FH61" s="15"/>
      <c r="FI61" s="15"/>
      <c r="FJ61" s="15"/>
      <c r="FK61" s="15"/>
      <c r="FL61" s="15"/>
      <c r="FM61" s="15"/>
      <c r="FN61" s="15"/>
      <c r="FO61" s="15"/>
      <c r="FP61" s="15"/>
      <c r="FQ61" s="15"/>
      <c r="FR61" s="15"/>
      <c r="FS61" s="15"/>
      <c r="FT61" s="15"/>
      <c r="FU61" s="15"/>
      <c r="FV61" s="15"/>
      <c r="FW61" s="15"/>
      <c r="FX61" s="15"/>
      <c r="FY61" s="15"/>
      <c r="FZ61" s="15"/>
      <c r="GA61" s="15"/>
      <c r="GB61" s="15"/>
      <c r="GC61" s="15"/>
      <c r="GD61" s="15"/>
      <c r="GE61" s="15"/>
      <c r="GF61" s="15"/>
      <c r="GG61" s="15"/>
      <c r="GH61" s="15"/>
      <c r="GI61" s="15"/>
      <c r="GJ61" s="15"/>
      <c r="GK61" s="15"/>
      <c r="GL61" s="15"/>
      <c r="GM61" s="15"/>
      <c r="GN61" s="15"/>
      <c r="GO61" s="15"/>
      <c r="GP61" s="15"/>
      <c r="GQ61" s="15"/>
      <c r="GR61" s="15"/>
      <c r="GS61" s="15"/>
      <c r="GT61" s="15"/>
      <c r="GU61" s="15"/>
      <c r="GV61" s="15"/>
      <c r="GW61" s="15"/>
      <c r="GX61" s="15"/>
      <c r="GY61" s="15"/>
      <c r="GZ61" s="15"/>
      <c r="HA61" s="15"/>
      <c r="HB61" s="15"/>
      <c r="HC61" s="15"/>
      <c r="HD61" s="15"/>
      <c r="HE61" s="15"/>
      <c r="HF61" s="15"/>
      <c r="HG61" s="15"/>
      <c r="HH61" s="15"/>
      <c r="HI61" s="15"/>
      <c r="HJ61" s="15"/>
      <c r="HK61" s="15"/>
      <c r="HL61" s="15"/>
      <c r="HM61" s="15"/>
      <c r="HN61" s="15"/>
      <c r="HO61" s="15"/>
      <c r="HP61" s="15"/>
      <c r="HQ61" s="15"/>
      <c r="HR61" s="15"/>
      <c r="HS61" s="15"/>
      <c r="HT61" s="15"/>
      <c r="HU61" s="15"/>
      <c r="HV61" s="15"/>
    </row>
    <row r="62" spans="1:230" customFormat="1">
      <c r="A62" s="42"/>
      <c r="B62" s="45"/>
      <c r="C62" s="56"/>
      <c r="D62" s="56"/>
      <c r="E62" s="45"/>
      <c r="F62" s="45"/>
      <c r="G62" s="15"/>
      <c r="H62" s="15"/>
      <c r="I62" s="15"/>
      <c r="J62" s="15"/>
      <c r="K62" s="80"/>
      <c r="L62" s="80"/>
      <c r="M62" s="80"/>
      <c r="N62" s="80"/>
      <c r="O62" s="45"/>
      <c r="P62" s="45"/>
      <c r="Q62" s="45"/>
      <c r="R62" s="45"/>
      <c r="S62" s="45"/>
      <c r="T62" s="45"/>
      <c r="U62" s="45"/>
      <c r="V62" s="45"/>
      <c r="W62" s="45"/>
      <c r="X62" s="45"/>
      <c r="Y62" s="45"/>
      <c r="Z62" s="45"/>
      <c r="AA62" s="45"/>
      <c r="AB62" s="42"/>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c r="BI62" s="15"/>
      <c r="BJ62" s="15"/>
      <c r="BK62" s="15"/>
      <c r="BL62" s="15"/>
      <c r="BM62" s="15"/>
      <c r="BN62" s="15"/>
      <c r="BO62" s="15"/>
      <c r="BP62" s="15"/>
      <c r="BQ62" s="15"/>
      <c r="BR62" s="15"/>
      <c r="BS62" s="15"/>
      <c r="BT62" s="15"/>
      <c r="BU62" s="15"/>
      <c r="BV62" s="15"/>
      <c r="BW62" s="15"/>
      <c r="BX62" s="15"/>
      <c r="BY62" s="15"/>
      <c r="BZ62" s="15"/>
      <c r="CA62" s="15"/>
      <c r="CB62" s="15"/>
      <c r="CC62" s="15"/>
      <c r="CD62" s="15"/>
      <c r="CE62" s="15"/>
      <c r="CF62" s="15"/>
      <c r="CG62" s="15"/>
      <c r="CH62" s="15"/>
      <c r="CI62" s="15"/>
      <c r="CJ62" s="15"/>
      <c r="CK62" s="15"/>
      <c r="CL62" s="15"/>
      <c r="CM62" s="15"/>
      <c r="CN62" s="15"/>
      <c r="CO62" s="15"/>
      <c r="CP62" s="15"/>
      <c r="CQ62" s="15"/>
      <c r="CR62" s="15"/>
      <c r="CS62" s="15"/>
      <c r="CT62" s="15"/>
      <c r="CU62" s="15"/>
      <c r="CV62" s="15"/>
      <c r="CW62" s="15"/>
      <c r="CX62" s="15"/>
      <c r="CY62" s="15"/>
      <c r="CZ62" s="15"/>
      <c r="DA62" s="15"/>
      <c r="DB62" s="15"/>
      <c r="DC62" s="15"/>
      <c r="DD62" s="15"/>
      <c r="DE62" s="15"/>
      <c r="DF62" s="15"/>
      <c r="DG62" s="15"/>
      <c r="DH62" s="15"/>
      <c r="DI62" s="15"/>
      <c r="DJ62" s="15"/>
      <c r="DK62" s="15"/>
      <c r="DL62" s="15"/>
      <c r="DM62" s="15"/>
      <c r="DN62" s="15"/>
      <c r="DO62" s="15"/>
      <c r="DP62" s="15"/>
      <c r="DQ62" s="15"/>
      <c r="DR62" s="15"/>
      <c r="DS62" s="15"/>
      <c r="DT62" s="15"/>
      <c r="DU62" s="15"/>
      <c r="DV62" s="15"/>
      <c r="DW62" s="15"/>
      <c r="DX62" s="15"/>
      <c r="DY62" s="15"/>
      <c r="DZ62" s="15"/>
      <c r="EA62" s="15"/>
      <c r="EB62" s="15"/>
      <c r="EC62" s="15"/>
      <c r="ED62" s="15"/>
      <c r="EE62" s="15"/>
      <c r="EF62" s="15"/>
      <c r="EG62" s="15"/>
      <c r="EH62" s="15"/>
      <c r="EI62" s="15"/>
      <c r="EJ62" s="15"/>
      <c r="EK62" s="15"/>
      <c r="EL62" s="15"/>
      <c r="EM62" s="15"/>
      <c r="EN62" s="15"/>
      <c r="EO62" s="15"/>
      <c r="EP62" s="15"/>
      <c r="EQ62" s="15"/>
      <c r="ER62" s="15"/>
      <c r="ES62" s="15"/>
      <c r="ET62" s="15"/>
      <c r="EU62" s="15"/>
      <c r="EV62" s="15"/>
      <c r="EW62" s="15"/>
      <c r="EX62" s="15"/>
      <c r="EY62" s="15"/>
      <c r="EZ62" s="15"/>
      <c r="FA62" s="15"/>
      <c r="FB62" s="15"/>
      <c r="FC62" s="15"/>
      <c r="FD62" s="15"/>
      <c r="FE62" s="15"/>
      <c r="FF62" s="15"/>
      <c r="FG62" s="15"/>
      <c r="FH62" s="15"/>
      <c r="FI62" s="15"/>
      <c r="FJ62" s="15"/>
      <c r="FK62" s="15"/>
      <c r="FL62" s="15"/>
      <c r="FM62" s="15"/>
      <c r="FN62" s="15"/>
      <c r="FO62" s="15"/>
      <c r="FP62" s="15"/>
      <c r="FQ62" s="15"/>
      <c r="FR62" s="15"/>
      <c r="FS62" s="15"/>
      <c r="FT62" s="15"/>
      <c r="FU62" s="15"/>
      <c r="FV62" s="15"/>
      <c r="FW62" s="15"/>
      <c r="FX62" s="15"/>
      <c r="FY62" s="15"/>
      <c r="FZ62" s="15"/>
      <c r="GA62" s="15"/>
      <c r="GB62" s="15"/>
      <c r="GC62" s="15"/>
      <c r="GD62" s="15"/>
      <c r="GE62" s="15"/>
      <c r="GF62" s="15"/>
      <c r="GG62" s="15"/>
      <c r="GH62" s="15"/>
      <c r="GI62" s="15"/>
      <c r="GJ62" s="15"/>
      <c r="GK62" s="15"/>
      <c r="GL62" s="15"/>
      <c r="GM62" s="15"/>
      <c r="GN62" s="15"/>
      <c r="GO62" s="15"/>
      <c r="GP62" s="15"/>
      <c r="GQ62" s="15"/>
      <c r="GR62" s="15"/>
      <c r="GS62" s="15"/>
      <c r="GT62" s="15"/>
      <c r="GU62" s="15"/>
      <c r="GV62" s="15"/>
      <c r="GW62" s="15"/>
      <c r="GX62" s="15"/>
      <c r="GY62" s="15"/>
      <c r="GZ62" s="15"/>
      <c r="HA62" s="15"/>
      <c r="HB62" s="15"/>
      <c r="HC62" s="15"/>
      <c r="HD62" s="15"/>
      <c r="HE62" s="15"/>
      <c r="HF62" s="15"/>
      <c r="HG62" s="15"/>
      <c r="HH62" s="15"/>
      <c r="HI62" s="15"/>
      <c r="HJ62" s="15"/>
      <c r="HK62" s="15"/>
      <c r="HL62" s="15"/>
      <c r="HM62" s="15"/>
      <c r="HN62" s="15"/>
      <c r="HO62" s="15"/>
      <c r="HP62" s="15"/>
      <c r="HQ62" s="15"/>
      <c r="HR62" s="15"/>
      <c r="HS62" s="15"/>
      <c r="HT62" s="15"/>
      <c r="HU62" s="15"/>
      <c r="HV62" s="15"/>
    </row>
    <row r="63" spans="1:230" customFormat="1">
      <c r="A63" s="42"/>
      <c r="B63" s="45"/>
      <c r="C63" s="56"/>
      <c r="D63" s="56"/>
      <c r="E63" s="45"/>
      <c r="F63" s="45"/>
      <c r="G63" s="15"/>
      <c r="H63" s="15"/>
      <c r="I63" s="15"/>
      <c r="J63" s="15"/>
      <c r="K63" s="80"/>
      <c r="L63" s="80"/>
      <c r="M63" s="80"/>
      <c r="N63" s="80"/>
      <c r="O63" s="45"/>
      <c r="P63" s="45"/>
      <c r="Q63" s="45"/>
      <c r="R63" s="45"/>
      <c r="S63" s="45"/>
      <c r="T63" s="45"/>
      <c r="U63" s="45"/>
      <c r="V63" s="45"/>
      <c r="W63" s="45"/>
      <c r="X63" s="45"/>
      <c r="Y63" s="45"/>
      <c r="Z63" s="45"/>
      <c r="AA63" s="45"/>
      <c r="AB63" s="42"/>
      <c r="AC63" s="15"/>
      <c r="AD63" s="15"/>
      <c r="AE63" s="15"/>
      <c r="AF63" s="15"/>
      <c r="AG63" s="15"/>
      <c r="AH63" s="15"/>
      <c r="AI63" s="15"/>
      <c r="AJ63" s="15"/>
      <c r="AK63" s="15"/>
      <c r="AL63" s="15"/>
      <c r="AM63" s="15"/>
      <c r="AN63" s="15"/>
      <c r="AO63" s="15"/>
      <c r="AP63" s="15"/>
      <c r="AQ63" s="15"/>
      <c r="AR63" s="15"/>
      <c r="AS63" s="15"/>
      <c r="AT63" s="15"/>
      <c r="AU63" s="15"/>
      <c r="AV63" s="15"/>
      <c r="AW63" s="15"/>
      <c r="AX63" s="15"/>
      <c r="AY63" s="15"/>
      <c r="AZ63" s="15"/>
      <c r="BA63" s="15"/>
      <c r="BB63" s="15"/>
      <c r="BC63" s="15"/>
      <c r="BD63" s="15"/>
      <c r="BE63" s="15"/>
      <c r="BF63" s="15"/>
      <c r="BG63" s="15"/>
      <c r="BH63" s="15"/>
      <c r="BI63" s="15"/>
      <c r="BJ63" s="15"/>
      <c r="BK63" s="15"/>
      <c r="BL63" s="15"/>
      <c r="BM63" s="15"/>
      <c r="BN63" s="15"/>
      <c r="BO63" s="15"/>
      <c r="BP63" s="15"/>
      <c r="BQ63" s="15"/>
      <c r="BR63" s="15"/>
      <c r="BS63" s="15"/>
      <c r="BT63" s="15"/>
      <c r="BU63" s="15"/>
      <c r="BV63" s="15"/>
      <c r="BW63" s="15"/>
      <c r="BX63" s="15"/>
      <c r="BY63" s="15"/>
      <c r="BZ63" s="15"/>
      <c r="CA63" s="15"/>
      <c r="CB63" s="15"/>
      <c r="CC63" s="15"/>
      <c r="CD63" s="15"/>
      <c r="CE63" s="15"/>
      <c r="CF63" s="15"/>
      <c r="CG63" s="15"/>
      <c r="CH63" s="15"/>
      <c r="CI63" s="15"/>
      <c r="CJ63" s="15"/>
      <c r="CK63" s="15"/>
      <c r="CL63" s="15"/>
      <c r="CM63" s="15"/>
      <c r="CN63" s="15"/>
      <c r="CO63" s="15"/>
      <c r="CP63" s="15"/>
      <c r="CQ63" s="15"/>
      <c r="CR63" s="15"/>
      <c r="CS63" s="15"/>
      <c r="CT63" s="15"/>
      <c r="CU63" s="15"/>
      <c r="CV63" s="15"/>
      <c r="CW63" s="15"/>
      <c r="CX63" s="15"/>
      <c r="CY63" s="15"/>
      <c r="CZ63" s="15"/>
      <c r="DA63" s="15"/>
      <c r="DB63" s="15"/>
      <c r="DC63" s="15"/>
      <c r="DD63" s="15"/>
      <c r="DE63" s="15"/>
      <c r="DF63" s="15"/>
      <c r="DG63" s="15"/>
      <c r="DH63" s="15"/>
      <c r="DI63" s="15"/>
      <c r="DJ63" s="15"/>
      <c r="DK63" s="15"/>
      <c r="DL63" s="15"/>
      <c r="DM63" s="15"/>
      <c r="DN63" s="15"/>
      <c r="DO63" s="15"/>
      <c r="DP63" s="15"/>
      <c r="DQ63" s="15"/>
      <c r="DR63" s="15"/>
      <c r="DS63" s="15"/>
      <c r="DT63" s="15"/>
      <c r="DU63" s="15"/>
      <c r="DV63" s="15"/>
      <c r="DW63" s="15"/>
      <c r="DX63" s="15"/>
      <c r="DY63" s="15"/>
      <c r="DZ63" s="15"/>
      <c r="EA63" s="15"/>
      <c r="EB63" s="15"/>
      <c r="EC63" s="15"/>
      <c r="ED63" s="15"/>
      <c r="EE63" s="15"/>
      <c r="EF63" s="15"/>
      <c r="EG63" s="15"/>
      <c r="EH63" s="15"/>
      <c r="EI63" s="15"/>
      <c r="EJ63" s="15"/>
      <c r="EK63" s="15"/>
      <c r="EL63" s="15"/>
      <c r="EM63" s="15"/>
      <c r="EN63" s="15"/>
      <c r="EO63" s="15"/>
      <c r="EP63" s="15"/>
      <c r="EQ63" s="15"/>
      <c r="ER63" s="15"/>
      <c r="ES63" s="15"/>
      <c r="ET63" s="15"/>
      <c r="EU63" s="15"/>
      <c r="EV63" s="15"/>
      <c r="EW63" s="15"/>
      <c r="EX63" s="15"/>
      <c r="EY63" s="15"/>
      <c r="EZ63" s="15"/>
      <c r="FA63" s="15"/>
      <c r="FB63" s="15"/>
      <c r="FC63" s="15"/>
      <c r="FD63" s="15"/>
      <c r="FE63" s="15"/>
      <c r="FF63" s="15"/>
      <c r="FG63" s="15"/>
      <c r="FH63" s="15"/>
      <c r="FI63" s="15"/>
      <c r="FJ63" s="15"/>
      <c r="FK63" s="15"/>
      <c r="FL63" s="15"/>
      <c r="FM63" s="15"/>
      <c r="FN63" s="15"/>
      <c r="FO63" s="15"/>
      <c r="FP63" s="15"/>
      <c r="FQ63" s="15"/>
      <c r="FR63" s="15"/>
      <c r="FS63" s="15"/>
      <c r="FT63" s="15"/>
      <c r="FU63" s="15"/>
      <c r="FV63" s="15"/>
      <c r="FW63" s="15"/>
      <c r="FX63" s="15"/>
      <c r="FY63" s="15"/>
      <c r="FZ63" s="15"/>
      <c r="GA63" s="15"/>
      <c r="GB63" s="15"/>
      <c r="GC63" s="15"/>
      <c r="GD63" s="15"/>
      <c r="GE63" s="15"/>
      <c r="GF63" s="15"/>
      <c r="GG63" s="15"/>
      <c r="GH63" s="15"/>
      <c r="GI63" s="15"/>
      <c r="GJ63" s="15"/>
      <c r="GK63" s="15"/>
      <c r="GL63" s="15"/>
      <c r="GM63" s="15"/>
      <c r="GN63" s="15"/>
      <c r="GO63" s="15"/>
      <c r="GP63" s="15"/>
      <c r="GQ63" s="15"/>
      <c r="GR63" s="15"/>
      <c r="GS63" s="15"/>
      <c r="GT63" s="15"/>
      <c r="GU63" s="15"/>
      <c r="GV63" s="15"/>
      <c r="GW63" s="15"/>
      <c r="GX63" s="15"/>
      <c r="GY63" s="15"/>
      <c r="GZ63" s="15"/>
      <c r="HA63" s="15"/>
      <c r="HB63" s="15"/>
      <c r="HC63" s="15"/>
      <c r="HD63" s="15"/>
      <c r="HE63" s="15"/>
      <c r="HF63" s="15"/>
      <c r="HG63" s="15"/>
      <c r="HH63" s="15"/>
      <c r="HI63" s="15"/>
      <c r="HJ63" s="15"/>
      <c r="HK63" s="15"/>
      <c r="HL63" s="15"/>
      <c r="HM63" s="15"/>
      <c r="HN63" s="15"/>
      <c r="HO63" s="15"/>
      <c r="HP63" s="15"/>
      <c r="HQ63" s="15"/>
      <c r="HR63" s="15"/>
      <c r="HS63" s="15"/>
      <c r="HT63" s="15"/>
      <c r="HU63" s="15"/>
      <c r="HV63" s="15"/>
    </row>
    <row r="64" spans="1:230" customFormat="1">
      <c r="A64" s="42"/>
      <c r="B64" s="45"/>
      <c r="C64" s="56"/>
      <c r="D64" s="56"/>
      <c r="E64" s="45"/>
      <c r="F64" s="45"/>
      <c r="G64" s="15"/>
      <c r="H64" s="15"/>
      <c r="I64" s="15"/>
      <c r="J64" s="15"/>
      <c r="K64" s="80"/>
      <c r="L64" s="80"/>
      <c r="M64" s="80"/>
      <c r="N64" s="80"/>
      <c r="O64" s="45"/>
      <c r="P64" s="45"/>
      <c r="Q64" s="45"/>
      <c r="R64" s="45"/>
      <c r="S64" s="45"/>
      <c r="T64" s="45"/>
      <c r="U64" s="45"/>
      <c r="V64" s="45"/>
      <c r="W64" s="45"/>
      <c r="X64" s="45"/>
      <c r="Y64" s="45"/>
      <c r="Z64" s="45"/>
      <c r="AA64" s="45"/>
      <c r="AB64" s="42"/>
      <c r="AC64" s="15"/>
      <c r="AD64" s="15"/>
      <c r="AE64" s="15"/>
      <c r="AF64" s="15"/>
      <c r="AG64" s="15"/>
      <c r="AH64" s="15"/>
      <c r="AI64" s="15"/>
      <c r="AJ64" s="15"/>
      <c r="AK64" s="15"/>
      <c r="AL64" s="15"/>
      <c r="AM64" s="15"/>
      <c r="AN64" s="15"/>
      <c r="AO64" s="15"/>
      <c r="AP64" s="15"/>
      <c r="AQ64" s="15"/>
      <c r="AR64" s="15"/>
      <c r="AS64" s="15"/>
      <c r="AT64" s="15"/>
      <c r="AU64" s="15"/>
      <c r="AV64" s="15"/>
      <c r="AW64" s="15"/>
      <c r="AX64" s="15"/>
      <c r="AY64" s="15"/>
      <c r="AZ64" s="15"/>
      <c r="BA64" s="15"/>
      <c r="BB64" s="15"/>
      <c r="BC64" s="15"/>
      <c r="BD64" s="15"/>
      <c r="BE64" s="15"/>
      <c r="BF64" s="15"/>
      <c r="BG64" s="15"/>
      <c r="BH64" s="15"/>
      <c r="BI64" s="15"/>
      <c r="BJ64" s="15"/>
      <c r="BK64" s="15"/>
      <c r="BL64" s="15"/>
      <c r="BM64" s="15"/>
      <c r="BN64" s="15"/>
      <c r="BO64" s="15"/>
      <c r="BP64" s="15"/>
      <c r="BQ64" s="15"/>
      <c r="BR64" s="15"/>
      <c r="BS64" s="15"/>
      <c r="BT64" s="15"/>
      <c r="BU64" s="15"/>
      <c r="BV64" s="15"/>
      <c r="BW64" s="15"/>
      <c r="BX64" s="15"/>
      <c r="BY64" s="15"/>
      <c r="BZ64" s="15"/>
      <c r="CA64" s="15"/>
      <c r="CB64" s="15"/>
      <c r="CC64" s="15"/>
      <c r="CD64" s="15"/>
      <c r="CE64" s="15"/>
      <c r="CF64" s="15"/>
      <c r="CG64" s="15"/>
      <c r="CH64" s="15"/>
      <c r="CI64" s="15"/>
      <c r="CJ64" s="15"/>
      <c r="CK64" s="15"/>
      <c r="CL64" s="15"/>
      <c r="CM64" s="15"/>
      <c r="CN64" s="15"/>
      <c r="CO64" s="15"/>
      <c r="CP64" s="15"/>
      <c r="CQ64" s="15"/>
      <c r="CR64" s="15"/>
      <c r="CS64" s="15"/>
      <c r="CT64" s="15"/>
      <c r="CU64" s="15"/>
      <c r="CV64" s="15"/>
      <c r="CW64" s="15"/>
      <c r="CX64" s="15"/>
      <c r="CY64" s="15"/>
      <c r="CZ64" s="15"/>
      <c r="DA64" s="15"/>
      <c r="DB64" s="15"/>
      <c r="DC64" s="15"/>
      <c r="DD64" s="15"/>
      <c r="DE64" s="15"/>
      <c r="DF64" s="15"/>
      <c r="DG64" s="15"/>
      <c r="DH64" s="15"/>
      <c r="DI64" s="15"/>
      <c r="DJ64" s="15"/>
      <c r="DK64" s="15"/>
      <c r="DL64" s="15"/>
      <c r="DM64" s="15"/>
      <c r="DN64" s="15"/>
      <c r="DO64" s="15"/>
      <c r="DP64" s="15"/>
      <c r="DQ64" s="15"/>
      <c r="DR64" s="15"/>
      <c r="DS64" s="15"/>
      <c r="DT64" s="15"/>
      <c r="DU64" s="15"/>
      <c r="DV64" s="15"/>
      <c r="DW64" s="15"/>
      <c r="DX64" s="15"/>
      <c r="DY64" s="15"/>
      <c r="DZ64" s="15"/>
      <c r="EA64" s="15"/>
      <c r="EB64" s="15"/>
      <c r="EC64" s="15"/>
      <c r="ED64" s="15"/>
      <c r="EE64" s="15"/>
      <c r="EF64" s="15"/>
      <c r="EG64" s="15"/>
      <c r="EH64" s="15"/>
      <c r="EI64" s="15"/>
      <c r="EJ64" s="15"/>
      <c r="EK64" s="15"/>
      <c r="EL64" s="15"/>
      <c r="EM64" s="15"/>
      <c r="EN64" s="15"/>
      <c r="EO64" s="15"/>
      <c r="EP64" s="15"/>
      <c r="EQ64" s="15"/>
      <c r="ER64" s="15"/>
      <c r="ES64" s="15"/>
      <c r="ET64" s="15"/>
      <c r="EU64" s="15"/>
      <c r="EV64" s="15"/>
      <c r="EW64" s="15"/>
      <c r="EX64" s="15"/>
      <c r="EY64" s="15"/>
      <c r="EZ64" s="15"/>
      <c r="FA64" s="15"/>
      <c r="FB64" s="15"/>
      <c r="FC64" s="15"/>
      <c r="FD64" s="15"/>
      <c r="FE64" s="15"/>
      <c r="FF64" s="15"/>
      <c r="FG64" s="15"/>
      <c r="FH64" s="15"/>
      <c r="FI64" s="15"/>
      <c r="FJ64" s="15"/>
      <c r="FK64" s="15"/>
      <c r="FL64" s="15"/>
      <c r="FM64" s="15"/>
      <c r="FN64" s="15"/>
      <c r="FO64" s="15"/>
      <c r="FP64" s="15"/>
      <c r="FQ64" s="15"/>
      <c r="FR64" s="15"/>
      <c r="FS64" s="15"/>
      <c r="FT64" s="15"/>
      <c r="FU64" s="15"/>
      <c r="FV64" s="15"/>
      <c r="FW64" s="15"/>
      <c r="FX64" s="15"/>
      <c r="FY64" s="15"/>
      <c r="FZ64" s="15"/>
      <c r="GA64" s="15"/>
      <c r="GB64" s="15"/>
      <c r="GC64" s="15"/>
      <c r="GD64" s="15"/>
      <c r="GE64" s="15"/>
      <c r="GF64" s="15"/>
      <c r="GG64" s="15"/>
      <c r="GH64" s="15"/>
      <c r="GI64" s="15"/>
      <c r="GJ64" s="15"/>
      <c r="GK64" s="15"/>
      <c r="GL64" s="15"/>
      <c r="GM64" s="15"/>
      <c r="GN64" s="15"/>
      <c r="GO64" s="15"/>
      <c r="GP64" s="15"/>
      <c r="GQ64" s="15"/>
      <c r="GR64" s="15"/>
      <c r="GS64" s="15"/>
      <c r="GT64" s="15"/>
      <c r="GU64" s="15"/>
      <c r="GV64" s="15"/>
      <c r="GW64" s="15"/>
      <c r="GX64" s="15"/>
      <c r="GY64" s="15"/>
      <c r="GZ64" s="15"/>
      <c r="HA64" s="15"/>
      <c r="HB64" s="15"/>
      <c r="HC64" s="15"/>
      <c r="HD64" s="15"/>
      <c r="HE64" s="15"/>
      <c r="HF64" s="15"/>
      <c r="HG64" s="15"/>
      <c r="HH64" s="15"/>
      <c r="HI64" s="15"/>
      <c r="HJ64" s="15"/>
      <c r="HK64" s="15"/>
      <c r="HL64" s="15"/>
      <c r="HM64" s="15"/>
      <c r="HN64" s="15"/>
      <c r="HO64" s="15"/>
      <c r="HP64" s="15"/>
      <c r="HQ64" s="15"/>
      <c r="HR64" s="15"/>
      <c r="HS64" s="15"/>
      <c r="HT64" s="15"/>
      <c r="HU64" s="15"/>
      <c r="HV64" s="15"/>
    </row>
    <row r="65" spans="1:230" customFormat="1">
      <c r="A65" s="42"/>
      <c r="B65" s="45"/>
      <c r="C65" s="56"/>
      <c r="D65" s="15"/>
      <c r="E65" s="15"/>
      <c r="F65" s="15"/>
      <c r="G65" s="15"/>
      <c r="H65" s="15"/>
      <c r="I65" s="15"/>
      <c r="J65" s="15"/>
      <c r="K65" s="80"/>
      <c r="L65" s="80"/>
      <c r="M65" s="80"/>
      <c r="N65" s="80"/>
      <c r="O65" s="45"/>
      <c r="P65" s="45"/>
      <c r="Q65" s="45"/>
      <c r="R65" s="45"/>
      <c r="S65" s="45"/>
      <c r="T65" s="15"/>
      <c r="U65" s="45"/>
      <c r="V65" s="45"/>
      <c r="W65" s="45"/>
      <c r="X65" s="45"/>
      <c r="Y65" s="45"/>
      <c r="Z65" s="45"/>
      <c r="AA65" s="45"/>
      <c r="AB65" s="42"/>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c r="BI65" s="15"/>
      <c r="BJ65" s="15"/>
      <c r="BK65" s="15"/>
      <c r="BL65" s="15"/>
      <c r="BM65" s="15"/>
      <c r="BN65" s="15"/>
      <c r="BO65" s="15"/>
      <c r="BP65" s="15"/>
      <c r="BQ65" s="15"/>
      <c r="BR65" s="15"/>
      <c r="BS65" s="15"/>
      <c r="BT65" s="15"/>
      <c r="BU65" s="15"/>
      <c r="BV65" s="15"/>
      <c r="BW65" s="15"/>
      <c r="BX65" s="15"/>
      <c r="BY65" s="15"/>
      <c r="BZ65" s="15"/>
      <c r="CA65" s="15"/>
      <c r="CB65" s="15"/>
      <c r="CC65" s="15"/>
      <c r="CD65" s="15"/>
      <c r="CE65" s="15"/>
      <c r="CF65" s="15"/>
      <c r="CG65" s="15"/>
      <c r="CH65" s="15"/>
      <c r="CI65" s="15"/>
      <c r="CJ65" s="15"/>
      <c r="CK65" s="15"/>
      <c r="CL65" s="15"/>
      <c r="CM65" s="15"/>
      <c r="CN65" s="15"/>
      <c r="CO65" s="15"/>
      <c r="CP65" s="15"/>
      <c r="CQ65" s="15"/>
      <c r="CR65" s="15"/>
      <c r="CS65" s="15"/>
      <c r="CT65" s="15"/>
      <c r="CU65" s="15"/>
      <c r="CV65" s="15"/>
      <c r="CW65" s="15"/>
      <c r="CX65" s="15"/>
      <c r="CY65" s="15"/>
      <c r="CZ65" s="15"/>
      <c r="DA65" s="15"/>
      <c r="DB65" s="15"/>
      <c r="DC65" s="15"/>
      <c r="DD65" s="15"/>
      <c r="DE65" s="15"/>
      <c r="DF65" s="15"/>
      <c r="DG65" s="15"/>
      <c r="DH65" s="15"/>
      <c r="DI65" s="15"/>
      <c r="DJ65" s="15"/>
      <c r="DK65" s="15"/>
      <c r="DL65" s="15"/>
      <c r="DM65" s="15"/>
      <c r="DN65" s="15"/>
      <c r="DO65" s="15"/>
      <c r="DP65" s="15"/>
      <c r="DQ65" s="15"/>
      <c r="DR65" s="15"/>
      <c r="DS65" s="15"/>
      <c r="DT65" s="15"/>
      <c r="DU65" s="15"/>
      <c r="DV65" s="15"/>
      <c r="DW65" s="15"/>
      <c r="DX65" s="15"/>
      <c r="DY65" s="15"/>
      <c r="DZ65" s="15"/>
      <c r="EA65" s="15"/>
      <c r="EB65" s="15"/>
      <c r="EC65" s="15"/>
      <c r="ED65" s="15"/>
      <c r="EE65" s="15"/>
      <c r="EF65" s="15"/>
      <c r="EG65" s="15"/>
      <c r="EH65" s="15"/>
      <c r="EI65" s="15"/>
      <c r="EJ65" s="15"/>
      <c r="EK65" s="15"/>
      <c r="EL65" s="15"/>
      <c r="EM65" s="15"/>
      <c r="EN65" s="15"/>
      <c r="EO65" s="15"/>
      <c r="EP65" s="15"/>
      <c r="EQ65" s="15"/>
      <c r="ER65" s="15"/>
      <c r="ES65" s="15"/>
      <c r="ET65" s="15"/>
      <c r="EU65" s="15"/>
      <c r="EV65" s="15"/>
      <c r="EW65" s="15"/>
      <c r="EX65" s="15"/>
      <c r="EY65" s="15"/>
      <c r="EZ65" s="15"/>
      <c r="FA65" s="15"/>
      <c r="FB65" s="15"/>
      <c r="FC65" s="15"/>
      <c r="FD65" s="15"/>
      <c r="FE65" s="15"/>
      <c r="FF65" s="15"/>
      <c r="FG65" s="15"/>
      <c r="FH65" s="15"/>
      <c r="FI65" s="15"/>
      <c r="FJ65" s="15"/>
      <c r="FK65" s="15"/>
      <c r="FL65" s="15"/>
      <c r="FM65" s="15"/>
      <c r="FN65" s="15"/>
      <c r="FO65" s="15"/>
      <c r="FP65" s="15"/>
      <c r="FQ65" s="15"/>
      <c r="FR65" s="15"/>
      <c r="FS65" s="15"/>
      <c r="FT65" s="15"/>
      <c r="FU65" s="15"/>
      <c r="FV65" s="15"/>
      <c r="FW65" s="15"/>
      <c r="FX65" s="15"/>
      <c r="FY65" s="15"/>
      <c r="FZ65" s="15"/>
      <c r="GA65" s="15"/>
      <c r="GB65" s="15"/>
      <c r="GC65" s="15"/>
      <c r="GD65" s="15"/>
      <c r="GE65" s="15"/>
      <c r="GF65" s="15"/>
      <c r="GG65" s="15"/>
      <c r="GH65" s="15"/>
      <c r="GI65" s="15"/>
      <c r="GJ65" s="15"/>
      <c r="GK65" s="15"/>
      <c r="GL65" s="15"/>
      <c r="GM65" s="15"/>
      <c r="GN65" s="15"/>
      <c r="GO65" s="15"/>
      <c r="GP65" s="15"/>
      <c r="GQ65" s="15"/>
      <c r="GR65" s="15"/>
      <c r="GS65" s="15"/>
      <c r="GT65" s="15"/>
      <c r="GU65" s="15"/>
      <c r="GV65" s="15"/>
      <c r="GW65" s="15"/>
      <c r="GX65" s="15"/>
      <c r="GY65" s="15"/>
      <c r="GZ65" s="15"/>
      <c r="HA65" s="15"/>
      <c r="HB65" s="15"/>
      <c r="HC65" s="15"/>
      <c r="HD65" s="15"/>
      <c r="HE65" s="15"/>
      <c r="HF65" s="15"/>
      <c r="HG65" s="15"/>
      <c r="HH65" s="15"/>
      <c r="HI65" s="15"/>
      <c r="HJ65" s="15"/>
      <c r="HK65" s="15"/>
      <c r="HL65" s="15"/>
      <c r="HM65" s="15"/>
      <c r="HN65" s="15"/>
      <c r="HO65" s="15"/>
      <c r="HP65" s="15"/>
      <c r="HQ65" s="15"/>
      <c r="HR65" s="15"/>
      <c r="HS65" s="15"/>
      <c r="HT65" s="15"/>
      <c r="HU65" s="15"/>
      <c r="HV65" s="15"/>
    </row>
    <row r="66" spans="1:230" customFormat="1">
      <c r="A66" s="42"/>
      <c r="B66" s="45"/>
      <c r="C66" s="56"/>
      <c r="D66" s="56"/>
      <c r="E66" s="45"/>
      <c r="F66" s="45"/>
      <c r="G66" s="15"/>
      <c r="H66" s="15"/>
      <c r="I66" s="15"/>
      <c r="J66" s="15"/>
      <c r="K66" s="80"/>
      <c r="L66" s="80"/>
      <c r="M66" s="80"/>
      <c r="N66" s="80"/>
      <c r="O66" s="45"/>
      <c r="P66" s="56"/>
      <c r="Q66" s="56"/>
      <c r="R66" s="45"/>
      <c r="S66" s="45"/>
      <c r="T66" s="15"/>
      <c r="U66" s="15"/>
      <c r="V66" s="15"/>
      <c r="W66" s="15"/>
      <c r="X66" s="45"/>
      <c r="Y66" s="45"/>
      <c r="Z66" s="45"/>
      <c r="AA66" s="45"/>
      <c r="AB66" s="42"/>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c r="BI66" s="15"/>
      <c r="BJ66" s="15"/>
      <c r="BK66" s="15"/>
      <c r="BL66" s="15"/>
      <c r="BM66" s="15"/>
      <c r="BN66" s="15"/>
      <c r="BO66" s="15"/>
      <c r="BP66" s="15"/>
      <c r="BQ66" s="15"/>
      <c r="BR66" s="15"/>
      <c r="BS66" s="15"/>
      <c r="BT66" s="15"/>
      <c r="BU66" s="15"/>
      <c r="BV66" s="15"/>
      <c r="BW66" s="15"/>
      <c r="BX66" s="15"/>
      <c r="BY66" s="15"/>
      <c r="BZ66" s="15"/>
      <c r="CA66" s="15"/>
      <c r="CB66" s="15"/>
      <c r="CC66" s="15"/>
      <c r="CD66" s="15"/>
      <c r="CE66" s="15"/>
      <c r="CF66" s="15"/>
      <c r="CG66" s="15"/>
      <c r="CH66" s="15"/>
      <c r="CI66" s="15"/>
      <c r="CJ66" s="15"/>
      <c r="CK66" s="15"/>
      <c r="CL66" s="15"/>
      <c r="CM66" s="15"/>
      <c r="CN66" s="15"/>
      <c r="CO66" s="15"/>
      <c r="CP66" s="15"/>
      <c r="CQ66" s="15"/>
      <c r="CR66" s="15"/>
      <c r="CS66" s="15"/>
      <c r="CT66" s="15"/>
      <c r="CU66" s="15"/>
      <c r="CV66" s="15"/>
      <c r="CW66" s="15"/>
      <c r="CX66" s="15"/>
      <c r="CY66" s="15"/>
      <c r="CZ66" s="15"/>
      <c r="DA66" s="15"/>
      <c r="DB66" s="15"/>
      <c r="DC66" s="15"/>
      <c r="DD66" s="15"/>
      <c r="DE66" s="15"/>
      <c r="DF66" s="15"/>
      <c r="DG66" s="15"/>
      <c r="DH66" s="15"/>
      <c r="DI66" s="15"/>
      <c r="DJ66" s="15"/>
      <c r="DK66" s="15"/>
      <c r="DL66" s="15"/>
      <c r="DM66" s="15"/>
      <c r="DN66" s="15"/>
      <c r="DO66" s="15"/>
      <c r="DP66" s="15"/>
      <c r="DQ66" s="15"/>
      <c r="DR66" s="15"/>
      <c r="DS66" s="15"/>
      <c r="DT66" s="15"/>
      <c r="DU66" s="15"/>
      <c r="DV66" s="15"/>
      <c r="DW66" s="15"/>
      <c r="DX66" s="15"/>
      <c r="DY66" s="15"/>
      <c r="DZ66" s="15"/>
      <c r="EA66" s="15"/>
      <c r="EB66" s="15"/>
      <c r="EC66" s="15"/>
      <c r="ED66" s="15"/>
      <c r="EE66" s="15"/>
      <c r="EF66" s="15"/>
      <c r="EG66" s="15"/>
      <c r="EH66" s="15"/>
      <c r="EI66" s="15"/>
      <c r="EJ66" s="15"/>
      <c r="EK66" s="15"/>
      <c r="EL66" s="15"/>
      <c r="EM66" s="15"/>
      <c r="EN66" s="15"/>
      <c r="EO66" s="15"/>
      <c r="EP66" s="15"/>
      <c r="EQ66" s="15"/>
      <c r="ER66" s="15"/>
      <c r="ES66" s="15"/>
      <c r="ET66" s="15"/>
      <c r="EU66" s="15"/>
      <c r="EV66" s="15"/>
      <c r="EW66" s="15"/>
      <c r="EX66" s="15"/>
      <c r="EY66" s="15"/>
      <c r="EZ66" s="15"/>
      <c r="FA66" s="15"/>
      <c r="FB66" s="15"/>
      <c r="FC66" s="15"/>
      <c r="FD66" s="15"/>
      <c r="FE66" s="15"/>
      <c r="FF66" s="15"/>
      <c r="FG66" s="15"/>
      <c r="FH66" s="15"/>
      <c r="FI66" s="15"/>
      <c r="FJ66" s="15"/>
      <c r="FK66" s="15"/>
      <c r="FL66" s="15"/>
      <c r="FM66" s="15"/>
      <c r="FN66" s="15"/>
      <c r="FO66" s="15"/>
      <c r="FP66" s="15"/>
      <c r="FQ66" s="15"/>
      <c r="FR66" s="15"/>
      <c r="FS66" s="15"/>
      <c r="FT66" s="15"/>
      <c r="FU66" s="15"/>
      <c r="FV66" s="15"/>
      <c r="FW66" s="15"/>
      <c r="FX66" s="15"/>
      <c r="FY66" s="15"/>
      <c r="FZ66" s="15"/>
      <c r="GA66" s="15"/>
      <c r="GB66" s="15"/>
      <c r="GC66" s="15"/>
      <c r="GD66" s="15"/>
      <c r="GE66" s="15"/>
      <c r="GF66" s="15"/>
      <c r="GG66" s="15"/>
      <c r="GH66" s="15"/>
      <c r="GI66" s="15"/>
      <c r="GJ66" s="15"/>
      <c r="GK66" s="15"/>
      <c r="GL66" s="15"/>
      <c r="GM66" s="15"/>
      <c r="GN66" s="15"/>
      <c r="GO66" s="15"/>
      <c r="GP66" s="15"/>
      <c r="GQ66" s="15"/>
      <c r="GR66" s="15"/>
      <c r="GS66" s="15"/>
      <c r="GT66" s="15"/>
      <c r="GU66" s="15"/>
      <c r="GV66" s="15"/>
      <c r="GW66" s="15"/>
      <c r="GX66" s="15"/>
      <c r="GY66" s="15"/>
      <c r="GZ66" s="15"/>
      <c r="HA66" s="15"/>
      <c r="HB66" s="15"/>
      <c r="HC66" s="15"/>
      <c r="HD66" s="15"/>
      <c r="HE66" s="15"/>
      <c r="HF66" s="15"/>
      <c r="HG66" s="15"/>
      <c r="HH66" s="15"/>
      <c r="HI66" s="15"/>
      <c r="HJ66" s="15"/>
      <c r="HK66" s="15"/>
      <c r="HL66" s="15"/>
      <c r="HM66" s="15"/>
      <c r="HN66" s="15"/>
      <c r="HO66" s="15"/>
      <c r="HP66" s="15"/>
      <c r="HQ66" s="15"/>
      <c r="HR66" s="15"/>
      <c r="HS66" s="15"/>
      <c r="HT66" s="15"/>
      <c r="HU66" s="15"/>
      <c r="HV66" s="15"/>
    </row>
    <row r="67" spans="1:230" customFormat="1" ht="14.4" customHeight="1">
      <c r="A67" s="42"/>
      <c r="B67" s="45"/>
      <c r="C67" s="15"/>
      <c r="D67" s="15"/>
      <c r="E67" s="80"/>
      <c r="F67" s="80" t="s">
        <v>10</v>
      </c>
      <c r="G67" s="38"/>
      <c r="H67" s="291" t="str">
        <f>Obliczenia2!B48</f>
        <v>Północ</v>
      </c>
      <c r="I67" s="291"/>
      <c r="J67" s="291"/>
      <c r="K67" s="291"/>
      <c r="L67" s="80"/>
      <c r="M67" s="80"/>
      <c r="N67" s="80"/>
      <c r="O67" s="45"/>
      <c r="P67" s="15"/>
      <c r="Q67" s="80" t="s">
        <v>10</v>
      </c>
      <c r="R67" s="15"/>
      <c r="S67" s="80"/>
      <c r="T67" s="291" t="str">
        <f>Obliczenia2!B47</f>
        <v>Zachód</v>
      </c>
      <c r="U67" s="291"/>
      <c r="V67" s="291"/>
      <c r="W67" s="291"/>
      <c r="X67" s="291"/>
      <c r="Y67" s="45"/>
      <c r="Z67" s="45"/>
      <c r="AA67" s="45"/>
      <c r="AB67" s="42"/>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c r="BI67" s="15"/>
      <c r="BJ67" s="15"/>
      <c r="BK67" s="15"/>
      <c r="BL67" s="15"/>
      <c r="BM67" s="15"/>
      <c r="BN67" s="15"/>
      <c r="BO67" s="15"/>
      <c r="BP67" s="15"/>
      <c r="BQ67" s="15"/>
      <c r="BR67" s="15"/>
      <c r="BS67" s="15"/>
      <c r="BT67" s="15"/>
      <c r="BU67" s="15"/>
      <c r="BV67" s="15"/>
      <c r="BW67" s="15"/>
      <c r="BX67" s="15"/>
      <c r="BY67" s="15"/>
      <c r="BZ67" s="15"/>
      <c r="CA67" s="15"/>
      <c r="CB67" s="15"/>
      <c r="CC67" s="15"/>
      <c r="CD67" s="15"/>
      <c r="CE67" s="15"/>
      <c r="CF67" s="15"/>
      <c r="CG67" s="15"/>
      <c r="CH67" s="15"/>
      <c r="CI67" s="15"/>
      <c r="CJ67" s="15"/>
      <c r="CK67" s="15"/>
      <c r="CL67" s="15"/>
      <c r="CM67" s="15"/>
      <c r="CN67" s="15"/>
      <c r="CO67" s="15"/>
      <c r="CP67" s="15"/>
      <c r="CQ67" s="15"/>
      <c r="CR67" s="15"/>
      <c r="CS67" s="15"/>
      <c r="CT67" s="15"/>
      <c r="CU67" s="15"/>
      <c r="CV67" s="15"/>
      <c r="CW67" s="15"/>
      <c r="CX67" s="15"/>
      <c r="CY67" s="15"/>
      <c r="CZ67" s="15"/>
      <c r="DA67" s="15"/>
      <c r="DB67" s="15"/>
      <c r="DC67" s="15"/>
      <c r="DD67" s="15"/>
      <c r="DE67" s="15"/>
      <c r="DF67" s="15"/>
      <c r="DG67" s="15"/>
      <c r="DH67" s="15"/>
      <c r="DI67" s="15"/>
      <c r="DJ67" s="15"/>
      <c r="DK67" s="15"/>
      <c r="DL67" s="15"/>
      <c r="DM67" s="15"/>
      <c r="DN67" s="15"/>
      <c r="DO67" s="15"/>
      <c r="DP67" s="15"/>
      <c r="DQ67" s="15"/>
      <c r="DR67" s="15"/>
      <c r="DS67" s="15"/>
      <c r="DT67" s="15"/>
      <c r="DU67" s="15"/>
      <c r="DV67" s="15"/>
      <c r="DW67" s="15"/>
      <c r="DX67" s="15"/>
      <c r="DY67" s="15"/>
      <c r="DZ67" s="15"/>
      <c r="EA67" s="15"/>
      <c r="EB67" s="15"/>
      <c r="EC67" s="15"/>
      <c r="ED67" s="15"/>
      <c r="EE67" s="15"/>
      <c r="EF67" s="15"/>
      <c r="EG67" s="15"/>
      <c r="EH67" s="15"/>
      <c r="EI67" s="15"/>
      <c r="EJ67" s="15"/>
      <c r="EK67" s="15"/>
      <c r="EL67" s="15"/>
      <c r="EM67" s="15"/>
      <c r="EN67" s="15"/>
      <c r="EO67" s="15"/>
      <c r="EP67" s="15"/>
      <c r="EQ67" s="15"/>
      <c r="ER67" s="15"/>
      <c r="ES67" s="15"/>
      <c r="ET67" s="15"/>
      <c r="EU67" s="15"/>
      <c r="EV67" s="15"/>
      <c r="EW67" s="15"/>
      <c r="EX67" s="15"/>
      <c r="EY67" s="15"/>
      <c r="EZ67" s="15"/>
      <c r="FA67" s="15"/>
      <c r="FB67" s="15"/>
      <c r="FC67" s="15"/>
      <c r="FD67" s="15"/>
      <c r="FE67" s="15"/>
      <c r="FF67" s="15"/>
      <c r="FG67" s="15"/>
      <c r="FH67" s="15"/>
      <c r="FI67" s="15"/>
      <c r="FJ67" s="15"/>
      <c r="FK67" s="15"/>
      <c r="FL67" s="15"/>
      <c r="FM67" s="15"/>
      <c r="FN67" s="15"/>
      <c r="FO67" s="15"/>
      <c r="FP67" s="15"/>
      <c r="FQ67" s="15"/>
      <c r="FR67" s="15"/>
      <c r="FS67" s="15"/>
      <c r="FT67" s="15"/>
      <c r="FU67" s="15"/>
      <c r="FV67" s="15"/>
      <c r="FW67" s="15"/>
      <c r="FX67" s="15"/>
      <c r="FY67" s="15"/>
      <c r="FZ67" s="15"/>
      <c r="GA67" s="15"/>
      <c r="GB67" s="15"/>
      <c r="GC67" s="15"/>
      <c r="GD67" s="15"/>
      <c r="GE67" s="15"/>
      <c r="GF67" s="15"/>
      <c r="GG67" s="15"/>
      <c r="GH67" s="15"/>
      <c r="GI67" s="15"/>
      <c r="GJ67" s="15"/>
      <c r="GK67" s="15"/>
      <c r="GL67" s="15"/>
      <c r="GM67" s="15"/>
      <c r="GN67" s="15"/>
      <c r="GO67" s="15"/>
      <c r="GP67" s="15"/>
      <c r="GQ67" s="15"/>
      <c r="GR67" s="15"/>
      <c r="GS67" s="15"/>
      <c r="GT67" s="15"/>
      <c r="GU67" s="15"/>
      <c r="GV67" s="15"/>
      <c r="GW67" s="15"/>
      <c r="GX67" s="15"/>
      <c r="GY67" s="15"/>
      <c r="GZ67" s="15"/>
      <c r="HA67" s="15"/>
      <c r="HB67" s="15"/>
      <c r="HC67" s="15"/>
      <c r="HD67" s="15"/>
      <c r="HE67" s="15"/>
      <c r="HF67" s="15"/>
      <c r="HG67" s="15"/>
      <c r="HH67" s="15"/>
      <c r="HI67" s="15"/>
      <c r="HJ67" s="15"/>
      <c r="HK67" s="15"/>
      <c r="HL67" s="15"/>
      <c r="HM67" s="15"/>
      <c r="HN67" s="15"/>
      <c r="HO67" s="15"/>
      <c r="HP67" s="15"/>
      <c r="HQ67" s="15"/>
      <c r="HR67" s="15"/>
      <c r="HS67" s="15"/>
      <c r="HT67" s="15"/>
      <c r="HU67" s="15"/>
      <c r="HV67" s="15"/>
    </row>
    <row r="68" spans="1:230" customFormat="1" ht="14.4" customHeight="1">
      <c r="A68" s="42"/>
      <c r="B68" s="45"/>
      <c r="C68" s="123" t="str">
        <f>VLOOKUP(H67,lista_kierunki_swiata3,3,0)</f>
        <v>N</v>
      </c>
      <c r="D68" s="99"/>
      <c r="E68" s="102"/>
      <c r="F68" s="102"/>
      <c r="G68" s="103"/>
      <c r="H68" s="103"/>
      <c r="I68" s="103"/>
      <c r="J68" s="103"/>
      <c r="K68" s="52"/>
      <c r="L68" s="52"/>
      <c r="M68" s="80"/>
      <c r="N68" s="80"/>
      <c r="O68" s="122" t="str">
        <f>VLOOKUP(T67,lista_kierunki_swiata3,3,0)</f>
        <v>W</v>
      </c>
      <c r="P68" s="103"/>
      <c r="Q68" s="101"/>
      <c r="R68" s="102"/>
      <c r="S68" s="102"/>
      <c r="T68" s="103"/>
      <c r="U68" s="103"/>
      <c r="V68" s="103"/>
      <c r="W68" s="103"/>
      <c r="X68" s="102"/>
      <c r="Y68" s="102"/>
      <c r="Z68" s="102"/>
      <c r="AA68" s="45"/>
      <c r="AB68" s="42"/>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c r="BI68" s="15"/>
      <c r="BJ68" s="15"/>
      <c r="BK68" s="15"/>
      <c r="BL68" s="15"/>
      <c r="BM68" s="15"/>
      <c r="BN68" s="15"/>
      <c r="BO68" s="15"/>
      <c r="BP68" s="15"/>
      <c r="BQ68" s="15"/>
      <c r="BR68" s="15"/>
      <c r="BS68" s="15"/>
      <c r="BT68" s="15"/>
      <c r="BU68" s="15"/>
      <c r="BV68" s="15"/>
      <c r="BW68" s="15"/>
      <c r="BX68" s="15"/>
      <c r="BY68" s="15"/>
      <c r="BZ68" s="15"/>
      <c r="CA68" s="15"/>
      <c r="CB68" s="15"/>
      <c r="CC68" s="15"/>
      <c r="CD68" s="15"/>
      <c r="CE68" s="15"/>
      <c r="CF68" s="15"/>
      <c r="CG68" s="15"/>
      <c r="CH68" s="15"/>
      <c r="CI68" s="15"/>
      <c r="CJ68" s="15"/>
      <c r="CK68" s="15"/>
      <c r="CL68" s="15"/>
      <c r="CM68" s="15"/>
      <c r="CN68" s="15"/>
      <c r="CO68" s="15"/>
      <c r="CP68" s="15"/>
      <c r="CQ68" s="15"/>
      <c r="CR68" s="15"/>
      <c r="CS68" s="15"/>
      <c r="CT68" s="15"/>
      <c r="CU68" s="15"/>
      <c r="CV68" s="15"/>
      <c r="CW68" s="15"/>
      <c r="CX68" s="15"/>
      <c r="CY68" s="15"/>
      <c r="CZ68" s="15"/>
      <c r="DA68" s="15"/>
      <c r="DB68" s="15"/>
      <c r="DC68" s="15"/>
      <c r="DD68" s="15"/>
      <c r="DE68" s="15"/>
      <c r="DF68" s="15"/>
      <c r="DG68" s="15"/>
      <c r="DH68" s="15"/>
      <c r="DI68" s="15"/>
      <c r="DJ68" s="15"/>
      <c r="DK68" s="15"/>
      <c r="DL68" s="15"/>
      <c r="DM68" s="15"/>
      <c r="DN68" s="15"/>
      <c r="DO68" s="15"/>
      <c r="DP68" s="15"/>
      <c r="DQ68" s="15"/>
      <c r="DR68" s="15"/>
      <c r="DS68" s="15"/>
      <c r="DT68" s="15"/>
      <c r="DU68" s="15"/>
      <c r="DV68" s="15"/>
      <c r="DW68" s="15"/>
      <c r="DX68" s="15"/>
      <c r="DY68" s="15"/>
      <c r="DZ68" s="15"/>
      <c r="EA68" s="15"/>
      <c r="EB68" s="15"/>
      <c r="EC68" s="15"/>
      <c r="ED68" s="15"/>
      <c r="EE68" s="15"/>
      <c r="EF68" s="15"/>
      <c r="EG68" s="15"/>
      <c r="EH68" s="15"/>
      <c r="EI68" s="15"/>
      <c r="EJ68" s="15"/>
      <c r="EK68" s="15"/>
      <c r="EL68" s="15"/>
      <c r="EM68" s="15"/>
      <c r="EN68" s="15"/>
      <c r="EO68" s="15"/>
      <c r="EP68" s="15"/>
      <c r="EQ68" s="15"/>
      <c r="ER68" s="15"/>
      <c r="ES68" s="15"/>
      <c r="ET68" s="15"/>
      <c r="EU68" s="15"/>
      <c r="EV68" s="15"/>
      <c r="EW68" s="15"/>
      <c r="EX68" s="15"/>
      <c r="EY68" s="15"/>
      <c r="EZ68" s="15"/>
      <c r="FA68" s="15"/>
      <c r="FB68" s="15"/>
      <c r="FC68" s="15"/>
      <c r="FD68" s="15"/>
      <c r="FE68" s="15"/>
      <c r="FF68" s="15"/>
      <c r="FG68" s="15"/>
      <c r="FH68" s="15"/>
      <c r="FI68" s="15"/>
      <c r="FJ68" s="15"/>
      <c r="FK68" s="15"/>
      <c r="FL68" s="15"/>
      <c r="FM68" s="15"/>
      <c r="FN68" s="15"/>
      <c r="FO68" s="15"/>
      <c r="FP68" s="15"/>
      <c r="FQ68" s="15"/>
      <c r="FR68" s="15"/>
      <c r="FS68" s="15"/>
      <c r="FT68" s="15"/>
      <c r="FU68" s="15"/>
      <c r="FV68" s="15"/>
      <c r="FW68" s="15"/>
      <c r="FX68" s="15"/>
      <c r="FY68" s="15"/>
      <c r="FZ68" s="15"/>
      <c r="GA68" s="15"/>
      <c r="GB68" s="15"/>
      <c r="GC68" s="15"/>
      <c r="GD68" s="15"/>
      <c r="GE68" s="15"/>
      <c r="GF68" s="15"/>
      <c r="GG68" s="15"/>
      <c r="GH68" s="15"/>
      <c r="GI68" s="15"/>
      <c r="GJ68" s="15"/>
      <c r="GK68" s="15"/>
      <c r="GL68" s="15"/>
      <c r="GM68" s="15"/>
      <c r="GN68" s="15"/>
      <c r="GO68" s="15"/>
      <c r="GP68" s="15"/>
      <c r="GQ68" s="15"/>
      <c r="GR68" s="15"/>
      <c r="GS68" s="15"/>
      <c r="GT68" s="15"/>
      <c r="GU68" s="15"/>
      <c r="GV68" s="15"/>
      <c r="GW68" s="15"/>
      <c r="GX68" s="15"/>
      <c r="GY68" s="15"/>
      <c r="GZ68" s="15"/>
      <c r="HA68" s="15"/>
      <c r="HB68" s="15"/>
      <c r="HC68" s="15"/>
      <c r="HD68" s="15"/>
      <c r="HE68" s="15"/>
      <c r="HF68" s="15"/>
      <c r="HG68" s="15"/>
      <c r="HH68" s="15"/>
      <c r="HI68" s="15"/>
      <c r="HJ68" s="15"/>
      <c r="HK68" s="15"/>
      <c r="HL68" s="15"/>
      <c r="HM68" s="15"/>
      <c r="HN68" s="15"/>
      <c r="HO68" s="15"/>
      <c r="HP68" s="15"/>
      <c r="HQ68" s="15"/>
      <c r="HR68" s="15"/>
      <c r="HS68" s="15"/>
      <c r="HT68" s="15"/>
      <c r="HU68" s="15"/>
      <c r="HV68" s="15"/>
    </row>
    <row r="69" spans="1:230" customFormat="1">
      <c r="A69" s="42"/>
      <c r="B69" s="45"/>
      <c r="C69" s="15"/>
      <c r="D69" s="100"/>
      <c r="E69" s="100"/>
      <c r="F69" s="45"/>
      <c r="G69" s="15"/>
      <c r="H69" s="15"/>
      <c r="I69" s="15"/>
      <c r="J69" s="17"/>
      <c r="K69" s="80"/>
      <c r="L69" s="80"/>
      <c r="M69" s="80"/>
      <c r="N69" s="80"/>
      <c r="O69" s="15"/>
      <c r="P69" s="15"/>
      <c r="Q69" s="100"/>
      <c r="R69" s="100"/>
      <c r="S69" s="45"/>
      <c r="T69" s="15"/>
      <c r="U69" s="15"/>
      <c r="V69" s="15"/>
      <c r="W69" s="15"/>
      <c r="X69" s="45"/>
      <c r="Y69" s="45"/>
      <c r="Z69" s="45"/>
      <c r="AA69" s="45"/>
      <c r="AB69" s="42"/>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c r="BI69" s="15"/>
      <c r="BJ69" s="15"/>
      <c r="BK69" s="15"/>
      <c r="BL69" s="15"/>
      <c r="BM69" s="15"/>
      <c r="BN69" s="15"/>
      <c r="BO69" s="15"/>
      <c r="BP69" s="15"/>
      <c r="BQ69" s="15"/>
      <c r="BR69" s="15"/>
      <c r="BS69" s="15"/>
      <c r="BT69" s="15"/>
      <c r="BU69" s="15"/>
      <c r="BV69" s="15"/>
      <c r="BW69" s="15"/>
      <c r="BX69" s="15"/>
      <c r="BY69" s="15"/>
      <c r="BZ69" s="15"/>
      <c r="CA69" s="15"/>
      <c r="CB69" s="15"/>
      <c r="CC69" s="15"/>
      <c r="CD69" s="15"/>
      <c r="CE69" s="15"/>
      <c r="CF69" s="15"/>
      <c r="CG69" s="15"/>
      <c r="CH69" s="15"/>
      <c r="CI69" s="15"/>
      <c r="CJ69" s="15"/>
      <c r="CK69" s="15"/>
      <c r="CL69" s="15"/>
      <c r="CM69" s="15"/>
      <c r="CN69" s="15"/>
      <c r="CO69" s="15"/>
      <c r="CP69" s="15"/>
      <c r="CQ69" s="15"/>
      <c r="CR69" s="15"/>
      <c r="CS69" s="15"/>
      <c r="CT69" s="15"/>
      <c r="CU69" s="15"/>
      <c r="CV69" s="15"/>
      <c r="CW69" s="15"/>
      <c r="CX69" s="15"/>
      <c r="CY69" s="15"/>
      <c r="CZ69" s="15"/>
      <c r="DA69" s="15"/>
      <c r="DB69" s="15"/>
      <c r="DC69" s="15"/>
      <c r="DD69" s="15"/>
      <c r="DE69" s="15"/>
      <c r="DF69" s="15"/>
      <c r="DG69" s="15"/>
      <c r="DH69" s="15"/>
      <c r="DI69" s="15"/>
      <c r="DJ69" s="15"/>
      <c r="DK69" s="15"/>
      <c r="DL69" s="15"/>
      <c r="DM69" s="15"/>
      <c r="DN69" s="15"/>
      <c r="DO69" s="15"/>
      <c r="DP69" s="15"/>
      <c r="DQ69" s="15"/>
      <c r="DR69" s="15"/>
      <c r="DS69" s="15"/>
      <c r="DT69" s="15"/>
      <c r="DU69" s="15"/>
      <c r="DV69" s="15"/>
      <c r="DW69" s="15"/>
      <c r="DX69" s="15"/>
      <c r="DY69" s="15"/>
      <c r="DZ69" s="15"/>
      <c r="EA69" s="15"/>
      <c r="EB69" s="15"/>
      <c r="EC69" s="15"/>
      <c r="ED69" s="15"/>
      <c r="EE69" s="15"/>
      <c r="EF69" s="15"/>
      <c r="EG69" s="15"/>
      <c r="EH69" s="15"/>
      <c r="EI69" s="15"/>
      <c r="EJ69" s="15"/>
      <c r="EK69" s="15"/>
      <c r="EL69" s="15"/>
      <c r="EM69" s="15"/>
      <c r="EN69" s="15"/>
      <c r="EO69" s="15"/>
      <c r="EP69" s="15"/>
      <c r="EQ69" s="15"/>
      <c r="ER69" s="15"/>
      <c r="ES69" s="15"/>
      <c r="ET69" s="15"/>
      <c r="EU69" s="15"/>
      <c r="EV69" s="15"/>
      <c r="EW69" s="15"/>
      <c r="EX69" s="15"/>
      <c r="EY69" s="15"/>
      <c r="EZ69" s="15"/>
      <c r="FA69" s="15"/>
      <c r="FB69" s="15"/>
      <c r="FC69" s="15"/>
      <c r="FD69" s="15"/>
      <c r="FE69" s="15"/>
      <c r="FF69" s="15"/>
      <c r="FG69" s="15"/>
      <c r="FH69" s="15"/>
      <c r="FI69" s="15"/>
      <c r="FJ69" s="15"/>
      <c r="FK69" s="15"/>
      <c r="FL69" s="15"/>
      <c r="FM69" s="15"/>
      <c r="FN69" s="15"/>
      <c r="FO69" s="15"/>
      <c r="FP69" s="15"/>
      <c r="FQ69" s="15"/>
      <c r="FR69" s="15"/>
      <c r="FS69" s="15"/>
      <c r="FT69" s="15"/>
      <c r="FU69" s="15"/>
      <c r="FV69" s="15"/>
      <c r="FW69" s="15"/>
      <c r="FX69" s="15"/>
      <c r="FY69" s="15"/>
      <c r="FZ69" s="15"/>
      <c r="GA69" s="15"/>
      <c r="GB69" s="15"/>
      <c r="GC69" s="15"/>
      <c r="GD69" s="15"/>
      <c r="GE69" s="15"/>
      <c r="GF69" s="15"/>
      <c r="GG69" s="15"/>
      <c r="GH69" s="15"/>
      <c r="GI69" s="15"/>
      <c r="GJ69" s="15"/>
      <c r="GK69" s="15"/>
      <c r="GL69" s="15"/>
      <c r="GM69" s="15"/>
      <c r="GN69" s="15"/>
      <c r="GO69" s="15"/>
      <c r="GP69" s="15"/>
      <c r="GQ69" s="15"/>
      <c r="GR69" s="15"/>
      <c r="GS69" s="15"/>
      <c r="GT69" s="15"/>
      <c r="GU69" s="15"/>
      <c r="GV69" s="15"/>
      <c r="GW69" s="15"/>
      <c r="GX69" s="15"/>
      <c r="GY69" s="15"/>
      <c r="GZ69" s="15"/>
      <c r="HA69" s="15"/>
      <c r="HB69" s="15"/>
      <c r="HC69" s="15"/>
      <c r="HD69" s="15"/>
      <c r="HE69" s="15"/>
      <c r="HF69" s="15"/>
      <c r="HG69" s="15"/>
      <c r="HH69" s="15"/>
      <c r="HI69" s="15"/>
      <c r="HJ69" s="15"/>
      <c r="HK69" s="15"/>
      <c r="HL69" s="15"/>
      <c r="HM69" s="15"/>
      <c r="HN69" s="15"/>
      <c r="HO69" s="15"/>
      <c r="HP69" s="15"/>
      <c r="HQ69" s="15"/>
      <c r="HR69" s="15"/>
      <c r="HS69" s="15"/>
      <c r="HT69" s="15"/>
      <c r="HU69" s="15"/>
      <c r="HV69" s="15"/>
    </row>
    <row r="70" spans="1:230" customFormat="1" ht="14.4" customHeight="1">
      <c r="A70" s="42"/>
      <c r="B70" s="45"/>
      <c r="C70" s="17"/>
      <c r="D70" s="100"/>
      <c r="E70" s="100"/>
      <c r="F70" s="80" t="s">
        <v>515</v>
      </c>
      <c r="G70" s="16"/>
      <c r="H70" s="292" t="s">
        <v>472</v>
      </c>
      <c r="I70" s="292"/>
      <c r="J70" s="292"/>
      <c r="K70" s="292"/>
      <c r="L70" s="80"/>
      <c r="M70" s="80"/>
      <c r="N70" s="80"/>
      <c r="O70" s="15"/>
      <c r="P70" s="15"/>
      <c r="Q70" s="80" t="s">
        <v>515</v>
      </c>
      <c r="R70" s="100"/>
      <c r="S70" s="15"/>
      <c r="T70" s="292" t="s">
        <v>472</v>
      </c>
      <c r="U70" s="292"/>
      <c r="V70" s="292"/>
      <c r="W70" s="292"/>
      <c r="X70" s="292"/>
      <c r="Y70" s="45"/>
      <c r="Z70" s="45"/>
      <c r="AA70" s="45"/>
      <c r="AB70" s="42"/>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c r="BI70" s="15"/>
      <c r="BJ70" s="15"/>
      <c r="BK70" s="15"/>
      <c r="BL70" s="15"/>
      <c r="BM70" s="15"/>
      <c r="BN70" s="15"/>
      <c r="BO70" s="15"/>
      <c r="BP70" s="15"/>
      <c r="BQ70" s="15"/>
      <c r="BR70" s="15"/>
      <c r="BS70" s="15"/>
      <c r="BT70" s="15"/>
      <c r="BU70" s="15"/>
      <c r="BV70" s="15"/>
      <c r="BW70" s="15"/>
      <c r="BX70" s="15"/>
      <c r="BY70" s="15"/>
      <c r="BZ70" s="15"/>
      <c r="CA70" s="15"/>
      <c r="CB70" s="15"/>
      <c r="CC70" s="15"/>
      <c r="CD70" s="15"/>
      <c r="CE70" s="15"/>
      <c r="CF70" s="15"/>
      <c r="CG70" s="15"/>
      <c r="CH70" s="15"/>
      <c r="CI70" s="15"/>
      <c r="CJ70" s="15"/>
      <c r="CK70" s="15"/>
      <c r="CL70" s="15"/>
      <c r="CM70" s="15"/>
      <c r="CN70" s="15"/>
      <c r="CO70" s="15"/>
      <c r="CP70" s="15"/>
      <c r="CQ70" s="15"/>
      <c r="CR70" s="15"/>
      <c r="CS70" s="15"/>
      <c r="CT70" s="15"/>
      <c r="CU70" s="15"/>
      <c r="CV70" s="15"/>
      <c r="CW70" s="15"/>
      <c r="CX70" s="15"/>
      <c r="CY70" s="15"/>
      <c r="CZ70" s="15"/>
      <c r="DA70" s="15"/>
      <c r="DB70" s="15"/>
      <c r="DC70" s="15"/>
      <c r="DD70" s="15"/>
      <c r="DE70" s="15"/>
      <c r="DF70" s="15"/>
      <c r="DG70" s="15"/>
      <c r="DH70" s="15"/>
      <c r="DI70" s="15"/>
      <c r="DJ70" s="15"/>
      <c r="DK70" s="15"/>
      <c r="DL70" s="15"/>
      <c r="DM70" s="15"/>
      <c r="DN70" s="15"/>
      <c r="DO70" s="15"/>
      <c r="DP70" s="15"/>
      <c r="DQ70" s="15"/>
      <c r="DR70" s="15"/>
      <c r="DS70" s="15"/>
      <c r="DT70" s="15"/>
      <c r="DU70" s="15"/>
      <c r="DV70" s="15"/>
      <c r="DW70" s="15"/>
      <c r="DX70" s="15"/>
      <c r="DY70" s="15"/>
      <c r="DZ70" s="15"/>
      <c r="EA70" s="15"/>
      <c r="EB70" s="15"/>
      <c r="EC70" s="15"/>
      <c r="ED70" s="15"/>
      <c r="EE70" s="15"/>
      <c r="EF70" s="15"/>
      <c r="EG70" s="15"/>
      <c r="EH70" s="15"/>
      <c r="EI70" s="15"/>
      <c r="EJ70" s="15"/>
      <c r="EK70" s="15"/>
      <c r="EL70" s="15"/>
      <c r="EM70" s="15"/>
      <c r="EN70" s="15"/>
      <c r="EO70" s="15"/>
      <c r="EP70" s="15"/>
      <c r="EQ70" s="15"/>
      <c r="ER70" s="15"/>
      <c r="ES70" s="15"/>
      <c r="ET70" s="15"/>
      <c r="EU70" s="15"/>
      <c r="EV70" s="15"/>
      <c r="EW70" s="15"/>
      <c r="EX70" s="15"/>
      <c r="EY70" s="15"/>
      <c r="EZ70" s="15"/>
      <c r="FA70" s="15"/>
      <c r="FB70" s="15"/>
      <c r="FC70" s="15"/>
      <c r="FD70" s="15"/>
      <c r="FE70" s="15"/>
      <c r="FF70" s="15"/>
      <c r="FG70" s="15"/>
      <c r="FH70" s="15"/>
      <c r="FI70" s="15"/>
      <c r="FJ70" s="15"/>
      <c r="FK70" s="15"/>
      <c r="FL70" s="15"/>
      <c r="FM70" s="15"/>
      <c r="FN70" s="15"/>
      <c r="FO70" s="15"/>
      <c r="FP70" s="15"/>
      <c r="FQ70" s="15"/>
      <c r="FR70" s="15"/>
      <c r="FS70" s="15"/>
      <c r="FT70" s="15"/>
      <c r="FU70" s="15"/>
      <c r="FV70" s="15"/>
      <c r="FW70" s="15"/>
      <c r="FX70" s="15"/>
      <c r="FY70" s="15"/>
      <c r="FZ70" s="15"/>
      <c r="GA70" s="15"/>
      <c r="GB70" s="15"/>
      <c r="GC70" s="15"/>
      <c r="GD70" s="15"/>
      <c r="GE70" s="15"/>
      <c r="GF70" s="15"/>
      <c r="GG70" s="15"/>
      <c r="GH70" s="15"/>
      <c r="GI70" s="15"/>
      <c r="GJ70" s="15"/>
      <c r="GK70" s="15"/>
      <c r="GL70" s="15"/>
      <c r="GM70" s="15"/>
      <c r="GN70" s="15"/>
      <c r="GO70" s="15"/>
      <c r="GP70" s="15"/>
      <c r="GQ70" s="15"/>
      <c r="GR70" s="15"/>
      <c r="GS70" s="15"/>
      <c r="GT70" s="15"/>
      <c r="GU70" s="15"/>
      <c r="GV70" s="15"/>
      <c r="GW70" s="15"/>
      <c r="GX70" s="15"/>
      <c r="GY70" s="15"/>
      <c r="GZ70" s="15"/>
      <c r="HA70" s="15"/>
      <c r="HB70" s="15"/>
      <c r="HC70" s="15"/>
      <c r="HD70" s="15"/>
      <c r="HE70" s="15"/>
      <c r="HF70" s="15"/>
      <c r="HG70" s="15"/>
      <c r="HH70" s="15"/>
      <c r="HI70" s="15"/>
      <c r="HJ70" s="15"/>
      <c r="HK70" s="15"/>
      <c r="HL70" s="15"/>
      <c r="HM70" s="15"/>
      <c r="HN70" s="15"/>
      <c r="HO70" s="15"/>
      <c r="HP70" s="15"/>
      <c r="HQ70" s="15"/>
      <c r="HR70" s="15"/>
      <c r="HS70" s="15"/>
      <c r="HT70" s="15"/>
      <c r="HU70" s="15"/>
      <c r="HV70" s="15"/>
    </row>
    <row r="71" spans="1:230" customFormat="1" ht="14.4" customHeight="1">
      <c r="A71" s="42"/>
      <c r="B71" s="45"/>
      <c r="C71" s="17"/>
      <c r="D71" s="100"/>
      <c r="E71" s="100"/>
      <c r="F71" s="80"/>
      <c r="G71" s="16"/>
      <c r="H71" s="15"/>
      <c r="I71" s="96"/>
      <c r="J71" s="17"/>
      <c r="K71" s="80"/>
      <c r="L71" s="80"/>
      <c r="M71" s="80"/>
      <c r="N71" s="80"/>
      <c r="O71" s="45"/>
      <c r="P71" s="15"/>
      <c r="Q71" s="80"/>
      <c r="R71" s="100"/>
      <c r="S71" s="100"/>
      <c r="T71" s="100"/>
      <c r="U71" s="15"/>
      <c r="V71" s="96"/>
      <c r="W71" s="15"/>
      <c r="X71" s="45"/>
      <c r="Y71" s="45"/>
      <c r="Z71" s="45"/>
      <c r="AA71" s="45"/>
      <c r="AB71" s="42"/>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c r="BI71" s="15"/>
      <c r="BJ71" s="15"/>
      <c r="BK71" s="15"/>
      <c r="BL71" s="15"/>
      <c r="BM71" s="15"/>
      <c r="BN71" s="15"/>
      <c r="BO71" s="15"/>
      <c r="BP71" s="15"/>
      <c r="BQ71" s="15"/>
      <c r="BR71" s="15"/>
      <c r="BS71" s="15"/>
      <c r="BT71" s="15"/>
      <c r="BU71" s="15"/>
      <c r="BV71" s="15"/>
      <c r="BW71" s="15"/>
      <c r="BX71" s="15"/>
      <c r="BY71" s="15"/>
      <c r="BZ71" s="15"/>
      <c r="CA71" s="15"/>
      <c r="CB71" s="15"/>
      <c r="CC71" s="15"/>
      <c r="CD71" s="15"/>
      <c r="CE71" s="15"/>
      <c r="CF71" s="15"/>
      <c r="CG71" s="15"/>
      <c r="CH71" s="15"/>
      <c r="CI71" s="15"/>
      <c r="CJ71" s="15"/>
      <c r="CK71" s="15"/>
      <c r="CL71" s="15"/>
      <c r="CM71" s="15"/>
      <c r="CN71" s="15"/>
      <c r="CO71" s="15"/>
      <c r="CP71" s="15"/>
      <c r="CQ71" s="15"/>
      <c r="CR71" s="15"/>
      <c r="CS71" s="15"/>
      <c r="CT71" s="15"/>
      <c r="CU71" s="15"/>
      <c r="CV71" s="15"/>
      <c r="CW71" s="15"/>
      <c r="CX71" s="15"/>
      <c r="CY71" s="15"/>
      <c r="CZ71" s="15"/>
      <c r="DA71" s="15"/>
      <c r="DB71" s="15"/>
      <c r="DC71" s="15"/>
      <c r="DD71" s="15"/>
      <c r="DE71" s="15"/>
      <c r="DF71" s="15"/>
      <c r="DG71" s="15"/>
      <c r="DH71" s="15"/>
      <c r="DI71" s="15"/>
      <c r="DJ71" s="15"/>
      <c r="DK71" s="15"/>
      <c r="DL71" s="15"/>
      <c r="DM71" s="15"/>
      <c r="DN71" s="15"/>
      <c r="DO71" s="15"/>
      <c r="DP71" s="15"/>
      <c r="DQ71" s="15"/>
      <c r="DR71" s="15"/>
      <c r="DS71" s="15"/>
      <c r="DT71" s="15"/>
      <c r="DU71" s="15"/>
      <c r="DV71" s="15"/>
      <c r="DW71" s="15"/>
      <c r="DX71" s="15"/>
      <c r="DY71" s="15"/>
      <c r="DZ71" s="15"/>
      <c r="EA71" s="15"/>
      <c r="EB71" s="15"/>
      <c r="EC71" s="15"/>
      <c r="ED71" s="15"/>
      <c r="EE71" s="15"/>
      <c r="EF71" s="15"/>
      <c r="EG71" s="15"/>
      <c r="EH71" s="15"/>
      <c r="EI71" s="15"/>
      <c r="EJ71" s="15"/>
      <c r="EK71" s="15"/>
      <c r="EL71" s="15"/>
      <c r="EM71" s="15"/>
      <c r="EN71" s="15"/>
      <c r="EO71" s="15"/>
      <c r="EP71" s="15"/>
      <c r="EQ71" s="15"/>
      <c r="ER71" s="15"/>
      <c r="ES71" s="15"/>
      <c r="ET71" s="15"/>
      <c r="EU71" s="15"/>
      <c r="EV71" s="15"/>
      <c r="EW71" s="15"/>
      <c r="EX71" s="15"/>
      <c r="EY71" s="15"/>
      <c r="EZ71" s="15"/>
      <c r="FA71" s="15"/>
      <c r="FB71" s="15"/>
      <c r="FC71" s="15"/>
      <c r="FD71" s="15"/>
      <c r="FE71" s="15"/>
      <c r="FF71" s="15"/>
      <c r="FG71" s="15"/>
      <c r="FH71" s="15"/>
      <c r="FI71" s="15"/>
      <c r="FJ71" s="15"/>
      <c r="FK71" s="15"/>
      <c r="FL71" s="15"/>
      <c r="FM71" s="15"/>
      <c r="FN71" s="15"/>
      <c r="FO71" s="15"/>
      <c r="FP71" s="15"/>
      <c r="FQ71" s="15"/>
      <c r="FR71" s="15"/>
      <c r="FS71" s="15"/>
      <c r="FT71" s="15"/>
      <c r="FU71" s="15"/>
      <c r="FV71" s="15"/>
      <c r="FW71" s="15"/>
      <c r="FX71" s="15"/>
      <c r="FY71" s="15"/>
      <c r="FZ71" s="15"/>
      <c r="GA71" s="15"/>
      <c r="GB71" s="15"/>
      <c r="GC71" s="15"/>
      <c r="GD71" s="15"/>
      <c r="GE71" s="15"/>
      <c r="GF71" s="15"/>
      <c r="GG71" s="15"/>
      <c r="GH71" s="15"/>
      <c r="GI71" s="15"/>
      <c r="GJ71" s="15"/>
      <c r="GK71" s="15"/>
      <c r="GL71" s="15"/>
      <c r="GM71" s="15"/>
      <c r="GN71" s="15"/>
      <c r="GO71" s="15"/>
      <c r="GP71" s="15"/>
      <c r="GQ71" s="15"/>
      <c r="GR71" s="15"/>
      <c r="GS71" s="15"/>
      <c r="GT71" s="15"/>
      <c r="GU71" s="15"/>
      <c r="GV71" s="15"/>
      <c r="GW71" s="15"/>
      <c r="GX71" s="15"/>
      <c r="GY71" s="15"/>
      <c r="GZ71" s="15"/>
      <c r="HA71" s="15"/>
      <c r="HB71" s="15"/>
      <c r="HC71" s="15"/>
      <c r="HD71" s="15"/>
      <c r="HE71" s="15"/>
      <c r="HF71" s="15"/>
      <c r="HG71" s="15"/>
      <c r="HH71" s="15"/>
      <c r="HI71" s="15"/>
      <c r="HJ71" s="15"/>
      <c r="HK71" s="15"/>
      <c r="HL71" s="15"/>
      <c r="HM71" s="15"/>
      <c r="HN71" s="15"/>
      <c r="HO71" s="15"/>
      <c r="HP71" s="15"/>
      <c r="HQ71" s="15"/>
      <c r="HR71" s="15"/>
      <c r="HS71" s="15"/>
      <c r="HT71" s="15"/>
      <c r="HU71" s="15"/>
      <c r="HV71" s="15"/>
    </row>
    <row r="72" spans="1:230" customFormat="1" ht="14.4" customHeight="1">
      <c r="A72" s="42"/>
      <c r="B72" s="45"/>
      <c r="C72" s="15"/>
      <c r="D72" s="100"/>
      <c r="E72" s="100"/>
      <c r="F72" s="80" t="s">
        <v>516</v>
      </c>
      <c r="G72" s="16"/>
      <c r="H72" s="104" t="s">
        <v>3</v>
      </c>
      <c r="I72" s="15"/>
      <c r="J72" s="290">
        <f>W48</f>
        <v>4.3</v>
      </c>
      <c r="K72" s="290"/>
      <c r="L72" s="117" t="s">
        <v>7</v>
      </c>
      <c r="M72" s="80"/>
      <c r="N72" s="80"/>
      <c r="O72" s="45"/>
      <c r="P72" s="15"/>
      <c r="Q72" s="80" t="s">
        <v>516</v>
      </c>
      <c r="R72" s="100"/>
      <c r="S72" s="15"/>
      <c r="T72" s="104" t="s">
        <v>3</v>
      </c>
      <c r="U72" s="15"/>
      <c r="V72" s="15"/>
      <c r="W72" s="290">
        <f>J48</f>
        <v>6.25</v>
      </c>
      <c r="X72" s="290"/>
      <c r="Y72" s="107" t="s">
        <v>7</v>
      </c>
      <c r="Z72" s="107"/>
      <c r="AA72" s="45"/>
      <c r="AB72" s="42"/>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c r="BI72" s="15"/>
      <c r="BJ72" s="15"/>
      <c r="BK72" s="15"/>
      <c r="BL72" s="15"/>
      <c r="BM72" s="15"/>
      <c r="BN72" s="15"/>
      <c r="BO72" s="15"/>
      <c r="BP72" s="15"/>
      <c r="BQ72" s="15"/>
      <c r="BR72" s="15"/>
      <c r="BS72" s="15"/>
      <c r="BT72" s="15"/>
      <c r="BU72" s="15"/>
      <c r="BV72" s="15"/>
      <c r="BW72" s="15"/>
      <c r="BX72" s="15"/>
      <c r="BY72" s="15"/>
      <c r="BZ72" s="15"/>
      <c r="CA72" s="15"/>
      <c r="CB72" s="15"/>
      <c r="CC72" s="15"/>
      <c r="CD72" s="15"/>
      <c r="CE72" s="15"/>
      <c r="CF72" s="15"/>
      <c r="CG72" s="15"/>
      <c r="CH72" s="15"/>
      <c r="CI72" s="15"/>
      <c r="CJ72" s="15"/>
      <c r="CK72" s="15"/>
      <c r="CL72" s="15"/>
      <c r="CM72" s="15"/>
      <c r="CN72" s="15"/>
      <c r="CO72" s="15"/>
      <c r="CP72" s="15"/>
      <c r="CQ72" s="15"/>
      <c r="CR72" s="15"/>
      <c r="CS72" s="15"/>
      <c r="CT72" s="15"/>
      <c r="CU72" s="15"/>
      <c r="CV72" s="15"/>
      <c r="CW72" s="15"/>
      <c r="CX72" s="15"/>
      <c r="CY72" s="15"/>
      <c r="CZ72" s="15"/>
      <c r="DA72" s="15"/>
      <c r="DB72" s="15"/>
      <c r="DC72" s="15"/>
      <c r="DD72" s="15"/>
      <c r="DE72" s="15"/>
      <c r="DF72" s="15"/>
      <c r="DG72" s="15"/>
      <c r="DH72" s="15"/>
      <c r="DI72" s="15"/>
      <c r="DJ72" s="15"/>
      <c r="DK72" s="15"/>
      <c r="DL72" s="15"/>
      <c r="DM72" s="15"/>
      <c r="DN72" s="15"/>
      <c r="DO72" s="15"/>
      <c r="DP72" s="15"/>
      <c r="DQ72" s="15"/>
      <c r="DR72" s="15"/>
      <c r="DS72" s="15"/>
      <c r="DT72" s="15"/>
      <c r="DU72" s="15"/>
      <c r="DV72" s="15"/>
      <c r="DW72" s="15"/>
      <c r="DX72" s="15"/>
      <c r="DY72" s="15"/>
      <c r="DZ72" s="15"/>
      <c r="EA72" s="15"/>
      <c r="EB72" s="15"/>
      <c r="EC72" s="15"/>
      <c r="ED72" s="15"/>
      <c r="EE72" s="15"/>
      <c r="EF72" s="15"/>
      <c r="EG72" s="15"/>
      <c r="EH72" s="15"/>
      <c r="EI72" s="15"/>
      <c r="EJ72" s="15"/>
      <c r="EK72" s="15"/>
      <c r="EL72" s="15"/>
      <c r="EM72" s="15"/>
      <c r="EN72" s="15"/>
      <c r="EO72" s="15"/>
      <c r="EP72" s="15"/>
      <c r="EQ72" s="15"/>
      <c r="ER72" s="15"/>
      <c r="ES72" s="15"/>
      <c r="ET72" s="15"/>
      <c r="EU72" s="15"/>
      <c r="EV72" s="15"/>
      <c r="EW72" s="15"/>
      <c r="EX72" s="15"/>
      <c r="EY72" s="15"/>
      <c r="EZ72" s="15"/>
      <c r="FA72" s="15"/>
      <c r="FB72" s="15"/>
      <c r="FC72" s="15"/>
      <c r="FD72" s="15"/>
      <c r="FE72" s="15"/>
      <c r="FF72" s="15"/>
      <c r="FG72" s="15"/>
      <c r="FH72" s="15"/>
      <c r="FI72" s="15"/>
      <c r="FJ72" s="15"/>
      <c r="FK72" s="15"/>
      <c r="FL72" s="15"/>
      <c r="FM72" s="15"/>
      <c r="FN72" s="15"/>
      <c r="FO72" s="15"/>
      <c r="FP72" s="15"/>
      <c r="FQ72" s="15"/>
      <c r="FR72" s="15"/>
      <c r="FS72" s="15"/>
      <c r="FT72" s="15"/>
      <c r="FU72" s="15"/>
      <c r="FV72" s="15"/>
      <c r="FW72" s="15"/>
      <c r="FX72" s="15"/>
      <c r="FY72" s="15"/>
      <c r="FZ72" s="15"/>
      <c r="GA72" s="15"/>
      <c r="GB72" s="15"/>
      <c r="GC72" s="15"/>
      <c r="GD72" s="15"/>
      <c r="GE72" s="15"/>
      <c r="GF72" s="15"/>
      <c r="GG72" s="15"/>
      <c r="GH72" s="15"/>
      <c r="GI72" s="15"/>
      <c r="GJ72" s="15"/>
      <c r="GK72" s="15"/>
      <c r="GL72" s="15"/>
      <c r="GM72" s="15"/>
      <c r="GN72" s="15"/>
      <c r="GO72" s="15"/>
      <c r="GP72" s="15"/>
      <c r="GQ72" s="15"/>
      <c r="GR72" s="15"/>
      <c r="GS72" s="15"/>
      <c r="GT72" s="15"/>
      <c r="GU72" s="15"/>
      <c r="GV72" s="15"/>
      <c r="GW72" s="15"/>
      <c r="GX72" s="15"/>
      <c r="GY72" s="15"/>
      <c r="GZ72" s="15"/>
      <c r="HA72" s="15"/>
      <c r="HB72" s="15"/>
      <c r="HC72" s="15"/>
      <c r="HD72" s="15"/>
      <c r="HE72" s="15"/>
      <c r="HF72" s="15"/>
      <c r="HG72" s="15"/>
      <c r="HH72" s="15"/>
      <c r="HI72" s="15"/>
      <c r="HJ72" s="15"/>
      <c r="HK72" s="15"/>
      <c r="HL72" s="15"/>
      <c r="HM72" s="15"/>
      <c r="HN72" s="15"/>
      <c r="HO72" s="15"/>
      <c r="HP72" s="15"/>
      <c r="HQ72" s="15"/>
      <c r="HR72" s="15"/>
      <c r="HS72" s="15"/>
      <c r="HT72" s="15"/>
      <c r="HU72" s="15"/>
      <c r="HV72" s="15"/>
    </row>
    <row r="73" spans="1:230" customFormat="1">
      <c r="A73" s="42"/>
      <c r="B73" s="45"/>
      <c r="C73" s="17"/>
      <c r="D73" s="100"/>
      <c r="E73" s="100"/>
      <c r="F73" s="80"/>
      <c r="G73" s="16"/>
      <c r="H73" s="104"/>
      <c r="I73" s="15"/>
      <c r="J73" s="106"/>
      <c r="K73" s="15"/>
      <c r="L73" s="114"/>
      <c r="M73" s="80"/>
      <c r="N73" s="80"/>
      <c r="O73" s="45"/>
      <c r="P73" s="15"/>
      <c r="Q73" s="80"/>
      <c r="R73" s="100"/>
      <c r="S73" s="15"/>
      <c r="T73" s="104"/>
      <c r="U73" s="106"/>
      <c r="V73" s="15"/>
      <c r="W73" s="96"/>
      <c r="X73" s="15"/>
      <c r="Y73" s="81"/>
      <c r="Z73" s="81"/>
      <c r="AA73" s="45"/>
      <c r="AB73" s="42"/>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c r="BI73" s="15"/>
      <c r="BJ73" s="15"/>
      <c r="BK73" s="15"/>
      <c r="BL73" s="15"/>
      <c r="BM73" s="15"/>
      <c r="BN73" s="15"/>
      <c r="BO73" s="15"/>
      <c r="BP73" s="15"/>
      <c r="BQ73" s="15"/>
      <c r="BR73" s="15"/>
      <c r="BS73" s="15"/>
      <c r="BT73" s="15"/>
      <c r="BU73" s="15"/>
      <c r="BV73" s="15"/>
      <c r="BW73" s="15"/>
      <c r="BX73" s="15"/>
      <c r="BY73" s="15"/>
      <c r="BZ73" s="15"/>
      <c r="CA73" s="15"/>
      <c r="CB73" s="15"/>
      <c r="CC73" s="15"/>
      <c r="CD73" s="15"/>
      <c r="CE73" s="15"/>
      <c r="CF73" s="15"/>
      <c r="CG73" s="15"/>
      <c r="CH73" s="15"/>
      <c r="CI73" s="15"/>
      <c r="CJ73" s="15"/>
      <c r="CK73" s="15"/>
      <c r="CL73" s="15"/>
      <c r="CM73" s="15"/>
      <c r="CN73" s="15"/>
      <c r="CO73" s="15"/>
      <c r="CP73" s="15"/>
      <c r="CQ73" s="15"/>
      <c r="CR73" s="15"/>
      <c r="CS73" s="15"/>
      <c r="CT73" s="15"/>
      <c r="CU73" s="15"/>
      <c r="CV73" s="15"/>
      <c r="CW73" s="15"/>
      <c r="CX73" s="15"/>
      <c r="CY73" s="15"/>
      <c r="CZ73" s="15"/>
      <c r="DA73" s="15"/>
      <c r="DB73" s="15"/>
      <c r="DC73" s="15"/>
      <c r="DD73" s="15"/>
      <c r="DE73" s="15"/>
      <c r="DF73" s="15"/>
      <c r="DG73" s="15"/>
      <c r="DH73" s="15"/>
      <c r="DI73" s="15"/>
      <c r="DJ73" s="15"/>
      <c r="DK73" s="15"/>
      <c r="DL73" s="15"/>
      <c r="DM73" s="15"/>
      <c r="DN73" s="15"/>
      <c r="DO73" s="15"/>
      <c r="DP73" s="15"/>
      <c r="DQ73" s="15"/>
      <c r="DR73" s="15"/>
      <c r="DS73" s="15"/>
      <c r="DT73" s="15"/>
      <c r="DU73" s="15"/>
      <c r="DV73" s="15"/>
      <c r="DW73" s="15"/>
      <c r="DX73" s="15"/>
      <c r="DY73" s="15"/>
      <c r="DZ73" s="15"/>
      <c r="EA73" s="15"/>
      <c r="EB73" s="15"/>
      <c r="EC73" s="15"/>
      <c r="ED73" s="15"/>
      <c r="EE73" s="15"/>
      <c r="EF73" s="15"/>
      <c r="EG73" s="15"/>
      <c r="EH73" s="15"/>
      <c r="EI73" s="15"/>
      <c r="EJ73" s="15"/>
      <c r="EK73" s="15"/>
      <c r="EL73" s="15"/>
      <c r="EM73" s="15"/>
      <c r="EN73" s="15"/>
      <c r="EO73" s="15"/>
      <c r="EP73" s="15"/>
      <c r="EQ73" s="15"/>
      <c r="ER73" s="15"/>
      <c r="ES73" s="15"/>
      <c r="ET73" s="15"/>
      <c r="EU73" s="15"/>
      <c r="EV73" s="15"/>
      <c r="EW73" s="15"/>
      <c r="EX73" s="15"/>
      <c r="EY73" s="15"/>
      <c r="EZ73" s="15"/>
      <c r="FA73" s="15"/>
      <c r="FB73" s="15"/>
      <c r="FC73" s="15"/>
      <c r="FD73" s="15"/>
      <c r="FE73" s="15"/>
      <c r="FF73" s="15"/>
      <c r="FG73" s="15"/>
      <c r="FH73" s="15"/>
      <c r="FI73" s="15"/>
      <c r="FJ73" s="15"/>
      <c r="FK73" s="15"/>
      <c r="FL73" s="15"/>
      <c r="FM73" s="15"/>
      <c r="FN73" s="15"/>
      <c r="FO73" s="15"/>
      <c r="FP73" s="15"/>
      <c r="FQ73" s="15"/>
      <c r="FR73" s="15"/>
      <c r="FS73" s="15"/>
      <c r="FT73" s="15"/>
      <c r="FU73" s="15"/>
      <c r="FV73" s="15"/>
      <c r="FW73" s="15"/>
      <c r="FX73" s="15"/>
      <c r="FY73" s="15"/>
      <c r="FZ73" s="15"/>
      <c r="GA73" s="15"/>
      <c r="GB73" s="15"/>
      <c r="GC73" s="15"/>
      <c r="GD73" s="15"/>
      <c r="GE73" s="15"/>
      <c r="GF73" s="15"/>
      <c r="GG73" s="15"/>
      <c r="GH73" s="15"/>
      <c r="GI73" s="15"/>
      <c r="GJ73" s="15"/>
      <c r="GK73" s="15"/>
      <c r="GL73" s="15"/>
      <c r="GM73" s="15"/>
      <c r="GN73" s="15"/>
      <c r="GO73" s="15"/>
      <c r="GP73" s="15"/>
      <c r="GQ73" s="15"/>
      <c r="GR73" s="15"/>
      <c r="GS73" s="15"/>
      <c r="GT73" s="15"/>
      <c r="GU73" s="15"/>
      <c r="GV73" s="15"/>
      <c r="GW73" s="15"/>
      <c r="GX73" s="15"/>
      <c r="GY73" s="15"/>
      <c r="GZ73" s="15"/>
      <c r="HA73" s="15"/>
      <c r="HB73" s="15"/>
      <c r="HC73" s="15"/>
      <c r="HD73" s="15"/>
      <c r="HE73" s="15"/>
      <c r="HF73" s="15"/>
      <c r="HG73" s="15"/>
      <c r="HH73" s="15"/>
      <c r="HI73" s="15"/>
      <c r="HJ73" s="15"/>
      <c r="HK73" s="15"/>
      <c r="HL73" s="15"/>
      <c r="HM73" s="15"/>
      <c r="HN73" s="15"/>
      <c r="HO73" s="15"/>
      <c r="HP73" s="15"/>
      <c r="HQ73" s="15"/>
      <c r="HR73" s="15"/>
      <c r="HS73" s="15"/>
      <c r="HT73" s="15"/>
      <c r="HU73" s="15"/>
      <c r="HV73" s="15"/>
    </row>
    <row r="74" spans="1:230" customFormat="1">
      <c r="A74" s="42"/>
      <c r="B74" s="45"/>
      <c r="C74" s="17"/>
      <c r="D74" s="100"/>
      <c r="E74" s="100"/>
      <c r="F74" s="80"/>
      <c r="G74" s="16"/>
      <c r="H74" s="104" t="s">
        <v>5</v>
      </c>
      <c r="I74" s="15"/>
      <c r="J74" s="290">
        <f>M30</f>
        <v>2.58</v>
      </c>
      <c r="K74" s="290"/>
      <c r="L74" s="117" t="s">
        <v>7</v>
      </c>
      <c r="M74" s="80"/>
      <c r="N74" s="80"/>
      <c r="O74" s="45"/>
      <c r="P74" s="15"/>
      <c r="Q74" s="80"/>
      <c r="R74" s="100"/>
      <c r="S74" s="15"/>
      <c r="T74" s="104" t="s">
        <v>5</v>
      </c>
      <c r="U74" s="15"/>
      <c r="V74" s="15"/>
      <c r="W74" s="290">
        <f>M30</f>
        <v>2.58</v>
      </c>
      <c r="X74" s="290"/>
      <c r="Y74" s="107" t="s">
        <v>7</v>
      </c>
      <c r="Z74" s="107"/>
      <c r="AA74" s="45"/>
      <c r="AB74" s="42"/>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c r="BI74" s="15"/>
      <c r="BJ74" s="15"/>
      <c r="BK74" s="15"/>
      <c r="BL74" s="15"/>
      <c r="BM74" s="15"/>
      <c r="BN74" s="15"/>
      <c r="BO74" s="15"/>
      <c r="BP74" s="15"/>
      <c r="BQ74" s="15"/>
      <c r="BR74" s="15"/>
      <c r="BS74" s="15"/>
      <c r="BT74" s="15"/>
      <c r="BU74" s="15"/>
      <c r="BV74" s="15"/>
      <c r="BW74" s="15"/>
      <c r="BX74" s="15"/>
      <c r="BY74" s="15"/>
      <c r="BZ74" s="15"/>
      <c r="CA74" s="15"/>
      <c r="CB74" s="15"/>
      <c r="CC74" s="15"/>
      <c r="CD74" s="15"/>
      <c r="CE74" s="15"/>
      <c r="CF74" s="15"/>
      <c r="CG74" s="15"/>
      <c r="CH74" s="15"/>
      <c r="CI74" s="15"/>
      <c r="CJ74" s="15"/>
      <c r="CK74" s="15"/>
      <c r="CL74" s="15"/>
      <c r="CM74" s="15"/>
      <c r="CN74" s="15"/>
      <c r="CO74" s="15"/>
      <c r="CP74" s="15"/>
      <c r="CQ74" s="15"/>
      <c r="CR74" s="15"/>
      <c r="CS74" s="15"/>
      <c r="CT74" s="15"/>
      <c r="CU74" s="15"/>
      <c r="CV74" s="15"/>
      <c r="CW74" s="15"/>
      <c r="CX74" s="15"/>
      <c r="CY74" s="15"/>
      <c r="CZ74" s="15"/>
      <c r="DA74" s="15"/>
      <c r="DB74" s="15"/>
      <c r="DC74" s="15"/>
      <c r="DD74" s="15"/>
      <c r="DE74" s="15"/>
      <c r="DF74" s="15"/>
      <c r="DG74" s="15"/>
      <c r="DH74" s="15"/>
      <c r="DI74" s="15"/>
      <c r="DJ74" s="15"/>
      <c r="DK74" s="15"/>
      <c r="DL74" s="15"/>
      <c r="DM74" s="15"/>
      <c r="DN74" s="15"/>
      <c r="DO74" s="15"/>
      <c r="DP74" s="15"/>
      <c r="DQ74" s="15"/>
      <c r="DR74" s="15"/>
      <c r="DS74" s="15"/>
      <c r="DT74" s="15"/>
      <c r="DU74" s="15"/>
      <c r="DV74" s="15"/>
      <c r="DW74" s="15"/>
      <c r="DX74" s="15"/>
      <c r="DY74" s="15"/>
      <c r="DZ74" s="15"/>
      <c r="EA74" s="15"/>
      <c r="EB74" s="15"/>
      <c r="EC74" s="15"/>
      <c r="ED74" s="15"/>
      <c r="EE74" s="15"/>
      <c r="EF74" s="15"/>
      <c r="EG74" s="15"/>
      <c r="EH74" s="15"/>
      <c r="EI74" s="15"/>
      <c r="EJ74" s="15"/>
      <c r="EK74" s="15"/>
      <c r="EL74" s="15"/>
      <c r="EM74" s="15"/>
      <c r="EN74" s="15"/>
      <c r="EO74" s="15"/>
      <c r="EP74" s="15"/>
      <c r="EQ74" s="15"/>
      <c r="ER74" s="15"/>
      <c r="ES74" s="15"/>
      <c r="ET74" s="15"/>
      <c r="EU74" s="15"/>
      <c r="EV74" s="15"/>
      <c r="EW74" s="15"/>
      <c r="EX74" s="15"/>
      <c r="EY74" s="15"/>
      <c r="EZ74" s="15"/>
      <c r="FA74" s="15"/>
      <c r="FB74" s="15"/>
      <c r="FC74" s="15"/>
      <c r="FD74" s="15"/>
      <c r="FE74" s="15"/>
      <c r="FF74" s="15"/>
      <c r="FG74" s="15"/>
      <c r="FH74" s="15"/>
      <c r="FI74" s="15"/>
      <c r="FJ74" s="15"/>
      <c r="FK74" s="15"/>
      <c r="FL74" s="15"/>
      <c r="FM74" s="15"/>
      <c r="FN74" s="15"/>
      <c r="FO74" s="15"/>
      <c r="FP74" s="15"/>
      <c r="FQ74" s="15"/>
      <c r="FR74" s="15"/>
      <c r="FS74" s="15"/>
      <c r="FT74" s="15"/>
      <c r="FU74" s="15"/>
      <c r="FV74" s="15"/>
      <c r="FW74" s="15"/>
      <c r="FX74" s="15"/>
      <c r="FY74" s="15"/>
      <c r="FZ74" s="15"/>
      <c r="GA74" s="15"/>
      <c r="GB74" s="15"/>
      <c r="GC74" s="15"/>
      <c r="GD74" s="15"/>
      <c r="GE74" s="15"/>
      <c r="GF74" s="15"/>
      <c r="GG74" s="15"/>
      <c r="GH74" s="15"/>
      <c r="GI74" s="15"/>
      <c r="GJ74" s="15"/>
      <c r="GK74" s="15"/>
      <c r="GL74" s="15"/>
      <c r="GM74" s="15"/>
      <c r="GN74" s="15"/>
      <c r="GO74" s="15"/>
      <c r="GP74" s="15"/>
      <c r="GQ74" s="15"/>
      <c r="GR74" s="15"/>
      <c r="GS74" s="15"/>
      <c r="GT74" s="15"/>
      <c r="GU74" s="15"/>
      <c r="GV74" s="15"/>
      <c r="GW74" s="15"/>
      <c r="GX74" s="15"/>
      <c r="GY74" s="15"/>
      <c r="GZ74" s="15"/>
      <c r="HA74" s="15"/>
      <c r="HB74" s="15"/>
      <c r="HC74" s="15"/>
      <c r="HD74" s="15"/>
      <c r="HE74" s="15"/>
      <c r="HF74" s="15"/>
      <c r="HG74" s="15"/>
      <c r="HH74" s="15"/>
      <c r="HI74" s="15"/>
      <c r="HJ74" s="15"/>
      <c r="HK74" s="15"/>
      <c r="HL74" s="15"/>
      <c r="HM74" s="15"/>
      <c r="HN74" s="15"/>
      <c r="HO74" s="15"/>
      <c r="HP74" s="15"/>
      <c r="HQ74" s="15"/>
      <c r="HR74" s="15"/>
      <c r="HS74" s="15"/>
      <c r="HT74" s="15"/>
      <c r="HU74" s="15"/>
      <c r="HV74" s="15"/>
    </row>
    <row r="75" spans="1:230" customFormat="1">
      <c r="A75" s="42"/>
      <c r="B75" s="45"/>
      <c r="C75" s="17"/>
      <c r="D75" s="99"/>
      <c r="E75" s="102"/>
      <c r="F75" s="101"/>
      <c r="G75" s="103"/>
      <c r="H75" s="103"/>
      <c r="I75" s="103"/>
      <c r="J75" s="103"/>
      <c r="K75" s="52"/>
      <c r="L75" s="84"/>
      <c r="M75" s="80"/>
      <c r="N75" s="80"/>
      <c r="O75" s="45"/>
      <c r="P75" s="103"/>
      <c r="Q75" s="101"/>
      <c r="R75" s="102"/>
      <c r="S75" s="103"/>
      <c r="T75" s="103"/>
      <c r="U75" s="103"/>
      <c r="V75" s="103"/>
      <c r="W75" s="103"/>
      <c r="X75" s="112"/>
      <c r="Y75" s="102"/>
      <c r="Z75" s="102"/>
      <c r="AA75" s="45"/>
      <c r="AB75" s="42"/>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c r="BI75" s="15"/>
      <c r="BJ75" s="15"/>
      <c r="BK75" s="15"/>
      <c r="BL75" s="15"/>
      <c r="BM75" s="15"/>
      <c r="BN75" s="15"/>
      <c r="BO75" s="15"/>
      <c r="BP75" s="15"/>
      <c r="BQ75" s="15"/>
      <c r="BR75" s="15"/>
      <c r="BS75" s="15"/>
      <c r="BT75" s="15"/>
      <c r="BU75" s="15"/>
      <c r="BV75" s="15"/>
      <c r="BW75" s="15"/>
      <c r="BX75" s="15"/>
      <c r="BY75" s="15"/>
      <c r="BZ75" s="15"/>
      <c r="CA75" s="15"/>
      <c r="CB75" s="15"/>
      <c r="CC75" s="15"/>
      <c r="CD75" s="15"/>
      <c r="CE75" s="15"/>
      <c r="CF75" s="15"/>
      <c r="CG75" s="15"/>
      <c r="CH75" s="15"/>
      <c r="CI75" s="15"/>
      <c r="CJ75" s="15"/>
      <c r="CK75" s="15"/>
      <c r="CL75" s="15"/>
      <c r="CM75" s="15"/>
      <c r="CN75" s="15"/>
      <c r="CO75" s="15"/>
      <c r="CP75" s="15"/>
      <c r="CQ75" s="15"/>
      <c r="CR75" s="15"/>
      <c r="CS75" s="15"/>
      <c r="CT75" s="15"/>
      <c r="CU75" s="15"/>
      <c r="CV75" s="15"/>
      <c r="CW75" s="15"/>
      <c r="CX75" s="15"/>
      <c r="CY75" s="15"/>
      <c r="CZ75" s="15"/>
      <c r="DA75" s="15"/>
      <c r="DB75" s="15"/>
      <c r="DC75" s="15"/>
      <c r="DD75" s="15"/>
      <c r="DE75" s="15"/>
      <c r="DF75" s="15"/>
      <c r="DG75" s="15"/>
      <c r="DH75" s="15"/>
      <c r="DI75" s="15"/>
      <c r="DJ75" s="15"/>
      <c r="DK75" s="15"/>
      <c r="DL75" s="15"/>
      <c r="DM75" s="15"/>
      <c r="DN75" s="15"/>
      <c r="DO75" s="15"/>
      <c r="DP75" s="15"/>
      <c r="DQ75" s="15"/>
      <c r="DR75" s="15"/>
      <c r="DS75" s="15"/>
      <c r="DT75" s="15"/>
      <c r="DU75" s="15"/>
      <c r="DV75" s="15"/>
      <c r="DW75" s="15"/>
      <c r="DX75" s="15"/>
      <c r="DY75" s="15"/>
      <c r="DZ75" s="15"/>
      <c r="EA75" s="15"/>
      <c r="EB75" s="15"/>
      <c r="EC75" s="15"/>
      <c r="ED75" s="15"/>
      <c r="EE75" s="15"/>
      <c r="EF75" s="15"/>
      <c r="EG75" s="15"/>
      <c r="EH75" s="15"/>
      <c r="EI75" s="15"/>
      <c r="EJ75" s="15"/>
      <c r="EK75" s="15"/>
      <c r="EL75" s="15"/>
      <c r="EM75" s="15"/>
      <c r="EN75" s="15"/>
      <c r="EO75" s="15"/>
      <c r="EP75" s="15"/>
      <c r="EQ75" s="15"/>
      <c r="ER75" s="15"/>
      <c r="ES75" s="15"/>
      <c r="ET75" s="15"/>
      <c r="EU75" s="15"/>
      <c r="EV75" s="15"/>
      <c r="EW75" s="15"/>
      <c r="EX75" s="15"/>
      <c r="EY75" s="15"/>
      <c r="EZ75" s="15"/>
      <c r="FA75" s="15"/>
      <c r="FB75" s="15"/>
      <c r="FC75" s="15"/>
      <c r="FD75" s="15"/>
      <c r="FE75" s="15"/>
      <c r="FF75" s="15"/>
      <c r="FG75" s="15"/>
      <c r="FH75" s="15"/>
      <c r="FI75" s="15"/>
      <c r="FJ75" s="15"/>
      <c r="FK75" s="15"/>
      <c r="FL75" s="15"/>
      <c r="FM75" s="15"/>
      <c r="FN75" s="15"/>
      <c r="FO75" s="15"/>
      <c r="FP75" s="15"/>
      <c r="FQ75" s="15"/>
      <c r="FR75" s="15"/>
      <c r="FS75" s="15"/>
      <c r="FT75" s="15"/>
      <c r="FU75" s="15"/>
      <c r="FV75" s="15"/>
      <c r="FW75" s="15"/>
      <c r="FX75" s="15"/>
      <c r="FY75" s="15"/>
      <c r="FZ75" s="15"/>
      <c r="GA75" s="15"/>
      <c r="GB75" s="15"/>
      <c r="GC75" s="15"/>
      <c r="GD75" s="15"/>
      <c r="GE75" s="15"/>
      <c r="GF75" s="15"/>
      <c r="GG75" s="15"/>
      <c r="GH75" s="15"/>
      <c r="GI75" s="15"/>
      <c r="GJ75" s="15"/>
      <c r="GK75" s="15"/>
      <c r="GL75" s="15"/>
      <c r="GM75" s="15"/>
      <c r="GN75" s="15"/>
      <c r="GO75" s="15"/>
      <c r="GP75" s="15"/>
      <c r="GQ75" s="15"/>
      <c r="GR75" s="15"/>
      <c r="GS75" s="15"/>
      <c r="GT75" s="15"/>
      <c r="GU75" s="15"/>
      <c r="GV75" s="15"/>
      <c r="GW75" s="15"/>
      <c r="GX75" s="15"/>
      <c r="GY75" s="15"/>
      <c r="GZ75" s="15"/>
      <c r="HA75" s="15"/>
      <c r="HB75" s="15"/>
      <c r="HC75" s="15"/>
      <c r="HD75" s="15"/>
      <c r="HE75" s="15"/>
      <c r="HF75" s="15"/>
      <c r="HG75" s="15"/>
      <c r="HH75" s="15"/>
      <c r="HI75" s="15"/>
      <c r="HJ75" s="15"/>
      <c r="HK75" s="15"/>
      <c r="HL75" s="15"/>
      <c r="HM75" s="15"/>
      <c r="HN75" s="15"/>
      <c r="HO75" s="15"/>
      <c r="HP75" s="15"/>
      <c r="HQ75" s="15"/>
      <c r="HR75" s="15"/>
      <c r="HS75" s="15"/>
      <c r="HT75" s="15"/>
      <c r="HU75" s="15"/>
      <c r="HV75" s="15"/>
    </row>
    <row r="76" spans="1:230" customFormat="1">
      <c r="A76" s="42"/>
      <c r="B76" s="45"/>
      <c r="C76" s="17"/>
      <c r="D76" s="99"/>
      <c r="E76" s="45"/>
      <c r="F76" s="56"/>
      <c r="G76" s="15"/>
      <c r="H76" s="15"/>
      <c r="I76" s="15"/>
      <c r="J76" s="17"/>
      <c r="K76" s="80"/>
      <c r="L76" s="83"/>
      <c r="M76" s="80"/>
      <c r="N76" s="80"/>
      <c r="O76" s="45"/>
      <c r="P76" s="15"/>
      <c r="Q76" s="56"/>
      <c r="R76" s="45"/>
      <c r="S76" s="45"/>
      <c r="T76" s="15"/>
      <c r="U76" s="15"/>
      <c r="V76" s="15"/>
      <c r="W76" s="15"/>
      <c r="X76" s="81"/>
      <c r="Y76" s="45"/>
      <c r="Z76" s="45"/>
      <c r="AA76" s="45"/>
      <c r="AB76" s="42"/>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c r="BI76" s="15"/>
      <c r="BJ76" s="15"/>
      <c r="BK76" s="15"/>
      <c r="BL76" s="15"/>
      <c r="BM76" s="15"/>
      <c r="BN76" s="15"/>
      <c r="BO76" s="15"/>
      <c r="BP76" s="15"/>
      <c r="BQ76" s="15"/>
      <c r="BR76" s="15"/>
      <c r="BS76" s="15"/>
      <c r="BT76" s="15"/>
      <c r="BU76" s="15"/>
      <c r="BV76" s="15"/>
      <c r="BW76" s="15"/>
      <c r="BX76" s="15"/>
      <c r="BY76" s="15"/>
      <c r="BZ76" s="15"/>
      <c r="CA76" s="15"/>
      <c r="CB76" s="15"/>
      <c r="CC76" s="15"/>
      <c r="CD76" s="15"/>
      <c r="CE76" s="15"/>
      <c r="CF76" s="15"/>
      <c r="CG76" s="15"/>
      <c r="CH76" s="15"/>
      <c r="CI76" s="15"/>
      <c r="CJ76" s="15"/>
      <c r="CK76" s="15"/>
      <c r="CL76" s="15"/>
      <c r="CM76" s="15"/>
      <c r="CN76" s="15"/>
      <c r="CO76" s="15"/>
      <c r="CP76" s="15"/>
      <c r="CQ76" s="15"/>
      <c r="CR76" s="15"/>
      <c r="CS76" s="15"/>
      <c r="CT76" s="15"/>
      <c r="CU76" s="15"/>
      <c r="CV76" s="15"/>
      <c r="CW76" s="15"/>
      <c r="CX76" s="15"/>
      <c r="CY76" s="15"/>
      <c r="CZ76" s="15"/>
      <c r="DA76" s="15"/>
      <c r="DB76" s="15"/>
      <c r="DC76" s="15"/>
      <c r="DD76" s="15"/>
      <c r="DE76" s="15"/>
      <c r="DF76" s="15"/>
      <c r="DG76" s="15"/>
      <c r="DH76" s="15"/>
      <c r="DI76" s="15"/>
      <c r="DJ76" s="15"/>
      <c r="DK76" s="15"/>
      <c r="DL76" s="15"/>
      <c r="DM76" s="15"/>
      <c r="DN76" s="15"/>
      <c r="DO76" s="15"/>
      <c r="DP76" s="15"/>
      <c r="DQ76" s="15"/>
      <c r="DR76" s="15"/>
      <c r="DS76" s="15"/>
      <c r="DT76" s="15"/>
      <c r="DU76" s="15"/>
      <c r="DV76" s="15"/>
      <c r="DW76" s="15"/>
      <c r="DX76" s="15"/>
      <c r="DY76" s="15"/>
      <c r="DZ76" s="15"/>
      <c r="EA76" s="15"/>
      <c r="EB76" s="15"/>
      <c r="EC76" s="15"/>
      <c r="ED76" s="15"/>
      <c r="EE76" s="15"/>
      <c r="EF76" s="15"/>
      <c r="EG76" s="15"/>
      <c r="EH76" s="15"/>
      <c r="EI76" s="15"/>
      <c r="EJ76" s="15"/>
      <c r="EK76" s="15"/>
      <c r="EL76" s="15"/>
      <c r="EM76" s="15"/>
      <c r="EN76" s="15"/>
      <c r="EO76" s="15"/>
      <c r="EP76" s="15"/>
      <c r="EQ76" s="15"/>
      <c r="ER76" s="15"/>
      <c r="ES76" s="15"/>
      <c r="ET76" s="15"/>
      <c r="EU76" s="15"/>
      <c r="EV76" s="15"/>
      <c r="EW76" s="15"/>
      <c r="EX76" s="15"/>
      <c r="EY76" s="15"/>
      <c r="EZ76" s="15"/>
      <c r="FA76" s="15"/>
      <c r="FB76" s="15"/>
      <c r="FC76" s="15"/>
      <c r="FD76" s="15"/>
      <c r="FE76" s="15"/>
      <c r="FF76" s="15"/>
      <c r="FG76" s="15"/>
      <c r="FH76" s="15"/>
      <c r="FI76" s="15"/>
      <c r="FJ76" s="15"/>
      <c r="FK76" s="15"/>
      <c r="FL76" s="15"/>
      <c r="FM76" s="15"/>
      <c r="FN76" s="15"/>
      <c r="FO76" s="15"/>
      <c r="FP76" s="15"/>
      <c r="FQ76" s="15"/>
      <c r="FR76" s="15"/>
      <c r="FS76" s="15"/>
      <c r="FT76" s="15"/>
      <c r="FU76" s="15"/>
      <c r="FV76" s="15"/>
      <c r="FW76" s="15"/>
      <c r="FX76" s="15"/>
      <c r="FY76" s="15"/>
      <c r="FZ76" s="15"/>
      <c r="GA76" s="15"/>
      <c r="GB76" s="15"/>
      <c r="GC76" s="15"/>
      <c r="GD76" s="15"/>
      <c r="GE76" s="15"/>
      <c r="GF76" s="15"/>
      <c r="GG76" s="15"/>
      <c r="GH76" s="15"/>
      <c r="GI76" s="15"/>
      <c r="GJ76" s="15"/>
      <c r="GK76" s="15"/>
      <c r="GL76" s="15"/>
      <c r="GM76" s="15"/>
      <c r="GN76" s="15"/>
      <c r="GO76" s="15"/>
      <c r="GP76" s="15"/>
      <c r="GQ76" s="15"/>
      <c r="GR76" s="15"/>
      <c r="GS76" s="15"/>
      <c r="GT76" s="15"/>
      <c r="GU76" s="15"/>
      <c r="GV76" s="15"/>
      <c r="GW76" s="15"/>
      <c r="GX76" s="15"/>
      <c r="GY76" s="15"/>
      <c r="GZ76" s="15"/>
      <c r="HA76" s="15"/>
      <c r="HB76" s="15"/>
      <c r="HC76" s="15"/>
      <c r="HD76" s="15"/>
      <c r="HE76" s="15"/>
      <c r="HF76" s="15"/>
      <c r="HG76" s="15"/>
      <c r="HH76" s="15"/>
      <c r="HI76" s="15"/>
      <c r="HJ76" s="15"/>
      <c r="HK76" s="15"/>
      <c r="HL76" s="15"/>
      <c r="HM76" s="15"/>
      <c r="HN76" s="15"/>
      <c r="HO76" s="15"/>
      <c r="HP76" s="15"/>
      <c r="HQ76" s="15"/>
      <c r="HR76" s="15"/>
      <c r="HS76" s="15"/>
      <c r="HT76" s="15"/>
      <c r="HU76" s="15"/>
      <c r="HV76" s="15"/>
    </row>
    <row r="77" spans="1:230" customFormat="1" ht="15.6" customHeight="1">
      <c r="A77" s="42"/>
      <c r="B77" s="45"/>
      <c r="C77" s="17"/>
      <c r="D77" s="99"/>
      <c r="E77" s="45"/>
      <c r="F77" s="80" t="s">
        <v>519</v>
      </c>
      <c r="G77" s="16"/>
      <c r="H77" s="285" t="s">
        <v>454</v>
      </c>
      <c r="I77" s="285"/>
      <c r="J77" s="285"/>
      <c r="K77" s="285"/>
      <c r="L77" s="83"/>
      <c r="M77" s="80"/>
      <c r="N77" s="80"/>
      <c r="O77" s="45"/>
      <c r="P77" s="15"/>
      <c r="Q77" s="80" t="s">
        <v>519</v>
      </c>
      <c r="R77" s="45"/>
      <c r="S77" s="15"/>
      <c r="T77" s="285" t="s">
        <v>469</v>
      </c>
      <c r="U77" s="285"/>
      <c r="V77" s="285"/>
      <c r="W77" s="285"/>
      <c r="X77" s="285"/>
      <c r="Y77" s="81"/>
      <c r="Z77" s="81"/>
      <c r="AA77" s="45"/>
      <c r="AB77" s="42"/>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c r="BI77" s="15"/>
      <c r="BJ77" s="15"/>
      <c r="BK77" s="15"/>
      <c r="BL77" s="15"/>
      <c r="BM77" s="15"/>
      <c r="BN77" s="15"/>
      <c r="BO77" s="15"/>
      <c r="BP77" s="15"/>
      <c r="BQ77" s="15"/>
      <c r="BR77" s="15"/>
      <c r="BS77" s="15"/>
      <c r="BT77" s="15"/>
      <c r="BU77" s="15"/>
      <c r="BV77" s="15"/>
      <c r="BW77" s="15"/>
      <c r="BX77" s="15"/>
      <c r="BY77" s="15"/>
      <c r="BZ77" s="15"/>
      <c r="CA77" s="15"/>
      <c r="CB77" s="15"/>
      <c r="CC77" s="15"/>
      <c r="CD77" s="15"/>
      <c r="CE77" s="15"/>
      <c r="CF77" s="15"/>
      <c r="CG77" s="15"/>
      <c r="CH77" s="15"/>
      <c r="CI77" s="15"/>
      <c r="CJ77" s="15"/>
      <c r="CK77" s="15"/>
      <c r="CL77" s="15"/>
      <c r="CM77" s="15"/>
      <c r="CN77" s="15"/>
      <c r="CO77" s="15"/>
      <c r="CP77" s="15"/>
      <c r="CQ77" s="15"/>
      <c r="CR77" s="15"/>
      <c r="CS77" s="15"/>
      <c r="CT77" s="15"/>
      <c r="CU77" s="15"/>
      <c r="CV77" s="15"/>
      <c r="CW77" s="15"/>
      <c r="CX77" s="15"/>
      <c r="CY77" s="15"/>
      <c r="CZ77" s="15"/>
      <c r="DA77" s="15"/>
      <c r="DB77" s="15"/>
      <c r="DC77" s="15"/>
      <c r="DD77" s="15"/>
      <c r="DE77" s="15"/>
      <c r="DF77" s="15"/>
      <c r="DG77" s="15"/>
      <c r="DH77" s="15"/>
      <c r="DI77" s="15"/>
      <c r="DJ77" s="15"/>
      <c r="DK77" s="15"/>
      <c r="DL77" s="15"/>
      <c r="DM77" s="15"/>
      <c r="DN77" s="15"/>
      <c r="DO77" s="15"/>
      <c r="DP77" s="15"/>
      <c r="DQ77" s="15"/>
      <c r="DR77" s="15"/>
      <c r="DS77" s="15"/>
      <c r="DT77" s="15"/>
      <c r="DU77" s="15"/>
      <c r="DV77" s="15"/>
      <c r="DW77" s="15"/>
      <c r="DX77" s="15"/>
      <c r="DY77" s="15"/>
      <c r="DZ77" s="15"/>
      <c r="EA77" s="15"/>
      <c r="EB77" s="15"/>
      <c r="EC77" s="15"/>
      <c r="ED77" s="15"/>
      <c r="EE77" s="15"/>
      <c r="EF77" s="15"/>
      <c r="EG77" s="15"/>
      <c r="EH77" s="15"/>
      <c r="EI77" s="15"/>
      <c r="EJ77" s="15"/>
      <c r="EK77" s="15"/>
      <c r="EL77" s="15"/>
      <c r="EM77" s="15"/>
      <c r="EN77" s="15"/>
      <c r="EO77" s="15"/>
      <c r="EP77" s="15"/>
      <c r="EQ77" s="15"/>
      <c r="ER77" s="15"/>
      <c r="ES77" s="15"/>
      <c r="ET77" s="15"/>
      <c r="EU77" s="15"/>
      <c r="EV77" s="15"/>
      <c r="EW77" s="15"/>
      <c r="EX77" s="15"/>
      <c r="EY77" s="15"/>
      <c r="EZ77" s="15"/>
      <c r="FA77" s="15"/>
      <c r="FB77" s="15"/>
      <c r="FC77" s="15"/>
      <c r="FD77" s="15"/>
      <c r="FE77" s="15"/>
      <c r="FF77" s="15"/>
      <c r="FG77" s="15"/>
      <c r="FH77" s="15"/>
      <c r="FI77" s="15"/>
      <c r="FJ77" s="15"/>
      <c r="FK77" s="15"/>
      <c r="FL77" s="15"/>
      <c r="FM77" s="15"/>
      <c r="FN77" s="15"/>
      <c r="FO77" s="15"/>
      <c r="FP77" s="15"/>
      <c r="FQ77" s="15"/>
      <c r="FR77" s="15"/>
      <c r="FS77" s="15"/>
      <c r="FT77" s="15"/>
      <c r="FU77" s="15"/>
      <c r="FV77" s="15"/>
      <c r="FW77" s="15"/>
      <c r="FX77" s="15"/>
      <c r="FY77" s="15"/>
      <c r="FZ77" s="15"/>
      <c r="GA77" s="15"/>
      <c r="GB77" s="15"/>
      <c r="GC77" s="15"/>
      <c r="GD77" s="15"/>
      <c r="GE77" s="15"/>
      <c r="GF77" s="15"/>
      <c r="GG77" s="15"/>
      <c r="GH77" s="15"/>
      <c r="GI77" s="15"/>
      <c r="GJ77" s="15"/>
      <c r="GK77" s="15"/>
      <c r="GL77" s="15"/>
      <c r="GM77" s="15"/>
      <c r="GN77" s="15"/>
      <c r="GO77" s="15"/>
      <c r="GP77" s="15"/>
      <c r="GQ77" s="15"/>
      <c r="GR77" s="15"/>
      <c r="GS77" s="15"/>
      <c r="GT77" s="15"/>
      <c r="GU77" s="15"/>
      <c r="GV77" s="15"/>
      <c r="GW77" s="15"/>
      <c r="GX77" s="15"/>
      <c r="GY77" s="15"/>
      <c r="GZ77" s="15"/>
      <c r="HA77" s="15"/>
      <c r="HB77" s="15"/>
      <c r="HC77" s="15"/>
      <c r="HD77" s="15"/>
      <c r="HE77" s="15"/>
      <c r="HF77" s="15"/>
      <c r="HG77" s="15"/>
      <c r="HH77" s="15"/>
      <c r="HI77" s="15"/>
      <c r="HJ77" s="15"/>
      <c r="HK77" s="15"/>
      <c r="HL77" s="15"/>
      <c r="HM77" s="15"/>
      <c r="HN77" s="15"/>
      <c r="HO77" s="15"/>
      <c r="HP77" s="15"/>
      <c r="HQ77" s="15"/>
      <c r="HR77" s="15"/>
      <c r="HS77" s="15"/>
      <c r="HT77" s="15"/>
      <c r="HU77" s="15"/>
      <c r="HV77" s="15"/>
    </row>
    <row r="78" spans="1:230" customFormat="1">
      <c r="A78" s="42"/>
      <c r="B78" s="45"/>
      <c r="C78" s="17"/>
      <c r="D78" s="119"/>
      <c r="E78" s="45"/>
      <c r="F78" s="105"/>
      <c r="G78" s="15"/>
      <c r="H78" s="15"/>
      <c r="I78" s="15"/>
      <c r="J78" s="17"/>
      <c r="K78" s="80"/>
      <c r="L78" s="83"/>
      <c r="M78" s="80"/>
      <c r="N78" s="80"/>
      <c r="O78" s="45"/>
      <c r="P78" s="15"/>
      <c r="Q78" s="294"/>
      <c r="R78" s="294"/>
      <c r="S78" s="15"/>
      <c r="T78" s="45"/>
      <c r="U78" s="15"/>
      <c r="V78" s="15"/>
      <c r="W78" s="15"/>
      <c r="X78" s="15"/>
      <c r="Y78" s="81"/>
      <c r="Z78" s="81"/>
      <c r="AA78" s="45"/>
      <c r="AB78" s="42"/>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c r="BI78" s="15"/>
      <c r="BJ78" s="15"/>
      <c r="BK78" s="15"/>
      <c r="BL78" s="15"/>
      <c r="BM78" s="15"/>
      <c r="BN78" s="15"/>
      <c r="BO78" s="15"/>
      <c r="BP78" s="15"/>
      <c r="BQ78" s="15"/>
      <c r="BR78" s="15"/>
      <c r="BS78" s="15"/>
      <c r="BT78" s="15"/>
      <c r="BU78" s="15"/>
      <c r="BV78" s="15"/>
      <c r="BW78" s="15"/>
      <c r="BX78" s="15"/>
      <c r="BY78" s="15"/>
      <c r="BZ78" s="15"/>
      <c r="CA78" s="15"/>
      <c r="CB78" s="15"/>
      <c r="CC78" s="15"/>
      <c r="CD78" s="15"/>
      <c r="CE78" s="15"/>
      <c r="CF78" s="15"/>
      <c r="CG78" s="15"/>
      <c r="CH78" s="15"/>
      <c r="CI78" s="15"/>
      <c r="CJ78" s="15"/>
      <c r="CK78" s="15"/>
      <c r="CL78" s="15"/>
      <c r="CM78" s="15"/>
      <c r="CN78" s="15"/>
      <c r="CO78" s="15"/>
      <c r="CP78" s="15"/>
      <c r="CQ78" s="15"/>
      <c r="CR78" s="15"/>
      <c r="CS78" s="15"/>
      <c r="CT78" s="15"/>
      <c r="CU78" s="15"/>
      <c r="CV78" s="15"/>
      <c r="CW78" s="15"/>
      <c r="CX78" s="15"/>
      <c r="CY78" s="15"/>
      <c r="CZ78" s="15"/>
      <c r="DA78" s="15"/>
      <c r="DB78" s="15"/>
      <c r="DC78" s="15"/>
      <c r="DD78" s="15"/>
      <c r="DE78" s="15"/>
      <c r="DF78" s="15"/>
      <c r="DG78" s="15"/>
      <c r="DH78" s="15"/>
      <c r="DI78" s="15"/>
      <c r="DJ78" s="15"/>
      <c r="DK78" s="15"/>
      <c r="DL78" s="15"/>
      <c r="DM78" s="15"/>
      <c r="DN78" s="15"/>
      <c r="DO78" s="15"/>
      <c r="DP78" s="15"/>
      <c r="DQ78" s="15"/>
      <c r="DR78" s="15"/>
      <c r="DS78" s="15"/>
      <c r="DT78" s="15"/>
      <c r="DU78" s="15"/>
      <c r="DV78" s="15"/>
      <c r="DW78" s="15"/>
      <c r="DX78" s="15"/>
      <c r="DY78" s="15"/>
      <c r="DZ78" s="15"/>
      <c r="EA78" s="15"/>
      <c r="EB78" s="15"/>
      <c r="EC78" s="15"/>
      <c r="ED78" s="15"/>
      <c r="EE78" s="15"/>
      <c r="EF78" s="15"/>
      <c r="EG78" s="15"/>
      <c r="EH78" s="15"/>
      <c r="EI78" s="15"/>
      <c r="EJ78" s="15"/>
      <c r="EK78" s="15"/>
      <c r="EL78" s="15"/>
      <c r="EM78" s="15"/>
      <c r="EN78" s="15"/>
      <c r="EO78" s="15"/>
      <c r="EP78" s="15"/>
      <c r="EQ78" s="15"/>
      <c r="ER78" s="15"/>
      <c r="ES78" s="15"/>
      <c r="ET78" s="15"/>
      <c r="EU78" s="15"/>
      <c r="EV78" s="15"/>
      <c r="EW78" s="15"/>
      <c r="EX78" s="15"/>
      <c r="EY78" s="15"/>
      <c r="EZ78" s="15"/>
      <c r="FA78" s="15"/>
      <c r="FB78" s="15"/>
      <c r="FC78" s="15"/>
      <c r="FD78" s="15"/>
      <c r="FE78" s="15"/>
      <c r="FF78" s="15"/>
      <c r="FG78" s="15"/>
      <c r="FH78" s="15"/>
      <c r="FI78" s="15"/>
      <c r="FJ78" s="15"/>
      <c r="FK78" s="15"/>
      <c r="FL78" s="15"/>
      <c r="FM78" s="15"/>
      <c r="FN78" s="15"/>
      <c r="FO78" s="15"/>
      <c r="FP78" s="15"/>
      <c r="FQ78" s="15"/>
      <c r="FR78" s="15"/>
      <c r="FS78" s="15"/>
      <c r="FT78" s="15"/>
      <c r="FU78" s="15"/>
      <c r="FV78" s="15"/>
      <c r="FW78" s="15"/>
      <c r="FX78" s="15"/>
      <c r="FY78" s="15"/>
      <c r="FZ78" s="15"/>
      <c r="GA78" s="15"/>
      <c r="GB78" s="15"/>
      <c r="GC78" s="15"/>
      <c r="GD78" s="15"/>
      <c r="GE78" s="15"/>
      <c r="GF78" s="15"/>
      <c r="GG78" s="15"/>
      <c r="GH78" s="15"/>
      <c r="GI78" s="15"/>
      <c r="GJ78" s="15"/>
      <c r="GK78" s="15"/>
      <c r="GL78" s="15"/>
      <c r="GM78" s="15"/>
      <c r="GN78" s="15"/>
      <c r="GO78" s="15"/>
      <c r="GP78" s="15"/>
      <c r="GQ78" s="15"/>
      <c r="GR78" s="15"/>
      <c r="GS78" s="15"/>
      <c r="GT78" s="15"/>
      <c r="GU78" s="15"/>
      <c r="GV78" s="15"/>
      <c r="GW78" s="15"/>
      <c r="GX78" s="15"/>
      <c r="GY78" s="15"/>
      <c r="GZ78" s="15"/>
      <c r="HA78" s="15"/>
      <c r="HB78" s="15"/>
      <c r="HC78" s="15"/>
      <c r="HD78" s="15"/>
      <c r="HE78" s="15"/>
      <c r="HF78" s="15"/>
      <c r="HG78" s="15"/>
      <c r="HH78" s="15"/>
      <c r="HI78" s="15"/>
      <c r="HJ78" s="15"/>
      <c r="HK78" s="15"/>
      <c r="HL78" s="15"/>
      <c r="HM78" s="15"/>
      <c r="HN78" s="15"/>
      <c r="HO78" s="15"/>
      <c r="HP78" s="15"/>
      <c r="HQ78" s="15"/>
      <c r="HR78" s="15"/>
      <c r="HS78" s="15"/>
      <c r="HT78" s="15"/>
      <c r="HU78" s="15"/>
      <c r="HV78" s="15"/>
    </row>
    <row r="79" spans="1:230" customFormat="1">
      <c r="A79" s="42"/>
      <c r="B79" s="45"/>
      <c r="C79" s="17"/>
      <c r="D79" s="99"/>
      <c r="E79" s="45"/>
      <c r="F79" s="56"/>
      <c r="G79" s="15"/>
      <c r="H79" s="104" t="s">
        <v>3</v>
      </c>
      <c r="I79" s="15"/>
      <c r="J79" s="285">
        <v>0</v>
      </c>
      <c r="K79" s="285"/>
      <c r="L79" s="117" t="s">
        <v>7</v>
      </c>
      <c r="M79" s="80"/>
      <c r="N79" s="80"/>
      <c r="O79" s="45"/>
      <c r="P79" s="15"/>
      <c r="Q79" s="56"/>
      <c r="R79" s="45"/>
      <c r="S79" s="15"/>
      <c r="T79" s="104" t="s">
        <v>3</v>
      </c>
      <c r="U79" s="15"/>
      <c r="V79" s="15"/>
      <c r="W79" s="285">
        <v>2</v>
      </c>
      <c r="X79" s="285"/>
      <c r="Y79" s="107" t="s">
        <v>7</v>
      </c>
      <c r="Z79" s="107"/>
      <c r="AA79" s="45"/>
      <c r="AB79" s="42"/>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c r="BI79" s="15"/>
      <c r="BJ79" s="15"/>
      <c r="BK79" s="15"/>
      <c r="BL79" s="15"/>
      <c r="BM79" s="15"/>
      <c r="BN79" s="15"/>
      <c r="BO79" s="15"/>
      <c r="BP79" s="15"/>
      <c r="BQ79" s="15"/>
      <c r="BR79" s="15"/>
      <c r="BS79" s="15"/>
      <c r="BT79" s="15"/>
      <c r="BU79" s="15"/>
      <c r="BV79" s="15"/>
      <c r="BW79" s="15"/>
      <c r="BX79" s="15"/>
      <c r="BY79" s="15"/>
      <c r="BZ79" s="15"/>
      <c r="CA79" s="15"/>
      <c r="CB79" s="15"/>
      <c r="CC79" s="15"/>
      <c r="CD79" s="15"/>
      <c r="CE79" s="15"/>
      <c r="CF79" s="15"/>
      <c r="CG79" s="15"/>
      <c r="CH79" s="15"/>
      <c r="CI79" s="15"/>
      <c r="CJ79" s="15"/>
      <c r="CK79" s="15"/>
      <c r="CL79" s="15"/>
      <c r="CM79" s="15"/>
      <c r="CN79" s="15"/>
      <c r="CO79" s="15"/>
      <c r="CP79" s="15"/>
      <c r="CQ79" s="15"/>
      <c r="CR79" s="15"/>
      <c r="CS79" s="15"/>
      <c r="CT79" s="15"/>
      <c r="CU79" s="15"/>
      <c r="CV79" s="15"/>
      <c r="CW79" s="15"/>
      <c r="CX79" s="15"/>
      <c r="CY79" s="15"/>
      <c r="CZ79" s="15"/>
      <c r="DA79" s="15"/>
      <c r="DB79" s="15"/>
      <c r="DC79" s="15"/>
      <c r="DD79" s="15"/>
      <c r="DE79" s="15"/>
      <c r="DF79" s="15"/>
      <c r="DG79" s="15"/>
      <c r="DH79" s="15"/>
      <c r="DI79" s="15"/>
      <c r="DJ79" s="15"/>
      <c r="DK79" s="15"/>
      <c r="DL79" s="15"/>
      <c r="DM79" s="15"/>
      <c r="DN79" s="15"/>
      <c r="DO79" s="15"/>
      <c r="DP79" s="15"/>
      <c r="DQ79" s="15"/>
      <c r="DR79" s="15"/>
      <c r="DS79" s="15"/>
      <c r="DT79" s="15"/>
      <c r="DU79" s="15"/>
      <c r="DV79" s="15"/>
      <c r="DW79" s="15"/>
      <c r="DX79" s="15"/>
      <c r="DY79" s="15"/>
      <c r="DZ79" s="15"/>
      <c r="EA79" s="15"/>
      <c r="EB79" s="15"/>
      <c r="EC79" s="15"/>
      <c r="ED79" s="15"/>
      <c r="EE79" s="15"/>
      <c r="EF79" s="15"/>
      <c r="EG79" s="15"/>
      <c r="EH79" s="15"/>
      <c r="EI79" s="15"/>
      <c r="EJ79" s="15"/>
      <c r="EK79" s="15"/>
      <c r="EL79" s="15"/>
      <c r="EM79" s="15"/>
      <c r="EN79" s="15"/>
      <c r="EO79" s="15"/>
      <c r="EP79" s="15"/>
      <c r="EQ79" s="15"/>
      <c r="ER79" s="15"/>
      <c r="ES79" s="15"/>
      <c r="ET79" s="15"/>
      <c r="EU79" s="15"/>
      <c r="EV79" s="15"/>
      <c r="EW79" s="15"/>
      <c r="EX79" s="15"/>
      <c r="EY79" s="15"/>
      <c r="EZ79" s="15"/>
      <c r="FA79" s="15"/>
      <c r="FB79" s="15"/>
      <c r="FC79" s="15"/>
      <c r="FD79" s="15"/>
      <c r="FE79" s="15"/>
      <c r="FF79" s="15"/>
      <c r="FG79" s="15"/>
      <c r="FH79" s="15"/>
      <c r="FI79" s="15"/>
      <c r="FJ79" s="15"/>
      <c r="FK79" s="15"/>
      <c r="FL79" s="15"/>
      <c r="FM79" s="15"/>
      <c r="FN79" s="15"/>
      <c r="FO79" s="15"/>
      <c r="FP79" s="15"/>
      <c r="FQ79" s="15"/>
      <c r="FR79" s="15"/>
      <c r="FS79" s="15"/>
      <c r="FT79" s="15"/>
      <c r="FU79" s="15"/>
      <c r="FV79" s="15"/>
      <c r="FW79" s="15"/>
      <c r="FX79" s="15"/>
      <c r="FY79" s="15"/>
      <c r="FZ79" s="15"/>
      <c r="GA79" s="15"/>
      <c r="GB79" s="15"/>
      <c r="GC79" s="15"/>
      <c r="GD79" s="15"/>
      <c r="GE79" s="15"/>
      <c r="GF79" s="15"/>
      <c r="GG79" s="15"/>
      <c r="GH79" s="15"/>
      <c r="GI79" s="15"/>
      <c r="GJ79" s="15"/>
      <c r="GK79" s="15"/>
      <c r="GL79" s="15"/>
      <c r="GM79" s="15"/>
      <c r="GN79" s="15"/>
      <c r="GO79" s="15"/>
      <c r="GP79" s="15"/>
      <c r="GQ79" s="15"/>
      <c r="GR79" s="15"/>
      <c r="GS79" s="15"/>
      <c r="GT79" s="15"/>
      <c r="GU79" s="15"/>
      <c r="GV79" s="15"/>
      <c r="GW79" s="15"/>
      <c r="GX79" s="15"/>
      <c r="GY79" s="15"/>
      <c r="GZ79" s="15"/>
      <c r="HA79" s="15"/>
      <c r="HB79" s="15"/>
      <c r="HC79" s="15"/>
      <c r="HD79" s="15"/>
      <c r="HE79" s="15"/>
      <c r="HF79" s="15"/>
      <c r="HG79" s="15"/>
      <c r="HH79" s="15"/>
      <c r="HI79" s="15"/>
      <c r="HJ79" s="15"/>
      <c r="HK79" s="15"/>
      <c r="HL79" s="15"/>
      <c r="HM79" s="15"/>
      <c r="HN79" s="15"/>
      <c r="HO79" s="15"/>
      <c r="HP79" s="15"/>
      <c r="HQ79" s="15"/>
      <c r="HR79" s="15"/>
      <c r="HS79" s="15"/>
      <c r="HT79" s="15"/>
      <c r="HU79" s="15"/>
      <c r="HV79" s="15"/>
    </row>
    <row r="80" spans="1:230" customFormat="1">
      <c r="A80" s="42"/>
      <c r="B80" s="45"/>
      <c r="C80" s="17"/>
      <c r="D80" s="120"/>
      <c r="E80" s="45"/>
      <c r="F80" s="56"/>
      <c r="G80" s="15"/>
      <c r="H80" s="45"/>
      <c r="I80" s="15"/>
      <c r="J80" s="17"/>
      <c r="K80" s="15"/>
      <c r="L80" s="118"/>
      <c r="M80" s="80"/>
      <c r="N80" s="80"/>
      <c r="O80" s="45"/>
      <c r="P80" s="15"/>
      <c r="Q80" s="56"/>
      <c r="R80" s="45"/>
      <c r="S80" s="111"/>
      <c r="T80" s="45"/>
      <c r="U80" s="15"/>
      <c r="V80" s="15"/>
      <c r="W80" s="15"/>
      <c r="X80" s="15"/>
      <c r="Y80" s="108"/>
      <c r="Z80" s="38"/>
      <c r="AA80" s="45"/>
      <c r="AB80" s="42"/>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c r="BI80" s="15"/>
      <c r="BJ80" s="15"/>
      <c r="BK80" s="15"/>
      <c r="BL80" s="15"/>
      <c r="BM80" s="15"/>
      <c r="BN80" s="15"/>
      <c r="BO80" s="15"/>
      <c r="BP80" s="15"/>
      <c r="BQ80" s="15"/>
      <c r="BR80" s="15"/>
      <c r="BS80" s="15"/>
      <c r="BT80" s="15"/>
      <c r="BU80" s="15"/>
      <c r="BV80" s="15"/>
      <c r="BW80" s="15"/>
      <c r="BX80" s="15"/>
      <c r="BY80" s="15"/>
      <c r="BZ80" s="15"/>
      <c r="CA80" s="15"/>
      <c r="CB80" s="15"/>
      <c r="CC80" s="15"/>
      <c r="CD80" s="15"/>
      <c r="CE80" s="15"/>
      <c r="CF80" s="15"/>
      <c r="CG80" s="15"/>
      <c r="CH80" s="15"/>
      <c r="CI80" s="15"/>
      <c r="CJ80" s="15"/>
      <c r="CK80" s="15"/>
      <c r="CL80" s="15"/>
      <c r="CM80" s="15"/>
      <c r="CN80" s="15"/>
      <c r="CO80" s="15"/>
      <c r="CP80" s="15"/>
      <c r="CQ80" s="15"/>
      <c r="CR80" s="15"/>
      <c r="CS80" s="15"/>
      <c r="CT80" s="15"/>
      <c r="CU80" s="15"/>
      <c r="CV80" s="15"/>
      <c r="CW80" s="15"/>
      <c r="CX80" s="15"/>
      <c r="CY80" s="15"/>
      <c r="CZ80" s="15"/>
      <c r="DA80" s="15"/>
      <c r="DB80" s="15"/>
      <c r="DC80" s="15"/>
      <c r="DD80" s="15"/>
      <c r="DE80" s="15"/>
      <c r="DF80" s="15"/>
      <c r="DG80" s="15"/>
      <c r="DH80" s="15"/>
      <c r="DI80" s="15"/>
      <c r="DJ80" s="15"/>
      <c r="DK80" s="15"/>
      <c r="DL80" s="15"/>
      <c r="DM80" s="15"/>
      <c r="DN80" s="15"/>
      <c r="DO80" s="15"/>
      <c r="DP80" s="15"/>
      <c r="DQ80" s="15"/>
      <c r="DR80" s="15"/>
      <c r="DS80" s="15"/>
      <c r="DT80" s="15"/>
      <c r="DU80" s="15"/>
      <c r="DV80" s="15"/>
      <c r="DW80" s="15"/>
      <c r="DX80" s="15"/>
      <c r="DY80" s="15"/>
      <c r="DZ80" s="15"/>
      <c r="EA80" s="15"/>
      <c r="EB80" s="15"/>
      <c r="EC80" s="15"/>
      <c r="ED80" s="15"/>
      <c r="EE80" s="15"/>
      <c r="EF80" s="15"/>
      <c r="EG80" s="15"/>
      <c r="EH80" s="15"/>
      <c r="EI80" s="15"/>
      <c r="EJ80" s="15"/>
      <c r="EK80" s="15"/>
      <c r="EL80" s="15"/>
      <c r="EM80" s="15"/>
      <c r="EN80" s="15"/>
      <c r="EO80" s="15"/>
      <c r="EP80" s="15"/>
      <c r="EQ80" s="15"/>
      <c r="ER80" s="15"/>
      <c r="ES80" s="15"/>
      <c r="ET80" s="15"/>
      <c r="EU80" s="15"/>
      <c r="EV80" s="15"/>
      <c r="EW80" s="15"/>
      <c r="EX80" s="15"/>
      <c r="EY80" s="15"/>
      <c r="EZ80" s="15"/>
      <c r="FA80" s="15"/>
      <c r="FB80" s="15"/>
      <c r="FC80" s="15"/>
      <c r="FD80" s="15"/>
      <c r="FE80" s="15"/>
      <c r="FF80" s="15"/>
      <c r="FG80" s="15"/>
      <c r="FH80" s="15"/>
      <c r="FI80" s="15"/>
      <c r="FJ80" s="15"/>
      <c r="FK80" s="15"/>
      <c r="FL80" s="15"/>
      <c r="FM80" s="15"/>
      <c r="FN80" s="15"/>
      <c r="FO80" s="15"/>
      <c r="FP80" s="15"/>
      <c r="FQ80" s="15"/>
      <c r="FR80" s="15"/>
      <c r="FS80" s="15"/>
      <c r="FT80" s="15"/>
      <c r="FU80" s="15"/>
      <c r="FV80" s="15"/>
      <c r="FW80" s="15"/>
      <c r="FX80" s="15"/>
      <c r="FY80" s="15"/>
      <c r="FZ80" s="15"/>
      <c r="GA80" s="15"/>
      <c r="GB80" s="15"/>
      <c r="GC80" s="15"/>
      <c r="GD80" s="15"/>
      <c r="GE80" s="15"/>
      <c r="GF80" s="15"/>
      <c r="GG80" s="15"/>
      <c r="GH80" s="15"/>
      <c r="GI80" s="15"/>
      <c r="GJ80" s="15"/>
      <c r="GK80" s="15"/>
      <c r="GL80" s="15"/>
      <c r="GM80" s="15"/>
      <c r="GN80" s="15"/>
      <c r="GO80" s="15"/>
      <c r="GP80" s="15"/>
      <c r="GQ80" s="15"/>
      <c r="GR80" s="15"/>
      <c r="GS80" s="15"/>
      <c r="GT80" s="15"/>
      <c r="GU80" s="15"/>
      <c r="GV80" s="15"/>
      <c r="GW80" s="15"/>
      <c r="GX80" s="15"/>
      <c r="GY80" s="15"/>
      <c r="GZ80" s="15"/>
      <c r="HA80" s="15"/>
      <c r="HB80" s="15"/>
      <c r="HC80" s="15"/>
      <c r="HD80" s="15"/>
      <c r="HE80" s="15"/>
      <c r="HF80" s="15"/>
      <c r="HG80" s="15"/>
      <c r="HH80" s="15"/>
      <c r="HI80" s="15"/>
      <c r="HJ80" s="15"/>
      <c r="HK80" s="15"/>
      <c r="HL80" s="15"/>
      <c r="HM80" s="15"/>
      <c r="HN80" s="15"/>
      <c r="HO80" s="15"/>
      <c r="HP80" s="15"/>
      <c r="HQ80" s="15"/>
      <c r="HR80" s="15"/>
      <c r="HS80" s="15"/>
      <c r="HT80" s="15"/>
      <c r="HU80" s="15"/>
      <c r="HV80" s="15"/>
    </row>
    <row r="81" spans="1:230" customFormat="1">
      <c r="A81" s="42"/>
      <c r="B81" s="45"/>
      <c r="C81" s="17"/>
      <c r="D81" s="99"/>
      <c r="E81" s="45"/>
      <c r="F81" s="56"/>
      <c r="G81" s="15"/>
      <c r="H81" s="104" t="s">
        <v>5</v>
      </c>
      <c r="I81" s="15"/>
      <c r="J81" s="285">
        <v>0</v>
      </c>
      <c r="K81" s="285"/>
      <c r="L81" s="117" t="s">
        <v>7</v>
      </c>
      <c r="M81" s="80"/>
      <c r="N81" s="80"/>
      <c r="O81" s="45"/>
      <c r="P81" s="15"/>
      <c r="Q81" s="56"/>
      <c r="R81" s="45"/>
      <c r="S81" s="15"/>
      <c r="T81" s="104" t="s">
        <v>5</v>
      </c>
      <c r="U81" s="15"/>
      <c r="V81" s="15"/>
      <c r="W81" s="285">
        <v>1</v>
      </c>
      <c r="X81" s="285"/>
      <c r="Y81" s="107" t="s">
        <v>7</v>
      </c>
      <c r="Z81" s="107"/>
      <c r="AA81" s="45"/>
      <c r="AB81" s="42"/>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c r="BI81" s="15"/>
      <c r="BJ81" s="15"/>
      <c r="BK81" s="15"/>
      <c r="BL81" s="15"/>
      <c r="BM81" s="15"/>
      <c r="BN81" s="15"/>
      <c r="BO81" s="15"/>
      <c r="BP81" s="15"/>
      <c r="BQ81" s="15"/>
      <c r="BR81" s="15"/>
      <c r="BS81" s="15"/>
      <c r="BT81" s="15"/>
      <c r="BU81" s="15"/>
      <c r="BV81" s="15"/>
      <c r="BW81" s="15"/>
      <c r="BX81" s="15"/>
      <c r="BY81" s="15"/>
      <c r="BZ81" s="15"/>
      <c r="CA81" s="15"/>
      <c r="CB81" s="15"/>
      <c r="CC81" s="15"/>
      <c r="CD81" s="15"/>
      <c r="CE81" s="15"/>
      <c r="CF81" s="15"/>
      <c r="CG81" s="15"/>
      <c r="CH81" s="15"/>
      <c r="CI81" s="15"/>
      <c r="CJ81" s="15"/>
      <c r="CK81" s="15"/>
      <c r="CL81" s="15"/>
      <c r="CM81" s="15"/>
      <c r="CN81" s="15"/>
      <c r="CO81" s="15"/>
      <c r="CP81" s="15"/>
      <c r="CQ81" s="15"/>
      <c r="CR81" s="15"/>
      <c r="CS81" s="15"/>
      <c r="CT81" s="15"/>
      <c r="CU81" s="15"/>
      <c r="CV81" s="15"/>
      <c r="CW81" s="15"/>
      <c r="CX81" s="15"/>
      <c r="CY81" s="15"/>
      <c r="CZ81" s="15"/>
      <c r="DA81" s="15"/>
      <c r="DB81" s="15"/>
      <c r="DC81" s="15"/>
      <c r="DD81" s="15"/>
      <c r="DE81" s="15"/>
      <c r="DF81" s="15"/>
      <c r="DG81" s="15"/>
      <c r="DH81" s="15"/>
      <c r="DI81" s="15"/>
      <c r="DJ81" s="15"/>
      <c r="DK81" s="15"/>
      <c r="DL81" s="15"/>
      <c r="DM81" s="15"/>
      <c r="DN81" s="15"/>
      <c r="DO81" s="15"/>
      <c r="DP81" s="15"/>
      <c r="DQ81" s="15"/>
      <c r="DR81" s="15"/>
      <c r="DS81" s="15"/>
      <c r="DT81" s="15"/>
      <c r="DU81" s="15"/>
      <c r="DV81" s="15"/>
      <c r="DW81" s="15"/>
      <c r="DX81" s="15"/>
      <c r="DY81" s="15"/>
      <c r="DZ81" s="15"/>
      <c r="EA81" s="15"/>
      <c r="EB81" s="15"/>
      <c r="EC81" s="15"/>
      <c r="ED81" s="15"/>
      <c r="EE81" s="15"/>
      <c r="EF81" s="15"/>
      <c r="EG81" s="15"/>
      <c r="EH81" s="15"/>
      <c r="EI81" s="15"/>
      <c r="EJ81" s="15"/>
      <c r="EK81" s="15"/>
      <c r="EL81" s="15"/>
      <c r="EM81" s="15"/>
      <c r="EN81" s="15"/>
      <c r="EO81" s="15"/>
      <c r="EP81" s="15"/>
      <c r="EQ81" s="15"/>
      <c r="ER81" s="15"/>
      <c r="ES81" s="15"/>
      <c r="ET81" s="15"/>
      <c r="EU81" s="15"/>
      <c r="EV81" s="15"/>
      <c r="EW81" s="15"/>
      <c r="EX81" s="15"/>
      <c r="EY81" s="15"/>
      <c r="EZ81" s="15"/>
      <c r="FA81" s="15"/>
      <c r="FB81" s="15"/>
      <c r="FC81" s="15"/>
      <c r="FD81" s="15"/>
      <c r="FE81" s="15"/>
      <c r="FF81" s="15"/>
      <c r="FG81" s="15"/>
      <c r="FH81" s="15"/>
      <c r="FI81" s="15"/>
      <c r="FJ81" s="15"/>
      <c r="FK81" s="15"/>
      <c r="FL81" s="15"/>
      <c r="FM81" s="15"/>
      <c r="FN81" s="15"/>
      <c r="FO81" s="15"/>
      <c r="FP81" s="15"/>
      <c r="FQ81" s="15"/>
      <c r="FR81" s="15"/>
      <c r="FS81" s="15"/>
      <c r="FT81" s="15"/>
      <c r="FU81" s="15"/>
      <c r="FV81" s="15"/>
      <c r="FW81" s="15"/>
      <c r="FX81" s="15"/>
      <c r="FY81" s="15"/>
      <c r="FZ81" s="15"/>
      <c r="GA81" s="15"/>
      <c r="GB81" s="15"/>
      <c r="GC81" s="15"/>
      <c r="GD81" s="15"/>
      <c r="GE81" s="15"/>
      <c r="GF81" s="15"/>
      <c r="GG81" s="15"/>
      <c r="GH81" s="15"/>
      <c r="GI81" s="15"/>
      <c r="GJ81" s="15"/>
      <c r="GK81" s="15"/>
      <c r="GL81" s="15"/>
      <c r="GM81" s="15"/>
      <c r="GN81" s="15"/>
      <c r="GO81" s="15"/>
      <c r="GP81" s="15"/>
      <c r="GQ81" s="15"/>
      <c r="GR81" s="15"/>
      <c r="GS81" s="15"/>
      <c r="GT81" s="15"/>
      <c r="GU81" s="15"/>
      <c r="GV81" s="15"/>
      <c r="GW81" s="15"/>
      <c r="GX81" s="15"/>
      <c r="GY81" s="15"/>
      <c r="GZ81" s="15"/>
      <c r="HA81" s="15"/>
      <c r="HB81" s="15"/>
      <c r="HC81" s="15"/>
      <c r="HD81" s="15"/>
      <c r="HE81" s="15"/>
      <c r="HF81" s="15"/>
      <c r="HG81" s="15"/>
      <c r="HH81" s="15"/>
      <c r="HI81" s="15"/>
      <c r="HJ81" s="15"/>
      <c r="HK81" s="15"/>
      <c r="HL81" s="15"/>
      <c r="HM81" s="15"/>
      <c r="HN81" s="15"/>
      <c r="HO81" s="15"/>
      <c r="HP81" s="15"/>
      <c r="HQ81" s="15"/>
      <c r="HR81" s="15"/>
      <c r="HS81" s="15"/>
      <c r="HT81" s="15"/>
      <c r="HU81" s="15"/>
      <c r="HV81" s="15"/>
    </row>
    <row r="82" spans="1:230" customFormat="1">
      <c r="A82" s="42"/>
      <c r="B82" s="45"/>
      <c r="C82" s="17"/>
      <c r="D82" s="99"/>
      <c r="E82" s="75"/>
      <c r="F82" s="99"/>
      <c r="G82" s="17"/>
      <c r="H82" s="17"/>
      <c r="I82" s="17"/>
      <c r="J82" s="17"/>
      <c r="K82" s="80"/>
      <c r="L82" s="80"/>
      <c r="M82" s="80"/>
      <c r="N82" s="80"/>
      <c r="O82" s="45"/>
      <c r="P82" s="15"/>
      <c r="Q82" s="99"/>
      <c r="R82" s="75"/>
      <c r="S82" s="75"/>
      <c r="T82" s="17"/>
      <c r="U82" s="17"/>
      <c r="V82" s="17"/>
      <c r="W82" s="17"/>
      <c r="X82" s="75"/>
      <c r="Y82" s="75"/>
      <c r="Z82" s="75"/>
      <c r="AA82" s="45"/>
      <c r="AB82" s="42"/>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c r="BI82" s="15"/>
      <c r="BJ82" s="15"/>
      <c r="BK82" s="15"/>
      <c r="BL82" s="15"/>
      <c r="BM82" s="15"/>
      <c r="BN82" s="15"/>
      <c r="BO82" s="15"/>
      <c r="BP82" s="15"/>
      <c r="BQ82" s="15"/>
      <c r="BR82" s="15"/>
      <c r="BS82" s="15"/>
      <c r="BT82" s="15"/>
      <c r="BU82" s="15"/>
      <c r="BV82" s="15"/>
      <c r="BW82" s="15"/>
      <c r="BX82" s="15"/>
      <c r="BY82" s="15"/>
      <c r="BZ82" s="15"/>
      <c r="CA82" s="15"/>
      <c r="CB82" s="15"/>
      <c r="CC82" s="15"/>
      <c r="CD82" s="15"/>
      <c r="CE82" s="15"/>
      <c r="CF82" s="15"/>
      <c r="CG82" s="15"/>
      <c r="CH82" s="15"/>
      <c r="CI82" s="15"/>
      <c r="CJ82" s="15"/>
      <c r="CK82" s="15"/>
      <c r="CL82" s="15"/>
      <c r="CM82" s="15"/>
      <c r="CN82" s="15"/>
      <c r="CO82" s="15"/>
      <c r="CP82" s="15"/>
      <c r="CQ82" s="15"/>
      <c r="CR82" s="15"/>
      <c r="CS82" s="15"/>
      <c r="CT82" s="15"/>
      <c r="CU82" s="15"/>
      <c r="CV82" s="15"/>
      <c r="CW82" s="15"/>
      <c r="CX82" s="15"/>
      <c r="CY82" s="15"/>
      <c r="CZ82" s="15"/>
      <c r="DA82" s="15"/>
      <c r="DB82" s="15"/>
      <c r="DC82" s="15"/>
      <c r="DD82" s="15"/>
      <c r="DE82" s="15"/>
      <c r="DF82" s="15"/>
      <c r="DG82" s="15"/>
      <c r="DH82" s="15"/>
      <c r="DI82" s="15"/>
      <c r="DJ82" s="15"/>
      <c r="DK82" s="15"/>
      <c r="DL82" s="15"/>
      <c r="DM82" s="15"/>
      <c r="DN82" s="15"/>
      <c r="DO82" s="15"/>
      <c r="DP82" s="15"/>
      <c r="DQ82" s="15"/>
      <c r="DR82" s="15"/>
      <c r="DS82" s="15"/>
      <c r="DT82" s="15"/>
      <c r="DU82" s="15"/>
      <c r="DV82" s="15"/>
      <c r="DW82" s="15"/>
      <c r="DX82" s="15"/>
      <c r="DY82" s="15"/>
      <c r="DZ82" s="15"/>
      <c r="EA82" s="15"/>
      <c r="EB82" s="15"/>
      <c r="EC82" s="15"/>
      <c r="ED82" s="15"/>
      <c r="EE82" s="15"/>
      <c r="EF82" s="15"/>
      <c r="EG82" s="15"/>
      <c r="EH82" s="15"/>
      <c r="EI82" s="15"/>
      <c r="EJ82" s="15"/>
      <c r="EK82" s="15"/>
      <c r="EL82" s="15"/>
      <c r="EM82" s="15"/>
      <c r="EN82" s="15"/>
      <c r="EO82" s="15"/>
      <c r="EP82" s="15"/>
      <c r="EQ82" s="15"/>
      <c r="ER82" s="15"/>
      <c r="ES82" s="15"/>
      <c r="ET82" s="15"/>
      <c r="EU82" s="15"/>
      <c r="EV82" s="15"/>
      <c r="EW82" s="15"/>
      <c r="EX82" s="15"/>
      <c r="EY82" s="15"/>
      <c r="EZ82" s="15"/>
      <c r="FA82" s="15"/>
      <c r="FB82" s="15"/>
      <c r="FC82" s="15"/>
      <c r="FD82" s="15"/>
      <c r="FE82" s="15"/>
      <c r="FF82" s="15"/>
      <c r="FG82" s="15"/>
      <c r="FH82" s="15"/>
      <c r="FI82" s="15"/>
      <c r="FJ82" s="15"/>
      <c r="FK82" s="15"/>
      <c r="FL82" s="15"/>
      <c r="FM82" s="15"/>
      <c r="FN82" s="15"/>
      <c r="FO82" s="15"/>
      <c r="FP82" s="15"/>
      <c r="FQ82" s="15"/>
      <c r="FR82" s="15"/>
      <c r="FS82" s="15"/>
      <c r="FT82" s="15"/>
      <c r="FU82" s="15"/>
      <c r="FV82" s="15"/>
      <c r="FW82" s="15"/>
      <c r="FX82" s="15"/>
      <c r="FY82" s="15"/>
      <c r="FZ82" s="15"/>
      <c r="GA82" s="15"/>
      <c r="GB82" s="15"/>
      <c r="GC82" s="15"/>
      <c r="GD82" s="15"/>
      <c r="GE82" s="15"/>
      <c r="GF82" s="15"/>
      <c r="GG82" s="15"/>
      <c r="GH82" s="15"/>
      <c r="GI82" s="15"/>
      <c r="GJ82" s="15"/>
      <c r="GK82" s="15"/>
      <c r="GL82" s="15"/>
      <c r="GM82" s="15"/>
      <c r="GN82" s="15"/>
      <c r="GO82" s="15"/>
      <c r="GP82" s="15"/>
      <c r="GQ82" s="15"/>
      <c r="GR82" s="15"/>
      <c r="GS82" s="15"/>
      <c r="GT82" s="15"/>
      <c r="GU82" s="15"/>
      <c r="GV82" s="15"/>
      <c r="GW82" s="15"/>
      <c r="GX82" s="15"/>
      <c r="GY82" s="15"/>
      <c r="GZ82" s="15"/>
      <c r="HA82" s="15"/>
      <c r="HB82" s="15"/>
      <c r="HC82" s="15"/>
      <c r="HD82" s="15"/>
      <c r="HE82" s="15"/>
      <c r="HF82" s="15"/>
      <c r="HG82" s="15"/>
      <c r="HH82" s="15"/>
      <c r="HI82" s="15"/>
      <c r="HJ82" s="15"/>
      <c r="HK82" s="15"/>
      <c r="HL82" s="15"/>
      <c r="HM82" s="15"/>
      <c r="HN82" s="15"/>
      <c r="HO82" s="15"/>
      <c r="HP82" s="15"/>
      <c r="HQ82" s="15"/>
      <c r="HR82" s="15"/>
      <c r="HS82" s="15"/>
      <c r="HT82" s="15"/>
      <c r="HU82" s="15"/>
      <c r="HV82" s="15"/>
    </row>
    <row r="83" spans="1:230" customFormat="1" ht="15.6" customHeight="1">
      <c r="A83" s="42"/>
      <c r="B83" s="45"/>
      <c r="C83" s="17"/>
      <c r="D83" s="99"/>
      <c r="E83" s="75"/>
      <c r="F83" s="80" t="s">
        <v>447</v>
      </c>
      <c r="G83" s="15"/>
      <c r="H83" s="285" t="s">
        <v>454</v>
      </c>
      <c r="I83" s="285"/>
      <c r="J83" s="285"/>
      <c r="K83" s="285"/>
      <c r="L83" s="80"/>
      <c r="M83" s="80"/>
      <c r="N83" s="80"/>
      <c r="O83" s="75"/>
      <c r="P83" s="17"/>
      <c r="Q83" s="80" t="s">
        <v>447</v>
      </c>
      <c r="R83" s="75"/>
      <c r="S83" s="75"/>
      <c r="T83" s="285" t="s">
        <v>454</v>
      </c>
      <c r="U83" s="285"/>
      <c r="V83" s="285"/>
      <c r="W83" s="285"/>
      <c r="X83" s="285"/>
      <c r="Y83" s="75"/>
      <c r="Z83" s="75"/>
      <c r="AA83" s="45"/>
      <c r="AB83" s="42"/>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c r="BI83" s="15"/>
      <c r="BJ83" s="15"/>
      <c r="BK83" s="15"/>
      <c r="BL83" s="15"/>
      <c r="BM83" s="15"/>
      <c r="BN83" s="15"/>
      <c r="BO83" s="15"/>
      <c r="BP83" s="15"/>
      <c r="BQ83" s="15"/>
      <c r="BR83" s="15"/>
      <c r="BS83" s="15"/>
      <c r="BT83" s="15"/>
      <c r="BU83" s="15"/>
      <c r="BV83" s="15"/>
      <c r="BW83" s="15"/>
      <c r="BX83" s="15"/>
      <c r="BY83" s="15"/>
      <c r="BZ83" s="15"/>
      <c r="CA83" s="15"/>
      <c r="CB83" s="15"/>
      <c r="CC83" s="15"/>
      <c r="CD83" s="15"/>
      <c r="CE83" s="15"/>
      <c r="CF83" s="15"/>
      <c r="CG83" s="15"/>
      <c r="CH83" s="15"/>
      <c r="CI83" s="15"/>
      <c r="CJ83" s="15"/>
      <c r="CK83" s="15"/>
      <c r="CL83" s="15"/>
      <c r="CM83" s="15"/>
      <c r="CN83" s="15"/>
      <c r="CO83" s="15"/>
      <c r="CP83" s="15"/>
      <c r="CQ83" s="15"/>
      <c r="CR83" s="15"/>
      <c r="CS83" s="15"/>
      <c r="CT83" s="15"/>
      <c r="CU83" s="15"/>
      <c r="CV83" s="15"/>
      <c r="CW83" s="15"/>
      <c r="CX83" s="15"/>
      <c r="CY83" s="15"/>
      <c r="CZ83" s="15"/>
      <c r="DA83" s="15"/>
      <c r="DB83" s="15"/>
      <c r="DC83" s="15"/>
      <c r="DD83" s="15"/>
      <c r="DE83" s="15"/>
      <c r="DF83" s="15"/>
      <c r="DG83" s="15"/>
      <c r="DH83" s="15"/>
      <c r="DI83" s="15"/>
      <c r="DJ83" s="15"/>
      <c r="DK83" s="15"/>
      <c r="DL83" s="15"/>
      <c r="DM83" s="15"/>
      <c r="DN83" s="15"/>
      <c r="DO83" s="15"/>
      <c r="DP83" s="15"/>
      <c r="DQ83" s="15"/>
      <c r="DR83" s="15"/>
      <c r="DS83" s="15"/>
      <c r="DT83" s="15"/>
      <c r="DU83" s="15"/>
      <c r="DV83" s="15"/>
      <c r="DW83" s="15"/>
      <c r="DX83" s="15"/>
      <c r="DY83" s="15"/>
      <c r="DZ83" s="15"/>
      <c r="EA83" s="15"/>
      <c r="EB83" s="15"/>
      <c r="EC83" s="15"/>
      <c r="ED83" s="15"/>
      <c r="EE83" s="15"/>
      <c r="EF83" s="15"/>
      <c r="EG83" s="15"/>
      <c r="EH83" s="15"/>
      <c r="EI83" s="15"/>
      <c r="EJ83" s="15"/>
      <c r="EK83" s="15"/>
      <c r="EL83" s="15"/>
      <c r="EM83" s="15"/>
      <c r="EN83" s="15"/>
      <c r="EO83" s="15"/>
      <c r="EP83" s="15"/>
      <c r="EQ83" s="15"/>
      <c r="ER83" s="15"/>
      <c r="ES83" s="15"/>
      <c r="ET83" s="15"/>
      <c r="EU83" s="15"/>
      <c r="EV83" s="15"/>
      <c r="EW83" s="15"/>
      <c r="EX83" s="15"/>
      <c r="EY83" s="15"/>
      <c r="EZ83" s="15"/>
      <c r="FA83" s="15"/>
      <c r="FB83" s="15"/>
      <c r="FC83" s="15"/>
      <c r="FD83" s="15"/>
      <c r="FE83" s="15"/>
      <c r="FF83" s="15"/>
      <c r="FG83" s="15"/>
      <c r="FH83" s="15"/>
      <c r="FI83" s="15"/>
      <c r="FJ83" s="15"/>
      <c r="FK83" s="15"/>
      <c r="FL83" s="15"/>
      <c r="FM83" s="15"/>
      <c r="FN83" s="15"/>
      <c r="FO83" s="15"/>
      <c r="FP83" s="15"/>
      <c r="FQ83" s="15"/>
      <c r="FR83" s="15"/>
      <c r="FS83" s="15"/>
      <c r="FT83" s="15"/>
      <c r="FU83" s="15"/>
      <c r="FV83" s="15"/>
      <c r="FW83" s="15"/>
      <c r="FX83" s="15"/>
      <c r="FY83" s="15"/>
      <c r="FZ83" s="15"/>
      <c r="GA83" s="15"/>
      <c r="GB83" s="15"/>
      <c r="GC83" s="15"/>
      <c r="GD83" s="15"/>
      <c r="GE83" s="15"/>
      <c r="GF83" s="15"/>
      <c r="GG83" s="15"/>
      <c r="GH83" s="15"/>
      <c r="GI83" s="15"/>
      <c r="GJ83" s="15"/>
      <c r="GK83" s="15"/>
      <c r="GL83" s="15"/>
      <c r="GM83" s="15"/>
      <c r="GN83" s="15"/>
      <c r="GO83" s="15"/>
      <c r="GP83" s="15"/>
      <c r="GQ83" s="15"/>
      <c r="GR83" s="15"/>
      <c r="GS83" s="15"/>
      <c r="GT83" s="15"/>
      <c r="GU83" s="15"/>
      <c r="GV83" s="15"/>
      <c r="GW83" s="15"/>
      <c r="GX83" s="15"/>
      <c r="GY83" s="15"/>
      <c r="GZ83" s="15"/>
      <c r="HA83" s="15"/>
      <c r="HB83" s="15"/>
      <c r="HC83" s="15"/>
      <c r="HD83" s="15"/>
      <c r="HE83" s="15"/>
      <c r="HF83" s="15"/>
      <c r="HG83" s="15"/>
      <c r="HH83" s="15"/>
      <c r="HI83" s="15"/>
      <c r="HJ83" s="15"/>
      <c r="HK83" s="15"/>
      <c r="HL83" s="15"/>
      <c r="HM83" s="15"/>
      <c r="HN83" s="15"/>
      <c r="HO83" s="15"/>
      <c r="HP83" s="15"/>
      <c r="HQ83" s="15"/>
      <c r="HR83" s="15"/>
      <c r="HS83" s="15"/>
      <c r="HT83" s="15"/>
      <c r="HU83" s="15"/>
      <c r="HV83" s="15"/>
    </row>
    <row r="84" spans="1:230" customFormat="1">
      <c r="A84" s="42"/>
      <c r="B84" s="45"/>
      <c r="C84" s="17"/>
      <c r="D84" s="17"/>
      <c r="E84" s="17"/>
      <c r="F84" s="17"/>
      <c r="G84" s="17"/>
      <c r="H84" s="17"/>
      <c r="I84" s="17"/>
      <c r="J84" s="17"/>
      <c r="K84" s="80"/>
      <c r="L84" s="80"/>
      <c r="M84" s="80"/>
      <c r="N84" s="80"/>
      <c r="O84" s="75"/>
      <c r="P84" s="75"/>
      <c r="Q84" s="75"/>
      <c r="R84" s="75"/>
      <c r="S84" s="75"/>
      <c r="T84" s="75"/>
      <c r="U84" s="75"/>
      <c r="V84" s="75"/>
      <c r="W84" s="75"/>
      <c r="X84" s="75"/>
      <c r="Y84" s="75"/>
      <c r="Z84" s="75"/>
      <c r="AA84" s="45"/>
      <c r="AB84" s="42"/>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c r="BI84" s="15"/>
      <c r="BJ84" s="15"/>
      <c r="BK84" s="15"/>
      <c r="BL84" s="15"/>
      <c r="BM84" s="15"/>
      <c r="BN84" s="15"/>
      <c r="BO84" s="15"/>
      <c r="BP84" s="15"/>
      <c r="BQ84" s="15"/>
      <c r="BR84" s="15"/>
      <c r="BS84" s="15"/>
      <c r="BT84" s="15"/>
      <c r="BU84" s="15"/>
      <c r="BV84" s="15"/>
      <c r="BW84" s="15"/>
      <c r="BX84" s="15"/>
      <c r="BY84" s="15"/>
      <c r="BZ84" s="15"/>
      <c r="CA84" s="15"/>
      <c r="CB84" s="15"/>
      <c r="CC84" s="15"/>
      <c r="CD84" s="15"/>
      <c r="CE84" s="15"/>
      <c r="CF84" s="15"/>
      <c r="CG84" s="15"/>
      <c r="CH84" s="15"/>
      <c r="CI84" s="15"/>
      <c r="CJ84" s="15"/>
      <c r="CK84" s="15"/>
      <c r="CL84" s="15"/>
      <c r="CM84" s="15"/>
      <c r="CN84" s="15"/>
      <c r="CO84" s="15"/>
      <c r="CP84" s="15"/>
      <c r="CQ84" s="15"/>
      <c r="CR84" s="15"/>
      <c r="CS84" s="15"/>
      <c r="CT84" s="15"/>
      <c r="CU84" s="15"/>
      <c r="CV84" s="15"/>
      <c r="CW84" s="15"/>
      <c r="CX84" s="15"/>
      <c r="CY84" s="15"/>
      <c r="CZ84" s="15"/>
      <c r="DA84" s="15"/>
      <c r="DB84" s="15"/>
      <c r="DC84" s="15"/>
      <c r="DD84" s="15"/>
      <c r="DE84" s="15"/>
      <c r="DF84" s="15"/>
      <c r="DG84" s="15"/>
      <c r="DH84" s="15"/>
      <c r="DI84" s="15"/>
      <c r="DJ84" s="15"/>
      <c r="DK84" s="15"/>
      <c r="DL84" s="15"/>
      <c r="DM84" s="15"/>
      <c r="DN84" s="15"/>
      <c r="DO84" s="15"/>
      <c r="DP84" s="15"/>
      <c r="DQ84" s="15"/>
      <c r="DR84" s="15"/>
      <c r="DS84" s="15"/>
      <c r="DT84" s="15"/>
      <c r="DU84" s="15"/>
      <c r="DV84" s="15"/>
      <c r="DW84" s="15"/>
      <c r="DX84" s="15"/>
      <c r="DY84" s="15"/>
      <c r="DZ84" s="15"/>
      <c r="EA84" s="15"/>
      <c r="EB84" s="15"/>
      <c r="EC84" s="15"/>
      <c r="ED84" s="15"/>
      <c r="EE84" s="15"/>
      <c r="EF84" s="15"/>
      <c r="EG84" s="15"/>
      <c r="EH84" s="15"/>
      <c r="EI84" s="15"/>
      <c r="EJ84" s="15"/>
      <c r="EK84" s="15"/>
      <c r="EL84" s="15"/>
      <c r="EM84" s="15"/>
      <c r="EN84" s="15"/>
      <c r="EO84" s="15"/>
      <c r="EP84" s="15"/>
      <c r="EQ84" s="15"/>
      <c r="ER84" s="15"/>
      <c r="ES84" s="15"/>
      <c r="ET84" s="15"/>
      <c r="EU84" s="15"/>
      <c r="EV84" s="15"/>
      <c r="EW84" s="15"/>
      <c r="EX84" s="15"/>
      <c r="EY84" s="15"/>
      <c r="EZ84" s="15"/>
      <c r="FA84" s="15"/>
      <c r="FB84" s="15"/>
      <c r="FC84" s="15"/>
      <c r="FD84" s="15"/>
      <c r="FE84" s="15"/>
      <c r="FF84" s="15"/>
      <c r="FG84" s="15"/>
      <c r="FH84" s="15"/>
      <c r="FI84" s="15"/>
      <c r="FJ84" s="15"/>
      <c r="FK84" s="15"/>
      <c r="FL84" s="15"/>
      <c r="FM84" s="15"/>
      <c r="FN84" s="15"/>
      <c r="FO84" s="15"/>
      <c r="FP84" s="15"/>
      <c r="FQ84" s="15"/>
      <c r="FR84" s="15"/>
      <c r="FS84" s="15"/>
      <c r="FT84" s="15"/>
      <c r="FU84" s="15"/>
      <c r="FV84" s="15"/>
      <c r="FW84" s="15"/>
      <c r="FX84" s="15"/>
      <c r="FY84" s="15"/>
      <c r="FZ84" s="15"/>
      <c r="GA84" s="15"/>
      <c r="GB84" s="15"/>
      <c r="GC84" s="15"/>
      <c r="GD84" s="15"/>
      <c r="GE84" s="15"/>
      <c r="GF84" s="15"/>
      <c r="GG84" s="15"/>
      <c r="GH84" s="15"/>
      <c r="GI84" s="15"/>
      <c r="GJ84" s="15"/>
      <c r="GK84" s="15"/>
      <c r="GL84" s="15"/>
      <c r="GM84" s="15"/>
      <c r="GN84" s="15"/>
      <c r="GO84" s="15"/>
      <c r="GP84" s="15"/>
      <c r="GQ84" s="15"/>
      <c r="GR84" s="15"/>
      <c r="GS84" s="15"/>
      <c r="GT84" s="15"/>
      <c r="GU84" s="15"/>
      <c r="GV84" s="15"/>
      <c r="GW84" s="15"/>
      <c r="GX84" s="15"/>
      <c r="GY84" s="15"/>
      <c r="GZ84" s="15"/>
      <c r="HA84" s="15"/>
      <c r="HB84" s="15"/>
      <c r="HC84" s="15"/>
      <c r="HD84" s="15"/>
      <c r="HE84" s="15"/>
      <c r="HF84" s="15"/>
      <c r="HG84" s="15"/>
      <c r="HH84" s="15"/>
      <c r="HI84" s="15"/>
      <c r="HJ84" s="15"/>
      <c r="HK84" s="15"/>
      <c r="HL84" s="15"/>
      <c r="HM84" s="15"/>
      <c r="HN84" s="15"/>
      <c r="HO84" s="15"/>
      <c r="HP84" s="15"/>
      <c r="HQ84" s="15"/>
      <c r="HR84" s="15"/>
      <c r="HS84" s="15"/>
      <c r="HT84" s="15"/>
      <c r="HU84" s="15"/>
      <c r="HV84" s="15"/>
    </row>
    <row r="85" spans="1:230" customFormat="1">
      <c r="A85" s="42"/>
      <c r="B85" s="45"/>
      <c r="C85" s="56"/>
      <c r="D85" s="56"/>
      <c r="E85" s="45"/>
      <c r="F85" s="45"/>
      <c r="G85" s="15"/>
      <c r="H85" s="15"/>
      <c r="I85" s="15"/>
      <c r="J85" s="15"/>
      <c r="K85" s="80"/>
      <c r="L85" s="80"/>
      <c r="M85" s="80"/>
      <c r="N85" s="80"/>
      <c r="O85" s="45"/>
      <c r="P85" s="45"/>
      <c r="Q85" s="45"/>
      <c r="R85" s="45"/>
      <c r="S85" s="45"/>
      <c r="T85" s="45"/>
      <c r="U85" s="45"/>
      <c r="V85" s="45"/>
      <c r="W85" s="45"/>
      <c r="X85" s="45"/>
      <c r="Y85" s="45"/>
      <c r="Z85" s="45"/>
      <c r="AA85" s="45"/>
      <c r="AB85" s="42"/>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c r="BI85" s="15"/>
      <c r="BJ85" s="15"/>
      <c r="BK85" s="15"/>
      <c r="BL85" s="15"/>
      <c r="BM85" s="15"/>
      <c r="BN85" s="15"/>
      <c r="BO85" s="15"/>
      <c r="BP85" s="15"/>
      <c r="BQ85" s="15"/>
      <c r="BR85" s="15"/>
      <c r="BS85" s="15"/>
      <c r="BT85" s="15"/>
      <c r="BU85" s="15"/>
      <c r="BV85" s="15"/>
      <c r="BW85" s="15"/>
      <c r="BX85" s="15"/>
      <c r="BY85" s="15"/>
      <c r="BZ85" s="15"/>
      <c r="CA85" s="15"/>
      <c r="CB85" s="15"/>
      <c r="CC85" s="15"/>
      <c r="CD85" s="15"/>
      <c r="CE85" s="15"/>
      <c r="CF85" s="15"/>
      <c r="CG85" s="15"/>
      <c r="CH85" s="15"/>
      <c r="CI85" s="15"/>
      <c r="CJ85" s="15"/>
      <c r="CK85" s="15"/>
      <c r="CL85" s="15"/>
      <c r="CM85" s="15"/>
      <c r="CN85" s="15"/>
      <c r="CO85" s="15"/>
      <c r="CP85" s="15"/>
      <c r="CQ85" s="15"/>
      <c r="CR85" s="15"/>
      <c r="CS85" s="15"/>
      <c r="CT85" s="15"/>
      <c r="CU85" s="15"/>
      <c r="CV85" s="15"/>
      <c r="CW85" s="15"/>
      <c r="CX85" s="15"/>
      <c r="CY85" s="15"/>
      <c r="CZ85" s="15"/>
      <c r="DA85" s="15"/>
      <c r="DB85" s="15"/>
      <c r="DC85" s="15"/>
      <c r="DD85" s="15"/>
      <c r="DE85" s="15"/>
      <c r="DF85" s="15"/>
      <c r="DG85" s="15"/>
      <c r="DH85" s="15"/>
      <c r="DI85" s="15"/>
      <c r="DJ85" s="15"/>
      <c r="DK85" s="15"/>
      <c r="DL85" s="15"/>
      <c r="DM85" s="15"/>
      <c r="DN85" s="15"/>
      <c r="DO85" s="15"/>
      <c r="DP85" s="15"/>
      <c r="DQ85" s="15"/>
      <c r="DR85" s="15"/>
      <c r="DS85" s="15"/>
      <c r="DT85" s="15"/>
      <c r="DU85" s="15"/>
      <c r="DV85" s="15"/>
      <c r="DW85" s="15"/>
      <c r="DX85" s="15"/>
      <c r="DY85" s="15"/>
      <c r="DZ85" s="15"/>
      <c r="EA85" s="15"/>
      <c r="EB85" s="15"/>
      <c r="EC85" s="15"/>
      <c r="ED85" s="15"/>
      <c r="EE85" s="15"/>
      <c r="EF85" s="15"/>
      <c r="EG85" s="15"/>
      <c r="EH85" s="15"/>
      <c r="EI85" s="15"/>
      <c r="EJ85" s="15"/>
      <c r="EK85" s="15"/>
      <c r="EL85" s="15"/>
      <c r="EM85" s="15"/>
      <c r="EN85" s="15"/>
      <c r="EO85" s="15"/>
      <c r="EP85" s="15"/>
      <c r="EQ85" s="15"/>
      <c r="ER85" s="15"/>
      <c r="ES85" s="15"/>
      <c r="ET85" s="15"/>
      <c r="EU85" s="15"/>
      <c r="EV85" s="15"/>
      <c r="EW85" s="15"/>
      <c r="EX85" s="15"/>
      <c r="EY85" s="15"/>
      <c r="EZ85" s="15"/>
      <c r="FA85" s="15"/>
      <c r="FB85" s="15"/>
      <c r="FC85" s="15"/>
      <c r="FD85" s="15"/>
      <c r="FE85" s="15"/>
      <c r="FF85" s="15"/>
      <c r="FG85" s="15"/>
      <c r="FH85" s="15"/>
      <c r="FI85" s="15"/>
      <c r="FJ85" s="15"/>
      <c r="FK85" s="15"/>
      <c r="FL85" s="15"/>
      <c r="FM85" s="15"/>
      <c r="FN85" s="15"/>
      <c r="FO85" s="15"/>
      <c r="FP85" s="15"/>
      <c r="FQ85" s="15"/>
      <c r="FR85" s="15"/>
      <c r="FS85" s="15"/>
      <c r="FT85" s="15"/>
      <c r="FU85" s="15"/>
      <c r="FV85" s="15"/>
      <c r="FW85" s="15"/>
      <c r="FX85" s="15"/>
      <c r="FY85" s="15"/>
      <c r="FZ85" s="15"/>
      <c r="GA85" s="15"/>
      <c r="GB85" s="15"/>
      <c r="GC85" s="15"/>
      <c r="GD85" s="15"/>
      <c r="GE85" s="15"/>
      <c r="GF85" s="15"/>
      <c r="GG85" s="15"/>
      <c r="GH85" s="15"/>
      <c r="GI85" s="15"/>
      <c r="GJ85" s="15"/>
      <c r="GK85" s="15"/>
      <c r="GL85" s="15"/>
      <c r="GM85" s="15"/>
      <c r="GN85" s="15"/>
      <c r="GO85" s="15"/>
      <c r="GP85" s="15"/>
      <c r="GQ85" s="15"/>
      <c r="GR85" s="15"/>
      <c r="GS85" s="15"/>
      <c r="GT85" s="15"/>
      <c r="GU85" s="15"/>
      <c r="GV85" s="15"/>
      <c r="GW85" s="15"/>
      <c r="GX85" s="15"/>
      <c r="GY85" s="15"/>
      <c r="GZ85" s="15"/>
      <c r="HA85" s="15"/>
      <c r="HB85" s="15"/>
      <c r="HC85" s="15"/>
      <c r="HD85" s="15"/>
      <c r="HE85" s="15"/>
      <c r="HF85" s="15"/>
      <c r="HG85" s="15"/>
      <c r="HH85" s="15"/>
      <c r="HI85" s="15"/>
      <c r="HJ85" s="15"/>
      <c r="HK85" s="15"/>
      <c r="HL85" s="15"/>
      <c r="HM85" s="15"/>
      <c r="HN85" s="15"/>
      <c r="HO85" s="15"/>
      <c r="HP85" s="15"/>
      <c r="HQ85" s="15"/>
      <c r="HR85" s="15"/>
      <c r="HS85" s="15"/>
      <c r="HT85" s="15"/>
      <c r="HU85" s="15"/>
      <c r="HV85" s="15"/>
    </row>
    <row r="86" spans="1:230">
      <c r="A86" s="42"/>
      <c r="B86" s="15"/>
      <c r="C86" s="121"/>
      <c r="D86" s="20"/>
      <c r="E86" s="20"/>
      <c r="F86" s="15"/>
      <c r="G86" s="20"/>
      <c r="H86" s="20"/>
      <c r="I86" s="20"/>
      <c r="J86" s="20"/>
      <c r="K86" s="20"/>
      <c r="L86" s="20"/>
      <c r="M86" s="20"/>
      <c r="N86" s="20"/>
      <c r="O86" s="20"/>
      <c r="P86" s="20"/>
      <c r="Q86" s="20"/>
      <c r="R86" s="20"/>
      <c r="S86" s="20"/>
      <c r="T86" s="20"/>
      <c r="U86" s="20"/>
      <c r="V86" s="20"/>
      <c r="AB86" s="42"/>
    </row>
    <row r="87" spans="1:230">
      <c r="A87" s="42"/>
      <c r="B87" s="15"/>
      <c r="C87" s="121"/>
      <c r="D87" s="20"/>
      <c r="E87" s="20"/>
      <c r="F87" s="15"/>
      <c r="G87" s="20"/>
      <c r="H87" s="20"/>
      <c r="I87" s="20"/>
      <c r="J87" s="20"/>
      <c r="K87" s="20"/>
      <c r="L87" s="20"/>
      <c r="M87" s="121"/>
      <c r="N87" s="20"/>
      <c r="O87" s="20"/>
      <c r="P87" s="15"/>
      <c r="Q87" s="20"/>
      <c r="R87" s="20"/>
      <c r="S87" s="20"/>
      <c r="T87" s="20"/>
      <c r="U87" s="20"/>
      <c r="V87" s="20"/>
      <c r="AB87" s="42"/>
    </row>
    <row r="88" spans="1:230">
      <c r="A88" s="42"/>
      <c r="B88" s="15"/>
      <c r="C88" s="45"/>
      <c r="D88" s="125" t="s">
        <v>526</v>
      </c>
      <c r="E88" s="55"/>
      <c r="F88" s="54"/>
      <c r="G88" s="54"/>
      <c r="H88" s="55"/>
      <c r="I88" s="125" t="s">
        <v>527</v>
      </c>
      <c r="J88" s="55"/>
      <c r="K88" s="55"/>
      <c r="L88" s="125" t="s">
        <v>528</v>
      </c>
      <c r="M88" s="55"/>
      <c r="N88" s="20"/>
      <c r="O88" s="20"/>
      <c r="P88" s="20"/>
      <c r="Q88" s="20"/>
      <c r="R88" s="20"/>
      <c r="S88" s="20"/>
      <c r="T88" s="20"/>
      <c r="U88" s="20"/>
      <c r="V88" s="20"/>
      <c r="AB88" s="42"/>
    </row>
    <row r="89" spans="1:230">
      <c r="A89" s="42"/>
      <c r="B89" s="15"/>
      <c r="C89" s="45"/>
      <c r="D89" s="49"/>
      <c r="E89" s="45"/>
      <c r="F89" s="49"/>
      <c r="G89" s="49"/>
      <c r="H89" s="45"/>
      <c r="I89" s="45"/>
      <c r="J89" s="20"/>
      <c r="K89" s="20"/>
      <c r="L89" s="20"/>
      <c r="M89" s="20"/>
      <c r="N89" s="20"/>
      <c r="O89" s="20"/>
      <c r="P89" s="20"/>
      <c r="Q89" s="20"/>
      <c r="R89" s="20"/>
      <c r="S89" s="20"/>
      <c r="T89" s="20"/>
      <c r="U89" s="20"/>
      <c r="V89" s="20"/>
      <c r="AB89" s="42"/>
    </row>
    <row r="90" spans="1:230" ht="14.4" customHeight="1">
      <c r="A90" s="42"/>
      <c r="B90" s="15"/>
      <c r="C90" s="80" t="s">
        <v>525</v>
      </c>
      <c r="D90" s="15"/>
      <c r="E90" s="57" t="str">
        <f>Obliczenia2!B30</f>
        <v>Wschód</v>
      </c>
      <c r="F90" s="15"/>
      <c r="G90" s="15"/>
      <c r="H90" s="15"/>
      <c r="I90" s="126">
        <f>Obliczenia2!L30</f>
        <v>604.80000000000007</v>
      </c>
      <c r="J90" s="58" t="s">
        <v>17</v>
      </c>
      <c r="K90" s="128"/>
      <c r="L90" s="126">
        <f>Obliczenia2!L45</f>
        <v>349.125</v>
      </c>
      <c r="M90" s="58" t="s">
        <v>17</v>
      </c>
      <c r="N90" s="15"/>
      <c r="O90" s="57"/>
      <c r="P90" s="15"/>
      <c r="Q90" s="15"/>
      <c r="R90" s="15"/>
      <c r="S90" s="15"/>
      <c r="T90" s="15"/>
      <c r="U90" s="20"/>
      <c r="V90" s="20"/>
      <c r="AB90" s="42"/>
    </row>
    <row r="91" spans="1:230">
      <c r="A91" s="42"/>
      <c r="B91" s="15"/>
      <c r="C91" s="80" t="s">
        <v>525</v>
      </c>
      <c r="D91" s="15"/>
      <c r="E91" s="57" t="str">
        <f>Obliczenia2!B31</f>
        <v>Południe</v>
      </c>
      <c r="F91" s="15"/>
      <c r="G91" s="15"/>
      <c r="H91" s="15"/>
      <c r="I91" s="126">
        <f>Obliczenia2!L31</f>
        <v>0</v>
      </c>
      <c r="J91" s="58" t="s">
        <v>17</v>
      </c>
      <c r="K91" s="128"/>
      <c r="L91" s="126">
        <f>Obliczenia2!L46</f>
        <v>277.34999999999997</v>
      </c>
      <c r="M91" s="58" t="s">
        <v>17</v>
      </c>
      <c r="N91" s="15"/>
      <c r="O91" s="57"/>
      <c r="P91" s="15"/>
      <c r="Q91" s="15"/>
      <c r="R91" s="15"/>
      <c r="S91" s="15"/>
      <c r="T91" s="15"/>
      <c r="U91" s="20"/>
      <c r="V91" s="20"/>
      <c r="AB91" s="42"/>
    </row>
    <row r="92" spans="1:230">
      <c r="A92" s="42"/>
      <c r="B92" s="15"/>
      <c r="C92" s="80" t="s">
        <v>525</v>
      </c>
      <c r="D92" s="15"/>
      <c r="E92" s="57" t="str">
        <f>Obliczenia2!B32</f>
        <v>Zachód</v>
      </c>
      <c r="F92" s="15"/>
      <c r="G92" s="15"/>
      <c r="H92" s="15"/>
      <c r="I92" s="126">
        <f>Obliczenia2!L32</f>
        <v>580</v>
      </c>
      <c r="J92" s="58" t="s">
        <v>17</v>
      </c>
      <c r="K92" s="128"/>
      <c r="L92" s="126">
        <f>Obliczenia2!L47</f>
        <v>141.25</v>
      </c>
      <c r="M92" s="58" t="s">
        <v>17</v>
      </c>
      <c r="N92" s="15"/>
      <c r="O92" s="57"/>
      <c r="P92" s="15"/>
      <c r="Q92" s="15"/>
      <c r="R92" s="15"/>
      <c r="S92" s="15"/>
      <c r="T92" s="15"/>
      <c r="U92" s="20"/>
      <c r="V92" s="20"/>
      <c r="AB92" s="42"/>
    </row>
    <row r="93" spans="1:230">
      <c r="A93" s="42"/>
      <c r="B93" s="15"/>
      <c r="C93" s="80" t="s">
        <v>525</v>
      </c>
      <c r="D93" s="15"/>
      <c r="E93" s="57" t="str">
        <f>Obliczenia2!B33</f>
        <v>Północ</v>
      </c>
      <c r="F93" s="15"/>
      <c r="G93" s="15"/>
      <c r="H93" s="15"/>
      <c r="I93" s="126">
        <f>Obliczenia2!L33</f>
        <v>0</v>
      </c>
      <c r="J93" s="58" t="s">
        <v>17</v>
      </c>
      <c r="K93" s="128"/>
      <c r="L93" s="126">
        <f>Obliczenia2!L48</f>
        <v>110.94</v>
      </c>
      <c r="M93" s="58" t="s">
        <v>17</v>
      </c>
      <c r="N93" s="15"/>
      <c r="O93" s="57"/>
      <c r="P93" s="15"/>
      <c r="Q93" s="15"/>
      <c r="R93" s="15"/>
      <c r="S93" s="15"/>
      <c r="T93" s="15"/>
      <c r="U93" s="20"/>
      <c r="V93" s="20"/>
      <c r="AB93" s="42"/>
    </row>
    <row r="94" spans="1:230">
      <c r="A94" s="42"/>
      <c r="B94" s="15"/>
      <c r="C94" s="57"/>
      <c r="D94" s="20"/>
      <c r="E94" s="20"/>
      <c r="F94" s="126"/>
      <c r="G94" s="58"/>
      <c r="H94" s="15"/>
      <c r="I94" s="20"/>
      <c r="J94" s="20"/>
      <c r="K94" s="20"/>
      <c r="L94" s="20"/>
      <c r="M94" s="20"/>
      <c r="N94" s="20"/>
      <c r="O94" s="20"/>
      <c r="P94" s="20"/>
      <c r="Q94" s="20"/>
      <c r="R94" s="20"/>
      <c r="S94" s="20"/>
      <c r="T94" s="20"/>
      <c r="U94" s="20"/>
      <c r="V94" s="20"/>
      <c r="AB94" s="42"/>
    </row>
    <row r="95" spans="1:230">
      <c r="A95" s="42"/>
      <c r="B95" s="15"/>
      <c r="C95" s="57" t="s">
        <v>521</v>
      </c>
      <c r="D95" s="20"/>
      <c r="E95" s="20"/>
      <c r="F95" s="126"/>
      <c r="G95" s="58"/>
      <c r="H95" s="15"/>
      <c r="I95" s="130">
        <f>Obliczenia2!R35+Obliczenia2!L49</f>
        <v>1482</v>
      </c>
      <c r="J95" s="58" t="s">
        <v>17</v>
      </c>
      <c r="K95" s="144" t="s">
        <v>460</v>
      </c>
      <c r="L95" s="20"/>
      <c r="M95" s="20"/>
      <c r="N95" s="20"/>
      <c r="O95" s="20"/>
      <c r="P95" s="20"/>
      <c r="Q95" s="20"/>
      <c r="R95" s="20"/>
      <c r="S95" s="20"/>
      <c r="T95" s="20"/>
      <c r="U95" s="20"/>
      <c r="V95" s="20"/>
      <c r="AB95" s="42"/>
    </row>
    <row r="96" spans="1:230">
      <c r="A96" s="42"/>
      <c r="B96" s="15"/>
      <c r="C96" s="57"/>
      <c r="D96" s="20"/>
      <c r="E96" s="20"/>
      <c r="F96" s="126"/>
      <c r="G96" s="58"/>
      <c r="H96" s="126"/>
      <c r="I96" s="58"/>
      <c r="J96" s="128"/>
      <c r="K96" s="20"/>
      <c r="L96" s="20"/>
      <c r="M96" s="20"/>
      <c r="N96" s="20"/>
      <c r="O96" s="20"/>
      <c r="P96" s="20"/>
      <c r="Q96" s="20"/>
      <c r="R96" s="20"/>
      <c r="S96" s="20"/>
      <c r="T96" s="20"/>
      <c r="U96" s="20"/>
      <c r="V96" s="20"/>
      <c r="AB96" s="42"/>
    </row>
    <row r="97" spans="1:230" customFormat="1">
      <c r="A97" s="42"/>
      <c r="B97" s="45"/>
      <c r="C97" s="56"/>
      <c r="D97" s="56"/>
      <c r="E97" s="45"/>
      <c r="F97" s="45"/>
      <c r="G97" s="15"/>
      <c r="H97" s="15"/>
      <c r="I97" s="15"/>
      <c r="J97" s="15"/>
      <c r="K97" s="80"/>
      <c r="L97" s="80"/>
      <c r="M97" s="80"/>
      <c r="N97" s="80"/>
      <c r="O97" s="45"/>
      <c r="P97" s="45"/>
      <c r="Q97" s="45"/>
      <c r="R97" s="45"/>
      <c r="S97" s="45"/>
      <c r="T97" s="45"/>
      <c r="U97" s="45"/>
      <c r="V97" s="45"/>
      <c r="W97" s="45"/>
      <c r="X97" s="45"/>
      <c r="Y97" s="45"/>
      <c r="Z97" s="45"/>
      <c r="AA97" s="45"/>
      <c r="AB97" s="42"/>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c r="BI97" s="15"/>
      <c r="BJ97" s="15"/>
      <c r="BK97" s="15"/>
      <c r="BL97" s="15"/>
      <c r="BM97" s="15"/>
      <c r="BN97" s="15"/>
      <c r="BO97" s="15"/>
      <c r="BP97" s="15"/>
      <c r="BQ97" s="15"/>
      <c r="BR97" s="15"/>
      <c r="BS97" s="15"/>
      <c r="BT97" s="15"/>
      <c r="BU97" s="15"/>
      <c r="BV97" s="15"/>
      <c r="BW97" s="15"/>
      <c r="BX97" s="15"/>
      <c r="BY97" s="15"/>
      <c r="BZ97" s="15"/>
      <c r="CA97" s="15"/>
      <c r="CB97" s="15"/>
      <c r="CC97" s="15"/>
      <c r="CD97" s="15"/>
      <c r="CE97" s="15"/>
      <c r="CF97" s="15"/>
      <c r="CG97" s="15"/>
      <c r="CH97" s="15"/>
      <c r="CI97" s="15"/>
      <c r="CJ97" s="15"/>
      <c r="CK97" s="15"/>
      <c r="CL97" s="15"/>
      <c r="CM97" s="15"/>
      <c r="CN97" s="15"/>
      <c r="CO97" s="15"/>
      <c r="CP97" s="15"/>
      <c r="CQ97" s="15"/>
      <c r="CR97" s="15"/>
      <c r="CS97" s="15"/>
      <c r="CT97" s="15"/>
      <c r="CU97" s="15"/>
      <c r="CV97" s="15"/>
      <c r="CW97" s="15"/>
      <c r="CX97" s="15"/>
      <c r="CY97" s="15"/>
      <c r="CZ97" s="15"/>
      <c r="DA97" s="15"/>
      <c r="DB97" s="15"/>
      <c r="DC97" s="15"/>
      <c r="DD97" s="15"/>
      <c r="DE97" s="15"/>
      <c r="DF97" s="15"/>
      <c r="DG97" s="15"/>
      <c r="DH97" s="15"/>
      <c r="DI97" s="15"/>
      <c r="DJ97" s="15"/>
      <c r="DK97" s="15"/>
      <c r="DL97" s="15"/>
      <c r="DM97" s="15"/>
      <c r="DN97" s="15"/>
      <c r="DO97" s="15"/>
      <c r="DP97" s="15"/>
      <c r="DQ97" s="15"/>
      <c r="DR97" s="15"/>
      <c r="DS97" s="15"/>
      <c r="DT97" s="15"/>
      <c r="DU97" s="15"/>
      <c r="DV97" s="15"/>
      <c r="DW97" s="15"/>
      <c r="DX97" s="15"/>
      <c r="DY97" s="15"/>
      <c r="DZ97" s="15"/>
      <c r="EA97" s="15"/>
      <c r="EB97" s="15"/>
      <c r="EC97" s="15"/>
      <c r="ED97" s="15"/>
      <c r="EE97" s="15"/>
      <c r="EF97" s="15"/>
      <c r="EG97" s="15"/>
      <c r="EH97" s="15"/>
      <c r="EI97" s="15"/>
      <c r="EJ97" s="15"/>
      <c r="EK97" s="15"/>
      <c r="EL97" s="15"/>
      <c r="EM97" s="15"/>
      <c r="EN97" s="15"/>
      <c r="EO97" s="15"/>
      <c r="EP97" s="15"/>
      <c r="EQ97" s="15"/>
      <c r="ER97" s="15"/>
      <c r="ES97" s="15"/>
      <c r="ET97" s="15"/>
      <c r="EU97" s="15"/>
      <c r="EV97" s="15"/>
      <c r="EW97" s="15"/>
      <c r="EX97" s="15"/>
      <c r="EY97" s="15"/>
      <c r="EZ97" s="15"/>
      <c r="FA97" s="15"/>
      <c r="FB97" s="15"/>
      <c r="FC97" s="15"/>
      <c r="FD97" s="15"/>
      <c r="FE97" s="15"/>
      <c r="FF97" s="15"/>
      <c r="FG97" s="15"/>
      <c r="FH97" s="15"/>
      <c r="FI97" s="15"/>
      <c r="FJ97" s="15"/>
      <c r="FK97" s="15"/>
      <c r="FL97" s="15"/>
      <c r="FM97" s="15"/>
      <c r="FN97" s="15"/>
      <c r="FO97" s="15"/>
      <c r="FP97" s="15"/>
      <c r="FQ97" s="15"/>
      <c r="FR97" s="15"/>
      <c r="FS97" s="15"/>
      <c r="FT97" s="15"/>
      <c r="FU97" s="15"/>
      <c r="FV97" s="15"/>
      <c r="FW97" s="15"/>
      <c r="FX97" s="15"/>
      <c r="FY97" s="15"/>
      <c r="FZ97" s="15"/>
      <c r="GA97" s="15"/>
      <c r="GB97" s="15"/>
      <c r="GC97" s="15"/>
      <c r="GD97" s="15"/>
      <c r="GE97" s="15"/>
      <c r="GF97" s="15"/>
      <c r="GG97" s="15"/>
      <c r="GH97" s="15"/>
      <c r="GI97" s="15"/>
      <c r="GJ97" s="15"/>
      <c r="GK97" s="15"/>
      <c r="GL97" s="15"/>
      <c r="GM97" s="15"/>
      <c r="GN97" s="15"/>
      <c r="GO97" s="15"/>
      <c r="GP97" s="15"/>
      <c r="GQ97" s="15"/>
      <c r="GR97" s="15"/>
      <c r="GS97" s="15"/>
      <c r="GT97" s="15"/>
      <c r="GU97" s="15"/>
      <c r="GV97" s="15"/>
      <c r="GW97" s="15"/>
      <c r="GX97" s="15"/>
      <c r="GY97" s="15"/>
      <c r="GZ97" s="15"/>
      <c r="HA97" s="15"/>
      <c r="HB97" s="15"/>
      <c r="HC97" s="15"/>
      <c r="HD97" s="15"/>
      <c r="HE97" s="15"/>
      <c r="HF97" s="15"/>
      <c r="HG97" s="15"/>
      <c r="HH97" s="15"/>
      <c r="HI97" s="15"/>
      <c r="HJ97" s="15"/>
      <c r="HK97" s="15"/>
      <c r="HL97" s="15"/>
      <c r="HM97" s="15"/>
      <c r="HN97" s="15"/>
      <c r="HO97" s="15"/>
      <c r="HP97" s="15"/>
      <c r="HQ97" s="15"/>
      <c r="HR97" s="15"/>
      <c r="HS97" s="15"/>
      <c r="HT97" s="15"/>
      <c r="HU97" s="15"/>
      <c r="HV97" s="15"/>
    </row>
    <row r="98" spans="1:230" customFormat="1">
      <c r="A98" s="42"/>
      <c r="B98" s="47"/>
      <c r="C98" s="47"/>
      <c r="D98" s="47"/>
      <c r="E98" s="47"/>
      <c r="F98" s="47"/>
      <c r="G98" s="47"/>
      <c r="H98" s="47"/>
      <c r="I98" s="47"/>
      <c r="J98" s="47"/>
      <c r="K98" s="47"/>
      <c r="L98" s="47"/>
      <c r="M98" s="47"/>
      <c r="N98" s="47"/>
      <c r="O98" s="47"/>
      <c r="P98" s="47"/>
      <c r="Q98" s="47"/>
      <c r="R98" s="47"/>
      <c r="S98" s="47"/>
      <c r="T98" s="47"/>
      <c r="U98" s="47"/>
      <c r="V98" s="47"/>
      <c r="W98" s="47"/>
      <c r="X98" s="47"/>
      <c r="Y98" s="47"/>
      <c r="Z98" s="47"/>
      <c r="AA98" s="47"/>
      <c r="AB98" s="42"/>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c r="BI98" s="15"/>
      <c r="BJ98" s="15"/>
      <c r="BK98" s="15"/>
      <c r="BL98" s="15"/>
      <c r="BM98" s="15"/>
      <c r="BN98" s="15"/>
      <c r="BO98" s="15"/>
      <c r="BP98" s="15"/>
      <c r="BQ98" s="15"/>
      <c r="BR98" s="15"/>
      <c r="BS98" s="15"/>
      <c r="BT98" s="15"/>
      <c r="BU98" s="15"/>
      <c r="BV98" s="15"/>
      <c r="BW98" s="15"/>
      <c r="BX98" s="15"/>
      <c r="BY98" s="15"/>
      <c r="BZ98" s="15"/>
      <c r="CA98" s="15"/>
      <c r="CB98" s="15"/>
      <c r="CC98" s="15"/>
      <c r="CD98" s="15"/>
      <c r="CE98" s="15"/>
      <c r="CF98" s="15"/>
      <c r="CG98" s="15"/>
      <c r="CH98" s="15"/>
      <c r="CI98" s="15"/>
      <c r="CJ98" s="15"/>
      <c r="CK98" s="15"/>
      <c r="CL98" s="15"/>
      <c r="CM98" s="15"/>
      <c r="CN98" s="15"/>
      <c r="CO98" s="15"/>
      <c r="CP98" s="15"/>
      <c r="CQ98" s="15"/>
      <c r="CR98" s="15"/>
      <c r="CS98" s="15"/>
      <c r="CT98" s="15"/>
      <c r="CU98" s="15"/>
      <c r="CV98" s="15"/>
      <c r="CW98" s="15"/>
      <c r="CX98" s="15"/>
      <c r="CY98" s="15"/>
      <c r="CZ98" s="15"/>
      <c r="DA98" s="15"/>
      <c r="DB98" s="15"/>
      <c r="DC98" s="15"/>
      <c r="DD98" s="15"/>
      <c r="DE98" s="15"/>
      <c r="DF98" s="15"/>
      <c r="DG98" s="15"/>
      <c r="DH98" s="15"/>
      <c r="DI98" s="15"/>
      <c r="DJ98" s="15"/>
      <c r="DK98" s="15"/>
      <c r="DL98" s="15"/>
      <c r="DM98" s="15"/>
      <c r="DN98" s="15"/>
      <c r="DO98" s="15"/>
      <c r="DP98" s="15"/>
      <c r="DQ98" s="15"/>
      <c r="DR98" s="15"/>
      <c r="DS98" s="15"/>
      <c r="DT98" s="15"/>
      <c r="DU98" s="15"/>
      <c r="DV98" s="15"/>
      <c r="DW98" s="15"/>
      <c r="DX98" s="15"/>
      <c r="DY98" s="15"/>
      <c r="DZ98" s="15"/>
      <c r="EA98" s="15"/>
      <c r="EB98" s="15"/>
      <c r="EC98" s="15"/>
      <c r="ED98" s="15"/>
      <c r="EE98" s="15"/>
      <c r="EF98" s="15"/>
      <c r="EG98" s="15"/>
      <c r="EH98" s="15"/>
      <c r="EI98" s="15"/>
      <c r="EJ98" s="15"/>
      <c r="EK98" s="15"/>
      <c r="EL98" s="15"/>
      <c r="EM98" s="15"/>
      <c r="EN98" s="15"/>
      <c r="EO98" s="15"/>
      <c r="EP98" s="15"/>
      <c r="EQ98" s="15"/>
      <c r="ER98" s="15"/>
      <c r="ES98" s="15"/>
      <c r="ET98" s="15"/>
      <c r="EU98" s="15"/>
      <c r="EV98" s="15"/>
      <c r="EW98" s="15"/>
      <c r="EX98" s="15"/>
      <c r="EY98" s="15"/>
      <c r="EZ98" s="15"/>
      <c r="FA98" s="15"/>
      <c r="FB98" s="15"/>
      <c r="FC98" s="15"/>
      <c r="FD98" s="15"/>
      <c r="FE98" s="15"/>
      <c r="FF98" s="15"/>
      <c r="FG98" s="15"/>
      <c r="FH98" s="15"/>
      <c r="FI98" s="15"/>
      <c r="FJ98" s="15"/>
      <c r="FK98" s="15"/>
      <c r="FL98" s="15"/>
      <c r="FM98" s="15"/>
      <c r="FN98" s="15"/>
      <c r="FO98" s="15"/>
      <c r="FP98" s="15"/>
      <c r="FQ98" s="15"/>
      <c r="FR98" s="15"/>
      <c r="FS98" s="15"/>
      <c r="FT98" s="15"/>
      <c r="FU98" s="15"/>
      <c r="FV98" s="15"/>
      <c r="FW98" s="15"/>
      <c r="FX98" s="15"/>
      <c r="FY98" s="15"/>
      <c r="FZ98" s="15"/>
      <c r="GA98" s="15"/>
      <c r="GB98" s="15"/>
      <c r="GC98" s="15"/>
      <c r="GD98" s="15"/>
      <c r="GE98" s="15"/>
      <c r="GF98" s="15"/>
      <c r="GG98" s="15"/>
      <c r="GH98" s="15"/>
      <c r="GI98" s="15"/>
      <c r="GJ98" s="15"/>
      <c r="GK98" s="15"/>
      <c r="GL98" s="15"/>
      <c r="GM98" s="15"/>
      <c r="GN98" s="15"/>
      <c r="GO98" s="15"/>
      <c r="GP98" s="15"/>
      <c r="GQ98" s="15"/>
      <c r="GR98" s="15"/>
      <c r="GS98" s="15"/>
      <c r="GT98" s="15"/>
      <c r="GU98" s="15"/>
      <c r="GV98" s="15"/>
      <c r="GW98" s="15"/>
      <c r="GX98" s="15"/>
      <c r="GY98" s="15"/>
      <c r="GZ98" s="15"/>
      <c r="HA98" s="15"/>
      <c r="HB98" s="15"/>
      <c r="HC98" s="15"/>
      <c r="HD98" s="15"/>
      <c r="HE98" s="15"/>
      <c r="HF98" s="15"/>
      <c r="HG98" s="15"/>
      <c r="HH98" s="15"/>
      <c r="HI98" s="15"/>
      <c r="HJ98" s="15"/>
      <c r="HK98" s="15"/>
      <c r="HL98" s="15"/>
      <c r="HM98" s="15"/>
      <c r="HN98" s="15"/>
      <c r="HO98" s="15"/>
      <c r="HP98" s="15"/>
      <c r="HQ98" s="15"/>
      <c r="HR98" s="15"/>
      <c r="HS98" s="15"/>
      <c r="HT98" s="15"/>
      <c r="HU98" s="15"/>
      <c r="HV98" s="15"/>
    </row>
    <row r="99" spans="1:230" customFormat="1" ht="21">
      <c r="A99" s="42"/>
      <c r="B99" s="47"/>
      <c r="C99" s="53" t="s">
        <v>536</v>
      </c>
      <c r="D99" s="47"/>
      <c r="E99" s="47"/>
      <c r="F99" s="47"/>
      <c r="G99" s="47"/>
      <c r="H99" s="47"/>
      <c r="I99" s="47"/>
      <c r="J99" s="47"/>
      <c r="K99" s="47"/>
      <c r="L99" s="47"/>
      <c r="M99" s="47"/>
      <c r="N99" s="47"/>
      <c r="O99" s="47"/>
      <c r="P99" s="47"/>
      <c r="Q99" s="47"/>
      <c r="R99" s="47"/>
      <c r="S99" s="47"/>
      <c r="T99" s="47"/>
      <c r="U99" s="47"/>
      <c r="V99" s="47"/>
      <c r="W99" s="47"/>
      <c r="X99" s="47"/>
      <c r="Y99" s="47"/>
      <c r="Z99" s="47"/>
      <c r="AA99" s="47"/>
      <c r="AB99" s="42"/>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c r="BI99" s="15"/>
      <c r="BJ99" s="15"/>
      <c r="BK99" s="15"/>
      <c r="BL99" s="15"/>
      <c r="BM99" s="15"/>
      <c r="BN99" s="15"/>
      <c r="BO99" s="15"/>
      <c r="BP99" s="15"/>
      <c r="BQ99" s="15"/>
      <c r="BR99" s="15"/>
      <c r="BS99" s="15"/>
      <c r="BT99" s="15"/>
      <c r="BU99" s="15"/>
      <c r="BV99" s="15"/>
      <c r="BW99" s="15"/>
      <c r="BX99" s="15"/>
      <c r="BY99" s="15"/>
      <c r="BZ99" s="15"/>
      <c r="CA99" s="15"/>
      <c r="CB99" s="15"/>
      <c r="CC99" s="15"/>
      <c r="CD99" s="15"/>
      <c r="CE99" s="15"/>
      <c r="CF99" s="15"/>
      <c r="CG99" s="15"/>
      <c r="CH99" s="15"/>
      <c r="CI99" s="15"/>
      <c r="CJ99" s="15"/>
      <c r="CK99" s="15"/>
      <c r="CL99" s="15"/>
      <c r="CM99" s="15"/>
      <c r="CN99" s="15"/>
      <c r="CO99" s="15"/>
      <c r="CP99" s="15"/>
      <c r="CQ99" s="15"/>
      <c r="CR99" s="15"/>
      <c r="CS99" s="15"/>
      <c r="CT99" s="15"/>
      <c r="CU99" s="15"/>
      <c r="CV99" s="15"/>
      <c r="CW99" s="15"/>
      <c r="CX99" s="15"/>
      <c r="CY99" s="15"/>
      <c r="CZ99" s="15"/>
      <c r="DA99" s="15"/>
      <c r="DB99" s="15"/>
      <c r="DC99" s="15"/>
      <c r="DD99" s="15"/>
      <c r="DE99" s="15"/>
      <c r="DF99" s="15"/>
      <c r="DG99" s="15"/>
      <c r="DH99" s="15"/>
      <c r="DI99" s="15"/>
      <c r="DJ99" s="15"/>
      <c r="DK99" s="15"/>
      <c r="DL99" s="15"/>
      <c r="DM99" s="15"/>
      <c r="DN99" s="15"/>
      <c r="DO99" s="15"/>
      <c r="DP99" s="15"/>
      <c r="DQ99" s="15"/>
      <c r="DR99" s="15"/>
      <c r="DS99" s="15"/>
      <c r="DT99" s="15"/>
      <c r="DU99" s="15"/>
      <c r="DV99" s="15"/>
      <c r="DW99" s="15"/>
      <c r="DX99" s="15"/>
      <c r="DY99" s="15"/>
      <c r="DZ99" s="15"/>
      <c r="EA99" s="15"/>
      <c r="EB99" s="15"/>
      <c r="EC99" s="15"/>
      <c r="ED99" s="15"/>
      <c r="EE99" s="15"/>
      <c r="EF99" s="15"/>
      <c r="EG99" s="15"/>
      <c r="EH99" s="15"/>
      <c r="EI99" s="15"/>
      <c r="EJ99" s="15"/>
      <c r="EK99" s="15"/>
      <c r="EL99" s="15"/>
      <c r="EM99" s="15"/>
      <c r="EN99" s="15"/>
      <c r="EO99" s="15"/>
      <c r="EP99" s="15"/>
      <c r="EQ99" s="15"/>
      <c r="ER99" s="15"/>
      <c r="ES99" s="15"/>
      <c r="ET99" s="15"/>
      <c r="EU99" s="15"/>
      <c r="EV99" s="15"/>
      <c r="EW99" s="15"/>
      <c r="EX99" s="15"/>
      <c r="EY99" s="15"/>
      <c r="EZ99" s="15"/>
      <c r="FA99" s="15"/>
      <c r="FB99" s="15"/>
      <c r="FC99" s="15"/>
      <c r="FD99" s="15"/>
      <c r="FE99" s="15"/>
      <c r="FF99" s="15"/>
      <c r="FG99" s="15"/>
      <c r="FH99" s="15"/>
      <c r="FI99" s="15"/>
      <c r="FJ99" s="15"/>
      <c r="FK99" s="15"/>
      <c r="FL99" s="15"/>
      <c r="FM99" s="15"/>
      <c r="FN99" s="15"/>
      <c r="FO99" s="15"/>
      <c r="FP99" s="15"/>
      <c r="FQ99" s="15"/>
      <c r="FR99" s="15"/>
      <c r="FS99" s="15"/>
      <c r="FT99" s="15"/>
      <c r="FU99" s="15"/>
      <c r="FV99" s="15"/>
      <c r="FW99" s="15"/>
      <c r="FX99" s="15"/>
      <c r="FY99" s="15"/>
      <c r="FZ99" s="15"/>
      <c r="GA99" s="15"/>
      <c r="GB99" s="15"/>
      <c r="GC99" s="15"/>
      <c r="GD99" s="15"/>
      <c r="GE99" s="15"/>
      <c r="GF99" s="15"/>
      <c r="GG99" s="15"/>
      <c r="GH99" s="15"/>
      <c r="GI99" s="15"/>
      <c r="GJ99" s="15"/>
      <c r="GK99" s="15"/>
      <c r="GL99" s="15"/>
      <c r="GM99" s="15"/>
      <c r="GN99" s="15"/>
      <c r="GO99" s="15"/>
      <c r="GP99" s="15"/>
      <c r="GQ99" s="15"/>
      <c r="GR99" s="15"/>
      <c r="GS99" s="15"/>
      <c r="GT99" s="15"/>
      <c r="GU99" s="15"/>
      <c r="GV99" s="15"/>
      <c r="GW99" s="15"/>
      <c r="GX99" s="15"/>
      <c r="GY99" s="15"/>
      <c r="GZ99" s="15"/>
      <c r="HA99" s="15"/>
      <c r="HB99" s="15"/>
      <c r="HC99" s="15"/>
      <c r="HD99" s="15"/>
      <c r="HE99" s="15"/>
      <c r="HF99" s="15"/>
      <c r="HG99" s="15"/>
      <c r="HH99" s="15"/>
      <c r="HI99" s="15"/>
      <c r="HJ99" s="15"/>
      <c r="HK99" s="15"/>
      <c r="HL99" s="15"/>
      <c r="HM99" s="15"/>
      <c r="HN99" s="15"/>
      <c r="HO99" s="15"/>
      <c r="HP99" s="15"/>
      <c r="HQ99" s="15"/>
      <c r="HR99" s="15"/>
      <c r="HS99" s="15"/>
      <c r="HT99" s="15"/>
      <c r="HU99" s="15"/>
      <c r="HV99" s="15"/>
    </row>
    <row r="100" spans="1:230" customFormat="1">
      <c r="A100" s="42"/>
      <c r="B100" s="47"/>
      <c r="C100" s="47"/>
      <c r="D100" s="47"/>
      <c r="E100" s="47"/>
      <c r="F100" s="47"/>
      <c r="G100" s="47"/>
      <c r="H100" s="47"/>
      <c r="I100" s="47"/>
      <c r="J100" s="47"/>
      <c r="K100" s="47"/>
      <c r="L100" s="47"/>
      <c r="M100" s="47"/>
      <c r="N100" s="47"/>
      <c r="O100" s="47"/>
      <c r="P100" s="47"/>
      <c r="Q100" s="47"/>
      <c r="R100" s="47"/>
      <c r="S100" s="47"/>
      <c r="T100" s="47"/>
      <c r="U100" s="47"/>
      <c r="V100" s="47"/>
      <c r="W100" s="47"/>
      <c r="X100" s="47"/>
      <c r="Y100" s="47"/>
      <c r="Z100" s="47"/>
      <c r="AA100" s="47"/>
      <c r="AB100" s="42"/>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c r="BI100" s="15"/>
      <c r="BJ100" s="15"/>
      <c r="BK100" s="15"/>
      <c r="BL100" s="15"/>
      <c r="BM100" s="15"/>
      <c r="BN100" s="15"/>
      <c r="BO100" s="15"/>
      <c r="BP100" s="15"/>
      <c r="BQ100" s="15"/>
      <c r="BR100" s="15"/>
      <c r="BS100" s="15"/>
      <c r="BT100" s="15"/>
      <c r="BU100" s="15"/>
      <c r="BV100" s="15"/>
      <c r="BW100" s="15"/>
      <c r="BX100" s="15"/>
      <c r="BY100" s="15"/>
      <c r="BZ100" s="15"/>
      <c r="CA100" s="15"/>
      <c r="CB100" s="15"/>
      <c r="CC100" s="15"/>
      <c r="CD100" s="15"/>
      <c r="CE100" s="15"/>
      <c r="CF100" s="15"/>
      <c r="CG100" s="15"/>
      <c r="CH100" s="15"/>
      <c r="CI100" s="15"/>
      <c r="CJ100" s="15"/>
      <c r="CK100" s="15"/>
      <c r="CL100" s="15"/>
      <c r="CM100" s="15"/>
      <c r="CN100" s="15"/>
      <c r="CO100" s="15"/>
      <c r="CP100" s="15"/>
      <c r="CQ100" s="15"/>
      <c r="CR100" s="15"/>
      <c r="CS100" s="15"/>
      <c r="CT100" s="15"/>
      <c r="CU100" s="15"/>
      <c r="CV100" s="15"/>
      <c r="CW100" s="15"/>
      <c r="CX100" s="15"/>
      <c r="CY100" s="15"/>
      <c r="CZ100" s="15"/>
      <c r="DA100" s="15"/>
      <c r="DB100" s="15"/>
      <c r="DC100" s="15"/>
      <c r="DD100" s="15"/>
      <c r="DE100" s="15"/>
      <c r="DF100" s="15"/>
      <c r="DG100" s="15"/>
      <c r="DH100" s="15"/>
      <c r="DI100" s="15"/>
      <c r="DJ100" s="15"/>
      <c r="DK100" s="15"/>
      <c r="DL100" s="15"/>
      <c r="DM100" s="15"/>
      <c r="DN100" s="15"/>
      <c r="DO100" s="15"/>
      <c r="DP100" s="15"/>
      <c r="DQ100" s="15"/>
      <c r="DR100" s="15"/>
      <c r="DS100" s="15"/>
      <c r="DT100" s="15"/>
      <c r="DU100" s="15"/>
      <c r="DV100" s="15"/>
      <c r="DW100" s="15"/>
      <c r="DX100" s="15"/>
      <c r="DY100" s="15"/>
      <c r="DZ100" s="15"/>
      <c r="EA100" s="15"/>
      <c r="EB100" s="15"/>
      <c r="EC100" s="15"/>
      <c r="ED100" s="15"/>
      <c r="EE100" s="15"/>
      <c r="EF100" s="15"/>
      <c r="EG100" s="15"/>
      <c r="EH100" s="15"/>
      <c r="EI100" s="15"/>
      <c r="EJ100" s="15"/>
      <c r="EK100" s="15"/>
      <c r="EL100" s="15"/>
      <c r="EM100" s="15"/>
      <c r="EN100" s="15"/>
      <c r="EO100" s="15"/>
      <c r="EP100" s="15"/>
      <c r="EQ100" s="15"/>
      <c r="ER100" s="15"/>
      <c r="ES100" s="15"/>
      <c r="ET100" s="15"/>
      <c r="EU100" s="15"/>
      <c r="EV100" s="15"/>
      <c r="EW100" s="15"/>
      <c r="EX100" s="15"/>
      <c r="EY100" s="15"/>
      <c r="EZ100" s="15"/>
      <c r="FA100" s="15"/>
      <c r="FB100" s="15"/>
      <c r="FC100" s="15"/>
      <c r="FD100" s="15"/>
      <c r="FE100" s="15"/>
      <c r="FF100" s="15"/>
      <c r="FG100" s="15"/>
      <c r="FH100" s="15"/>
      <c r="FI100" s="15"/>
      <c r="FJ100" s="15"/>
      <c r="FK100" s="15"/>
      <c r="FL100" s="15"/>
      <c r="FM100" s="15"/>
      <c r="FN100" s="15"/>
      <c r="FO100" s="15"/>
      <c r="FP100" s="15"/>
      <c r="FQ100" s="15"/>
      <c r="FR100" s="15"/>
      <c r="FS100" s="15"/>
      <c r="FT100" s="15"/>
      <c r="FU100" s="15"/>
      <c r="FV100" s="15"/>
      <c r="FW100" s="15"/>
      <c r="FX100" s="15"/>
      <c r="FY100" s="15"/>
      <c r="FZ100" s="15"/>
      <c r="GA100" s="15"/>
      <c r="GB100" s="15"/>
      <c r="GC100" s="15"/>
      <c r="GD100" s="15"/>
      <c r="GE100" s="15"/>
      <c r="GF100" s="15"/>
      <c r="GG100" s="15"/>
      <c r="GH100" s="15"/>
      <c r="GI100" s="15"/>
      <c r="GJ100" s="15"/>
      <c r="GK100" s="15"/>
      <c r="GL100" s="15"/>
      <c r="GM100" s="15"/>
      <c r="GN100" s="15"/>
      <c r="GO100" s="15"/>
      <c r="GP100" s="15"/>
      <c r="GQ100" s="15"/>
      <c r="GR100" s="15"/>
      <c r="GS100" s="15"/>
      <c r="GT100" s="15"/>
      <c r="GU100" s="15"/>
      <c r="GV100" s="15"/>
      <c r="GW100" s="15"/>
      <c r="GX100" s="15"/>
      <c r="GY100" s="15"/>
      <c r="GZ100" s="15"/>
      <c r="HA100" s="15"/>
      <c r="HB100" s="15"/>
      <c r="HC100" s="15"/>
      <c r="HD100" s="15"/>
      <c r="HE100" s="15"/>
      <c r="HF100" s="15"/>
      <c r="HG100" s="15"/>
      <c r="HH100" s="15"/>
      <c r="HI100" s="15"/>
      <c r="HJ100" s="15"/>
      <c r="HK100" s="15"/>
      <c r="HL100" s="15"/>
      <c r="HM100" s="15"/>
      <c r="HN100" s="15"/>
      <c r="HO100" s="15"/>
      <c r="HP100" s="15"/>
      <c r="HQ100" s="15"/>
      <c r="HR100" s="15"/>
      <c r="HS100" s="15"/>
      <c r="HT100" s="15"/>
      <c r="HU100" s="15"/>
      <c r="HV100" s="15"/>
    </row>
    <row r="101" spans="1:230" customFormat="1">
      <c r="A101" s="42"/>
      <c r="B101" s="45"/>
      <c r="C101" s="56"/>
      <c r="D101" s="56"/>
      <c r="E101" s="45"/>
      <c r="F101" s="45"/>
      <c r="G101" s="15"/>
      <c r="H101" s="15"/>
      <c r="I101" s="15"/>
      <c r="J101" s="15"/>
      <c r="K101" s="80"/>
      <c r="L101" s="80"/>
      <c r="M101" s="80"/>
      <c r="N101" s="80"/>
      <c r="O101" s="45"/>
      <c r="P101" s="45"/>
      <c r="Q101" s="45"/>
      <c r="R101" s="45"/>
      <c r="S101" s="45"/>
      <c r="T101" s="45"/>
      <c r="U101" s="45"/>
      <c r="V101" s="45"/>
      <c r="W101" s="45"/>
      <c r="X101" s="45"/>
      <c r="Y101" s="45"/>
      <c r="Z101" s="45"/>
      <c r="AA101" s="45"/>
      <c r="AB101" s="42"/>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c r="BI101" s="15"/>
      <c r="BJ101" s="15"/>
      <c r="BK101" s="15"/>
      <c r="BL101" s="15"/>
      <c r="BM101" s="15"/>
      <c r="BN101" s="15"/>
      <c r="BO101" s="15"/>
      <c r="BP101" s="15"/>
      <c r="BQ101" s="15"/>
      <c r="BR101" s="15"/>
      <c r="BS101" s="15"/>
      <c r="BT101" s="15"/>
      <c r="BU101" s="15"/>
      <c r="BV101" s="15"/>
      <c r="BW101" s="15"/>
      <c r="BX101" s="15"/>
      <c r="BY101" s="15"/>
      <c r="BZ101" s="15"/>
      <c r="CA101" s="15"/>
      <c r="CB101" s="15"/>
      <c r="CC101" s="15"/>
      <c r="CD101" s="15"/>
      <c r="CE101" s="15"/>
      <c r="CF101" s="15"/>
      <c r="CG101" s="15"/>
      <c r="CH101" s="15"/>
      <c r="CI101" s="15"/>
      <c r="CJ101" s="15"/>
      <c r="CK101" s="15"/>
      <c r="CL101" s="15"/>
      <c r="CM101" s="15"/>
      <c r="CN101" s="15"/>
      <c r="CO101" s="15"/>
      <c r="CP101" s="15"/>
      <c r="CQ101" s="15"/>
      <c r="CR101" s="15"/>
      <c r="CS101" s="15"/>
      <c r="CT101" s="15"/>
      <c r="CU101" s="15"/>
      <c r="CV101" s="15"/>
      <c r="CW101" s="15"/>
      <c r="CX101" s="15"/>
      <c r="CY101" s="15"/>
      <c r="CZ101" s="15"/>
      <c r="DA101" s="15"/>
      <c r="DB101" s="15"/>
      <c r="DC101" s="15"/>
      <c r="DD101" s="15"/>
      <c r="DE101" s="15"/>
      <c r="DF101" s="15"/>
      <c r="DG101" s="15"/>
      <c r="DH101" s="15"/>
      <c r="DI101" s="15"/>
      <c r="DJ101" s="15"/>
      <c r="DK101" s="15"/>
      <c r="DL101" s="15"/>
      <c r="DM101" s="15"/>
      <c r="DN101" s="15"/>
      <c r="DO101" s="15"/>
      <c r="DP101" s="15"/>
      <c r="DQ101" s="15"/>
      <c r="DR101" s="15"/>
      <c r="DS101" s="15"/>
      <c r="DT101" s="15"/>
      <c r="DU101" s="15"/>
      <c r="DV101" s="15"/>
      <c r="DW101" s="15"/>
      <c r="DX101" s="15"/>
      <c r="DY101" s="15"/>
      <c r="DZ101" s="15"/>
      <c r="EA101" s="15"/>
      <c r="EB101" s="15"/>
      <c r="EC101" s="15"/>
      <c r="ED101" s="15"/>
      <c r="EE101" s="15"/>
      <c r="EF101" s="15"/>
      <c r="EG101" s="15"/>
      <c r="EH101" s="15"/>
      <c r="EI101" s="15"/>
      <c r="EJ101" s="15"/>
      <c r="EK101" s="15"/>
      <c r="EL101" s="15"/>
      <c r="EM101" s="15"/>
      <c r="EN101" s="15"/>
      <c r="EO101" s="15"/>
      <c r="EP101" s="15"/>
      <c r="EQ101" s="15"/>
      <c r="ER101" s="15"/>
      <c r="ES101" s="15"/>
      <c r="ET101" s="15"/>
      <c r="EU101" s="15"/>
      <c r="EV101" s="15"/>
      <c r="EW101" s="15"/>
      <c r="EX101" s="15"/>
      <c r="EY101" s="15"/>
      <c r="EZ101" s="15"/>
      <c r="FA101" s="15"/>
      <c r="FB101" s="15"/>
      <c r="FC101" s="15"/>
      <c r="FD101" s="15"/>
      <c r="FE101" s="15"/>
      <c r="FF101" s="15"/>
      <c r="FG101" s="15"/>
      <c r="FH101" s="15"/>
      <c r="FI101" s="15"/>
      <c r="FJ101" s="15"/>
      <c r="FK101" s="15"/>
      <c r="FL101" s="15"/>
      <c r="FM101" s="15"/>
      <c r="FN101" s="15"/>
      <c r="FO101" s="15"/>
      <c r="FP101" s="15"/>
      <c r="FQ101" s="15"/>
      <c r="FR101" s="15"/>
      <c r="FS101" s="15"/>
      <c r="FT101" s="15"/>
      <c r="FU101" s="15"/>
      <c r="FV101" s="15"/>
      <c r="FW101" s="15"/>
      <c r="FX101" s="15"/>
      <c r="FY101" s="15"/>
      <c r="FZ101" s="15"/>
      <c r="GA101" s="15"/>
      <c r="GB101" s="15"/>
      <c r="GC101" s="15"/>
      <c r="GD101" s="15"/>
      <c r="GE101" s="15"/>
      <c r="GF101" s="15"/>
      <c r="GG101" s="15"/>
      <c r="GH101" s="15"/>
      <c r="GI101" s="15"/>
      <c r="GJ101" s="15"/>
      <c r="GK101" s="15"/>
      <c r="GL101" s="15"/>
      <c r="GM101" s="15"/>
      <c r="GN101" s="15"/>
      <c r="GO101" s="15"/>
      <c r="GP101" s="15"/>
      <c r="GQ101" s="15"/>
      <c r="GR101" s="15"/>
      <c r="GS101" s="15"/>
      <c r="GT101" s="15"/>
      <c r="GU101" s="15"/>
      <c r="GV101" s="15"/>
      <c r="GW101" s="15"/>
      <c r="GX101" s="15"/>
      <c r="GY101" s="15"/>
      <c r="GZ101" s="15"/>
      <c r="HA101" s="15"/>
      <c r="HB101" s="15"/>
      <c r="HC101" s="15"/>
      <c r="HD101" s="15"/>
      <c r="HE101" s="15"/>
      <c r="HF101" s="15"/>
      <c r="HG101" s="15"/>
      <c r="HH101" s="15"/>
      <c r="HI101" s="15"/>
      <c r="HJ101" s="15"/>
      <c r="HK101" s="15"/>
      <c r="HL101" s="15"/>
      <c r="HM101" s="15"/>
      <c r="HN101" s="15"/>
      <c r="HO101" s="15"/>
      <c r="HP101" s="15"/>
      <c r="HQ101" s="15"/>
      <c r="HR101" s="15"/>
      <c r="HS101" s="15"/>
      <c r="HT101" s="15"/>
      <c r="HU101" s="15"/>
      <c r="HV101" s="15"/>
    </row>
    <row r="102" spans="1:230" customFormat="1">
      <c r="A102" s="42"/>
      <c r="B102" s="45"/>
      <c r="C102" s="56"/>
      <c r="D102" s="56"/>
      <c r="E102" s="45"/>
      <c r="F102" s="45"/>
      <c r="H102" s="15"/>
      <c r="I102" s="15"/>
      <c r="J102" s="15"/>
      <c r="K102" s="15"/>
      <c r="L102" s="80"/>
      <c r="M102" s="80"/>
      <c r="N102" s="80"/>
      <c r="O102" s="45"/>
      <c r="P102" s="45"/>
      <c r="Q102" s="45"/>
      <c r="R102" s="45"/>
      <c r="S102" s="45"/>
      <c r="T102" s="45"/>
      <c r="U102" s="45"/>
      <c r="V102" s="45"/>
      <c r="W102" s="45"/>
      <c r="X102" s="45"/>
      <c r="Y102" s="45"/>
      <c r="Z102" s="45"/>
      <c r="AA102" s="45"/>
      <c r="AB102" s="42"/>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c r="BI102" s="15"/>
      <c r="BJ102" s="15"/>
      <c r="BK102" s="15"/>
      <c r="BL102" s="15"/>
      <c r="BM102" s="15"/>
      <c r="BN102" s="15"/>
      <c r="BO102" s="15"/>
      <c r="BP102" s="15"/>
      <c r="BQ102" s="15"/>
      <c r="BR102" s="15"/>
      <c r="BS102" s="15"/>
      <c r="BT102" s="15"/>
      <c r="BU102" s="15"/>
      <c r="BV102" s="15"/>
      <c r="BW102" s="15"/>
      <c r="BX102" s="15"/>
      <c r="BY102" s="15"/>
      <c r="BZ102" s="15"/>
      <c r="CA102" s="15"/>
      <c r="CB102" s="15"/>
      <c r="CC102" s="15"/>
      <c r="CD102" s="15"/>
      <c r="CE102" s="15"/>
      <c r="CF102" s="15"/>
      <c r="CG102" s="15"/>
      <c r="CH102" s="15"/>
      <c r="CI102" s="15"/>
      <c r="CJ102" s="15"/>
      <c r="CK102" s="15"/>
      <c r="CL102" s="15"/>
      <c r="CM102" s="15"/>
      <c r="CN102" s="15"/>
      <c r="CO102" s="15"/>
      <c r="CP102" s="15"/>
      <c r="CQ102" s="15"/>
      <c r="CR102" s="15"/>
      <c r="CS102" s="15"/>
      <c r="CT102" s="15"/>
      <c r="CU102" s="15"/>
      <c r="CV102" s="15"/>
      <c r="CW102" s="15"/>
      <c r="CX102" s="15"/>
      <c r="CY102" s="15"/>
      <c r="CZ102" s="15"/>
      <c r="DA102" s="15"/>
      <c r="DB102" s="15"/>
      <c r="DC102" s="15"/>
      <c r="DD102" s="15"/>
      <c r="DE102" s="15"/>
      <c r="DF102" s="15"/>
      <c r="DG102" s="15"/>
      <c r="DH102" s="15"/>
      <c r="DI102" s="15"/>
      <c r="DJ102" s="15"/>
      <c r="DK102" s="15"/>
      <c r="DL102" s="15"/>
      <c r="DM102" s="15"/>
      <c r="DN102" s="15"/>
      <c r="DO102" s="15"/>
      <c r="DP102" s="15"/>
      <c r="DQ102" s="15"/>
      <c r="DR102" s="15"/>
      <c r="DS102" s="15"/>
      <c r="DT102" s="15"/>
      <c r="DU102" s="15"/>
      <c r="DV102" s="15"/>
      <c r="DW102" s="15"/>
      <c r="DX102" s="15"/>
      <c r="DY102" s="15"/>
      <c r="DZ102" s="15"/>
      <c r="EA102" s="15"/>
      <c r="EB102" s="15"/>
      <c r="EC102" s="15"/>
      <c r="ED102" s="15"/>
      <c r="EE102" s="15"/>
      <c r="EF102" s="15"/>
      <c r="EG102" s="15"/>
      <c r="EH102" s="15"/>
      <c r="EI102" s="15"/>
      <c r="EJ102" s="15"/>
      <c r="EK102" s="15"/>
      <c r="EL102" s="15"/>
      <c r="EM102" s="15"/>
      <c r="EN102" s="15"/>
      <c r="EO102" s="15"/>
      <c r="EP102" s="15"/>
      <c r="EQ102" s="15"/>
      <c r="ER102" s="15"/>
      <c r="ES102" s="15"/>
      <c r="ET102" s="15"/>
      <c r="EU102" s="15"/>
      <c r="EV102" s="15"/>
      <c r="EW102" s="15"/>
      <c r="EX102" s="15"/>
      <c r="EY102" s="15"/>
      <c r="EZ102" s="15"/>
      <c r="FA102" s="15"/>
      <c r="FB102" s="15"/>
      <c r="FC102" s="15"/>
      <c r="FD102" s="15"/>
      <c r="FE102" s="15"/>
      <c r="FF102" s="15"/>
      <c r="FG102" s="15"/>
      <c r="FH102" s="15"/>
      <c r="FI102" s="15"/>
      <c r="FJ102" s="15"/>
      <c r="FK102" s="15"/>
      <c r="FL102" s="15"/>
      <c r="FM102" s="15"/>
      <c r="FN102" s="15"/>
      <c r="FO102" s="15"/>
      <c r="FP102" s="15"/>
      <c r="FQ102" s="15"/>
      <c r="FR102" s="15"/>
      <c r="FS102" s="15"/>
      <c r="FT102" s="15"/>
      <c r="FU102" s="15"/>
      <c r="FV102" s="15"/>
      <c r="FW102" s="15"/>
      <c r="FX102" s="15"/>
      <c r="FY102" s="15"/>
      <c r="FZ102" s="15"/>
      <c r="GA102" s="15"/>
      <c r="GB102" s="15"/>
      <c r="GC102" s="15"/>
      <c r="GD102" s="15"/>
      <c r="GE102" s="15"/>
      <c r="GF102" s="15"/>
      <c r="GG102" s="15"/>
      <c r="GH102" s="15"/>
      <c r="GI102" s="15"/>
      <c r="GJ102" s="15"/>
      <c r="GK102" s="15"/>
      <c r="GL102" s="15"/>
      <c r="GM102" s="15"/>
      <c r="GN102" s="15"/>
      <c r="GO102" s="15"/>
      <c r="GP102" s="15"/>
      <c r="GQ102" s="15"/>
      <c r="GR102" s="15"/>
      <c r="GS102" s="15"/>
      <c r="GT102" s="15"/>
      <c r="GU102" s="15"/>
      <c r="GV102" s="15"/>
      <c r="GW102" s="15"/>
      <c r="GX102" s="15"/>
      <c r="GY102" s="15"/>
      <c r="GZ102" s="15"/>
      <c r="HA102" s="15"/>
      <c r="HB102" s="15"/>
      <c r="HC102" s="15"/>
      <c r="HD102" s="15"/>
      <c r="HE102" s="15"/>
      <c r="HF102" s="15"/>
      <c r="HG102" s="15"/>
      <c r="HH102" s="15"/>
      <c r="HI102" s="15"/>
      <c r="HJ102" s="15"/>
      <c r="HK102" s="15"/>
      <c r="HL102" s="15"/>
      <c r="HM102" s="15"/>
      <c r="HN102" s="15"/>
      <c r="HO102" s="15"/>
      <c r="HP102" s="15"/>
      <c r="HQ102" s="15"/>
      <c r="HR102" s="15"/>
      <c r="HS102" s="15"/>
      <c r="HT102" s="15"/>
      <c r="HU102" s="15"/>
      <c r="HV102" s="15"/>
    </row>
    <row r="103" spans="1:230" customFormat="1">
      <c r="A103" s="42"/>
      <c r="B103" s="45"/>
      <c r="C103" s="56"/>
      <c r="D103" s="56"/>
      <c r="E103" s="45"/>
      <c r="F103" s="45"/>
      <c r="G103" s="15"/>
      <c r="H103" s="15"/>
      <c r="I103" s="15"/>
      <c r="J103" s="15"/>
      <c r="K103" s="80"/>
      <c r="L103" s="80"/>
      <c r="M103" s="80"/>
      <c r="N103" s="80"/>
      <c r="O103" s="45"/>
      <c r="P103" s="45"/>
      <c r="Q103" s="45"/>
      <c r="R103" s="45"/>
      <c r="S103" s="45"/>
      <c r="T103" s="45"/>
      <c r="U103" s="45"/>
      <c r="V103" s="45"/>
      <c r="W103" s="45"/>
      <c r="X103" s="45"/>
      <c r="Y103" s="45"/>
      <c r="Z103" s="45"/>
      <c r="AA103" s="45"/>
      <c r="AB103" s="42"/>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c r="BI103" s="15"/>
      <c r="BJ103" s="15"/>
      <c r="BK103" s="15"/>
      <c r="BL103" s="15"/>
      <c r="BM103" s="15"/>
      <c r="BN103" s="15"/>
      <c r="BO103" s="15"/>
      <c r="BP103" s="15"/>
      <c r="BQ103" s="15"/>
      <c r="BR103" s="15"/>
      <c r="BS103" s="15"/>
      <c r="BT103" s="15"/>
      <c r="BU103" s="15"/>
      <c r="BV103" s="15"/>
      <c r="BW103" s="15"/>
      <c r="BX103" s="15"/>
      <c r="BY103" s="15"/>
      <c r="BZ103" s="15"/>
      <c r="CA103" s="15"/>
      <c r="CB103" s="15"/>
      <c r="CC103" s="15"/>
      <c r="CD103" s="15"/>
      <c r="CE103" s="15"/>
      <c r="CF103" s="15"/>
      <c r="CG103" s="15"/>
      <c r="CH103" s="15"/>
      <c r="CI103" s="15"/>
      <c r="CJ103" s="15"/>
      <c r="CK103" s="15"/>
      <c r="CL103" s="15"/>
      <c r="CM103" s="15"/>
      <c r="CN103" s="15"/>
      <c r="CO103" s="15"/>
      <c r="CP103" s="15"/>
      <c r="CQ103" s="15"/>
      <c r="CR103" s="15"/>
      <c r="CS103" s="15"/>
      <c r="CT103" s="15"/>
      <c r="CU103" s="15"/>
      <c r="CV103" s="15"/>
      <c r="CW103" s="15"/>
      <c r="CX103" s="15"/>
      <c r="CY103" s="15"/>
      <c r="CZ103" s="15"/>
      <c r="DA103" s="15"/>
      <c r="DB103" s="15"/>
      <c r="DC103" s="15"/>
      <c r="DD103" s="15"/>
      <c r="DE103" s="15"/>
      <c r="DF103" s="15"/>
      <c r="DG103" s="15"/>
      <c r="DH103" s="15"/>
      <c r="DI103" s="15"/>
      <c r="DJ103" s="15"/>
      <c r="DK103" s="15"/>
      <c r="DL103" s="15"/>
      <c r="DM103" s="15"/>
      <c r="DN103" s="15"/>
      <c r="DO103" s="15"/>
      <c r="DP103" s="15"/>
      <c r="DQ103" s="15"/>
      <c r="DR103" s="15"/>
      <c r="DS103" s="15"/>
      <c r="DT103" s="15"/>
      <c r="DU103" s="15"/>
      <c r="DV103" s="15"/>
      <c r="DW103" s="15"/>
      <c r="DX103" s="15"/>
      <c r="DY103" s="15"/>
      <c r="DZ103" s="15"/>
      <c r="EA103" s="15"/>
      <c r="EB103" s="15"/>
      <c r="EC103" s="15"/>
      <c r="ED103" s="15"/>
      <c r="EE103" s="15"/>
      <c r="EF103" s="15"/>
      <c r="EG103" s="15"/>
      <c r="EH103" s="15"/>
      <c r="EI103" s="15"/>
      <c r="EJ103" s="15"/>
      <c r="EK103" s="15"/>
      <c r="EL103" s="15"/>
      <c r="EM103" s="15"/>
      <c r="EN103" s="15"/>
      <c r="EO103" s="15"/>
      <c r="EP103" s="15"/>
      <c r="EQ103" s="15"/>
      <c r="ER103" s="15"/>
      <c r="ES103" s="15"/>
      <c r="ET103" s="15"/>
      <c r="EU103" s="15"/>
      <c r="EV103" s="15"/>
      <c r="EW103" s="15"/>
      <c r="EX103" s="15"/>
      <c r="EY103" s="15"/>
      <c r="EZ103" s="15"/>
      <c r="FA103" s="15"/>
      <c r="FB103" s="15"/>
      <c r="FC103" s="15"/>
      <c r="FD103" s="15"/>
      <c r="FE103" s="15"/>
      <c r="FF103" s="15"/>
      <c r="FG103" s="15"/>
      <c r="FH103" s="15"/>
      <c r="FI103" s="15"/>
      <c r="FJ103" s="15"/>
      <c r="FK103" s="15"/>
      <c r="FL103" s="15"/>
      <c r="FM103" s="15"/>
      <c r="FN103" s="15"/>
      <c r="FO103" s="15"/>
      <c r="FP103" s="15"/>
      <c r="FQ103" s="15"/>
      <c r="FR103" s="15"/>
      <c r="FS103" s="15"/>
      <c r="FT103" s="15"/>
      <c r="FU103" s="15"/>
      <c r="FV103" s="15"/>
      <c r="FW103" s="15"/>
      <c r="FX103" s="15"/>
      <c r="FY103" s="15"/>
      <c r="FZ103" s="15"/>
      <c r="GA103" s="15"/>
      <c r="GB103" s="15"/>
      <c r="GC103" s="15"/>
      <c r="GD103" s="15"/>
      <c r="GE103" s="15"/>
      <c r="GF103" s="15"/>
      <c r="GG103" s="15"/>
      <c r="GH103" s="15"/>
      <c r="GI103" s="15"/>
      <c r="GJ103" s="15"/>
      <c r="GK103" s="15"/>
      <c r="GL103" s="15"/>
      <c r="GM103" s="15"/>
      <c r="GN103" s="15"/>
      <c r="GO103" s="15"/>
      <c r="GP103" s="15"/>
      <c r="GQ103" s="15"/>
      <c r="GR103" s="15"/>
      <c r="GS103" s="15"/>
      <c r="GT103" s="15"/>
      <c r="GU103" s="15"/>
      <c r="GV103" s="15"/>
      <c r="GW103" s="15"/>
      <c r="GX103" s="15"/>
      <c r="GY103" s="15"/>
      <c r="GZ103" s="15"/>
      <c r="HA103" s="15"/>
      <c r="HB103" s="15"/>
      <c r="HC103" s="15"/>
      <c r="HD103" s="15"/>
      <c r="HE103" s="15"/>
      <c r="HF103" s="15"/>
      <c r="HG103" s="15"/>
      <c r="HH103" s="15"/>
      <c r="HI103" s="15"/>
      <c r="HJ103" s="15"/>
      <c r="HK103" s="15"/>
      <c r="HL103" s="15"/>
      <c r="HM103" s="15"/>
      <c r="HN103" s="15"/>
      <c r="HO103" s="15"/>
      <c r="HP103" s="15"/>
      <c r="HQ103" s="15"/>
      <c r="HR103" s="15"/>
      <c r="HS103" s="15"/>
      <c r="HT103" s="15"/>
      <c r="HU103" s="15"/>
      <c r="HV103" s="15"/>
    </row>
    <row r="104" spans="1:230" customFormat="1" ht="14.4" customHeight="1">
      <c r="A104" s="42"/>
      <c r="B104" s="45"/>
      <c r="C104" s="56"/>
      <c r="D104" s="56"/>
      <c r="E104" s="80"/>
      <c r="F104" s="80" t="s">
        <v>455</v>
      </c>
      <c r="G104" s="38"/>
      <c r="H104" s="292" t="s">
        <v>457</v>
      </c>
      <c r="I104" s="292"/>
      <c r="J104" s="292"/>
      <c r="K104" s="292"/>
      <c r="L104" s="80"/>
      <c r="M104" s="80"/>
      <c r="N104" s="80"/>
      <c r="O104" s="45"/>
      <c r="P104" s="45"/>
      <c r="Q104" s="45"/>
      <c r="R104" s="45"/>
      <c r="S104" s="45"/>
      <c r="T104" s="45"/>
      <c r="U104" s="45"/>
      <c r="V104" s="45"/>
      <c r="W104" s="45"/>
      <c r="X104" s="45"/>
      <c r="Y104" s="45"/>
      <c r="Z104" s="45"/>
      <c r="AA104" s="45"/>
      <c r="AB104" s="42"/>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c r="BI104" s="15"/>
      <c r="BJ104" s="15"/>
      <c r="BK104" s="15"/>
      <c r="BL104" s="15"/>
      <c r="BM104" s="15"/>
      <c r="BN104" s="15"/>
      <c r="BO104" s="15"/>
      <c r="BP104" s="15"/>
      <c r="BQ104" s="15"/>
      <c r="BR104" s="15"/>
      <c r="BS104" s="15"/>
      <c r="BT104" s="15"/>
      <c r="BU104" s="15"/>
      <c r="BV104" s="15"/>
      <c r="BW104" s="15"/>
      <c r="BX104" s="15"/>
      <c r="BY104" s="15"/>
      <c r="BZ104" s="15"/>
      <c r="CA104" s="15"/>
      <c r="CB104" s="15"/>
      <c r="CC104" s="15"/>
      <c r="CD104" s="15"/>
      <c r="CE104" s="15"/>
      <c r="CF104" s="15"/>
      <c r="CG104" s="15"/>
      <c r="CH104" s="15"/>
      <c r="CI104" s="15"/>
      <c r="CJ104" s="15"/>
      <c r="CK104" s="15"/>
      <c r="CL104" s="15"/>
      <c r="CM104" s="15"/>
      <c r="CN104" s="15"/>
      <c r="CO104" s="15"/>
      <c r="CP104" s="15"/>
      <c r="CQ104" s="15"/>
      <c r="CR104" s="15"/>
      <c r="CS104" s="15"/>
      <c r="CT104" s="15"/>
      <c r="CU104" s="15"/>
      <c r="CV104" s="15"/>
      <c r="CW104" s="15"/>
      <c r="CX104" s="15"/>
      <c r="CY104" s="15"/>
      <c r="CZ104" s="15"/>
      <c r="DA104" s="15"/>
      <c r="DB104" s="15"/>
      <c r="DC104" s="15"/>
      <c r="DD104" s="15"/>
      <c r="DE104" s="15"/>
      <c r="DF104" s="15"/>
      <c r="DG104" s="15"/>
      <c r="DH104" s="15"/>
      <c r="DI104" s="15"/>
      <c r="DJ104" s="15"/>
      <c r="DK104" s="15"/>
      <c r="DL104" s="15"/>
      <c r="DM104" s="15"/>
      <c r="DN104" s="15"/>
      <c r="DO104" s="15"/>
      <c r="DP104" s="15"/>
      <c r="DQ104" s="15"/>
      <c r="DR104" s="15"/>
      <c r="DS104" s="15"/>
      <c r="DT104" s="15"/>
      <c r="DU104" s="15"/>
      <c r="DV104" s="15"/>
      <c r="DW104" s="15"/>
      <c r="DX104" s="15"/>
      <c r="DY104" s="15"/>
      <c r="DZ104" s="15"/>
      <c r="EA104" s="15"/>
      <c r="EB104" s="15"/>
      <c r="EC104" s="15"/>
      <c r="ED104" s="15"/>
      <c r="EE104" s="15"/>
      <c r="EF104" s="15"/>
      <c r="EG104" s="15"/>
      <c r="EH104" s="15"/>
      <c r="EI104" s="15"/>
      <c r="EJ104" s="15"/>
      <c r="EK104" s="15"/>
      <c r="EL104" s="15"/>
      <c r="EM104" s="15"/>
      <c r="EN104" s="15"/>
      <c r="EO104" s="15"/>
      <c r="EP104" s="15"/>
      <c r="EQ104" s="15"/>
      <c r="ER104" s="15"/>
      <c r="ES104" s="15"/>
      <c r="ET104" s="15"/>
      <c r="EU104" s="15"/>
      <c r="EV104" s="15"/>
      <c r="EW104" s="15"/>
      <c r="EX104" s="15"/>
      <c r="EY104" s="15"/>
      <c r="EZ104" s="15"/>
      <c r="FA104" s="15"/>
      <c r="FB104" s="15"/>
      <c r="FC104" s="15"/>
      <c r="FD104" s="15"/>
      <c r="FE104" s="15"/>
      <c r="FF104" s="15"/>
      <c r="FG104" s="15"/>
      <c r="FH104" s="15"/>
      <c r="FI104" s="15"/>
      <c r="FJ104" s="15"/>
      <c r="FK104" s="15"/>
      <c r="FL104" s="15"/>
      <c r="FM104" s="15"/>
      <c r="FN104" s="15"/>
      <c r="FO104" s="15"/>
      <c r="FP104" s="15"/>
      <c r="FQ104" s="15"/>
      <c r="FR104" s="15"/>
      <c r="FS104" s="15"/>
      <c r="FT104" s="15"/>
      <c r="FU104" s="15"/>
      <c r="FV104" s="15"/>
      <c r="FW104" s="15"/>
      <c r="FX104" s="15"/>
      <c r="FY104" s="15"/>
      <c r="FZ104" s="15"/>
      <c r="GA104" s="15"/>
      <c r="GB104" s="15"/>
      <c r="GC104" s="15"/>
      <c r="GD104" s="15"/>
      <c r="GE104" s="15"/>
      <c r="GF104" s="15"/>
      <c r="GG104" s="15"/>
      <c r="GH104" s="15"/>
      <c r="GI104" s="15"/>
      <c r="GJ104" s="15"/>
      <c r="GK104" s="15"/>
      <c r="GL104" s="15"/>
      <c r="GM104" s="15"/>
      <c r="GN104" s="15"/>
      <c r="GO104" s="15"/>
      <c r="GP104" s="15"/>
      <c r="GQ104" s="15"/>
      <c r="GR104" s="15"/>
      <c r="GS104" s="15"/>
      <c r="GT104" s="15"/>
      <c r="GU104" s="15"/>
      <c r="GV104" s="15"/>
      <c r="GW104" s="15"/>
      <c r="GX104" s="15"/>
      <c r="GY104" s="15"/>
      <c r="GZ104" s="15"/>
      <c r="HA104" s="15"/>
      <c r="HB104" s="15"/>
      <c r="HC104" s="15"/>
      <c r="HD104" s="15"/>
      <c r="HE104" s="15"/>
      <c r="HF104" s="15"/>
      <c r="HG104" s="15"/>
      <c r="HH104" s="15"/>
      <c r="HI104" s="15"/>
      <c r="HJ104" s="15"/>
      <c r="HK104" s="15"/>
      <c r="HL104" s="15"/>
      <c r="HM104" s="15"/>
      <c r="HN104" s="15"/>
      <c r="HO104" s="15"/>
      <c r="HP104" s="15"/>
      <c r="HQ104" s="15"/>
      <c r="HR104" s="15"/>
      <c r="HS104" s="15"/>
      <c r="HT104" s="15"/>
      <c r="HU104" s="15"/>
      <c r="HV104" s="15"/>
    </row>
    <row r="105" spans="1:230" customFormat="1">
      <c r="A105" s="42"/>
      <c r="B105" s="45"/>
      <c r="C105" s="56"/>
      <c r="D105" s="56"/>
      <c r="E105" s="102"/>
      <c r="F105" s="102"/>
      <c r="G105" s="103"/>
      <c r="H105" s="103"/>
      <c r="I105" s="103"/>
      <c r="J105" s="103"/>
      <c r="K105" s="52"/>
      <c r="L105" s="52"/>
      <c r="M105" s="80"/>
      <c r="N105" s="80"/>
      <c r="O105" s="45"/>
      <c r="P105" s="45"/>
      <c r="Q105" s="45"/>
      <c r="R105" s="45"/>
      <c r="S105" s="45"/>
      <c r="T105" s="45"/>
      <c r="U105" s="45"/>
      <c r="V105" s="45"/>
      <c r="W105" s="45"/>
      <c r="X105" s="45"/>
      <c r="Y105" s="45"/>
      <c r="Z105" s="45"/>
      <c r="AA105" s="45"/>
      <c r="AB105" s="42"/>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c r="BI105" s="15"/>
      <c r="BJ105" s="15"/>
      <c r="BK105" s="15"/>
      <c r="BL105" s="15"/>
      <c r="BM105" s="15"/>
      <c r="BN105" s="15"/>
      <c r="BO105" s="15"/>
      <c r="BP105" s="15"/>
      <c r="BQ105" s="15"/>
      <c r="BR105" s="15"/>
      <c r="BS105" s="15"/>
      <c r="BT105" s="15"/>
      <c r="BU105" s="15"/>
      <c r="BV105" s="15"/>
      <c r="BW105" s="15"/>
      <c r="BX105" s="15"/>
      <c r="BY105" s="15"/>
      <c r="BZ105" s="15"/>
      <c r="CA105" s="15"/>
      <c r="CB105" s="15"/>
      <c r="CC105" s="15"/>
      <c r="CD105" s="15"/>
      <c r="CE105" s="15"/>
      <c r="CF105" s="15"/>
      <c r="CG105" s="15"/>
      <c r="CH105" s="15"/>
      <c r="CI105" s="15"/>
      <c r="CJ105" s="15"/>
      <c r="CK105" s="15"/>
      <c r="CL105" s="15"/>
      <c r="CM105" s="15"/>
      <c r="CN105" s="15"/>
      <c r="CO105" s="15"/>
      <c r="CP105" s="15"/>
      <c r="CQ105" s="15"/>
      <c r="CR105" s="15"/>
      <c r="CS105" s="15"/>
      <c r="CT105" s="15"/>
      <c r="CU105" s="15"/>
      <c r="CV105" s="15"/>
      <c r="CW105" s="15"/>
      <c r="CX105" s="15"/>
      <c r="CY105" s="15"/>
      <c r="CZ105" s="15"/>
      <c r="DA105" s="15"/>
      <c r="DB105" s="15"/>
      <c r="DC105" s="15"/>
      <c r="DD105" s="15"/>
      <c r="DE105" s="15"/>
      <c r="DF105" s="15"/>
      <c r="DG105" s="15"/>
      <c r="DH105" s="15"/>
      <c r="DI105" s="15"/>
      <c r="DJ105" s="15"/>
      <c r="DK105" s="15"/>
      <c r="DL105" s="15"/>
      <c r="DM105" s="15"/>
      <c r="DN105" s="15"/>
      <c r="DO105" s="15"/>
      <c r="DP105" s="15"/>
      <c r="DQ105" s="15"/>
      <c r="DR105" s="15"/>
      <c r="DS105" s="15"/>
      <c r="DT105" s="15"/>
      <c r="DU105" s="15"/>
      <c r="DV105" s="15"/>
      <c r="DW105" s="15"/>
      <c r="DX105" s="15"/>
      <c r="DY105" s="15"/>
      <c r="DZ105" s="15"/>
      <c r="EA105" s="15"/>
      <c r="EB105" s="15"/>
      <c r="EC105" s="15"/>
      <c r="ED105" s="15"/>
      <c r="EE105" s="15"/>
      <c r="EF105" s="15"/>
      <c r="EG105" s="15"/>
      <c r="EH105" s="15"/>
      <c r="EI105" s="15"/>
      <c r="EJ105" s="15"/>
      <c r="EK105" s="15"/>
      <c r="EL105" s="15"/>
      <c r="EM105" s="15"/>
      <c r="EN105" s="15"/>
      <c r="EO105" s="15"/>
      <c r="EP105" s="15"/>
      <c r="EQ105" s="15"/>
      <c r="ER105" s="15"/>
      <c r="ES105" s="15"/>
      <c r="ET105" s="15"/>
      <c r="EU105" s="15"/>
      <c r="EV105" s="15"/>
      <c r="EW105" s="15"/>
      <c r="EX105" s="15"/>
      <c r="EY105" s="15"/>
      <c r="EZ105" s="15"/>
      <c r="FA105" s="15"/>
      <c r="FB105" s="15"/>
      <c r="FC105" s="15"/>
      <c r="FD105" s="15"/>
      <c r="FE105" s="15"/>
      <c r="FF105" s="15"/>
      <c r="FG105" s="15"/>
      <c r="FH105" s="15"/>
      <c r="FI105" s="15"/>
      <c r="FJ105" s="15"/>
      <c r="FK105" s="15"/>
      <c r="FL105" s="15"/>
      <c r="FM105" s="15"/>
      <c r="FN105" s="15"/>
      <c r="FO105" s="15"/>
      <c r="FP105" s="15"/>
      <c r="FQ105" s="15"/>
      <c r="FR105" s="15"/>
      <c r="FS105" s="15"/>
      <c r="FT105" s="15"/>
      <c r="FU105" s="15"/>
      <c r="FV105" s="15"/>
      <c r="FW105" s="15"/>
      <c r="FX105" s="15"/>
      <c r="FY105" s="15"/>
      <c r="FZ105" s="15"/>
      <c r="GA105" s="15"/>
      <c r="GB105" s="15"/>
      <c r="GC105" s="15"/>
      <c r="GD105" s="15"/>
      <c r="GE105" s="15"/>
      <c r="GF105" s="15"/>
      <c r="GG105" s="15"/>
      <c r="GH105" s="15"/>
      <c r="GI105" s="15"/>
      <c r="GJ105" s="15"/>
      <c r="GK105" s="15"/>
      <c r="GL105" s="15"/>
      <c r="GM105" s="15"/>
      <c r="GN105" s="15"/>
      <c r="GO105" s="15"/>
      <c r="GP105" s="15"/>
      <c r="GQ105" s="15"/>
      <c r="GR105" s="15"/>
      <c r="GS105" s="15"/>
      <c r="GT105" s="15"/>
      <c r="GU105" s="15"/>
      <c r="GV105" s="15"/>
      <c r="GW105" s="15"/>
      <c r="GX105" s="15"/>
      <c r="GY105" s="15"/>
      <c r="GZ105" s="15"/>
      <c r="HA105" s="15"/>
      <c r="HB105" s="15"/>
      <c r="HC105" s="15"/>
      <c r="HD105" s="15"/>
      <c r="HE105" s="15"/>
      <c r="HF105" s="15"/>
      <c r="HG105" s="15"/>
      <c r="HH105" s="15"/>
      <c r="HI105" s="15"/>
      <c r="HJ105" s="15"/>
      <c r="HK105" s="15"/>
      <c r="HL105" s="15"/>
      <c r="HM105" s="15"/>
      <c r="HN105" s="15"/>
      <c r="HO105" s="15"/>
      <c r="HP105" s="15"/>
      <c r="HQ105" s="15"/>
      <c r="HR105" s="15"/>
      <c r="HS105" s="15"/>
      <c r="HT105" s="15"/>
      <c r="HU105" s="15"/>
      <c r="HV105" s="15"/>
    </row>
    <row r="106" spans="1:230" customFormat="1" ht="14.4" customHeight="1">
      <c r="A106" s="42"/>
      <c r="B106" s="45"/>
      <c r="C106" s="56"/>
      <c r="D106" s="56"/>
      <c r="E106" s="100"/>
      <c r="F106" s="45"/>
      <c r="G106" s="15"/>
      <c r="H106" s="15"/>
      <c r="I106" s="15"/>
      <c r="J106" s="17"/>
      <c r="K106" s="80"/>
      <c r="L106" s="80"/>
      <c r="M106" s="80"/>
      <c r="N106" s="80"/>
      <c r="O106" s="45"/>
      <c r="P106" s="45"/>
      <c r="Q106" s="45"/>
      <c r="R106" s="45"/>
      <c r="S106" s="45"/>
      <c r="T106" s="45"/>
      <c r="U106" s="45"/>
      <c r="V106" s="45"/>
      <c r="W106" s="45"/>
      <c r="X106" s="45"/>
      <c r="Y106" s="45"/>
      <c r="Z106" s="45"/>
      <c r="AA106" s="45"/>
      <c r="AB106" s="42"/>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c r="BI106" s="15"/>
      <c r="BJ106" s="15"/>
      <c r="BK106" s="15"/>
      <c r="BL106" s="15"/>
      <c r="BM106" s="15"/>
      <c r="BN106" s="15"/>
      <c r="BO106" s="15"/>
      <c r="BP106" s="15"/>
      <c r="BQ106" s="15"/>
      <c r="BR106" s="15"/>
      <c r="BS106" s="15"/>
      <c r="BT106" s="15"/>
      <c r="BU106" s="15"/>
      <c r="BV106" s="15"/>
      <c r="BW106" s="15"/>
      <c r="BX106" s="15"/>
      <c r="BY106" s="15"/>
      <c r="BZ106" s="15"/>
      <c r="CA106" s="15"/>
      <c r="CB106" s="15"/>
      <c r="CC106" s="15"/>
      <c r="CD106" s="15"/>
      <c r="CE106" s="15"/>
      <c r="CF106" s="15"/>
      <c r="CG106" s="15"/>
      <c r="CH106" s="15"/>
      <c r="CI106" s="15"/>
      <c r="CJ106" s="15"/>
      <c r="CK106" s="15"/>
      <c r="CL106" s="15"/>
      <c r="CM106" s="15"/>
      <c r="CN106" s="15"/>
      <c r="CO106" s="15"/>
      <c r="CP106" s="15"/>
      <c r="CQ106" s="15"/>
      <c r="CR106" s="15"/>
      <c r="CS106" s="15"/>
      <c r="CT106" s="15"/>
      <c r="CU106" s="15"/>
      <c r="CV106" s="15"/>
      <c r="CW106" s="15"/>
      <c r="CX106" s="15"/>
      <c r="CY106" s="15"/>
      <c r="CZ106" s="15"/>
      <c r="DA106" s="15"/>
      <c r="DB106" s="15"/>
      <c r="DC106" s="15"/>
      <c r="DD106" s="15"/>
      <c r="DE106" s="15"/>
      <c r="DF106" s="15"/>
      <c r="DG106" s="15"/>
      <c r="DH106" s="15"/>
      <c r="DI106" s="15"/>
      <c r="DJ106" s="15"/>
      <c r="DK106" s="15"/>
      <c r="DL106" s="15"/>
      <c r="DM106" s="15"/>
      <c r="DN106" s="15"/>
      <c r="DO106" s="15"/>
      <c r="DP106" s="15"/>
      <c r="DQ106" s="15"/>
      <c r="DR106" s="15"/>
      <c r="DS106" s="15"/>
      <c r="DT106" s="15"/>
      <c r="DU106" s="15"/>
      <c r="DV106" s="15"/>
      <c r="DW106" s="15"/>
      <c r="DX106" s="15"/>
      <c r="DY106" s="15"/>
      <c r="DZ106" s="15"/>
      <c r="EA106" s="15"/>
      <c r="EB106" s="15"/>
      <c r="EC106" s="15"/>
      <c r="ED106" s="15"/>
      <c r="EE106" s="15"/>
      <c r="EF106" s="15"/>
      <c r="EG106" s="15"/>
      <c r="EH106" s="15"/>
      <c r="EI106" s="15"/>
      <c r="EJ106" s="15"/>
      <c r="EK106" s="15"/>
      <c r="EL106" s="15"/>
      <c r="EM106" s="15"/>
      <c r="EN106" s="15"/>
      <c r="EO106" s="15"/>
      <c r="EP106" s="15"/>
      <c r="EQ106" s="15"/>
      <c r="ER106" s="15"/>
      <c r="ES106" s="15"/>
      <c r="ET106" s="15"/>
      <c r="EU106" s="15"/>
      <c r="EV106" s="15"/>
      <c r="EW106" s="15"/>
      <c r="EX106" s="15"/>
      <c r="EY106" s="15"/>
      <c r="EZ106" s="15"/>
      <c r="FA106" s="15"/>
      <c r="FB106" s="15"/>
      <c r="FC106" s="15"/>
      <c r="FD106" s="15"/>
      <c r="FE106" s="15"/>
      <c r="FF106" s="15"/>
      <c r="FG106" s="15"/>
      <c r="FH106" s="15"/>
      <c r="FI106" s="15"/>
      <c r="FJ106" s="15"/>
      <c r="FK106" s="15"/>
      <c r="FL106" s="15"/>
      <c r="FM106" s="15"/>
      <c r="FN106" s="15"/>
      <c r="FO106" s="15"/>
      <c r="FP106" s="15"/>
      <c r="FQ106" s="15"/>
      <c r="FR106" s="15"/>
      <c r="FS106" s="15"/>
      <c r="FT106" s="15"/>
      <c r="FU106" s="15"/>
      <c r="FV106" s="15"/>
      <c r="FW106" s="15"/>
      <c r="FX106" s="15"/>
      <c r="FY106" s="15"/>
      <c r="FZ106" s="15"/>
      <c r="GA106" s="15"/>
      <c r="GB106" s="15"/>
      <c r="GC106" s="15"/>
      <c r="GD106" s="15"/>
      <c r="GE106" s="15"/>
      <c r="GF106" s="15"/>
      <c r="GG106" s="15"/>
      <c r="GH106" s="15"/>
      <c r="GI106" s="15"/>
      <c r="GJ106" s="15"/>
      <c r="GK106" s="15"/>
      <c r="GL106" s="15"/>
      <c r="GM106" s="15"/>
      <c r="GN106" s="15"/>
      <c r="GO106" s="15"/>
      <c r="GP106" s="15"/>
      <c r="GQ106" s="15"/>
      <c r="GR106" s="15"/>
      <c r="GS106" s="15"/>
      <c r="GT106" s="15"/>
      <c r="GU106" s="15"/>
      <c r="GV106" s="15"/>
      <c r="GW106" s="15"/>
      <c r="GX106" s="15"/>
      <c r="GY106" s="15"/>
      <c r="GZ106" s="15"/>
      <c r="HA106" s="15"/>
      <c r="HB106" s="15"/>
      <c r="HC106" s="15"/>
      <c r="HD106" s="15"/>
      <c r="HE106" s="15"/>
      <c r="HF106" s="15"/>
      <c r="HG106" s="15"/>
      <c r="HH106" s="15"/>
      <c r="HI106" s="15"/>
      <c r="HJ106" s="15"/>
      <c r="HK106" s="15"/>
      <c r="HL106" s="15"/>
      <c r="HM106" s="15"/>
      <c r="HN106" s="15"/>
      <c r="HO106" s="15"/>
      <c r="HP106" s="15"/>
      <c r="HQ106" s="15"/>
      <c r="HR106" s="15"/>
      <c r="HS106" s="15"/>
      <c r="HT106" s="15"/>
      <c r="HU106" s="15"/>
      <c r="HV106" s="15"/>
    </row>
    <row r="107" spans="1:230" customFormat="1" ht="14.4" customHeight="1">
      <c r="A107" s="42"/>
      <c r="B107" s="45"/>
      <c r="C107" s="56"/>
      <c r="D107" s="56"/>
      <c r="E107" s="100"/>
      <c r="F107" s="80" t="s">
        <v>524</v>
      </c>
      <c r="G107" s="16"/>
      <c r="H107" s="292" t="s">
        <v>23</v>
      </c>
      <c r="I107" s="292"/>
      <c r="J107" s="292"/>
      <c r="K107" s="292"/>
      <c r="L107" s="80"/>
      <c r="M107" s="80"/>
      <c r="N107" s="80"/>
      <c r="O107" s="45"/>
      <c r="P107" s="45"/>
      <c r="Q107" s="45"/>
      <c r="R107" s="45"/>
      <c r="S107" s="45"/>
      <c r="T107" s="45"/>
      <c r="U107" s="45"/>
      <c r="V107" s="45"/>
      <c r="W107" s="45"/>
      <c r="X107" s="45"/>
      <c r="Y107" s="45"/>
      <c r="Z107" s="45"/>
      <c r="AA107" s="45"/>
      <c r="AB107" s="42"/>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c r="BI107" s="15"/>
      <c r="BJ107" s="15"/>
      <c r="BK107" s="15"/>
      <c r="BL107" s="15"/>
      <c r="BM107" s="15"/>
      <c r="BN107" s="15"/>
      <c r="BO107" s="15"/>
      <c r="BP107" s="15"/>
      <c r="BQ107" s="15"/>
      <c r="BR107" s="15"/>
      <c r="BS107" s="15"/>
      <c r="BT107" s="15"/>
      <c r="BU107" s="15"/>
      <c r="BV107" s="15"/>
      <c r="BW107" s="15"/>
      <c r="BX107" s="15"/>
      <c r="BY107" s="15"/>
      <c r="BZ107" s="15"/>
      <c r="CA107" s="15"/>
      <c r="CB107" s="15"/>
      <c r="CC107" s="15"/>
      <c r="CD107" s="15"/>
      <c r="CE107" s="15"/>
      <c r="CF107" s="15"/>
      <c r="CG107" s="15"/>
      <c r="CH107" s="15"/>
      <c r="CI107" s="15"/>
      <c r="CJ107" s="15"/>
      <c r="CK107" s="15"/>
      <c r="CL107" s="15"/>
      <c r="CM107" s="15"/>
      <c r="CN107" s="15"/>
      <c r="CO107" s="15"/>
      <c r="CP107" s="15"/>
      <c r="CQ107" s="15"/>
      <c r="CR107" s="15"/>
      <c r="CS107" s="15"/>
      <c r="CT107" s="15"/>
      <c r="CU107" s="15"/>
      <c r="CV107" s="15"/>
      <c r="CW107" s="15"/>
      <c r="CX107" s="15"/>
      <c r="CY107" s="15"/>
      <c r="CZ107" s="15"/>
      <c r="DA107" s="15"/>
      <c r="DB107" s="15"/>
      <c r="DC107" s="15"/>
      <c r="DD107" s="15"/>
      <c r="DE107" s="15"/>
      <c r="DF107" s="15"/>
      <c r="DG107" s="15"/>
      <c r="DH107" s="15"/>
      <c r="DI107" s="15"/>
      <c r="DJ107" s="15"/>
      <c r="DK107" s="15"/>
      <c r="DL107" s="15"/>
      <c r="DM107" s="15"/>
      <c r="DN107" s="15"/>
      <c r="DO107" s="15"/>
      <c r="DP107" s="15"/>
      <c r="DQ107" s="15"/>
      <c r="DR107" s="15"/>
      <c r="DS107" s="15"/>
      <c r="DT107" s="15"/>
      <c r="DU107" s="15"/>
      <c r="DV107" s="15"/>
      <c r="DW107" s="15"/>
      <c r="DX107" s="15"/>
      <c r="DY107" s="15"/>
      <c r="DZ107" s="15"/>
      <c r="EA107" s="15"/>
      <c r="EB107" s="15"/>
      <c r="EC107" s="15"/>
      <c r="ED107" s="15"/>
      <c r="EE107" s="15"/>
      <c r="EF107" s="15"/>
      <c r="EG107" s="15"/>
      <c r="EH107" s="15"/>
      <c r="EI107" s="15"/>
      <c r="EJ107" s="15"/>
      <c r="EK107" s="15"/>
      <c r="EL107" s="15"/>
      <c r="EM107" s="15"/>
      <c r="EN107" s="15"/>
      <c r="EO107" s="15"/>
      <c r="EP107" s="15"/>
      <c r="EQ107" s="15"/>
      <c r="ER107" s="15"/>
      <c r="ES107" s="15"/>
      <c r="ET107" s="15"/>
      <c r="EU107" s="15"/>
      <c r="EV107" s="15"/>
      <c r="EW107" s="15"/>
      <c r="EX107" s="15"/>
      <c r="EY107" s="15"/>
      <c r="EZ107" s="15"/>
      <c r="FA107" s="15"/>
      <c r="FB107" s="15"/>
      <c r="FC107" s="15"/>
      <c r="FD107" s="15"/>
      <c r="FE107" s="15"/>
      <c r="FF107" s="15"/>
      <c r="FG107" s="15"/>
      <c r="FH107" s="15"/>
      <c r="FI107" s="15"/>
      <c r="FJ107" s="15"/>
      <c r="FK107" s="15"/>
      <c r="FL107" s="15"/>
      <c r="FM107" s="15"/>
      <c r="FN107" s="15"/>
      <c r="FO107" s="15"/>
      <c r="FP107" s="15"/>
      <c r="FQ107" s="15"/>
      <c r="FR107" s="15"/>
      <c r="FS107" s="15"/>
      <c r="FT107" s="15"/>
      <c r="FU107" s="15"/>
      <c r="FV107" s="15"/>
      <c r="FW107" s="15"/>
      <c r="FX107" s="15"/>
      <c r="FY107" s="15"/>
      <c r="FZ107" s="15"/>
      <c r="GA107" s="15"/>
      <c r="GB107" s="15"/>
      <c r="GC107" s="15"/>
      <c r="GD107" s="15"/>
      <c r="GE107" s="15"/>
      <c r="GF107" s="15"/>
      <c r="GG107" s="15"/>
      <c r="GH107" s="15"/>
      <c r="GI107" s="15"/>
      <c r="GJ107" s="15"/>
      <c r="GK107" s="15"/>
      <c r="GL107" s="15"/>
      <c r="GM107" s="15"/>
      <c r="GN107" s="15"/>
      <c r="GO107" s="15"/>
      <c r="GP107" s="15"/>
      <c r="GQ107" s="15"/>
      <c r="GR107" s="15"/>
      <c r="GS107" s="15"/>
      <c r="GT107" s="15"/>
      <c r="GU107" s="15"/>
      <c r="GV107" s="15"/>
      <c r="GW107" s="15"/>
      <c r="GX107" s="15"/>
      <c r="GY107" s="15"/>
      <c r="GZ107" s="15"/>
      <c r="HA107" s="15"/>
      <c r="HB107" s="15"/>
      <c r="HC107" s="15"/>
      <c r="HD107" s="15"/>
      <c r="HE107" s="15"/>
      <c r="HF107" s="15"/>
      <c r="HG107" s="15"/>
      <c r="HH107" s="15"/>
      <c r="HI107" s="15"/>
      <c r="HJ107" s="15"/>
      <c r="HK107" s="15"/>
      <c r="HL107" s="15"/>
      <c r="HM107" s="15"/>
      <c r="HN107" s="15"/>
      <c r="HO107" s="15"/>
      <c r="HP107" s="15"/>
      <c r="HQ107" s="15"/>
      <c r="HR107" s="15"/>
      <c r="HS107" s="15"/>
      <c r="HT107" s="15"/>
      <c r="HU107" s="15"/>
      <c r="HV107" s="15"/>
    </row>
    <row r="108" spans="1:230" customFormat="1">
      <c r="A108" s="42"/>
      <c r="B108" s="45"/>
      <c r="C108" s="56"/>
      <c r="D108" s="56"/>
      <c r="E108" s="132"/>
      <c r="F108" s="52"/>
      <c r="G108" s="133"/>
      <c r="H108" s="103"/>
      <c r="I108" s="134"/>
      <c r="J108" s="103"/>
      <c r="K108" s="52"/>
      <c r="L108" s="52"/>
      <c r="M108" s="131"/>
      <c r="N108" s="80"/>
      <c r="O108" s="45"/>
      <c r="P108" s="45"/>
      <c r="Q108" s="45"/>
      <c r="R108" s="45"/>
      <c r="S108" s="45"/>
      <c r="T108" s="45"/>
      <c r="U108" s="45"/>
      <c r="V108" s="45"/>
      <c r="W108" s="45"/>
      <c r="X108" s="45"/>
      <c r="Y108" s="45"/>
      <c r="Z108" s="45"/>
      <c r="AA108" s="45"/>
      <c r="AB108" s="42"/>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c r="BI108" s="15"/>
      <c r="BJ108" s="15"/>
      <c r="BK108" s="15"/>
      <c r="BL108" s="15"/>
      <c r="BM108" s="15"/>
      <c r="BN108" s="15"/>
      <c r="BO108" s="15"/>
      <c r="BP108" s="15"/>
      <c r="BQ108" s="15"/>
      <c r="BR108" s="15"/>
      <c r="BS108" s="15"/>
      <c r="BT108" s="15"/>
      <c r="BU108" s="15"/>
      <c r="BV108" s="15"/>
      <c r="BW108" s="15"/>
      <c r="BX108" s="15"/>
      <c r="BY108" s="15"/>
      <c r="BZ108" s="15"/>
      <c r="CA108" s="15"/>
      <c r="CB108" s="15"/>
      <c r="CC108" s="15"/>
      <c r="CD108" s="15"/>
      <c r="CE108" s="15"/>
      <c r="CF108" s="15"/>
      <c r="CG108" s="15"/>
      <c r="CH108" s="15"/>
      <c r="CI108" s="15"/>
      <c r="CJ108" s="15"/>
      <c r="CK108" s="15"/>
      <c r="CL108" s="15"/>
      <c r="CM108" s="15"/>
      <c r="CN108" s="15"/>
      <c r="CO108" s="15"/>
      <c r="CP108" s="15"/>
      <c r="CQ108" s="15"/>
      <c r="CR108" s="15"/>
      <c r="CS108" s="15"/>
      <c r="CT108" s="15"/>
      <c r="CU108" s="15"/>
      <c r="CV108" s="15"/>
      <c r="CW108" s="15"/>
      <c r="CX108" s="15"/>
      <c r="CY108" s="15"/>
      <c r="CZ108" s="15"/>
      <c r="DA108" s="15"/>
      <c r="DB108" s="15"/>
      <c r="DC108" s="15"/>
      <c r="DD108" s="15"/>
      <c r="DE108" s="15"/>
      <c r="DF108" s="15"/>
      <c r="DG108" s="15"/>
      <c r="DH108" s="15"/>
      <c r="DI108" s="15"/>
      <c r="DJ108" s="15"/>
      <c r="DK108" s="15"/>
      <c r="DL108" s="15"/>
      <c r="DM108" s="15"/>
      <c r="DN108" s="15"/>
      <c r="DO108" s="15"/>
      <c r="DP108" s="15"/>
      <c r="DQ108" s="15"/>
      <c r="DR108" s="15"/>
      <c r="DS108" s="15"/>
      <c r="DT108" s="15"/>
      <c r="DU108" s="15"/>
      <c r="DV108" s="15"/>
      <c r="DW108" s="15"/>
      <c r="DX108" s="15"/>
      <c r="DY108" s="15"/>
      <c r="DZ108" s="15"/>
      <c r="EA108" s="15"/>
      <c r="EB108" s="15"/>
      <c r="EC108" s="15"/>
      <c r="ED108" s="15"/>
      <c r="EE108" s="15"/>
      <c r="EF108" s="15"/>
      <c r="EG108" s="15"/>
      <c r="EH108" s="15"/>
      <c r="EI108" s="15"/>
      <c r="EJ108" s="15"/>
      <c r="EK108" s="15"/>
      <c r="EL108" s="15"/>
      <c r="EM108" s="15"/>
      <c r="EN108" s="15"/>
      <c r="EO108" s="15"/>
      <c r="EP108" s="15"/>
      <c r="EQ108" s="15"/>
      <c r="ER108" s="15"/>
      <c r="ES108" s="15"/>
      <c r="ET108" s="15"/>
      <c r="EU108" s="15"/>
      <c r="EV108" s="15"/>
      <c r="EW108" s="15"/>
      <c r="EX108" s="15"/>
      <c r="EY108" s="15"/>
      <c r="EZ108" s="15"/>
      <c r="FA108" s="15"/>
      <c r="FB108" s="15"/>
      <c r="FC108" s="15"/>
      <c r="FD108" s="15"/>
      <c r="FE108" s="15"/>
      <c r="FF108" s="15"/>
      <c r="FG108" s="15"/>
      <c r="FH108" s="15"/>
      <c r="FI108" s="15"/>
      <c r="FJ108" s="15"/>
      <c r="FK108" s="15"/>
      <c r="FL108" s="15"/>
      <c r="FM108" s="15"/>
      <c r="FN108" s="15"/>
      <c r="FO108" s="15"/>
      <c r="FP108" s="15"/>
      <c r="FQ108" s="15"/>
      <c r="FR108" s="15"/>
      <c r="FS108" s="15"/>
      <c r="FT108" s="15"/>
      <c r="FU108" s="15"/>
      <c r="FV108" s="15"/>
      <c r="FW108" s="15"/>
      <c r="FX108" s="15"/>
      <c r="FY108" s="15"/>
      <c r="FZ108" s="15"/>
      <c r="GA108" s="15"/>
      <c r="GB108" s="15"/>
      <c r="GC108" s="15"/>
      <c r="GD108" s="15"/>
      <c r="GE108" s="15"/>
      <c r="GF108" s="15"/>
      <c r="GG108" s="15"/>
      <c r="GH108" s="15"/>
      <c r="GI108" s="15"/>
      <c r="GJ108" s="15"/>
      <c r="GK108" s="15"/>
      <c r="GL108" s="15"/>
      <c r="GM108" s="15"/>
      <c r="GN108" s="15"/>
      <c r="GO108" s="15"/>
      <c r="GP108" s="15"/>
      <c r="GQ108" s="15"/>
      <c r="GR108" s="15"/>
      <c r="GS108" s="15"/>
      <c r="GT108" s="15"/>
      <c r="GU108" s="15"/>
      <c r="GV108" s="15"/>
      <c r="GW108" s="15"/>
      <c r="GX108" s="15"/>
      <c r="GY108" s="15"/>
      <c r="GZ108" s="15"/>
      <c r="HA108" s="15"/>
      <c r="HB108" s="15"/>
      <c r="HC108" s="15"/>
      <c r="HD108" s="15"/>
      <c r="HE108" s="15"/>
      <c r="HF108" s="15"/>
      <c r="HG108" s="15"/>
      <c r="HH108" s="15"/>
      <c r="HI108" s="15"/>
      <c r="HJ108" s="15"/>
      <c r="HK108" s="15"/>
      <c r="HL108" s="15"/>
      <c r="HM108" s="15"/>
      <c r="HN108" s="15"/>
      <c r="HO108" s="15"/>
      <c r="HP108" s="15"/>
      <c r="HQ108" s="15"/>
      <c r="HR108" s="15"/>
      <c r="HS108" s="15"/>
      <c r="HT108" s="15"/>
      <c r="HU108" s="15"/>
      <c r="HV108" s="15"/>
    </row>
    <row r="109" spans="1:230" customFormat="1">
      <c r="A109" s="42"/>
      <c r="B109" s="45"/>
      <c r="C109" s="56"/>
      <c r="D109" s="56"/>
      <c r="E109" s="100"/>
      <c r="F109" s="15"/>
      <c r="G109" s="15"/>
      <c r="H109" s="15"/>
      <c r="I109" s="15"/>
      <c r="J109" s="15"/>
      <c r="K109" s="15"/>
      <c r="L109" s="15"/>
      <c r="M109" s="80"/>
      <c r="N109" s="80"/>
      <c r="O109" s="45"/>
      <c r="P109" s="45"/>
      <c r="Q109" s="45"/>
      <c r="R109" s="45"/>
      <c r="S109" s="45"/>
      <c r="T109" s="45"/>
      <c r="U109" s="45"/>
      <c r="V109" s="45"/>
      <c r="W109" s="45"/>
      <c r="X109" s="45"/>
      <c r="Y109" s="45"/>
      <c r="Z109" s="45"/>
      <c r="AA109" s="45"/>
      <c r="AB109" s="42"/>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c r="BI109" s="15"/>
      <c r="BJ109" s="15"/>
      <c r="BK109" s="15"/>
      <c r="BL109" s="15"/>
      <c r="BM109" s="15"/>
      <c r="BN109" s="15"/>
      <c r="BO109" s="15"/>
      <c r="BP109" s="15"/>
      <c r="BQ109" s="15"/>
      <c r="BR109" s="15"/>
      <c r="BS109" s="15"/>
      <c r="BT109" s="15"/>
      <c r="BU109" s="15"/>
      <c r="BV109" s="15"/>
      <c r="BW109" s="15"/>
      <c r="BX109" s="15"/>
      <c r="BY109" s="15"/>
      <c r="BZ109" s="15"/>
      <c r="CA109" s="15"/>
      <c r="CB109" s="15"/>
      <c r="CC109" s="15"/>
      <c r="CD109" s="15"/>
      <c r="CE109" s="15"/>
      <c r="CF109" s="15"/>
      <c r="CG109" s="15"/>
      <c r="CH109" s="15"/>
      <c r="CI109" s="15"/>
      <c r="CJ109" s="15"/>
      <c r="CK109" s="15"/>
      <c r="CL109" s="15"/>
      <c r="CM109" s="15"/>
      <c r="CN109" s="15"/>
      <c r="CO109" s="15"/>
      <c r="CP109" s="15"/>
      <c r="CQ109" s="15"/>
      <c r="CR109" s="15"/>
      <c r="CS109" s="15"/>
      <c r="CT109" s="15"/>
      <c r="CU109" s="15"/>
      <c r="CV109" s="15"/>
      <c r="CW109" s="15"/>
      <c r="CX109" s="15"/>
      <c r="CY109" s="15"/>
      <c r="CZ109" s="15"/>
      <c r="DA109" s="15"/>
      <c r="DB109" s="15"/>
      <c r="DC109" s="15"/>
      <c r="DD109" s="15"/>
      <c r="DE109" s="15"/>
      <c r="DF109" s="15"/>
      <c r="DG109" s="15"/>
      <c r="DH109" s="15"/>
      <c r="DI109" s="15"/>
      <c r="DJ109" s="15"/>
      <c r="DK109" s="15"/>
      <c r="DL109" s="15"/>
      <c r="DM109" s="15"/>
      <c r="DN109" s="15"/>
      <c r="DO109" s="15"/>
      <c r="DP109" s="15"/>
      <c r="DQ109" s="15"/>
      <c r="DR109" s="15"/>
      <c r="DS109" s="15"/>
      <c r="DT109" s="15"/>
      <c r="DU109" s="15"/>
      <c r="DV109" s="15"/>
      <c r="DW109" s="15"/>
      <c r="DX109" s="15"/>
      <c r="DY109" s="15"/>
      <c r="DZ109" s="15"/>
      <c r="EA109" s="15"/>
      <c r="EB109" s="15"/>
      <c r="EC109" s="15"/>
      <c r="ED109" s="15"/>
      <c r="EE109" s="15"/>
      <c r="EF109" s="15"/>
      <c r="EG109" s="15"/>
      <c r="EH109" s="15"/>
      <c r="EI109" s="15"/>
      <c r="EJ109" s="15"/>
      <c r="EK109" s="15"/>
      <c r="EL109" s="15"/>
      <c r="EM109" s="15"/>
      <c r="EN109" s="15"/>
      <c r="EO109" s="15"/>
      <c r="EP109" s="15"/>
      <c r="EQ109" s="15"/>
      <c r="ER109" s="15"/>
      <c r="ES109" s="15"/>
      <c r="ET109" s="15"/>
      <c r="EU109" s="15"/>
      <c r="EV109" s="15"/>
      <c r="EW109" s="15"/>
      <c r="EX109" s="15"/>
      <c r="EY109" s="15"/>
      <c r="EZ109" s="15"/>
      <c r="FA109" s="15"/>
      <c r="FB109" s="15"/>
      <c r="FC109" s="15"/>
      <c r="FD109" s="15"/>
      <c r="FE109" s="15"/>
      <c r="FF109" s="15"/>
      <c r="FG109" s="15"/>
      <c r="FH109" s="15"/>
      <c r="FI109" s="15"/>
      <c r="FJ109" s="15"/>
      <c r="FK109" s="15"/>
      <c r="FL109" s="15"/>
      <c r="FM109" s="15"/>
      <c r="FN109" s="15"/>
      <c r="FO109" s="15"/>
      <c r="FP109" s="15"/>
      <c r="FQ109" s="15"/>
      <c r="FR109" s="15"/>
      <c r="FS109" s="15"/>
      <c r="FT109" s="15"/>
      <c r="FU109" s="15"/>
      <c r="FV109" s="15"/>
      <c r="FW109" s="15"/>
      <c r="FX109" s="15"/>
      <c r="FY109" s="15"/>
      <c r="FZ109" s="15"/>
      <c r="GA109" s="15"/>
      <c r="GB109" s="15"/>
      <c r="GC109" s="15"/>
      <c r="GD109" s="15"/>
      <c r="GE109" s="15"/>
      <c r="GF109" s="15"/>
      <c r="GG109" s="15"/>
      <c r="GH109" s="15"/>
      <c r="GI109" s="15"/>
      <c r="GJ109" s="15"/>
      <c r="GK109" s="15"/>
      <c r="GL109" s="15"/>
      <c r="GM109" s="15"/>
      <c r="GN109" s="15"/>
      <c r="GO109" s="15"/>
      <c r="GP109" s="15"/>
      <c r="GQ109" s="15"/>
      <c r="GR109" s="15"/>
      <c r="GS109" s="15"/>
      <c r="GT109" s="15"/>
      <c r="GU109" s="15"/>
      <c r="GV109" s="15"/>
      <c r="GW109" s="15"/>
      <c r="GX109" s="15"/>
      <c r="GY109" s="15"/>
      <c r="GZ109" s="15"/>
      <c r="HA109" s="15"/>
      <c r="HB109" s="15"/>
      <c r="HC109" s="15"/>
      <c r="HD109" s="15"/>
      <c r="HE109" s="15"/>
      <c r="HF109" s="15"/>
      <c r="HG109" s="15"/>
      <c r="HH109" s="15"/>
      <c r="HI109" s="15"/>
      <c r="HJ109" s="15"/>
      <c r="HK109" s="15"/>
      <c r="HL109" s="15"/>
      <c r="HM109" s="15"/>
      <c r="HN109" s="15"/>
      <c r="HO109" s="15"/>
      <c r="HP109" s="15"/>
      <c r="HQ109" s="15"/>
      <c r="HR109" s="15"/>
      <c r="HS109" s="15"/>
      <c r="HT109" s="15"/>
      <c r="HU109" s="15"/>
      <c r="HV109" s="15"/>
    </row>
    <row r="110" spans="1:230" customFormat="1">
      <c r="A110" s="42"/>
      <c r="B110" s="45"/>
      <c r="C110" s="56"/>
      <c r="D110" s="56"/>
      <c r="E110" s="45"/>
      <c r="F110" s="80" t="s">
        <v>519</v>
      </c>
      <c r="G110" s="16"/>
      <c r="H110" s="292" t="s">
        <v>454</v>
      </c>
      <c r="I110" s="292"/>
      <c r="J110" s="292"/>
      <c r="K110" s="292"/>
      <c r="L110" s="83"/>
      <c r="M110" s="80"/>
      <c r="N110" s="80"/>
      <c r="O110" s="45"/>
      <c r="P110" s="45"/>
      <c r="Q110" s="45"/>
      <c r="R110" s="45"/>
      <c r="S110" s="45"/>
      <c r="T110" s="45"/>
      <c r="U110" s="45"/>
      <c r="V110" s="45"/>
      <c r="W110" s="45"/>
      <c r="X110" s="45"/>
      <c r="Y110" s="45"/>
      <c r="Z110" s="45"/>
      <c r="AA110" s="45"/>
      <c r="AB110" s="42"/>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c r="BI110" s="15"/>
      <c r="BJ110" s="15"/>
      <c r="BK110" s="15"/>
      <c r="BL110" s="15"/>
      <c r="BM110" s="15"/>
      <c r="BN110" s="15"/>
      <c r="BO110" s="15"/>
      <c r="BP110" s="15"/>
      <c r="BQ110" s="15"/>
      <c r="BR110" s="15"/>
      <c r="BS110" s="15"/>
      <c r="BT110" s="15"/>
      <c r="BU110" s="15"/>
      <c r="BV110" s="15"/>
      <c r="BW110" s="15"/>
      <c r="BX110" s="15"/>
      <c r="BY110" s="15"/>
      <c r="BZ110" s="15"/>
      <c r="CA110" s="15"/>
      <c r="CB110" s="15"/>
      <c r="CC110" s="15"/>
      <c r="CD110" s="15"/>
      <c r="CE110" s="15"/>
      <c r="CF110" s="15"/>
      <c r="CG110" s="15"/>
      <c r="CH110" s="15"/>
      <c r="CI110" s="15"/>
      <c r="CJ110" s="15"/>
      <c r="CK110" s="15"/>
      <c r="CL110" s="15"/>
      <c r="CM110" s="15"/>
      <c r="CN110" s="15"/>
      <c r="CO110" s="15"/>
      <c r="CP110" s="15"/>
      <c r="CQ110" s="15"/>
      <c r="CR110" s="15"/>
      <c r="CS110" s="15"/>
      <c r="CT110" s="15"/>
      <c r="CU110" s="15"/>
      <c r="CV110" s="15"/>
      <c r="CW110" s="15"/>
      <c r="CX110" s="15"/>
      <c r="CY110" s="15"/>
      <c r="CZ110" s="15"/>
      <c r="DA110" s="15"/>
      <c r="DB110" s="15"/>
      <c r="DC110" s="15"/>
      <c r="DD110" s="15"/>
      <c r="DE110" s="15"/>
      <c r="DF110" s="15"/>
      <c r="DG110" s="15"/>
      <c r="DH110" s="15"/>
      <c r="DI110" s="15"/>
      <c r="DJ110" s="15"/>
      <c r="DK110" s="15"/>
      <c r="DL110" s="15"/>
      <c r="DM110" s="15"/>
      <c r="DN110" s="15"/>
      <c r="DO110" s="15"/>
      <c r="DP110" s="15"/>
      <c r="DQ110" s="15"/>
      <c r="DR110" s="15"/>
      <c r="DS110" s="15"/>
      <c r="DT110" s="15"/>
      <c r="DU110" s="15"/>
      <c r="DV110" s="15"/>
      <c r="DW110" s="15"/>
      <c r="DX110" s="15"/>
      <c r="DY110" s="15"/>
      <c r="DZ110" s="15"/>
      <c r="EA110" s="15"/>
      <c r="EB110" s="15"/>
      <c r="EC110" s="15"/>
      <c r="ED110" s="15"/>
      <c r="EE110" s="15"/>
      <c r="EF110" s="15"/>
      <c r="EG110" s="15"/>
      <c r="EH110" s="15"/>
      <c r="EI110" s="15"/>
      <c r="EJ110" s="15"/>
      <c r="EK110" s="15"/>
      <c r="EL110" s="15"/>
      <c r="EM110" s="15"/>
      <c r="EN110" s="15"/>
      <c r="EO110" s="15"/>
      <c r="EP110" s="15"/>
      <c r="EQ110" s="15"/>
      <c r="ER110" s="15"/>
      <c r="ES110" s="15"/>
      <c r="ET110" s="15"/>
      <c r="EU110" s="15"/>
      <c r="EV110" s="15"/>
      <c r="EW110" s="15"/>
      <c r="EX110" s="15"/>
      <c r="EY110" s="15"/>
      <c r="EZ110" s="15"/>
      <c r="FA110" s="15"/>
      <c r="FB110" s="15"/>
      <c r="FC110" s="15"/>
      <c r="FD110" s="15"/>
      <c r="FE110" s="15"/>
      <c r="FF110" s="15"/>
      <c r="FG110" s="15"/>
      <c r="FH110" s="15"/>
      <c r="FI110" s="15"/>
      <c r="FJ110" s="15"/>
      <c r="FK110" s="15"/>
      <c r="FL110" s="15"/>
      <c r="FM110" s="15"/>
      <c r="FN110" s="15"/>
      <c r="FO110" s="15"/>
      <c r="FP110" s="15"/>
      <c r="FQ110" s="15"/>
      <c r="FR110" s="15"/>
      <c r="FS110" s="15"/>
      <c r="FT110" s="15"/>
      <c r="FU110" s="15"/>
      <c r="FV110" s="15"/>
      <c r="FW110" s="15"/>
      <c r="FX110" s="15"/>
      <c r="FY110" s="15"/>
      <c r="FZ110" s="15"/>
      <c r="GA110" s="15"/>
      <c r="GB110" s="15"/>
      <c r="GC110" s="15"/>
      <c r="GD110" s="15"/>
      <c r="GE110" s="15"/>
      <c r="GF110" s="15"/>
      <c r="GG110" s="15"/>
      <c r="GH110" s="15"/>
      <c r="GI110" s="15"/>
      <c r="GJ110" s="15"/>
      <c r="GK110" s="15"/>
      <c r="GL110" s="15"/>
      <c r="GM110" s="15"/>
      <c r="GN110" s="15"/>
      <c r="GO110" s="15"/>
      <c r="GP110" s="15"/>
      <c r="GQ110" s="15"/>
      <c r="GR110" s="15"/>
      <c r="GS110" s="15"/>
      <c r="GT110" s="15"/>
      <c r="GU110" s="15"/>
      <c r="GV110" s="15"/>
      <c r="GW110" s="15"/>
      <c r="GX110" s="15"/>
      <c r="GY110" s="15"/>
      <c r="GZ110" s="15"/>
      <c r="HA110" s="15"/>
      <c r="HB110" s="15"/>
      <c r="HC110" s="15"/>
      <c r="HD110" s="15"/>
      <c r="HE110" s="15"/>
      <c r="HF110" s="15"/>
      <c r="HG110" s="15"/>
      <c r="HH110" s="15"/>
      <c r="HI110" s="15"/>
      <c r="HJ110" s="15"/>
      <c r="HK110" s="15"/>
      <c r="HL110" s="15"/>
      <c r="HM110" s="15"/>
      <c r="HN110" s="15"/>
      <c r="HO110" s="15"/>
      <c r="HP110" s="15"/>
      <c r="HQ110" s="15"/>
      <c r="HR110" s="15"/>
      <c r="HS110" s="15"/>
      <c r="HT110" s="15"/>
      <c r="HU110" s="15"/>
      <c r="HV110" s="15"/>
    </row>
    <row r="111" spans="1:230">
      <c r="A111" s="42"/>
      <c r="B111" s="15"/>
      <c r="C111" s="20"/>
      <c r="D111" s="20"/>
      <c r="E111" s="20"/>
      <c r="F111" s="15"/>
      <c r="G111" s="20"/>
      <c r="H111" s="20"/>
      <c r="I111" s="20"/>
      <c r="J111" s="20"/>
      <c r="K111" s="20"/>
      <c r="L111" s="20"/>
      <c r="M111" s="20"/>
      <c r="N111" s="20"/>
      <c r="O111" s="20"/>
      <c r="P111" s="20"/>
      <c r="Q111" s="20"/>
      <c r="R111" s="20"/>
      <c r="S111" s="20"/>
      <c r="T111" s="20"/>
      <c r="U111" s="20"/>
      <c r="V111" s="20"/>
      <c r="AB111" s="42"/>
    </row>
    <row r="112" spans="1:230" s="23" customFormat="1" ht="15" customHeight="1">
      <c r="A112" s="42"/>
      <c r="B112" s="17"/>
      <c r="C112" s="22"/>
      <c r="D112" s="22"/>
      <c r="E112" s="22"/>
      <c r="F112" s="80"/>
      <c r="G112" s="16"/>
      <c r="H112" s="104" t="s">
        <v>3</v>
      </c>
      <c r="I112" s="15"/>
      <c r="J112" s="285">
        <v>0</v>
      </c>
      <c r="K112" s="285"/>
      <c r="L112" s="117" t="s">
        <v>7</v>
      </c>
      <c r="M112" s="22"/>
      <c r="N112" s="22"/>
      <c r="O112" s="22"/>
      <c r="P112" s="22"/>
      <c r="Q112" s="22"/>
      <c r="R112" s="22"/>
      <c r="S112" s="22"/>
      <c r="T112" s="22"/>
      <c r="U112" s="22"/>
      <c r="V112" s="22"/>
      <c r="W112" s="22"/>
      <c r="X112" s="22"/>
      <c r="Y112" s="22"/>
      <c r="Z112" s="22"/>
      <c r="AA112" s="22"/>
      <c r="AB112" s="42"/>
      <c r="AC112" s="17"/>
      <c r="AD112" s="17"/>
      <c r="AE112" s="17"/>
      <c r="AF112" s="17"/>
      <c r="AG112" s="17"/>
      <c r="AH112" s="17"/>
      <c r="AI112" s="17"/>
      <c r="AJ112" s="17"/>
      <c r="AK112" s="17"/>
      <c r="AL112" s="17"/>
      <c r="AM112" s="17"/>
      <c r="AN112" s="17"/>
      <c r="AO112" s="17"/>
      <c r="AP112" s="17"/>
      <c r="AQ112" s="17"/>
      <c r="AR112" s="17"/>
      <c r="AS112" s="17"/>
      <c r="AT112" s="17"/>
      <c r="AU112" s="17"/>
      <c r="AV112" s="17"/>
      <c r="AW112" s="17"/>
      <c r="AX112" s="17"/>
      <c r="AY112" s="17"/>
      <c r="AZ112" s="17"/>
      <c r="BA112" s="17"/>
      <c r="BB112" s="17"/>
      <c r="BC112" s="17"/>
      <c r="BD112" s="17"/>
      <c r="BE112" s="17"/>
      <c r="BF112" s="17"/>
      <c r="BG112" s="17"/>
      <c r="BH112" s="17"/>
      <c r="BI112" s="17"/>
      <c r="BJ112" s="17"/>
      <c r="BK112" s="17"/>
      <c r="BL112" s="17"/>
      <c r="BM112" s="17"/>
      <c r="BN112" s="17"/>
      <c r="BO112" s="17"/>
      <c r="BP112" s="17"/>
      <c r="BQ112" s="17"/>
      <c r="BR112" s="17"/>
      <c r="BS112" s="17"/>
      <c r="BT112" s="17"/>
      <c r="BU112" s="17"/>
      <c r="BV112" s="17"/>
      <c r="BW112" s="17"/>
      <c r="BX112" s="17"/>
      <c r="BY112" s="17"/>
      <c r="BZ112" s="17"/>
      <c r="CA112" s="17"/>
      <c r="CB112" s="17"/>
      <c r="CC112" s="17"/>
      <c r="CD112" s="17"/>
      <c r="CE112" s="17"/>
      <c r="CF112" s="17"/>
      <c r="CG112" s="17"/>
      <c r="CH112" s="17"/>
      <c r="CI112" s="17"/>
      <c r="CJ112" s="17"/>
      <c r="CK112" s="17"/>
      <c r="CL112" s="17"/>
      <c r="CM112" s="17"/>
      <c r="CN112" s="17"/>
      <c r="CO112" s="17"/>
      <c r="CP112" s="17"/>
      <c r="CQ112" s="17"/>
      <c r="CR112" s="17"/>
      <c r="CS112" s="17"/>
      <c r="CT112" s="17"/>
      <c r="CU112" s="17"/>
      <c r="CV112" s="17"/>
      <c r="CW112" s="17"/>
      <c r="CX112" s="17"/>
      <c r="CY112" s="17"/>
      <c r="CZ112" s="17"/>
      <c r="DA112" s="17"/>
      <c r="DB112" s="17"/>
      <c r="DC112" s="17"/>
      <c r="DD112" s="17"/>
      <c r="DE112" s="17"/>
      <c r="DF112" s="17"/>
      <c r="DG112" s="17"/>
      <c r="DH112" s="17"/>
      <c r="DI112" s="17"/>
      <c r="DJ112" s="17"/>
      <c r="DK112" s="17"/>
      <c r="DL112" s="17"/>
      <c r="DM112" s="17"/>
      <c r="DN112" s="17"/>
      <c r="DO112" s="17"/>
      <c r="DP112" s="17"/>
      <c r="DQ112" s="17"/>
      <c r="DR112" s="17"/>
      <c r="DS112" s="17"/>
      <c r="DT112" s="17"/>
      <c r="DU112" s="17"/>
      <c r="DV112" s="17"/>
      <c r="DW112" s="17"/>
      <c r="DX112" s="17"/>
      <c r="DY112" s="17"/>
      <c r="DZ112" s="17"/>
      <c r="EA112" s="17"/>
      <c r="EB112" s="17"/>
      <c r="EC112" s="17"/>
      <c r="ED112" s="17"/>
      <c r="EE112" s="17"/>
      <c r="EF112" s="17"/>
      <c r="EG112" s="17"/>
      <c r="EH112" s="17"/>
      <c r="EI112" s="17"/>
      <c r="EJ112" s="17"/>
      <c r="EK112" s="17"/>
      <c r="EL112" s="17"/>
      <c r="EM112" s="17"/>
      <c r="EN112" s="17"/>
      <c r="EO112" s="17"/>
      <c r="EP112" s="17"/>
      <c r="EQ112" s="17"/>
      <c r="ER112" s="17"/>
      <c r="ES112" s="17"/>
      <c r="ET112" s="17"/>
      <c r="EU112" s="17"/>
      <c r="EV112" s="17"/>
      <c r="EW112" s="17"/>
      <c r="EX112" s="17"/>
      <c r="EY112" s="17"/>
      <c r="EZ112" s="17"/>
      <c r="FA112" s="17"/>
      <c r="FB112" s="17"/>
      <c r="FC112" s="17"/>
      <c r="FD112" s="17"/>
      <c r="FE112" s="17"/>
      <c r="FF112" s="17"/>
      <c r="FG112" s="17"/>
      <c r="FH112" s="17"/>
      <c r="FI112" s="17"/>
      <c r="FJ112" s="17"/>
      <c r="FK112" s="17"/>
      <c r="FL112" s="17"/>
      <c r="FM112" s="17"/>
      <c r="FN112" s="17"/>
      <c r="FO112" s="17"/>
      <c r="FP112" s="17"/>
      <c r="FQ112" s="17"/>
      <c r="FR112" s="17"/>
      <c r="FS112" s="17"/>
      <c r="FT112" s="17"/>
      <c r="FU112" s="17"/>
      <c r="FV112" s="17"/>
      <c r="FW112" s="17"/>
      <c r="FX112" s="17"/>
      <c r="FY112" s="17"/>
      <c r="FZ112" s="17"/>
      <c r="GA112" s="17"/>
      <c r="GB112" s="17"/>
      <c r="GC112" s="17"/>
      <c r="GD112" s="17"/>
      <c r="GE112" s="17"/>
      <c r="GF112" s="17"/>
      <c r="GG112" s="17"/>
      <c r="GH112" s="17"/>
      <c r="GI112" s="17"/>
      <c r="GJ112" s="17"/>
      <c r="GK112" s="17"/>
      <c r="GL112" s="17"/>
      <c r="GM112" s="17"/>
      <c r="GN112" s="17"/>
      <c r="GO112" s="17"/>
      <c r="GP112" s="17"/>
      <c r="GQ112" s="17"/>
      <c r="GR112" s="17"/>
      <c r="GS112" s="17"/>
      <c r="GT112" s="17"/>
      <c r="GU112" s="17"/>
      <c r="GV112" s="17"/>
      <c r="GW112" s="17"/>
      <c r="GX112" s="17"/>
      <c r="GY112" s="17"/>
      <c r="GZ112" s="17"/>
      <c r="HA112" s="17"/>
      <c r="HB112" s="17"/>
      <c r="HC112" s="17"/>
      <c r="HD112" s="17"/>
      <c r="HE112" s="17"/>
      <c r="HF112" s="17"/>
      <c r="HG112" s="17"/>
      <c r="HH112" s="17"/>
      <c r="HI112" s="17"/>
      <c r="HJ112" s="17"/>
      <c r="HK112" s="17"/>
      <c r="HL112" s="17"/>
      <c r="HM112" s="17"/>
      <c r="HN112" s="17"/>
      <c r="HO112" s="17"/>
      <c r="HP112" s="17"/>
      <c r="HQ112" s="17"/>
      <c r="HR112" s="17"/>
      <c r="HS112" s="17"/>
      <c r="HT112" s="17"/>
      <c r="HU112" s="17"/>
      <c r="HV112" s="17"/>
    </row>
    <row r="113" spans="1:230" s="23" customFormat="1" ht="15" customHeight="1">
      <c r="A113" s="42"/>
      <c r="B113" s="17"/>
      <c r="C113" s="22"/>
      <c r="D113" s="22"/>
      <c r="E113" s="22"/>
      <c r="F113" s="80"/>
      <c r="G113" s="16"/>
      <c r="H113" s="104"/>
      <c r="I113" s="15"/>
      <c r="J113" s="106"/>
      <c r="K113" s="106"/>
      <c r="L113" s="117"/>
      <c r="M113" s="22"/>
      <c r="N113" s="22"/>
      <c r="O113" s="22"/>
      <c r="P113" s="22"/>
      <c r="Q113" s="22"/>
      <c r="R113" s="22"/>
      <c r="S113" s="22"/>
      <c r="T113" s="22"/>
      <c r="U113" s="22"/>
      <c r="V113" s="22"/>
      <c r="W113" s="22"/>
      <c r="X113" s="22"/>
      <c r="Y113" s="22"/>
      <c r="Z113" s="22"/>
      <c r="AA113" s="22"/>
      <c r="AB113" s="42"/>
      <c r="AC113" s="17"/>
      <c r="AD113" s="17"/>
      <c r="AE113" s="17"/>
      <c r="AF113" s="17"/>
      <c r="AG113" s="17"/>
      <c r="AH113" s="17"/>
      <c r="AI113" s="17"/>
      <c r="AJ113" s="17"/>
      <c r="AK113" s="17"/>
      <c r="AL113" s="17"/>
      <c r="AM113" s="17"/>
      <c r="AN113" s="17"/>
      <c r="AO113" s="17"/>
      <c r="AP113" s="17"/>
      <c r="AQ113" s="17"/>
      <c r="AR113" s="17"/>
      <c r="AS113" s="17"/>
      <c r="AT113" s="17"/>
      <c r="AU113" s="17"/>
      <c r="AV113" s="17"/>
      <c r="AW113" s="17"/>
      <c r="AX113" s="17"/>
      <c r="AY113" s="17"/>
      <c r="AZ113" s="17"/>
      <c r="BA113" s="17"/>
      <c r="BB113" s="17"/>
      <c r="BC113" s="17"/>
      <c r="BD113" s="17"/>
      <c r="BE113" s="17"/>
      <c r="BF113" s="17"/>
      <c r="BG113" s="17"/>
      <c r="BH113" s="17"/>
      <c r="BI113" s="17"/>
      <c r="BJ113" s="17"/>
      <c r="BK113" s="17"/>
      <c r="BL113" s="17"/>
      <c r="BM113" s="17"/>
      <c r="BN113" s="17"/>
      <c r="BO113" s="17"/>
      <c r="BP113" s="17"/>
      <c r="BQ113" s="17"/>
      <c r="BR113" s="17"/>
      <c r="BS113" s="17"/>
      <c r="BT113" s="17"/>
      <c r="BU113" s="17"/>
      <c r="BV113" s="17"/>
      <c r="BW113" s="17"/>
      <c r="BX113" s="17"/>
      <c r="BY113" s="17"/>
      <c r="BZ113" s="17"/>
      <c r="CA113" s="17"/>
      <c r="CB113" s="17"/>
      <c r="CC113" s="17"/>
      <c r="CD113" s="17"/>
      <c r="CE113" s="17"/>
      <c r="CF113" s="17"/>
      <c r="CG113" s="17"/>
      <c r="CH113" s="17"/>
      <c r="CI113" s="17"/>
      <c r="CJ113" s="17"/>
      <c r="CK113" s="17"/>
      <c r="CL113" s="17"/>
      <c r="CM113" s="17"/>
      <c r="CN113" s="17"/>
      <c r="CO113" s="17"/>
      <c r="CP113" s="17"/>
      <c r="CQ113" s="17"/>
      <c r="CR113" s="17"/>
      <c r="CS113" s="17"/>
      <c r="CT113" s="17"/>
      <c r="CU113" s="17"/>
      <c r="CV113" s="17"/>
      <c r="CW113" s="17"/>
      <c r="CX113" s="17"/>
      <c r="CY113" s="17"/>
      <c r="CZ113" s="17"/>
      <c r="DA113" s="17"/>
      <c r="DB113" s="17"/>
      <c r="DC113" s="17"/>
      <c r="DD113" s="17"/>
      <c r="DE113" s="17"/>
      <c r="DF113" s="17"/>
      <c r="DG113" s="17"/>
      <c r="DH113" s="17"/>
      <c r="DI113" s="17"/>
      <c r="DJ113" s="17"/>
      <c r="DK113" s="17"/>
      <c r="DL113" s="17"/>
      <c r="DM113" s="17"/>
      <c r="DN113" s="17"/>
      <c r="DO113" s="17"/>
      <c r="DP113" s="17"/>
      <c r="DQ113" s="17"/>
      <c r="DR113" s="17"/>
      <c r="DS113" s="17"/>
      <c r="DT113" s="17"/>
      <c r="DU113" s="17"/>
      <c r="DV113" s="17"/>
      <c r="DW113" s="17"/>
      <c r="DX113" s="17"/>
      <c r="DY113" s="17"/>
      <c r="DZ113" s="17"/>
      <c r="EA113" s="17"/>
      <c r="EB113" s="17"/>
      <c r="EC113" s="17"/>
      <c r="ED113" s="17"/>
      <c r="EE113" s="17"/>
      <c r="EF113" s="17"/>
      <c r="EG113" s="17"/>
      <c r="EH113" s="17"/>
      <c r="EI113" s="17"/>
      <c r="EJ113" s="17"/>
      <c r="EK113" s="17"/>
      <c r="EL113" s="17"/>
      <c r="EM113" s="17"/>
      <c r="EN113" s="17"/>
      <c r="EO113" s="17"/>
      <c r="EP113" s="17"/>
      <c r="EQ113" s="17"/>
      <c r="ER113" s="17"/>
      <c r="ES113" s="17"/>
      <c r="ET113" s="17"/>
      <c r="EU113" s="17"/>
      <c r="EV113" s="17"/>
      <c r="EW113" s="17"/>
      <c r="EX113" s="17"/>
      <c r="EY113" s="17"/>
      <c r="EZ113" s="17"/>
      <c r="FA113" s="17"/>
      <c r="FB113" s="17"/>
      <c r="FC113" s="17"/>
      <c r="FD113" s="17"/>
      <c r="FE113" s="17"/>
      <c r="FF113" s="17"/>
      <c r="FG113" s="17"/>
      <c r="FH113" s="17"/>
      <c r="FI113" s="17"/>
      <c r="FJ113" s="17"/>
      <c r="FK113" s="17"/>
      <c r="FL113" s="17"/>
      <c r="FM113" s="17"/>
      <c r="FN113" s="17"/>
      <c r="FO113" s="17"/>
      <c r="FP113" s="17"/>
      <c r="FQ113" s="17"/>
      <c r="FR113" s="17"/>
      <c r="FS113" s="17"/>
      <c r="FT113" s="17"/>
      <c r="FU113" s="17"/>
      <c r="FV113" s="17"/>
      <c r="FW113" s="17"/>
      <c r="FX113" s="17"/>
      <c r="FY113" s="17"/>
      <c r="FZ113" s="17"/>
      <c r="GA113" s="17"/>
      <c r="GB113" s="17"/>
      <c r="GC113" s="17"/>
      <c r="GD113" s="17"/>
      <c r="GE113" s="17"/>
      <c r="GF113" s="17"/>
      <c r="GG113" s="17"/>
      <c r="GH113" s="17"/>
      <c r="GI113" s="17"/>
      <c r="GJ113" s="17"/>
      <c r="GK113" s="17"/>
      <c r="GL113" s="17"/>
      <c r="GM113" s="17"/>
      <c r="GN113" s="17"/>
      <c r="GO113" s="17"/>
      <c r="GP113" s="17"/>
      <c r="GQ113" s="17"/>
      <c r="GR113" s="17"/>
      <c r="GS113" s="17"/>
      <c r="GT113" s="17"/>
      <c r="GU113" s="17"/>
      <c r="GV113" s="17"/>
      <c r="GW113" s="17"/>
      <c r="GX113" s="17"/>
      <c r="GY113" s="17"/>
      <c r="GZ113" s="17"/>
      <c r="HA113" s="17"/>
      <c r="HB113" s="17"/>
      <c r="HC113" s="17"/>
      <c r="HD113" s="17"/>
      <c r="HE113" s="17"/>
      <c r="HF113" s="17"/>
      <c r="HG113" s="17"/>
      <c r="HH113" s="17"/>
      <c r="HI113" s="17"/>
      <c r="HJ113" s="17"/>
      <c r="HK113" s="17"/>
      <c r="HL113" s="17"/>
      <c r="HM113" s="17"/>
      <c r="HN113" s="17"/>
      <c r="HO113" s="17"/>
      <c r="HP113" s="17"/>
      <c r="HQ113" s="17"/>
      <c r="HR113" s="17"/>
      <c r="HS113" s="17"/>
      <c r="HT113" s="17"/>
      <c r="HU113" s="17"/>
      <c r="HV113" s="17"/>
    </row>
    <row r="114" spans="1:230" s="23" customFormat="1" ht="15" customHeight="1">
      <c r="A114" s="42"/>
      <c r="B114" s="17"/>
      <c r="C114" s="22"/>
      <c r="D114" s="22"/>
      <c r="E114" s="22"/>
      <c r="F114" s="80"/>
      <c r="G114" s="16"/>
      <c r="H114" s="104" t="s">
        <v>5</v>
      </c>
      <c r="I114" s="15"/>
      <c r="J114" s="285">
        <v>0</v>
      </c>
      <c r="K114" s="285"/>
      <c r="L114" s="117" t="s">
        <v>7</v>
      </c>
      <c r="M114" s="22"/>
      <c r="N114" s="22"/>
      <c r="O114" s="22"/>
      <c r="P114" s="22"/>
      <c r="Q114" s="22"/>
      <c r="R114" s="22"/>
      <c r="S114" s="22"/>
      <c r="T114" s="22"/>
      <c r="U114" s="22"/>
      <c r="V114" s="22"/>
      <c r="W114" s="22"/>
      <c r="X114" s="22"/>
      <c r="Y114" s="22"/>
      <c r="Z114" s="22"/>
      <c r="AA114" s="22"/>
      <c r="AB114" s="42"/>
      <c r="AC114" s="17"/>
      <c r="AD114" s="17"/>
      <c r="AE114" s="17"/>
      <c r="AF114" s="17"/>
      <c r="AG114" s="17"/>
      <c r="AH114" s="17"/>
      <c r="AI114" s="17"/>
      <c r="AJ114" s="17"/>
      <c r="AK114" s="17"/>
      <c r="AL114" s="17"/>
      <c r="AM114" s="17"/>
      <c r="AN114" s="17"/>
      <c r="AO114" s="17"/>
      <c r="AP114" s="17"/>
      <c r="AQ114" s="17"/>
      <c r="AR114" s="17"/>
      <c r="AS114" s="17"/>
      <c r="AT114" s="17"/>
      <c r="AU114" s="17"/>
      <c r="AV114" s="17"/>
      <c r="AW114" s="17"/>
      <c r="AX114" s="17"/>
      <c r="AY114" s="17"/>
      <c r="AZ114" s="17"/>
      <c r="BA114" s="17"/>
      <c r="BB114" s="17"/>
      <c r="BC114" s="17"/>
      <c r="BD114" s="17"/>
      <c r="BE114" s="17"/>
      <c r="BF114" s="17"/>
      <c r="BG114" s="17"/>
      <c r="BH114" s="17"/>
      <c r="BI114" s="17"/>
      <c r="BJ114" s="17"/>
      <c r="BK114" s="17"/>
      <c r="BL114" s="17"/>
      <c r="BM114" s="17"/>
      <c r="BN114" s="17"/>
      <c r="BO114" s="17"/>
      <c r="BP114" s="17"/>
      <c r="BQ114" s="17"/>
      <c r="BR114" s="17"/>
      <c r="BS114" s="17"/>
      <c r="BT114" s="17"/>
      <c r="BU114" s="17"/>
      <c r="BV114" s="17"/>
      <c r="BW114" s="17"/>
      <c r="BX114" s="17"/>
      <c r="BY114" s="17"/>
      <c r="BZ114" s="17"/>
      <c r="CA114" s="17"/>
      <c r="CB114" s="17"/>
      <c r="CC114" s="17"/>
      <c r="CD114" s="17"/>
      <c r="CE114" s="17"/>
      <c r="CF114" s="17"/>
      <c r="CG114" s="17"/>
      <c r="CH114" s="17"/>
      <c r="CI114" s="17"/>
      <c r="CJ114" s="17"/>
      <c r="CK114" s="17"/>
      <c r="CL114" s="17"/>
      <c r="CM114" s="17"/>
      <c r="CN114" s="17"/>
      <c r="CO114" s="17"/>
      <c r="CP114" s="17"/>
      <c r="CQ114" s="17"/>
      <c r="CR114" s="17"/>
      <c r="CS114" s="17"/>
      <c r="CT114" s="17"/>
      <c r="CU114" s="17"/>
      <c r="CV114" s="17"/>
      <c r="CW114" s="17"/>
      <c r="CX114" s="17"/>
      <c r="CY114" s="17"/>
      <c r="CZ114" s="17"/>
      <c r="DA114" s="17"/>
      <c r="DB114" s="17"/>
      <c r="DC114" s="17"/>
      <c r="DD114" s="17"/>
      <c r="DE114" s="17"/>
      <c r="DF114" s="17"/>
      <c r="DG114" s="17"/>
      <c r="DH114" s="17"/>
      <c r="DI114" s="17"/>
      <c r="DJ114" s="17"/>
      <c r="DK114" s="17"/>
      <c r="DL114" s="17"/>
      <c r="DM114" s="17"/>
      <c r="DN114" s="17"/>
      <c r="DO114" s="17"/>
      <c r="DP114" s="17"/>
      <c r="DQ114" s="17"/>
      <c r="DR114" s="17"/>
      <c r="DS114" s="17"/>
      <c r="DT114" s="17"/>
      <c r="DU114" s="17"/>
      <c r="DV114" s="17"/>
      <c r="DW114" s="17"/>
      <c r="DX114" s="17"/>
      <c r="DY114" s="17"/>
      <c r="DZ114" s="17"/>
      <c r="EA114" s="17"/>
      <c r="EB114" s="17"/>
      <c r="EC114" s="17"/>
      <c r="ED114" s="17"/>
      <c r="EE114" s="17"/>
      <c r="EF114" s="17"/>
      <c r="EG114" s="17"/>
      <c r="EH114" s="17"/>
      <c r="EI114" s="17"/>
      <c r="EJ114" s="17"/>
      <c r="EK114" s="17"/>
      <c r="EL114" s="17"/>
      <c r="EM114" s="17"/>
      <c r="EN114" s="17"/>
      <c r="EO114" s="17"/>
      <c r="EP114" s="17"/>
      <c r="EQ114" s="17"/>
      <c r="ER114" s="17"/>
      <c r="ES114" s="17"/>
      <c r="ET114" s="17"/>
      <c r="EU114" s="17"/>
      <c r="EV114" s="17"/>
      <c r="EW114" s="17"/>
      <c r="EX114" s="17"/>
      <c r="EY114" s="17"/>
      <c r="EZ114" s="17"/>
      <c r="FA114" s="17"/>
      <c r="FB114" s="17"/>
      <c r="FC114" s="17"/>
      <c r="FD114" s="17"/>
      <c r="FE114" s="17"/>
      <c r="FF114" s="17"/>
      <c r="FG114" s="17"/>
      <c r="FH114" s="17"/>
      <c r="FI114" s="17"/>
      <c r="FJ114" s="17"/>
      <c r="FK114" s="17"/>
      <c r="FL114" s="17"/>
      <c r="FM114" s="17"/>
      <c r="FN114" s="17"/>
      <c r="FO114" s="17"/>
      <c r="FP114" s="17"/>
      <c r="FQ114" s="17"/>
      <c r="FR114" s="17"/>
      <c r="FS114" s="17"/>
      <c r="FT114" s="17"/>
      <c r="FU114" s="17"/>
      <c r="FV114" s="17"/>
      <c r="FW114" s="17"/>
      <c r="FX114" s="17"/>
      <c r="FY114" s="17"/>
      <c r="FZ114" s="17"/>
      <c r="GA114" s="17"/>
      <c r="GB114" s="17"/>
      <c r="GC114" s="17"/>
      <c r="GD114" s="17"/>
      <c r="GE114" s="17"/>
      <c r="GF114" s="17"/>
      <c r="GG114" s="17"/>
      <c r="GH114" s="17"/>
      <c r="GI114" s="17"/>
      <c r="GJ114" s="17"/>
      <c r="GK114" s="17"/>
      <c r="GL114" s="17"/>
      <c r="GM114" s="17"/>
      <c r="GN114" s="17"/>
      <c r="GO114" s="17"/>
      <c r="GP114" s="17"/>
      <c r="GQ114" s="17"/>
      <c r="GR114" s="17"/>
      <c r="GS114" s="17"/>
      <c r="GT114" s="17"/>
      <c r="GU114" s="17"/>
      <c r="GV114" s="17"/>
      <c r="GW114" s="17"/>
      <c r="GX114" s="17"/>
      <c r="GY114" s="17"/>
      <c r="GZ114" s="17"/>
      <c r="HA114" s="17"/>
      <c r="HB114" s="17"/>
      <c r="HC114" s="17"/>
      <c r="HD114" s="17"/>
      <c r="HE114" s="17"/>
      <c r="HF114" s="17"/>
      <c r="HG114" s="17"/>
      <c r="HH114" s="17"/>
      <c r="HI114" s="17"/>
      <c r="HJ114" s="17"/>
      <c r="HK114" s="17"/>
      <c r="HL114" s="17"/>
      <c r="HM114" s="17"/>
      <c r="HN114" s="17"/>
      <c r="HO114" s="17"/>
      <c r="HP114" s="17"/>
      <c r="HQ114" s="17"/>
      <c r="HR114" s="17"/>
      <c r="HS114" s="17"/>
      <c r="HT114" s="17"/>
      <c r="HU114" s="17"/>
      <c r="HV114" s="17"/>
    </row>
    <row r="115" spans="1:230" s="23" customFormat="1" ht="15" customHeight="1">
      <c r="A115" s="42"/>
      <c r="B115" s="17"/>
      <c r="C115" s="22"/>
      <c r="D115" s="22"/>
      <c r="E115" s="22"/>
      <c r="F115" s="80"/>
      <c r="G115" s="16"/>
      <c r="H115" s="104"/>
      <c r="I115" s="15"/>
      <c r="J115" s="106"/>
      <c r="K115" s="106"/>
      <c r="L115" s="117"/>
      <c r="M115" s="22"/>
      <c r="N115" s="22"/>
      <c r="O115" s="22"/>
      <c r="P115" s="22"/>
      <c r="Q115" s="140" t="str">
        <f>M27&amp;" [m]"</f>
        <v>4,3 [m]</v>
      </c>
      <c r="R115" s="135"/>
      <c r="S115" s="135"/>
      <c r="T115" s="135"/>
      <c r="U115" s="135"/>
      <c r="V115" s="135"/>
      <c r="W115" s="95" t="str">
        <f>M24&amp;" [m]"</f>
        <v>6,25 [m]</v>
      </c>
      <c r="X115" s="135"/>
      <c r="Y115" s="22"/>
      <c r="Z115" s="22"/>
      <c r="AA115" s="22"/>
      <c r="AB115" s="42"/>
      <c r="AC115" s="17"/>
      <c r="AD115" s="17"/>
      <c r="AE115" s="17"/>
      <c r="AF115" s="17"/>
      <c r="AG115" s="17"/>
      <c r="AH115" s="17"/>
      <c r="AI115" s="17"/>
      <c r="AJ115" s="17"/>
      <c r="AK115" s="17"/>
      <c r="AL115" s="17"/>
      <c r="AM115" s="17"/>
      <c r="AN115" s="17"/>
      <c r="AO115" s="17"/>
      <c r="AP115" s="17"/>
      <c r="AQ115" s="17"/>
      <c r="AR115" s="17"/>
      <c r="AS115" s="17"/>
      <c r="AT115" s="17"/>
      <c r="AU115" s="17"/>
      <c r="AV115" s="17"/>
      <c r="AW115" s="17"/>
      <c r="AX115" s="17"/>
      <c r="AY115" s="17"/>
      <c r="AZ115" s="17"/>
      <c r="BA115" s="17"/>
      <c r="BB115" s="17"/>
      <c r="BC115" s="17"/>
      <c r="BD115" s="17"/>
      <c r="BE115" s="17"/>
      <c r="BF115" s="17"/>
      <c r="BG115" s="17"/>
      <c r="BH115" s="17"/>
      <c r="BI115" s="17"/>
      <c r="BJ115" s="17"/>
      <c r="BK115" s="17"/>
      <c r="BL115" s="17"/>
      <c r="BM115" s="17"/>
      <c r="BN115" s="17"/>
      <c r="BO115" s="17"/>
      <c r="BP115" s="17"/>
      <c r="BQ115" s="17"/>
      <c r="BR115" s="17"/>
      <c r="BS115" s="17"/>
      <c r="BT115" s="17"/>
      <c r="BU115" s="17"/>
      <c r="BV115" s="17"/>
      <c r="BW115" s="17"/>
      <c r="BX115" s="17"/>
      <c r="BY115" s="17"/>
      <c r="BZ115" s="17"/>
      <c r="CA115" s="17"/>
      <c r="CB115" s="17"/>
      <c r="CC115" s="17"/>
      <c r="CD115" s="17"/>
      <c r="CE115" s="17"/>
      <c r="CF115" s="17"/>
      <c r="CG115" s="17"/>
      <c r="CH115" s="17"/>
      <c r="CI115" s="17"/>
      <c r="CJ115" s="17"/>
      <c r="CK115" s="17"/>
      <c r="CL115" s="17"/>
      <c r="CM115" s="17"/>
      <c r="CN115" s="17"/>
      <c r="CO115" s="17"/>
      <c r="CP115" s="17"/>
      <c r="CQ115" s="17"/>
      <c r="CR115" s="17"/>
      <c r="CS115" s="17"/>
      <c r="CT115" s="17"/>
      <c r="CU115" s="17"/>
      <c r="CV115" s="17"/>
      <c r="CW115" s="17"/>
      <c r="CX115" s="17"/>
      <c r="CY115" s="17"/>
      <c r="CZ115" s="17"/>
      <c r="DA115" s="17"/>
      <c r="DB115" s="17"/>
      <c r="DC115" s="17"/>
      <c r="DD115" s="17"/>
      <c r="DE115" s="17"/>
      <c r="DF115" s="17"/>
      <c r="DG115" s="17"/>
      <c r="DH115" s="17"/>
      <c r="DI115" s="17"/>
      <c r="DJ115" s="17"/>
      <c r="DK115" s="17"/>
      <c r="DL115" s="17"/>
      <c r="DM115" s="17"/>
      <c r="DN115" s="17"/>
      <c r="DO115" s="17"/>
      <c r="DP115" s="17"/>
      <c r="DQ115" s="17"/>
      <c r="DR115" s="17"/>
      <c r="DS115" s="17"/>
      <c r="DT115" s="17"/>
      <c r="DU115" s="17"/>
      <c r="DV115" s="17"/>
      <c r="DW115" s="17"/>
      <c r="DX115" s="17"/>
      <c r="DY115" s="17"/>
      <c r="DZ115" s="17"/>
      <c r="EA115" s="17"/>
      <c r="EB115" s="17"/>
      <c r="EC115" s="17"/>
      <c r="ED115" s="17"/>
      <c r="EE115" s="17"/>
      <c r="EF115" s="17"/>
      <c r="EG115" s="17"/>
      <c r="EH115" s="17"/>
      <c r="EI115" s="17"/>
      <c r="EJ115" s="17"/>
      <c r="EK115" s="17"/>
      <c r="EL115" s="17"/>
      <c r="EM115" s="17"/>
      <c r="EN115" s="17"/>
      <c r="EO115" s="17"/>
      <c r="EP115" s="17"/>
      <c r="EQ115" s="17"/>
      <c r="ER115" s="17"/>
      <c r="ES115" s="17"/>
      <c r="ET115" s="17"/>
      <c r="EU115" s="17"/>
      <c r="EV115" s="17"/>
      <c r="EW115" s="17"/>
      <c r="EX115" s="17"/>
      <c r="EY115" s="17"/>
      <c r="EZ115" s="17"/>
      <c r="FA115" s="17"/>
      <c r="FB115" s="17"/>
      <c r="FC115" s="17"/>
      <c r="FD115" s="17"/>
      <c r="FE115" s="17"/>
      <c r="FF115" s="17"/>
      <c r="FG115" s="17"/>
      <c r="FH115" s="17"/>
      <c r="FI115" s="17"/>
      <c r="FJ115" s="17"/>
      <c r="FK115" s="17"/>
      <c r="FL115" s="17"/>
      <c r="FM115" s="17"/>
      <c r="FN115" s="17"/>
      <c r="FO115" s="17"/>
      <c r="FP115" s="17"/>
      <c r="FQ115" s="17"/>
      <c r="FR115" s="17"/>
      <c r="FS115" s="17"/>
      <c r="FT115" s="17"/>
      <c r="FU115" s="17"/>
      <c r="FV115" s="17"/>
      <c r="FW115" s="17"/>
      <c r="FX115" s="17"/>
      <c r="FY115" s="17"/>
      <c r="FZ115" s="17"/>
      <c r="GA115" s="17"/>
      <c r="GB115" s="17"/>
      <c r="GC115" s="17"/>
      <c r="GD115" s="17"/>
      <c r="GE115" s="17"/>
      <c r="GF115" s="17"/>
      <c r="GG115" s="17"/>
      <c r="GH115" s="17"/>
      <c r="GI115" s="17"/>
      <c r="GJ115" s="17"/>
      <c r="GK115" s="17"/>
      <c r="GL115" s="17"/>
      <c r="GM115" s="17"/>
      <c r="GN115" s="17"/>
      <c r="GO115" s="17"/>
      <c r="GP115" s="17"/>
      <c r="GQ115" s="17"/>
      <c r="GR115" s="17"/>
      <c r="GS115" s="17"/>
      <c r="GT115" s="17"/>
      <c r="GU115" s="17"/>
      <c r="GV115" s="17"/>
      <c r="GW115" s="17"/>
      <c r="GX115" s="17"/>
      <c r="GY115" s="17"/>
      <c r="GZ115" s="17"/>
      <c r="HA115" s="17"/>
      <c r="HB115" s="17"/>
      <c r="HC115" s="17"/>
      <c r="HD115" s="17"/>
      <c r="HE115" s="17"/>
      <c r="HF115" s="17"/>
      <c r="HG115" s="17"/>
      <c r="HH115" s="17"/>
      <c r="HI115" s="17"/>
      <c r="HJ115" s="17"/>
      <c r="HK115" s="17"/>
      <c r="HL115" s="17"/>
      <c r="HM115" s="17"/>
      <c r="HN115" s="17"/>
      <c r="HO115" s="17"/>
      <c r="HP115" s="17"/>
      <c r="HQ115" s="17"/>
      <c r="HR115" s="17"/>
      <c r="HS115" s="17"/>
      <c r="HT115" s="17"/>
      <c r="HU115" s="17"/>
      <c r="HV115" s="17"/>
    </row>
    <row r="116" spans="1:230" s="23" customFormat="1" ht="15" customHeight="1">
      <c r="A116" s="42"/>
      <c r="B116" s="17"/>
      <c r="C116" s="22"/>
      <c r="D116" s="22"/>
      <c r="E116" s="75"/>
      <c r="F116" s="80" t="s">
        <v>447</v>
      </c>
      <c r="G116" s="15"/>
      <c r="H116" s="292" t="s">
        <v>454</v>
      </c>
      <c r="I116" s="292"/>
      <c r="J116" s="292"/>
      <c r="K116" s="292"/>
      <c r="L116" s="80"/>
      <c r="M116" s="22"/>
      <c r="N116" s="22"/>
      <c r="O116" s="22"/>
      <c r="P116" s="22"/>
      <c r="Q116" s="22"/>
      <c r="R116" s="22"/>
      <c r="S116" s="22"/>
      <c r="T116" s="22"/>
      <c r="U116" s="22"/>
      <c r="V116" s="22"/>
      <c r="W116" s="22"/>
      <c r="X116" s="22"/>
      <c r="Y116" s="22"/>
      <c r="Z116" s="22"/>
      <c r="AA116" s="22"/>
      <c r="AB116" s="42"/>
      <c r="AC116" s="17"/>
      <c r="AD116" s="17"/>
      <c r="AE116" s="17"/>
      <c r="AF116" s="17"/>
      <c r="AG116" s="17"/>
      <c r="AH116" s="17"/>
      <c r="AI116" s="17"/>
      <c r="AJ116" s="17"/>
      <c r="AK116" s="17"/>
      <c r="AL116" s="17"/>
      <c r="AM116" s="17"/>
      <c r="AN116" s="17"/>
      <c r="AO116" s="17"/>
      <c r="AP116" s="17"/>
      <c r="AQ116" s="17"/>
      <c r="AR116" s="17"/>
      <c r="AS116" s="17"/>
      <c r="AT116" s="17"/>
      <c r="AU116" s="17"/>
      <c r="AV116" s="17"/>
      <c r="AW116" s="17"/>
      <c r="AX116" s="17"/>
      <c r="AY116" s="17"/>
      <c r="AZ116" s="17"/>
      <c r="BA116" s="17"/>
      <c r="BB116" s="17"/>
      <c r="BC116" s="17"/>
      <c r="BD116" s="17"/>
      <c r="BE116" s="17"/>
      <c r="BF116" s="17"/>
      <c r="BG116" s="17"/>
      <c r="BH116" s="17"/>
      <c r="BI116" s="17"/>
      <c r="BJ116" s="17"/>
      <c r="BK116" s="17"/>
      <c r="BL116" s="17"/>
      <c r="BM116" s="17"/>
      <c r="BN116" s="17"/>
      <c r="BO116" s="17"/>
      <c r="BP116" s="17"/>
      <c r="BQ116" s="17"/>
      <c r="BR116" s="17"/>
      <c r="BS116" s="17"/>
      <c r="BT116" s="17"/>
      <c r="BU116" s="17"/>
      <c r="BV116" s="17"/>
      <c r="BW116" s="17"/>
      <c r="BX116" s="17"/>
      <c r="BY116" s="17"/>
      <c r="BZ116" s="17"/>
      <c r="CA116" s="17"/>
      <c r="CB116" s="17"/>
      <c r="CC116" s="17"/>
      <c r="CD116" s="17"/>
      <c r="CE116" s="17"/>
      <c r="CF116" s="17"/>
      <c r="CG116" s="17"/>
      <c r="CH116" s="17"/>
      <c r="CI116" s="17"/>
      <c r="CJ116" s="17"/>
      <c r="CK116" s="17"/>
      <c r="CL116" s="17"/>
      <c r="CM116" s="17"/>
      <c r="CN116" s="17"/>
      <c r="CO116" s="17"/>
      <c r="CP116" s="17"/>
      <c r="CQ116" s="17"/>
      <c r="CR116" s="17"/>
      <c r="CS116" s="17"/>
      <c r="CT116" s="17"/>
      <c r="CU116" s="17"/>
      <c r="CV116" s="17"/>
      <c r="CW116" s="17"/>
      <c r="CX116" s="17"/>
      <c r="CY116" s="17"/>
      <c r="CZ116" s="17"/>
      <c r="DA116" s="17"/>
      <c r="DB116" s="17"/>
      <c r="DC116" s="17"/>
      <c r="DD116" s="17"/>
      <c r="DE116" s="17"/>
      <c r="DF116" s="17"/>
      <c r="DG116" s="17"/>
      <c r="DH116" s="17"/>
      <c r="DI116" s="17"/>
      <c r="DJ116" s="17"/>
      <c r="DK116" s="17"/>
      <c r="DL116" s="17"/>
      <c r="DM116" s="17"/>
      <c r="DN116" s="17"/>
      <c r="DO116" s="17"/>
      <c r="DP116" s="17"/>
      <c r="DQ116" s="17"/>
      <c r="DR116" s="17"/>
      <c r="DS116" s="17"/>
      <c r="DT116" s="17"/>
      <c r="DU116" s="17"/>
      <c r="DV116" s="17"/>
      <c r="DW116" s="17"/>
      <c r="DX116" s="17"/>
      <c r="DY116" s="17"/>
      <c r="DZ116" s="17"/>
      <c r="EA116" s="17"/>
      <c r="EB116" s="17"/>
      <c r="EC116" s="17"/>
      <c r="ED116" s="17"/>
      <c r="EE116" s="17"/>
      <c r="EF116" s="17"/>
      <c r="EG116" s="17"/>
      <c r="EH116" s="17"/>
      <c r="EI116" s="17"/>
      <c r="EJ116" s="17"/>
      <c r="EK116" s="17"/>
      <c r="EL116" s="17"/>
      <c r="EM116" s="17"/>
      <c r="EN116" s="17"/>
      <c r="EO116" s="17"/>
      <c r="EP116" s="17"/>
      <c r="EQ116" s="17"/>
      <c r="ER116" s="17"/>
      <c r="ES116" s="17"/>
      <c r="ET116" s="17"/>
      <c r="EU116" s="17"/>
      <c r="EV116" s="17"/>
      <c r="EW116" s="17"/>
      <c r="EX116" s="17"/>
      <c r="EY116" s="17"/>
      <c r="EZ116" s="17"/>
      <c r="FA116" s="17"/>
      <c r="FB116" s="17"/>
      <c r="FC116" s="17"/>
      <c r="FD116" s="17"/>
      <c r="FE116" s="17"/>
      <c r="FF116" s="17"/>
      <c r="FG116" s="17"/>
      <c r="FH116" s="17"/>
      <c r="FI116" s="17"/>
      <c r="FJ116" s="17"/>
      <c r="FK116" s="17"/>
      <c r="FL116" s="17"/>
      <c r="FM116" s="17"/>
      <c r="FN116" s="17"/>
      <c r="FO116" s="17"/>
      <c r="FP116" s="17"/>
      <c r="FQ116" s="17"/>
      <c r="FR116" s="17"/>
      <c r="FS116" s="17"/>
      <c r="FT116" s="17"/>
      <c r="FU116" s="17"/>
      <c r="FV116" s="17"/>
      <c r="FW116" s="17"/>
      <c r="FX116" s="17"/>
      <c r="FY116" s="17"/>
      <c r="FZ116" s="17"/>
      <c r="GA116" s="17"/>
      <c r="GB116" s="17"/>
      <c r="GC116" s="17"/>
      <c r="GD116" s="17"/>
      <c r="GE116" s="17"/>
      <c r="GF116" s="17"/>
      <c r="GG116" s="17"/>
      <c r="GH116" s="17"/>
      <c r="GI116" s="17"/>
      <c r="GJ116" s="17"/>
      <c r="GK116" s="17"/>
      <c r="GL116" s="17"/>
      <c r="GM116" s="17"/>
      <c r="GN116" s="17"/>
      <c r="GO116" s="17"/>
      <c r="GP116" s="17"/>
      <c r="GQ116" s="17"/>
      <c r="GR116" s="17"/>
      <c r="GS116" s="17"/>
      <c r="GT116" s="17"/>
      <c r="GU116" s="17"/>
      <c r="GV116" s="17"/>
      <c r="GW116" s="17"/>
      <c r="GX116" s="17"/>
      <c r="GY116" s="17"/>
      <c r="GZ116" s="17"/>
      <c r="HA116" s="17"/>
      <c r="HB116" s="17"/>
      <c r="HC116" s="17"/>
      <c r="HD116" s="17"/>
      <c r="HE116" s="17"/>
      <c r="HF116" s="17"/>
      <c r="HG116" s="17"/>
      <c r="HH116" s="17"/>
      <c r="HI116" s="17"/>
      <c r="HJ116" s="17"/>
      <c r="HK116" s="17"/>
      <c r="HL116" s="17"/>
      <c r="HM116" s="17"/>
      <c r="HN116" s="17"/>
      <c r="HO116" s="17"/>
      <c r="HP116" s="17"/>
      <c r="HQ116" s="17"/>
      <c r="HR116" s="17"/>
      <c r="HS116" s="17"/>
      <c r="HT116" s="17"/>
      <c r="HU116" s="17"/>
      <c r="HV116" s="17"/>
    </row>
    <row r="117" spans="1:230" s="23" customFormat="1" ht="15" customHeight="1">
      <c r="A117" s="42"/>
      <c r="B117" s="17"/>
      <c r="C117" s="22"/>
      <c r="D117" s="22"/>
      <c r="E117" s="17"/>
      <c r="F117" s="17"/>
      <c r="G117" s="17"/>
      <c r="H117" s="17"/>
      <c r="I117" s="17"/>
      <c r="J117" s="17"/>
      <c r="K117" s="80"/>
      <c r="L117" s="80"/>
      <c r="M117" s="22"/>
      <c r="N117" s="22"/>
      <c r="O117" s="22"/>
      <c r="P117" s="22"/>
      <c r="Q117" s="22"/>
      <c r="R117" s="22"/>
      <c r="S117" s="22"/>
      <c r="T117" s="22"/>
      <c r="U117" s="22"/>
      <c r="V117" s="22"/>
      <c r="W117" s="22"/>
      <c r="X117" s="22"/>
      <c r="Y117" s="22"/>
      <c r="Z117" s="22"/>
      <c r="AA117" s="22"/>
      <c r="AB117" s="42"/>
      <c r="AC117" s="17"/>
      <c r="AD117" s="17"/>
      <c r="AE117" s="17"/>
      <c r="AF117" s="17"/>
      <c r="AG117" s="17"/>
      <c r="AH117" s="17"/>
      <c r="AI117" s="17"/>
      <c r="AJ117" s="17"/>
      <c r="AK117" s="17"/>
      <c r="AL117" s="17"/>
      <c r="AM117" s="17"/>
      <c r="AN117" s="17"/>
      <c r="AO117" s="17"/>
      <c r="AP117" s="17"/>
      <c r="AQ117" s="17"/>
      <c r="AR117" s="17"/>
      <c r="AS117" s="17"/>
      <c r="AT117" s="17"/>
      <c r="AU117" s="17"/>
      <c r="AV117" s="17"/>
      <c r="AW117" s="17"/>
      <c r="AX117" s="17"/>
      <c r="AY117" s="17"/>
      <c r="AZ117" s="17"/>
      <c r="BA117" s="17"/>
      <c r="BB117" s="17"/>
      <c r="BC117" s="17"/>
      <c r="BD117" s="17"/>
      <c r="BE117" s="17"/>
      <c r="BF117" s="17"/>
      <c r="BG117" s="17"/>
      <c r="BH117" s="17"/>
      <c r="BI117" s="17"/>
      <c r="BJ117" s="17"/>
      <c r="BK117" s="17"/>
      <c r="BL117" s="17"/>
      <c r="BM117" s="17"/>
      <c r="BN117" s="17"/>
      <c r="BO117" s="17"/>
      <c r="BP117" s="17"/>
      <c r="BQ117" s="17"/>
      <c r="BR117" s="17"/>
      <c r="BS117" s="17"/>
      <c r="BT117" s="17"/>
      <c r="BU117" s="17"/>
      <c r="BV117" s="17"/>
      <c r="BW117" s="17"/>
      <c r="BX117" s="17"/>
      <c r="BY117" s="17"/>
      <c r="BZ117" s="17"/>
      <c r="CA117" s="17"/>
      <c r="CB117" s="17"/>
      <c r="CC117" s="17"/>
      <c r="CD117" s="17"/>
      <c r="CE117" s="17"/>
      <c r="CF117" s="17"/>
      <c r="CG117" s="17"/>
      <c r="CH117" s="17"/>
      <c r="CI117" s="17"/>
      <c r="CJ117" s="17"/>
      <c r="CK117" s="17"/>
      <c r="CL117" s="17"/>
      <c r="CM117" s="17"/>
      <c r="CN117" s="17"/>
      <c r="CO117" s="17"/>
      <c r="CP117" s="17"/>
      <c r="CQ117" s="17"/>
      <c r="CR117" s="17"/>
      <c r="CS117" s="17"/>
      <c r="CT117" s="17"/>
      <c r="CU117" s="17"/>
      <c r="CV117" s="17"/>
      <c r="CW117" s="17"/>
      <c r="CX117" s="17"/>
      <c r="CY117" s="17"/>
      <c r="CZ117" s="17"/>
      <c r="DA117" s="17"/>
      <c r="DB117" s="17"/>
      <c r="DC117" s="17"/>
      <c r="DD117" s="17"/>
      <c r="DE117" s="17"/>
      <c r="DF117" s="17"/>
      <c r="DG117" s="17"/>
      <c r="DH117" s="17"/>
      <c r="DI117" s="17"/>
      <c r="DJ117" s="17"/>
      <c r="DK117" s="17"/>
      <c r="DL117" s="17"/>
      <c r="DM117" s="17"/>
      <c r="DN117" s="17"/>
      <c r="DO117" s="17"/>
      <c r="DP117" s="17"/>
      <c r="DQ117" s="17"/>
      <c r="DR117" s="17"/>
      <c r="DS117" s="17"/>
      <c r="DT117" s="17"/>
      <c r="DU117" s="17"/>
      <c r="DV117" s="17"/>
      <c r="DW117" s="17"/>
      <c r="DX117" s="17"/>
      <c r="DY117" s="17"/>
      <c r="DZ117" s="17"/>
      <c r="EA117" s="17"/>
      <c r="EB117" s="17"/>
      <c r="EC117" s="17"/>
      <c r="ED117" s="17"/>
      <c r="EE117" s="17"/>
      <c r="EF117" s="17"/>
      <c r="EG117" s="17"/>
      <c r="EH117" s="17"/>
      <c r="EI117" s="17"/>
      <c r="EJ117" s="17"/>
      <c r="EK117" s="17"/>
      <c r="EL117" s="17"/>
      <c r="EM117" s="17"/>
      <c r="EN117" s="17"/>
      <c r="EO117" s="17"/>
      <c r="EP117" s="17"/>
      <c r="EQ117" s="17"/>
      <c r="ER117" s="17"/>
      <c r="ES117" s="17"/>
      <c r="ET117" s="17"/>
      <c r="EU117" s="17"/>
      <c r="EV117" s="17"/>
      <c r="EW117" s="17"/>
      <c r="EX117" s="17"/>
      <c r="EY117" s="17"/>
      <c r="EZ117" s="17"/>
      <c r="FA117" s="17"/>
      <c r="FB117" s="17"/>
      <c r="FC117" s="17"/>
      <c r="FD117" s="17"/>
      <c r="FE117" s="17"/>
      <c r="FF117" s="17"/>
      <c r="FG117" s="17"/>
      <c r="FH117" s="17"/>
      <c r="FI117" s="17"/>
      <c r="FJ117" s="17"/>
      <c r="FK117" s="17"/>
      <c r="FL117" s="17"/>
      <c r="FM117" s="17"/>
      <c r="FN117" s="17"/>
      <c r="FO117" s="17"/>
      <c r="FP117" s="17"/>
      <c r="FQ117" s="17"/>
      <c r="FR117" s="17"/>
      <c r="FS117" s="17"/>
      <c r="FT117" s="17"/>
      <c r="FU117" s="17"/>
      <c r="FV117" s="17"/>
      <c r="FW117" s="17"/>
      <c r="FX117" s="17"/>
      <c r="FY117" s="17"/>
      <c r="FZ117" s="17"/>
      <c r="GA117" s="17"/>
      <c r="GB117" s="17"/>
      <c r="GC117" s="17"/>
      <c r="GD117" s="17"/>
      <c r="GE117" s="17"/>
      <c r="GF117" s="17"/>
      <c r="GG117" s="17"/>
      <c r="GH117" s="17"/>
      <c r="GI117" s="17"/>
      <c r="GJ117" s="17"/>
      <c r="GK117" s="17"/>
      <c r="GL117" s="17"/>
      <c r="GM117" s="17"/>
      <c r="GN117" s="17"/>
      <c r="GO117" s="17"/>
      <c r="GP117" s="17"/>
      <c r="GQ117" s="17"/>
      <c r="GR117" s="17"/>
      <c r="GS117" s="17"/>
      <c r="GT117" s="17"/>
      <c r="GU117" s="17"/>
      <c r="GV117" s="17"/>
      <c r="GW117" s="17"/>
      <c r="GX117" s="17"/>
      <c r="GY117" s="17"/>
      <c r="GZ117" s="17"/>
      <c r="HA117" s="17"/>
      <c r="HB117" s="17"/>
      <c r="HC117" s="17"/>
      <c r="HD117" s="17"/>
      <c r="HE117" s="17"/>
      <c r="HF117" s="17"/>
      <c r="HG117" s="17"/>
      <c r="HH117" s="17"/>
      <c r="HI117" s="17"/>
      <c r="HJ117" s="17"/>
      <c r="HK117" s="17"/>
      <c r="HL117" s="17"/>
      <c r="HM117" s="17"/>
      <c r="HN117" s="17"/>
      <c r="HO117" s="17"/>
      <c r="HP117" s="17"/>
      <c r="HQ117" s="17"/>
      <c r="HR117" s="17"/>
      <c r="HS117" s="17"/>
      <c r="HT117" s="17"/>
      <c r="HU117" s="17"/>
      <c r="HV117" s="17"/>
    </row>
    <row r="118" spans="1:230" s="23" customFormat="1" ht="15" customHeight="1">
      <c r="A118" s="42"/>
      <c r="B118" s="17"/>
      <c r="C118" s="22"/>
      <c r="D118" s="22"/>
      <c r="E118" s="129" t="s">
        <v>489</v>
      </c>
      <c r="F118" s="17"/>
      <c r="G118" s="17"/>
      <c r="H118" s="17"/>
      <c r="I118" s="17"/>
      <c r="J118" s="17"/>
      <c r="K118" s="80"/>
      <c r="L118" s="80"/>
      <c r="M118" s="22"/>
      <c r="N118" s="22"/>
      <c r="O118" s="22"/>
      <c r="P118" s="22"/>
      <c r="Q118" s="22"/>
      <c r="R118" s="22"/>
      <c r="S118" s="22"/>
      <c r="T118" s="22"/>
      <c r="U118" s="22"/>
      <c r="V118" s="22"/>
      <c r="W118" s="22"/>
      <c r="X118" s="22"/>
      <c r="Y118" s="22"/>
      <c r="Z118" s="22"/>
      <c r="AA118" s="22"/>
      <c r="AB118" s="42"/>
      <c r="AC118" s="17"/>
      <c r="AD118" s="17"/>
      <c r="AE118" s="17"/>
      <c r="AF118" s="17"/>
      <c r="AG118" s="17"/>
      <c r="AH118" s="17"/>
      <c r="AI118" s="17"/>
      <c r="AJ118" s="17"/>
      <c r="AK118" s="17"/>
      <c r="AL118" s="17"/>
      <c r="AM118" s="17"/>
      <c r="AN118" s="17"/>
      <c r="AO118" s="17"/>
      <c r="AP118" s="17"/>
      <c r="AQ118" s="17"/>
      <c r="AR118" s="17"/>
      <c r="AS118" s="17"/>
      <c r="AT118" s="17"/>
      <c r="AU118" s="17"/>
      <c r="AV118" s="17"/>
      <c r="AW118" s="17"/>
      <c r="AX118" s="17"/>
      <c r="AY118" s="17"/>
      <c r="AZ118" s="17"/>
      <c r="BA118" s="17"/>
      <c r="BB118" s="17"/>
      <c r="BC118" s="17"/>
      <c r="BD118" s="17"/>
      <c r="BE118" s="17"/>
      <c r="BF118" s="17"/>
      <c r="BG118" s="17"/>
      <c r="BH118" s="17"/>
      <c r="BI118" s="17"/>
      <c r="BJ118" s="17"/>
      <c r="BK118" s="17"/>
      <c r="BL118" s="17"/>
      <c r="BM118" s="17"/>
      <c r="BN118" s="17"/>
      <c r="BO118" s="17"/>
      <c r="BP118" s="17"/>
      <c r="BQ118" s="17"/>
      <c r="BR118" s="17"/>
      <c r="BS118" s="17"/>
      <c r="BT118" s="17"/>
      <c r="BU118" s="17"/>
      <c r="BV118" s="17"/>
      <c r="BW118" s="17"/>
      <c r="BX118" s="17"/>
      <c r="BY118" s="17"/>
      <c r="BZ118" s="17"/>
      <c r="CA118" s="17"/>
      <c r="CB118" s="17"/>
      <c r="CC118" s="17"/>
      <c r="CD118" s="17"/>
      <c r="CE118" s="17"/>
      <c r="CF118" s="17"/>
      <c r="CG118" s="17"/>
      <c r="CH118" s="17"/>
      <c r="CI118" s="17"/>
      <c r="CJ118" s="17"/>
      <c r="CK118" s="17"/>
      <c r="CL118" s="17"/>
      <c r="CM118" s="17"/>
      <c r="CN118" s="17"/>
      <c r="CO118" s="17"/>
      <c r="CP118" s="17"/>
      <c r="CQ118" s="17"/>
      <c r="CR118" s="17"/>
      <c r="CS118" s="17"/>
      <c r="CT118" s="17"/>
      <c r="CU118" s="17"/>
      <c r="CV118" s="17"/>
      <c r="CW118" s="17"/>
      <c r="CX118" s="17"/>
      <c r="CY118" s="17"/>
      <c r="CZ118" s="17"/>
      <c r="DA118" s="17"/>
      <c r="DB118" s="17"/>
      <c r="DC118" s="17"/>
      <c r="DD118" s="17"/>
      <c r="DE118" s="17"/>
      <c r="DF118" s="17"/>
      <c r="DG118" s="17"/>
      <c r="DH118" s="17"/>
      <c r="DI118" s="17"/>
      <c r="DJ118" s="17"/>
      <c r="DK118" s="17"/>
      <c r="DL118" s="17"/>
      <c r="DM118" s="17"/>
      <c r="DN118" s="17"/>
      <c r="DO118" s="17"/>
      <c r="DP118" s="17"/>
      <c r="DQ118" s="17"/>
      <c r="DR118" s="17"/>
      <c r="DS118" s="17"/>
      <c r="DT118" s="17"/>
      <c r="DU118" s="17"/>
      <c r="DV118" s="17"/>
      <c r="DW118" s="17"/>
      <c r="DX118" s="17"/>
      <c r="DY118" s="17"/>
      <c r="DZ118" s="17"/>
      <c r="EA118" s="17"/>
      <c r="EB118" s="17"/>
      <c r="EC118" s="17"/>
      <c r="ED118" s="17"/>
      <c r="EE118" s="17"/>
      <c r="EF118" s="17"/>
      <c r="EG118" s="17"/>
      <c r="EH118" s="17"/>
      <c r="EI118" s="17"/>
      <c r="EJ118" s="17"/>
      <c r="EK118" s="17"/>
      <c r="EL118" s="17"/>
      <c r="EM118" s="17"/>
      <c r="EN118" s="17"/>
      <c r="EO118" s="17"/>
      <c r="EP118" s="17"/>
      <c r="EQ118" s="17"/>
      <c r="ER118" s="17"/>
      <c r="ES118" s="17"/>
      <c r="ET118" s="17"/>
      <c r="EU118" s="17"/>
      <c r="EV118" s="17"/>
      <c r="EW118" s="17"/>
      <c r="EX118" s="17"/>
      <c r="EY118" s="17"/>
      <c r="EZ118" s="17"/>
      <c r="FA118" s="17"/>
      <c r="FB118" s="17"/>
      <c r="FC118" s="17"/>
      <c r="FD118" s="17"/>
      <c r="FE118" s="17"/>
      <c r="FF118" s="17"/>
      <c r="FG118" s="17"/>
      <c r="FH118" s="17"/>
      <c r="FI118" s="17"/>
      <c r="FJ118" s="17"/>
      <c r="FK118" s="17"/>
      <c r="FL118" s="17"/>
      <c r="FM118" s="17"/>
      <c r="FN118" s="17"/>
      <c r="FO118" s="17"/>
      <c r="FP118" s="17"/>
      <c r="FQ118" s="17"/>
      <c r="FR118" s="17"/>
      <c r="FS118" s="17"/>
      <c r="FT118" s="17"/>
      <c r="FU118" s="17"/>
      <c r="FV118" s="17"/>
      <c r="FW118" s="17"/>
      <c r="FX118" s="17"/>
      <c r="FY118" s="17"/>
      <c r="FZ118" s="17"/>
      <c r="GA118" s="17"/>
      <c r="GB118" s="17"/>
      <c r="GC118" s="17"/>
      <c r="GD118" s="17"/>
      <c r="GE118" s="17"/>
      <c r="GF118" s="17"/>
      <c r="GG118" s="17"/>
      <c r="GH118" s="17"/>
      <c r="GI118" s="17"/>
      <c r="GJ118" s="17"/>
      <c r="GK118" s="17"/>
      <c r="GL118" s="17"/>
      <c r="GM118" s="17"/>
      <c r="GN118" s="17"/>
      <c r="GO118" s="17"/>
      <c r="GP118" s="17"/>
      <c r="GQ118" s="17"/>
      <c r="GR118" s="17"/>
      <c r="GS118" s="17"/>
      <c r="GT118" s="17"/>
      <c r="GU118" s="17"/>
      <c r="GV118" s="17"/>
      <c r="GW118" s="17"/>
      <c r="GX118" s="17"/>
      <c r="GY118" s="17"/>
      <c r="GZ118" s="17"/>
      <c r="HA118" s="17"/>
      <c r="HB118" s="17"/>
      <c r="HC118" s="17"/>
      <c r="HD118" s="17"/>
      <c r="HE118" s="17"/>
      <c r="HF118" s="17"/>
      <c r="HG118" s="17"/>
      <c r="HH118" s="17"/>
      <c r="HI118" s="17"/>
      <c r="HJ118" s="17"/>
      <c r="HK118" s="17"/>
      <c r="HL118" s="17"/>
      <c r="HM118" s="17"/>
      <c r="HN118" s="17"/>
      <c r="HO118" s="17"/>
      <c r="HP118" s="17"/>
      <c r="HQ118" s="17"/>
      <c r="HR118" s="17"/>
      <c r="HS118" s="17"/>
      <c r="HT118" s="17"/>
      <c r="HU118" s="17"/>
      <c r="HV118" s="17"/>
    </row>
    <row r="119" spans="1:230" s="23" customFormat="1" ht="15" customHeight="1">
      <c r="A119" s="42"/>
      <c r="B119" s="17"/>
      <c r="C119" s="22"/>
      <c r="D119" s="22"/>
      <c r="E119" s="143"/>
      <c r="F119" s="103"/>
      <c r="G119" s="103"/>
      <c r="H119" s="103"/>
      <c r="I119" s="103"/>
      <c r="J119" s="103"/>
      <c r="K119" s="52"/>
      <c r="L119" s="52"/>
      <c r="M119" s="142"/>
      <c r="N119" s="142"/>
      <c r="O119" s="22"/>
      <c r="P119" s="22"/>
      <c r="Q119" s="22"/>
      <c r="R119" s="22"/>
      <c r="S119" s="22"/>
      <c r="T119" s="22"/>
      <c r="U119" s="22"/>
      <c r="V119" s="22"/>
      <c r="W119" s="22"/>
      <c r="X119" s="22"/>
      <c r="Y119" s="22"/>
      <c r="Z119" s="22"/>
      <c r="AA119" s="22"/>
      <c r="AB119" s="42"/>
      <c r="AC119" s="17"/>
      <c r="AD119" s="17"/>
      <c r="AE119" s="17"/>
      <c r="AF119" s="17"/>
      <c r="AG119" s="17"/>
      <c r="AH119" s="17"/>
      <c r="AI119" s="17"/>
      <c r="AJ119" s="17"/>
      <c r="AK119" s="17"/>
      <c r="AL119" s="17"/>
      <c r="AM119" s="17"/>
      <c r="AN119" s="17"/>
      <c r="AO119" s="17"/>
      <c r="AP119" s="17"/>
      <c r="AQ119" s="17"/>
      <c r="AR119" s="17"/>
      <c r="AS119" s="17"/>
      <c r="AT119" s="17"/>
      <c r="AU119" s="17"/>
      <c r="AV119" s="17"/>
      <c r="AW119" s="17"/>
      <c r="AX119" s="17"/>
      <c r="AY119" s="17"/>
      <c r="AZ119" s="17"/>
      <c r="BA119" s="17"/>
      <c r="BB119" s="17"/>
      <c r="BC119" s="17"/>
      <c r="BD119" s="17"/>
      <c r="BE119" s="17"/>
      <c r="BF119" s="17"/>
      <c r="BG119" s="17"/>
      <c r="BH119" s="17"/>
      <c r="BI119" s="17"/>
      <c r="BJ119" s="17"/>
      <c r="BK119" s="17"/>
      <c r="BL119" s="17"/>
      <c r="BM119" s="17"/>
      <c r="BN119" s="17"/>
      <c r="BO119" s="17"/>
      <c r="BP119" s="17"/>
      <c r="BQ119" s="17"/>
      <c r="BR119" s="17"/>
      <c r="BS119" s="17"/>
      <c r="BT119" s="17"/>
      <c r="BU119" s="17"/>
      <c r="BV119" s="17"/>
      <c r="BW119" s="17"/>
      <c r="BX119" s="17"/>
      <c r="BY119" s="17"/>
      <c r="BZ119" s="17"/>
      <c r="CA119" s="17"/>
      <c r="CB119" s="17"/>
      <c r="CC119" s="17"/>
      <c r="CD119" s="17"/>
      <c r="CE119" s="17"/>
      <c r="CF119" s="17"/>
      <c r="CG119" s="17"/>
      <c r="CH119" s="17"/>
      <c r="CI119" s="17"/>
      <c r="CJ119" s="17"/>
      <c r="CK119" s="17"/>
      <c r="CL119" s="17"/>
      <c r="CM119" s="17"/>
      <c r="CN119" s="17"/>
      <c r="CO119" s="17"/>
      <c r="CP119" s="17"/>
      <c r="CQ119" s="17"/>
      <c r="CR119" s="17"/>
      <c r="CS119" s="17"/>
      <c r="CT119" s="17"/>
      <c r="CU119" s="17"/>
      <c r="CV119" s="17"/>
      <c r="CW119" s="17"/>
      <c r="CX119" s="17"/>
      <c r="CY119" s="17"/>
      <c r="CZ119" s="17"/>
      <c r="DA119" s="17"/>
      <c r="DB119" s="17"/>
      <c r="DC119" s="17"/>
      <c r="DD119" s="17"/>
      <c r="DE119" s="17"/>
      <c r="DF119" s="17"/>
      <c r="DG119" s="17"/>
      <c r="DH119" s="17"/>
      <c r="DI119" s="17"/>
      <c r="DJ119" s="17"/>
      <c r="DK119" s="17"/>
      <c r="DL119" s="17"/>
      <c r="DM119" s="17"/>
      <c r="DN119" s="17"/>
      <c r="DO119" s="17"/>
      <c r="DP119" s="17"/>
      <c r="DQ119" s="17"/>
      <c r="DR119" s="17"/>
      <c r="DS119" s="17"/>
      <c r="DT119" s="17"/>
      <c r="DU119" s="17"/>
      <c r="DV119" s="17"/>
      <c r="DW119" s="17"/>
      <c r="DX119" s="17"/>
      <c r="DY119" s="17"/>
      <c r="DZ119" s="17"/>
      <c r="EA119" s="17"/>
      <c r="EB119" s="17"/>
      <c r="EC119" s="17"/>
      <c r="ED119" s="17"/>
      <c r="EE119" s="17"/>
      <c r="EF119" s="17"/>
      <c r="EG119" s="17"/>
      <c r="EH119" s="17"/>
      <c r="EI119" s="17"/>
      <c r="EJ119" s="17"/>
      <c r="EK119" s="17"/>
      <c r="EL119" s="17"/>
      <c r="EM119" s="17"/>
      <c r="EN119" s="17"/>
      <c r="EO119" s="17"/>
      <c r="EP119" s="17"/>
      <c r="EQ119" s="17"/>
      <c r="ER119" s="17"/>
      <c r="ES119" s="17"/>
      <c r="ET119" s="17"/>
      <c r="EU119" s="17"/>
      <c r="EV119" s="17"/>
      <c r="EW119" s="17"/>
      <c r="EX119" s="17"/>
      <c r="EY119" s="17"/>
      <c r="EZ119" s="17"/>
      <c r="FA119" s="17"/>
      <c r="FB119" s="17"/>
      <c r="FC119" s="17"/>
      <c r="FD119" s="17"/>
      <c r="FE119" s="17"/>
      <c r="FF119" s="17"/>
      <c r="FG119" s="17"/>
      <c r="FH119" s="17"/>
      <c r="FI119" s="17"/>
      <c r="FJ119" s="17"/>
      <c r="FK119" s="17"/>
      <c r="FL119" s="17"/>
      <c r="FM119" s="17"/>
      <c r="FN119" s="17"/>
      <c r="FO119" s="17"/>
      <c r="FP119" s="17"/>
      <c r="FQ119" s="17"/>
      <c r="FR119" s="17"/>
      <c r="FS119" s="17"/>
      <c r="FT119" s="17"/>
      <c r="FU119" s="17"/>
      <c r="FV119" s="17"/>
      <c r="FW119" s="17"/>
      <c r="FX119" s="17"/>
      <c r="FY119" s="17"/>
      <c r="FZ119" s="17"/>
      <c r="GA119" s="17"/>
      <c r="GB119" s="17"/>
      <c r="GC119" s="17"/>
      <c r="GD119" s="17"/>
      <c r="GE119" s="17"/>
      <c r="GF119" s="17"/>
      <c r="GG119" s="17"/>
      <c r="GH119" s="17"/>
      <c r="GI119" s="17"/>
      <c r="GJ119" s="17"/>
      <c r="GK119" s="17"/>
      <c r="GL119" s="17"/>
      <c r="GM119" s="17"/>
      <c r="GN119" s="17"/>
      <c r="GO119" s="17"/>
      <c r="GP119" s="17"/>
      <c r="GQ119" s="17"/>
      <c r="GR119" s="17"/>
      <c r="GS119" s="17"/>
      <c r="GT119" s="17"/>
      <c r="GU119" s="17"/>
      <c r="GV119" s="17"/>
      <c r="GW119" s="17"/>
      <c r="GX119" s="17"/>
      <c r="GY119" s="17"/>
      <c r="GZ119" s="17"/>
      <c r="HA119" s="17"/>
      <c r="HB119" s="17"/>
      <c r="HC119" s="17"/>
      <c r="HD119" s="17"/>
      <c r="HE119" s="17"/>
      <c r="HF119" s="17"/>
      <c r="HG119" s="17"/>
      <c r="HH119" s="17"/>
      <c r="HI119" s="17"/>
      <c r="HJ119" s="17"/>
      <c r="HK119" s="17"/>
      <c r="HL119" s="17"/>
      <c r="HM119" s="17"/>
      <c r="HN119" s="17"/>
      <c r="HO119" s="17"/>
      <c r="HP119" s="17"/>
      <c r="HQ119" s="17"/>
      <c r="HR119" s="17"/>
      <c r="HS119" s="17"/>
      <c r="HT119" s="17"/>
      <c r="HU119" s="17"/>
      <c r="HV119" s="17"/>
    </row>
    <row r="120" spans="1:230" s="23" customFormat="1" ht="15" customHeight="1">
      <c r="A120" s="42"/>
      <c r="B120" s="17"/>
      <c r="C120" s="22"/>
      <c r="D120" s="22"/>
      <c r="E120" s="45"/>
      <c r="F120" s="45"/>
      <c r="G120" s="15"/>
      <c r="H120" s="15"/>
      <c r="I120" s="15"/>
      <c r="J120" s="15"/>
      <c r="K120" s="80"/>
      <c r="L120" s="80"/>
      <c r="M120" s="22"/>
      <c r="N120" s="22"/>
      <c r="O120" s="22"/>
      <c r="P120" s="22"/>
      <c r="Q120" s="22"/>
      <c r="R120" s="22"/>
      <c r="S120" s="22"/>
      <c r="T120" s="22"/>
      <c r="U120" s="22"/>
      <c r="V120" s="22"/>
      <c r="W120" s="22"/>
      <c r="X120" s="22"/>
      <c r="Y120" s="22"/>
      <c r="Z120" s="22"/>
      <c r="AA120" s="22"/>
      <c r="AB120" s="42"/>
      <c r="AC120" s="17"/>
      <c r="AD120" s="17"/>
      <c r="AE120" s="17"/>
      <c r="AF120" s="17"/>
      <c r="AG120" s="17"/>
      <c r="AH120" s="17"/>
      <c r="AI120" s="17"/>
      <c r="AJ120" s="17"/>
      <c r="AK120" s="17"/>
      <c r="AL120" s="17"/>
      <c r="AM120" s="17"/>
      <c r="AN120" s="17"/>
      <c r="AO120" s="17"/>
      <c r="AP120" s="17"/>
      <c r="AQ120" s="17"/>
      <c r="AR120" s="17"/>
      <c r="AS120" s="17"/>
      <c r="AT120" s="17"/>
      <c r="AU120" s="17"/>
      <c r="AV120" s="17"/>
      <c r="AW120" s="17"/>
      <c r="AX120" s="17"/>
      <c r="AY120" s="17"/>
      <c r="AZ120" s="17"/>
      <c r="BA120" s="17"/>
      <c r="BB120" s="17"/>
      <c r="BC120" s="17"/>
      <c r="BD120" s="17"/>
      <c r="BE120" s="17"/>
      <c r="BF120" s="17"/>
      <c r="BG120" s="17"/>
      <c r="BH120" s="17"/>
      <c r="BI120" s="17"/>
      <c r="BJ120" s="17"/>
      <c r="BK120" s="17"/>
      <c r="BL120" s="17"/>
      <c r="BM120" s="17"/>
      <c r="BN120" s="17"/>
      <c r="BO120" s="17"/>
      <c r="BP120" s="17"/>
      <c r="BQ120" s="17"/>
      <c r="BR120" s="17"/>
      <c r="BS120" s="17"/>
      <c r="BT120" s="17"/>
      <c r="BU120" s="17"/>
      <c r="BV120" s="17"/>
      <c r="BW120" s="17"/>
      <c r="BX120" s="17"/>
      <c r="BY120" s="17"/>
      <c r="BZ120" s="17"/>
      <c r="CA120" s="17"/>
      <c r="CB120" s="17"/>
      <c r="CC120" s="17"/>
      <c r="CD120" s="17"/>
      <c r="CE120" s="17"/>
      <c r="CF120" s="17"/>
      <c r="CG120" s="17"/>
      <c r="CH120" s="17"/>
      <c r="CI120" s="17"/>
      <c r="CJ120" s="17"/>
      <c r="CK120" s="17"/>
      <c r="CL120" s="17"/>
      <c r="CM120" s="17"/>
      <c r="CN120" s="17"/>
      <c r="CO120" s="17"/>
      <c r="CP120" s="17"/>
      <c r="CQ120" s="17"/>
      <c r="CR120" s="17"/>
      <c r="CS120" s="17"/>
      <c r="CT120" s="17"/>
      <c r="CU120" s="17"/>
      <c r="CV120" s="17"/>
      <c r="CW120" s="17"/>
      <c r="CX120" s="17"/>
      <c r="CY120" s="17"/>
      <c r="CZ120" s="17"/>
      <c r="DA120" s="17"/>
      <c r="DB120" s="17"/>
      <c r="DC120" s="17"/>
      <c r="DD120" s="17"/>
      <c r="DE120" s="17"/>
      <c r="DF120" s="17"/>
      <c r="DG120" s="17"/>
      <c r="DH120" s="17"/>
      <c r="DI120" s="17"/>
      <c r="DJ120" s="17"/>
      <c r="DK120" s="17"/>
      <c r="DL120" s="17"/>
      <c r="DM120" s="17"/>
      <c r="DN120" s="17"/>
      <c r="DO120" s="17"/>
      <c r="DP120" s="17"/>
      <c r="DQ120" s="17"/>
      <c r="DR120" s="17"/>
      <c r="DS120" s="17"/>
      <c r="DT120" s="17"/>
      <c r="DU120" s="17"/>
      <c r="DV120" s="17"/>
      <c r="DW120" s="17"/>
      <c r="DX120" s="17"/>
      <c r="DY120" s="17"/>
      <c r="DZ120" s="17"/>
      <c r="EA120" s="17"/>
      <c r="EB120" s="17"/>
      <c r="EC120" s="17"/>
      <c r="ED120" s="17"/>
      <c r="EE120" s="17"/>
      <c r="EF120" s="17"/>
      <c r="EG120" s="17"/>
      <c r="EH120" s="17"/>
      <c r="EI120" s="17"/>
      <c r="EJ120" s="17"/>
      <c r="EK120" s="17"/>
      <c r="EL120" s="17"/>
      <c r="EM120" s="17"/>
      <c r="EN120" s="17"/>
      <c r="EO120" s="17"/>
      <c r="EP120" s="17"/>
      <c r="EQ120" s="17"/>
      <c r="ER120" s="17"/>
      <c r="ES120" s="17"/>
      <c r="ET120" s="17"/>
      <c r="EU120" s="17"/>
      <c r="EV120" s="17"/>
      <c r="EW120" s="17"/>
      <c r="EX120" s="17"/>
      <c r="EY120" s="17"/>
      <c r="EZ120" s="17"/>
      <c r="FA120" s="17"/>
      <c r="FB120" s="17"/>
      <c r="FC120" s="17"/>
      <c r="FD120" s="17"/>
      <c r="FE120" s="17"/>
      <c r="FF120" s="17"/>
      <c r="FG120" s="17"/>
      <c r="FH120" s="17"/>
      <c r="FI120" s="17"/>
      <c r="FJ120" s="17"/>
      <c r="FK120" s="17"/>
      <c r="FL120" s="17"/>
      <c r="FM120" s="17"/>
      <c r="FN120" s="17"/>
      <c r="FO120" s="17"/>
      <c r="FP120" s="17"/>
      <c r="FQ120" s="17"/>
      <c r="FR120" s="17"/>
      <c r="FS120" s="17"/>
      <c r="FT120" s="17"/>
      <c r="FU120" s="17"/>
      <c r="FV120" s="17"/>
      <c r="FW120" s="17"/>
      <c r="FX120" s="17"/>
      <c r="FY120" s="17"/>
      <c r="FZ120" s="17"/>
      <c r="GA120" s="17"/>
      <c r="GB120" s="17"/>
      <c r="GC120" s="17"/>
      <c r="GD120" s="17"/>
      <c r="GE120" s="17"/>
      <c r="GF120" s="17"/>
      <c r="GG120" s="17"/>
      <c r="GH120" s="17"/>
      <c r="GI120" s="17"/>
      <c r="GJ120" s="17"/>
      <c r="GK120" s="17"/>
      <c r="GL120" s="17"/>
      <c r="GM120" s="17"/>
      <c r="GN120" s="17"/>
      <c r="GO120" s="17"/>
      <c r="GP120" s="17"/>
      <c r="GQ120" s="17"/>
      <c r="GR120" s="17"/>
      <c r="GS120" s="17"/>
      <c r="GT120" s="17"/>
      <c r="GU120" s="17"/>
      <c r="GV120" s="17"/>
      <c r="GW120" s="17"/>
      <c r="GX120" s="17"/>
      <c r="GY120" s="17"/>
      <c r="GZ120" s="17"/>
      <c r="HA120" s="17"/>
      <c r="HB120" s="17"/>
      <c r="HC120" s="17"/>
      <c r="HD120" s="17"/>
      <c r="HE120" s="17"/>
      <c r="HF120" s="17"/>
      <c r="HG120" s="17"/>
      <c r="HH120" s="17"/>
      <c r="HI120" s="17"/>
      <c r="HJ120" s="17"/>
      <c r="HK120" s="17"/>
      <c r="HL120" s="17"/>
      <c r="HM120" s="17"/>
      <c r="HN120" s="17"/>
      <c r="HO120" s="17"/>
      <c r="HP120" s="17"/>
      <c r="HQ120" s="17"/>
      <c r="HR120" s="17"/>
      <c r="HS120" s="17"/>
      <c r="HT120" s="17"/>
      <c r="HU120" s="17"/>
      <c r="HV120" s="17"/>
    </row>
    <row r="121" spans="1:230" s="23" customFormat="1" ht="15" customHeight="1">
      <c r="A121" s="42"/>
      <c r="B121" s="17"/>
      <c r="C121" s="22"/>
      <c r="D121" s="22"/>
      <c r="E121" s="80"/>
      <c r="F121" s="80" t="s">
        <v>474</v>
      </c>
      <c r="G121" s="38"/>
      <c r="H121" s="17"/>
      <c r="I121" s="109"/>
      <c r="J121" s="109"/>
      <c r="K121" s="109"/>
      <c r="L121" s="285" t="s">
        <v>458</v>
      </c>
      <c r="M121" s="285"/>
      <c r="N121" s="109"/>
      <c r="O121" s="22"/>
      <c r="P121" s="22"/>
      <c r="Q121" s="22"/>
      <c r="R121" s="22"/>
      <c r="S121" s="22"/>
      <c r="T121" s="22"/>
      <c r="U121" s="22"/>
      <c r="V121" s="22"/>
      <c r="W121" s="22"/>
      <c r="X121" s="22"/>
      <c r="Y121" s="22"/>
      <c r="Z121" s="22"/>
      <c r="AA121" s="22"/>
      <c r="AB121" s="42"/>
      <c r="AC121" s="17"/>
      <c r="AD121" s="17"/>
      <c r="AE121" s="17"/>
      <c r="AF121" s="17"/>
      <c r="AG121" s="17"/>
      <c r="AH121" s="17"/>
      <c r="AI121" s="17"/>
      <c r="AJ121" s="17"/>
      <c r="AK121" s="17"/>
      <c r="AL121" s="17"/>
      <c r="AM121" s="17"/>
      <c r="AN121" s="17"/>
      <c r="AO121" s="17"/>
      <c r="AP121" s="17"/>
      <c r="AQ121" s="17"/>
      <c r="AR121" s="17"/>
      <c r="AS121" s="17"/>
      <c r="AT121" s="17"/>
      <c r="AU121" s="17"/>
      <c r="AV121" s="17"/>
      <c r="AW121" s="17"/>
      <c r="AX121" s="17"/>
      <c r="AY121" s="17"/>
      <c r="AZ121" s="17"/>
      <c r="BA121" s="17"/>
      <c r="BB121" s="17"/>
      <c r="BC121" s="17"/>
      <c r="BD121" s="17"/>
      <c r="BE121" s="17"/>
      <c r="BF121" s="17"/>
      <c r="BG121" s="17"/>
      <c r="BH121" s="17"/>
      <c r="BI121" s="17"/>
      <c r="BJ121" s="17"/>
      <c r="BK121" s="17"/>
      <c r="BL121" s="17"/>
      <c r="BM121" s="17"/>
      <c r="BN121" s="17"/>
      <c r="BO121" s="17"/>
      <c r="BP121" s="17"/>
      <c r="BQ121" s="17"/>
      <c r="BR121" s="17"/>
      <c r="BS121" s="17"/>
      <c r="BT121" s="17"/>
      <c r="BU121" s="17"/>
      <c r="BV121" s="17"/>
      <c r="BW121" s="17"/>
      <c r="BX121" s="17"/>
      <c r="BY121" s="17"/>
      <c r="BZ121" s="17"/>
      <c r="CA121" s="17"/>
      <c r="CB121" s="17"/>
      <c r="CC121" s="17"/>
      <c r="CD121" s="17"/>
      <c r="CE121" s="17"/>
      <c r="CF121" s="17"/>
      <c r="CG121" s="17"/>
      <c r="CH121" s="17"/>
      <c r="CI121" s="17"/>
      <c r="CJ121" s="17"/>
      <c r="CK121" s="17"/>
      <c r="CL121" s="17"/>
      <c r="CM121" s="17"/>
      <c r="CN121" s="17"/>
      <c r="CO121" s="17"/>
      <c r="CP121" s="17"/>
      <c r="CQ121" s="17"/>
      <c r="CR121" s="17"/>
      <c r="CS121" s="17"/>
      <c r="CT121" s="17"/>
      <c r="CU121" s="17"/>
      <c r="CV121" s="17"/>
      <c r="CW121" s="17"/>
      <c r="CX121" s="17"/>
      <c r="CY121" s="17"/>
      <c r="CZ121" s="17"/>
      <c r="DA121" s="17"/>
      <c r="DB121" s="17"/>
      <c r="DC121" s="17"/>
      <c r="DD121" s="17"/>
      <c r="DE121" s="17"/>
      <c r="DF121" s="17"/>
      <c r="DG121" s="17"/>
      <c r="DH121" s="17"/>
      <c r="DI121" s="17"/>
      <c r="DJ121" s="17"/>
      <c r="DK121" s="17"/>
      <c r="DL121" s="17"/>
      <c r="DM121" s="17"/>
      <c r="DN121" s="17"/>
      <c r="DO121" s="17"/>
      <c r="DP121" s="17"/>
      <c r="DQ121" s="17"/>
      <c r="DR121" s="17"/>
      <c r="DS121" s="17"/>
      <c r="DT121" s="17"/>
      <c r="DU121" s="17"/>
      <c r="DV121" s="17"/>
      <c r="DW121" s="17"/>
      <c r="DX121" s="17"/>
      <c r="DY121" s="17"/>
      <c r="DZ121" s="17"/>
      <c r="EA121" s="17"/>
      <c r="EB121" s="17"/>
      <c r="EC121" s="17"/>
      <c r="ED121" s="17"/>
      <c r="EE121" s="17"/>
      <c r="EF121" s="17"/>
      <c r="EG121" s="17"/>
      <c r="EH121" s="17"/>
      <c r="EI121" s="17"/>
      <c r="EJ121" s="17"/>
      <c r="EK121" s="17"/>
      <c r="EL121" s="17"/>
      <c r="EM121" s="17"/>
      <c r="EN121" s="17"/>
      <c r="EO121" s="17"/>
      <c r="EP121" s="17"/>
      <c r="EQ121" s="17"/>
      <c r="ER121" s="17"/>
      <c r="ES121" s="17"/>
      <c r="ET121" s="17"/>
      <c r="EU121" s="17"/>
      <c r="EV121" s="17"/>
      <c r="EW121" s="17"/>
      <c r="EX121" s="17"/>
      <c r="EY121" s="17"/>
      <c r="EZ121" s="17"/>
      <c r="FA121" s="17"/>
      <c r="FB121" s="17"/>
      <c r="FC121" s="17"/>
      <c r="FD121" s="17"/>
      <c r="FE121" s="17"/>
      <c r="FF121" s="17"/>
      <c r="FG121" s="17"/>
      <c r="FH121" s="17"/>
      <c r="FI121" s="17"/>
      <c r="FJ121" s="17"/>
      <c r="FK121" s="17"/>
      <c r="FL121" s="17"/>
      <c r="FM121" s="17"/>
      <c r="FN121" s="17"/>
      <c r="FO121" s="17"/>
      <c r="FP121" s="17"/>
      <c r="FQ121" s="17"/>
      <c r="FR121" s="17"/>
      <c r="FS121" s="17"/>
      <c r="FT121" s="17"/>
      <c r="FU121" s="17"/>
      <c r="FV121" s="17"/>
      <c r="FW121" s="17"/>
      <c r="FX121" s="17"/>
      <c r="FY121" s="17"/>
      <c r="FZ121" s="17"/>
      <c r="GA121" s="17"/>
      <c r="GB121" s="17"/>
      <c r="GC121" s="17"/>
      <c r="GD121" s="17"/>
      <c r="GE121" s="17"/>
      <c r="GF121" s="17"/>
      <c r="GG121" s="17"/>
      <c r="GH121" s="17"/>
      <c r="GI121" s="17"/>
      <c r="GJ121" s="17"/>
      <c r="GK121" s="17"/>
      <c r="GL121" s="17"/>
      <c r="GM121" s="17"/>
      <c r="GN121" s="17"/>
      <c r="GO121" s="17"/>
      <c r="GP121" s="17"/>
      <c r="GQ121" s="17"/>
      <c r="GR121" s="17"/>
      <c r="GS121" s="17"/>
      <c r="GT121" s="17"/>
      <c r="GU121" s="17"/>
      <c r="GV121" s="17"/>
      <c r="GW121" s="17"/>
      <c r="GX121" s="17"/>
      <c r="GY121" s="17"/>
      <c r="GZ121" s="17"/>
      <c r="HA121" s="17"/>
      <c r="HB121" s="17"/>
      <c r="HC121" s="17"/>
      <c r="HD121" s="17"/>
      <c r="HE121" s="17"/>
      <c r="HF121" s="17"/>
      <c r="HG121" s="17"/>
      <c r="HH121" s="17"/>
      <c r="HI121" s="17"/>
      <c r="HJ121" s="17"/>
      <c r="HK121" s="17"/>
      <c r="HL121" s="17"/>
      <c r="HM121" s="17"/>
      <c r="HN121" s="17"/>
      <c r="HO121" s="17"/>
      <c r="HP121" s="17"/>
      <c r="HQ121" s="17"/>
      <c r="HR121" s="17"/>
      <c r="HS121" s="17"/>
      <c r="HT121" s="17"/>
      <c r="HU121" s="17"/>
      <c r="HV121" s="17"/>
    </row>
    <row r="122" spans="1:230" s="23" customFormat="1" ht="15" customHeight="1">
      <c r="A122" s="42"/>
      <c r="B122" s="17"/>
      <c r="C122" s="22"/>
      <c r="D122" s="22"/>
      <c r="E122" s="75"/>
      <c r="F122" s="75"/>
      <c r="G122" s="17"/>
      <c r="H122" s="17"/>
      <c r="I122" s="17"/>
      <c r="J122" s="17"/>
      <c r="K122" s="80"/>
      <c r="L122" s="80"/>
      <c r="M122" s="22"/>
      <c r="N122" s="22"/>
      <c r="O122" s="22"/>
      <c r="P122" s="22"/>
      <c r="Q122" s="22"/>
      <c r="R122" s="22"/>
      <c r="S122" s="22"/>
      <c r="T122" s="22"/>
      <c r="U122" s="22"/>
      <c r="V122" s="22"/>
      <c r="W122" s="22"/>
      <c r="X122" s="22"/>
      <c r="Y122" s="22"/>
      <c r="Z122" s="22"/>
      <c r="AA122" s="22"/>
      <c r="AB122" s="42"/>
      <c r="AC122" s="17"/>
      <c r="AD122" s="17"/>
      <c r="AE122" s="17"/>
      <c r="AF122" s="17"/>
      <c r="AG122" s="17"/>
      <c r="AH122" s="17"/>
      <c r="AI122" s="17"/>
      <c r="AJ122" s="17"/>
      <c r="AK122" s="17"/>
      <c r="AL122" s="17"/>
      <c r="AM122" s="17"/>
      <c r="AN122" s="17"/>
      <c r="AO122" s="17"/>
      <c r="AP122" s="17"/>
      <c r="AQ122" s="17"/>
      <c r="AR122" s="17"/>
      <c r="AS122" s="17"/>
      <c r="AT122" s="17"/>
      <c r="AU122" s="17"/>
      <c r="AV122" s="17"/>
      <c r="AW122" s="17"/>
      <c r="AX122" s="17"/>
      <c r="AY122" s="17"/>
      <c r="AZ122" s="17"/>
      <c r="BA122" s="17"/>
      <c r="BB122" s="17"/>
      <c r="BC122" s="17"/>
      <c r="BD122" s="17"/>
      <c r="BE122" s="17"/>
      <c r="BF122" s="17"/>
      <c r="BG122" s="17"/>
      <c r="BH122" s="17"/>
      <c r="BI122" s="17"/>
      <c r="BJ122" s="17"/>
      <c r="BK122" s="17"/>
      <c r="BL122" s="17"/>
      <c r="BM122" s="17"/>
      <c r="BN122" s="17"/>
      <c r="BO122" s="17"/>
      <c r="BP122" s="17"/>
      <c r="BQ122" s="17"/>
      <c r="BR122" s="17"/>
      <c r="BS122" s="17"/>
      <c r="BT122" s="17"/>
      <c r="BU122" s="17"/>
      <c r="BV122" s="17"/>
      <c r="BW122" s="17"/>
      <c r="BX122" s="17"/>
      <c r="BY122" s="17"/>
      <c r="BZ122" s="17"/>
      <c r="CA122" s="17"/>
      <c r="CB122" s="17"/>
      <c r="CC122" s="17"/>
      <c r="CD122" s="17"/>
      <c r="CE122" s="17"/>
      <c r="CF122" s="17"/>
      <c r="CG122" s="17"/>
      <c r="CH122" s="17"/>
      <c r="CI122" s="17"/>
      <c r="CJ122" s="17"/>
      <c r="CK122" s="17"/>
      <c r="CL122" s="17"/>
      <c r="CM122" s="17"/>
      <c r="CN122" s="17"/>
      <c r="CO122" s="17"/>
      <c r="CP122" s="17"/>
      <c r="CQ122" s="17"/>
      <c r="CR122" s="17"/>
      <c r="CS122" s="17"/>
      <c r="CT122" s="17"/>
      <c r="CU122" s="17"/>
      <c r="CV122" s="17"/>
      <c r="CW122" s="17"/>
      <c r="CX122" s="17"/>
      <c r="CY122" s="17"/>
      <c r="CZ122" s="17"/>
      <c r="DA122" s="17"/>
      <c r="DB122" s="17"/>
      <c r="DC122" s="17"/>
      <c r="DD122" s="17"/>
      <c r="DE122" s="17"/>
      <c r="DF122" s="17"/>
      <c r="DG122" s="17"/>
      <c r="DH122" s="17"/>
      <c r="DI122" s="17"/>
      <c r="DJ122" s="17"/>
      <c r="DK122" s="17"/>
      <c r="DL122" s="17"/>
      <c r="DM122" s="17"/>
      <c r="DN122" s="17"/>
      <c r="DO122" s="17"/>
      <c r="DP122" s="17"/>
      <c r="DQ122" s="17"/>
      <c r="DR122" s="17"/>
      <c r="DS122" s="17"/>
      <c r="DT122" s="17"/>
      <c r="DU122" s="17"/>
      <c r="DV122" s="17"/>
      <c r="DW122" s="17"/>
      <c r="DX122" s="17"/>
      <c r="DY122" s="17"/>
      <c r="DZ122" s="17"/>
      <c r="EA122" s="17"/>
      <c r="EB122" s="17"/>
      <c r="EC122" s="17"/>
      <c r="ED122" s="17"/>
      <c r="EE122" s="17"/>
      <c r="EF122" s="17"/>
      <c r="EG122" s="17"/>
      <c r="EH122" s="17"/>
      <c r="EI122" s="17"/>
      <c r="EJ122" s="17"/>
      <c r="EK122" s="17"/>
      <c r="EL122" s="17"/>
      <c r="EM122" s="17"/>
      <c r="EN122" s="17"/>
      <c r="EO122" s="17"/>
      <c r="EP122" s="17"/>
      <c r="EQ122" s="17"/>
      <c r="ER122" s="17"/>
      <c r="ES122" s="17"/>
      <c r="ET122" s="17"/>
      <c r="EU122" s="17"/>
      <c r="EV122" s="17"/>
      <c r="EW122" s="17"/>
      <c r="EX122" s="17"/>
      <c r="EY122" s="17"/>
      <c r="EZ122" s="17"/>
      <c r="FA122" s="17"/>
      <c r="FB122" s="17"/>
      <c r="FC122" s="17"/>
      <c r="FD122" s="17"/>
      <c r="FE122" s="17"/>
      <c r="FF122" s="17"/>
      <c r="FG122" s="17"/>
      <c r="FH122" s="17"/>
      <c r="FI122" s="17"/>
      <c r="FJ122" s="17"/>
      <c r="FK122" s="17"/>
      <c r="FL122" s="17"/>
      <c r="FM122" s="17"/>
      <c r="FN122" s="17"/>
      <c r="FO122" s="17"/>
      <c r="FP122" s="17"/>
      <c r="FQ122" s="17"/>
      <c r="FR122" s="17"/>
      <c r="FS122" s="17"/>
      <c r="FT122" s="17"/>
      <c r="FU122" s="17"/>
      <c r="FV122" s="17"/>
      <c r="FW122" s="17"/>
      <c r="FX122" s="17"/>
      <c r="FY122" s="17"/>
      <c r="FZ122" s="17"/>
      <c r="GA122" s="17"/>
      <c r="GB122" s="17"/>
      <c r="GC122" s="17"/>
      <c r="GD122" s="17"/>
      <c r="GE122" s="17"/>
      <c r="GF122" s="17"/>
      <c r="GG122" s="17"/>
      <c r="GH122" s="17"/>
      <c r="GI122" s="17"/>
      <c r="GJ122" s="17"/>
      <c r="GK122" s="17"/>
      <c r="GL122" s="17"/>
      <c r="GM122" s="17"/>
      <c r="GN122" s="17"/>
      <c r="GO122" s="17"/>
      <c r="GP122" s="17"/>
      <c r="GQ122" s="17"/>
      <c r="GR122" s="17"/>
      <c r="GS122" s="17"/>
      <c r="GT122" s="17"/>
      <c r="GU122" s="17"/>
      <c r="GV122" s="17"/>
      <c r="GW122" s="17"/>
      <c r="GX122" s="17"/>
      <c r="GY122" s="17"/>
      <c r="GZ122" s="17"/>
      <c r="HA122" s="17"/>
      <c r="HB122" s="17"/>
      <c r="HC122" s="17"/>
      <c r="HD122" s="17"/>
      <c r="HE122" s="17"/>
      <c r="HF122" s="17"/>
      <c r="HG122" s="17"/>
      <c r="HH122" s="17"/>
      <c r="HI122" s="17"/>
      <c r="HJ122" s="17"/>
      <c r="HK122" s="17"/>
      <c r="HL122" s="17"/>
      <c r="HM122" s="17"/>
      <c r="HN122" s="17"/>
      <c r="HO122" s="17"/>
      <c r="HP122" s="17"/>
      <c r="HQ122" s="17"/>
      <c r="HR122" s="17"/>
      <c r="HS122" s="17"/>
      <c r="HT122" s="17"/>
      <c r="HU122" s="17"/>
      <c r="HV122" s="17"/>
    </row>
    <row r="123" spans="1:230" s="23" customFormat="1" ht="15" customHeight="1">
      <c r="A123" s="42"/>
      <c r="B123" s="17"/>
      <c r="C123" s="22"/>
      <c r="D123" s="22"/>
      <c r="E123" s="129"/>
      <c r="F123" s="17"/>
      <c r="G123" s="17"/>
      <c r="H123" s="17"/>
      <c r="I123" s="17"/>
      <c r="J123" s="17"/>
      <c r="K123" s="80"/>
      <c r="L123" s="80"/>
      <c r="M123" s="22"/>
      <c r="N123" s="22"/>
      <c r="O123" s="22"/>
      <c r="P123" s="22"/>
      <c r="Q123" s="22"/>
      <c r="R123" s="22"/>
      <c r="S123" s="22"/>
      <c r="T123" s="22"/>
      <c r="U123" s="22"/>
      <c r="V123" s="22"/>
      <c r="W123" s="22"/>
      <c r="X123" s="22"/>
      <c r="Y123" s="22"/>
      <c r="Z123" s="22"/>
      <c r="AA123" s="22"/>
      <c r="AB123" s="42"/>
      <c r="AC123" s="17"/>
      <c r="AD123" s="17"/>
      <c r="AE123" s="17"/>
      <c r="AF123" s="17"/>
      <c r="AG123" s="17"/>
      <c r="AH123" s="17"/>
      <c r="AI123" s="17"/>
      <c r="AJ123" s="17"/>
      <c r="AK123" s="17"/>
      <c r="AL123" s="17"/>
      <c r="AM123" s="17"/>
      <c r="AN123" s="17"/>
      <c r="AO123" s="17"/>
      <c r="AP123" s="17"/>
      <c r="AQ123" s="17"/>
      <c r="AR123" s="17"/>
      <c r="AS123" s="17"/>
      <c r="AT123" s="17"/>
      <c r="AU123" s="17"/>
      <c r="AV123" s="17"/>
      <c r="AW123" s="17"/>
      <c r="AX123" s="17"/>
      <c r="AY123" s="17"/>
      <c r="AZ123" s="17"/>
      <c r="BA123" s="17"/>
      <c r="BB123" s="17"/>
      <c r="BC123" s="17"/>
      <c r="BD123" s="17"/>
      <c r="BE123" s="17"/>
      <c r="BF123" s="17"/>
      <c r="BG123" s="17"/>
      <c r="BH123" s="17"/>
      <c r="BI123" s="17"/>
      <c r="BJ123" s="17"/>
      <c r="BK123" s="17"/>
      <c r="BL123" s="17"/>
      <c r="BM123" s="17"/>
      <c r="BN123" s="17"/>
      <c r="BO123" s="17"/>
      <c r="BP123" s="17"/>
      <c r="BQ123" s="17"/>
      <c r="BR123" s="17"/>
      <c r="BS123" s="17"/>
      <c r="BT123" s="17"/>
      <c r="BU123" s="17"/>
      <c r="BV123" s="17"/>
      <c r="BW123" s="17"/>
      <c r="BX123" s="17"/>
      <c r="BY123" s="17"/>
      <c r="BZ123" s="17"/>
      <c r="CA123" s="17"/>
      <c r="CB123" s="17"/>
      <c r="CC123" s="17"/>
      <c r="CD123" s="17"/>
      <c r="CE123" s="17"/>
      <c r="CF123" s="17"/>
      <c r="CG123" s="17"/>
      <c r="CH123" s="17"/>
      <c r="CI123" s="17"/>
      <c r="CJ123" s="17"/>
      <c r="CK123" s="17"/>
      <c r="CL123" s="17"/>
      <c r="CM123" s="17"/>
      <c r="CN123" s="17"/>
      <c r="CO123" s="17"/>
      <c r="CP123" s="17"/>
      <c r="CQ123" s="17"/>
      <c r="CR123" s="17"/>
      <c r="CS123" s="17"/>
      <c r="CT123" s="17"/>
      <c r="CU123" s="17"/>
      <c r="CV123" s="17"/>
      <c r="CW123" s="17"/>
      <c r="CX123" s="17"/>
      <c r="CY123" s="17"/>
      <c r="CZ123" s="17"/>
      <c r="DA123" s="17"/>
      <c r="DB123" s="17"/>
      <c r="DC123" s="17"/>
      <c r="DD123" s="17"/>
      <c r="DE123" s="17"/>
      <c r="DF123" s="17"/>
      <c r="DG123" s="17"/>
      <c r="DH123" s="17"/>
      <c r="DI123" s="17"/>
      <c r="DJ123" s="17"/>
      <c r="DK123" s="17"/>
      <c r="DL123" s="17"/>
      <c r="DM123" s="17"/>
      <c r="DN123" s="17"/>
      <c r="DO123" s="17"/>
      <c r="DP123" s="17"/>
      <c r="DQ123" s="17"/>
      <c r="DR123" s="17"/>
      <c r="DS123" s="17"/>
      <c r="DT123" s="17"/>
      <c r="DU123" s="17"/>
      <c r="DV123" s="17"/>
      <c r="DW123" s="17"/>
      <c r="DX123" s="17"/>
      <c r="DY123" s="17"/>
      <c r="DZ123" s="17"/>
      <c r="EA123" s="17"/>
      <c r="EB123" s="17"/>
      <c r="EC123" s="17"/>
      <c r="ED123" s="17"/>
      <c r="EE123" s="17"/>
      <c r="EF123" s="17"/>
      <c r="EG123" s="17"/>
      <c r="EH123" s="17"/>
      <c r="EI123" s="17"/>
      <c r="EJ123" s="17"/>
      <c r="EK123" s="17"/>
      <c r="EL123" s="17"/>
      <c r="EM123" s="17"/>
      <c r="EN123" s="17"/>
      <c r="EO123" s="17"/>
      <c r="EP123" s="17"/>
      <c r="EQ123" s="17"/>
      <c r="ER123" s="17"/>
      <c r="ES123" s="17"/>
      <c r="ET123" s="17"/>
      <c r="EU123" s="17"/>
      <c r="EV123" s="17"/>
      <c r="EW123" s="17"/>
      <c r="EX123" s="17"/>
      <c r="EY123" s="17"/>
      <c r="EZ123" s="17"/>
      <c r="FA123" s="17"/>
      <c r="FB123" s="17"/>
      <c r="FC123" s="17"/>
      <c r="FD123" s="17"/>
      <c r="FE123" s="17"/>
      <c r="FF123" s="17"/>
      <c r="FG123" s="17"/>
      <c r="FH123" s="17"/>
      <c r="FI123" s="17"/>
      <c r="FJ123" s="17"/>
      <c r="FK123" s="17"/>
      <c r="FL123" s="17"/>
      <c r="FM123" s="17"/>
      <c r="FN123" s="17"/>
      <c r="FO123" s="17"/>
      <c r="FP123" s="17"/>
      <c r="FQ123" s="17"/>
      <c r="FR123" s="17"/>
      <c r="FS123" s="17"/>
      <c r="FT123" s="17"/>
      <c r="FU123" s="17"/>
      <c r="FV123" s="17"/>
      <c r="FW123" s="17"/>
      <c r="FX123" s="17"/>
      <c r="FY123" s="17"/>
      <c r="FZ123" s="17"/>
      <c r="GA123" s="17"/>
      <c r="GB123" s="17"/>
      <c r="GC123" s="17"/>
      <c r="GD123" s="17"/>
      <c r="GE123" s="17"/>
      <c r="GF123" s="17"/>
      <c r="GG123" s="17"/>
      <c r="GH123" s="17"/>
      <c r="GI123" s="17"/>
      <c r="GJ123" s="17"/>
      <c r="GK123" s="17"/>
      <c r="GL123" s="17"/>
      <c r="GM123" s="17"/>
      <c r="GN123" s="17"/>
      <c r="GO123" s="17"/>
      <c r="GP123" s="17"/>
      <c r="GQ123" s="17"/>
      <c r="GR123" s="17"/>
      <c r="GS123" s="17"/>
      <c r="GT123" s="17"/>
      <c r="GU123" s="17"/>
      <c r="GV123" s="17"/>
      <c r="GW123" s="17"/>
      <c r="GX123" s="17"/>
      <c r="GY123" s="17"/>
      <c r="GZ123" s="17"/>
      <c r="HA123" s="17"/>
      <c r="HB123" s="17"/>
      <c r="HC123" s="17"/>
      <c r="HD123" s="17"/>
      <c r="HE123" s="17"/>
      <c r="HF123" s="17"/>
      <c r="HG123" s="17"/>
      <c r="HH123" s="17"/>
      <c r="HI123" s="17"/>
      <c r="HJ123" s="17"/>
      <c r="HK123" s="17"/>
      <c r="HL123" s="17"/>
      <c r="HM123" s="17"/>
      <c r="HN123" s="17"/>
      <c r="HO123" s="17"/>
      <c r="HP123" s="17"/>
      <c r="HQ123" s="17"/>
      <c r="HR123" s="17"/>
      <c r="HS123" s="17"/>
      <c r="HT123" s="17"/>
      <c r="HU123" s="17"/>
      <c r="HV123" s="17"/>
    </row>
    <row r="124" spans="1:230" s="23" customFormat="1" ht="15" customHeight="1">
      <c r="A124" s="42"/>
      <c r="B124" s="17"/>
      <c r="C124" s="22"/>
      <c r="D124" s="22"/>
      <c r="E124" s="129"/>
      <c r="F124" s="17"/>
      <c r="G124" s="17"/>
      <c r="H124" s="17"/>
      <c r="I124" s="17"/>
      <c r="J124" s="17"/>
      <c r="K124" s="80"/>
      <c r="L124" s="80"/>
      <c r="M124" s="22"/>
      <c r="N124" s="22"/>
      <c r="O124" s="22"/>
      <c r="P124" s="22"/>
      <c r="Q124" s="22"/>
      <c r="R124" s="22"/>
      <c r="S124" s="22"/>
      <c r="T124" s="22"/>
      <c r="U124" s="22"/>
      <c r="V124" s="22"/>
      <c r="W124" s="22"/>
      <c r="X124" s="22"/>
      <c r="Y124" s="22"/>
      <c r="Z124" s="22"/>
      <c r="AA124" s="22"/>
      <c r="AB124" s="42"/>
      <c r="AC124" s="17"/>
      <c r="AD124" s="17"/>
      <c r="AE124" s="17"/>
      <c r="AF124" s="17"/>
      <c r="AG124" s="17"/>
      <c r="AH124" s="17"/>
      <c r="AI124" s="17"/>
      <c r="AJ124" s="17"/>
      <c r="AK124" s="17"/>
      <c r="AL124" s="17"/>
      <c r="AM124" s="17"/>
      <c r="AN124" s="17"/>
      <c r="AO124" s="17"/>
      <c r="AP124" s="17"/>
      <c r="AQ124" s="17"/>
      <c r="AR124" s="17"/>
      <c r="AS124" s="17"/>
      <c r="AT124" s="17"/>
      <c r="AU124" s="17"/>
      <c r="AV124" s="17"/>
      <c r="AW124" s="17"/>
      <c r="AX124" s="17"/>
      <c r="AY124" s="17"/>
      <c r="AZ124" s="17"/>
      <c r="BA124" s="17"/>
      <c r="BB124" s="17"/>
      <c r="BC124" s="17"/>
      <c r="BD124" s="17"/>
      <c r="BE124" s="17"/>
      <c r="BF124" s="17"/>
      <c r="BG124" s="17"/>
      <c r="BH124" s="17"/>
      <c r="BI124" s="17"/>
      <c r="BJ124" s="17"/>
      <c r="BK124" s="17"/>
      <c r="BL124" s="17"/>
      <c r="BM124" s="17"/>
      <c r="BN124" s="17"/>
      <c r="BO124" s="17"/>
      <c r="BP124" s="17"/>
      <c r="BQ124" s="17"/>
      <c r="BR124" s="17"/>
      <c r="BS124" s="17"/>
      <c r="BT124" s="17"/>
      <c r="BU124" s="17"/>
      <c r="BV124" s="17"/>
      <c r="BW124" s="17"/>
      <c r="BX124" s="17"/>
      <c r="BY124" s="17"/>
      <c r="BZ124" s="17"/>
      <c r="CA124" s="17"/>
      <c r="CB124" s="17"/>
      <c r="CC124" s="17"/>
      <c r="CD124" s="17"/>
      <c r="CE124" s="17"/>
      <c r="CF124" s="17"/>
      <c r="CG124" s="17"/>
      <c r="CH124" s="17"/>
      <c r="CI124" s="17"/>
      <c r="CJ124" s="17"/>
      <c r="CK124" s="17"/>
      <c r="CL124" s="17"/>
      <c r="CM124" s="17"/>
      <c r="CN124" s="17"/>
      <c r="CO124" s="17"/>
      <c r="CP124" s="17"/>
      <c r="CQ124" s="17"/>
      <c r="CR124" s="17"/>
      <c r="CS124" s="17"/>
      <c r="CT124" s="17"/>
      <c r="CU124" s="17"/>
      <c r="CV124" s="17"/>
      <c r="CW124" s="17"/>
      <c r="CX124" s="17"/>
      <c r="CY124" s="17"/>
      <c r="CZ124" s="17"/>
      <c r="DA124" s="17"/>
      <c r="DB124" s="17"/>
      <c r="DC124" s="17"/>
      <c r="DD124" s="17"/>
      <c r="DE124" s="17"/>
      <c r="DF124" s="17"/>
      <c r="DG124" s="17"/>
      <c r="DH124" s="17"/>
      <c r="DI124" s="17"/>
      <c r="DJ124" s="17"/>
      <c r="DK124" s="17"/>
      <c r="DL124" s="17"/>
      <c r="DM124" s="17"/>
      <c r="DN124" s="17"/>
      <c r="DO124" s="17"/>
      <c r="DP124" s="17"/>
      <c r="DQ124" s="17"/>
      <c r="DR124" s="17"/>
      <c r="DS124" s="17"/>
      <c r="DT124" s="17"/>
      <c r="DU124" s="17"/>
      <c r="DV124" s="17"/>
      <c r="DW124" s="17"/>
      <c r="DX124" s="17"/>
      <c r="DY124" s="17"/>
      <c r="DZ124" s="17"/>
      <c r="EA124" s="17"/>
      <c r="EB124" s="17"/>
      <c r="EC124" s="17"/>
      <c r="ED124" s="17"/>
      <c r="EE124" s="17"/>
      <c r="EF124" s="17"/>
      <c r="EG124" s="17"/>
      <c r="EH124" s="17"/>
      <c r="EI124" s="17"/>
      <c r="EJ124" s="17"/>
      <c r="EK124" s="17"/>
      <c r="EL124" s="17"/>
      <c r="EM124" s="17"/>
      <c r="EN124" s="17"/>
      <c r="EO124" s="17"/>
      <c r="EP124" s="17"/>
      <c r="EQ124" s="17"/>
      <c r="ER124" s="17"/>
      <c r="ES124" s="17"/>
      <c r="ET124" s="17"/>
      <c r="EU124" s="17"/>
      <c r="EV124" s="17"/>
      <c r="EW124" s="17"/>
      <c r="EX124" s="17"/>
      <c r="EY124" s="17"/>
      <c r="EZ124" s="17"/>
      <c r="FA124" s="17"/>
      <c r="FB124" s="17"/>
      <c r="FC124" s="17"/>
      <c r="FD124" s="17"/>
      <c r="FE124" s="17"/>
      <c r="FF124" s="17"/>
      <c r="FG124" s="17"/>
      <c r="FH124" s="17"/>
      <c r="FI124" s="17"/>
      <c r="FJ124" s="17"/>
      <c r="FK124" s="17"/>
      <c r="FL124" s="17"/>
      <c r="FM124" s="17"/>
      <c r="FN124" s="17"/>
      <c r="FO124" s="17"/>
      <c r="FP124" s="17"/>
      <c r="FQ124" s="17"/>
      <c r="FR124" s="17"/>
      <c r="FS124" s="17"/>
      <c r="FT124" s="17"/>
      <c r="FU124" s="17"/>
      <c r="FV124" s="17"/>
      <c r="FW124" s="17"/>
      <c r="FX124" s="17"/>
      <c r="FY124" s="17"/>
      <c r="FZ124" s="17"/>
      <c r="GA124" s="17"/>
      <c r="GB124" s="17"/>
      <c r="GC124" s="17"/>
      <c r="GD124" s="17"/>
      <c r="GE124" s="17"/>
      <c r="GF124" s="17"/>
      <c r="GG124" s="17"/>
      <c r="GH124" s="17"/>
      <c r="GI124" s="17"/>
      <c r="GJ124" s="17"/>
      <c r="GK124" s="17"/>
      <c r="GL124" s="17"/>
      <c r="GM124" s="17"/>
      <c r="GN124" s="17"/>
      <c r="GO124" s="17"/>
      <c r="GP124" s="17"/>
      <c r="GQ124" s="17"/>
      <c r="GR124" s="17"/>
      <c r="GS124" s="17"/>
      <c r="GT124" s="17"/>
      <c r="GU124" s="17"/>
      <c r="GV124" s="17"/>
      <c r="GW124" s="17"/>
      <c r="GX124" s="17"/>
      <c r="GY124" s="17"/>
      <c r="GZ124" s="17"/>
      <c r="HA124" s="17"/>
      <c r="HB124" s="17"/>
      <c r="HC124" s="17"/>
      <c r="HD124" s="17"/>
      <c r="HE124" s="17"/>
      <c r="HF124" s="17"/>
      <c r="HG124" s="17"/>
      <c r="HH124" s="17"/>
      <c r="HI124" s="17"/>
      <c r="HJ124" s="17"/>
      <c r="HK124" s="17"/>
      <c r="HL124" s="17"/>
      <c r="HM124" s="17"/>
      <c r="HN124" s="17"/>
      <c r="HO124" s="17"/>
      <c r="HP124" s="17"/>
      <c r="HQ124" s="17"/>
      <c r="HR124" s="17"/>
      <c r="HS124" s="17"/>
      <c r="HT124" s="17"/>
      <c r="HU124" s="17"/>
      <c r="HV124" s="17"/>
    </row>
    <row r="125" spans="1:230" s="23" customFormat="1" ht="15" customHeight="1">
      <c r="A125" s="42"/>
      <c r="B125" s="15"/>
      <c r="C125" s="121"/>
      <c r="D125" s="20"/>
      <c r="E125" s="20"/>
      <c r="F125" s="15"/>
      <c r="G125" s="20"/>
      <c r="H125" s="20"/>
      <c r="I125" s="20"/>
      <c r="J125" s="20"/>
      <c r="K125" s="20"/>
      <c r="L125" s="20"/>
      <c r="M125" s="121"/>
      <c r="N125" s="22"/>
      <c r="O125" s="22"/>
      <c r="P125" s="22"/>
      <c r="Q125" s="22"/>
      <c r="R125" s="22"/>
      <c r="S125" s="22"/>
      <c r="T125" s="22"/>
      <c r="U125" s="22"/>
      <c r="V125" s="22"/>
      <c r="W125" s="22"/>
      <c r="X125" s="22"/>
      <c r="Y125" s="22"/>
      <c r="Z125" s="22"/>
      <c r="AA125" s="22"/>
      <c r="AB125" s="42"/>
      <c r="AC125" s="17"/>
      <c r="AD125" s="17"/>
      <c r="AE125" s="17"/>
      <c r="AF125" s="17"/>
      <c r="AG125" s="17"/>
      <c r="AH125" s="17"/>
      <c r="AI125" s="17"/>
      <c r="AJ125" s="17"/>
      <c r="AK125" s="17"/>
      <c r="AL125" s="17"/>
      <c r="AM125" s="17"/>
      <c r="AN125" s="17"/>
      <c r="AO125" s="17"/>
      <c r="AP125" s="17"/>
      <c r="AQ125" s="17"/>
      <c r="AR125" s="17"/>
      <c r="AS125" s="17"/>
      <c r="AT125" s="17"/>
      <c r="AU125" s="17"/>
      <c r="AV125" s="17"/>
      <c r="AW125" s="17"/>
      <c r="AX125" s="17"/>
      <c r="AY125" s="17"/>
      <c r="AZ125" s="17"/>
      <c r="BA125" s="17"/>
      <c r="BB125" s="17"/>
      <c r="BC125" s="17"/>
      <c r="BD125" s="17"/>
      <c r="BE125" s="17"/>
      <c r="BF125" s="17"/>
      <c r="BG125" s="17"/>
      <c r="BH125" s="17"/>
      <c r="BI125" s="17"/>
      <c r="BJ125" s="17"/>
      <c r="BK125" s="17"/>
      <c r="BL125" s="17"/>
      <c r="BM125" s="17"/>
      <c r="BN125" s="17"/>
      <c r="BO125" s="17"/>
      <c r="BP125" s="17"/>
      <c r="BQ125" s="17"/>
      <c r="BR125" s="17"/>
      <c r="BS125" s="17"/>
      <c r="BT125" s="17"/>
      <c r="BU125" s="17"/>
      <c r="BV125" s="17"/>
      <c r="BW125" s="17"/>
      <c r="BX125" s="17"/>
      <c r="BY125" s="17"/>
      <c r="BZ125" s="17"/>
      <c r="CA125" s="17"/>
      <c r="CB125" s="17"/>
      <c r="CC125" s="17"/>
      <c r="CD125" s="17"/>
      <c r="CE125" s="17"/>
      <c r="CF125" s="17"/>
      <c r="CG125" s="17"/>
      <c r="CH125" s="17"/>
      <c r="CI125" s="17"/>
      <c r="CJ125" s="17"/>
      <c r="CK125" s="17"/>
      <c r="CL125" s="17"/>
      <c r="CM125" s="17"/>
      <c r="CN125" s="17"/>
      <c r="CO125" s="17"/>
      <c r="CP125" s="17"/>
      <c r="CQ125" s="17"/>
      <c r="CR125" s="17"/>
      <c r="CS125" s="17"/>
      <c r="CT125" s="17"/>
      <c r="CU125" s="17"/>
      <c r="CV125" s="17"/>
      <c r="CW125" s="17"/>
      <c r="CX125" s="17"/>
      <c r="CY125" s="17"/>
      <c r="CZ125" s="17"/>
      <c r="DA125" s="17"/>
      <c r="DB125" s="17"/>
      <c r="DC125" s="17"/>
      <c r="DD125" s="17"/>
      <c r="DE125" s="17"/>
      <c r="DF125" s="17"/>
      <c r="DG125" s="17"/>
      <c r="DH125" s="17"/>
      <c r="DI125" s="17"/>
      <c r="DJ125" s="17"/>
      <c r="DK125" s="17"/>
      <c r="DL125" s="17"/>
      <c r="DM125" s="17"/>
      <c r="DN125" s="17"/>
      <c r="DO125" s="17"/>
      <c r="DP125" s="17"/>
      <c r="DQ125" s="17"/>
      <c r="DR125" s="17"/>
      <c r="DS125" s="17"/>
      <c r="DT125" s="17"/>
      <c r="DU125" s="17"/>
      <c r="DV125" s="17"/>
      <c r="DW125" s="17"/>
      <c r="DX125" s="17"/>
      <c r="DY125" s="17"/>
      <c r="DZ125" s="17"/>
      <c r="EA125" s="17"/>
      <c r="EB125" s="17"/>
      <c r="EC125" s="17"/>
      <c r="ED125" s="17"/>
      <c r="EE125" s="17"/>
      <c r="EF125" s="17"/>
      <c r="EG125" s="17"/>
      <c r="EH125" s="17"/>
      <c r="EI125" s="17"/>
      <c r="EJ125" s="17"/>
      <c r="EK125" s="17"/>
      <c r="EL125" s="17"/>
      <c r="EM125" s="17"/>
      <c r="EN125" s="17"/>
      <c r="EO125" s="17"/>
      <c r="EP125" s="17"/>
      <c r="EQ125" s="17"/>
      <c r="ER125" s="17"/>
      <c r="ES125" s="17"/>
      <c r="ET125" s="17"/>
      <c r="EU125" s="17"/>
      <c r="EV125" s="17"/>
      <c r="EW125" s="17"/>
      <c r="EX125" s="17"/>
      <c r="EY125" s="17"/>
      <c r="EZ125" s="17"/>
      <c r="FA125" s="17"/>
      <c r="FB125" s="17"/>
      <c r="FC125" s="17"/>
      <c r="FD125" s="17"/>
      <c r="FE125" s="17"/>
      <c r="FF125" s="17"/>
      <c r="FG125" s="17"/>
      <c r="FH125" s="17"/>
      <c r="FI125" s="17"/>
      <c r="FJ125" s="17"/>
      <c r="FK125" s="17"/>
      <c r="FL125" s="17"/>
      <c r="FM125" s="17"/>
      <c r="FN125" s="17"/>
      <c r="FO125" s="17"/>
      <c r="FP125" s="17"/>
      <c r="FQ125" s="17"/>
      <c r="FR125" s="17"/>
      <c r="FS125" s="17"/>
      <c r="FT125" s="17"/>
      <c r="FU125" s="17"/>
      <c r="FV125" s="17"/>
      <c r="FW125" s="17"/>
      <c r="FX125" s="17"/>
      <c r="FY125" s="17"/>
      <c r="FZ125" s="17"/>
      <c r="GA125" s="17"/>
      <c r="GB125" s="17"/>
      <c r="GC125" s="17"/>
      <c r="GD125" s="17"/>
      <c r="GE125" s="17"/>
      <c r="GF125" s="17"/>
      <c r="GG125" s="17"/>
      <c r="GH125" s="17"/>
      <c r="GI125" s="17"/>
      <c r="GJ125" s="17"/>
      <c r="GK125" s="17"/>
      <c r="GL125" s="17"/>
      <c r="GM125" s="17"/>
      <c r="GN125" s="17"/>
      <c r="GO125" s="17"/>
      <c r="GP125" s="17"/>
      <c r="GQ125" s="17"/>
      <c r="GR125" s="17"/>
      <c r="GS125" s="17"/>
      <c r="GT125" s="17"/>
      <c r="GU125" s="17"/>
      <c r="GV125" s="17"/>
      <c r="GW125" s="17"/>
      <c r="GX125" s="17"/>
      <c r="GY125" s="17"/>
      <c r="GZ125" s="17"/>
      <c r="HA125" s="17"/>
      <c r="HB125" s="17"/>
      <c r="HC125" s="17"/>
      <c r="HD125" s="17"/>
      <c r="HE125" s="17"/>
      <c r="HF125" s="17"/>
      <c r="HG125" s="17"/>
      <c r="HH125" s="17"/>
      <c r="HI125" s="17"/>
      <c r="HJ125" s="17"/>
      <c r="HK125" s="17"/>
      <c r="HL125" s="17"/>
      <c r="HM125" s="17"/>
      <c r="HN125" s="17"/>
      <c r="HO125" s="17"/>
      <c r="HP125" s="17"/>
      <c r="HQ125" s="17"/>
      <c r="HR125" s="17"/>
      <c r="HS125" s="17"/>
      <c r="HT125" s="17"/>
      <c r="HU125" s="17"/>
      <c r="HV125" s="17"/>
    </row>
    <row r="126" spans="1:230" s="23" customFormat="1" ht="15" customHeight="1">
      <c r="A126" s="42"/>
      <c r="B126" s="15"/>
      <c r="C126" s="45"/>
      <c r="D126" s="125" t="s">
        <v>526</v>
      </c>
      <c r="E126" s="55"/>
      <c r="F126" s="54"/>
      <c r="G126" s="54"/>
      <c r="H126" s="55"/>
      <c r="I126" s="125" t="s">
        <v>527</v>
      </c>
      <c r="J126" s="55"/>
      <c r="K126" s="55"/>
      <c r="L126" s="125" t="s">
        <v>533</v>
      </c>
      <c r="M126" s="55"/>
      <c r="N126" s="55"/>
      <c r="O126" s="125" t="s">
        <v>534</v>
      </c>
      <c r="P126" s="55"/>
      <c r="Q126" s="55"/>
      <c r="R126" s="22"/>
      <c r="S126" s="22"/>
      <c r="T126" s="22"/>
      <c r="U126" s="22"/>
      <c r="V126" s="22"/>
      <c r="W126" s="22"/>
      <c r="X126" s="22"/>
      <c r="Y126" s="22"/>
      <c r="Z126" s="22"/>
      <c r="AA126" s="22"/>
      <c r="AB126" s="42"/>
      <c r="AC126" s="17"/>
      <c r="AD126" s="17"/>
      <c r="AE126" s="17"/>
      <c r="AF126" s="17"/>
      <c r="AG126" s="17"/>
      <c r="AH126" s="17"/>
      <c r="AI126" s="17"/>
      <c r="AJ126" s="17"/>
      <c r="AK126" s="17"/>
      <c r="AL126" s="17"/>
      <c r="AM126" s="17"/>
      <c r="AN126" s="17"/>
      <c r="AO126" s="17"/>
      <c r="AP126" s="17"/>
      <c r="AQ126" s="17"/>
      <c r="AR126" s="17"/>
      <c r="AS126" s="17"/>
      <c r="AT126" s="17"/>
      <c r="AU126" s="17"/>
      <c r="AV126" s="17"/>
      <c r="AW126" s="17"/>
      <c r="AX126" s="17"/>
      <c r="AY126" s="17"/>
      <c r="AZ126" s="17"/>
      <c r="BA126" s="17"/>
      <c r="BB126" s="17"/>
      <c r="BC126" s="17"/>
      <c r="BD126" s="17"/>
      <c r="BE126" s="17"/>
      <c r="BF126" s="17"/>
      <c r="BG126" s="17"/>
      <c r="BH126" s="17"/>
      <c r="BI126" s="17"/>
      <c r="BJ126" s="17"/>
      <c r="BK126" s="17"/>
      <c r="BL126" s="17"/>
      <c r="BM126" s="17"/>
      <c r="BN126" s="17"/>
      <c r="BO126" s="17"/>
      <c r="BP126" s="17"/>
      <c r="BQ126" s="17"/>
      <c r="BR126" s="17"/>
      <c r="BS126" s="17"/>
      <c r="BT126" s="17"/>
      <c r="BU126" s="17"/>
      <c r="BV126" s="17"/>
      <c r="BW126" s="17"/>
      <c r="BX126" s="17"/>
      <c r="BY126" s="17"/>
      <c r="BZ126" s="17"/>
      <c r="CA126" s="17"/>
      <c r="CB126" s="17"/>
      <c r="CC126" s="17"/>
      <c r="CD126" s="17"/>
      <c r="CE126" s="17"/>
      <c r="CF126" s="17"/>
      <c r="CG126" s="17"/>
      <c r="CH126" s="17"/>
      <c r="CI126" s="17"/>
      <c r="CJ126" s="17"/>
      <c r="CK126" s="17"/>
      <c r="CL126" s="17"/>
      <c r="CM126" s="17"/>
      <c r="CN126" s="17"/>
      <c r="CO126" s="17"/>
      <c r="CP126" s="17"/>
      <c r="CQ126" s="17"/>
      <c r="CR126" s="17"/>
      <c r="CS126" s="17"/>
      <c r="CT126" s="17"/>
      <c r="CU126" s="17"/>
      <c r="CV126" s="17"/>
      <c r="CW126" s="17"/>
      <c r="CX126" s="17"/>
      <c r="CY126" s="17"/>
      <c r="CZ126" s="17"/>
      <c r="DA126" s="17"/>
      <c r="DB126" s="17"/>
      <c r="DC126" s="17"/>
      <c r="DD126" s="17"/>
      <c r="DE126" s="17"/>
      <c r="DF126" s="17"/>
      <c r="DG126" s="17"/>
      <c r="DH126" s="17"/>
      <c r="DI126" s="17"/>
      <c r="DJ126" s="17"/>
      <c r="DK126" s="17"/>
      <c r="DL126" s="17"/>
      <c r="DM126" s="17"/>
      <c r="DN126" s="17"/>
      <c r="DO126" s="17"/>
      <c r="DP126" s="17"/>
      <c r="DQ126" s="17"/>
      <c r="DR126" s="17"/>
      <c r="DS126" s="17"/>
      <c r="DT126" s="17"/>
      <c r="DU126" s="17"/>
      <c r="DV126" s="17"/>
      <c r="DW126" s="17"/>
      <c r="DX126" s="17"/>
      <c r="DY126" s="17"/>
      <c r="DZ126" s="17"/>
      <c r="EA126" s="17"/>
      <c r="EB126" s="17"/>
      <c r="EC126" s="17"/>
      <c r="ED126" s="17"/>
      <c r="EE126" s="17"/>
      <c r="EF126" s="17"/>
      <c r="EG126" s="17"/>
      <c r="EH126" s="17"/>
      <c r="EI126" s="17"/>
      <c r="EJ126" s="17"/>
      <c r="EK126" s="17"/>
      <c r="EL126" s="17"/>
      <c r="EM126" s="17"/>
      <c r="EN126" s="17"/>
      <c r="EO126" s="17"/>
      <c r="EP126" s="17"/>
      <c r="EQ126" s="17"/>
      <c r="ER126" s="17"/>
      <c r="ES126" s="17"/>
      <c r="ET126" s="17"/>
      <c r="EU126" s="17"/>
      <c r="EV126" s="17"/>
      <c r="EW126" s="17"/>
      <c r="EX126" s="17"/>
      <c r="EY126" s="17"/>
      <c r="EZ126" s="17"/>
      <c r="FA126" s="17"/>
      <c r="FB126" s="17"/>
      <c r="FC126" s="17"/>
      <c r="FD126" s="17"/>
      <c r="FE126" s="17"/>
      <c r="FF126" s="17"/>
      <c r="FG126" s="17"/>
      <c r="FH126" s="17"/>
      <c r="FI126" s="17"/>
      <c r="FJ126" s="17"/>
      <c r="FK126" s="17"/>
      <c r="FL126" s="17"/>
      <c r="FM126" s="17"/>
      <c r="FN126" s="17"/>
      <c r="FO126" s="17"/>
      <c r="FP126" s="17"/>
      <c r="FQ126" s="17"/>
      <c r="FR126" s="17"/>
      <c r="FS126" s="17"/>
      <c r="FT126" s="17"/>
      <c r="FU126" s="17"/>
      <c r="FV126" s="17"/>
      <c r="FW126" s="17"/>
      <c r="FX126" s="17"/>
      <c r="FY126" s="17"/>
      <c r="FZ126" s="17"/>
      <c r="GA126" s="17"/>
      <c r="GB126" s="17"/>
      <c r="GC126" s="17"/>
      <c r="GD126" s="17"/>
      <c r="GE126" s="17"/>
      <c r="GF126" s="17"/>
      <c r="GG126" s="17"/>
      <c r="GH126" s="17"/>
      <c r="GI126" s="17"/>
      <c r="GJ126" s="17"/>
      <c r="GK126" s="17"/>
      <c r="GL126" s="17"/>
      <c r="GM126" s="17"/>
      <c r="GN126" s="17"/>
      <c r="GO126" s="17"/>
      <c r="GP126" s="17"/>
      <c r="GQ126" s="17"/>
      <c r="GR126" s="17"/>
      <c r="GS126" s="17"/>
      <c r="GT126" s="17"/>
      <c r="GU126" s="17"/>
      <c r="GV126" s="17"/>
      <c r="GW126" s="17"/>
      <c r="GX126" s="17"/>
      <c r="GY126" s="17"/>
      <c r="GZ126" s="17"/>
      <c r="HA126" s="17"/>
      <c r="HB126" s="17"/>
      <c r="HC126" s="17"/>
      <c r="HD126" s="17"/>
      <c r="HE126" s="17"/>
      <c r="HF126" s="17"/>
      <c r="HG126" s="17"/>
      <c r="HH126" s="17"/>
      <c r="HI126" s="17"/>
      <c r="HJ126" s="17"/>
      <c r="HK126" s="17"/>
      <c r="HL126" s="17"/>
      <c r="HM126" s="17"/>
      <c r="HN126" s="17"/>
      <c r="HO126" s="17"/>
      <c r="HP126" s="17"/>
      <c r="HQ126" s="17"/>
      <c r="HR126" s="17"/>
      <c r="HS126" s="17"/>
      <c r="HT126" s="17"/>
      <c r="HU126" s="17"/>
      <c r="HV126" s="17"/>
    </row>
    <row r="127" spans="1:230" s="23" customFormat="1" ht="15" customHeight="1">
      <c r="A127" s="42"/>
      <c r="B127" s="15"/>
      <c r="C127" s="45"/>
      <c r="D127" s="49"/>
      <c r="E127" s="45"/>
      <c r="F127" s="49"/>
      <c r="G127" s="49"/>
      <c r="H127" s="45"/>
      <c r="I127" s="45"/>
      <c r="J127" s="20"/>
      <c r="K127" s="20"/>
      <c r="L127" s="20"/>
      <c r="M127" s="20"/>
      <c r="N127" s="22"/>
      <c r="O127" s="22"/>
      <c r="P127" s="22"/>
      <c r="Q127" s="22"/>
      <c r="R127" s="22"/>
      <c r="S127" s="22"/>
      <c r="T127" s="22"/>
      <c r="U127" s="22"/>
      <c r="V127" s="22"/>
      <c r="W127" s="22"/>
      <c r="X127" s="22"/>
      <c r="Y127" s="22"/>
      <c r="Z127" s="22"/>
      <c r="AA127" s="22"/>
      <c r="AB127" s="42"/>
      <c r="AC127" s="17"/>
      <c r="AD127" s="17"/>
      <c r="AE127" s="17"/>
      <c r="AF127" s="17"/>
      <c r="AG127" s="17"/>
      <c r="AH127" s="17"/>
      <c r="AI127" s="17"/>
      <c r="AJ127" s="17"/>
      <c r="AK127" s="17"/>
      <c r="AL127" s="17"/>
      <c r="AM127" s="17"/>
      <c r="AN127" s="17"/>
      <c r="AO127" s="17"/>
      <c r="AP127" s="17"/>
      <c r="AQ127" s="17"/>
      <c r="AR127" s="17"/>
      <c r="AS127" s="17"/>
      <c r="AT127" s="17"/>
      <c r="AU127" s="17"/>
      <c r="AV127" s="17"/>
      <c r="AW127" s="17"/>
      <c r="AX127" s="17"/>
      <c r="AY127" s="17"/>
      <c r="AZ127" s="17"/>
      <c r="BA127" s="17"/>
      <c r="BB127" s="17"/>
      <c r="BC127" s="17"/>
      <c r="BD127" s="17"/>
      <c r="BE127" s="17"/>
      <c r="BF127" s="17"/>
      <c r="BG127" s="17"/>
      <c r="BH127" s="17"/>
      <c r="BI127" s="17"/>
      <c r="BJ127" s="17"/>
      <c r="BK127" s="17"/>
      <c r="BL127" s="17"/>
      <c r="BM127" s="17"/>
      <c r="BN127" s="17"/>
      <c r="BO127" s="17"/>
      <c r="BP127" s="17"/>
      <c r="BQ127" s="17"/>
      <c r="BR127" s="17"/>
      <c r="BS127" s="17"/>
      <c r="BT127" s="17"/>
      <c r="BU127" s="17"/>
      <c r="BV127" s="17"/>
      <c r="BW127" s="17"/>
      <c r="BX127" s="17"/>
      <c r="BY127" s="17"/>
      <c r="BZ127" s="17"/>
      <c r="CA127" s="17"/>
      <c r="CB127" s="17"/>
      <c r="CC127" s="17"/>
      <c r="CD127" s="17"/>
      <c r="CE127" s="17"/>
      <c r="CF127" s="17"/>
      <c r="CG127" s="17"/>
      <c r="CH127" s="17"/>
      <c r="CI127" s="17"/>
      <c r="CJ127" s="17"/>
      <c r="CK127" s="17"/>
      <c r="CL127" s="17"/>
      <c r="CM127" s="17"/>
      <c r="CN127" s="17"/>
      <c r="CO127" s="17"/>
      <c r="CP127" s="17"/>
      <c r="CQ127" s="17"/>
      <c r="CR127" s="17"/>
      <c r="CS127" s="17"/>
      <c r="CT127" s="17"/>
      <c r="CU127" s="17"/>
      <c r="CV127" s="17"/>
      <c r="CW127" s="17"/>
      <c r="CX127" s="17"/>
      <c r="CY127" s="17"/>
      <c r="CZ127" s="17"/>
      <c r="DA127" s="17"/>
      <c r="DB127" s="17"/>
      <c r="DC127" s="17"/>
      <c r="DD127" s="17"/>
      <c r="DE127" s="17"/>
      <c r="DF127" s="17"/>
      <c r="DG127" s="17"/>
      <c r="DH127" s="17"/>
      <c r="DI127" s="17"/>
      <c r="DJ127" s="17"/>
      <c r="DK127" s="17"/>
      <c r="DL127" s="17"/>
      <c r="DM127" s="17"/>
      <c r="DN127" s="17"/>
      <c r="DO127" s="17"/>
      <c r="DP127" s="17"/>
      <c r="DQ127" s="17"/>
      <c r="DR127" s="17"/>
      <c r="DS127" s="17"/>
      <c r="DT127" s="17"/>
      <c r="DU127" s="17"/>
      <c r="DV127" s="17"/>
      <c r="DW127" s="17"/>
      <c r="DX127" s="17"/>
      <c r="DY127" s="17"/>
      <c r="DZ127" s="17"/>
      <c r="EA127" s="17"/>
      <c r="EB127" s="17"/>
      <c r="EC127" s="17"/>
      <c r="ED127" s="17"/>
      <c r="EE127" s="17"/>
      <c r="EF127" s="17"/>
      <c r="EG127" s="17"/>
      <c r="EH127" s="17"/>
      <c r="EI127" s="17"/>
      <c r="EJ127" s="17"/>
      <c r="EK127" s="17"/>
      <c r="EL127" s="17"/>
      <c r="EM127" s="17"/>
      <c r="EN127" s="17"/>
      <c r="EO127" s="17"/>
      <c r="EP127" s="17"/>
      <c r="EQ127" s="17"/>
      <c r="ER127" s="17"/>
      <c r="ES127" s="17"/>
      <c r="ET127" s="17"/>
      <c r="EU127" s="17"/>
      <c r="EV127" s="17"/>
      <c r="EW127" s="17"/>
      <c r="EX127" s="17"/>
      <c r="EY127" s="17"/>
      <c r="EZ127" s="17"/>
      <c r="FA127" s="17"/>
      <c r="FB127" s="17"/>
      <c r="FC127" s="17"/>
      <c r="FD127" s="17"/>
      <c r="FE127" s="17"/>
      <c r="FF127" s="17"/>
      <c r="FG127" s="17"/>
      <c r="FH127" s="17"/>
      <c r="FI127" s="17"/>
      <c r="FJ127" s="17"/>
      <c r="FK127" s="17"/>
      <c r="FL127" s="17"/>
      <c r="FM127" s="17"/>
      <c r="FN127" s="17"/>
      <c r="FO127" s="17"/>
      <c r="FP127" s="17"/>
      <c r="FQ127" s="17"/>
      <c r="FR127" s="17"/>
      <c r="FS127" s="17"/>
      <c r="FT127" s="17"/>
      <c r="FU127" s="17"/>
      <c r="FV127" s="17"/>
      <c r="FW127" s="17"/>
      <c r="FX127" s="17"/>
      <c r="FY127" s="17"/>
      <c r="FZ127" s="17"/>
      <c r="GA127" s="17"/>
      <c r="GB127" s="17"/>
      <c r="GC127" s="17"/>
      <c r="GD127" s="17"/>
      <c r="GE127" s="17"/>
      <c r="GF127" s="17"/>
      <c r="GG127" s="17"/>
      <c r="GH127" s="17"/>
      <c r="GI127" s="17"/>
      <c r="GJ127" s="17"/>
      <c r="GK127" s="17"/>
      <c r="GL127" s="17"/>
      <c r="GM127" s="17"/>
      <c r="GN127" s="17"/>
      <c r="GO127" s="17"/>
      <c r="GP127" s="17"/>
      <c r="GQ127" s="17"/>
      <c r="GR127" s="17"/>
      <c r="GS127" s="17"/>
      <c r="GT127" s="17"/>
      <c r="GU127" s="17"/>
      <c r="GV127" s="17"/>
      <c r="GW127" s="17"/>
      <c r="GX127" s="17"/>
      <c r="GY127" s="17"/>
      <c r="GZ127" s="17"/>
      <c r="HA127" s="17"/>
      <c r="HB127" s="17"/>
      <c r="HC127" s="17"/>
      <c r="HD127" s="17"/>
      <c r="HE127" s="17"/>
      <c r="HF127" s="17"/>
      <c r="HG127" s="17"/>
      <c r="HH127" s="17"/>
      <c r="HI127" s="17"/>
      <c r="HJ127" s="17"/>
      <c r="HK127" s="17"/>
      <c r="HL127" s="17"/>
      <c r="HM127" s="17"/>
      <c r="HN127" s="17"/>
      <c r="HO127" s="17"/>
      <c r="HP127" s="17"/>
      <c r="HQ127" s="17"/>
      <c r="HR127" s="17"/>
      <c r="HS127" s="17"/>
      <c r="HT127" s="17"/>
      <c r="HU127" s="17"/>
      <c r="HV127" s="17"/>
    </row>
    <row r="128" spans="1:230" s="23" customFormat="1" ht="15" customHeight="1">
      <c r="A128" s="42"/>
      <c r="B128" s="15"/>
      <c r="C128" s="80" t="s">
        <v>531</v>
      </c>
      <c r="D128" s="15"/>
      <c r="E128" s="286" t="str">
        <f>Obliczenia2!F63&amp;", "&amp;Obliczenia2!H63</f>
        <v>Spadzisty, Izolowany</v>
      </c>
      <c r="F128" s="286"/>
      <c r="G128" s="286"/>
      <c r="H128" s="286"/>
      <c r="I128" s="126">
        <f>Obliczenia2!L40</f>
        <v>0</v>
      </c>
      <c r="J128" s="58" t="s">
        <v>17</v>
      </c>
      <c r="K128" s="128"/>
      <c r="L128" s="126">
        <f>Obliczenia2!L68</f>
        <v>671</v>
      </c>
      <c r="M128" s="58" t="s">
        <v>17</v>
      </c>
      <c r="N128" s="22"/>
      <c r="O128" s="126">
        <f>Obliczenia2!L55</f>
        <v>268</v>
      </c>
      <c r="P128" s="58" t="s">
        <v>17</v>
      </c>
      <c r="Q128" s="22"/>
      <c r="R128" s="22"/>
      <c r="S128" s="22"/>
      <c r="T128" s="22"/>
      <c r="U128" s="22"/>
      <c r="V128" s="22"/>
      <c r="W128" s="22"/>
      <c r="X128" s="22"/>
      <c r="Y128" s="22"/>
      <c r="Z128" s="22"/>
      <c r="AA128" s="22"/>
      <c r="AB128" s="42"/>
      <c r="AC128" s="17"/>
      <c r="AD128" s="17"/>
      <c r="AE128" s="17"/>
      <c r="AF128" s="17"/>
      <c r="AG128" s="17"/>
      <c r="AH128" s="17"/>
      <c r="AI128" s="17"/>
      <c r="AJ128" s="17"/>
      <c r="AK128" s="17"/>
      <c r="AL128" s="17"/>
      <c r="AM128" s="17"/>
      <c r="AN128" s="17"/>
      <c r="AO128" s="17"/>
      <c r="AP128" s="17"/>
      <c r="AQ128" s="17"/>
      <c r="AR128" s="17"/>
      <c r="AS128" s="17"/>
      <c r="AT128" s="17"/>
      <c r="AU128" s="17"/>
      <c r="AV128" s="17"/>
      <c r="AW128" s="17"/>
      <c r="AX128" s="17"/>
      <c r="AY128" s="17"/>
      <c r="AZ128" s="17"/>
      <c r="BA128" s="17"/>
      <c r="BB128" s="17"/>
      <c r="BC128" s="17"/>
      <c r="BD128" s="17"/>
      <c r="BE128" s="17"/>
      <c r="BF128" s="17"/>
      <c r="BG128" s="17"/>
      <c r="BH128" s="17"/>
      <c r="BI128" s="17"/>
      <c r="BJ128" s="17"/>
      <c r="BK128" s="17"/>
      <c r="BL128" s="17"/>
      <c r="BM128" s="17"/>
      <c r="BN128" s="17"/>
      <c r="BO128" s="17"/>
      <c r="BP128" s="17"/>
      <c r="BQ128" s="17"/>
      <c r="BR128" s="17"/>
      <c r="BS128" s="17"/>
      <c r="BT128" s="17"/>
      <c r="BU128" s="17"/>
      <c r="BV128" s="17"/>
      <c r="BW128" s="17"/>
      <c r="BX128" s="17"/>
      <c r="BY128" s="17"/>
      <c r="BZ128" s="17"/>
      <c r="CA128" s="17"/>
      <c r="CB128" s="17"/>
      <c r="CC128" s="17"/>
      <c r="CD128" s="17"/>
      <c r="CE128" s="17"/>
      <c r="CF128" s="17"/>
      <c r="CG128" s="17"/>
      <c r="CH128" s="17"/>
      <c r="CI128" s="17"/>
      <c r="CJ128" s="17"/>
      <c r="CK128" s="17"/>
      <c r="CL128" s="17"/>
      <c r="CM128" s="17"/>
      <c r="CN128" s="17"/>
      <c r="CO128" s="17"/>
      <c r="CP128" s="17"/>
      <c r="CQ128" s="17"/>
      <c r="CR128" s="17"/>
      <c r="CS128" s="17"/>
      <c r="CT128" s="17"/>
      <c r="CU128" s="17"/>
      <c r="CV128" s="17"/>
      <c r="CW128" s="17"/>
      <c r="CX128" s="17"/>
      <c r="CY128" s="17"/>
      <c r="CZ128" s="17"/>
      <c r="DA128" s="17"/>
      <c r="DB128" s="17"/>
      <c r="DC128" s="17"/>
      <c r="DD128" s="17"/>
      <c r="DE128" s="17"/>
      <c r="DF128" s="17"/>
      <c r="DG128" s="17"/>
      <c r="DH128" s="17"/>
      <c r="DI128" s="17"/>
      <c r="DJ128" s="17"/>
      <c r="DK128" s="17"/>
      <c r="DL128" s="17"/>
      <c r="DM128" s="17"/>
      <c r="DN128" s="17"/>
      <c r="DO128" s="17"/>
      <c r="DP128" s="17"/>
      <c r="DQ128" s="17"/>
      <c r="DR128" s="17"/>
      <c r="DS128" s="17"/>
      <c r="DT128" s="17"/>
      <c r="DU128" s="17"/>
      <c r="DV128" s="17"/>
      <c r="DW128" s="17"/>
      <c r="DX128" s="17"/>
      <c r="DY128" s="17"/>
      <c r="DZ128" s="17"/>
      <c r="EA128" s="17"/>
      <c r="EB128" s="17"/>
      <c r="EC128" s="17"/>
      <c r="ED128" s="17"/>
      <c r="EE128" s="17"/>
      <c r="EF128" s="17"/>
      <c r="EG128" s="17"/>
      <c r="EH128" s="17"/>
      <c r="EI128" s="17"/>
      <c r="EJ128" s="17"/>
      <c r="EK128" s="17"/>
      <c r="EL128" s="17"/>
      <c r="EM128" s="17"/>
      <c r="EN128" s="17"/>
      <c r="EO128" s="17"/>
      <c r="EP128" s="17"/>
      <c r="EQ128" s="17"/>
      <c r="ER128" s="17"/>
      <c r="ES128" s="17"/>
      <c r="ET128" s="17"/>
      <c r="EU128" s="17"/>
      <c r="EV128" s="17"/>
      <c r="EW128" s="17"/>
      <c r="EX128" s="17"/>
      <c r="EY128" s="17"/>
      <c r="EZ128" s="17"/>
      <c r="FA128" s="17"/>
      <c r="FB128" s="17"/>
      <c r="FC128" s="17"/>
      <c r="FD128" s="17"/>
      <c r="FE128" s="17"/>
      <c r="FF128" s="17"/>
      <c r="FG128" s="17"/>
      <c r="FH128" s="17"/>
      <c r="FI128" s="17"/>
      <c r="FJ128" s="17"/>
      <c r="FK128" s="17"/>
      <c r="FL128" s="17"/>
      <c r="FM128" s="17"/>
      <c r="FN128" s="17"/>
      <c r="FO128" s="17"/>
      <c r="FP128" s="17"/>
      <c r="FQ128" s="17"/>
      <c r="FR128" s="17"/>
      <c r="FS128" s="17"/>
      <c r="FT128" s="17"/>
      <c r="FU128" s="17"/>
      <c r="FV128" s="17"/>
      <c r="FW128" s="17"/>
      <c r="FX128" s="17"/>
      <c r="FY128" s="17"/>
      <c r="FZ128" s="17"/>
      <c r="GA128" s="17"/>
      <c r="GB128" s="17"/>
      <c r="GC128" s="17"/>
      <c r="GD128" s="17"/>
      <c r="GE128" s="17"/>
      <c r="GF128" s="17"/>
      <c r="GG128" s="17"/>
      <c r="GH128" s="17"/>
      <c r="GI128" s="17"/>
      <c r="GJ128" s="17"/>
      <c r="GK128" s="17"/>
      <c r="GL128" s="17"/>
      <c r="GM128" s="17"/>
      <c r="GN128" s="17"/>
      <c r="GO128" s="17"/>
      <c r="GP128" s="17"/>
      <c r="GQ128" s="17"/>
      <c r="GR128" s="17"/>
      <c r="GS128" s="17"/>
      <c r="GT128" s="17"/>
      <c r="GU128" s="17"/>
      <c r="GV128" s="17"/>
      <c r="GW128" s="17"/>
      <c r="GX128" s="17"/>
      <c r="GY128" s="17"/>
      <c r="GZ128" s="17"/>
      <c r="HA128" s="17"/>
      <c r="HB128" s="17"/>
      <c r="HC128" s="17"/>
      <c r="HD128" s="17"/>
      <c r="HE128" s="17"/>
      <c r="HF128" s="17"/>
      <c r="HG128" s="17"/>
      <c r="HH128" s="17"/>
      <c r="HI128" s="17"/>
      <c r="HJ128" s="17"/>
      <c r="HK128" s="17"/>
      <c r="HL128" s="17"/>
      <c r="HM128" s="17"/>
      <c r="HN128" s="17"/>
      <c r="HO128" s="17"/>
      <c r="HP128" s="17"/>
      <c r="HQ128" s="17"/>
      <c r="HR128" s="17"/>
      <c r="HS128" s="17"/>
      <c r="HT128" s="17"/>
      <c r="HU128" s="17"/>
      <c r="HV128" s="17"/>
    </row>
    <row r="129" spans="1:230" s="23" customFormat="1" ht="15" customHeight="1">
      <c r="A129" s="42"/>
      <c r="B129" s="17"/>
      <c r="C129" s="22"/>
      <c r="D129" s="22"/>
      <c r="E129" s="129"/>
      <c r="F129" s="17"/>
      <c r="G129" s="17"/>
      <c r="H129" s="17"/>
      <c r="I129" s="17"/>
      <c r="J129" s="17"/>
      <c r="K129" s="80"/>
      <c r="L129" s="80"/>
      <c r="M129" s="22"/>
      <c r="N129" s="22"/>
      <c r="O129" s="22"/>
      <c r="P129" s="22"/>
      <c r="Q129" s="22"/>
      <c r="R129" s="22"/>
      <c r="S129" s="22"/>
      <c r="T129" s="22"/>
      <c r="U129" s="22"/>
      <c r="V129" s="22"/>
      <c r="W129" s="22"/>
      <c r="X129" s="22"/>
      <c r="Y129" s="22"/>
      <c r="Z129" s="22"/>
      <c r="AA129" s="22"/>
      <c r="AB129" s="42"/>
      <c r="AC129" s="17"/>
      <c r="AD129" s="17"/>
      <c r="AE129" s="17"/>
      <c r="AF129" s="17"/>
      <c r="AG129" s="17"/>
      <c r="AH129" s="17"/>
      <c r="AI129" s="17"/>
      <c r="AJ129" s="17"/>
      <c r="AK129" s="17"/>
      <c r="AL129" s="17"/>
      <c r="AM129" s="17"/>
      <c r="AN129" s="17"/>
      <c r="AO129" s="17"/>
      <c r="AP129" s="17"/>
      <c r="AQ129" s="17"/>
      <c r="AR129" s="17"/>
      <c r="AS129" s="17"/>
      <c r="AT129" s="17"/>
      <c r="AU129" s="17"/>
      <c r="AV129" s="17"/>
      <c r="AW129" s="17"/>
      <c r="AX129" s="17"/>
      <c r="AY129" s="17"/>
      <c r="AZ129" s="17"/>
      <c r="BA129" s="17"/>
      <c r="BB129" s="17"/>
      <c r="BC129" s="17"/>
      <c r="BD129" s="17"/>
      <c r="BE129" s="17"/>
      <c r="BF129" s="17"/>
      <c r="BG129" s="17"/>
      <c r="BH129" s="17"/>
      <c r="BI129" s="17"/>
      <c r="BJ129" s="17"/>
      <c r="BK129" s="17"/>
      <c r="BL129" s="17"/>
      <c r="BM129" s="17"/>
      <c r="BN129" s="17"/>
      <c r="BO129" s="17"/>
      <c r="BP129" s="17"/>
      <c r="BQ129" s="17"/>
      <c r="BR129" s="17"/>
      <c r="BS129" s="17"/>
      <c r="BT129" s="17"/>
      <c r="BU129" s="17"/>
      <c r="BV129" s="17"/>
      <c r="BW129" s="17"/>
      <c r="BX129" s="17"/>
      <c r="BY129" s="17"/>
      <c r="BZ129" s="17"/>
      <c r="CA129" s="17"/>
      <c r="CB129" s="17"/>
      <c r="CC129" s="17"/>
      <c r="CD129" s="17"/>
      <c r="CE129" s="17"/>
      <c r="CF129" s="17"/>
      <c r="CG129" s="17"/>
      <c r="CH129" s="17"/>
      <c r="CI129" s="17"/>
      <c r="CJ129" s="17"/>
      <c r="CK129" s="17"/>
      <c r="CL129" s="17"/>
      <c r="CM129" s="17"/>
      <c r="CN129" s="17"/>
      <c r="CO129" s="17"/>
      <c r="CP129" s="17"/>
      <c r="CQ129" s="17"/>
      <c r="CR129" s="17"/>
      <c r="CS129" s="17"/>
      <c r="CT129" s="17"/>
      <c r="CU129" s="17"/>
      <c r="CV129" s="17"/>
      <c r="CW129" s="17"/>
      <c r="CX129" s="17"/>
      <c r="CY129" s="17"/>
      <c r="CZ129" s="17"/>
      <c r="DA129" s="17"/>
      <c r="DB129" s="17"/>
      <c r="DC129" s="17"/>
      <c r="DD129" s="17"/>
      <c r="DE129" s="17"/>
      <c r="DF129" s="17"/>
      <c r="DG129" s="17"/>
      <c r="DH129" s="17"/>
      <c r="DI129" s="17"/>
      <c r="DJ129" s="17"/>
      <c r="DK129" s="17"/>
      <c r="DL129" s="17"/>
      <c r="DM129" s="17"/>
      <c r="DN129" s="17"/>
      <c r="DO129" s="17"/>
      <c r="DP129" s="17"/>
      <c r="DQ129" s="17"/>
      <c r="DR129" s="17"/>
      <c r="DS129" s="17"/>
      <c r="DT129" s="17"/>
      <c r="DU129" s="17"/>
      <c r="DV129" s="17"/>
      <c r="DW129" s="17"/>
      <c r="DX129" s="17"/>
      <c r="DY129" s="17"/>
      <c r="DZ129" s="17"/>
      <c r="EA129" s="17"/>
      <c r="EB129" s="17"/>
      <c r="EC129" s="17"/>
      <c r="ED129" s="17"/>
      <c r="EE129" s="17"/>
      <c r="EF129" s="17"/>
      <c r="EG129" s="17"/>
      <c r="EH129" s="17"/>
      <c r="EI129" s="17"/>
      <c r="EJ129" s="17"/>
      <c r="EK129" s="17"/>
      <c r="EL129" s="17"/>
      <c r="EM129" s="17"/>
      <c r="EN129" s="17"/>
      <c r="EO129" s="17"/>
      <c r="EP129" s="17"/>
      <c r="EQ129" s="17"/>
      <c r="ER129" s="17"/>
      <c r="ES129" s="17"/>
      <c r="ET129" s="17"/>
      <c r="EU129" s="17"/>
      <c r="EV129" s="17"/>
      <c r="EW129" s="17"/>
      <c r="EX129" s="17"/>
      <c r="EY129" s="17"/>
      <c r="EZ129" s="17"/>
      <c r="FA129" s="17"/>
      <c r="FB129" s="17"/>
      <c r="FC129" s="17"/>
      <c r="FD129" s="17"/>
      <c r="FE129" s="17"/>
      <c r="FF129" s="17"/>
      <c r="FG129" s="17"/>
      <c r="FH129" s="17"/>
      <c r="FI129" s="17"/>
      <c r="FJ129" s="17"/>
      <c r="FK129" s="17"/>
      <c r="FL129" s="17"/>
      <c r="FM129" s="17"/>
      <c r="FN129" s="17"/>
      <c r="FO129" s="17"/>
      <c r="FP129" s="17"/>
      <c r="FQ129" s="17"/>
      <c r="FR129" s="17"/>
      <c r="FS129" s="17"/>
      <c r="FT129" s="17"/>
      <c r="FU129" s="17"/>
      <c r="FV129" s="17"/>
      <c r="FW129" s="17"/>
      <c r="FX129" s="17"/>
      <c r="FY129" s="17"/>
      <c r="FZ129" s="17"/>
      <c r="GA129" s="17"/>
      <c r="GB129" s="17"/>
      <c r="GC129" s="17"/>
      <c r="GD129" s="17"/>
      <c r="GE129" s="17"/>
      <c r="GF129" s="17"/>
      <c r="GG129" s="17"/>
      <c r="GH129" s="17"/>
      <c r="GI129" s="17"/>
      <c r="GJ129" s="17"/>
      <c r="GK129" s="17"/>
      <c r="GL129" s="17"/>
      <c r="GM129" s="17"/>
      <c r="GN129" s="17"/>
      <c r="GO129" s="17"/>
      <c r="GP129" s="17"/>
      <c r="GQ129" s="17"/>
      <c r="GR129" s="17"/>
      <c r="GS129" s="17"/>
      <c r="GT129" s="17"/>
      <c r="GU129" s="17"/>
      <c r="GV129" s="17"/>
      <c r="GW129" s="17"/>
      <c r="GX129" s="17"/>
      <c r="GY129" s="17"/>
      <c r="GZ129" s="17"/>
      <c r="HA129" s="17"/>
      <c r="HB129" s="17"/>
      <c r="HC129" s="17"/>
      <c r="HD129" s="17"/>
      <c r="HE129" s="17"/>
      <c r="HF129" s="17"/>
      <c r="HG129" s="17"/>
      <c r="HH129" s="17"/>
      <c r="HI129" s="17"/>
      <c r="HJ129" s="17"/>
      <c r="HK129" s="17"/>
      <c r="HL129" s="17"/>
      <c r="HM129" s="17"/>
      <c r="HN129" s="17"/>
      <c r="HO129" s="17"/>
      <c r="HP129" s="17"/>
      <c r="HQ129" s="17"/>
      <c r="HR129" s="17"/>
      <c r="HS129" s="17"/>
      <c r="HT129" s="17"/>
      <c r="HU129" s="17"/>
      <c r="HV129" s="17"/>
    </row>
    <row r="130" spans="1:230" s="23" customFormat="1" ht="15" customHeight="1">
      <c r="A130" s="42"/>
      <c r="B130" s="17"/>
      <c r="C130" s="57" t="s">
        <v>521</v>
      </c>
      <c r="D130" s="20"/>
      <c r="E130" s="20"/>
      <c r="F130" s="126"/>
      <c r="G130" s="58"/>
      <c r="H130" s="15"/>
      <c r="I130" s="130">
        <f>I128+L128+O128</f>
        <v>939</v>
      </c>
      <c r="J130" s="58" t="s">
        <v>17</v>
      </c>
      <c r="K130" s="80"/>
      <c r="L130" s="80"/>
      <c r="M130" s="22"/>
      <c r="N130" s="22"/>
      <c r="O130" s="22"/>
      <c r="P130" s="22"/>
      <c r="Q130" s="22"/>
      <c r="R130" s="22"/>
      <c r="S130" s="22"/>
      <c r="T130" s="22"/>
      <c r="U130" s="22"/>
      <c r="V130" s="22"/>
      <c r="W130" s="22"/>
      <c r="X130" s="22"/>
      <c r="Y130" s="22"/>
      <c r="Z130" s="22"/>
      <c r="AA130" s="22"/>
      <c r="AB130" s="42"/>
      <c r="AC130" s="17"/>
      <c r="AD130" s="17"/>
      <c r="AE130" s="17"/>
      <c r="AF130" s="17"/>
      <c r="AG130" s="17"/>
      <c r="AH130" s="17"/>
      <c r="AI130" s="17"/>
      <c r="AJ130" s="17"/>
      <c r="AK130" s="17"/>
      <c r="AL130" s="17"/>
      <c r="AM130" s="17"/>
      <c r="AN130" s="17"/>
      <c r="AO130" s="17"/>
      <c r="AP130" s="17"/>
      <c r="AQ130" s="17"/>
      <c r="AR130" s="17"/>
      <c r="AS130" s="17"/>
      <c r="AT130" s="17"/>
      <c r="AU130" s="17"/>
      <c r="AV130" s="17"/>
      <c r="AW130" s="17"/>
      <c r="AX130" s="17"/>
      <c r="AY130" s="17"/>
      <c r="AZ130" s="17"/>
      <c r="BA130" s="17"/>
      <c r="BB130" s="17"/>
      <c r="BC130" s="17"/>
      <c r="BD130" s="17"/>
      <c r="BE130" s="17"/>
      <c r="BF130" s="17"/>
      <c r="BG130" s="17"/>
      <c r="BH130" s="17"/>
      <c r="BI130" s="17"/>
      <c r="BJ130" s="17"/>
      <c r="BK130" s="17"/>
      <c r="BL130" s="17"/>
      <c r="BM130" s="17"/>
      <c r="BN130" s="17"/>
      <c r="BO130" s="17"/>
      <c r="BP130" s="17"/>
      <c r="BQ130" s="17"/>
      <c r="BR130" s="17"/>
      <c r="BS130" s="17"/>
      <c r="BT130" s="17"/>
      <c r="BU130" s="17"/>
      <c r="BV130" s="17"/>
      <c r="BW130" s="17"/>
      <c r="BX130" s="17"/>
      <c r="BY130" s="17"/>
      <c r="BZ130" s="17"/>
      <c r="CA130" s="17"/>
      <c r="CB130" s="17"/>
      <c r="CC130" s="17"/>
      <c r="CD130" s="17"/>
      <c r="CE130" s="17"/>
      <c r="CF130" s="17"/>
      <c r="CG130" s="17"/>
      <c r="CH130" s="17"/>
      <c r="CI130" s="17"/>
      <c r="CJ130" s="17"/>
      <c r="CK130" s="17"/>
      <c r="CL130" s="17"/>
      <c r="CM130" s="17"/>
      <c r="CN130" s="17"/>
      <c r="CO130" s="17"/>
      <c r="CP130" s="17"/>
      <c r="CQ130" s="17"/>
      <c r="CR130" s="17"/>
      <c r="CS130" s="17"/>
      <c r="CT130" s="17"/>
      <c r="CU130" s="17"/>
      <c r="CV130" s="17"/>
      <c r="CW130" s="17"/>
      <c r="CX130" s="17"/>
      <c r="CY130" s="17"/>
      <c r="CZ130" s="17"/>
      <c r="DA130" s="17"/>
      <c r="DB130" s="17"/>
      <c r="DC130" s="17"/>
      <c r="DD130" s="17"/>
      <c r="DE130" s="17"/>
      <c r="DF130" s="17"/>
      <c r="DG130" s="17"/>
      <c r="DH130" s="17"/>
      <c r="DI130" s="17"/>
      <c r="DJ130" s="17"/>
      <c r="DK130" s="17"/>
      <c r="DL130" s="17"/>
      <c r="DM130" s="17"/>
      <c r="DN130" s="17"/>
      <c r="DO130" s="17"/>
      <c r="DP130" s="17"/>
      <c r="DQ130" s="17"/>
      <c r="DR130" s="17"/>
      <c r="DS130" s="17"/>
      <c r="DT130" s="17"/>
      <c r="DU130" s="17"/>
      <c r="DV130" s="17"/>
      <c r="DW130" s="17"/>
      <c r="DX130" s="17"/>
      <c r="DY130" s="17"/>
      <c r="DZ130" s="17"/>
      <c r="EA130" s="17"/>
      <c r="EB130" s="17"/>
      <c r="EC130" s="17"/>
      <c r="ED130" s="17"/>
      <c r="EE130" s="17"/>
      <c r="EF130" s="17"/>
      <c r="EG130" s="17"/>
      <c r="EH130" s="17"/>
      <c r="EI130" s="17"/>
      <c r="EJ130" s="17"/>
      <c r="EK130" s="17"/>
      <c r="EL130" s="17"/>
      <c r="EM130" s="17"/>
      <c r="EN130" s="17"/>
      <c r="EO130" s="17"/>
      <c r="EP130" s="17"/>
      <c r="EQ130" s="17"/>
      <c r="ER130" s="17"/>
      <c r="ES130" s="17"/>
      <c r="ET130" s="17"/>
      <c r="EU130" s="17"/>
      <c r="EV130" s="17"/>
      <c r="EW130" s="17"/>
      <c r="EX130" s="17"/>
      <c r="EY130" s="17"/>
      <c r="EZ130" s="17"/>
      <c r="FA130" s="17"/>
      <c r="FB130" s="17"/>
      <c r="FC130" s="17"/>
      <c r="FD130" s="17"/>
      <c r="FE130" s="17"/>
      <c r="FF130" s="17"/>
      <c r="FG130" s="17"/>
      <c r="FH130" s="17"/>
      <c r="FI130" s="17"/>
      <c r="FJ130" s="17"/>
      <c r="FK130" s="17"/>
      <c r="FL130" s="17"/>
      <c r="FM130" s="17"/>
      <c r="FN130" s="17"/>
      <c r="FO130" s="17"/>
      <c r="FP130" s="17"/>
      <c r="FQ130" s="17"/>
      <c r="FR130" s="17"/>
      <c r="FS130" s="17"/>
      <c r="FT130" s="17"/>
      <c r="FU130" s="17"/>
      <c r="FV130" s="17"/>
      <c r="FW130" s="17"/>
      <c r="FX130" s="17"/>
      <c r="FY130" s="17"/>
      <c r="FZ130" s="17"/>
      <c r="GA130" s="17"/>
      <c r="GB130" s="17"/>
      <c r="GC130" s="17"/>
      <c r="GD130" s="17"/>
      <c r="GE130" s="17"/>
      <c r="GF130" s="17"/>
      <c r="GG130" s="17"/>
      <c r="GH130" s="17"/>
      <c r="GI130" s="17"/>
      <c r="GJ130" s="17"/>
      <c r="GK130" s="17"/>
      <c r="GL130" s="17"/>
      <c r="GM130" s="17"/>
      <c r="GN130" s="17"/>
      <c r="GO130" s="17"/>
      <c r="GP130" s="17"/>
      <c r="GQ130" s="17"/>
      <c r="GR130" s="17"/>
      <c r="GS130" s="17"/>
      <c r="GT130" s="17"/>
      <c r="GU130" s="17"/>
      <c r="GV130" s="17"/>
      <c r="GW130" s="17"/>
      <c r="GX130" s="17"/>
      <c r="GY130" s="17"/>
      <c r="GZ130" s="17"/>
      <c r="HA130" s="17"/>
      <c r="HB130" s="17"/>
      <c r="HC130" s="17"/>
      <c r="HD130" s="17"/>
      <c r="HE130" s="17"/>
      <c r="HF130" s="17"/>
      <c r="HG130" s="17"/>
      <c r="HH130" s="17"/>
      <c r="HI130" s="17"/>
      <c r="HJ130" s="17"/>
      <c r="HK130" s="17"/>
      <c r="HL130" s="17"/>
      <c r="HM130" s="17"/>
      <c r="HN130" s="17"/>
      <c r="HO130" s="17"/>
      <c r="HP130" s="17"/>
      <c r="HQ130" s="17"/>
      <c r="HR130" s="17"/>
      <c r="HS130" s="17"/>
      <c r="HT130" s="17"/>
      <c r="HU130" s="17"/>
      <c r="HV130" s="17"/>
    </row>
    <row r="131" spans="1:230" s="23" customFormat="1" ht="15" customHeight="1">
      <c r="A131" s="42"/>
      <c r="B131" s="17"/>
      <c r="C131" s="22"/>
      <c r="D131" s="22"/>
      <c r="E131" s="17"/>
      <c r="F131" s="17"/>
      <c r="G131" s="17"/>
      <c r="H131" s="17"/>
      <c r="I131" s="17"/>
      <c r="J131" s="17"/>
      <c r="K131" s="80"/>
      <c r="L131" s="80"/>
      <c r="M131" s="22"/>
      <c r="N131" s="22"/>
      <c r="O131" s="22"/>
      <c r="P131" s="22"/>
      <c r="Q131" s="22"/>
      <c r="R131" s="22"/>
      <c r="S131" s="22"/>
      <c r="T131" s="22"/>
      <c r="U131" s="22"/>
      <c r="V131" s="22"/>
      <c r="W131" s="22"/>
      <c r="X131" s="22"/>
      <c r="Y131" s="22"/>
      <c r="Z131" s="22"/>
      <c r="AA131" s="22"/>
      <c r="AB131" s="42"/>
      <c r="AC131" s="17"/>
      <c r="AD131" s="17"/>
      <c r="AE131" s="17"/>
      <c r="AF131" s="17"/>
      <c r="AG131" s="17"/>
      <c r="AH131" s="17"/>
      <c r="AI131" s="17"/>
      <c r="AJ131" s="17"/>
      <c r="AK131" s="17"/>
      <c r="AL131" s="17"/>
      <c r="AM131" s="17"/>
      <c r="AN131" s="17"/>
      <c r="AO131" s="17"/>
      <c r="AP131" s="17"/>
      <c r="AQ131" s="17"/>
      <c r="AR131" s="17"/>
      <c r="AS131" s="17"/>
      <c r="AT131" s="17"/>
      <c r="AU131" s="17"/>
      <c r="AV131" s="17"/>
      <c r="AW131" s="17"/>
      <c r="AX131" s="17"/>
      <c r="AY131" s="17"/>
      <c r="AZ131" s="17"/>
      <c r="BA131" s="17"/>
      <c r="BB131" s="17"/>
      <c r="BC131" s="17"/>
      <c r="BD131" s="17"/>
      <c r="BE131" s="17"/>
      <c r="BF131" s="17"/>
      <c r="BG131" s="17"/>
      <c r="BH131" s="17"/>
      <c r="BI131" s="17"/>
      <c r="BJ131" s="17"/>
      <c r="BK131" s="17"/>
      <c r="BL131" s="17"/>
      <c r="BM131" s="17"/>
      <c r="BN131" s="17"/>
      <c r="BO131" s="17"/>
      <c r="BP131" s="17"/>
      <c r="BQ131" s="17"/>
      <c r="BR131" s="17"/>
      <c r="BS131" s="17"/>
      <c r="BT131" s="17"/>
      <c r="BU131" s="17"/>
      <c r="BV131" s="17"/>
      <c r="BW131" s="17"/>
      <c r="BX131" s="17"/>
      <c r="BY131" s="17"/>
      <c r="BZ131" s="17"/>
      <c r="CA131" s="17"/>
      <c r="CB131" s="17"/>
      <c r="CC131" s="17"/>
      <c r="CD131" s="17"/>
      <c r="CE131" s="17"/>
      <c r="CF131" s="17"/>
      <c r="CG131" s="17"/>
      <c r="CH131" s="17"/>
      <c r="CI131" s="17"/>
      <c r="CJ131" s="17"/>
      <c r="CK131" s="17"/>
      <c r="CL131" s="17"/>
      <c r="CM131" s="17"/>
      <c r="CN131" s="17"/>
      <c r="CO131" s="17"/>
      <c r="CP131" s="17"/>
      <c r="CQ131" s="17"/>
      <c r="CR131" s="17"/>
      <c r="CS131" s="17"/>
      <c r="CT131" s="17"/>
      <c r="CU131" s="17"/>
      <c r="CV131" s="17"/>
      <c r="CW131" s="17"/>
      <c r="CX131" s="17"/>
      <c r="CY131" s="17"/>
      <c r="CZ131" s="17"/>
      <c r="DA131" s="17"/>
      <c r="DB131" s="17"/>
      <c r="DC131" s="17"/>
      <c r="DD131" s="17"/>
      <c r="DE131" s="17"/>
      <c r="DF131" s="17"/>
      <c r="DG131" s="17"/>
      <c r="DH131" s="17"/>
      <c r="DI131" s="17"/>
      <c r="DJ131" s="17"/>
      <c r="DK131" s="17"/>
      <c r="DL131" s="17"/>
      <c r="DM131" s="17"/>
      <c r="DN131" s="17"/>
      <c r="DO131" s="17"/>
      <c r="DP131" s="17"/>
      <c r="DQ131" s="17"/>
      <c r="DR131" s="17"/>
      <c r="DS131" s="17"/>
      <c r="DT131" s="17"/>
      <c r="DU131" s="17"/>
      <c r="DV131" s="17"/>
      <c r="DW131" s="17"/>
      <c r="DX131" s="17"/>
      <c r="DY131" s="17"/>
      <c r="DZ131" s="17"/>
      <c r="EA131" s="17"/>
      <c r="EB131" s="17"/>
      <c r="EC131" s="17"/>
      <c r="ED131" s="17"/>
      <c r="EE131" s="17"/>
      <c r="EF131" s="17"/>
      <c r="EG131" s="17"/>
      <c r="EH131" s="17"/>
      <c r="EI131" s="17"/>
      <c r="EJ131" s="17"/>
      <c r="EK131" s="17"/>
      <c r="EL131" s="17"/>
      <c r="EM131" s="17"/>
      <c r="EN131" s="17"/>
      <c r="EO131" s="17"/>
      <c r="EP131" s="17"/>
      <c r="EQ131" s="17"/>
      <c r="ER131" s="17"/>
      <c r="ES131" s="17"/>
      <c r="ET131" s="17"/>
      <c r="EU131" s="17"/>
      <c r="EV131" s="17"/>
      <c r="EW131" s="17"/>
      <c r="EX131" s="17"/>
      <c r="EY131" s="17"/>
      <c r="EZ131" s="17"/>
      <c r="FA131" s="17"/>
      <c r="FB131" s="17"/>
      <c r="FC131" s="17"/>
      <c r="FD131" s="17"/>
      <c r="FE131" s="17"/>
      <c r="FF131" s="17"/>
      <c r="FG131" s="17"/>
      <c r="FH131" s="17"/>
      <c r="FI131" s="17"/>
      <c r="FJ131" s="17"/>
      <c r="FK131" s="17"/>
      <c r="FL131" s="17"/>
      <c r="FM131" s="17"/>
      <c r="FN131" s="17"/>
      <c r="FO131" s="17"/>
      <c r="FP131" s="17"/>
      <c r="FQ131" s="17"/>
      <c r="FR131" s="17"/>
      <c r="FS131" s="17"/>
      <c r="FT131" s="17"/>
      <c r="FU131" s="17"/>
      <c r="FV131" s="17"/>
      <c r="FW131" s="17"/>
      <c r="FX131" s="17"/>
      <c r="FY131" s="17"/>
      <c r="FZ131" s="17"/>
      <c r="GA131" s="17"/>
      <c r="GB131" s="17"/>
      <c r="GC131" s="17"/>
      <c r="GD131" s="17"/>
      <c r="GE131" s="17"/>
      <c r="GF131" s="17"/>
      <c r="GG131" s="17"/>
      <c r="GH131" s="17"/>
      <c r="GI131" s="17"/>
      <c r="GJ131" s="17"/>
      <c r="GK131" s="17"/>
      <c r="GL131" s="17"/>
      <c r="GM131" s="17"/>
      <c r="GN131" s="17"/>
      <c r="GO131" s="17"/>
      <c r="GP131" s="17"/>
      <c r="GQ131" s="17"/>
      <c r="GR131" s="17"/>
      <c r="GS131" s="17"/>
      <c r="GT131" s="17"/>
      <c r="GU131" s="17"/>
      <c r="GV131" s="17"/>
      <c r="GW131" s="17"/>
      <c r="GX131" s="17"/>
      <c r="GY131" s="17"/>
      <c r="GZ131" s="17"/>
      <c r="HA131" s="17"/>
      <c r="HB131" s="17"/>
      <c r="HC131" s="17"/>
      <c r="HD131" s="17"/>
      <c r="HE131" s="17"/>
      <c r="HF131" s="17"/>
      <c r="HG131" s="17"/>
      <c r="HH131" s="17"/>
      <c r="HI131" s="17"/>
      <c r="HJ131" s="17"/>
      <c r="HK131" s="17"/>
      <c r="HL131" s="17"/>
      <c r="HM131" s="17"/>
      <c r="HN131" s="17"/>
      <c r="HO131" s="17"/>
      <c r="HP131" s="17"/>
      <c r="HQ131" s="17"/>
      <c r="HR131" s="17"/>
      <c r="HS131" s="17"/>
      <c r="HT131" s="17"/>
      <c r="HU131" s="17"/>
      <c r="HV131" s="17"/>
    </row>
    <row r="132" spans="1:230" s="23" customFormat="1" ht="9" customHeight="1">
      <c r="A132" s="42"/>
      <c r="B132" s="17"/>
      <c r="C132" s="22"/>
      <c r="D132" s="22"/>
      <c r="E132" s="17"/>
      <c r="F132" s="17"/>
      <c r="G132" s="17"/>
      <c r="H132" s="17"/>
      <c r="I132" s="17"/>
      <c r="J132" s="17"/>
      <c r="K132" s="80"/>
      <c r="L132" s="80"/>
      <c r="M132" s="22"/>
      <c r="N132" s="22"/>
      <c r="O132" s="22"/>
      <c r="P132" s="22"/>
      <c r="Q132" s="22"/>
      <c r="R132" s="22"/>
      <c r="S132" s="22"/>
      <c r="T132" s="22"/>
      <c r="U132" s="22"/>
      <c r="V132" s="22"/>
      <c r="W132" s="22"/>
      <c r="X132" s="22"/>
      <c r="Y132" s="22"/>
      <c r="Z132" s="22"/>
      <c r="AA132" s="22"/>
      <c r="AB132" s="42"/>
      <c r="AC132" s="17"/>
      <c r="AD132" s="17"/>
      <c r="AE132" s="17"/>
      <c r="AF132" s="17"/>
      <c r="AG132" s="17"/>
      <c r="AH132" s="17"/>
      <c r="AI132" s="17"/>
      <c r="AJ132" s="17"/>
      <c r="AK132" s="17"/>
      <c r="AL132" s="17"/>
      <c r="AM132" s="17"/>
      <c r="AN132" s="17"/>
      <c r="AO132" s="17"/>
      <c r="AP132" s="17"/>
      <c r="AQ132" s="17"/>
      <c r="AR132" s="17"/>
      <c r="AS132" s="17"/>
      <c r="AT132" s="17"/>
      <c r="AU132" s="17"/>
      <c r="AV132" s="17"/>
      <c r="AW132" s="17"/>
      <c r="AX132" s="17"/>
      <c r="AY132" s="17"/>
      <c r="AZ132" s="17"/>
      <c r="BA132" s="17"/>
      <c r="BB132" s="17"/>
      <c r="BC132" s="17"/>
      <c r="BD132" s="17"/>
      <c r="BE132" s="17"/>
      <c r="BF132" s="17"/>
      <c r="BG132" s="17"/>
      <c r="BH132" s="17"/>
      <c r="BI132" s="17"/>
      <c r="BJ132" s="17"/>
      <c r="BK132" s="17"/>
      <c r="BL132" s="17"/>
      <c r="BM132" s="17"/>
      <c r="BN132" s="17"/>
      <c r="BO132" s="17"/>
      <c r="BP132" s="17"/>
      <c r="BQ132" s="17"/>
      <c r="BR132" s="17"/>
      <c r="BS132" s="17"/>
      <c r="BT132" s="17"/>
      <c r="BU132" s="17"/>
      <c r="BV132" s="17"/>
      <c r="BW132" s="17"/>
      <c r="BX132" s="17"/>
      <c r="BY132" s="17"/>
      <c r="BZ132" s="17"/>
      <c r="CA132" s="17"/>
      <c r="CB132" s="17"/>
      <c r="CC132" s="17"/>
      <c r="CD132" s="17"/>
      <c r="CE132" s="17"/>
      <c r="CF132" s="17"/>
      <c r="CG132" s="17"/>
      <c r="CH132" s="17"/>
      <c r="CI132" s="17"/>
      <c r="CJ132" s="17"/>
      <c r="CK132" s="17"/>
      <c r="CL132" s="17"/>
      <c r="CM132" s="17"/>
      <c r="CN132" s="17"/>
      <c r="CO132" s="17"/>
      <c r="CP132" s="17"/>
      <c r="CQ132" s="17"/>
      <c r="CR132" s="17"/>
      <c r="CS132" s="17"/>
      <c r="CT132" s="17"/>
      <c r="CU132" s="17"/>
      <c r="CV132" s="17"/>
      <c r="CW132" s="17"/>
      <c r="CX132" s="17"/>
      <c r="CY132" s="17"/>
      <c r="CZ132" s="17"/>
      <c r="DA132" s="17"/>
      <c r="DB132" s="17"/>
      <c r="DC132" s="17"/>
      <c r="DD132" s="17"/>
      <c r="DE132" s="17"/>
      <c r="DF132" s="17"/>
      <c r="DG132" s="17"/>
      <c r="DH132" s="17"/>
      <c r="DI132" s="17"/>
      <c r="DJ132" s="17"/>
      <c r="DK132" s="17"/>
      <c r="DL132" s="17"/>
      <c r="DM132" s="17"/>
      <c r="DN132" s="17"/>
      <c r="DO132" s="17"/>
      <c r="DP132" s="17"/>
      <c r="DQ132" s="17"/>
      <c r="DR132" s="17"/>
      <c r="DS132" s="17"/>
      <c r="DT132" s="17"/>
      <c r="DU132" s="17"/>
      <c r="DV132" s="17"/>
      <c r="DW132" s="17"/>
      <c r="DX132" s="17"/>
      <c r="DY132" s="17"/>
      <c r="DZ132" s="17"/>
      <c r="EA132" s="17"/>
      <c r="EB132" s="17"/>
      <c r="EC132" s="17"/>
      <c r="ED132" s="17"/>
      <c r="EE132" s="17"/>
      <c r="EF132" s="17"/>
      <c r="EG132" s="17"/>
      <c r="EH132" s="17"/>
      <c r="EI132" s="17"/>
      <c r="EJ132" s="17"/>
      <c r="EK132" s="17"/>
      <c r="EL132" s="17"/>
      <c r="EM132" s="17"/>
      <c r="EN132" s="17"/>
      <c r="EO132" s="17"/>
      <c r="EP132" s="17"/>
      <c r="EQ132" s="17"/>
      <c r="ER132" s="17"/>
      <c r="ES132" s="17"/>
      <c r="ET132" s="17"/>
      <c r="EU132" s="17"/>
      <c r="EV132" s="17"/>
      <c r="EW132" s="17"/>
      <c r="EX132" s="17"/>
      <c r="EY132" s="17"/>
      <c r="EZ132" s="17"/>
      <c r="FA132" s="17"/>
      <c r="FB132" s="17"/>
      <c r="FC132" s="17"/>
      <c r="FD132" s="17"/>
      <c r="FE132" s="17"/>
      <c r="FF132" s="17"/>
      <c r="FG132" s="17"/>
      <c r="FH132" s="17"/>
      <c r="FI132" s="17"/>
      <c r="FJ132" s="17"/>
      <c r="FK132" s="17"/>
      <c r="FL132" s="17"/>
      <c r="FM132" s="17"/>
      <c r="FN132" s="17"/>
      <c r="FO132" s="17"/>
      <c r="FP132" s="17"/>
      <c r="FQ132" s="17"/>
      <c r="FR132" s="17"/>
      <c r="FS132" s="17"/>
      <c r="FT132" s="17"/>
      <c r="FU132" s="17"/>
      <c r="FV132" s="17"/>
      <c r="FW132" s="17"/>
      <c r="FX132" s="17"/>
      <c r="FY132" s="17"/>
      <c r="FZ132" s="17"/>
      <c r="GA132" s="17"/>
      <c r="GB132" s="17"/>
      <c r="GC132" s="17"/>
      <c r="GD132" s="17"/>
      <c r="GE132" s="17"/>
      <c r="GF132" s="17"/>
      <c r="GG132" s="17"/>
      <c r="GH132" s="17"/>
      <c r="GI132" s="17"/>
      <c r="GJ132" s="17"/>
      <c r="GK132" s="17"/>
      <c r="GL132" s="17"/>
      <c r="GM132" s="17"/>
      <c r="GN132" s="17"/>
      <c r="GO132" s="17"/>
      <c r="GP132" s="17"/>
      <c r="GQ132" s="17"/>
      <c r="GR132" s="17"/>
      <c r="GS132" s="17"/>
      <c r="GT132" s="17"/>
      <c r="GU132" s="17"/>
      <c r="GV132" s="17"/>
      <c r="GW132" s="17"/>
      <c r="GX132" s="17"/>
      <c r="GY132" s="17"/>
      <c r="GZ132" s="17"/>
      <c r="HA132" s="17"/>
      <c r="HB132" s="17"/>
      <c r="HC132" s="17"/>
      <c r="HD132" s="17"/>
      <c r="HE132" s="17"/>
      <c r="HF132" s="17"/>
      <c r="HG132" s="17"/>
      <c r="HH132" s="17"/>
      <c r="HI132" s="17"/>
      <c r="HJ132" s="17"/>
      <c r="HK132" s="17"/>
      <c r="HL132" s="17"/>
      <c r="HM132" s="17"/>
      <c r="HN132" s="17"/>
      <c r="HO132" s="17"/>
      <c r="HP132" s="17"/>
      <c r="HQ132" s="17"/>
      <c r="HR132" s="17"/>
      <c r="HS132" s="17"/>
      <c r="HT132" s="17"/>
      <c r="HU132" s="17"/>
      <c r="HV132" s="17"/>
    </row>
    <row r="133" spans="1:230" customFormat="1">
      <c r="A133" s="42"/>
      <c r="B133" s="47"/>
      <c r="C133" s="47"/>
      <c r="D133" s="47"/>
      <c r="E133" s="47"/>
      <c r="F133" s="47"/>
      <c r="G133" s="47"/>
      <c r="H133" s="47"/>
      <c r="I133" s="47"/>
      <c r="J133" s="47"/>
      <c r="K133" s="47"/>
      <c r="L133" s="47"/>
      <c r="M133" s="47"/>
      <c r="N133" s="47"/>
      <c r="O133" s="47"/>
      <c r="P133" s="47"/>
      <c r="Q133" s="47"/>
      <c r="R133" s="47"/>
      <c r="S133" s="47"/>
      <c r="T133" s="47"/>
      <c r="U133" s="47"/>
      <c r="V133" s="47"/>
      <c r="W133" s="47"/>
      <c r="X133" s="47"/>
      <c r="Y133" s="47"/>
      <c r="Z133" s="47"/>
      <c r="AA133" s="47"/>
      <c r="AB133" s="42"/>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c r="BI133" s="15"/>
      <c r="BJ133" s="15"/>
      <c r="BK133" s="15"/>
      <c r="BL133" s="15"/>
      <c r="BM133" s="15"/>
      <c r="BN133" s="15"/>
      <c r="BO133" s="15"/>
      <c r="BP133" s="15"/>
      <c r="BQ133" s="15"/>
      <c r="BR133" s="15"/>
      <c r="BS133" s="15"/>
      <c r="BT133" s="15"/>
      <c r="BU133" s="15"/>
      <c r="BV133" s="15"/>
      <c r="BW133" s="15"/>
      <c r="BX133" s="15"/>
      <c r="BY133" s="15"/>
      <c r="BZ133" s="15"/>
      <c r="CA133" s="15"/>
      <c r="CB133" s="15"/>
      <c r="CC133" s="15"/>
      <c r="CD133" s="15"/>
      <c r="CE133" s="15"/>
      <c r="CF133" s="15"/>
      <c r="CG133" s="15"/>
      <c r="CH133" s="15"/>
      <c r="CI133" s="15"/>
      <c r="CJ133" s="15"/>
      <c r="CK133" s="15"/>
      <c r="CL133" s="15"/>
      <c r="CM133" s="15"/>
      <c r="CN133" s="15"/>
      <c r="CO133" s="15"/>
      <c r="CP133" s="15"/>
      <c r="CQ133" s="15"/>
      <c r="CR133" s="15"/>
      <c r="CS133" s="15"/>
      <c r="CT133" s="15"/>
      <c r="CU133" s="15"/>
      <c r="CV133" s="15"/>
      <c r="CW133" s="15"/>
      <c r="CX133" s="15"/>
      <c r="CY133" s="15"/>
      <c r="CZ133" s="15"/>
      <c r="DA133" s="15"/>
      <c r="DB133" s="15"/>
      <c r="DC133" s="15"/>
      <c r="DD133" s="15"/>
      <c r="DE133" s="15"/>
      <c r="DF133" s="15"/>
      <c r="DG133" s="15"/>
      <c r="DH133" s="15"/>
      <c r="DI133" s="15"/>
      <c r="DJ133" s="15"/>
      <c r="DK133" s="15"/>
      <c r="DL133" s="15"/>
      <c r="DM133" s="15"/>
      <c r="DN133" s="15"/>
      <c r="DO133" s="15"/>
      <c r="DP133" s="15"/>
      <c r="DQ133" s="15"/>
      <c r="DR133" s="15"/>
      <c r="DS133" s="15"/>
      <c r="DT133" s="15"/>
      <c r="DU133" s="15"/>
      <c r="DV133" s="15"/>
      <c r="DW133" s="15"/>
      <c r="DX133" s="15"/>
      <c r="DY133" s="15"/>
      <c r="DZ133" s="15"/>
      <c r="EA133" s="15"/>
      <c r="EB133" s="15"/>
      <c r="EC133" s="15"/>
      <c r="ED133" s="15"/>
      <c r="EE133" s="15"/>
      <c r="EF133" s="15"/>
      <c r="EG133" s="15"/>
      <c r="EH133" s="15"/>
      <c r="EI133" s="15"/>
      <c r="EJ133" s="15"/>
      <c r="EK133" s="15"/>
      <c r="EL133" s="15"/>
      <c r="EM133" s="15"/>
      <c r="EN133" s="15"/>
      <c r="EO133" s="15"/>
      <c r="EP133" s="15"/>
      <c r="EQ133" s="15"/>
      <c r="ER133" s="15"/>
      <c r="ES133" s="15"/>
      <c r="ET133" s="15"/>
      <c r="EU133" s="15"/>
      <c r="EV133" s="15"/>
      <c r="EW133" s="15"/>
      <c r="EX133" s="15"/>
      <c r="EY133" s="15"/>
      <c r="EZ133" s="15"/>
      <c r="FA133" s="15"/>
      <c r="FB133" s="15"/>
      <c r="FC133" s="15"/>
      <c r="FD133" s="15"/>
      <c r="FE133" s="15"/>
      <c r="FF133" s="15"/>
      <c r="FG133" s="15"/>
      <c r="FH133" s="15"/>
      <c r="FI133" s="15"/>
      <c r="FJ133" s="15"/>
      <c r="FK133" s="15"/>
      <c r="FL133" s="15"/>
      <c r="FM133" s="15"/>
      <c r="FN133" s="15"/>
      <c r="FO133" s="15"/>
      <c r="FP133" s="15"/>
      <c r="FQ133" s="15"/>
      <c r="FR133" s="15"/>
      <c r="FS133" s="15"/>
      <c r="FT133" s="15"/>
      <c r="FU133" s="15"/>
      <c r="FV133" s="15"/>
      <c r="FW133" s="15"/>
      <c r="FX133" s="15"/>
      <c r="FY133" s="15"/>
      <c r="FZ133" s="15"/>
      <c r="GA133" s="15"/>
      <c r="GB133" s="15"/>
      <c r="GC133" s="15"/>
      <c r="GD133" s="15"/>
      <c r="GE133" s="15"/>
      <c r="GF133" s="15"/>
      <c r="GG133" s="15"/>
      <c r="GH133" s="15"/>
      <c r="GI133" s="15"/>
      <c r="GJ133" s="15"/>
      <c r="GK133" s="15"/>
      <c r="GL133" s="15"/>
      <c r="GM133" s="15"/>
      <c r="GN133" s="15"/>
      <c r="GO133" s="15"/>
      <c r="GP133" s="15"/>
      <c r="GQ133" s="15"/>
      <c r="GR133" s="15"/>
      <c r="GS133" s="15"/>
      <c r="GT133" s="15"/>
      <c r="GU133" s="15"/>
      <c r="GV133" s="15"/>
      <c r="GW133" s="15"/>
      <c r="GX133" s="15"/>
      <c r="GY133" s="15"/>
      <c r="GZ133" s="15"/>
      <c r="HA133" s="15"/>
      <c r="HB133" s="15"/>
      <c r="HC133" s="15"/>
      <c r="HD133" s="15"/>
      <c r="HE133" s="15"/>
      <c r="HF133" s="15"/>
      <c r="HG133" s="15"/>
      <c r="HH133" s="15"/>
      <c r="HI133" s="15"/>
      <c r="HJ133" s="15"/>
      <c r="HK133" s="15"/>
      <c r="HL133" s="15"/>
      <c r="HM133" s="15"/>
      <c r="HN133" s="15"/>
      <c r="HO133" s="15"/>
      <c r="HP133" s="15"/>
      <c r="HQ133" s="15"/>
      <c r="HR133" s="15"/>
      <c r="HS133" s="15"/>
      <c r="HT133" s="15"/>
      <c r="HU133" s="15"/>
      <c r="HV133" s="15"/>
    </row>
    <row r="134" spans="1:230" customFormat="1" ht="21">
      <c r="A134" s="42"/>
      <c r="B134" s="47"/>
      <c r="C134" s="53" t="s">
        <v>537</v>
      </c>
      <c r="D134" s="47"/>
      <c r="E134" s="47"/>
      <c r="F134" s="47"/>
      <c r="G134" s="47"/>
      <c r="H134" s="47"/>
      <c r="I134" s="47"/>
      <c r="J134" s="47"/>
      <c r="K134" s="47"/>
      <c r="L134" s="47"/>
      <c r="M134" s="47"/>
      <c r="N134" s="47"/>
      <c r="O134" s="47"/>
      <c r="P134" s="47"/>
      <c r="Q134" s="47"/>
      <c r="R134" s="47"/>
      <c r="S134" s="47"/>
      <c r="T134" s="47"/>
      <c r="U134" s="47"/>
      <c r="V134" s="47"/>
      <c r="W134" s="47"/>
      <c r="X134" s="47"/>
      <c r="Y134" s="47"/>
      <c r="Z134" s="47"/>
      <c r="AA134" s="47"/>
      <c r="AB134" s="42"/>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c r="BI134" s="15"/>
      <c r="BJ134" s="15"/>
      <c r="BK134" s="15"/>
      <c r="BL134" s="15"/>
      <c r="BM134" s="15"/>
      <c r="BN134" s="15"/>
      <c r="BO134" s="15"/>
      <c r="BP134" s="15"/>
      <c r="BQ134" s="15"/>
      <c r="BR134" s="15"/>
      <c r="BS134" s="15"/>
      <c r="BT134" s="15"/>
      <c r="BU134" s="15"/>
      <c r="BV134" s="15"/>
      <c r="BW134" s="15"/>
      <c r="BX134" s="15"/>
      <c r="BY134" s="15"/>
      <c r="BZ134" s="15"/>
      <c r="CA134" s="15"/>
      <c r="CB134" s="15"/>
      <c r="CC134" s="15"/>
      <c r="CD134" s="15"/>
      <c r="CE134" s="15"/>
      <c r="CF134" s="15"/>
      <c r="CG134" s="15"/>
      <c r="CH134" s="15"/>
      <c r="CI134" s="15"/>
      <c r="CJ134" s="15"/>
      <c r="CK134" s="15"/>
      <c r="CL134" s="15"/>
      <c r="CM134" s="15"/>
      <c r="CN134" s="15"/>
      <c r="CO134" s="15"/>
      <c r="CP134" s="15"/>
      <c r="CQ134" s="15"/>
      <c r="CR134" s="15"/>
      <c r="CS134" s="15"/>
      <c r="CT134" s="15"/>
      <c r="CU134" s="15"/>
      <c r="CV134" s="15"/>
      <c r="CW134" s="15"/>
      <c r="CX134" s="15"/>
      <c r="CY134" s="15"/>
      <c r="CZ134" s="15"/>
      <c r="DA134" s="15"/>
      <c r="DB134" s="15"/>
      <c r="DC134" s="15"/>
      <c r="DD134" s="15"/>
      <c r="DE134" s="15"/>
      <c r="DF134" s="15"/>
      <c r="DG134" s="15"/>
      <c r="DH134" s="15"/>
      <c r="DI134" s="15"/>
      <c r="DJ134" s="15"/>
      <c r="DK134" s="15"/>
      <c r="DL134" s="15"/>
      <c r="DM134" s="15"/>
      <c r="DN134" s="15"/>
      <c r="DO134" s="15"/>
      <c r="DP134" s="15"/>
      <c r="DQ134" s="15"/>
      <c r="DR134" s="15"/>
      <c r="DS134" s="15"/>
      <c r="DT134" s="15"/>
      <c r="DU134" s="15"/>
      <c r="DV134" s="15"/>
      <c r="DW134" s="15"/>
      <c r="DX134" s="15"/>
      <c r="DY134" s="15"/>
      <c r="DZ134" s="15"/>
      <c r="EA134" s="15"/>
      <c r="EB134" s="15"/>
      <c r="EC134" s="15"/>
      <c r="ED134" s="15"/>
      <c r="EE134" s="15"/>
      <c r="EF134" s="15"/>
      <c r="EG134" s="15"/>
      <c r="EH134" s="15"/>
      <c r="EI134" s="15"/>
      <c r="EJ134" s="15"/>
      <c r="EK134" s="15"/>
      <c r="EL134" s="15"/>
      <c r="EM134" s="15"/>
      <c r="EN134" s="15"/>
      <c r="EO134" s="15"/>
      <c r="EP134" s="15"/>
      <c r="EQ134" s="15"/>
      <c r="ER134" s="15"/>
      <c r="ES134" s="15"/>
      <c r="ET134" s="15"/>
      <c r="EU134" s="15"/>
      <c r="EV134" s="15"/>
      <c r="EW134" s="15"/>
      <c r="EX134" s="15"/>
      <c r="EY134" s="15"/>
      <c r="EZ134" s="15"/>
      <c r="FA134" s="15"/>
      <c r="FB134" s="15"/>
      <c r="FC134" s="15"/>
      <c r="FD134" s="15"/>
      <c r="FE134" s="15"/>
      <c r="FF134" s="15"/>
      <c r="FG134" s="15"/>
      <c r="FH134" s="15"/>
      <c r="FI134" s="15"/>
      <c r="FJ134" s="15"/>
      <c r="FK134" s="15"/>
      <c r="FL134" s="15"/>
      <c r="FM134" s="15"/>
      <c r="FN134" s="15"/>
      <c r="FO134" s="15"/>
      <c r="FP134" s="15"/>
      <c r="FQ134" s="15"/>
      <c r="FR134" s="15"/>
      <c r="FS134" s="15"/>
      <c r="FT134" s="15"/>
      <c r="FU134" s="15"/>
      <c r="FV134" s="15"/>
      <c r="FW134" s="15"/>
      <c r="FX134" s="15"/>
      <c r="FY134" s="15"/>
      <c r="FZ134" s="15"/>
      <c r="GA134" s="15"/>
      <c r="GB134" s="15"/>
      <c r="GC134" s="15"/>
      <c r="GD134" s="15"/>
      <c r="GE134" s="15"/>
      <c r="GF134" s="15"/>
      <c r="GG134" s="15"/>
      <c r="GH134" s="15"/>
      <c r="GI134" s="15"/>
      <c r="GJ134" s="15"/>
      <c r="GK134" s="15"/>
      <c r="GL134" s="15"/>
      <c r="GM134" s="15"/>
      <c r="GN134" s="15"/>
      <c r="GO134" s="15"/>
      <c r="GP134" s="15"/>
      <c r="GQ134" s="15"/>
      <c r="GR134" s="15"/>
      <c r="GS134" s="15"/>
      <c r="GT134" s="15"/>
      <c r="GU134" s="15"/>
      <c r="GV134" s="15"/>
      <c r="GW134" s="15"/>
      <c r="GX134" s="15"/>
      <c r="GY134" s="15"/>
      <c r="GZ134" s="15"/>
      <c r="HA134" s="15"/>
      <c r="HB134" s="15"/>
      <c r="HC134" s="15"/>
      <c r="HD134" s="15"/>
      <c r="HE134" s="15"/>
      <c r="HF134" s="15"/>
      <c r="HG134" s="15"/>
      <c r="HH134" s="15"/>
      <c r="HI134" s="15"/>
      <c r="HJ134" s="15"/>
      <c r="HK134" s="15"/>
      <c r="HL134" s="15"/>
      <c r="HM134" s="15"/>
      <c r="HN134" s="15"/>
      <c r="HO134" s="15"/>
      <c r="HP134" s="15"/>
      <c r="HQ134" s="15"/>
      <c r="HR134" s="15"/>
      <c r="HS134" s="15"/>
      <c r="HT134" s="15"/>
      <c r="HU134" s="15"/>
      <c r="HV134" s="15"/>
    </row>
    <row r="135" spans="1:230" customFormat="1">
      <c r="A135" s="42"/>
      <c r="B135" s="47"/>
      <c r="C135" s="47"/>
      <c r="D135" s="47"/>
      <c r="E135" s="47"/>
      <c r="F135" s="47"/>
      <c r="G135" s="47"/>
      <c r="H135" s="47"/>
      <c r="I135" s="47"/>
      <c r="J135" s="47"/>
      <c r="K135" s="47"/>
      <c r="L135" s="47"/>
      <c r="M135" s="47"/>
      <c r="N135" s="47"/>
      <c r="O135" s="47"/>
      <c r="P135" s="47"/>
      <c r="Q135" s="47"/>
      <c r="R135" s="47"/>
      <c r="S135" s="47"/>
      <c r="T135" s="47"/>
      <c r="U135" s="47"/>
      <c r="V135" s="47"/>
      <c r="W135" s="47"/>
      <c r="X135" s="47"/>
      <c r="Y135" s="47"/>
      <c r="Z135" s="47"/>
      <c r="AA135" s="47"/>
      <c r="AB135" s="42"/>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c r="BI135" s="15"/>
      <c r="BJ135" s="15"/>
      <c r="BK135" s="15"/>
      <c r="BL135" s="15"/>
      <c r="BM135" s="15"/>
      <c r="BN135" s="15"/>
      <c r="BO135" s="15"/>
      <c r="BP135" s="15"/>
      <c r="BQ135" s="15"/>
      <c r="BR135" s="15"/>
      <c r="BS135" s="15"/>
      <c r="BT135" s="15"/>
      <c r="BU135" s="15"/>
      <c r="BV135" s="15"/>
      <c r="BW135" s="15"/>
      <c r="BX135" s="15"/>
      <c r="BY135" s="15"/>
      <c r="BZ135" s="15"/>
      <c r="CA135" s="15"/>
      <c r="CB135" s="15"/>
      <c r="CC135" s="15"/>
      <c r="CD135" s="15"/>
      <c r="CE135" s="15"/>
      <c r="CF135" s="15"/>
      <c r="CG135" s="15"/>
      <c r="CH135" s="15"/>
      <c r="CI135" s="15"/>
      <c r="CJ135" s="15"/>
      <c r="CK135" s="15"/>
      <c r="CL135" s="15"/>
      <c r="CM135" s="15"/>
      <c r="CN135" s="15"/>
      <c r="CO135" s="15"/>
      <c r="CP135" s="15"/>
      <c r="CQ135" s="15"/>
      <c r="CR135" s="15"/>
      <c r="CS135" s="15"/>
      <c r="CT135" s="15"/>
      <c r="CU135" s="15"/>
      <c r="CV135" s="15"/>
      <c r="CW135" s="15"/>
      <c r="CX135" s="15"/>
      <c r="CY135" s="15"/>
      <c r="CZ135" s="15"/>
      <c r="DA135" s="15"/>
      <c r="DB135" s="15"/>
      <c r="DC135" s="15"/>
      <c r="DD135" s="15"/>
      <c r="DE135" s="15"/>
      <c r="DF135" s="15"/>
      <c r="DG135" s="15"/>
      <c r="DH135" s="15"/>
      <c r="DI135" s="15"/>
      <c r="DJ135" s="15"/>
      <c r="DK135" s="15"/>
      <c r="DL135" s="15"/>
      <c r="DM135" s="15"/>
      <c r="DN135" s="15"/>
      <c r="DO135" s="15"/>
      <c r="DP135" s="15"/>
      <c r="DQ135" s="15"/>
      <c r="DR135" s="15"/>
      <c r="DS135" s="15"/>
      <c r="DT135" s="15"/>
      <c r="DU135" s="15"/>
      <c r="DV135" s="15"/>
      <c r="DW135" s="15"/>
      <c r="DX135" s="15"/>
      <c r="DY135" s="15"/>
      <c r="DZ135" s="15"/>
      <c r="EA135" s="15"/>
      <c r="EB135" s="15"/>
      <c r="EC135" s="15"/>
      <c r="ED135" s="15"/>
      <c r="EE135" s="15"/>
      <c r="EF135" s="15"/>
      <c r="EG135" s="15"/>
      <c r="EH135" s="15"/>
      <c r="EI135" s="15"/>
      <c r="EJ135" s="15"/>
      <c r="EK135" s="15"/>
      <c r="EL135" s="15"/>
      <c r="EM135" s="15"/>
      <c r="EN135" s="15"/>
      <c r="EO135" s="15"/>
      <c r="EP135" s="15"/>
      <c r="EQ135" s="15"/>
      <c r="ER135" s="15"/>
      <c r="ES135" s="15"/>
      <c r="ET135" s="15"/>
      <c r="EU135" s="15"/>
      <c r="EV135" s="15"/>
      <c r="EW135" s="15"/>
      <c r="EX135" s="15"/>
      <c r="EY135" s="15"/>
      <c r="EZ135" s="15"/>
      <c r="FA135" s="15"/>
      <c r="FB135" s="15"/>
      <c r="FC135" s="15"/>
      <c r="FD135" s="15"/>
      <c r="FE135" s="15"/>
      <c r="FF135" s="15"/>
      <c r="FG135" s="15"/>
      <c r="FH135" s="15"/>
      <c r="FI135" s="15"/>
      <c r="FJ135" s="15"/>
      <c r="FK135" s="15"/>
      <c r="FL135" s="15"/>
      <c r="FM135" s="15"/>
      <c r="FN135" s="15"/>
      <c r="FO135" s="15"/>
      <c r="FP135" s="15"/>
      <c r="FQ135" s="15"/>
      <c r="FR135" s="15"/>
      <c r="FS135" s="15"/>
      <c r="FT135" s="15"/>
      <c r="FU135" s="15"/>
      <c r="FV135" s="15"/>
      <c r="FW135" s="15"/>
      <c r="FX135" s="15"/>
      <c r="FY135" s="15"/>
      <c r="FZ135" s="15"/>
      <c r="GA135" s="15"/>
      <c r="GB135" s="15"/>
      <c r="GC135" s="15"/>
      <c r="GD135" s="15"/>
      <c r="GE135" s="15"/>
      <c r="GF135" s="15"/>
      <c r="GG135" s="15"/>
      <c r="GH135" s="15"/>
      <c r="GI135" s="15"/>
      <c r="GJ135" s="15"/>
      <c r="GK135" s="15"/>
      <c r="GL135" s="15"/>
      <c r="GM135" s="15"/>
      <c r="GN135" s="15"/>
      <c r="GO135" s="15"/>
      <c r="GP135" s="15"/>
      <c r="GQ135" s="15"/>
      <c r="GR135" s="15"/>
      <c r="GS135" s="15"/>
      <c r="GT135" s="15"/>
      <c r="GU135" s="15"/>
      <c r="GV135" s="15"/>
      <c r="GW135" s="15"/>
      <c r="GX135" s="15"/>
      <c r="GY135" s="15"/>
      <c r="GZ135" s="15"/>
      <c r="HA135" s="15"/>
      <c r="HB135" s="15"/>
      <c r="HC135" s="15"/>
      <c r="HD135" s="15"/>
      <c r="HE135" s="15"/>
      <c r="HF135" s="15"/>
      <c r="HG135" s="15"/>
      <c r="HH135" s="15"/>
      <c r="HI135" s="15"/>
      <c r="HJ135" s="15"/>
      <c r="HK135" s="15"/>
      <c r="HL135" s="15"/>
      <c r="HM135" s="15"/>
      <c r="HN135" s="15"/>
      <c r="HO135" s="15"/>
      <c r="HP135" s="15"/>
      <c r="HQ135" s="15"/>
      <c r="HR135" s="15"/>
      <c r="HS135" s="15"/>
      <c r="HT135" s="15"/>
      <c r="HU135" s="15"/>
      <c r="HV135" s="15"/>
    </row>
    <row r="136" spans="1:230" s="23" customFormat="1" ht="15" customHeight="1">
      <c r="A136" s="42"/>
      <c r="B136" s="17"/>
      <c r="C136" s="22"/>
      <c r="D136" s="22"/>
      <c r="E136" s="17"/>
      <c r="F136" s="17"/>
      <c r="G136" s="17"/>
      <c r="H136" s="17"/>
      <c r="I136" s="17"/>
      <c r="J136" s="17"/>
      <c r="K136" s="80"/>
      <c r="L136" s="80"/>
      <c r="M136" s="22"/>
      <c r="N136" s="22"/>
      <c r="O136" s="22"/>
      <c r="P136" s="22"/>
      <c r="Q136" s="22"/>
      <c r="R136" s="22"/>
      <c r="S136" s="22"/>
      <c r="T136" s="22"/>
      <c r="U136" s="22"/>
      <c r="V136" s="22"/>
      <c r="W136" s="22"/>
      <c r="X136" s="22"/>
      <c r="Y136" s="22"/>
      <c r="Z136" s="22"/>
      <c r="AA136" s="22"/>
      <c r="AB136" s="42"/>
      <c r="AC136" s="17"/>
      <c r="AD136" s="17"/>
      <c r="AE136" s="17"/>
      <c r="AF136" s="17"/>
      <c r="AG136" s="17"/>
      <c r="AH136" s="17"/>
      <c r="AI136" s="17"/>
      <c r="AJ136" s="17"/>
      <c r="AK136" s="17"/>
      <c r="AL136" s="17"/>
      <c r="AM136" s="17"/>
      <c r="AN136" s="17"/>
      <c r="AO136" s="17"/>
      <c r="AP136" s="17"/>
      <c r="AQ136" s="17"/>
      <c r="AR136" s="17"/>
      <c r="AS136" s="17"/>
      <c r="AT136" s="17"/>
      <c r="AU136" s="17"/>
      <c r="AV136" s="17"/>
      <c r="AW136" s="17"/>
      <c r="AX136" s="17"/>
      <c r="AY136" s="17"/>
      <c r="AZ136" s="17"/>
      <c r="BA136" s="17"/>
      <c r="BB136" s="17"/>
      <c r="BC136" s="17"/>
      <c r="BD136" s="17"/>
      <c r="BE136" s="17"/>
      <c r="BF136" s="17"/>
      <c r="BG136" s="17"/>
      <c r="BH136" s="17"/>
      <c r="BI136" s="17"/>
      <c r="BJ136" s="17"/>
      <c r="BK136" s="17"/>
      <c r="BL136" s="17"/>
      <c r="BM136" s="17"/>
      <c r="BN136" s="17"/>
      <c r="BO136" s="17"/>
      <c r="BP136" s="17"/>
      <c r="BQ136" s="17"/>
      <c r="BR136" s="17"/>
      <c r="BS136" s="17"/>
      <c r="BT136" s="17"/>
      <c r="BU136" s="17"/>
      <c r="BV136" s="17"/>
      <c r="BW136" s="17"/>
      <c r="BX136" s="17"/>
      <c r="BY136" s="17"/>
      <c r="BZ136" s="17"/>
      <c r="CA136" s="17"/>
      <c r="CB136" s="17"/>
      <c r="CC136" s="17"/>
      <c r="CD136" s="17"/>
      <c r="CE136" s="17"/>
      <c r="CF136" s="17"/>
      <c r="CG136" s="17"/>
      <c r="CH136" s="17"/>
      <c r="CI136" s="17"/>
      <c r="CJ136" s="17"/>
      <c r="CK136" s="17"/>
      <c r="CL136" s="17"/>
      <c r="CM136" s="17"/>
      <c r="CN136" s="17"/>
      <c r="CO136" s="17"/>
      <c r="CP136" s="17"/>
      <c r="CQ136" s="17"/>
      <c r="CR136" s="17"/>
      <c r="CS136" s="17"/>
      <c r="CT136" s="17"/>
      <c r="CU136" s="17"/>
      <c r="CV136" s="17"/>
      <c r="CW136" s="17"/>
      <c r="CX136" s="17"/>
      <c r="CY136" s="17"/>
      <c r="CZ136" s="17"/>
      <c r="DA136" s="17"/>
      <c r="DB136" s="17"/>
      <c r="DC136" s="17"/>
      <c r="DD136" s="17"/>
      <c r="DE136" s="17"/>
      <c r="DF136" s="17"/>
      <c r="DG136" s="17"/>
      <c r="DH136" s="17"/>
      <c r="DI136" s="17"/>
      <c r="DJ136" s="17"/>
      <c r="DK136" s="17"/>
      <c r="DL136" s="17"/>
      <c r="DM136" s="17"/>
      <c r="DN136" s="17"/>
      <c r="DO136" s="17"/>
      <c r="DP136" s="17"/>
      <c r="DQ136" s="17"/>
      <c r="DR136" s="17"/>
      <c r="DS136" s="17"/>
      <c r="DT136" s="17"/>
      <c r="DU136" s="17"/>
      <c r="DV136" s="17"/>
      <c r="DW136" s="17"/>
      <c r="DX136" s="17"/>
      <c r="DY136" s="17"/>
      <c r="DZ136" s="17"/>
      <c r="EA136" s="17"/>
      <c r="EB136" s="17"/>
      <c r="EC136" s="17"/>
      <c r="ED136" s="17"/>
      <c r="EE136" s="17"/>
      <c r="EF136" s="17"/>
      <c r="EG136" s="17"/>
      <c r="EH136" s="17"/>
      <c r="EI136" s="17"/>
      <c r="EJ136" s="17"/>
      <c r="EK136" s="17"/>
      <c r="EL136" s="17"/>
      <c r="EM136" s="17"/>
      <c r="EN136" s="17"/>
      <c r="EO136" s="17"/>
      <c r="EP136" s="17"/>
      <c r="EQ136" s="17"/>
      <c r="ER136" s="17"/>
      <c r="ES136" s="17"/>
      <c r="ET136" s="17"/>
      <c r="EU136" s="17"/>
      <c r="EV136" s="17"/>
      <c r="EW136" s="17"/>
      <c r="EX136" s="17"/>
      <c r="EY136" s="17"/>
      <c r="EZ136" s="17"/>
      <c r="FA136" s="17"/>
      <c r="FB136" s="17"/>
      <c r="FC136" s="17"/>
      <c r="FD136" s="17"/>
      <c r="FE136" s="17"/>
      <c r="FF136" s="17"/>
      <c r="FG136" s="17"/>
      <c r="FH136" s="17"/>
      <c r="FI136" s="17"/>
      <c r="FJ136" s="17"/>
      <c r="FK136" s="17"/>
      <c r="FL136" s="17"/>
      <c r="FM136" s="17"/>
      <c r="FN136" s="17"/>
      <c r="FO136" s="17"/>
      <c r="FP136" s="17"/>
      <c r="FQ136" s="17"/>
      <c r="FR136" s="17"/>
      <c r="FS136" s="17"/>
      <c r="FT136" s="17"/>
      <c r="FU136" s="17"/>
      <c r="FV136" s="17"/>
      <c r="FW136" s="17"/>
      <c r="FX136" s="17"/>
      <c r="FY136" s="17"/>
      <c r="FZ136" s="17"/>
      <c r="GA136" s="17"/>
      <c r="GB136" s="17"/>
      <c r="GC136" s="17"/>
      <c r="GD136" s="17"/>
      <c r="GE136" s="17"/>
      <c r="GF136" s="17"/>
      <c r="GG136" s="17"/>
      <c r="GH136" s="17"/>
      <c r="GI136" s="17"/>
      <c r="GJ136" s="17"/>
      <c r="GK136" s="17"/>
      <c r="GL136" s="17"/>
      <c r="GM136" s="17"/>
      <c r="GN136" s="17"/>
      <c r="GO136" s="17"/>
      <c r="GP136" s="17"/>
      <c r="GQ136" s="17"/>
      <c r="GR136" s="17"/>
      <c r="GS136" s="17"/>
      <c r="GT136" s="17"/>
      <c r="GU136" s="17"/>
      <c r="GV136" s="17"/>
      <c r="GW136" s="17"/>
      <c r="GX136" s="17"/>
      <c r="GY136" s="17"/>
      <c r="GZ136" s="17"/>
      <c r="HA136" s="17"/>
      <c r="HB136" s="17"/>
      <c r="HC136" s="17"/>
      <c r="HD136" s="17"/>
      <c r="HE136" s="17"/>
      <c r="HF136" s="17"/>
      <c r="HG136" s="17"/>
      <c r="HH136" s="17"/>
      <c r="HI136" s="17"/>
      <c r="HJ136" s="17"/>
      <c r="HK136" s="17"/>
      <c r="HL136" s="17"/>
      <c r="HM136" s="17"/>
      <c r="HN136" s="17"/>
      <c r="HO136" s="17"/>
      <c r="HP136" s="17"/>
      <c r="HQ136" s="17"/>
      <c r="HR136" s="17"/>
      <c r="HS136" s="17"/>
      <c r="HT136" s="17"/>
      <c r="HU136" s="17"/>
      <c r="HV136" s="17"/>
    </row>
    <row r="137" spans="1:230" s="23" customFormat="1" ht="15" customHeight="1">
      <c r="A137" s="42"/>
      <c r="B137" s="17"/>
      <c r="C137" s="15"/>
      <c r="D137" s="15"/>
      <c r="E137" s="48"/>
      <c r="F137" s="48"/>
      <c r="G137" s="48"/>
      <c r="H137" s="48"/>
      <c r="I137" s="45"/>
      <c r="J137" s="17"/>
      <c r="K137" s="17"/>
      <c r="L137" s="17"/>
      <c r="M137" s="17"/>
      <c r="N137" s="15"/>
      <c r="O137" s="15"/>
      <c r="P137" s="48"/>
      <c r="Q137" s="48"/>
      <c r="R137" s="48"/>
      <c r="S137" s="48"/>
      <c r="T137" s="22"/>
      <c r="U137" s="22"/>
      <c r="V137" s="22"/>
      <c r="W137" s="22"/>
      <c r="X137" s="22"/>
      <c r="Y137" s="22"/>
      <c r="Z137" s="22"/>
      <c r="AA137" s="22"/>
      <c r="AB137" s="42"/>
      <c r="AC137" s="17"/>
      <c r="AD137" s="17"/>
      <c r="AE137" s="17"/>
      <c r="AF137" s="17"/>
      <c r="AG137" s="17"/>
      <c r="AH137" s="17"/>
      <c r="AI137" s="17"/>
      <c r="AJ137" s="17"/>
      <c r="AK137" s="17"/>
      <c r="AL137" s="17"/>
      <c r="AM137" s="17"/>
      <c r="AN137" s="17"/>
      <c r="AO137" s="17"/>
      <c r="AP137" s="17"/>
      <c r="AQ137" s="17"/>
      <c r="AR137" s="17"/>
      <c r="AS137" s="17"/>
      <c r="AT137" s="17"/>
      <c r="AU137" s="17"/>
      <c r="AV137" s="17"/>
      <c r="AW137" s="17"/>
      <c r="AX137" s="17"/>
      <c r="AY137" s="17"/>
      <c r="AZ137" s="17"/>
      <c r="BA137" s="17"/>
      <c r="BB137" s="17"/>
      <c r="BC137" s="17"/>
      <c r="BD137" s="17"/>
      <c r="BE137" s="17"/>
      <c r="BF137" s="17"/>
      <c r="BG137" s="17"/>
      <c r="BH137" s="17"/>
      <c r="BI137" s="17"/>
      <c r="BJ137" s="17"/>
      <c r="BK137" s="17"/>
      <c r="BL137" s="17"/>
      <c r="BM137" s="17"/>
      <c r="BN137" s="17"/>
      <c r="BO137" s="17"/>
      <c r="BP137" s="17"/>
      <c r="BQ137" s="17"/>
      <c r="BR137" s="17"/>
      <c r="BS137" s="17"/>
      <c r="BT137" s="17"/>
      <c r="BU137" s="17"/>
      <c r="BV137" s="17"/>
      <c r="BW137" s="17"/>
      <c r="BX137" s="17"/>
      <c r="BY137" s="17"/>
      <c r="BZ137" s="17"/>
      <c r="CA137" s="17"/>
      <c r="CB137" s="17"/>
      <c r="CC137" s="17"/>
      <c r="CD137" s="17"/>
      <c r="CE137" s="17"/>
      <c r="CF137" s="17"/>
      <c r="CG137" s="17"/>
      <c r="CH137" s="17"/>
      <c r="CI137" s="17"/>
      <c r="CJ137" s="17"/>
      <c r="CK137" s="17"/>
      <c r="CL137" s="17"/>
      <c r="CM137" s="17"/>
      <c r="CN137" s="17"/>
      <c r="CO137" s="17"/>
      <c r="CP137" s="17"/>
      <c r="CQ137" s="17"/>
      <c r="CR137" s="17"/>
      <c r="CS137" s="17"/>
      <c r="CT137" s="17"/>
      <c r="CU137" s="17"/>
      <c r="CV137" s="17"/>
      <c r="CW137" s="17"/>
      <c r="CX137" s="17"/>
      <c r="CY137" s="17"/>
      <c r="CZ137" s="17"/>
      <c r="DA137" s="17"/>
      <c r="DB137" s="17"/>
      <c r="DC137" s="17"/>
      <c r="DD137" s="17"/>
      <c r="DE137" s="17"/>
      <c r="DF137" s="17"/>
      <c r="DG137" s="17"/>
      <c r="DH137" s="17"/>
      <c r="DI137" s="17"/>
      <c r="DJ137" s="17"/>
      <c r="DK137" s="17"/>
      <c r="DL137" s="17"/>
      <c r="DM137" s="17"/>
      <c r="DN137" s="17"/>
      <c r="DO137" s="17"/>
      <c r="DP137" s="17"/>
      <c r="DQ137" s="17"/>
      <c r="DR137" s="17"/>
      <c r="DS137" s="17"/>
      <c r="DT137" s="17"/>
      <c r="DU137" s="17"/>
      <c r="DV137" s="17"/>
      <c r="DW137" s="17"/>
      <c r="DX137" s="17"/>
      <c r="DY137" s="17"/>
      <c r="DZ137" s="17"/>
      <c r="EA137" s="17"/>
      <c r="EB137" s="17"/>
      <c r="EC137" s="17"/>
      <c r="ED137" s="17"/>
      <c r="EE137" s="17"/>
      <c r="EF137" s="17"/>
      <c r="EG137" s="17"/>
      <c r="EH137" s="17"/>
      <c r="EI137" s="17"/>
      <c r="EJ137" s="17"/>
      <c r="EK137" s="17"/>
      <c r="EL137" s="17"/>
      <c r="EM137" s="17"/>
      <c r="EN137" s="17"/>
      <c r="EO137" s="17"/>
      <c r="EP137" s="17"/>
      <c r="EQ137" s="17"/>
      <c r="ER137" s="17"/>
      <c r="ES137" s="17"/>
      <c r="ET137" s="17"/>
      <c r="EU137" s="17"/>
      <c r="EV137" s="17"/>
      <c r="EW137" s="17"/>
      <c r="EX137" s="17"/>
      <c r="EY137" s="17"/>
      <c r="EZ137" s="17"/>
      <c r="FA137" s="17"/>
      <c r="FB137" s="17"/>
      <c r="FC137" s="17"/>
      <c r="FD137" s="17"/>
      <c r="FE137" s="17"/>
      <c r="FF137" s="17"/>
      <c r="FG137" s="17"/>
      <c r="FH137" s="17"/>
      <c r="FI137" s="17"/>
      <c r="FJ137" s="17"/>
      <c r="FK137" s="17"/>
      <c r="FL137" s="17"/>
      <c r="FM137" s="17"/>
      <c r="FN137" s="17"/>
      <c r="FO137" s="17"/>
      <c r="FP137" s="17"/>
      <c r="FQ137" s="17"/>
      <c r="FR137" s="17"/>
      <c r="FS137" s="17"/>
      <c r="FT137" s="17"/>
      <c r="FU137" s="17"/>
      <c r="FV137" s="17"/>
      <c r="FW137" s="17"/>
      <c r="FX137" s="17"/>
      <c r="FY137" s="17"/>
      <c r="FZ137" s="17"/>
      <c r="GA137" s="17"/>
      <c r="GB137" s="17"/>
      <c r="GC137" s="17"/>
      <c r="GD137" s="17"/>
      <c r="GE137" s="17"/>
      <c r="GF137" s="17"/>
      <c r="GG137" s="17"/>
      <c r="GH137" s="17"/>
      <c r="GI137" s="17"/>
      <c r="GJ137" s="17"/>
      <c r="GK137" s="17"/>
      <c r="GL137" s="17"/>
      <c r="GM137" s="17"/>
      <c r="GN137" s="17"/>
      <c r="GO137" s="17"/>
      <c r="GP137" s="17"/>
      <c r="GQ137" s="17"/>
      <c r="GR137" s="17"/>
      <c r="GS137" s="17"/>
      <c r="GT137" s="17"/>
      <c r="GU137" s="17"/>
      <c r="GV137" s="17"/>
      <c r="GW137" s="17"/>
      <c r="GX137" s="17"/>
      <c r="GY137" s="17"/>
      <c r="GZ137" s="17"/>
      <c r="HA137" s="17"/>
      <c r="HB137" s="17"/>
      <c r="HC137" s="17"/>
      <c r="HD137" s="17"/>
      <c r="HE137" s="17"/>
      <c r="HF137" s="17"/>
      <c r="HG137" s="17"/>
      <c r="HH137" s="17"/>
      <c r="HI137" s="17"/>
      <c r="HJ137" s="17"/>
      <c r="HK137" s="17"/>
      <c r="HL137" s="17"/>
      <c r="HM137" s="17"/>
      <c r="HN137" s="17"/>
      <c r="HO137" s="17"/>
      <c r="HP137" s="17"/>
      <c r="HQ137" s="17"/>
      <c r="HR137" s="17"/>
      <c r="HS137" s="17"/>
      <c r="HT137" s="17"/>
      <c r="HU137" s="17"/>
      <c r="HV137" s="17"/>
    </row>
    <row r="138" spans="1:230" s="23" customFormat="1" ht="15" customHeight="1">
      <c r="A138" s="42"/>
      <c r="B138" s="17"/>
      <c r="C138" s="80" t="s">
        <v>31</v>
      </c>
      <c r="D138" s="80"/>
      <c r="E138" s="80"/>
      <c r="F138" s="48"/>
      <c r="G138" s="166" t="s">
        <v>458</v>
      </c>
      <c r="H138" s="48"/>
      <c r="I138" s="96" t="str">
        <f>Obliczenia2!C73&amp;" [W]"</f>
        <v>150 [W]</v>
      </c>
      <c r="J138" s="58"/>
      <c r="K138" s="17"/>
      <c r="L138" s="17"/>
      <c r="M138" s="80" t="s">
        <v>532</v>
      </c>
      <c r="N138" s="17"/>
      <c r="O138" s="80"/>
      <c r="P138" s="80"/>
      <c r="Q138" s="280" t="s">
        <v>459</v>
      </c>
      <c r="R138" s="280"/>
      <c r="S138" s="51"/>
      <c r="T138" s="96" t="str">
        <f>Obliczenia2!C75&amp;" [W]"</f>
        <v>75 [W]</v>
      </c>
      <c r="U138" s="22"/>
      <c r="V138" s="22"/>
      <c r="W138" s="22"/>
      <c r="X138" s="22"/>
      <c r="Y138" s="22"/>
      <c r="Z138" s="22"/>
      <c r="AA138" s="22"/>
      <c r="AB138" s="42"/>
      <c r="AC138" s="17"/>
      <c r="AD138" s="17"/>
      <c r="AE138" s="17"/>
      <c r="AF138" s="17"/>
      <c r="AG138" s="17"/>
      <c r="AH138" s="17"/>
      <c r="AI138" s="17"/>
      <c r="AJ138" s="17"/>
      <c r="AK138" s="17"/>
      <c r="AL138" s="17"/>
      <c r="AM138" s="17"/>
      <c r="AN138" s="17"/>
      <c r="AO138" s="17"/>
      <c r="AP138" s="17"/>
      <c r="AQ138" s="17"/>
      <c r="AR138" s="17"/>
      <c r="AS138" s="17"/>
      <c r="AT138" s="17"/>
      <c r="AU138" s="17"/>
      <c r="AV138" s="17"/>
      <c r="AW138" s="17"/>
      <c r="AX138" s="17"/>
      <c r="AY138" s="17"/>
      <c r="AZ138" s="17"/>
      <c r="BA138" s="17"/>
      <c r="BB138" s="17"/>
      <c r="BC138" s="17"/>
      <c r="BD138" s="17"/>
      <c r="BE138" s="17"/>
      <c r="BF138" s="17"/>
      <c r="BG138" s="17"/>
      <c r="BH138" s="17"/>
      <c r="BI138" s="17"/>
      <c r="BJ138" s="17"/>
      <c r="BK138" s="17"/>
      <c r="BL138" s="17"/>
      <c r="BM138" s="17"/>
      <c r="BN138" s="17"/>
      <c r="BO138" s="17"/>
      <c r="BP138" s="17"/>
      <c r="BQ138" s="17"/>
      <c r="BR138" s="17"/>
      <c r="BS138" s="17"/>
      <c r="BT138" s="17"/>
      <c r="BU138" s="17"/>
      <c r="BV138" s="17"/>
      <c r="BW138" s="17"/>
      <c r="BX138" s="17"/>
      <c r="BY138" s="17"/>
      <c r="BZ138" s="17"/>
      <c r="CA138" s="17"/>
      <c r="CB138" s="17"/>
      <c r="CC138" s="17"/>
      <c r="CD138" s="17"/>
      <c r="CE138" s="17"/>
      <c r="CF138" s="17"/>
      <c r="CG138" s="17"/>
      <c r="CH138" s="17"/>
      <c r="CI138" s="17"/>
      <c r="CJ138" s="17"/>
      <c r="CK138" s="17"/>
      <c r="CL138" s="17"/>
      <c r="CM138" s="17"/>
      <c r="CN138" s="17"/>
      <c r="CO138" s="17"/>
      <c r="CP138" s="17"/>
      <c r="CQ138" s="17"/>
      <c r="CR138" s="17"/>
      <c r="CS138" s="17"/>
      <c r="CT138" s="17"/>
      <c r="CU138" s="17"/>
      <c r="CV138" s="17"/>
      <c r="CW138" s="17"/>
      <c r="CX138" s="17"/>
      <c r="CY138" s="17"/>
      <c r="CZ138" s="17"/>
      <c r="DA138" s="17"/>
      <c r="DB138" s="17"/>
      <c r="DC138" s="17"/>
      <c r="DD138" s="17"/>
      <c r="DE138" s="17"/>
      <c r="DF138" s="17"/>
      <c r="DG138" s="17"/>
      <c r="DH138" s="17"/>
      <c r="DI138" s="17"/>
      <c r="DJ138" s="17"/>
      <c r="DK138" s="17"/>
      <c r="DL138" s="17"/>
      <c r="DM138" s="17"/>
      <c r="DN138" s="17"/>
      <c r="DO138" s="17"/>
      <c r="DP138" s="17"/>
      <c r="DQ138" s="17"/>
      <c r="DR138" s="17"/>
      <c r="DS138" s="17"/>
      <c r="DT138" s="17"/>
      <c r="DU138" s="17"/>
      <c r="DV138" s="17"/>
      <c r="DW138" s="17"/>
      <c r="DX138" s="17"/>
      <c r="DY138" s="17"/>
      <c r="DZ138" s="17"/>
      <c r="EA138" s="17"/>
      <c r="EB138" s="17"/>
      <c r="EC138" s="17"/>
      <c r="ED138" s="17"/>
      <c r="EE138" s="17"/>
      <c r="EF138" s="17"/>
      <c r="EG138" s="17"/>
      <c r="EH138" s="17"/>
      <c r="EI138" s="17"/>
      <c r="EJ138" s="17"/>
      <c r="EK138" s="17"/>
      <c r="EL138" s="17"/>
      <c r="EM138" s="17"/>
      <c r="EN138" s="17"/>
      <c r="EO138" s="17"/>
      <c r="EP138" s="17"/>
      <c r="EQ138" s="17"/>
      <c r="ER138" s="17"/>
      <c r="ES138" s="17"/>
      <c r="ET138" s="17"/>
      <c r="EU138" s="17"/>
      <c r="EV138" s="17"/>
      <c r="EW138" s="17"/>
      <c r="EX138" s="17"/>
      <c r="EY138" s="17"/>
      <c r="EZ138" s="17"/>
      <c r="FA138" s="17"/>
      <c r="FB138" s="17"/>
      <c r="FC138" s="17"/>
      <c r="FD138" s="17"/>
      <c r="FE138" s="17"/>
      <c r="FF138" s="17"/>
      <c r="FG138" s="17"/>
      <c r="FH138" s="17"/>
      <c r="FI138" s="17"/>
      <c r="FJ138" s="17"/>
      <c r="FK138" s="17"/>
      <c r="FL138" s="17"/>
      <c r="FM138" s="17"/>
      <c r="FN138" s="17"/>
      <c r="FO138" s="17"/>
      <c r="FP138" s="17"/>
      <c r="FQ138" s="17"/>
      <c r="FR138" s="17"/>
      <c r="FS138" s="17"/>
      <c r="FT138" s="17"/>
      <c r="FU138" s="17"/>
      <c r="FV138" s="17"/>
      <c r="FW138" s="17"/>
      <c r="FX138" s="17"/>
      <c r="FY138" s="17"/>
      <c r="FZ138" s="17"/>
      <c r="GA138" s="17"/>
      <c r="GB138" s="17"/>
      <c r="GC138" s="17"/>
      <c r="GD138" s="17"/>
      <c r="GE138" s="17"/>
      <c r="GF138" s="17"/>
      <c r="GG138" s="17"/>
      <c r="GH138" s="17"/>
      <c r="GI138" s="17"/>
      <c r="GJ138" s="17"/>
      <c r="GK138" s="17"/>
      <c r="GL138" s="17"/>
      <c r="GM138" s="17"/>
      <c r="GN138" s="17"/>
      <c r="GO138" s="17"/>
      <c r="GP138" s="17"/>
      <c r="GQ138" s="17"/>
      <c r="GR138" s="17"/>
      <c r="GS138" s="17"/>
      <c r="GT138" s="17"/>
      <c r="GU138" s="17"/>
      <c r="GV138" s="17"/>
      <c r="GW138" s="17"/>
      <c r="GX138" s="17"/>
      <c r="GY138" s="17"/>
      <c r="GZ138" s="17"/>
      <c r="HA138" s="17"/>
      <c r="HB138" s="17"/>
      <c r="HC138" s="17"/>
      <c r="HD138" s="17"/>
      <c r="HE138" s="17"/>
      <c r="HF138" s="17"/>
      <c r="HG138" s="17"/>
      <c r="HH138" s="17"/>
      <c r="HI138" s="17"/>
      <c r="HJ138" s="17"/>
      <c r="HK138" s="17"/>
      <c r="HL138" s="17"/>
      <c r="HM138" s="17"/>
      <c r="HN138" s="17"/>
      <c r="HO138" s="17"/>
      <c r="HP138" s="17"/>
      <c r="HQ138" s="17"/>
      <c r="HR138" s="17"/>
      <c r="HS138" s="17"/>
      <c r="HT138" s="17"/>
      <c r="HU138" s="17"/>
      <c r="HV138" s="17"/>
    </row>
    <row r="139" spans="1:230" s="23" customFormat="1" ht="15" customHeight="1">
      <c r="A139" s="42"/>
      <c r="B139" s="17"/>
      <c r="C139" s="52"/>
      <c r="D139" s="52"/>
      <c r="E139" s="52"/>
      <c r="F139" s="52"/>
      <c r="G139" s="52"/>
      <c r="H139" s="52"/>
      <c r="I139" s="97"/>
      <c r="J139" s="17"/>
      <c r="K139" s="17"/>
      <c r="L139" s="17"/>
      <c r="M139" s="52"/>
      <c r="N139" s="103"/>
      <c r="O139" s="52"/>
      <c r="P139" s="52"/>
      <c r="Q139" s="52"/>
      <c r="R139" s="52"/>
      <c r="S139" s="52"/>
      <c r="T139" s="142"/>
      <c r="U139" s="142"/>
      <c r="V139" s="22"/>
      <c r="W139" s="22"/>
      <c r="X139" s="22"/>
      <c r="Y139" s="22"/>
      <c r="Z139" s="22"/>
      <c r="AA139" s="22"/>
      <c r="AB139" s="42"/>
      <c r="AC139" s="17"/>
      <c r="AD139" s="17"/>
      <c r="AE139" s="17"/>
      <c r="AF139" s="17"/>
      <c r="AG139" s="17"/>
      <c r="AH139" s="17"/>
      <c r="AI139" s="17"/>
      <c r="AJ139" s="17"/>
      <c r="AK139" s="17"/>
      <c r="AL139" s="17"/>
      <c r="AM139" s="17"/>
      <c r="AN139" s="17"/>
      <c r="AO139" s="17"/>
      <c r="AP139" s="17"/>
      <c r="AQ139" s="17"/>
      <c r="AR139" s="17"/>
      <c r="AS139" s="17"/>
      <c r="AT139" s="17"/>
      <c r="AU139" s="17"/>
      <c r="AV139" s="17"/>
      <c r="AW139" s="17"/>
      <c r="AX139" s="17"/>
      <c r="AY139" s="17"/>
      <c r="AZ139" s="17"/>
      <c r="BA139" s="17"/>
      <c r="BB139" s="17"/>
      <c r="BC139" s="17"/>
      <c r="BD139" s="17"/>
      <c r="BE139" s="17"/>
      <c r="BF139" s="17"/>
      <c r="BG139" s="17"/>
      <c r="BH139" s="17"/>
      <c r="BI139" s="17"/>
      <c r="BJ139" s="17"/>
      <c r="BK139" s="17"/>
      <c r="BL139" s="17"/>
      <c r="BM139" s="17"/>
      <c r="BN139" s="17"/>
      <c r="BO139" s="17"/>
      <c r="BP139" s="17"/>
      <c r="BQ139" s="17"/>
      <c r="BR139" s="17"/>
      <c r="BS139" s="17"/>
      <c r="BT139" s="17"/>
      <c r="BU139" s="17"/>
      <c r="BV139" s="17"/>
      <c r="BW139" s="17"/>
      <c r="BX139" s="17"/>
      <c r="BY139" s="17"/>
      <c r="BZ139" s="17"/>
      <c r="CA139" s="17"/>
      <c r="CB139" s="17"/>
      <c r="CC139" s="17"/>
      <c r="CD139" s="17"/>
      <c r="CE139" s="17"/>
      <c r="CF139" s="17"/>
      <c r="CG139" s="17"/>
      <c r="CH139" s="17"/>
      <c r="CI139" s="17"/>
      <c r="CJ139" s="17"/>
      <c r="CK139" s="17"/>
      <c r="CL139" s="17"/>
      <c r="CM139" s="17"/>
      <c r="CN139" s="17"/>
      <c r="CO139" s="17"/>
      <c r="CP139" s="17"/>
      <c r="CQ139" s="17"/>
      <c r="CR139" s="17"/>
      <c r="CS139" s="17"/>
      <c r="CT139" s="17"/>
      <c r="CU139" s="17"/>
      <c r="CV139" s="17"/>
      <c r="CW139" s="17"/>
      <c r="CX139" s="17"/>
      <c r="CY139" s="17"/>
      <c r="CZ139" s="17"/>
      <c r="DA139" s="17"/>
      <c r="DB139" s="17"/>
      <c r="DC139" s="17"/>
      <c r="DD139" s="17"/>
      <c r="DE139" s="17"/>
      <c r="DF139" s="17"/>
      <c r="DG139" s="17"/>
      <c r="DH139" s="17"/>
      <c r="DI139" s="17"/>
      <c r="DJ139" s="17"/>
      <c r="DK139" s="17"/>
      <c r="DL139" s="17"/>
      <c r="DM139" s="17"/>
      <c r="DN139" s="17"/>
      <c r="DO139" s="17"/>
      <c r="DP139" s="17"/>
      <c r="DQ139" s="17"/>
      <c r="DR139" s="17"/>
      <c r="DS139" s="17"/>
      <c r="DT139" s="17"/>
      <c r="DU139" s="17"/>
      <c r="DV139" s="17"/>
      <c r="DW139" s="17"/>
      <c r="DX139" s="17"/>
      <c r="DY139" s="17"/>
      <c r="DZ139" s="17"/>
      <c r="EA139" s="17"/>
      <c r="EB139" s="17"/>
      <c r="EC139" s="17"/>
      <c r="ED139" s="17"/>
      <c r="EE139" s="17"/>
      <c r="EF139" s="17"/>
      <c r="EG139" s="17"/>
      <c r="EH139" s="17"/>
      <c r="EI139" s="17"/>
      <c r="EJ139" s="17"/>
      <c r="EK139" s="17"/>
      <c r="EL139" s="17"/>
      <c r="EM139" s="17"/>
      <c r="EN139" s="17"/>
      <c r="EO139" s="17"/>
      <c r="EP139" s="17"/>
      <c r="EQ139" s="17"/>
      <c r="ER139" s="17"/>
      <c r="ES139" s="17"/>
      <c r="ET139" s="17"/>
      <c r="EU139" s="17"/>
      <c r="EV139" s="17"/>
      <c r="EW139" s="17"/>
      <c r="EX139" s="17"/>
      <c r="EY139" s="17"/>
      <c r="EZ139" s="17"/>
      <c r="FA139" s="17"/>
      <c r="FB139" s="17"/>
      <c r="FC139" s="17"/>
      <c r="FD139" s="17"/>
      <c r="FE139" s="17"/>
      <c r="FF139" s="17"/>
      <c r="FG139" s="17"/>
      <c r="FH139" s="17"/>
      <c r="FI139" s="17"/>
      <c r="FJ139" s="17"/>
      <c r="FK139" s="17"/>
      <c r="FL139" s="17"/>
      <c r="FM139" s="17"/>
      <c r="FN139" s="17"/>
      <c r="FO139" s="17"/>
      <c r="FP139" s="17"/>
      <c r="FQ139" s="17"/>
      <c r="FR139" s="17"/>
      <c r="FS139" s="17"/>
      <c r="FT139" s="17"/>
      <c r="FU139" s="17"/>
      <c r="FV139" s="17"/>
      <c r="FW139" s="17"/>
      <c r="FX139" s="17"/>
      <c r="FY139" s="17"/>
      <c r="FZ139" s="17"/>
      <c r="GA139" s="17"/>
      <c r="GB139" s="17"/>
      <c r="GC139" s="17"/>
      <c r="GD139" s="17"/>
      <c r="GE139" s="17"/>
      <c r="GF139" s="17"/>
      <c r="GG139" s="17"/>
      <c r="GH139" s="17"/>
      <c r="GI139" s="17"/>
      <c r="GJ139" s="17"/>
      <c r="GK139" s="17"/>
      <c r="GL139" s="17"/>
      <c r="GM139" s="17"/>
      <c r="GN139" s="17"/>
      <c r="GO139" s="17"/>
      <c r="GP139" s="17"/>
      <c r="GQ139" s="17"/>
      <c r="GR139" s="17"/>
      <c r="GS139" s="17"/>
      <c r="GT139" s="17"/>
      <c r="GU139" s="17"/>
      <c r="GV139" s="17"/>
      <c r="GW139" s="17"/>
      <c r="GX139" s="17"/>
      <c r="GY139" s="17"/>
      <c r="GZ139" s="17"/>
      <c r="HA139" s="17"/>
      <c r="HB139" s="17"/>
      <c r="HC139" s="17"/>
      <c r="HD139" s="17"/>
      <c r="HE139" s="17"/>
      <c r="HF139" s="17"/>
      <c r="HG139" s="17"/>
      <c r="HH139" s="17"/>
      <c r="HI139" s="17"/>
      <c r="HJ139" s="17"/>
      <c r="HK139" s="17"/>
      <c r="HL139" s="17"/>
      <c r="HM139" s="17"/>
      <c r="HN139" s="17"/>
      <c r="HO139" s="17"/>
      <c r="HP139" s="17"/>
      <c r="HQ139" s="17"/>
      <c r="HR139" s="17"/>
      <c r="HS139" s="17"/>
      <c r="HT139" s="17"/>
      <c r="HU139" s="17"/>
      <c r="HV139" s="17"/>
    </row>
    <row r="140" spans="1:230" s="23" customFormat="1" ht="15" customHeight="1">
      <c r="A140" s="42"/>
      <c r="B140" s="17"/>
      <c r="C140" s="83"/>
      <c r="D140" s="83"/>
      <c r="E140" s="83"/>
      <c r="F140" s="80"/>
      <c r="G140" s="50"/>
      <c r="H140" s="80"/>
      <c r="I140" s="92"/>
      <c r="J140" s="17"/>
      <c r="K140" s="17"/>
      <c r="L140" s="17"/>
      <c r="M140" s="83"/>
      <c r="N140" s="17"/>
      <c r="O140" s="83"/>
      <c r="P140" s="83"/>
      <c r="Q140" s="80"/>
      <c r="R140" s="50"/>
      <c r="S140" s="48"/>
      <c r="T140" s="22"/>
      <c r="U140" s="22"/>
      <c r="V140" s="22"/>
      <c r="W140" s="22"/>
      <c r="X140" s="22"/>
      <c r="Y140" s="22"/>
      <c r="Z140" s="22"/>
      <c r="AA140" s="22"/>
      <c r="AB140" s="42"/>
      <c r="AC140" s="17"/>
      <c r="AD140" s="17"/>
      <c r="AE140" s="17"/>
      <c r="AF140" s="17"/>
      <c r="AG140" s="17"/>
      <c r="AH140" s="17"/>
      <c r="AI140" s="17"/>
      <c r="AJ140" s="17"/>
      <c r="AK140" s="17"/>
      <c r="AL140" s="17"/>
      <c r="AM140" s="17"/>
      <c r="AN140" s="17"/>
      <c r="AO140" s="17"/>
      <c r="AP140" s="17"/>
      <c r="AQ140" s="17"/>
      <c r="AR140" s="17"/>
      <c r="AS140" s="17"/>
      <c r="AT140" s="17"/>
      <c r="AU140" s="17"/>
      <c r="AV140" s="17"/>
      <c r="AW140" s="17"/>
      <c r="AX140" s="17"/>
      <c r="AY140" s="17"/>
      <c r="AZ140" s="17"/>
      <c r="BA140" s="17"/>
      <c r="BB140" s="17"/>
      <c r="BC140" s="17"/>
      <c r="BD140" s="17"/>
      <c r="BE140" s="17"/>
      <c r="BF140" s="17"/>
      <c r="BG140" s="17"/>
      <c r="BH140" s="17"/>
      <c r="BI140" s="17"/>
      <c r="BJ140" s="17"/>
      <c r="BK140" s="17"/>
      <c r="BL140" s="17"/>
      <c r="BM140" s="17"/>
      <c r="BN140" s="17"/>
      <c r="BO140" s="17"/>
      <c r="BP140" s="17"/>
      <c r="BQ140" s="17"/>
      <c r="BR140" s="17"/>
      <c r="BS140" s="17"/>
      <c r="BT140" s="17"/>
      <c r="BU140" s="17"/>
      <c r="BV140" s="17"/>
      <c r="BW140" s="17"/>
      <c r="BX140" s="17"/>
      <c r="BY140" s="17"/>
      <c r="BZ140" s="17"/>
      <c r="CA140" s="17"/>
      <c r="CB140" s="17"/>
      <c r="CC140" s="17"/>
      <c r="CD140" s="17"/>
      <c r="CE140" s="17"/>
      <c r="CF140" s="17"/>
      <c r="CG140" s="17"/>
      <c r="CH140" s="17"/>
      <c r="CI140" s="17"/>
      <c r="CJ140" s="17"/>
      <c r="CK140" s="17"/>
      <c r="CL140" s="17"/>
      <c r="CM140" s="17"/>
      <c r="CN140" s="17"/>
      <c r="CO140" s="17"/>
      <c r="CP140" s="17"/>
      <c r="CQ140" s="17"/>
      <c r="CR140" s="17"/>
      <c r="CS140" s="17"/>
      <c r="CT140" s="17"/>
      <c r="CU140" s="17"/>
      <c r="CV140" s="17"/>
      <c r="CW140" s="17"/>
      <c r="CX140" s="17"/>
      <c r="CY140" s="17"/>
      <c r="CZ140" s="17"/>
      <c r="DA140" s="17"/>
      <c r="DB140" s="17"/>
      <c r="DC140" s="17"/>
      <c r="DD140" s="17"/>
      <c r="DE140" s="17"/>
      <c r="DF140" s="17"/>
      <c r="DG140" s="17"/>
      <c r="DH140" s="17"/>
      <c r="DI140" s="17"/>
      <c r="DJ140" s="17"/>
      <c r="DK140" s="17"/>
      <c r="DL140" s="17"/>
      <c r="DM140" s="17"/>
      <c r="DN140" s="17"/>
      <c r="DO140" s="17"/>
      <c r="DP140" s="17"/>
      <c r="DQ140" s="17"/>
      <c r="DR140" s="17"/>
      <c r="DS140" s="17"/>
      <c r="DT140" s="17"/>
      <c r="DU140" s="17"/>
      <c r="DV140" s="17"/>
      <c r="DW140" s="17"/>
      <c r="DX140" s="17"/>
      <c r="DY140" s="17"/>
      <c r="DZ140" s="17"/>
      <c r="EA140" s="17"/>
      <c r="EB140" s="17"/>
      <c r="EC140" s="17"/>
      <c r="ED140" s="17"/>
      <c r="EE140" s="17"/>
      <c r="EF140" s="17"/>
      <c r="EG140" s="17"/>
      <c r="EH140" s="17"/>
      <c r="EI140" s="17"/>
      <c r="EJ140" s="17"/>
      <c r="EK140" s="17"/>
      <c r="EL140" s="17"/>
      <c r="EM140" s="17"/>
      <c r="EN140" s="17"/>
      <c r="EO140" s="17"/>
      <c r="EP140" s="17"/>
      <c r="EQ140" s="17"/>
      <c r="ER140" s="17"/>
      <c r="ES140" s="17"/>
      <c r="ET140" s="17"/>
      <c r="EU140" s="17"/>
      <c r="EV140" s="17"/>
      <c r="EW140" s="17"/>
      <c r="EX140" s="17"/>
      <c r="EY140" s="17"/>
      <c r="EZ140" s="17"/>
      <c r="FA140" s="17"/>
      <c r="FB140" s="17"/>
      <c r="FC140" s="17"/>
      <c r="FD140" s="17"/>
      <c r="FE140" s="17"/>
      <c r="FF140" s="17"/>
      <c r="FG140" s="17"/>
      <c r="FH140" s="17"/>
      <c r="FI140" s="17"/>
      <c r="FJ140" s="17"/>
      <c r="FK140" s="17"/>
      <c r="FL140" s="17"/>
      <c r="FM140" s="17"/>
      <c r="FN140" s="17"/>
      <c r="FO140" s="17"/>
      <c r="FP140" s="17"/>
      <c r="FQ140" s="17"/>
      <c r="FR140" s="17"/>
      <c r="FS140" s="17"/>
      <c r="FT140" s="17"/>
      <c r="FU140" s="17"/>
      <c r="FV140" s="17"/>
      <c r="FW140" s="17"/>
      <c r="FX140" s="17"/>
      <c r="FY140" s="17"/>
      <c r="FZ140" s="17"/>
      <c r="GA140" s="17"/>
      <c r="GB140" s="17"/>
      <c r="GC140" s="17"/>
      <c r="GD140" s="17"/>
      <c r="GE140" s="17"/>
      <c r="GF140" s="17"/>
      <c r="GG140" s="17"/>
      <c r="GH140" s="17"/>
      <c r="GI140" s="17"/>
      <c r="GJ140" s="17"/>
      <c r="GK140" s="17"/>
      <c r="GL140" s="17"/>
      <c r="GM140" s="17"/>
      <c r="GN140" s="17"/>
      <c r="GO140" s="17"/>
      <c r="GP140" s="17"/>
      <c r="GQ140" s="17"/>
      <c r="GR140" s="17"/>
      <c r="GS140" s="17"/>
      <c r="GT140" s="17"/>
      <c r="GU140" s="17"/>
      <c r="GV140" s="17"/>
      <c r="GW140" s="17"/>
      <c r="GX140" s="17"/>
      <c r="GY140" s="17"/>
      <c r="GZ140" s="17"/>
      <c r="HA140" s="17"/>
      <c r="HB140" s="17"/>
      <c r="HC140" s="17"/>
      <c r="HD140" s="17"/>
      <c r="HE140" s="17"/>
      <c r="HF140" s="17"/>
      <c r="HG140" s="17"/>
      <c r="HH140" s="17"/>
      <c r="HI140" s="17"/>
      <c r="HJ140" s="17"/>
      <c r="HK140" s="17"/>
      <c r="HL140" s="17"/>
      <c r="HM140" s="17"/>
      <c r="HN140" s="17"/>
      <c r="HO140" s="17"/>
      <c r="HP140" s="17"/>
      <c r="HQ140" s="17"/>
      <c r="HR140" s="17"/>
      <c r="HS140" s="17"/>
      <c r="HT140" s="17"/>
      <c r="HU140" s="17"/>
      <c r="HV140" s="17"/>
    </row>
    <row r="141" spans="1:230" s="23" customFormat="1" ht="15" customHeight="1">
      <c r="A141" s="42"/>
      <c r="B141" s="17"/>
      <c r="C141" s="80" t="s">
        <v>32</v>
      </c>
      <c r="D141" s="80"/>
      <c r="E141" s="80"/>
      <c r="F141" s="48"/>
      <c r="G141" s="166" t="s">
        <v>458</v>
      </c>
      <c r="H141" s="80"/>
      <c r="I141" s="96" t="str">
        <f>Obliczenia2!C74&amp;" [W]"</f>
        <v>25 [W]</v>
      </c>
      <c r="J141" s="17"/>
      <c r="K141" s="17"/>
      <c r="L141" s="17"/>
      <c r="M141" s="80" t="s">
        <v>26</v>
      </c>
      <c r="N141" s="17"/>
      <c r="O141" s="80"/>
      <c r="P141" s="80"/>
      <c r="Q141" s="280" t="s">
        <v>458</v>
      </c>
      <c r="R141" s="280"/>
      <c r="S141" s="51"/>
      <c r="T141" s="96" t="str">
        <f>Obliczenia2!C77&amp;" [W]"</f>
        <v>150 [W]</v>
      </c>
      <c r="U141" s="22"/>
      <c r="V141" s="22"/>
      <c r="W141" s="22"/>
      <c r="X141" s="22"/>
      <c r="Y141" s="22"/>
      <c r="Z141" s="22"/>
      <c r="AA141" s="22"/>
      <c r="AB141" s="42"/>
      <c r="AC141" s="17"/>
      <c r="AD141" s="17"/>
      <c r="AE141" s="17"/>
      <c r="AF141" s="17"/>
      <c r="AG141" s="17"/>
      <c r="AH141" s="17"/>
      <c r="AI141" s="17"/>
      <c r="AJ141" s="17"/>
      <c r="AK141" s="17"/>
      <c r="AL141" s="17"/>
      <c r="AM141" s="17"/>
      <c r="AN141" s="17"/>
      <c r="AO141" s="17"/>
      <c r="AP141" s="17"/>
      <c r="AQ141" s="17"/>
      <c r="AR141" s="17"/>
      <c r="AS141" s="17"/>
      <c r="AT141" s="17"/>
      <c r="AU141" s="17"/>
      <c r="AV141" s="17"/>
      <c r="AW141" s="17"/>
      <c r="AX141" s="17"/>
      <c r="AY141" s="17"/>
      <c r="AZ141" s="17"/>
      <c r="BA141" s="17"/>
      <c r="BB141" s="17"/>
      <c r="BC141" s="17"/>
      <c r="BD141" s="17"/>
      <c r="BE141" s="17"/>
      <c r="BF141" s="17"/>
      <c r="BG141" s="17"/>
      <c r="BH141" s="17"/>
      <c r="BI141" s="17"/>
      <c r="BJ141" s="17"/>
      <c r="BK141" s="17"/>
      <c r="BL141" s="17"/>
      <c r="BM141" s="17"/>
      <c r="BN141" s="17"/>
      <c r="BO141" s="17"/>
      <c r="BP141" s="17"/>
      <c r="BQ141" s="17"/>
      <c r="BR141" s="17"/>
      <c r="BS141" s="17"/>
      <c r="BT141" s="17"/>
      <c r="BU141" s="17"/>
      <c r="BV141" s="17"/>
      <c r="BW141" s="17"/>
      <c r="BX141" s="17"/>
      <c r="BY141" s="17"/>
      <c r="BZ141" s="17"/>
      <c r="CA141" s="17"/>
      <c r="CB141" s="17"/>
      <c r="CC141" s="17"/>
      <c r="CD141" s="17"/>
      <c r="CE141" s="17"/>
      <c r="CF141" s="17"/>
      <c r="CG141" s="17"/>
      <c r="CH141" s="17"/>
      <c r="CI141" s="17"/>
      <c r="CJ141" s="17"/>
      <c r="CK141" s="17"/>
      <c r="CL141" s="17"/>
      <c r="CM141" s="17"/>
      <c r="CN141" s="17"/>
      <c r="CO141" s="17"/>
      <c r="CP141" s="17"/>
      <c r="CQ141" s="17"/>
      <c r="CR141" s="17"/>
      <c r="CS141" s="17"/>
      <c r="CT141" s="17"/>
      <c r="CU141" s="17"/>
      <c r="CV141" s="17"/>
      <c r="CW141" s="17"/>
      <c r="CX141" s="17"/>
      <c r="CY141" s="17"/>
      <c r="CZ141" s="17"/>
      <c r="DA141" s="17"/>
      <c r="DB141" s="17"/>
      <c r="DC141" s="17"/>
      <c r="DD141" s="17"/>
      <c r="DE141" s="17"/>
      <c r="DF141" s="17"/>
      <c r="DG141" s="17"/>
      <c r="DH141" s="17"/>
      <c r="DI141" s="17"/>
      <c r="DJ141" s="17"/>
      <c r="DK141" s="17"/>
      <c r="DL141" s="17"/>
      <c r="DM141" s="17"/>
      <c r="DN141" s="17"/>
      <c r="DO141" s="17"/>
      <c r="DP141" s="17"/>
      <c r="DQ141" s="17"/>
      <c r="DR141" s="17"/>
      <c r="DS141" s="17"/>
      <c r="DT141" s="17"/>
      <c r="DU141" s="17"/>
      <c r="DV141" s="17"/>
      <c r="DW141" s="17"/>
      <c r="DX141" s="17"/>
      <c r="DY141" s="17"/>
      <c r="DZ141" s="17"/>
      <c r="EA141" s="17"/>
      <c r="EB141" s="17"/>
      <c r="EC141" s="17"/>
      <c r="ED141" s="17"/>
      <c r="EE141" s="17"/>
      <c r="EF141" s="17"/>
      <c r="EG141" s="17"/>
      <c r="EH141" s="17"/>
      <c r="EI141" s="17"/>
      <c r="EJ141" s="17"/>
      <c r="EK141" s="17"/>
      <c r="EL141" s="17"/>
      <c r="EM141" s="17"/>
      <c r="EN141" s="17"/>
      <c r="EO141" s="17"/>
      <c r="EP141" s="17"/>
      <c r="EQ141" s="17"/>
      <c r="ER141" s="17"/>
      <c r="ES141" s="17"/>
      <c r="ET141" s="17"/>
      <c r="EU141" s="17"/>
      <c r="EV141" s="17"/>
      <c r="EW141" s="17"/>
      <c r="EX141" s="17"/>
      <c r="EY141" s="17"/>
      <c r="EZ141" s="17"/>
      <c r="FA141" s="17"/>
      <c r="FB141" s="17"/>
      <c r="FC141" s="17"/>
      <c r="FD141" s="17"/>
      <c r="FE141" s="17"/>
      <c r="FF141" s="17"/>
      <c r="FG141" s="17"/>
      <c r="FH141" s="17"/>
      <c r="FI141" s="17"/>
      <c r="FJ141" s="17"/>
      <c r="FK141" s="17"/>
      <c r="FL141" s="17"/>
      <c r="FM141" s="17"/>
      <c r="FN141" s="17"/>
      <c r="FO141" s="17"/>
      <c r="FP141" s="17"/>
      <c r="FQ141" s="17"/>
      <c r="FR141" s="17"/>
      <c r="FS141" s="17"/>
      <c r="FT141" s="17"/>
      <c r="FU141" s="17"/>
      <c r="FV141" s="17"/>
      <c r="FW141" s="17"/>
      <c r="FX141" s="17"/>
      <c r="FY141" s="17"/>
      <c r="FZ141" s="17"/>
      <c r="GA141" s="17"/>
      <c r="GB141" s="17"/>
      <c r="GC141" s="17"/>
      <c r="GD141" s="17"/>
      <c r="GE141" s="17"/>
      <c r="GF141" s="17"/>
      <c r="GG141" s="17"/>
      <c r="GH141" s="17"/>
      <c r="GI141" s="17"/>
      <c r="GJ141" s="17"/>
      <c r="GK141" s="17"/>
      <c r="GL141" s="17"/>
      <c r="GM141" s="17"/>
      <c r="GN141" s="17"/>
      <c r="GO141" s="17"/>
      <c r="GP141" s="17"/>
      <c r="GQ141" s="17"/>
      <c r="GR141" s="17"/>
      <c r="GS141" s="17"/>
      <c r="GT141" s="17"/>
      <c r="GU141" s="17"/>
      <c r="GV141" s="17"/>
      <c r="GW141" s="17"/>
      <c r="GX141" s="17"/>
      <c r="GY141" s="17"/>
      <c r="GZ141" s="17"/>
      <c r="HA141" s="17"/>
      <c r="HB141" s="17"/>
      <c r="HC141" s="17"/>
      <c r="HD141" s="17"/>
      <c r="HE141" s="17"/>
      <c r="HF141" s="17"/>
      <c r="HG141" s="17"/>
      <c r="HH141" s="17"/>
      <c r="HI141" s="17"/>
      <c r="HJ141" s="17"/>
      <c r="HK141" s="17"/>
      <c r="HL141" s="17"/>
      <c r="HM141" s="17"/>
      <c r="HN141" s="17"/>
      <c r="HO141" s="17"/>
      <c r="HP141" s="17"/>
      <c r="HQ141" s="17"/>
      <c r="HR141" s="17"/>
      <c r="HS141" s="17"/>
      <c r="HT141" s="17"/>
      <c r="HU141" s="17"/>
      <c r="HV141" s="17"/>
    </row>
    <row r="142" spans="1:230" s="23" customFormat="1" ht="15" customHeight="1">
      <c r="A142" s="42"/>
      <c r="B142" s="17"/>
      <c r="C142" s="52"/>
      <c r="D142" s="52"/>
      <c r="E142" s="52"/>
      <c r="F142" s="52"/>
      <c r="G142" s="52"/>
      <c r="H142" s="52"/>
      <c r="I142" s="97"/>
      <c r="J142" s="17"/>
      <c r="K142" s="17"/>
      <c r="L142" s="17"/>
      <c r="M142" s="52"/>
      <c r="N142" s="103"/>
      <c r="O142" s="52"/>
      <c r="P142" s="52"/>
      <c r="Q142" s="52"/>
      <c r="R142" s="52"/>
      <c r="S142" s="52"/>
      <c r="T142" s="142"/>
      <c r="U142" s="142"/>
      <c r="V142" s="22"/>
      <c r="W142" s="22"/>
      <c r="X142" s="22"/>
      <c r="Y142" s="22"/>
      <c r="Z142" s="22"/>
      <c r="AA142" s="22"/>
      <c r="AB142" s="42"/>
      <c r="AC142" s="17"/>
      <c r="AD142" s="17"/>
      <c r="AE142" s="17"/>
      <c r="AF142" s="17"/>
      <c r="AG142" s="17"/>
      <c r="AH142" s="17"/>
      <c r="AI142" s="17"/>
      <c r="AJ142" s="17"/>
      <c r="AK142" s="17"/>
      <c r="AL142" s="17"/>
      <c r="AM142" s="17"/>
      <c r="AN142" s="17"/>
      <c r="AO142" s="17"/>
      <c r="AP142" s="17"/>
      <c r="AQ142" s="17"/>
      <c r="AR142" s="17"/>
      <c r="AS142" s="17"/>
      <c r="AT142" s="17"/>
      <c r="AU142" s="17"/>
      <c r="AV142" s="17"/>
      <c r="AW142" s="17"/>
      <c r="AX142" s="17"/>
      <c r="AY142" s="17"/>
      <c r="AZ142" s="17"/>
      <c r="BA142" s="17"/>
      <c r="BB142" s="17"/>
      <c r="BC142" s="17"/>
      <c r="BD142" s="17"/>
      <c r="BE142" s="17"/>
      <c r="BF142" s="17"/>
      <c r="BG142" s="17"/>
      <c r="BH142" s="17"/>
      <c r="BI142" s="17"/>
      <c r="BJ142" s="17"/>
      <c r="BK142" s="17"/>
      <c r="BL142" s="17"/>
      <c r="BM142" s="17"/>
      <c r="BN142" s="17"/>
      <c r="BO142" s="17"/>
      <c r="BP142" s="17"/>
      <c r="BQ142" s="17"/>
      <c r="BR142" s="17"/>
      <c r="BS142" s="17"/>
      <c r="BT142" s="17"/>
      <c r="BU142" s="17"/>
      <c r="BV142" s="17"/>
      <c r="BW142" s="17"/>
      <c r="BX142" s="17"/>
      <c r="BY142" s="17"/>
      <c r="BZ142" s="17"/>
      <c r="CA142" s="17"/>
      <c r="CB142" s="17"/>
      <c r="CC142" s="17"/>
      <c r="CD142" s="17"/>
      <c r="CE142" s="17"/>
      <c r="CF142" s="17"/>
      <c r="CG142" s="17"/>
      <c r="CH142" s="17"/>
      <c r="CI142" s="17"/>
      <c r="CJ142" s="17"/>
      <c r="CK142" s="17"/>
      <c r="CL142" s="17"/>
      <c r="CM142" s="17"/>
      <c r="CN142" s="17"/>
      <c r="CO142" s="17"/>
      <c r="CP142" s="17"/>
      <c r="CQ142" s="17"/>
      <c r="CR142" s="17"/>
      <c r="CS142" s="17"/>
      <c r="CT142" s="17"/>
      <c r="CU142" s="17"/>
      <c r="CV142" s="17"/>
      <c r="CW142" s="17"/>
      <c r="CX142" s="17"/>
      <c r="CY142" s="17"/>
      <c r="CZ142" s="17"/>
      <c r="DA142" s="17"/>
      <c r="DB142" s="17"/>
      <c r="DC142" s="17"/>
      <c r="DD142" s="17"/>
      <c r="DE142" s="17"/>
      <c r="DF142" s="17"/>
      <c r="DG142" s="17"/>
      <c r="DH142" s="17"/>
      <c r="DI142" s="17"/>
      <c r="DJ142" s="17"/>
      <c r="DK142" s="17"/>
      <c r="DL142" s="17"/>
      <c r="DM142" s="17"/>
      <c r="DN142" s="17"/>
      <c r="DO142" s="17"/>
      <c r="DP142" s="17"/>
      <c r="DQ142" s="17"/>
      <c r="DR142" s="17"/>
      <c r="DS142" s="17"/>
      <c r="DT142" s="17"/>
      <c r="DU142" s="17"/>
      <c r="DV142" s="17"/>
      <c r="DW142" s="17"/>
      <c r="DX142" s="17"/>
      <c r="DY142" s="17"/>
      <c r="DZ142" s="17"/>
      <c r="EA142" s="17"/>
      <c r="EB142" s="17"/>
      <c r="EC142" s="17"/>
      <c r="ED142" s="17"/>
      <c r="EE142" s="17"/>
      <c r="EF142" s="17"/>
      <c r="EG142" s="17"/>
      <c r="EH142" s="17"/>
      <c r="EI142" s="17"/>
      <c r="EJ142" s="17"/>
      <c r="EK142" s="17"/>
      <c r="EL142" s="17"/>
      <c r="EM142" s="17"/>
      <c r="EN142" s="17"/>
      <c r="EO142" s="17"/>
      <c r="EP142" s="17"/>
      <c r="EQ142" s="17"/>
      <c r="ER142" s="17"/>
      <c r="ES142" s="17"/>
      <c r="ET142" s="17"/>
      <c r="EU142" s="17"/>
      <c r="EV142" s="17"/>
      <c r="EW142" s="17"/>
      <c r="EX142" s="17"/>
      <c r="EY142" s="17"/>
      <c r="EZ142" s="17"/>
      <c r="FA142" s="17"/>
      <c r="FB142" s="17"/>
      <c r="FC142" s="17"/>
      <c r="FD142" s="17"/>
      <c r="FE142" s="17"/>
      <c r="FF142" s="17"/>
      <c r="FG142" s="17"/>
      <c r="FH142" s="17"/>
      <c r="FI142" s="17"/>
      <c r="FJ142" s="17"/>
      <c r="FK142" s="17"/>
      <c r="FL142" s="17"/>
      <c r="FM142" s="17"/>
      <c r="FN142" s="17"/>
      <c r="FO142" s="17"/>
      <c r="FP142" s="17"/>
      <c r="FQ142" s="17"/>
      <c r="FR142" s="17"/>
      <c r="FS142" s="17"/>
      <c r="FT142" s="17"/>
      <c r="FU142" s="17"/>
      <c r="FV142" s="17"/>
      <c r="FW142" s="17"/>
      <c r="FX142" s="17"/>
      <c r="FY142" s="17"/>
      <c r="FZ142" s="17"/>
      <c r="GA142" s="17"/>
      <c r="GB142" s="17"/>
      <c r="GC142" s="17"/>
      <c r="GD142" s="17"/>
      <c r="GE142" s="17"/>
      <c r="GF142" s="17"/>
      <c r="GG142" s="17"/>
      <c r="GH142" s="17"/>
      <c r="GI142" s="17"/>
      <c r="GJ142" s="17"/>
      <c r="GK142" s="17"/>
      <c r="GL142" s="17"/>
      <c r="GM142" s="17"/>
      <c r="GN142" s="17"/>
      <c r="GO142" s="17"/>
      <c r="GP142" s="17"/>
      <c r="GQ142" s="17"/>
      <c r="GR142" s="17"/>
      <c r="GS142" s="17"/>
      <c r="GT142" s="17"/>
      <c r="GU142" s="17"/>
      <c r="GV142" s="17"/>
      <c r="GW142" s="17"/>
      <c r="GX142" s="17"/>
      <c r="GY142" s="17"/>
      <c r="GZ142" s="17"/>
      <c r="HA142" s="17"/>
      <c r="HB142" s="17"/>
      <c r="HC142" s="17"/>
      <c r="HD142" s="17"/>
      <c r="HE142" s="17"/>
      <c r="HF142" s="17"/>
      <c r="HG142" s="17"/>
      <c r="HH142" s="17"/>
      <c r="HI142" s="17"/>
      <c r="HJ142" s="17"/>
      <c r="HK142" s="17"/>
      <c r="HL142" s="17"/>
      <c r="HM142" s="17"/>
      <c r="HN142" s="17"/>
      <c r="HO142" s="17"/>
      <c r="HP142" s="17"/>
      <c r="HQ142" s="17"/>
      <c r="HR142" s="17"/>
      <c r="HS142" s="17"/>
      <c r="HT142" s="17"/>
      <c r="HU142" s="17"/>
      <c r="HV142" s="17"/>
    </row>
    <row r="143" spans="1:230" s="23" customFormat="1" ht="15" customHeight="1">
      <c r="A143" s="42"/>
      <c r="B143" s="17"/>
      <c r="C143" s="83"/>
      <c r="D143" s="83"/>
      <c r="E143" s="83"/>
      <c r="F143" s="80"/>
      <c r="G143" s="48"/>
      <c r="H143" s="80"/>
      <c r="I143" s="92"/>
      <c r="J143" s="17"/>
      <c r="K143" s="17"/>
      <c r="L143" s="17"/>
      <c r="M143" s="83"/>
      <c r="N143" s="17"/>
      <c r="O143" s="83"/>
      <c r="P143" s="83"/>
      <c r="Q143" s="80"/>
      <c r="R143" s="48"/>
      <c r="S143" s="48"/>
      <c r="T143" s="22"/>
      <c r="U143" s="22"/>
      <c r="V143" s="22"/>
      <c r="W143" s="22"/>
      <c r="X143" s="22"/>
      <c r="Y143" s="22"/>
      <c r="Z143" s="22"/>
      <c r="AA143" s="22"/>
      <c r="AB143" s="42"/>
      <c r="AC143" s="17"/>
      <c r="AD143" s="17"/>
      <c r="AE143" s="17"/>
      <c r="AF143" s="17"/>
      <c r="AG143" s="17"/>
      <c r="AH143" s="17"/>
      <c r="AI143" s="17"/>
      <c r="AJ143" s="17"/>
      <c r="AK143" s="17"/>
      <c r="AL143" s="17"/>
      <c r="AM143" s="17"/>
      <c r="AN143" s="17"/>
      <c r="AO143" s="17"/>
      <c r="AP143" s="17"/>
      <c r="AQ143" s="17"/>
      <c r="AR143" s="17"/>
      <c r="AS143" s="17"/>
      <c r="AT143" s="17"/>
      <c r="AU143" s="17"/>
      <c r="AV143" s="17"/>
      <c r="AW143" s="17"/>
      <c r="AX143" s="17"/>
      <c r="AY143" s="17"/>
      <c r="AZ143" s="17"/>
      <c r="BA143" s="17"/>
      <c r="BB143" s="17"/>
      <c r="BC143" s="17"/>
      <c r="BD143" s="17"/>
      <c r="BE143" s="17"/>
      <c r="BF143" s="17"/>
      <c r="BG143" s="17"/>
      <c r="BH143" s="17"/>
      <c r="BI143" s="17"/>
      <c r="BJ143" s="17"/>
      <c r="BK143" s="17"/>
      <c r="BL143" s="17"/>
      <c r="BM143" s="17"/>
      <c r="BN143" s="17"/>
      <c r="BO143" s="17"/>
      <c r="BP143" s="17"/>
      <c r="BQ143" s="17"/>
      <c r="BR143" s="17"/>
      <c r="BS143" s="17"/>
      <c r="BT143" s="17"/>
      <c r="BU143" s="17"/>
      <c r="BV143" s="17"/>
      <c r="BW143" s="17"/>
      <c r="BX143" s="17"/>
      <c r="BY143" s="17"/>
      <c r="BZ143" s="17"/>
      <c r="CA143" s="17"/>
      <c r="CB143" s="17"/>
      <c r="CC143" s="17"/>
      <c r="CD143" s="17"/>
      <c r="CE143" s="17"/>
      <c r="CF143" s="17"/>
      <c r="CG143" s="17"/>
      <c r="CH143" s="17"/>
      <c r="CI143" s="17"/>
      <c r="CJ143" s="17"/>
      <c r="CK143" s="17"/>
      <c r="CL143" s="17"/>
      <c r="CM143" s="17"/>
      <c r="CN143" s="17"/>
      <c r="CO143" s="17"/>
      <c r="CP143" s="17"/>
      <c r="CQ143" s="17"/>
      <c r="CR143" s="17"/>
      <c r="CS143" s="17"/>
      <c r="CT143" s="17"/>
      <c r="CU143" s="17"/>
      <c r="CV143" s="17"/>
      <c r="CW143" s="17"/>
      <c r="CX143" s="17"/>
      <c r="CY143" s="17"/>
      <c r="CZ143" s="17"/>
      <c r="DA143" s="17"/>
      <c r="DB143" s="17"/>
      <c r="DC143" s="17"/>
      <c r="DD143" s="17"/>
      <c r="DE143" s="17"/>
      <c r="DF143" s="17"/>
      <c r="DG143" s="17"/>
      <c r="DH143" s="17"/>
      <c r="DI143" s="17"/>
      <c r="DJ143" s="17"/>
      <c r="DK143" s="17"/>
      <c r="DL143" s="17"/>
      <c r="DM143" s="17"/>
      <c r="DN143" s="17"/>
      <c r="DO143" s="17"/>
      <c r="DP143" s="17"/>
      <c r="DQ143" s="17"/>
      <c r="DR143" s="17"/>
      <c r="DS143" s="17"/>
      <c r="DT143" s="17"/>
      <c r="DU143" s="17"/>
      <c r="DV143" s="17"/>
      <c r="DW143" s="17"/>
      <c r="DX143" s="17"/>
      <c r="DY143" s="17"/>
      <c r="DZ143" s="17"/>
      <c r="EA143" s="17"/>
      <c r="EB143" s="17"/>
      <c r="EC143" s="17"/>
      <c r="ED143" s="17"/>
      <c r="EE143" s="17"/>
      <c r="EF143" s="17"/>
      <c r="EG143" s="17"/>
      <c r="EH143" s="17"/>
      <c r="EI143" s="17"/>
      <c r="EJ143" s="17"/>
      <c r="EK143" s="17"/>
      <c r="EL143" s="17"/>
      <c r="EM143" s="17"/>
      <c r="EN143" s="17"/>
      <c r="EO143" s="17"/>
      <c r="EP143" s="17"/>
      <c r="EQ143" s="17"/>
      <c r="ER143" s="17"/>
      <c r="ES143" s="17"/>
      <c r="ET143" s="17"/>
      <c r="EU143" s="17"/>
      <c r="EV143" s="17"/>
      <c r="EW143" s="17"/>
      <c r="EX143" s="17"/>
      <c r="EY143" s="17"/>
      <c r="EZ143" s="17"/>
      <c r="FA143" s="17"/>
      <c r="FB143" s="17"/>
      <c r="FC143" s="17"/>
      <c r="FD143" s="17"/>
      <c r="FE143" s="17"/>
      <c r="FF143" s="17"/>
      <c r="FG143" s="17"/>
      <c r="FH143" s="17"/>
      <c r="FI143" s="17"/>
      <c r="FJ143" s="17"/>
      <c r="FK143" s="17"/>
      <c r="FL143" s="17"/>
      <c r="FM143" s="17"/>
      <c r="FN143" s="17"/>
      <c r="FO143" s="17"/>
      <c r="FP143" s="17"/>
      <c r="FQ143" s="17"/>
      <c r="FR143" s="17"/>
      <c r="FS143" s="17"/>
      <c r="FT143" s="17"/>
      <c r="FU143" s="17"/>
      <c r="FV143" s="17"/>
      <c r="FW143" s="17"/>
      <c r="FX143" s="17"/>
      <c r="FY143" s="17"/>
      <c r="FZ143" s="17"/>
      <c r="GA143" s="17"/>
      <c r="GB143" s="17"/>
      <c r="GC143" s="17"/>
      <c r="GD143" s="17"/>
      <c r="GE143" s="17"/>
      <c r="GF143" s="17"/>
      <c r="GG143" s="17"/>
      <c r="GH143" s="17"/>
      <c r="GI143" s="17"/>
      <c r="GJ143" s="17"/>
      <c r="GK143" s="17"/>
      <c r="GL143" s="17"/>
      <c r="GM143" s="17"/>
      <c r="GN143" s="17"/>
      <c r="GO143" s="17"/>
      <c r="GP143" s="17"/>
      <c r="GQ143" s="17"/>
      <c r="GR143" s="17"/>
      <c r="GS143" s="17"/>
      <c r="GT143" s="17"/>
      <c r="GU143" s="17"/>
      <c r="GV143" s="17"/>
      <c r="GW143" s="17"/>
      <c r="GX143" s="17"/>
      <c r="GY143" s="17"/>
      <c r="GZ143" s="17"/>
      <c r="HA143" s="17"/>
      <c r="HB143" s="17"/>
      <c r="HC143" s="17"/>
      <c r="HD143" s="17"/>
      <c r="HE143" s="17"/>
      <c r="HF143" s="17"/>
      <c r="HG143" s="17"/>
      <c r="HH143" s="17"/>
      <c r="HI143" s="17"/>
      <c r="HJ143" s="17"/>
      <c r="HK143" s="17"/>
      <c r="HL143" s="17"/>
      <c r="HM143" s="17"/>
      <c r="HN143" s="17"/>
      <c r="HO143" s="17"/>
      <c r="HP143" s="17"/>
      <c r="HQ143" s="17"/>
      <c r="HR143" s="17"/>
      <c r="HS143" s="17"/>
      <c r="HT143" s="17"/>
      <c r="HU143" s="17"/>
      <c r="HV143" s="17"/>
    </row>
    <row r="144" spans="1:230" s="23" customFormat="1" ht="15" customHeight="1">
      <c r="A144" s="42"/>
      <c r="B144" s="17"/>
      <c r="C144" s="80" t="s">
        <v>34</v>
      </c>
      <c r="D144" s="80"/>
      <c r="E144" s="80"/>
      <c r="F144" s="80"/>
      <c r="G144" s="166" t="s">
        <v>459</v>
      </c>
      <c r="H144" s="80"/>
      <c r="I144" s="96" t="str">
        <f>Obliczenia2!C76&amp;" [W]"</f>
        <v>175 [W]</v>
      </c>
      <c r="J144" s="17"/>
      <c r="K144" s="17"/>
      <c r="L144" s="17"/>
      <c r="M144" s="80" t="s">
        <v>28</v>
      </c>
      <c r="N144" s="17"/>
      <c r="O144" s="80"/>
      <c r="P144" s="80"/>
      <c r="Q144" s="280">
        <v>2</v>
      </c>
      <c r="R144" s="280"/>
      <c r="S144" s="51"/>
      <c r="T144" s="96" t="str">
        <f>Obliczenia2!F82&amp;" [W/os]"</f>
        <v>115 [W/os]</v>
      </c>
      <c r="U144" s="22"/>
      <c r="V144" s="22"/>
      <c r="W144" s="22"/>
      <c r="X144" s="22"/>
      <c r="Y144" s="22"/>
      <c r="Z144" s="22"/>
      <c r="AA144" s="22"/>
      <c r="AB144" s="42"/>
      <c r="AC144" s="17"/>
      <c r="AD144" s="17"/>
      <c r="AE144" s="17"/>
      <c r="AF144" s="17"/>
      <c r="AG144" s="17"/>
      <c r="AH144" s="17"/>
      <c r="AI144" s="17"/>
      <c r="AJ144" s="17"/>
      <c r="AK144" s="17"/>
      <c r="AL144" s="17"/>
      <c r="AM144" s="17"/>
      <c r="AN144" s="17"/>
      <c r="AO144" s="17"/>
      <c r="AP144" s="17"/>
      <c r="AQ144" s="17"/>
      <c r="AR144" s="17"/>
      <c r="AS144" s="17"/>
      <c r="AT144" s="17"/>
      <c r="AU144" s="17"/>
      <c r="AV144" s="17"/>
      <c r="AW144" s="17"/>
      <c r="AX144" s="17"/>
      <c r="AY144" s="17"/>
      <c r="AZ144" s="17"/>
      <c r="BA144" s="17"/>
      <c r="BB144" s="17"/>
      <c r="BC144" s="17"/>
      <c r="BD144" s="17"/>
      <c r="BE144" s="17"/>
      <c r="BF144" s="17"/>
      <c r="BG144" s="17"/>
      <c r="BH144" s="17"/>
      <c r="BI144" s="17"/>
      <c r="BJ144" s="17"/>
      <c r="BK144" s="17"/>
      <c r="BL144" s="17"/>
      <c r="BM144" s="17"/>
      <c r="BN144" s="17"/>
      <c r="BO144" s="17"/>
      <c r="BP144" s="17"/>
      <c r="BQ144" s="17"/>
      <c r="BR144" s="17"/>
      <c r="BS144" s="17"/>
      <c r="BT144" s="17"/>
      <c r="BU144" s="17"/>
      <c r="BV144" s="17"/>
      <c r="BW144" s="17"/>
      <c r="BX144" s="17"/>
      <c r="BY144" s="17"/>
      <c r="BZ144" s="17"/>
      <c r="CA144" s="17"/>
      <c r="CB144" s="17"/>
      <c r="CC144" s="17"/>
      <c r="CD144" s="17"/>
      <c r="CE144" s="17"/>
      <c r="CF144" s="17"/>
      <c r="CG144" s="17"/>
      <c r="CH144" s="17"/>
      <c r="CI144" s="17"/>
      <c r="CJ144" s="17"/>
      <c r="CK144" s="17"/>
      <c r="CL144" s="17"/>
      <c r="CM144" s="17"/>
      <c r="CN144" s="17"/>
      <c r="CO144" s="17"/>
      <c r="CP144" s="17"/>
      <c r="CQ144" s="17"/>
      <c r="CR144" s="17"/>
      <c r="CS144" s="17"/>
      <c r="CT144" s="17"/>
      <c r="CU144" s="17"/>
      <c r="CV144" s="17"/>
      <c r="CW144" s="17"/>
      <c r="CX144" s="17"/>
      <c r="CY144" s="17"/>
      <c r="CZ144" s="17"/>
      <c r="DA144" s="17"/>
      <c r="DB144" s="17"/>
      <c r="DC144" s="17"/>
      <c r="DD144" s="17"/>
      <c r="DE144" s="17"/>
      <c r="DF144" s="17"/>
      <c r="DG144" s="17"/>
      <c r="DH144" s="17"/>
      <c r="DI144" s="17"/>
      <c r="DJ144" s="17"/>
      <c r="DK144" s="17"/>
      <c r="DL144" s="17"/>
      <c r="DM144" s="17"/>
      <c r="DN144" s="17"/>
      <c r="DO144" s="17"/>
      <c r="DP144" s="17"/>
      <c r="DQ144" s="17"/>
      <c r="DR144" s="17"/>
      <c r="DS144" s="17"/>
      <c r="DT144" s="17"/>
      <c r="DU144" s="17"/>
      <c r="DV144" s="17"/>
      <c r="DW144" s="17"/>
      <c r="DX144" s="17"/>
      <c r="DY144" s="17"/>
      <c r="DZ144" s="17"/>
      <c r="EA144" s="17"/>
      <c r="EB144" s="17"/>
      <c r="EC144" s="17"/>
      <c r="ED144" s="17"/>
      <c r="EE144" s="17"/>
      <c r="EF144" s="17"/>
      <c r="EG144" s="17"/>
      <c r="EH144" s="17"/>
      <c r="EI144" s="17"/>
      <c r="EJ144" s="17"/>
      <c r="EK144" s="17"/>
      <c r="EL144" s="17"/>
      <c r="EM144" s="17"/>
      <c r="EN144" s="17"/>
      <c r="EO144" s="17"/>
      <c r="EP144" s="17"/>
      <c r="EQ144" s="17"/>
      <c r="ER144" s="17"/>
      <c r="ES144" s="17"/>
      <c r="ET144" s="17"/>
      <c r="EU144" s="17"/>
      <c r="EV144" s="17"/>
      <c r="EW144" s="17"/>
      <c r="EX144" s="17"/>
      <c r="EY144" s="17"/>
      <c r="EZ144" s="17"/>
      <c r="FA144" s="17"/>
      <c r="FB144" s="17"/>
      <c r="FC144" s="17"/>
      <c r="FD144" s="17"/>
      <c r="FE144" s="17"/>
      <c r="FF144" s="17"/>
      <c r="FG144" s="17"/>
      <c r="FH144" s="17"/>
      <c r="FI144" s="17"/>
      <c r="FJ144" s="17"/>
      <c r="FK144" s="17"/>
      <c r="FL144" s="17"/>
      <c r="FM144" s="17"/>
      <c r="FN144" s="17"/>
      <c r="FO144" s="17"/>
      <c r="FP144" s="17"/>
      <c r="FQ144" s="17"/>
      <c r="FR144" s="17"/>
      <c r="FS144" s="17"/>
      <c r="FT144" s="17"/>
      <c r="FU144" s="17"/>
      <c r="FV144" s="17"/>
      <c r="FW144" s="17"/>
      <c r="FX144" s="17"/>
      <c r="FY144" s="17"/>
      <c r="FZ144" s="17"/>
      <c r="GA144" s="17"/>
      <c r="GB144" s="17"/>
      <c r="GC144" s="17"/>
      <c r="GD144" s="17"/>
      <c r="GE144" s="17"/>
      <c r="GF144" s="17"/>
      <c r="GG144" s="17"/>
      <c r="GH144" s="17"/>
      <c r="GI144" s="17"/>
      <c r="GJ144" s="17"/>
      <c r="GK144" s="17"/>
      <c r="GL144" s="17"/>
      <c r="GM144" s="17"/>
      <c r="GN144" s="17"/>
      <c r="GO144" s="17"/>
      <c r="GP144" s="17"/>
      <c r="GQ144" s="17"/>
      <c r="GR144" s="17"/>
      <c r="GS144" s="17"/>
      <c r="GT144" s="17"/>
      <c r="GU144" s="17"/>
      <c r="GV144" s="17"/>
      <c r="GW144" s="17"/>
      <c r="GX144" s="17"/>
      <c r="GY144" s="17"/>
      <c r="GZ144" s="17"/>
      <c r="HA144" s="17"/>
      <c r="HB144" s="17"/>
      <c r="HC144" s="17"/>
      <c r="HD144" s="17"/>
      <c r="HE144" s="17"/>
      <c r="HF144" s="17"/>
      <c r="HG144" s="17"/>
      <c r="HH144" s="17"/>
      <c r="HI144" s="17"/>
      <c r="HJ144" s="17"/>
      <c r="HK144" s="17"/>
      <c r="HL144" s="17"/>
      <c r="HM144" s="17"/>
      <c r="HN144" s="17"/>
      <c r="HO144" s="17"/>
      <c r="HP144" s="17"/>
      <c r="HQ144" s="17"/>
      <c r="HR144" s="17"/>
      <c r="HS144" s="17"/>
      <c r="HT144" s="17"/>
      <c r="HU144" s="17"/>
      <c r="HV144" s="17"/>
    </row>
    <row r="145" spans="1:230" s="23" customFormat="1" ht="15" customHeight="1">
      <c r="A145" s="42"/>
      <c r="B145" s="17"/>
      <c r="C145" s="52"/>
      <c r="D145" s="52"/>
      <c r="E145" s="52"/>
      <c r="F145" s="52"/>
      <c r="G145" s="52"/>
      <c r="H145" s="52"/>
      <c r="I145" s="97"/>
      <c r="J145" s="17"/>
      <c r="K145" s="17"/>
      <c r="L145" s="17"/>
      <c r="M145" s="52"/>
      <c r="N145" s="103"/>
      <c r="O145" s="52"/>
      <c r="P145" s="52"/>
      <c r="Q145" s="52"/>
      <c r="R145" s="52"/>
      <c r="S145" s="52"/>
      <c r="T145" s="142"/>
      <c r="U145" s="142"/>
      <c r="V145" s="22"/>
      <c r="W145" s="22"/>
      <c r="X145" s="22"/>
      <c r="Y145" s="22"/>
      <c r="Z145" s="22"/>
      <c r="AA145" s="22"/>
      <c r="AB145" s="42"/>
      <c r="AC145" s="17"/>
      <c r="AD145" s="17"/>
      <c r="AE145" s="17"/>
      <c r="AF145" s="17"/>
      <c r="AG145" s="17"/>
      <c r="AH145" s="17"/>
      <c r="AI145" s="17"/>
      <c r="AJ145" s="17"/>
      <c r="AK145" s="17"/>
      <c r="AL145" s="17"/>
      <c r="AM145" s="17"/>
      <c r="AN145" s="17"/>
      <c r="AO145" s="17"/>
      <c r="AP145" s="17"/>
      <c r="AQ145" s="17"/>
      <c r="AR145" s="17"/>
      <c r="AS145" s="17"/>
      <c r="AT145" s="17"/>
      <c r="AU145" s="17"/>
      <c r="AV145" s="17"/>
      <c r="AW145" s="17"/>
      <c r="AX145" s="17"/>
      <c r="AY145" s="17"/>
      <c r="AZ145" s="17"/>
      <c r="BA145" s="17"/>
      <c r="BB145" s="17"/>
      <c r="BC145" s="17"/>
      <c r="BD145" s="17"/>
      <c r="BE145" s="17"/>
      <c r="BF145" s="17"/>
      <c r="BG145" s="17"/>
      <c r="BH145" s="17"/>
      <c r="BI145" s="17"/>
      <c r="BJ145" s="17"/>
      <c r="BK145" s="17"/>
      <c r="BL145" s="17"/>
      <c r="BM145" s="17"/>
      <c r="BN145" s="17"/>
      <c r="BO145" s="17"/>
      <c r="BP145" s="17"/>
      <c r="BQ145" s="17"/>
      <c r="BR145" s="17"/>
      <c r="BS145" s="17"/>
      <c r="BT145" s="17"/>
      <c r="BU145" s="17"/>
      <c r="BV145" s="17"/>
      <c r="BW145" s="17"/>
      <c r="BX145" s="17"/>
      <c r="BY145" s="17"/>
      <c r="BZ145" s="17"/>
      <c r="CA145" s="17"/>
      <c r="CB145" s="17"/>
      <c r="CC145" s="17"/>
      <c r="CD145" s="17"/>
      <c r="CE145" s="17"/>
      <c r="CF145" s="17"/>
      <c r="CG145" s="17"/>
      <c r="CH145" s="17"/>
      <c r="CI145" s="17"/>
      <c r="CJ145" s="17"/>
      <c r="CK145" s="17"/>
      <c r="CL145" s="17"/>
      <c r="CM145" s="17"/>
      <c r="CN145" s="17"/>
      <c r="CO145" s="17"/>
      <c r="CP145" s="17"/>
      <c r="CQ145" s="17"/>
      <c r="CR145" s="17"/>
      <c r="CS145" s="17"/>
      <c r="CT145" s="17"/>
      <c r="CU145" s="17"/>
      <c r="CV145" s="17"/>
      <c r="CW145" s="17"/>
      <c r="CX145" s="17"/>
      <c r="CY145" s="17"/>
      <c r="CZ145" s="17"/>
      <c r="DA145" s="17"/>
      <c r="DB145" s="17"/>
      <c r="DC145" s="17"/>
      <c r="DD145" s="17"/>
      <c r="DE145" s="17"/>
      <c r="DF145" s="17"/>
      <c r="DG145" s="17"/>
      <c r="DH145" s="17"/>
      <c r="DI145" s="17"/>
      <c r="DJ145" s="17"/>
      <c r="DK145" s="17"/>
      <c r="DL145" s="17"/>
      <c r="DM145" s="17"/>
      <c r="DN145" s="17"/>
      <c r="DO145" s="17"/>
      <c r="DP145" s="17"/>
      <c r="DQ145" s="17"/>
      <c r="DR145" s="17"/>
      <c r="DS145" s="17"/>
      <c r="DT145" s="17"/>
      <c r="DU145" s="17"/>
      <c r="DV145" s="17"/>
      <c r="DW145" s="17"/>
      <c r="DX145" s="17"/>
      <c r="DY145" s="17"/>
      <c r="DZ145" s="17"/>
      <c r="EA145" s="17"/>
      <c r="EB145" s="17"/>
      <c r="EC145" s="17"/>
      <c r="ED145" s="17"/>
      <c r="EE145" s="17"/>
      <c r="EF145" s="17"/>
      <c r="EG145" s="17"/>
      <c r="EH145" s="17"/>
      <c r="EI145" s="17"/>
      <c r="EJ145" s="17"/>
      <c r="EK145" s="17"/>
      <c r="EL145" s="17"/>
      <c r="EM145" s="17"/>
      <c r="EN145" s="17"/>
      <c r="EO145" s="17"/>
      <c r="EP145" s="17"/>
      <c r="EQ145" s="17"/>
      <c r="ER145" s="17"/>
      <c r="ES145" s="17"/>
      <c r="ET145" s="17"/>
      <c r="EU145" s="17"/>
      <c r="EV145" s="17"/>
      <c r="EW145" s="17"/>
      <c r="EX145" s="17"/>
      <c r="EY145" s="17"/>
      <c r="EZ145" s="17"/>
      <c r="FA145" s="17"/>
      <c r="FB145" s="17"/>
      <c r="FC145" s="17"/>
      <c r="FD145" s="17"/>
      <c r="FE145" s="17"/>
      <c r="FF145" s="17"/>
      <c r="FG145" s="17"/>
      <c r="FH145" s="17"/>
      <c r="FI145" s="17"/>
      <c r="FJ145" s="17"/>
      <c r="FK145" s="17"/>
      <c r="FL145" s="17"/>
      <c r="FM145" s="17"/>
      <c r="FN145" s="17"/>
      <c r="FO145" s="17"/>
      <c r="FP145" s="17"/>
      <c r="FQ145" s="17"/>
      <c r="FR145" s="17"/>
      <c r="FS145" s="17"/>
      <c r="FT145" s="17"/>
      <c r="FU145" s="17"/>
      <c r="FV145" s="17"/>
      <c r="FW145" s="17"/>
      <c r="FX145" s="17"/>
      <c r="FY145" s="17"/>
      <c r="FZ145" s="17"/>
      <c r="GA145" s="17"/>
      <c r="GB145" s="17"/>
      <c r="GC145" s="17"/>
      <c r="GD145" s="17"/>
      <c r="GE145" s="17"/>
      <c r="GF145" s="17"/>
      <c r="GG145" s="17"/>
      <c r="GH145" s="17"/>
      <c r="GI145" s="17"/>
      <c r="GJ145" s="17"/>
      <c r="GK145" s="17"/>
      <c r="GL145" s="17"/>
      <c r="GM145" s="17"/>
      <c r="GN145" s="17"/>
      <c r="GO145" s="17"/>
      <c r="GP145" s="17"/>
      <c r="GQ145" s="17"/>
      <c r="GR145" s="17"/>
      <c r="GS145" s="17"/>
      <c r="GT145" s="17"/>
      <c r="GU145" s="17"/>
      <c r="GV145" s="17"/>
      <c r="GW145" s="17"/>
      <c r="GX145" s="17"/>
      <c r="GY145" s="17"/>
      <c r="GZ145" s="17"/>
      <c r="HA145" s="17"/>
      <c r="HB145" s="17"/>
      <c r="HC145" s="17"/>
      <c r="HD145" s="17"/>
      <c r="HE145" s="17"/>
      <c r="HF145" s="17"/>
      <c r="HG145" s="17"/>
      <c r="HH145" s="17"/>
      <c r="HI145" s="17"/>
      <c r="HJ145" s="17"/>
      <c r="HK145" s="17"/>
      <c r="HL145" s="17"/>
      <c r="HM145" s="17"/>
      <c r="HN145" s="17"/>
      <c r="HO145" s="17"/>
      <c r="HP145" s="17"/>
      <c r="HQ145" s="17"/>
      <c r="HR145" s="17"/>
      <c r="HS145" s="17"/>
      <c r="HT145" s="17"/>
      <c r="HU145" s="17"/>
      <c r="HV145" s="17"/>
    </row>
    <row r="146" spans="1:230" s="23" customFormat="1" ht="15" customHeight="1">
      <c r="A146" s="42"/>
      <c r="B146" s="17"/>
      <c r="C146" s="22"/>
      <c r="D146" s="22"/>
      <c r="E146" s="17"/>
      <c r="F146" s="17"/>
      <c r="G146" s="17"/>
      <c r="H146" s="17"/>
      <c r="I146" s="17"/>
      <c r="J146" s="17"/>
      <c r="K146" s="80"/>
      <c r="L146" s="80"/>
      <c r="M146" s="22"/>
      <c r="N146" s="22"/>
      <c r="O146" s="22"/>
      <c r="P146" s="22"/>
      <c r="Q146" s="22"/>
      <c r="R146" s="22"/>
      <c r="S146" s="22"/>
      <c r="T146" s="22"/>
      <c r="U146" s="22"/>
      <c r="V146" s="22"/>
      <c r="W146" s="22"/>
      <c r="X146" s="22"/>
      <c r="Y146" s="22"/>
      <c r="Z146" s="22"/>
      <c r="AA146" s="22"/>
      <c r="AB146" s="42"/>
      <c r="AC146" s="17"/>
      <c r="AD146" s="17"/>
      <c r="AE146" s="17"/>
      <c r="AF146" s="17"/>
      <c r="AG146" s="17"/>
      <c r="AH146" s="17"/>
      <c r="AI146" s="17"/>
      <c r="AJ146" s="17"/>
      <c r="AK146" s="17"/>
      <c r="AL146" s="17"/>
      <c r="AM146" s="17"/>
      <c r="AN146" s="17"/>
      <c r="AO146" s="17"/>
      <c r="AP146" s="17"/>
      <c r="AQ146" s="17"/>
      <c r="AR146" s="17"/>
      <c r="AS146" s="17"/>
      <c r="AT146" s="17"/>
      <c r="AU146" s="17"/>
      <c r="AV146" s="17"/>
      <c r="AW146" s="17"/>
      <c r="AX146" s="17"/>
      <c r="AY146" s="17"/>
      <c r="AZ146" s="17"/>
      <c r="BA146" s="17"/>
      <c r="BB146" s="17"/>
      <c r="BC146" s="17"/>
      <c r="BD146" s="17"/>
      <c r="BE146" s="17"/>
      <c r="BF146" s="17"/>
      <c r="BG146" s="17"/>
      <c r="BH146" s="17"/>
      <c r="BI146" s="17"/>
      <c r="BJ146" s="17"/>
      <c r="BK146" s="17"/>
      <c r="BL146" s="17"/>
      <c r="BM146" s="17"/>
      <c r="BN146" s="17"/>
      <c r="BO146" s="17"/>
      <c r="BP146" s="17"/>
      <c r="BQ146" s="17"/>
      <c r="BR146" s="17"/>
      <c r="BS146" s="17"/>
      <c r="BT146" s="17"/>
      <c r="BU146" s="17"/>
      <c r="BV146" s="17"/>
      <c r="BW146" s="17"/>
      <c r="BX146" s="17"/>
      <c r="BY146" s="17"/>
      <c r="BZ146" s="17"/>
      <c r="CA146" s="17"/>
      <c r="CB146" s="17"/>
      <c r="CC146" s="17"/>
      <c r="CD146" s="17"/>
      <c r="CE146" s="17"/>
      <c r="CF146" s="17"/>
      <c r="CG146" s="17"/>
      <c r="CH146" s="17"/>
      <c r="CI146" s="17"/>
      <c r="CJ146" s="17"/>
      <c r="CK146" s="17"/>
      <c r="CL146" s="17"/>
      <c r="CM146" s="17"/>
      <c r="CN146" s="17"/>
      <c r="CO146" s="17"/>
      <c r="CP146" s="17"/>
      <c r="CQ146" s="17"/>
      <c r="CR146" s="17"/>
      <c r="CS146" s="17"/>
      <c r="CT146" s="17"/>
      <c r="CU146" s="17"/>
      <c r="CV146" s="17"/>
      <c r="CW146" s="17"/>
      <c r="CX146" s="17"/>
      <c r="CY146" s="17"/>
      <c r="CZ146" s="17"/>
      <c r="DA146" s="17"/>
      <c r="DB146" s="17"/>
      <c r="DC146" s="17"/>
      <c r="DD146" s="17"/>
      <c r="DE146" s="17"/>
      <c r="DF146" s="17"/>
      <c r="DG146" s="17"/>
      <c r="DH146" s="17"/>
      <c r="DI146" s="17"/>
      <c r="DJ146" s="17"/>
      <c r="DK146" s="17"/>
      <c r="DL146" s="17"/>
      <c r="DM146" s="17"/>
      <c r="DN146" s="17"/>
      <c r="DO146" s="17"/>
      <c r="DP146" s="17"/>
      <c r="DQ146" s="17"/>
      <c r="DR146" s="17"/>
      <c r="DS146" s="17"/>
      <c r="DT146" s="17"/>
      <c r="DU146" s="17"/>
      <c r="DV146" s="17"/>
      <c r="DW146" s="17"/>
      <c r="DX146" s="17"/>
      <c r="DY146" s="17"/>
      <c r="DZ146" s="17"/>
      <c r="EA146" s="17"/>
      <c r="EB146" s="17"/>
      <c r="EC146" s="17"/>
      <c r="ED146" s="17"/>
      <c r="EE146" s="17"/>
      <c r="EF146" s="17"/>
      <c r="EG146" s="17"/>
      <c r="EH146" s="17"/>
      <c r="EI146" s="17"/>
      <c r="EJ146" s="17"/>
      <c r="EK146" s="17"/>
      <c r="EL146" s="17"/>
      <c r="EM146" s="17"/>
      <c r="EN146" s="17"/>
      <c r="EO146" s="17"/>
      <c r="EP146" s="17"/>
      <c r="EQ146" s="17"/>
      <c r="ER146" s="17"/>
      <c r="ES146" s="17"/>
      <c r="ET146" s="17"/>
      <c r="EU146" s="17"/>
      <c r="EV146" s="17"/>
      <c r="EW146" s="17"/>
      <c r="EX146" s="17"/>
      <c r="EY146" s="17"/>
      <c r="EZ146" s="17"/>
      <c r="FA146" s="17"/>
      <c r="FB146" s="17"/>
      <c r="FC146" s="17"/>
      <c r="FD146" s="17"/>
      <c r="FE146" s="17"/>
      <c r="FF146" s="17"/>
      <c r="FG146" s="17"/>
      <c r="FH146" s="17"/>
      <c r="FI146" s="17"/>
      <c r="FJ146" s="17"/>
      <c r="FK146" s="17"/>
      <c r="FL146" s="17"/>
      <c r="FM146" s="17"/>
      <c r="FN146" s="17"/>
      <c r="FO146" s="17"/>
      <c r="FP146" s="17"/>
      <c r="FQ146" s="17"/>
      <c r="FR146" s="17"/>
      <c r="FS146" s="17"/>
      <c r="FT146" s="17"/>
      <c r="FU146" s="17"/>
      <c r="FV146" s="17"/>
      <c r="FW146" s="17"/>
      <c r="FX146" s="17"/>
      <c r="FY146" s="17"/>
      <c r="FZ146" s="17"/>
      <c r="GA146" s="17"/>
      <c r="GB146" s="17"/>
      <c r="GC146" s="17"/>
      <c r="GD146" s="17"/>
      <c r="GE146" s="17"/>
      <c r="GF146" s="17"/>
      <c r="GG146" s="17"/>
      <c r="GH146" s="17"/>
      <c r="GI146" s="17"/>
      <c r="GJ146" s="17"/>
      <c r="GK146" s="17"/>
      <c r="GL146" s="17"/>
      <c r="GM146" s="17"/>
      <c r="GN146" s="17"/>
      <c r="GO146" s="17"/>
      <c r="GP146" s="17"/>
      <c r="GQ146" s="17"/>
      <c r="GR146" s="17"/>
      <c r="GS146" s="17"/>
      <c r="GT146" s="17"/>
      <c r="GU146" s="17"/>
      <c r="GV146" s="17"/>
      <c r="GW146" s="17"/>
      <c r="GX146" s="17"/>
      <c r="GY146" s="17"/>
      <c r="GZ146" s="17"/>
      <c r="HA146" s="17"/>
      <c r="HB146" s="17"/>
      <c r="HC146" s="17"/>
      <c r="HD146" s="17"/>
      <c r="HE146" s="17"/>
      <c r="HF146" s="17"/>
      <c r="HG146" s="17"/>
      <c r="HH146" s="17"/>
      <c r="HI146" s="17"/>
      <c r="HJ146" s="17"/>
      <c r="HK146" s="17"/>
      <c r="HL146" s="17"/>
      <c r="HM146" s="17"/>
      <c r="HN146" s="17"/>
      <c r="HO146" s="17"/>
      <c r="HP146" s="17"/>
      <c r="HQ146" s="17"/>
      <c r="HR146" s="17"/>
      <c r="HS146" s="17"/>
      <c r="HT146" s="17"/>
      <c r="HU146" s="17"/>
      <c r="HV146" s="17"/>
    </row>
    <row r="147" spans="1:230" s="23" customFormat="1" ht="15" customHeight="1">
      <c r="A147" s="42"/>
      <c r="B147" s="17"/>
      <c r="C147" s="22"/>
      <c r="D147" s="22"/>
      <c r="E147" s="17"/>
      <c r="F147" s="17"/>
      <c r="G147" s="17"/>
      <c r="H147" s="17"/>
      <c r="I147" s="17"/>
      <c r="J147" s="17"/>
      <c r="K147" s="80"/>
      <c r="L147" s="80"/>
      <c r="M147" s="22"/>
      <c r="N147" s="22"/>
      <c r="O147" s="22"/>
      <c r="P147" s="22"/>
      <c r="Q147" s="22"/>
      <c r="R147" s="22"/>
      <c r="S147" s="22"/>
      <c r="T147" s="22"/>
      <c r="U147" s="22"/>
      <c r="V147" s="22"/>
      <c r="W147" s="22"/>
      <c r="X147" s="22"/>
      <c r="Y147" s="22"/>
      <c r="Z147" s="22"/>
      <c r="AA147" s="22"/>
      <c r="AB147" s="42"/>
      <c r="AC147" s="17"/>
      <c r="AD147" s="17"/>
      <c r="AE147" s="17"/>
      <c r="AF147" s="17"/>
      <c r="AG147" s="17"/>
      <c r="AH147" s="17"/>
      <c r="AI147" s="17"/>
      <c r="AJ147" s="17"/>
      <c r="AK147" s="17"/>
      <c r="AL147" s="17"/>
      <c r="AM147" s="17"/>
      <c r="AN147" s="17"/>
      <c r="AO147" s="17"/>
      <c r="AP147" s="17"/>
      <c r="AQ147" s="17"/>
      <c r="AR147" s="17"/>
      <c r="AS147" s="17"/>
      <c r="AT147" s="17"/>
      <c r="AU147" s="17"/>
      <c r="AV147" s="17"/>
      <c r="AW147" s="17"/>
      <c r="AX147" s="17"/>
      <c r="AY147" s="17"/>
      <c r="AZ147" s="17"/>
      <c r="BA147" s="17"/>
      <c r="BB147" s="17"/>
      <c r="BC147" s="17"/>
      <c r="BD147" s="17"/>
      <c r="BE147" s="17"/>
      <c r="BF147" s="17"/>
      <c r="BG147" s="17"/>
      <c r="BH147" s="17"/>
      <c r="BI147" s="17"/>
      <c r="BJ147" s="17"/>
      <c r="BK147" s="17"/>
      <c r="BL147" s="17"/>
      <c r="BM147" s="17"/>
      <c r="BN147" s="17"/>
      <c r="BO147" s="17"/>
      <c r="BP147" s="17"/>
      <c r="BQ147" s="17"/>
      <c r="BR147" s="17"/>
      <c r="BS147" s="17"/>
      <c r="BT147" s="17"/>
      <c r="BU147" s="17"/>
      <c r="BV147" s="17"/>
      <c r="BW147" s="17"/>
      <c r="BX147" s="17"/>
      <c r="BY147" s="17"/>
      <c r="BZ147" s="17"/>
      <c r="CA147" s="17"/>
      <c r="CB147" s="17"/>
      <c r="CC147" s="17"/>
      <c r="CD147" s="17"/>
      <c r="CE147" s="17"/>
      <c r="CF147" s="17"/>
      <c r="CG147" s="17"/>
      <c r="CH147" s="17"/>
      <c r="CI147" s="17"/>
      <c r="CJ147" s="17"/>
      <c r="CK147" s="17"/>
      <c r="CL147" s="17"/>
      <c r="CM147" s="17"/>
      <c r="CN147" s="17"/>
      <c r="CO147" s="17"/>
      <c r="CP147" s="17"/>
      <c r="CQ147" s="17"/>
      <c r="CR147" s="17"/>
      <c r="CS147" s="17"/>
      <c r="CT147" s="17"/>
      <c r="CU147" s="17"/>
      <c r="CV147" s="17"/>
      <c r="CW147" s="17"/>
      <c r="CX147" s="17"/>
      <c r="CY147" s="17"/>
      <c r="CZ147" s="17"/>
      <c r="DA147" s="17"/>
      <c r="DB147" s="17"/>
      <c r="DC147" s="17"/>
      <c r="DD147" s="17"/>
      <c r="DE147" s="17"/>
      <c r="DF147" s="17"/>
      <c r="DG147" s="17"/>
      <c r="DH147" s="17"/>
      <c r="DI147" s="17"/>
      <c r="DJ147" s="17"/>
      <c r="DK147" s="17"/>
      <c r="DL147" s="17"/>
      <c r="DM147" s="17"/>
      <c r="DN147" s="17"/>
      <c r="DO147" s="17"/>
      <c r="DP147" s="17"/>
      <c r="DQ147" s="17"/>
      <c r="DR147" s="17"/>
      <c r="DS147" s="17"/>
      <c r="DT147" s="17"/>
      <c r="DU147" s="17"/>
      <c r="DV147" s="17"/>
      <c r="DW147" s="17"/>
      <c r="DX147" s="17"/>
      <c r="DY147" s="17"/>
      <c r="DZ147" s="17"/>
      <c r="EA147" s="17"/>
      <c r="EB147" s="17"/>
      <c r="EC147" s="17"/>
      <c r="ED147" s="17"/>
      <c r="EE147" s="17"/>
      <c r="EF147" s="17"/>
      <c r="EG147" s="17"/>
      <c r="EH147" s="17"/>
      <c r="EI147" s="17"/>
      <c r="EJ147" s="17"/>
      <c r="EK147" s="17"/>
      <c r="EL147" s="17"/>
      <c r="EM147" s="17"/>
      <c r="EN147" s="17"/>
      <c r="EO147" s="17"/>
      <c r="EP147" s="17"/>
      <c r="EQ147" s="17"/>
      <c r="ER147" s="17"/>
      <c r="ES147" s="17"/>
      <c r="ET147" s="17"/>
      <c r="EU147" s="17"/>
      <c r="EV147" s="17"/>
      <c r="EW147" s="17"/>
      <c r="EX147" s="17"/>
      <c r="EY147" s="17"/>
      <c r="EZ147" s="17"/>
      <c r="FA147" s="17"/>
      <c r="FB147" s="17"/>
      <c r="FC147" s="17"/>
      <c r="FD147" s="17"/>
      <c r="FE147" s="17"/>
      <c r="FF147" s="17"/>
      <c r="FG147" s="17"/>
      <c r="FH147" s="17"/>
      <c r="FI147" s="17"/>
      <c r="FJ147" s="17"/>
      <c r="FK147" s="17"/>
      <c r="FL147" s="17"/>
      <c r="FM147" s="17"/>
      <c r="FN147" s="17"/>
      <c r="FO147" s="17"/>
      <c r="FP147" s="17"/>
      <c r="FQ147" s="17"/>
      <c r="FR147" s="17"/>
      <c r="FS147" s="17"/>
      <c r="FT147" s="17"/>
      <c r="FU147" s="17"/>
      <c r="FV147" s="17"/>
      <c r="FW147" s="17"/>
      <c r="FX147" s="17"/>
      <c r="FY147" s="17"/>
      <c r="FZ147" s="17"/>
      <c r="GA147" s="17"/>
      <c r="GB147" s="17"/>
      <c r="GC147" s="17"/>
      <c r="GD147" s="17"/>
      <c r="GE147" s="17"/>
      <c r="GF147" s="17"/>
      <c r="GG147" s="17"/>
      <c r="GH147" s="17"/>
      <c r="GI147" s="17"/>
      <c r="GJ147" s="17"/>
      <c r="GK147" s="17"/>
      <c r="GL147" s="17"/>
      <c r="GM147" s="17"/>
      <c r="GN147" s="17"/>
      <c r="GO147" s="17"/>
      <c r="GP147" s="17"/>
      <c r="GQ147" s="17"/>
      <c r="GR147" s="17"/>
      <c r="GS147" s="17"/>
      <c r="GT147" s="17"/>
      <c r="GU147" s="17"/>
      <c r="GV147" s="17"/>
      <c r="GW147" s="17"/>
      <c r="GX147" s="17"/>
      <c r="GY147" s="17"/>
      <c r="GZ147" s="17"/>
      <c r="HA147" s="17"/>
      <c r="HB147" s="17"/>
      <c r="HC147" s="17"/>
      <c r="HD147" s="17"/>
      <c r="HE147" s="17"/>
      <c r="HF147" s="17"/>
      <c r="HG147" s="17"/>
      <c r="HH147" s="17"/>
      <c r="HI147" s="17"/>
      <c r="HJ147" s="17"/>
      <c r="HK147" s="17"/>
      <c r="HL147" s="17"/>
      <c r="HM147" s="17"/>
      <c r="HN147" s="17"/>
      <c r="HO147" s="17"/>
      <c r="HP147" s="17"/>
      <c r="HQ147" s="17"/>
      <c r="HR147" s="17"/>
      <c r="HS147" s="17"/>
      <c r="HT147" s="17"/>
      <c r="HU147" s="17"/>
      <c r="HV147" s="17"/>
    </row>
    <row r="148" spans="1:230" s="23" customFormat="1" ht="15" customHeight="1">
      <c r="A148" s="42"/>
      <c r="B148" s="15"/>
      <c r="C148" s="121"/>
      <c r="D148" s="20"/>
      <c r="E148" s="20"/>
      <c r="F148" s="15"/>
      <c r="G148" s="20"/>
      <c r="H148" s="20"/>
      <c r="I148" s="20"/>
      <c r="J148" s="20"/>
      <c r="K148" s="20"/>
      <c r="L148" s="20"/>
      <c r="M148" s="121"/>
      <c r="N148" s="22"/>
      <c r="O148" s="22"/>
      <c r="P148" s="22"/>
      <c r="Q148" s="22"/>
      <c r="R148" s="22"/>
      <c r="S148" s="22"/>
      <c r="T148" s="22"/>
      <c r="U148" s="22"/>
      <c r="V148" s="22"/>
      <c r="W148" s="22"/>
      <c r="X148" s="22"/>
      <c r="Y148" s="22"/>
      <c r="Z148" s="22"/>
      <c r="AA148" s="22"/>
      <c r="AB148" s="42"/>
      <c r="AC148" s="17"/>
      <c r="AD148" s="17"/>
      <c r="AE148" s="17"/>
      <c r="AF148" s="17"/>
      <c r="AG148" s="17"/>
      <c r="AH148" s="17"/>
      <c r="AI148" s="17"/>
      <c r="AJ148" s="17"/>
      <c r="AK148" s="17"/>
      <c r="AL148" s="17"/>
      <c r="AM148" s="17"/>
      <c r="AN148" s="17"/>
      <c r="AO148" s="17"/>
      <c r="AP148" s="17"/>
      <c r="AQ148" s="17"/>
      <c r="AR148" s="17"/>
      <c r="AS148" s="17"/>
      <c r="AT148" s="17"/>
      <c r="AU148" s="17"/>
      <c r="AV148" s="17"/>
      <c r="AW148" s="17"/>
      <c r="AX148" s="17"/>
      <c r="AY148" s="17"/>
      <c r="AZ148" s="17"/>
      <c r="BA148" s="17"/>
      <c r="BB148" s="17"/>
      <c r="BC148" s="17"/>
      <c r="BD148" s="17"/>
      <c r="BE148" s="17"/>
      <c r="BF148" s="17"/>
      <c r="BG148" s="17"/>
      <c r="BH148" s="17"/>
      <c r="BI148" s="17"/>
      <c r="BJ148" s="17"/>
      <c r="BK148" s="17"/>
      <c r="BL148" s="17"/>
      <c r="BM148" s="17"/>
      <c r="BN148" s="17"/>
      <c r="BO148" s="17"/>
      <c r="BP148" s="17"/>
      <c r="BQ148" s="17"/>
      <c r="BR148" s="17"/>
      <c r="BS148" s="17"/>
      <c r="BT148" s="17"/>
      <c r="BU148" s="17"/>
      <c r="BV148" s="17"/>
      <c r="BW148" s="17"/>
      <c r="BX148" s="17"/>
      <c r="BY148" s="17"/>
      <c r="BZ148" s="17"/>
      <c r="CA148" s="17"/>
      <c r="CB148" s="17"/>
      <c r="CC148" s="17"/>
      <c r="CD148" s="17"/>
      <c r="CE148" s="17"/>
      <c r="CF148" s="17"/>
      <c r="CG148" s="17"/>
      <c r="CH148" s="17"/>
      <c r="CI148" s="17"/>
      <c r="CJ148" s="17"/>
      <c r="CK148" s="17"/>
      <c r="CL148" s="17"/>
      <c r="CM148" s="17"/>
      <c r="CN148" s="17"/>
      <c r="CO148" s="17"/>
      <c r="CP148" s="17"/>
      <c r="CQ148" s="17"/>
      <c r="CR148" s="17"/>
      <c r="CS148" s="17"/>
      <c r="CT148" s="17"/>
      <c r="CU148" s="17"/>
      <c r="CV148" s="17"/>
      <c r="CW148" s="17"/>
      <c r="CX148" s="17"/>
      <c r="CY148" s="17"/>
      <c r="CZ148" s="17"/>
      <c r="DA148" s="17"/>
      <c r="DB148" s="17"/>
      <c r="DC148" s="17"/>
      <c r="DD148" s="17"/>
      <c r="DE148" s="17"/>
      <c r="DF148" s="17"/>
      <c r="DG148" s="17"/>
      <c r="DH148" s="17"/>
      <c r="DI148" s="17"/>
      <c r="DJ148" s="17"/>
      <c r="DK148" s="17"/>
      <c r="DL148" s="17"/>
      <c r="DM148" s="17"/>
      <c r="DN148" s="17"/>
      <c r="DO148" s="17"/>
      <c r="DP148" s="17"/>
      <c r="DQ148" s="17"/>
      <c r="DR148" s="17"/>
      <c r="DS148" s="17"/>
      <c r="DT148" s="17"/>
      <c r="DU148" s="17"/>
      <c r="DV148" s="17"/>
      <c r="DW148" s="17"/>
      <c r="DX148" s="17"/>
      <c r="DY148" s="17"/>
      <c r="DZ148" s="17"/>
      <c r="EA148" s="17"/>
      <c r="EB148" s="17"/>
      <c r="EC148" s="17"/>
      <c r="ED148" s="17"/>
      <c r="EE148" s="17"/>
      <c r="EF148" s="17"/>
      <c r="EG148" s="17"/>
      <c r="EH148" s="17"/>
      <c r="EI148" s="17"/>
      <c r="EJ148" s="17"/>
      <c r="EK148" s="17"/>
      <c r="EL148" s="17"/>
      <c r="EM148" s="17"/>
      <c r="EN148" s="17"/>
      <c r="EO148" s="17"/>
      <c r="EP148" s="17"/>
      <c r="EQ148" s="17"/>
      <c r="ER148" s="17"/>
      <c r="ES148" s="17"/>
      <c r="ET148" s="17"/>
      <c r="EU148" s="17"/>
      <c r="EV148" s="17"/>
      <c r="EW148" s="17"/>
      <c r="EX148" s="17"/>
      <c r="EY148" s="17"/>
      <c r="EZ148" s="17"/>
      <c r="FA148" s="17"/>
      <c r="FB148" s="17"/>
      <c r="FC148" s="17"/>
      <c r="FD148" s="17"/>
      <c r="FE148" s="17"/>
      <c r="FF148" s="17"/>
      <c r="FG148" s="17"/>
      <c r="FH148" s="17"/>
      <c r="FI148" s="17"/>
      <c r="FJ148" s="17"/>
      <c r="FK148" s="17"/>
      <c r="FL148" s="17"/>
      <c r="FM148" s="17"/>
      <c r="FN148" s="17"/>
      <c r="FO148" s="17"/>
      <c r="FP148" s="17"/>
      <c r="FQ148" s="17"/>
      <c r="FR148" s="17"/>
      <c r="FS148" s="17"/>
      <c r="FT148" s="17"/>
      <c r="FU148" s="17"/>
      <c r="FV148" s="17"/>
      <c r="FW148" s="17"/>
      <c r="FX148" s="17"/>
      <c r="FY148" s="17"/>
      <c r="FZ148" s="17"/>
      <c r="GA148" s="17"/>
      <c r="GB148" s="17"/>
      <c r="GC148" s="17"/>
      <c r="GD148" s="17"/>
      <c r="GE148" s="17"/>
      <c r="GF148" s="17"/>
      <c r="GG148" s="17"/>
      <c r="GH148" s="17"/>
      <c r="GI148" s="17"/>
      <c r="GJ148" s="17"/>
      <c r="GK148" s="17"/>
      <c r="GL148" s="17"/>
      <c r="GM148" s="17"/>
      <c r="GN148" s="17"/>
      <c r="GO148" s="17"/>
      <c r="GP148" s="17"/>
      <c r="GQ148" s="17"/>
      <c r="GR148" s="17"/>
      <c r="GS148" s="17"/>
      <c r="GT148" s="17"/>
      <c r="GU148" s="17"/>
      <c r="GV148" s="17"/>
      <c r="GW148" s="17"/>
      <c r="GX148" s="17"/>
      <c r="GY148" s="17"/>
      <c r="GZ148" s="17"/>
      <c r="HA148" s="17"/>
      <c r="HB148" s="17"/>
      <c r="HC148" s="17"/>
      <c r="HD148" s="17"/>
      <c r="HE148" s="17"/>
      <c r="HF148" s="17"/>
      <c r="HG148" s="17"/>
      <c r="HH148" s="17"/>
      <c r="HI148" s="17"/>
      <c r="HJ148" s="17"/>
      <c r="HK148" s="17"/>
      <c r="HL148" s="17"/>
      <c r="HM148" s="17"/>
      <c r="HN148" s="17"/>
      <c r="HO148" s="17"/>
      <c r="HP148" s="17"/>
      <c r="HQ148" s="17"/>
      <c r="HR148" s="17"/>
      <c r="HS148" s="17"/>
      <c r="HT148" s="17"/>
      <c r="HU148" s="17"/>
      <c r="HV148" s="17"/>
    </row>
    <row r="149" spans="1:230" s="23" customFormat="1" ht="15" customHeight="1">
      <c r="A149" s="42"/>
      <c r="B149" s="15"/>
      <c r="C149" s="45"/>
      <c r="D149" s="125" t="s">
        <v>526</v>
      </c>
      <c r="E149" s="55"/>
      <c r="F149" s="54"/>
      <c r="G149" s="54"/>
      <c r="H149" s="55"/>
      <c r="I149" s="125"/>
      <c r="J149" s="55"/>
      <c r="K149" s="75"/>
      <c r="L149" s="141"/>
      <c r="M149" s="75"/>
      <c r="N149" s="22"/>
      <c r="O149" s="22"/>
      <c r="P149" s="22"/>
      <c r="Q149" s="22"/>
      <c r="R149" s="22"/>
      <c r="S149" s="22"/>
      <c r="T149" s="22"/>
      <c r="U149" s="22"/>
      <c r="V149" s="22"/>
      <c r="W149" s="22"/>
      <c r="X149" s="22"/>
      <c r="Y149" s="22"/>
      <c r="Z149" s="22"/>
      <c r="AA149" s="22"/>
      <c r="AB149" s="42"/>
      <c r="AC149" s="17"/>
      <c r="AD149" s="17"/>
      <c r="AE149" s="17"/>
      <c r="AF149" s="17"/>
      <c r="AG149" s="17"/>
      <c r="AH149" s="17"/>
      <c r="AI149" s="17"/>
      <c r="AJ149" s="17"/>
      <c r="AK149" s="17"/>
      <c r="AL149" s="17"/>
      <c r="AM149" s="17"/>
      <c r="AN149" s="17"/>
      <c r="AO149" s="17"/>
      <c r="AP149" s="17"/>
      <c r="AQ149" s="17"/>
      <c r="AR149" s="17"/>
      <c r="AS149" s="17"/>
      <c r="AT149" s="17"/>
      <c r="AU149" s="17"/>
      <c r="AV149" s="17"/>
      <c r="AW149" s="17"/>
      <c r="AX149" s="17"/>
      <c r="AY149" s="17"/>
      <c r="AZ149" s="17"/>
      <c r="BA149" s="17"/>
      <c r="BB149" s="17"/>
      <c r="BC149" s="17"/>
      <c r="BD149" s="17"/>
      <c r="BE149" s="17"/>
      <c r="BF149" s="17"/>
      <c r="BG149" s="17"/>
      <c r="BH149" s="17"/>
      <c r="BI149" s="17"/>
      <c r="BJ149" s="17"/>
      <c r="BK149" s="17"/>
      <c r="BL149" s="17"/>
      <c r="BM149" s="17"/>
      <c r="BN149" s="17"/>
      <c r="BO149" s="17"/>
      <c r="BP149" s="17"/>
      <c r="BQ149" s="17"/>
      <c r="BR149" s="17"/>
      <c r="BS149" s="17"/>
      <c r="BT149" s="17"/>
      <c r="BU149" s="17"/>
      <c r="BV149" s="17"/>
      <c r="BW149" s="17"/>
      <c r="BX149" s="17"/>
      <c r="BY149" s="17"/>
      <c r="BZ149" s="17"/>
      <c r="CA149" s="17"/>
      <c r="CB149" s="17"/>
      <c r="CC149" s="17"/>
      <c r="CD149" s="17"/>
      <c r="CE149" s="17"/>
      <c r="CF149" s="17"/>
      <c r="CG149" s="17"/>
      <c r="CH149" s="17"/>
      <c r="CI149" s="17"/>
      <c r="CJ149" s="17"/>
      <c r="CK149" s="17"/>
      <c r="CL149" s="17"/>
      <c r="CM149" s="17"/>
      <c r="CN149" s="17"/>
      <c r="CO149" s="17"/>
      <c r="CP149" s="17"/>
      <c r="CQ149" s="17"/>
      <c r="CR149" s="17"/>
      <c r="CS149" s="17"/>
      <c r="CT149" s="17"/>
      <c r="CU149" s="17"/>
      <c r="CV149" s="17"/>
      <c r="CW149" s="17"/>
      <c r="CX149" s="17"/>
      <c r="CY149" s="17"/>
      <c r="CZ149" s="17"/>
      <c r="DA149" s="17"/>
      <c r="DB149" s="17"/>
      <c r="DC149" s="17"/>
      <c r="DD149" s="17"/>
      <c r="DE149" s="17"/>
      <c r="DF149" s="17"/>
      <c r="DG149" s="17"/>
      <c r="DH149" s="17"/>
      <c r="DI149" s="17"/>
      <c r="DJ149" s="17"/>
      <c r="DK149" s="17"/>
      <c r="DL149" s="17"/>
      <c r="DM149" s="17"/>
      <c r="DN149" s="17"/>
      <c r="DO149" s="17"/>
      <c r="DP149" s="17"/>
      <c r="DQ149" s="17"/>
      <c r="DR149" s="17"/>
      <c r="DS149" s="17"/>
      <c r="DT149" s="17"/>
      <c r="DU149" s="17"/>
      <c r="DV149" s="17"/>
      <c r="DW149" s="17"/>
      <c r="DX149" s="17"/>
      <c r="DY149" s="17"/>
      <c r="DZ149" s="17"/>
      <c r="EA149" s="17"/>
      <c r="EB149" s="17"/>
      <c r="EC149" s="17"/>
      <c r="ED149" s="17"/>
      <c r="EE149" s="17"/>
      <c r="EF149" s="17"/>
      <c r="EG149" s="17"/>
      <c r="EH149" s="17"/>
      <c r="EI149" s="17"/>
      <c r="EJ149" s="17"/>
      <c r="EK149" s="17"/>
      <c r="EL149" s="17"/>
      <c r="EM149" s="17"/>
      <c r="EN149" s="17"/>
      <c r="EO149" s="17"/>
      <c r="EP149" s="17"/>
      <c r="EQ149" s="17"/>
      <c r="ER149" s="17"/>
      <c r="ES149" s="17"/>
      <c r="ET149" s="17"/>
      <c r="EU149" s="17"/>
      <c r="EV149" s="17"/>
      <c r="EW149" s="17"/>
      <c r="EX149" s="17"/>
      <c r="EY149" s="17"/>
      <c r="EZ149" s="17"/>
      <c r="FA149" s="17"/>
      <c r="FB149" s="17"/>
      <c r="FC149" s="17"/>
      <c r="FD149" s="17"/>
      <c r="FE149" s="17"/>
      <c r="FF149" s="17"/>
      <c r="FG149" s="17"/>
      <c r="FH149" s="17"/>
      <c r="FI149" s="17"/>
      <c r="FJ149" s="17"/>
      <c r="FK149" s="17"/>
      <c r="FL149" s="17"/>
      <c r="FM149" s="17"/>
      <c r="FN149" s="17"/>
      <c r="FO149" s="17"/>
      <c r="FP149" s="17"/>
      <c r="FQ149" s="17"/>
      <c r="FR149" s="17"/>
      <c r="FS149" s="17"/>
      <c r="FT149" s="17"/>
      <c r="FU149" s="17"/>
      <c r="FV149" s="17"/>
      <c r="FW149" s="17"/>
      <c r="FX149" s="17"/>
      <c r="FY149" s="17"/>
      <c r="FZ149" s="17"/>
      <c r="GA149" s="17"/>
      <c r="GB149" s="17"/>
      <c r="GC149" s="17"/>
      <c r="GD149" s="17"/>
      <c r="GE149" s="17"/>
      <c r="GF149" s="17"/>
      <c r="GG149" s="17"/>
      <c r="GH149" s="17"/>
      <c r="GI149" s="17"/>
      <c r="GJ149" s="17"/>
      <c r="GK149" s="17"/>
      <c r="GL149" s="17"/>
      <c r="GM149" s="17"/>
      <c r="GN149" s="17"/>
      <c r="GO149" s="17"/>
      <c r="GP149" s="17"/>
      <c r="GQ149" s="17"/>
      <c r="GR149" s="17"/>
      <c r="GS149" s="17"/>
      <c r="GT149" s="17"/>
      <c r="GU149" s="17"/>
      <c r="GV149" s="17"/>
      <c r="GW149" s="17"/>
      <c r="GX149" s="17"/>
      <c r="GY149" s="17"/>
      <c r="GZ149" s="17"/>
      <c r="HA149" s="17"/>
      <c r="HB149" s="17"/>
      <c r="HC149" s="17"/>
      <c r="HD149" s="17"/>
      <c r="HE149" s="17"/>
      <c r="HF149" s="17"/>
      <c r="HG149" s="17"/>
      <c r="HH149" s="17"/>
      <c r="HI149" s="17"/>
      <c r="HJ149" s="17"/>
      <c r="HK149" s="17"/>
      <c r="HL149" s="17"/>
      <c r="HM149" s="17"/>
      <c r="HN149" s="17"/>
      <c r="HO149" s="17"/>
      <c r="HP149" s="17"/>
      <c r="HQ149" s="17"/>
      <c r="HR149" s="17"/>
      <c r="HS149" s="17"/>
      <c r="HT149" s="17"/>
      <c r="HU149" s="17"/>
      <c r="HV149" s="17"/>
    </row>
    <row r="150" spans="1:230" s="23" customFormat="1" ht="15" customHeight="1">
      <c r="A150" s="42"/>
      <c r="B150" s="15"/>
      <c r="C150" s="45"/>
      <c r="D150" s="49"/>
      <c r="E150" s="45"/>
      <c r="F150" s="49"/>
      <c r="G150" s="49"/>
      <c r="H150" s="45"/>
      <c r="I150" s="45"/>
      <c r="J150" s="20"/>
      <c r="K150" s="20"/>
      <c r="L150" s="20"/>
      <c r="M150" s="20"/>
      <c r="N150" s="22"/>
      <c r="O150" s="22"/>
      <c r="P150" s="22"/>
      <c r="Q150" s="22"/>
      <c r="R150" s="22"/>
      <c r="S150" s="22"/>
      <c r="T150" s="22"/>
      <c r="U150" s="22"/>
      <c r="V150" s="22"/>
      <c r="W150" s="22"/>
      <c r="X150" s="22"/>
      <c r="Y150" s="22"/>
      <c r="Z150" s="22"/>
      <c r="AA150" s="22"/>
      <c r="AB150" s="42"/>
      <c r="AC150" s="17"/>
      <c r="AD150" s="17"/>
      <c r="AE150" s="17"/>
      <c r="AF150" s="17"/>
      <c r="AG150" s="17"/>
      <c r="AH150" s="17"/>
      <c r="AI150" s="17"/>
      <c r="AJ150" s="17"/>
      <c r="AK150" s="17"/>
      <c r="AL150" s="17"/>
      <c r="AM150" s="17"/>
      <c r="AN150" s="17"/>
      <c r="AO150" s="17"/>
      <c r="AP150" s="17"/>
      <c r="AQ150" s="17"/>
      <c r="AR150" s="17"/>
      <c r="AS150" s="17"/>
      <c r="AT150" s="17"/>
      <c r="AU150" s="17"/>
      <c r="AV150" s="17"/>
      <c r="AW150" s="17"/>
      <c r="AX150" s="17"/>
      <c r="AY150" s="17"/>
      <c r="AZ150" s="17"/>
      <c r="BA150" s="17"/>
      <c r="BB150" s="17"/>
      <c r="BC150" s="17"/>
      <c r="BD150" s="17"/>
      <c r="BE150" s="17"/>
      <c r="BF150" s="17"/>
      <c r="BG150" s="17"/>
      <c r="BH150" s="17"/>
      <c r="BI150" s="17"/>
      <c r="BJ150" s="17"/>
      <c r="BK150" s="17"/>
      <c r="BL150" s="17"/>
      <c r="BM150" s="17"/>
      <c r="BN150" s="17"/>
      <c r="BO150" s="17"/>
      <c r="BP150" s="17"/>
      <c r="BQ150" s="17"/>
      <c r="BR150" s="17"/>
      <c r="BS150" s="17"/>
      <c r="BT150" s="17"/>
      <c r="BU150" s="17"/>
      <c r="BV150" s="17"/>
      <c r="BW150" s="17"/>
      <c r="BX150" s="17"/>
      <c r="BY150" s="17"/>
      <c r="BZ150" s="17"/>
      <c r="CA150" s="17"/>
      <c r="CB150" s="17"/>
      <c r="CC150" s="17"/>
      <c r="CD150" s="17"/>
      <c r="CE150" s="17"/>
      <c r="CF150" s="17"/>
      <c r="CG150" s="17"/>
      <c r="CH150" s="17"/>
      <c r="CI150" s="17"/>
      <c r="CJ150" s="17"/>
      <c r="CK150" s="17"/>
      <c r="CL150" s="17"/>
      <c r="CM150" s="17"/>
      <c r="CN150" s="17"/>
      <c r="CO150" s="17"/>
      <c r="CP150" s="17"/>
      <c r="CQ150" s="17"/>
      <c r="CR150" s="17"/>
      <c r="CS150" s="17"/>
      <c r="CT150" s="17"/>
      <c r="CU150" s="17"/>
      <c r="CV150" s="17"/>
      <c r="CW150" s="17"/>
      <c r="CX150" s="17"/>
      <c r="CY150" s="17"/>
      <c r="CZ150" s="17"/>
      <c r="DA150" s="17"/>
      <c r="DB150" s="17"/>
      <c r="DC150" s="17"/>
      <c r="DD150" s="17"/>
      <c r="DE150" s="17"/>
      <c r="DF150" s="17"/>
      <c r="DG150" s="17"/>
      <c r="DH150" s="17"/>
      <c r="DI150" s="17"/>
      <c r="DJ150" s="17"/>
      <c r="DK150" s="17"/>
      <c r="DL150" s="17"/>
      <c r="DM150" s="17"/>
      <c r="DN150" s="17"/>
      <c r="DO150" s="17"/>
      <c r="DP150" s="17"/>
      <c r="DQ150" s="17"/>
      <c r="DR150" s="17"/>
      <c r="DS150" s="17"/>
      <c r="DT150" s="17"/>
      <c r="DU150" s="17"/>
      <c r="DV150" s="17"/>
      <c r="DW150" s="17"/>
      <c r="DX150" s="17"/>
      <c r="DY150" s="17"/>
      <c r="DZ150" s="17"/>
      <c r="EA150" s="17"/>
      <c r="EB150" s="17"/>
      <c r="EC150" s="17"/>
      <c r="ED150" s="17"/>
      <c r="EE150" s="17"/>
      <c r="EF150" s="17"/>
      <c r="EG150" s="17"/>
      <c r="EH150" s="17"/>
      <c r="EI150" s="17"/>
      <c r="EJ150" s="17"/>
      <c r="EK150" s="17"/>
      <c r="EL150" s="17"/>
      <c r="EM150" s="17"/>
      <c r="EN150" s="17"/>
      <c r="EO150" s="17"/>
      <c r="EP150" s="17"/>
      <c r="EQ150" s="17"/>
      <c r="ER150" s="17"/>
      <c r="ES150" s="17"/>
      <c r="ET150" s="17"/>
      <c r="EU150" s="17"/>
      <c r="EV150" s="17"/>
      <c r="EW150" s="17"/>
      <c r="EX150" s="17"/>
      <c r="EY150" s="17"/>
      <c r="EZ150" s="17"/>
      <c r="FA150" s="17"/>
      <c r="FB150" s="17"/>
      <c r="FC150" s="17"/>
      <c r="FD150" s="17"/>
      <c r="FE150" s="17"/>
      <c r="FF150" s="17"/>
      <c r="FG150" s="17"/>
      <c r="FH150" s="17"/>
      <c r="FI150" s="17"/>
      <c r="FJ150" s="17"/>
      <c r="FK150" s="17"/>
      <c r="FL150" s="17"/>
      <c r="FM150" s="17"/>
      <c r="FN150" s="17"/>
      <c r="FO150" s="17"/>
      <c r="FP150" s="17"/>
      <c r="FQ150" s="17"/>
      <c r="FR150" s="17"/>
      <c r="FS150" s="17"/>
      <c r="FT150" s="17"/>
      <c r="FU150" s="17"/>
      <c r="FV150" s="17"/>
      <c r="FW150" s="17"/>
      <c r="FX150" s="17"/>
      <c r="FY150" s="17"/>
      <c r="FZ150" s="17"/>
      <c r="GA150" s="17"/>
      <c r="GB150" s="17"/>
      <c r="GC150" s="17"/>
      <c r="GD150" s="17"/>
      <c r="GE150" s="17"/>
      <c r="GF150" s="17"/>
      <c r="GG150" s="17"/>
      <c r="GH150" s="17"/>
      <c r="GI150" s="17"/>
      <c r="GJ150" s="17"/>
      <c r="GK150" s="17"/>
      <c r="GL150" s="17"/>
      <c r="GM150" s="17"/>
      <c r="GN150" s="17"/>
      <c r="GO150" s="17"/>
      <c r="GP150" s="17"/>
      <c r="GQ150" s="17"/>
      <c r="GR150" s="17"/>
      <c r="GS150" s="17"/>
      <c r="GT150" s="17"/>
      <c r="GU150" s="17"/>
      <c r="GV150" s="17"/>
      <c r="GW150" s="17"/>
      <c r="GX150" s="17"/>
      <c r="GY150" s="17"/>
      <c r="GZ150" s="17"/>
      <c r="HA150" s="17"/>
      <c r="HB150" s="17"/>
      <c r="HC150" s="17"/>
      <c r="HD150" s="17"/>
      <c r="HE150" s="17"/>
      <c r="HF150" s="17"/>
      <c r="HG150" s="17"/>
      <c r="HH150" s="17"/>
      <c r="HI150" s="17"/>
      <c r="HJ150" s="17"/>
      <c r="HK150" s="17"/>
      <c r="HL150" s="17"/>
      <c r="HM150" s="17"/>
      <c r="HN150" s="17"/>
      <c r="HO150" s="17"/>
      <c r="HP150" s="17"/>
      <c r="HQ150" s="17"/>
      <c r="HR150" s="17"/>
      <c r="HS150" s="17"/>
      <c r="HT150" s="17"/>
      <c r="HU150" s="17"/>
      <c r="HV150" s="17"/>
    </row>
    <row r="151" spans="1:230" s="23" customFormat="1" ht="15" customHeight="1">
      <c r="A151" s="42"/>
      <c r="B151" s="17"/>
      <c r="C151" s="57" t="s">
        <v>521</v>
      </c>
      <c r="D151" s="20"/>
      <c r="E151" s="20"/>
      <c r="F151" s="126"/>
      <c r="G151" s="58"/>
      <c r="H151" s="15"/>
      <c r="I151" s="130">
        <f>Obliczenia2!L78+Obliczenia2!L83</f>
        <v>555</v>
      </c>
      <c r="J151" s="58" t="s">
        <v>17</v>
      </c>
      <c r="K151" s="80"/>
      <c r="L151" s="80"/>
      <c r="M151" s="22"/>
      <c r="N151" s="22"/>
      <c r="O151" s="22"/>
      <c r="P151" s="22"/>
      <c r="Q151" s="22"/>
      <c r="R151" s="22"/>
      <c r="S151" s="22"/>
      <c r="T151" s="22"/>
      <c r="U151" s="22"/>
      <c r="V151" s="22"/>
      <c r="W151" s="22"/>
      <c r="X151" s="22"/>
      <c r="Y151" s="22"/>
      <c r="Z151" s="22"/>
      <c r="AA151" s="22"/>
      <c r="AB151" s="42"/>
      <c r="AC151" s="17"/>
      <c r="AD151" s="17"/>
      <c r="AE151" s="17"/>
      <c r="AF151" s="17"/>
      <c r="AG151" s="17"/>
      <c r="AH151" s="17"/>
      <c r="AI151" s="17"/>
      <c r="AJ151" s="17"/>
      <c r="AK151" s="17"/>
      <c r="AL151" s="17"/>
      <c r="AM151" s="17"/>
      <c r="AN151" s="17"/>
      <c r="AO151" s="17"/>
      <c r="AP151" s="17"/>
      <c r="AQ151" s="17"/>
      <c r="AR151" s="17"/>
      <c r="AS151" s="17"/>
      <c r="AT151" s="17"/>
      <c r="AU151" s="17"/>
      <c r="AV151" s="17"/>
      <c r="AW151" s="17"/>
      <c r="AX151" s="17"/>
      <c r="AY151" s="17"/>
      <c r="AZ151" s="17"/>
      <c r="BA151" s="17"/>
      <c r="BB151" s="17"/>
      <c r="BC151" s="17"/>
      <c r="BD151" s="17"/>
      <c r="BE151" s="17"/>
      <c r="BF151" s="17"/>
      <c r="BG151" s="17"/>
      <c r="BH151" s="17"/>
      <c r="BI151" s="17"/>
      <c r="BJ151" s="17"/>
      <c r="BK151" s="17"/>
      <c r="BL151" s="17"/>
      <c r="BM151" s="17"/>
      <c r="BN151" s="17"/>
      <c r="BO151" s="17"/>
      <c r="BP151" s="17"/>
      <c r="BQ151" s="17"/>
      <c r="BR151" s="17"/>
      <c r="BS151" s="17"/>
      <c r="BT151" s="17"/>
      <c r="BU151" s="17"/>
      <c r="BV151" s="17"/>
      <c r="BW151" s="17"/>
      <c r="BX151" s="17"/>
      <c r="BY151" s="17"/>
      <c r="BZ151" s="17"/>
      <c r="CA151" s="17"/>
      <c r="CB151" s="17"/>
      <c r="CC151" s="17"/>
      <c r="CD151" s="17"/>
      <c r="CE151" s="17"/>
      <c r="CF151" s="17"/>
      <c r="CG151" s="17"/>
      <c r="CH151" s="17"/>
      <c r="CI151" s="17"/>
      <c r="CJ151" s="17"/>
      <c r="CK151" s="17"/>
      <c r="CL151" s="17"/>
      <c r="CM151" s="17"/>
      <c r="CN151" s="17"/>
      <c r="CO151" s="17"/>
      <c r="CP151" s="17"/>
      <c r="CQ151" s="17"/>
      <c r="CR151" s="17"/>
      <c r="CS151" s="17"/>
      <c r="CT151" s="17"/>
      <c r="CU151" s="17"/>
      <c r="CV151" s="17"/>
      <c r="CW151" s="17"/>
      <c r="CX151" s="17"/>
      <c r="CY151" s="17"/>
      <c r="CZ151" s="17"/>
      <c r="DA151" s="17"/>
      <c r="DB151" s="17"/>
      <c r="DC151" s="17"/>
      <c r="DD151" s="17"/>
      <c r="DE151" s="17"/>
      <c r="DF151" s="17"/>
      <c r="DG151" s="17"/>
      <c r="DH151" s="17"/>
      <c r="DI151" s="17"/>
      <c r="DJ151" s="17"/>
      <c r="DK151" s="17"/>
      <c r="DL151" s="17"/>
      <c r="DM151" s="17"/>
      <c r="DN151" s="17"/>
      <c r="DO151" s="17"/>
      <c r="DP151" s="17"/>
      <c r="DQ151" s="17"/>
      <c r="DR151" s="17"/>
      <c r="DS151" s="17"/>
      <c r="DT151" s="17"/>
      <c r="DU151" s="17"/>
      <c r="DV151" s="17"/>
      <c r="DW151" s="17"/>
      <c r="DX151" s="17"/>
      <c r="DY151" s="17"/>
      <c r="DZ151" s="17"/>
      <c r="EA151" s="17"/>
      <c r="EB151" s="17"/>
      <c r="EC151" s="17"/>
      <c r="ED151" s="17"/>
      <c r="EE151" s="17"/>
      <c r="EF151" s="17"/>
      <c r="EG151" s="17"/>
      <c r="EH151" s="17"/>
      <c r="EI151" s="17"/>
      <c r="EJ151" s="17"/>
      <c r="EK151" s="17"/>
      <c r="EL151" s="17"/>
      <c r="EM151" s="17"/>
      <c r="EN151" s="17"/>
      <c r="EO151" s="17"/>
      <c r="EP151" s="17"/>
      <c r="EQ151" s="17"/>
      <c r="ER151" s="17"/>
      <c r="ES151" s="17"/>
      <c r="ET151" s="17"/>
      <c r="EU151" s="17"/>
      <c r="EV151" s="17"/>
      <c r="EW151" s="17"/>
      <c r="EX151" s="17"/>
      <c r="EY151" s="17"/>
      <c r="EZ151" s="17"/>
      <c r="FA151" s="17"/>
      <c r="FB151" s="17"/>
      <c r="FC151" s="17"/>
      <c r="FD151" s="17"/>
      <c r="FE151" s="17"/>
      <c r="FF151" s="17"/>
      <c r="FG151" s="17"/>
      <c r="FH151" s="17"/>
      <c r="FI151" s="17"/>
      <c r="FJ151" s="17"/>
      <c r="FK151" s="17"/>
      <c r="FL151" s="17"/>
      <c r="FM151" s="17"/>
      <c r="FN151" s="17"/>
      <c r="FO151" s="17"/>
      <c r="FP151" s="17"/>
      <c r="FQ151" s="17"/>
      <c r="FR151" s="17"/>
      <c r="FS151" s="17"/>
      <c r="FT151" s="17"/>
      <c r="FU151" s="17"/>
      <c r="FV151" s="17"/>
      <c r="FW151" s="17"/>
      <c r="FX151" s="17"/>
      <c r="FY151" s="17"/>
      <c r="FZ151" s="17"/>
      <c r="GA151" s="17"/>
      <c r="GB151" s="17"/>
      <c r="GC151" s="17"/>
      <c r="GD151" s="17"/>
      <c r="GE151" s="17"/>
      <c r="GF151" s="17"/>
      <c r="GG151" s="17"/>
      <c r="GH151" s="17"/>
      <c r="GI151" s="17"/>
      <c r="GJ151" s="17"/>
      <c r="GK151" s="17"/>
      <c r="GL151" s="17"/>
      <c r="GM151" s="17"/>
      <c r="GN151" s="17"/>
      <c r="GO151" s="17"/>
      <c r="GP151" s="17"/>
      <c r="GQ151" s="17"/>
      <c r="GR151" s="17"/>
      <c r="GS151" s="17"/>
      <c r="GT151" s="17"/>
      <c r="GU151" s="17"/>
      <c r="GV151" s="17"/>
      <c r="GW151" s="17"/>
      <c r="GX151" s="17"/>
      <c r="GY151" s="17"/>
      <c r="GZ151" s="17"/>
      <c r="HA151" s="17"/>
      <c r="HB151" s="17"/>
      <c r="HC151" s="17"/>
      <c r="HD151" s="17"/>
      <c r="HE151" s="17"/>
      <c r="HF151" s="17"/>
      <c r="HG151" s="17"/>
      <c r="HH151" s="17"/>
      <c r="HI151" s="17"/>
      <c r="HJ151" s="17"/>
      <c r="HK151" s="17"/>
      <c r="HL151" s="17"/>
      <c r="HM151" s="17"/>
      <c r="HN151" s="17"/>
      <c r="HO151" s="17"/>
      <c r="HP151" s="17"/>
      <c r="HQ151" s="17"/>
      <c r="HR151" s="17"/>
      <c r="HS151" s="17"/>
      <c r="HT151" s="17"/>
      <c r="HU151" s="17"/>
      <c r="HV151" s="17"/>
    </row>
    <row r="152" spans="1:230" s="23" customFormat="1" ht="15" customHeight="1">
      <c r="A152" s="42"/>
      <c r="B152" s="17"/>
      <c r="C152" s="22"/>
      <c r="D152" s="22"/>
      <c r="E152" s="17"/>
      <c r="F152" s="17"/>
      <c r="G152" s="17"/>
      <c r="H152" s="17"/>
      <c r="I152" s="17"/>
      <c r="J152" s="17"/>
      <c r="K152" s="80"/>
      <c r="L152" s="80"/>
      <c r="M152" s="22"/>
      <c r="N152" s="22"/>
      <c r="O152" s="22"/>
      <c r="P152" s="22"/>
      <c r="Q152" s="22"/>
      <c r="R152" s="22"/>
      <c r="S152" s="22"/>
      <c r="T152" s="22"/>
      <c r="U152" s="22"/>
      <c r="V152" s="22"/>
      <c r="W152" s="22"/>
      <c r="X152" s="22"/>
      <c r="Y152" s="22"/>
      <c r="Z152" s="22"/>
      <c r="AA152" s="22"/>
      <c r="AB152" s="42"/>
      <c r="AC152" s="17"/>
      <c r="AD152" s="17"/>
      <c r="AE152" s="17"/>
      <c r="AF152" s="17"/>
      <c r="AG152" s="17"/>
      <c r="AH152" s="17"/>
      <c r="AI152" s="17"/>
      <c r="AJ152" s="17"/>
      <c r="AK152" s="17"/>
      <c r="AL152" s="17"/>
      <c r="AM152" s="17"/>
      <c r="AN152" s="17"/>
      <c r="AO152" s="17"/>
      <c r="AP152" s="17"/>
      <c r="AQ152" s="17"/>
      <c r="AR152" s="17"/>
      <c r="AS152" s="17"/>
      <c r="AT152" s="17"/>
      <c r="AU152" s="17"/>
      <c r="AV152" s="17"/>
      <c r="AW152" s="17"/>
      <c r="AX152" s="17"/>
      <c r="AY152" s="17"/>
      <c r="AZ152" s="17"/>
      <c r="BA152" s="17"/>
      <c r="BB152" s="17"/>
      <c r="BC152" s="17"/>
      <c r="BD152" s="17"/>
      <c r="BE152" s="17"/>
      <c r="BF152" s="17"/>
      <c r="BG152" s="17"/>
      <c r="BH152" s="17"/>
      <c r="BI152" s="17"/>
      <c r="BJ152" s="17"/>
      <c r="BK152" s="17"/>
      <c r="BL152" s="17"/>
      <c r="BM152" s="17"/>
      <c r="BN152" s="17"/>
      <c r="BO152" s="17"/>
      <c r="BP152" s="17"/>
      <c r="BQ152" s="17"/>
      <c r="BR152" s="17"/>
      <c r="BS152" s="17"/>
      <c r="BT152" s="17"/>
      <c r="BU152" s="17"/>
      <c r="BV152" s="17"/>
      <c r="BW152" s="17"/>
      <c r="BX152" s="17"/>
      <c r="BY152" s="17"/>
      <c r="BZ152" s="17"/>
      <c r="CA152" s="17"/>
      <c r="CB152" s="17"/>
      <c r="CC152" s="17"/>
      <c r="CD152" s="17"/>
      <c r="CE152" s="17"/>
      <c r="CF152" s="17"/>
      <c r="CG152" s="17"/>
      <c r="CH152" s="17"/>
      <c r="CI152" s="17"/>
      <c r="CJ152" s="17"/>
      <c r="CK152" s="17"/>
      <c r="CL152" s="17"/>
      <c r="CM152" s="17"/>
      <c r="CN152" s="17"/>
      <c r="CO152" s="17"/>
      <c r="CP152" s="17"/>
      <c r="CQ152" s="17"/>
      <c r="CR152" s="17"/>
      <c r="CS152" s="17"/>
      <c r="CT152" s="17"/>
      <c r="CU152" s="17"/>
      <c r="CV152" s="17"/>
      <c r="CW152" s="17"/>
      <c r="CX152" s="17"/>
      <c r="CY152" s="17"/>
      <c r="CZ152" s="17"/>
      <c r="DA152" s="17"/>
      <c r="DB152" s="17"/>
      <c r="DC152" s="17"/>
      <c r="DD152" s="17"/>
      <c r="DE152" s="17"/>
      <c r="DF152" s="17"/>
      <c r="DG152" s="17"/>
      <c r="DH152" s="17"/>
      <c r="DI152" s="17"/>
      <c r="DJ152" s="17"/>
      <c r="DK152" s="17"/>
      <c r="DL152" s="17"/>
      <c r="DM152" s="17"/>
      <c r="DN152" s="17"/>
      <c r="DO152" s="17"/>
      <c r="DP152" s="17"/>
      <c r="DQ152" s="17"/>
      <c r="DR152" s="17"/>
      <c r="DS152" s="17"/>
      <c r="DT152" s="17"/>
      <c r="DU152" s="17"/>
      <c r="DV152" s="17"/>
      <c r="DW152" s="17"/>
      <c r="DX152" s="17"/>
      <c r="DY152" s="17"/>
      <c r="DZ152" s="17"/>
      <c r="EA152" s="17"/>
      <c r="EB152" s="17"/>
      <c r="EC152" s="17"/>
      <c r="ED152" s="17"/>
      <c r="EE152" s="17"/>
      <c r="EF152" s="17"/>
      <c r="EG152" s="17"/>
      <c r="EH152" s="17"/>
      <c r="EI152" s="17"/>
      <c r="EJ152" s="17"/>
      <c r="EK152" s="17"/>
      <c r="EL152" s="17"/>
      <c r="EM152" s="17"/>
      <c r="EN152" s="17"/>
      <c r="EO152" s="17"/>
      <c r="EP152" s="17"/>
      <c r="EQ152" s="17"/>
      <c r="ER152" s="17"/>
      <c r="ES152" s="17"/>
      <c r="ET152" s="17"/>
      <c r="EU152" s="17"/>
      <c r="EV152" s="17"/>
      <c r="EW152" s="17"/>
      <c r="EX152" s="17"/>
      <c r="EY152" s="17"/>
      <c r="EZ152" s="17"/>
      <c r="FA152" s="17"/>
      <c r="FB152" s="17"/>
      <c r="FC152" s="17"/>
      <c r="FD152" s="17"/>
      <c r="FE152" s="17"/>
      <c r="FF152" s="17"/>
      <c r="FG152" s="17"/>
      <c r="FH152" s="17"/>
      <c r="FI152" s="17"/>
      <c r="FJ152" s="17"/>
      <c r="FK152" s="17"/>
      <c r="FL152" s="17"/>
      <c r="FM152" s="17"/>
      <c r="FN152" s="17"/>
      <c r="FO152" s="17"/>
      <c r="FP152" s="17"/>
      <c r="FQ152" s="17"/>
      <c r="FR152" s="17"/>
      <c r="FS152" s="17"/>
      <c r="FT152" s="17"/>
      <c r="FU152" s="17"/>
      <c r="FV152" s="17"/>
      <c r="FW152" s="17"/>
      <c r="FX152" s="17"/>
      <c r="FY152" s="17"/>
      <c r="FZ152" s="17"/>
      <c r="GA152" s="17"/>
      <c r="GB152" s="17"/>
      <c r="GC152" s="17"/>
      <c r="GD152" s="17"/>
      <c r="GE152" s="17"/>
      <c r="GF152" s="17"/>
      <c r="GG152" s="17"/>
      <c r="GH152" s="17"/>
      <c r="GI152" s="17"/>
      <c r="GJ152" s="17"/>
      <c r="GK152" s="17"/>
      <c r="GL152" s="17"/>
      <c r="GM152" s="17"/>
      <c r="GN152" s="17"/>
      <c r="GO152" s="17"/>
      <c r="GP152" s="17"/>
      <c r="GQ152" s="17"/>
      <c r="GR152" s="17"/>
      <c r="GS152" s="17"/>
      <c r="GT152" s="17"/>
      <c r="GU152" s="17"/>
      <c r="GV152" s="17"/>
      <c r="GW152" s="17"/>
      <c r="GX152" s="17"/>
      <c r="GY152" s="17"/>
      <c r="GZ152" s="17"/>
      <c r="HA152" s="17"/>
      <c r="HB152" s="17"/>
      <c r="HC152" s="17"/>
      <c r="HD152" s="17"/>
      <c r="HE152" s="17"/>
      <c r="HF152" s="17"/>
      <c r="HG152" s="17"/>
      <c r="HH152" s="17"/>
      <c r="HI152" s="17"/>
      <c r="HJ152" s="17"/>
      <c r="HK152" s="17"/>
      <c r="HL152" s="17"/>
      <c r="HM152" s="17"/>
      <c r="HN152" s="17"/>
      <c r="HO152" s="17"/>
      <c r="HP152" s="17"/>
      <c r="HQ152" s="17"/>
      <c r="HR152" s="17"/>
      <c r="HS152" s="17"/>
      <c r="HT152" s="17"/>
      <c r="HU152" s="17"/>
      <c r="HV152" s="17"/>
    </row>
    <row r="153" spans="1:230" s="23" customFormat="1" ht="9" customHeight="1">
      <c r="A153" s="42"/>
      <c r="B153" s="17"/>
      <c r="C153" s="22"/>
      <c r="D153" s="22"/>
      <c r="E153" s="17"/>
      <c r="F153" s="17"/>
      <c r="G153" s="17"/>
      <c r="H153" s="17"/>
      <c r="I153" s="17"/>
      <c r="J153" s="17"/>
      <c r="K153" s="80"/>
      <c r="L153" s="80"/>
      <c r="M153" s="22"/>
      <c r="N153" s="22"/>
      <c r="O153" s="22"/>
      <c r="P153" s="22"/>
      <c r="Q153" s="22"/>
      <c r="R153" s="22"/>
      <c r="S153" s="22"/>
      <c r="T153" s="22"/>
      <c r="U153" s="22"/>
      <c r="V153" s="22"/>
      <c r="W153" s="22"/>
      <c r="X153" s="22"/>
      <c r="Y153" s="22"/>
      <c r="Z153" s="22"/>
      <c r="AA153" s="22"/>
      <c r="AB153" s="42"/>
      <c r="AC153" s="17"/>
      <c r="AD153" s="17"/>
      <c r="AE153" s="17"/>
      <c r="AF153" s="17"/>
      <c r="AG153" s="17"/>
      <c r="AH153" s="17"/>
      <c r="AI153" s="17"/>
      <c r="AJ153" s="17"/>
      <c r="AK153" s="17"/>
      <c r="AL153" s="17"/>
      <c r="AM153" s="17"/>
      <c r="AN153" s="17"/>
      <c r="AO153" s="17"/>
      <c r="AP153" s="17"/>
      <c r="AQ153" s="17"/>
      <c r="AR153" s="17"/>
      <c r="AS153" s="17"/>
      <c r="AT153" s="17"/>
      <c r="AU153" s="17"/>
      <c r="AV153" s="17"/>
      <c r="AW153" s="17"/>
      <c r="AX153" s="17"/>
      <c r="AY153" s="17"/>
      <c r="AZ153" s="17"/>
      <c r="BA153" s="17"/>
      <c r="BB153" s="17"/>
      <c r="BC153" s="17"/>
      <c r="BD153" s="17"/>
      <c r="BE153" s="17"/>
      <c r="BF153" s="17"/>
      <c r="BG153" s="17"/>
      <c r="BH153" s="17"/>
      <c r="BI153" s="17"/>
      <c r="BJ153" s="17"/>
      <c r="BK153" s="17"/>
      <c r="BL153" s="17"/>
      <c r="BM153" s="17"/>
      <c r="BN153" s="17"/>
      <c r="BO153" s="17"/>
      <c r="BP153" s="17"/>
      <c r="BQ153" s="17"/>
      <c r="BR153" s="17"/>
      <c r="BS153" s="17"/>
      <c r="BT153" s="17"/>
      <c r="BU153" s="17"/>
      <c r="BV153" s="17"/>
      <c r="BW153" s="17"/>
      <c r="BX153" s="17"/>
      <c r="BY153" s="17"/>
      <c r="BZ153" s="17"/>
      <c r="CA153" s="17"/>
      <c r="CB153" s="17"/>
      <c r="CC153" s="17"/>
      <c r="CD153" s="17"/>
      <c r="CE153" s="17"/>
      <c r="CF153" s="17"/>
      <c r="CG153" s="17"/>
      <c r="CH153" s="17"/>
      <c r="CI153" s="17"/>
      <c r="CJ153" s="17"/>
      <c r="CK153" s="17"/>
      <c r="CL153" s="17"/>
      <c r="CM153" s="17"/>
      <c r="CN153" s="17"/>
      <c r="CO153" s="17"/>
      <c r="CP153" s="17"/>
      <c r="CQ153" s="17"/>
      <c r="CR153" s="17"/>
      <c r="CS153" s="17"/>
      <c r="CT153" s="17"/>
      <c r="CU153" s="17"/>
      <c r="CV153" s="17"/>
      <c r="CW153" s="17"/>
      <c r="CX153" s="17"/>
      <c r="CY153" s="17"/>
      <c r="CZ153" s="17"/>
      <c r="DA153" s="17"/>
      <c r="DB153" s="17"/>
      <c r="DC153" s="17"/>
      <c r="DD153" s="17"/>
      <c r="DE153" s="17"/>
      <c r="DF153" s="17"/>
      <c r="DG153" s="17"/>
      <c r="DH153" s="17"/>
      <c r="DI153" s="17"/>
      <c r="DJ153" s="17"/>
      <c r="DK153" s="17"/>
      <c r="DL153" s="17"/>
      <c r="DM153" s="17"/>
      <c r="DN153" s="17"/>
      <c r="DO153" s="17"/>
      <c r="DP153" s="17"/>
      <c r="DQ153" s="17"/>
      <c r="DR153" s="17"/>
      <c r="DS153" s="17"/>
      <c r="DT153" s="17"/>
      <c r="DU153" s="17"/>
      <c r="DV153" s="17"/>
      <c r="DW153" s="17"/>
      <c r="DX153" s="17"/>
      <c r="DY153" s="17"/>
      <c r="DZ153" s="17"/>
      <c r="EA153" s="17"/>
      <c r="EB153" s="17"/>
      <c r="EC153" s="17"/>
      <c r="ED153" s="17"/>
      <c r="EE153" s="17"/>
      <c r="EF153" s="17"/>
      <c r="EG153" s="17"/>
      <c r="EH153" s="17"/>
      <c r="EI153" s="17"/>
      <c r="EJ153" s="17"/>
      <c r="EK153" s="17"/>
      <c r="EL153" s="17"/>
      <c r="EM153" s="17"/>
      <c r="EN153" s="17"/>
      <c r="EO153" s="17"/>
      <c r="EP153" s="17"/>
      <c r="EQ153" s="17"/>
      <c r="ER153" s="17"/>
      <c r="ES153" s="17"/>
      <c r="ET153" s="17"/>
      <c r="EU153" s="17"/>
      <c r="EV153" s="17"/>
      <c r="EW153" s="17"/>
      <c r="EX153" s="17"/>
      <c r="EY153" s="17"/>
      <c r="EZ153" s="17"/>
      <c r="FA153" s="17"/>
      <c r="FB153" s="17"/>
      <c r="FC153" s="17"/>
      <c r="FD153" s="17"/>
      <c r="FE153" s="17"/>
      <c r="FF153" s="17"/>
      <c r="FG153" s="17"/>
      <c r="FH153" s="17"/>
      <c r="FI153" s="17"/>
      <c r="FJ153" s="17"/>
      <c r="FK153" s="17"/>
      <c r="FL153" s="17"/>
      <c r="FM153" s="17"/>
      <c r="FN153" s="17"/>
      <c r="FO153" s="17"/>
      <c r="FP153" s="17"/>
      <c r="FQ153" s="17"/>
      <c r="FR153" s="17"/>
      <c r="FS153" s="17"/>
      <c r="FT153" s="17"/>
      <c r="FU153" s="17"/>
      <c r="FV153" s="17"/>
      <c r="FW153" s="17"/>
      <c r="FX153" s="17"/>
      <c r="FY153" s="17"/>
      <c r="FZ153" s="17"/>
      <c r="GA153" s="17"/>
      <c r="GB153" s="17"/>
      <c r="GC153" s="17"/>
      <c r="GD153" s="17"/>
      <c r="GE153" s="17"/>
      <c r="GF153" s="17"/>
      <c r="GG153" s="17"/>
      <c r="GH153" s="17"/>
      <c r="GI153" s="17"/>
      <c r="GJ153" s="17"/>
      <c r="GK153" s="17"/>
      <c r="GL153" s="17"/>
      <c r="GM153" s="17"/>
      <c r="GN153" s="17"/>
      <c r="GO153" s="17"/>
      <c r="GP153" s="17"/>
      <c r="GQ153" s="17"/>
      <c r="GR153" s="17"/>
      <c r="GS153" s="17"/>
      <c r="GT153" s="17"/>
      <c r="GU153" s="17"/>
      <c r="GV153" s="17"/>
      <c r="GW153" s="17"/>
      <c r="GX153" s="17"/>
      <c r="GY153" s="17"/>
      <c r="GZ153" s="17"/>
      <c r="HA153" s="17"/>
      <c r="HB153" s="17"/>
      <c r="HC153" s="17"/>
      <c r="HD153" s="17"/>
      <c r="HE153" s="17"/>
      <c r="HF153" s="17"/>
      <c r="HG153" s="17"/>
      <c r="HH153" s="17"/>
      <c r="HI153" s="17"/>
      <c r="HJ153" s="17"/>
      <c r="HK153" s="17"/>
      <c r="HL153" s="17"/>
      <c r="HM153" s="17"/>
      <c r="HN153" s="17"/>
      <c r="HO153" s="17"/>
      <c r="HP153" s="17"/>
      <c r="HQ153" s="17"/>
      <c r="HR153" s="17"/>
      <c r="HS153" s="17"/>
      <c r="HT153" s="17"/>
      <c r="HU153" s="17"/>
      <c r="HV153" s="17"/>
    </row>
    <row r="154" spans="1:230" customFormat="1">
      <c r="A154" s="42"/>
      <c r="B154" s="47"/>
      <c r="C154" s="47"/>
      <c r="D154" s="47"/>
      <c r="E154" s="47"/>
      <c r="F154" s="47"/>
      <c r="G154" s="47"/>
      <c r="H154" s="47"/>
      <c r="I154" s="47"/>
      <c r="J154" s="47"/>
      <c r="K154" s="47"/>
      <c r="L154" s="47"/>
      <c r="M154" s="47"/>
      <c r="N154" s="47"/>
      <c r="O154" s="47"/>
      <c r="P154" s="47"/>
      <c r="Q154" s="47"/>
      <c r="R154" s="47"/>
      <c r="S154" s="47"/>
      <c r="T154" s="47"/>
      <c r="U154" s="47"/>
      <c r="V154" s="47"/>
      <c r="W154" s="47"/>
      <c r="X154" s="47"/>
      <c r="Y154" s="47"/>
      <c r="Z154" s="47"/>
      <c r="AA154" s="47"/>
      <c r="AB154" s="42"/>
      <c r="AC154" s="15"/>
      <c r="AD154" s="15"/>
      <c r="AE154" s="15"/>
      <c r="AF154" s="15"/>
      <c r="AG154" s="15"/>
      <c r="AH154" s="15"/>
      <c r="AI154" s="15"/>
      <c r="AJ154" s="15"/>
      <c r="AK154" s="15"/>
      <c r="AL154" s="15"/>
      <c r="AM154" s="15"/>
      <c r="AN154" s="15"/>
      <c r="AO154" s="15"/>
      <c r="AP154" s="15"/>
      <c r="AQ154" s="15"/>
      <c r="AR154" s="15"/>
      <c r="AS154" s="15"/>
      <c r="AT154" s="15"/>
      <c r="AU154" s="15"/>
      <c r="AV154" s="15"/>
      <c r="AW154" s="15"/>
      <c r="AX154" s="15"/>
      <c r="AY154" s="15"/>
      <c r="AZ154" s="15"/>
      <c r="BA154" s="15"/>
      <c r="BB154" s="15"/>
      <c r="BC154" s="15"/>
      <c r="BD154" s="15"/>
      <c r="BE154" s="15"/>
      <c r="BF154" s="15"/>
      <c r="BG154" s="15"/>
      <c r="BH154" s="15"/>
      <c r="BI154" s="15"/>
      <c r="BJ154" s="15"/>
      <c r="BK154" s="15"/>
      <c r="BL154" s="15"/>
      <c r="BM154" s="15"/>
      <c r="BN154" s="15"/>
      <c r="BO154" s="15"/>
      <c r="BP154" s="15"/>
      <c r="BQ154" s="15"/>
      <c r="BR154" s="15"/>
      <c r="BS154" s="15"/>
      <c r="BT154" s="15"/>
      <c r="BU154" s="15"/>
      <c r="BV154" s="15"/>
      <c r="BW154" s="15"/>
      <c r="BX154" s="15"/>
      <c r="BY154" s="15"/>
      <c r="BZ154" s="15"/>
      <c r="CA154" s="15"/>
      <c r="CB154" s="15"/>
      <c r="CC154" s="15"/>
      <c r="CD154" s="15"/>
      <c r="CE154" s="15"/>
      <c r="CF154" s="15"/>
      <c r="CG154" s="15"/>
      <c r="CH154" s="15"/>
      <c r="CI154" s="15"/>
      <c r="CJ154" s="15"/>
      <c r="CK154" s="15"/>
      <c r="CL154" s="15"/>
      <c r="CM154" s="15"/>
      <c r="CN154" s="15"/>
      <c r="CO154" s="15"/>
      <c r="CP154" s="15"/>
      <c r="CQ154" s="15"/>
      <c r="CR154" s="15"/>
      <c r="CS154" s="15"/>
      <c r="CT154" s="15"/>
      <c r="CU154" s="15"/>
      <c r="CV154" s="15"/>
      <c r="CW154" s="15"/>
      <c r="CX154" s="15"/>
      <c r="CY154" s="15"/>
      <c r="CZ154" s="15"/>
      <c r="DA154" s="15"/>
      <c r="DB154" s="15"/>
      <c r="DC154" s="15"/>
      <c r="DD154" s="15"/>
      <c r="DE154" s="15"/>
      <c r="DF154" s="15"/>
      <c r="DG154" s="15"/>
      <c r="DH154" s="15"/>
      <c r="DI154" s="15"/>
      <c r="DJ154" s="15"/>
      <c r="DK154" s="15"/>
      <c r="DL154" s="15"/>
      <c r="DM154" s="15"/>
      <c r="DN154" s="15"/>
      <c r="DO154" s="15"/>
      <c r="DP154" s="15"/>
      <c r="DQ154" s="15"/>
      <c r="DR154" s="15"/>
      <c r="DS154" s="15"/>
      <c r="DT154" s="15"/>
      <c r="DU154" s="15"/>
      <c r="DV154" s="15"/>
      <c r="DW154" s="15"/>
      <c r="DX154" s="15"/>
      <c r="DY154" s="15"/>
      <c r="DZ154" s="15"/>
      <c r="EA154" s="15"/>
      <c r="EB154" s="15"/>
      <c r="EC154" s="15"/>
      <c r="ED154" s="15"/>
      <c r="EE154" s="15"/>
      <c r="EF154" s="15"/>
      <c r="EG154" s="15"/>
      <c r="EH154" s="15"/>
      <c r="EI154" s="15"/>
      <c r="EJ154" s="15"/>
      <c r="EK154" s="15"/>
      <c r="EL154" s="15"/>
      <c r="EM154" s="15"/>
      <c r="EN154" s="15"/>
      <c r="EO154" s="15"/>
      <c r="EP154" s="15"/>
      <c r="EQ154" s="15"/>
      <c r="ER154" s="15"/>
      <c r="ES154" s="15"/>
      <c r="ET154" s="15"/>
      <c r="EU154" s="15"/>
      <c r="EV154" s="15"/>
      <c r="EW154" s="15"/>
      <c r="EX154" s="15"/>
      <c r="EY154" s="15"/>
      <c r="EZ154" s="15"/>
      <c r="FA154" s="15"/>
      <c r="FB154" s="15"/>
      <c r="FC154" s="15"/>
      <c r="FD154" s="15"/>
      <c r="FE154" s="15"/>
      <c r="FF154" s="15"/>
      <c r="FG154" s="15"/>
      <c r="FH154" s="15"/>
      <c r="FI154" s="15"/>
      <c r="FJ154" s="15"/>
      <c r="FK154" s="15"/>
      <c r="FL154" s="15"/>
      <c r="FM154" s="15"/>
      <c r="FN154" s="15"/>
      <c r="FO154" s="15"/>
      <c r="FP154" s="15"/>
      <c r="FQ154" s="15"/>
      <c r="FR154" s="15"/>
      <c r="FS154" s="15"/>
      <c r="FT154" s="15"/>
      <c r="FU154" s="15"/>
      <c r="FV154" s="15"/>
      <c r="FW154" s="15"/>
      <c r="FX154" s="15"/>
      <c r="FY154" s="15"/>
      <c r="FZ154" s="15"/>
      <c r="GA154" s="15"/>
      <c r="GB154" s="15"/>
      <c r="GC154" s="15"/>
      <c r="GD154" s="15"/>
      <c r="GE154" s="15"/>
      <c r="GF154" s="15"/>
      <c r="GG154" s="15"/>
      <c r="GH154" s="15"/>
      <c r="GI154" s="15"/>
      <c r="GJ154" s="15"/>
      <c r="GK154" s="15"/>
      <c r="GL154" s="15"/>
      <c r="GM154" s="15"/>
      <c r="GN154" s="15"/>
      <c r="GO154" s="15"/>
      <c r="GP154" s="15"/>
      <c r="GQ154" s="15"/>
      <c r="GR154" s="15"/>
      <c r="GS154" s="15"/>
      <c r="GT154" s="15"/>
      <c r="GU154" s="15"/>
      <c r="GV154" s="15"/>
      <c r="GW154" s="15"/>
      <c r="GX154" s="15"/>
      <c r="GY154" s="15"/>
      <c r="GZ154" s="15"/>
      <c r="HA154" s="15"/>
      <c r="HB154" s="15"/>
      <c r="HC154" s="15"/>
      <c r="HD154" s="15"/>
      <c r="HE154" s="15"/>
      <c r="HF154" s="15"/>
      <c r="HG154" s="15"/>
      <c r="HH154" s="15"/>
      <c r="HI154" s="15"/>
      <c r="HJ154" s="15"/>
      <c r="HK154" s="15"/>
      <c r="HL154" s="15"/>
      <c r="HM154" s="15"/>
      <c r="HN154" s="15"/>
      <c r="HO154" s="15"/>
      <c r="HP154" s="15"/>
      <c r="HQ154" s="15"/>
      <c r="HR154" s="15"/>
      <c r="HS154" s="15"/>
      <c r="HT154" s="15"/>
      <c r="HU154" s="15"/>
      <c r="HV154" s="15"/>
    </row>
    <row r="155" spans="1:230" customFormat="1" ht="21">
      <c r="A155" s="42"/>
      <c r="B155" s="47"/>
      <c r="C155" s="53" t="s">
        <v>538</v>
      </c>
      <c r="D155" s="47"/>
      <c r="E155" s="47"/>
      <c r="F155" s="47"/>
      <c r="G155" s="47"/>
      <c r="H155" s="47"/>
      <c r="I155" s="47"/>
      <c r="J155" s="47"/>
      <c r="K155" s="47"/>
      <c r="L155" s="47"/>
      <c r="M155" s="47"/>
      <c r="N155" s="47"/>
      <c r="O155" s="47"/>
      <c r="P155" s="47"/>
      <c r="Q155" s="47"/>
      <c r="R155" s="47"/>
      <c r="S155" s="47"/>
      <c r="T155" s="47"/>
      <c r="U155" s="47"/>
      <c r="V155" s="47"/>
      <c r="W155" s="47"/>
      <c r="X155" s="47"/>
      <c r="Y155" s="47"/>
      <c r="Z155" s="47"/>
      <c r="AA155" s="47"/>
      <c r="AB155" s="42"/>
      <c r="AC155" s="15"/>
      <c r="AD155" s="15"/>
      <c r="AE155" s="15"/>
      <c r="AF155" s="15"/>
      <c r="AG155" s="15"/>
      <c r="AH155" s="15"/>
      <c r="AI155" s="15"/>
      <c r="AJ155" s="15"/>
      <c r="AK155" s="15"/>
      <c r="AL155" s="15"/>
      <c r="AM155" s="15"/>
      <c r="AN155" s="15"/>
      <c r="AO155" s="15"/>
      <c r="AP155" s="15"/>
      <c r="AQ155" s="15"/>
      <c r="AR155" s="15"/>
      <c r="AS155" s="15"/>
      <c r="AT155" s="15"/>
      <c r="AU155" s="15"/>
      <c r="AV155" s="15"/>
      <c r="AW155" s="15"/>
      <c r="AX155" s="15"/>
      <c r="AY155" s="15"/>
      <c r="AZ155" s="15"/>
      <c r="BA155" s="15"/>
      <c r="BB155" s="15"/>
      <c r="BC155" s="15"/>
      <c r="BD155" s="15"/>
      <c r="BE155" s="15"/>
      <c r="BF155" s="15"/>
      <c r="BG155" s="15"/>
      <c r="BH155" s="15"/>
      <c r="BI155" s="15"/>
      <c r="BJ155" s="15"/>
      <c r="BK155" s="15"/>
      <c r="BL155" s="15"/>
      <c r="BM155" s="15"/>
      <c r="BN155" s="15"/>
      <c r="BO155" s="15"/>
      <c r="BP155" s="15"/>
      <c r="BQ155" s="15"/>
      <c r="BR155" s="15"/>
      <c r="BS155" s="15"/>
      <c r="BT155" s="15"/>
      <c r="BU155" s="15"/>
      <c r="BV155" s="15"/>
      <c r="BW155" s="15"/>
      <c r="BX155" s="15"/>
      <c r="BY155" s="15"/>
      <c r="BZ155" s="15"/>
      <c r="CA155" s="15"/>
      <c r="CB155" s="15"/>
      <c r="CC155" s="15"/>
      <c r="CD155" s="15"/>
      <c r="CE155" s="15"/>
      <c r="CF155" s="15"/>
      <c r="CG155" s="15"/>
      <c r="CH155" s="15"/>
      <c r="CI155" s="15"/>
      <c r="CJ155" s="15"/>
      <c r="CK155" s="15"/>
      <c r="CL155" s="15"/>
      <c r="CM155" s="15"/>
      <c r="CN155" s="15"/>
      <c r="CO155" s="15"/>
      <c r="CP155" s="15"/>
      <c r="CQ155" s="15"/>
      <c r="CR155" s="15"/>
      <c r="CS155" s="15"/>
      <c r="CT155" s="15"/>
      <c r="CU155" s="15"/>
      <c r="CV155" s="15"/>
      <c r="CW155" s="15"/>
      <c r="CX155" s="15"/>
      <c r="CY155" s="15"/>
      <c r="CZ155" s="15"/>
      <c r="DA155" s="15"/>
      <c r="DB155" s="15"/>
      <c r="DC155" s="15"/>
      <c r="DD155" s="15"/>
      <c r="DE155" s="15"/>
      <c r="DF155" s="15"/>
      <c r="DG155" s="15"/>
      <c r="DH155" s="15"/>
      <c r="DI155" s="15"/>
      <c r="DJ155" s="15"/>
      <c r="DK155" s="15"/>
      <c r="DL155" s="15"/>
      <c r="DM155" s="15"/>
      <c r="DN155" s="15"/>
      <c r="DO155" s="15"/>
      <c r="DP155" s="15"/>
      <c r="DQ155" s="15"/>
      <c r="DR155" s="15"/>
      <c r="DS155" s="15"/>
      <c r="DT155" s="15"/>
      <c r="DU155" s="15"/>
      <c r="DV155" s="15"/>
      <c r="DW155" s="15"/>
      <c r="DX155" s="15"/>
      <c r="DY155" s="15"/>
      <c r="DZ155" s="15"/>
      <c r="EA155" s="15"/>
      <c r="EB155" s="15"/>
      <c r="EC155" s="15"/>
      <c r="ED155" s="15"/>
      <c r="EE155" s="15"/>
      <c r="EF155" s="15"/>
      <c r="EG155" s="15"/>
      <c r="EH155" s="15"/>
      <c r="EI155" s="15"/>
      <c r="EJ155" s="15"/>
      <c r="EK155" s="15"/>
      <c r="EL155" s="15"/>
      <c r="EM155" s="15"/>
      <c r="EN155" s="15"/>
      <c r="EO155" s="15"/>
      <c r="EP155" s="15"/>
      <c r="EQ155" s="15"/>
      <c r="ER155" s="15"/>
      <c r="ES155" s="15"/>
      <c r="ET155" s="15"/>
      <c r="EU155" s="15"/>
      <c r="EV155" s="15"/>
      <c r="EW155" s="15"/>
      <c r="EX155" s="15"/>
      <c r="EY155" s="15"/>
      <c r="EZ155" s="15"/>
      <c r="FA155" s="15"/>
      <c r="FB155" s="15"/>
      <c r="FC155" s="15"/>
      <c r="FD155" s="15"/>
      <c r="FE155" s="15"/>
      <c r="FF155" s="15"/>
      <c r="FG155" s="15"/>
      <c r="FH155" s="15"/>
      <c r="FI155" s="15"/>
      <c r="FJ155" s="15"/>
      <c r="FK155" s="15"/>
      <c r="FL155" s="15"/>
      <c r="FM155" s="15"/>
      <c r="FN155" s="15"/>
      <c r="FO155" s="15"/>
      <c r="FP155" s="15"/>
      <c r="FQ155" s="15"/>
      <c r="FR155" s="15"/>
      <c r="FS155" s="15"/>
      <c r="FT155" s="15"/>
      <c r="FU155" s="15"/>
      <c r="FV155" s="15"/>
      <c r="FW155" s="15"/>
      <c r="FX155" s="15"/>
      <c r="FY155" s="15"/>
      <c r="FZ155" s="15"/>
      <c r="GA155" s="15"/>
      <c r="GB155" s="15"/>
      <c r="GC155" s="15"/>
      <c r="GD155" s="15"/>
      <c r="GE155" s="15"/>
      <c r="GF155" s="15"/>
      <c r="GG155" s="15"/>
      <c r="GH155" s="15"/>
      <c r="GI155" s="15"/>
      <c r="GJ155" s="15"/>
      <c r="GK155" s="15"/>
      <c r="GL155" s="15"/>
      <c r="GM155" s="15"/>
      <c r="GN155" s="15"/>
      <c r="GO155" s="15"/>
      <c r="GP155" s="15"/>
      <c r="GQ155" s="15"/>
      <c r="GR155" s="15"/>
      <c r="GS155" s="15"/>
      <c r="GT155" s="15"/>
      <c r="GU155" s="15"/>
      <c r="GV155" s="15"/>
      <c r="GW155" s="15"/>
      <c r="GX155" s="15"/>
      <c r="GY155" s="15"/>
      <c r="GZ155" s="15"/>
      <c r="HA155" s="15"/>
      <c r="HB155" s="15"/>
      <c r="HC155" s="15"/>
      <c r="HD155" s="15"/>
      <c r="HE155" s="15"/>
      <c r="HF155" s="15"/>
      <c r="HG155" s="15"/>
      <c r="HH155" s="15"/>
      <c r="HI155" s="15"/>
      <c r="HJ155" s="15"/>
      <c r="HK155" s="15"/>
      <c r="HL155" s="15"/>
      <c r="HM155" s="15"/>
      <c r="HN155" s="15"/>
      <c r="HO155" s="15"/>
      <c r="HP155" s="15"/>
      <c r="HQ155" s="15"/>
      <c r="HR155" s="15"/>
      <c r="HS155" s="15"/>
      <c r="HT155" s="15"/>
      <c r="HU155" s="15"/>
      <c r="HV155" s="15"/>
    </row>
    <row r="156" spans="1:230" customFormat="1">
      <c r="A156" s="42"/>
      <c r="B156" s="47"/>
      <c r="C156" s="47"/>
      <c r="D156" s="47"/>
      <c r="E156" s="47"/>
      <c r="F156" s="47"/>
      <c r="G156" s="47"/>
      <c r="H156" s="47"/>
      <c r="I156" s="47"/>
      <c r="J156" s="47"/>
      <c r="K156" s="47"/>
      <c r="L156" s="47"/>
      <c r="M156" s="47"/>
      <c r="N156" s="47"/>
      <c r="O156" s="47"/>
      <c r="P156" s="47"/>
      <c r="Q156" s="47"/>
      <c r="R156" s="47"/>
      <c r="S156" s="47"/>
      <c r="T156" s="47"/>
      <c r="U156" s="47"/>
      <c r="V156" s="47"/>
      <c r="W156" s="47"/>
      <c r="X156" s="47"/>
      <c r="Y156" s="47"/>
      <c r="Z156" s="47"/>
      <c r="AA156" s="47"/>
      <c r="AB156" s="42"/>
      <c r="AC156" s="15"/>
      <c r="AD156" s="15"/>
      <c r="AE156" s="15"/>
      <c r="AF156" s="15"/>
      <c r="AG156" s="15"/>
      <c r="AH156" s="15"/>
      <c r="AI156" s="15"/>
      <c r="AJ156" s="15"/>
      <c r="AK156" s="15"/>
      <c r="AL156" s="15"/>
      <c r="AM156" s="15"/>
      <c r="AN156" s="15"/>
      <c r="AO156" s="15"/>
      <c r="AP156" s="15"/>
      <c r="AQ156" s="15"/>
      <c r="AR156" s="15"/>
      <c r="AS156" s="15"/>
      <c r="AT156" s="15"/>
      <c r="AU156" s="15"/>
      <c r="AV156" s="15"/>
      <c r="AW156" s="15"/>
      <c r="AX156" s="15"/>
      <c r="AY156" s="15"/>
      <c r="AZ156" s="15"/>
      <c r="BA156" s="15"/>
      <c r="BB156" s="15"/>
      <c r="BC156" s="15"/>
      <c r="BD156" s="15"/>
      <c r="BE156" s="15"/>
      <c r="BF156" s="15"/>
      <c r="BG156" s="15"/>
      <c r="BH156" s="15"/>
      <c r="BI156" s="15"/>
      <c r="BJ156" s="15"/>
      <c r="BK156" s="15"/>
      <c r="BL156" s="15"/>
      <c r="BM156" s="15"/>
      <c r="BN156" s="15"/>
      <c r="BO156" s="15"/>
      <c r="BP156" s="15"/>
      <c r="BQ156" s="15"/>
      <c r="BR156" s="15"/>
      <c r="BS156" s="15"/>
      <c r="BT156" s="15"/>
      <c r="BU156" s="15"/>
      <c r="BV156" s="15"/>
      <c r="BW156" s="15"/>
      <c r="BX156" s="15"/>
      <c r="BY156" s="15"/>
      <c r="BZ156" s="15"/>
      <c r="CA156" s="15"/>
      <c r="CB156" s="15"/>
      <c r="CC156" s="15"/>
      <c r="CD156" s="15"/>
      <c r="CE156" s="15"/>
      <c r="CF156" s="15"/>
      <c r="CG156" s="15"/>
      <c r="CH156" s="15"/>
      <c r="CI156" s="15"/>
      <c r="CJ156" s="15"/>
      <c r="CK156" s="15"/>
      <c r="CL156" s="15"/>
      <c r="CM156" s="15"/>
      <c r="CN156" s="15"/>
      <c r="CO156" s="15"/>
      <c r="CP156" s="15"/>
      <c r="CQ156" s="15"/>
      <c r="CR156" s="15"/>
      <c r="CS156" s="15"/>
      <c r="CT156" s="15"/>
      <c r="CU156" s="15"/>
      <c r="CV156" s="15"/>
      <c r="CW156" s="15"/>
      <c r="CX156" s="15"/>
      <c r="CY156" s="15"/>
      <c r="CZ156" s="15"/>
      <c r="DA156" s="15"/>
      <c r="DB156" s="15"/>
      <c r="DC156" s="15"/>
      <c r="DD156" s="15"/>
      <c r="DE156" s="15"/>
      <c r="DF156" s="15"/>
      <c r="DG156" s="15"/>
      <c r="DH156" s="15"/>
      <c r="DI156" s="15"/>
      <c r="DJ156" s="15"/>
      <c r="DK156" s="15"/>
      <c r="DL156" s="15"/>
      <c r="DM156" s="15"/>
      <c r="DN156" s="15"/>
      <c r="DO156" s="15"/>
      <c r="DP156" s="15"/>
      <c r="DQ156" s="15"/>
      <c r="DR156" s="15"/>
      <c r="DS156" s="15"/>
      <c r="DT156" s="15"/>
      <c r="DU156" s="15"/>
      <c r="DV156" s="15"/>
      <c r="DW156" s="15"/>
      <c r="DX156" s="15"/>
      <c r="DY156" s="15"/>
      <c r="DZ156" s="15"/>
      <c r="EA156" s="15"/>
      <c r="EB156" s="15"/>
      <c r="EC156" s="15"/>
      <c r="ED156" s="15"/>
      <c r="EE156" s="15"/>
      <c r="EF156" s="15"/>
      <c r="EG156" s="15"/>
      <c r="EH156" s="15"/>
      <c r="EI156" s="15"/>
      <c r="EJ156" s="15"/>
      <c r="EK156" s="15"/>
      <c r="EL156" s="15"/>
      <c r="EM156" s="15"/>
      <c r="EN156" s="15"/>
      <c r="EO156" s="15"/>
      <c r="EP156" s="15"/>
      <c r="EQ156" s="15"/>
      <c r="ER156" s="15"/>
      <c r="ES156" s="15"/>
      <c r="ET156" s="15"/>
      <c r="EU156" s="15"/>
      <c r="EV156" s="15"/>
      <c r="EW156" s="15"/>
      <c r="EX156" s="15"/>
      <c r="EY156" s="15"/>
      <c r="EZ156" s="15"/>
      <c r="FA156" s="15"/>
      <c r="FB156" s="15"/>
      <c r="FC156" s="15"/>
      <c r="FD156" s="15"/>
      <c r="FE156" s="15"/>
      <c r="FF156" s="15"/>
      <c r="FG156" s="15"/>
      <c r="FH156" s="15"/>
      <c r="FI156" s="15"/>
      <c r="FJ156" s="15"/>
      <c r="FK156" s="15"/>
      <c r="FL156" s="15"/>
      <c r="FM156" s="15"/>
      <c r="FN156" s="15"/>
      <c r="FO156" s="15"/>
      <c r="FP156" s="15"/>
      <c r="FQ156" s="15"/>
      <c r="FR156" s="15"/>
      <c r="FS156" s="15"/>
      <c r="FT156" s="15"/>
      <c r="FU156" s="15"/>
      <c r="FV156" s="15"/>
      <c r="FW156" s="15"/>
      <c r="FX156" s="15"/>
      <c r="FY156" s="15"/>
      <c r="FZ156" s="15"/>
      <c r="GA156" s="15"/>
      <c r="GB156" s="15"/>
      <c r="GC156" s="15"/>
      <c r="GD156" s="15"/>
      <c r="GE156" s="15"/>
      <c r="GF156" s="15"/>
      <c r="GG156" s="15"/>
      <c r="GH156" s="15"/>
      <c r="GI156" s="15"/>
      <c r="GJ156" s="15"/>
      <c r="GK156" s="15"/>
      <c r="GL156" s="15"/>
      <c r="GM156" s="15"/>
      <c r="GN156" s="15"/>
      <c r="GO156" s="15"/>
      <c r="GP156" s="15"/>
      <c r="GQ156" s="15"/>
      <c r="GR156" s="15"/>
      <c r="GS156" s="15"/>
      <c r="GT156" s="15"/>
      <c r="GU156" s="15"/>
      <c r="GV156" s="15"/>
      <c r="GW156" s="15"/>
      <c r="GX156" s="15"/>
      <c r="GY156" s="15"/>
      <c r="GZ156" s="15"/>
      <c r="HA156" s="15"/>
      <c r="HB156" s="15"/>
      <c r="HC156" s="15"/>
      <c r="HD156" s="15"/>
      <c r="HE156" s="15"/>
      <c r="HF156" s="15"/>
      <c r="HG156" s="15"/>
      <c r="HH156" s="15"/>
      <c r="HI156" s="15"/>
      <c r="HJ156" s="15"/>
      <c r="HK156" s="15"/>
      <c r="HL156" s="15"/>
      <c r="HM156" s="15"/>
      <c r="HN156" s="15"/>
      <c r="HO156" s="15"/>
      <c r="HP156" s="15"/>
      <c r="HQ156" s="15"/>
      <c r="HR156" s="15"/>
      <c r="HS156" s="15"/>
      <c r="HT156" s="15"/>
      <c r="HU156" s="15"/>
      <c r="HV156" s="15"/>
    </row>
    <row r="157" spans="1:230" s="23" customFormat="1" ht="15" customHeight="1">
      <c r="A157" s="42"/>
      <c r="B157" s="17"/>
      <c r="C157" s="22"/>
      <c r="D157" s="22"/>
      <c r="E157" s="17"/>
      <c r="F157" s="17"/>
      <c r="G157" s="17"/>
      <c r="H157" s="17"/>
      <c r="I157" s="17"/>
      <c r="J157" s="17"/>
      <c r="K157" s="80"/>
      <c r="L157" s="80"/>
      <c r="M157" s="22"/>
      <c r="N157" s="22"/>
      <c r="O157" s="22"/>
      <c r="P157" s="22"/>
      <c r="Q157" s="22"/>
      <c r="R157" s="22"/>
      <c r="S157" s="22"/>
      <c r="T157" s="22"/>
      <c r="U157" s="22"/>
      <c r="V157" s="22"/>
      <c r="W157" s="22"/>
      <c r="X157" s="22"/>
      <c r="Y157" s="22"/>
      <c r="Z157" s="22"/>
      <c r="AA157" s="22"/>
      <c r="AB157" s="42"/>
      <c r="AC157" s="17"/>
      <c r="AD157" s="17"/>
      <c r="AE157" s="17"/>
      <c r="AF157" s="17"/>
      <c r="AG157" s="17"/>
      <c r="AH157" s="17"/>
      <c r="AI157" s="17"/>
      <c r="AJ157" s="17"/>
      <c r="AK157" s="17"/>
      <c r="AL157" s="17"/>
      <c r="AM157" s="17"/>
      <c r="AN157" s="17"/>
      <c r="AO157" s="17"/>
      <c r="AP157" s="17"/>
      <c r="AQ157" s="17"/>
      <c r="AR157" s="17"/>
      <c r="AS157" s="17"/>
      <c r="AT157" s="17"/>
      <c r="AU157" s="17"/>
      <c r="AV157" s="17"/>
      <c r="AW157" s="17"/>
      <c r="AX157" s="17"/>
      <c r="AY157" s="17"/>
      <c r="AZ157" s="17"/>
      <c r="BA157" s="17"/>
      <c r="BB157" s="17"/>
      <c r="BC157" s="17"/>
      <c r="BD157" s="17"/>
      <c r="BE157" s="17"/>
      <c r="BF157" s="17"/>
      <c r="BG157" s="17"/>
      <c r="BH157" s="17"/>
      <c r="BI157" s="17"/>
      <c r="BJ157" s="17"/>
      <c r="BK157" s="17"/>
      <c r="BL157" s="17"/>
      <c r="BM157" s="17"/>
      <c r="BN157" s="17"/>
      <c r="BO157" s="17"/>
      <c r="BP157" s="17"/>
      <c r="BQ157" s="17"/>
      <c r="BR157" s="17"/>
      <c r="BS157" s="17"/>
      <c r="BT157" s="17"/>
      <c r="BU157" s="17"/>
      <c r="BV157" s="17"/>
      <c r="BW157" s="17"/>
      <c r="BX157" s="17"/>
      <c r="BY157" s="17"/>
      <c r="BZ157" s="17"/>
      <c r="CA157" s="17"/>
      <c r="CB157" s="17"/>
      <c r="CC157" s="17"/>
      <c r="CD157" s="17"/>
      <c r="CE157" s="17"/>
      <c r="CF157" s="17"/>
      <c r="CG157" s="17"/>
      <c r="CH157" s="17"/>
      <c r="CI157" s="17"/>
      <c r="CJ157" s="17"/>
      <c r="CK157" s="17"/>
      <c r="CL157" s="17"/>
      <c r="CM157" s="17"/>
      <c r="CN157" s="17"/>
      <c r="CO157" s="17"/>
      <c r="CP157" s="17"/>
      <c r="CQ157" s="17"/>
      <c r="CR157" s="17"/>
      <c r="CS157" s="17"/>
      <c r="CT157" s="17"/>
      <c r="CU157" s="17"/>
      <c r="CV157" s="17"/>
      <c r="CW157" s="17"/>
      <c r="CX157" s="17"/>
      <c r="CY157" s="17"/>
      <c r="CZ157" s="17"/>
      <c r="DA157" s="17"/>
      <c r="DB157" s="17"/>
      <c r="DC157" s="17"/>
      <c r="DD157" s="17"/>
      <c r="DE157" s="17"/>
      <c r="DF157" s="17"/>
      <c r="DG157" s="17"/>
      <c r="DH157" s="17"/>
      <c r="DI157" s="17"/>
      <c r="DJ157" s="17"/>
      <c r="DK157" s="17"/>
      <c r="DL157" s="17"/>
      <c r="DM157" s="17"/>
      <c r="DN157" s="17"/>
      <c r="DO157" s="17"/>
      <c r="DP157" s="17"/>
      <c r="DQ157" s="17"/>
      <c r="DR157" s="17"/>
      <c r="DS157" s="17"/>
      <c r="DT157" s="17"/>
      <c r="DU157" s="17"/>
      <c r="DV157" s="17"/>
      <c r="DW157" s="17"/>
      <c r="DX157" s="17"/>
      <c r="DY157" s="17"/>
      <c r="DZ157" s="17"/>
      <c r="EA157" s="17"/>
      <c r="EB157" s="17"/>
      <c r="EC157" s="17"/>
      <c r="ED157" s="17"/>
      <c r="EE157" s="17"/>
      <c r="EF157" s="17"/>
      <c r="EG157" s="17"/>
      <c r="EH157" s="17"/>
      <c r="EI157" s="17"/>
      <c r="EJ157" s="17"/>
      <c r="EK157" s="17"/>
      <c r="EL157" s="17"/>
      <c r="EM157" s="17"/>
      <c r="EN157" s="17"/>
      <c r="EO157" s="17"/>
      <c r="EP157" s="17"/>
      <c r="EQ157" s="17"/>
      <c r="ER157" s="17"/>
      <c r="ES157" s="17"/>
      <c r="ET157" s="17"/>
      <c r="EU157" s="17"/>
      <c r="EV157" s="17"/>
      <c r="EW157" s="17"/>
      <c r="EX157" s="17"/>
      <c r="EY157" s="17"/>
      <c r="EZ157" s="17"/>
      <c r="FA157" s="17"/>
      <c r="FB157" s="17"/>
      <c r="FC157" s="17"/>
      <c r="FD157" s="17"/>
      <c r="FE157" s="17"/>
      <c r="FF157" s="17"/>
      <c r="FG157" s="17"/>
      <c r="FH157" s="17"/>
      <c r="FI157" s="17"/>
      <c r="FJ157" s="17"/>
      <c r="FK157" s="17"/>
      <c r="FL157" s="17"/>
      <c r="FM157" s="17"/>
      <c r="FN157" s="17"/>
      <c r="FO157" s="17"/>
      <c r="FP157" s="17"/>
      <c r="FQ157" s="17"/>
      <c r="FR157" s="17"/>
      <c r="FS157" s="17"/>
      <c r="FT157" s="17"/>
      <c r="FU157" s="17"/>
      <c r="FV157" s="17"/>
      <c r="FW157" s="17"/>
      <c r="FX157" s="17"/>
      <c r="FY157" s="17"/>
      <c r="FZ157" s="17"/>
      <c r="GA157" s="17"/>
      <c r="GB157" s="17"/>
      <c r="GC157" s="17"/>
      <c r="GD157" s="17"/>
      <c r="GE157" s="17"/>
      <c r="GF157" s="17"/>
      <c r="GG157" s="17"/>
      <c r="GH157" s="17"/>
      <c r="GI157" s="17"/>
      <c r="GJ157" s="17"/>
      <c r="GK157" s="17"/>
      <c r="GL157" s="17"/>
      <c r="GM157" s="17"/>
      <c r="GN157" s="17"/>
      <c r="GO157" s="17"/>
      <c r="GP157" s="17"/>
      <c r="GQ157" s="17"/>
      <c r="GR157" s="17"/>
      <c r="GS157" s="17"/>
      <c r="GT157" s="17"/>
      <c r="GU157" s="17"/>
      <c r="GV157" s="17"/>
      <c r="GW157" s="17"/>
      <c r="GX157" s="17"/>
      <c r="GY157" s="17"/>
      <c r="GZ157" s="17"/>
      <c r="HA157" s="17"/>
      <c r="HB157" s="17"/>
      <c r="HC157" s="17"/>
      <c r="HD157" s="17"/>
      <c r="HE157" s="17"/>
      <c r="HF157" s="17"/>
      <c r="HG157" s="17"/>
      <c r="HH157" s="17"/>
      <c r="HI157" s="17"/>
      <c r="HJ157" s="17"/>
      <c r="HK157" s="17"/>
      <c r="HL157" s="17"/>
      <c r="HM157" s="17"/>
      <c r="HN157" s="17"/>
      <c r="HO157" s="17"/>
      <c r="HP157" s="17"/>
      <c r="HQ157" s="17"/>
      <c r="HR157" s="17"/>
      <c r="HS157" s="17"/>
      <c r="HT157" s="17"/>
      <c r="HU157" s="17"/>
      <c r="HV157" s="17"/>
    </row>
    <row r="158" spans="1:230" s="23" customFormat="1" ht="15" customHeight="1">
      <c r="A158" s="42"/>
      <c r="B158" s="17"/>
      <c r="C158" s="15"/>
      <c r="D158" s="15"/>
      <c r="E158" s="48"/>
      <c r="F158" s="48"/>
      <c r="G158" s="48"/>
      <c r="H158" s="48"/>
      <c r="I158" s="45"/>
      <c r="J158" s="17"/>
      <c r="K158" s="17"/>
      <c r="L158" s="17"/>
      <c r="M158" s="17"/>
      <c r="N158" s="17"/>
      <c r="O158" s="17"/>
      <c r="P158" s="17"/>
      <c r="Q158" s="17"/>
      <c r="R158" s="17"/>
      <c r="S158" s="17"/>
      <c r="T158" s="17"/>
      <c r="U158" s="17"/>
      <c r="V158" s="17"/>
      <c r="W158" s="22"/>
      <c r="X158" s="22"/>
      <c r="Y158" s="22"/>
      <c r="Z158" s="22"/>
      <c r="AA158" s="22"/>
      <c r="AB158" s="42"/>
      <c r="AC158" s="17"/>
      <c r="AD158" s="17"/>
      <c r="AE158" s="17"/>
      <c r="AF158" s="17"/>
      <c r="AG158" s="17"/>
      <c r="AH158" s="17"/>
      <c r="AI158" s="17"/>
      <c r="AJ158" s="17"/>
      <c r="AK158" s="17"/>
      <c r="AL158" s="17"/>
      <c r="AM158" s="17"/>
      <c r="AN158" s="17"/>
      <c r="AO158" s="17"/>
      <c r="AP158" s="17"/>
      <c r="AQ158" s="17"/>
      <c r="AR158" s="17"/>
      <c r="AS158" s="17"/>
      <c r="AT158" s="17"/>
      <c r="AU158" s="17"/>
      <c r="AV158" s="17"/>
      <c r="AW158" s="17"/>
      <c r="AX158" s="17"/>
      <c r="AY158" s="17"/>
      <c r="AZ158" s="17"/>
      <c r="BA158" s="17"/>
      <c r="BB158" s="17"/>
      <c r="BC158" s="17"/>
      <c r="BD158" s="17"/>
      <c r="BE158" s="17"/>
      <c r="BF158" s="17"/>
      <c r="BG158" s="17"/>
      <c r="BH158" s="17"/>
      <c r="BI158" s="17"/>
      <c r="BJ158" s="17"/>
      <c r="BK158" s="17"/>
      <c r="BL158" s="17"/>
      <c r="BM158" s="17"/>
      <c r="BN158" s="17"/>
      <c r="BO158" s="17"/>
      <c r="BP158" s="17"/>
      <c r="BQ158" s="17"/>
      <c r="BR158" s="17"/>
      <c r="BS158" s="17"/>
      <c r="BT158" s="17"/>
      <c r="BU158" s="17"/>
      <c r="BV158" s="17"/>
      <c r="BW158" s="17"/>
      <c r="BX158" s="17"/>
      <c r="BY158" s="17"/>
      <c r="BZ158" s="17"/>
      <c r="CA158" s="17"/>
      <c r="CB158" s="17"/>
      <c r="CC158" s="17"/>
      <c r="CD158" s="17"/>
      <c r="CE158" s="17"/>
      <c r="CF158" s="17"/>
      <c r="CG158" s="17"/>
      <c r="CH158" s="17"/>
      <c r="CI158" s="17"/>
      <c r="CJ158" s="17"/>
      <c r="CK158" s="17"/>
      <c r="CL158" s="17"/>
      <c r="CM158" s="17"/>
      <c r="CN158" s="17"/>
      <c r="CO158" s="17"/>
      <c r="CP158" s="17"/>
      <c r="CQ158" s="17"/>
      <c r="CR158" s="17"/>
      <c r="CS158" s="17"/>
      <c r="CT158" s="17"/>
      <c r="CU158" s="17"/>
      <c r="CV158" s="17"/>
      <c r="CW158" s="17"/>
      <c r="CX158" s="17"/>
      <c r="CY158" s="17"/>
      <c r="CZ158" s="17"/>
      <c r="DA158" s="17"/>
      <c r="DB158" s="17"/>
      <c r="DC158" s="17"/>
      <c r="DD158" s="17"/>
      <c r="DE158" s="17"/>
      <c r="DF158" s="17"/>
      <c r="DG158" s="17"/>
      <c r="DH158" s="17"/>
      <c r="DI158" s="17"/>
      <c r="DJ158" s="17"/>
      <c r="DK158" s="17"/>
      <c r="DL158" s="17"/>
      <c r="DM158" s="17"/>
      <c r="DN158" s="17"/>
      <c r="DO158" s="17"/>
      <c r="DP158" s="17"/>
      <c r="DQ158" s="17"/>
      <c r="DR158" s="17"/>
      <c r="DS158" s="17"/>
      <c r="DT158" s="17"/>
      <c r="DU158" s="17"/>
      <c r="DV158" s="17"/>
      <c r="DW158" s="17"/>
      <c r="DX158" s="17"/>
      <c r="DY158" s="17"/>
      <c r="DZ158" s="17"/>
      <c r="EA158" s="17"/>
      <c r="EB158" s="17"/>
      <c r="EC158" s="17"/>
      <c r="ED158" s="17"/>
      <c r="EE158" s="17"/>
      <c r="EF158" s="17"/>
      <c r="EG158" s="17"/>
      <c r="EH158" s="17"/>
      <c r="EI158" s="17"/>
      <c r="EJ158" s="17"/>
      <c r="EK158" s="17"/>
      <c r="EL158" s="17"/>
      <c r="EM158" s="17"/>
      <c r="EN158" s="17"/>
      <c r="EO158" s="17"/>
      <c r="EP158" s="17"/>
      <c r="EQ158" s="17"/>
      <c r="ER158" s="17"/>
      <c r="ES158" s="17"/>
      <c r="ET158" s="17"/>
      <c r="EU158" s="17"/>
      <c r="EV158" s="17"/>
      <c r="EW158" s="17"/>
      <c r="EX158" s="17"/>
      <c r="EY158" s="17"/>
      <c r="EZ158" s="17"/>
      <c r="FA158" s="17"/>
      <c r="FB158" s="17"/>
      <c r="FC158" s="17"/>
      <c r="FD158" s="17"/>
      <c r="FE158" s="17"/>
      <c r="FF158" s="17"/>
      <c r="FG158" s="17"/>
      <c r="FH158" s="17"/>
      <c r="FI158" s="17"/>
      <c r="FJ158" s="17"/>
      <c r="FK158" s="17"/>
      <c r="FL158" s="17"/>
      <c r="FM158" s="17"/>
      <c r="FN158" s="17"/>
      <c r="FO158" s="17"/>
      <c r="FP158" s="17"/>
      <c r="FQ158" s="17"/>
      <c r="FR158" s="17"/>
      <c r="FS158" s="17"/>
      <c r="FT158" s="17"/>
      <c r="FU158" s="17"/>
      <c r="FV158" s="17"/>
      <c r="FW158" s="17"/>
      <c r="FX158" s="17"/>
      <c r="FY158" s="17"/>
      <c r="FZ158" s="17"/>
      <c r="GA158" s="17"/>
      <c r="GB158" s="17"/>
      <c r="GC158" s="17"/>
      <c r="GD158" s="17"/>
      <c r="GE158" s="17"/>
      <c r="GF158" s="17"/>
      <c r="GG158" s="17"/>
      <c r="GH158" s="17"/>
      <c r="GI158" s="17"/>
      <c r="GJ158" s="17"/>
      <c r="GK158" s="17"/>
      <c r="GL158" s="17"/>
      <c r="GM158" s="17"/>
      <c r="GN158" s="17"/>
      <c r="GO158" s="17"/>
      <c r="GP158" s="17"/>
      <c r="GQ158" s="17"/>
      <c r="GR158" s="17"/>
      <c r="GS158" s="17"/>
      <c r="GT158" s="17"/>
      <c r="GU158" s="17"/>
      <c r="GV158" s="17"/>
      <c r="GW158" s="17"/>
      <c r="GX158" s="17"/>
      <c r="GY158" s="17"/>
      <c r="GZ158" s="17"/>
      <c r="HA158" s="17"/>
      <c r="HB158" s="17"/>
      <c r="HC158" s="17"/>
      <c r="HD158" s="17"/>
      <c r="HE158" s="17"/>
      <c r="HF158" s="17"/>
      <c r="HG158" s="17"/>
      <c r="HH158" s="17"/>
      <c r="HI158" s="17"/>
      <c r="HJ158" s="17"/>
      <c r="HK158" s="17"/>
      <c r="HL158" s="17"/>
      <c r="HM158" s="17"/>
      <c r="HN158" s="17"/>
      <c r="HO158" s="17"/>
      <c r="HP158" s="17"/>
      <c r="HQ158" s="17"/>
      <c r="HR158" s="17"/>
      <c r="HS158" s="17"/>
      <c r="HT158" s="17"/>
      <c r="HU158" s="17"/>
      <c r="HV158" s="17"/>
    </row>
    <row r="159" spans="1:230" s="23" customFormat="1" ht="15" customHeight="1">
      <c r="A159" s="42"/>
      <c r="B159" s="17"/>
      <c r="C159" s="80" t="s">
        <v>540</v>
      </c>
      <c r="D159" s="80"/>
      <c r="E159" s="80"/>
      <c r="F159" s="48"/>
      <c r="G159" s="17"/>
      <c r="H159" s="17"/>
      <c r="I159" s="17"/>
      <c r="J159" s="280" t="s">
        <v>459</v>
      </c>
      <c r="K159" s="280"/>
      <c r="L159" s="17"/>
      <c r="M159" s="96">
        <f>IF(J159="Tak",INT(S24*37)*(-1),0)</f>
        <v>0</v>
      </c>
      <c r="N159" s="96" t="str">
        <f>Obliczenia2!C95&amp;" [W]"</f>
        <v xml:space="preserve"> [W]</v>
      </c>
      <c r="O159" s="17"/>
      <c r="P159" s="17"/>
      <c r="Q159" s="17"/>
      <c r="R159" s="17"/>
      <c r="S159" s="17"/>
      <c r="T159" s="17"/>
      <c r="U159" s="17"/>
      <c r="V159" s="17"/>
      <c r="W159" s="22"/>
      <c r="X159" s="22"/>
      <c r="Y159" s="22"/>
      <c r="Z159" s="22"/>
      <c r="AA159" s="22"/>
      <c r="AB159" s="42"/>
      <c r="AC159" s="17"/>
      <c r="AD159" s="17"/>
      <c r="AE159" s="17"/>
      <c r="AF159" s="17"/>
      <c r="AG159" s="17"/>
      <c r="AH159" s="17"/>
      <c r="AI159" s="17"/>
      <c r="AJ159" s="17"/>
      <c r="AK159" s="17"/>
      <c r="AL159" s="17"/>
      <c r="AM159" s="17"/>
      <c r="AN159" s="17"/>
      <c r="AO159" s="17"/>
      <c r="AP159" s="17"/>
      <c r="AQ159" s="17"/>
      <c r="AR159" s="17"/>
      <c r="AS159" s="17"/>
      <c r="AT159" s="17"/>
      <c r="AU159" s="17"/>
      <c r="AV159" s="17"/>
      <c r="AW159" s="17"/>
      <c r="AX159" s="17"/>
      <c r="AY159" s="17"/>
      <c r="AZ159" s="17"/>
      <c r="BA159" s="17"/>
      <c r="BB159" s="17"/>
      <c r="BC159" s="17"/>
      <c r="BD159" s="17"/>
      <c r="BE159" s="17"/>
      <c r="BF159" s="17"/>
      <c r="BG159" s="17"/>
      <c r="BH159" s="17"/>
      <c r="BI159" s="17"/>
      <c r="BJ159" s="17"/>
      <c r="BK159" s="17"/>
      <c r="BL159" s="17"/>
      <c r="BM159" s="17"/>
      <c r="BN159" s="17"/>
      <c r="BO159" s="17"/>
      <c r="BP159" s="17"/>
      <c r="BQ159" s="17"/>
      <c r="BR159" s="17"/>
      <c r="BS159" s="17"/>
      <c r="BT159" s="17"/>
      <c r="BU159" s="17"/>
      <c r="BV159" s="17"/>
      <c r="BW159" s="17"/>
      <c r="BX159" s="17"/>
      <c r="BY159" s="17"/>
      <c r="BZ159" s="17"/>
      <c r="CA159" s="17"/>
      <c r="CB159" s="17"/>
      <c r="CC159" s="17"/>
      <c r="CD159" s="17"/>
      <c r="CE159" s="17"/>
      <c r="CF159" s="17"/>
      <c r="CG159" s="17"/>
      <c r="CH159" s="17"/>
      <c r="CI159" s="17"/>
      <c r="CJ159" s="17"/>
      <c r="CK159" s="17"/>
      <c r="CL159" s="17"/>
      <c r="CM159" s="17"/>
      <c r="CN159" s="17"/>
      <c r="CO159" s="17"/>
      <c r="CP159" s="17"/>
      <c r="CQ159" s="17"/>
      <c r="CR159" s="17"/>
      <c r="CS159" s="17"/>
      <c r="CT159" s="17"/>
      <c r="CU159" s="17"/>
      <c r="CV159" s="17"/>
      <c r="CW159" s="17"/>
      <c r="CX159" s="17"/>
      <c r="CY159" s="17"/>
      <c r="CZ159" s="17"/>
      <c r="DA159" s="17"/>
      <c r="DB159" s="17"/>
      <c r="DC159" s="17"/>
      <c r="DD159" s="17"/>
      <c r="DE159" s="17"/>
      <c r="DF159" s="17"/>
      <c r="DG159" s="17"/>
      <c r="DH159" s="17"/>
      <c r="DI159" s="17"/>
      <c r="DJ159" s="17"/>
      <c r="DK159" s="17"/>
      <c r="DL159" s="17"/>
      <c r="DM159" s="17"/>
      <c r="DN159" s="17"/>
      <c r="DO159" s="17"/>
      <c r="DP159" s="17"/>
      <c r="DQ159" s="17"/>
      <c r="DR159" s="17"/>
      <c r="DS159" s="17"/>
      <c r="DT159" s="17"/>
      <c r="DU159" s="17"/>
      <c r="DV159" s="17"/>
      <c r="DW159" s="17"/>
      <c r="DX159" s="17"/>
      <c r="DY159" s="17"/>
      <c r="DZ159" s="17"/>
      <c r="EA159" s="17"/>
      <c r="EB159" s="17"/>
      <c r="EC159" s="17"/>
      <c r="ED159" s="17"/>
      <c r="EE159" s="17"/>
      <c r="EF159" s="17"/>
      <c r="EG159" s="17"/>
      <c r="EH159" s="17"/>
      <c r="EI159" s="17"/>
      <c r="EJ159" s="17"/>
      <c r="EK159" s="17"/>
      <c r="EL159" s="17"/>
      <c r="EM159" s="17"/>
      <c r="EN159" s="17"/>
      <c r="EO159" s="17"/>
      <c r="EP159" s="17"/>
      <c r="EQ159" s="17"/>
      <c r="ER159" s="17"/>
      <c r="ES159" s="17"/>
      <c r="ET159" s="17"/>
      <c r="EU159" s="17"/>
      <c r="EV159" s="17"/>
      <c r="EW159" s="17"/>
      <c r="EX159" s="17"/>
      <c r="EY159" s="17"/>
      <c r="EZ159" s="17"/>
      <c r="FA159" s="17"/>
      <c r="FB159" s="17"/>
      <c r="FC159" s="17"/>
      <c r="FD159" s="17"/>
      <c r="FE159" s="17"/>
      <c r="FF159" s="17"/>
      <c r="FG159" s="17"/>
      <c r="FH159" s="17"/>
      <c r="FI159" s="17"/>
      <c r="FJ159" s="17"/>
      <c r="FK159" s="17"/>
      <c r="FL159" s="17"/>
      <c r="FM159" s="17"/>
      <c r="FN159" s="17"/>
      <c r="FO159" s="17"/>
      <c r="FP159" s="17"/>
      <c r="FQ159" s="17"/>
      <c r="FR159" s="17"/>
      <c r="FS159" s="17"/>
      <c r="FT159" s="17"/>
      <c r="FU159" s="17"/>
      <c r="FV159" s="17"/>
      <c r="FW159" s="17"/>
      <c r="FX159" s="17"/>
      <c r="FY159" s="17"/>
      <c r="FZ159" s="17"/>
      <c r="GA159" s="17"/>
      <c r="GB159" s="17"/>
      <c r="GC159" s="17"/>
      <c r="GD159" s="17"/>
      <c r="GE159" s="17"/>
      <c r="GF159" s="17"/>
      <c r="GG159" s="17"/>
      <c r="GH159" s="17"/>
      <c r="GI159" s="17"/>
      <c r="GJ159" s="17"/>
      <c r="GK159" s="17"/>
      <c r="GL159" s="17"/>
      <c r="GM159" s="17"/>
      <c r="GN159" s="17"/>
      <c r="GO159" s="17"/>
      <c r="GP159" s="17"/>
      <c r="GQ159" s="17"/>
      <c r="GR159" s="17"/>
      <c r="GS159" s="17"/>
      <c r="GT159" s="17"/>
      <c r="GU159" s="17"/>
      <c r="GV159" s="17"/>
      <c r="GW159" s="17"/>
      <c r="GX159" s="17"/>
      <c r="GY159" s="17"/>
      <c r="GZ159" s="17"/>
      <c r="HA159" s="17"/>
      <c r="HB159" s="17"/>
      <c r="HC159" s="17"/>
      <c r="HD159" s="17"/>
      <c r="HE159" s="17"/>
      <c r="HF159" s="17"/>
      <c r="HG159" s="17"/>
      <c r="HH159" s="17"/>
      <c r="HI159" s="17"/>
      <c r="HJ159" s="17"/>
      <c r="HK159" s="17"/>
      <c r="HL159" s="17"/>
      <c r="HM159" s="17"/>
      <c r="HN159" s="17"/>
      <c r="HO159" s="17"/>
      <c r="HP159" s="17"/>
      <c r="HQ159" s="17"/>
      <c r="HR159" s="17"/>
      <c r="HS159" s="17"/>
      <c r="HT159" s="17"/>
      <c r="HU159" s="17"/>
      <c r="HV159" s="17"/>
    </row>
    <row r="160" spans="1:230" s="23" customFormat="1" ht="15" customHeight="1">
      <c r="A160" s="42"/>
      <c r="B160" s="17"/>
      <c r="C160" s="52"/>
      <c r="D160" s="52"/>
      <c r="E160" s="52"/>
      <c r="F160" s="52"/>
      <c r="G160" s="52"/>
      <c r="H160" s="52"/>
      <c r="I160" s="97"/>
      <c r="J160" s="103"/>
      <c r="K160" s="103"/>
      <c r="L160" s="103"/>
      <c r="M160" s="103"/>
      <c r="N160" s="103"/>
      <c r="O160" s="17"/>
      <c r="P160" s="17"/>
      <c r="Q160" s="17"/>
      <c r="R160" s="17"/>
      <c r="S160" s="17"/>
      <c r="T160" s="17"/>
      <c r="U160" s="17"/>
      <c r="V160" s="17"/>
      <c r="W160" s="22"/>
      <c r="X160" s="22"/>
      <c r="Y160" s="22"/>
      <c r="Z160" s="22"/>
      <c r="AA160" s="22"/>
      <c r="AB160" s="42"/>
      <c r="AC160" s="17"/>
      <c r="AD160" s="17"/>
      <c r="AE160" s="17"/>
      <c r="AF160" s="17"/>
      <c r="AG160" s="17"/>
      <c r="AH160" s="17"/>
      <c r="AI160" s="17"/>
      <c r="AJ160" s="17"/>
      <c r="AK160" s="17"/>
      <c r="AL160" s="17"/>
      <c r="AM160" s="17"/>
      <c r="AN160" s="17"/>
      <c r="AO160" s="17"/>
      <c r="AP160" s="17"/>
      <c r="AQ160" s="17"/>
      <c r="AR160" s="17"/>
      <c r="AS160" s="17"/>
      <c r="AT160" s="17"/>
      <c r="AU160" s="17"/>
      <c r="AV160" s="17"/>
      <c r="AW160" s="17"/>
      <c r="AX160" s="17"/>
      <c r="AY160" s="17"/>
      <c r="AZ160" s="17"/>
      <c r="BA160" s="17"/>
      <c r="BB160" s="17"/>
      <c r="BC160" s="17"/>
      <c r="BD160" s="17"/>
      <c r="BE160" s="17"/>
      <c r="BF160" s="17"/>
      <c r="BG160" s="17"/>
      <c r="BH160" s="17"/>
      <c r="BI160" s="17"/>
      <c r="BJ160" s="17"/>
      <c r="BK160" s="17"/>
      <c r="BL160" s="17"/>
      <c r="BM160" s="17"/>
      <c r="BN160" s="17"/>
      <c r="BO160" s="17"/>
      <c r="BP160" s="17"/>
      <c r="BQ160" s="17"/>
      <c r="BR160" s="17"/>
      <c r="BS160" s="17"/>
      <c r="BT160" s="17"/>
      <c r="BU160" s="17"/>
      <c r="BV160" s="17"/>
      <c r="BW160" s="17"/>
      <c r="BX160" s="17"/>
      <c r="BY160" s="17"/>
      <c r="BZ160" s="17"/>
      <c r="CA160" s="17"/>
      <c r="CB160" s="17"/>
      <c r="CC160" s="17"/>
      <c r="CD160" s="17"/>
      <c r="CE160" s="17"/>
      <c r="CF160" s="17"/>
      <c r="CG160" s="17"/>
      <c r="CH160" s="17"/>
      <c r="CI160" s="17"/>
      <c r="CJ160" s="17"/>
      <c r="CK160" s="17"/>
      <c r="CL160" s="17"/>
      <c r="CM160" s="17"/>
      <c r="CN160" s="17"/>
      <c r="CO160" s="17"/>
      <c r="CP160" s="17"/>
      <c r="CQ160" s="17"/>
      <c r="CR160" s="17"/>
      <c r="CS160" s="17"/>
      <c r="CT160" s="17"/>
      <c r="CU160" s="17"/>
      <c r="CV160" s="17"/>
      <c r="CW160" s="17"/>
      <c r="CX160" s="17"/>
      <c r="CY160" s="17"/>
      <c r="CZ160" s="17"/>
      <c r="DA160" s="17"/>
      <c r="DB160" s="17"/>
      <c r="DC160" s="17"/>
      <c r="DD160" s="17"/>
      <c r="DE160" s="17"/>
      <c r="DF160" s="17"/>
      <c r="DG160" s="17"/>
      <c r="DH160" s="17"/>
      <c r="DI160" s="17"/>
      <c r="DJ160" s="17"/>
      <c r="DK160" s="17"/>
      <c r="DL160" s="17"/>
      <c r="DM160" s="17"/>
      <c r="DN160" s="17"/>
      <c r="DO160" s="17"/>
      <c r="DP160" s="17"/>
      <c r="DQ160" s="17"/>
      <c r="DR160" s="17"/>
      <c r="DS160" s="17"/>
      <c r="DT160" s="17"/>
      <c r="DU160" s="17"/>
      <c r="DV160" s="17"/>
      <c r="DW160" s="17"/>
      <c r="DX160" s="17"/>
      <c r="DY160" s="17"/>
      <c r="DZ160" s="17"/>
      <c r="EA160" s="17"/>
      <c r="EB160" s="17"/>
      <c r="EC160" s="17"/>
      <c r="ED160" s="17"/>
      <c r="EE160" s="17"/>
      <c r="EF160" s="17"/>
      <c r="EG160" s="17"/>
      <c r="EH160" s="17"/>
      <c r="EI160" s="17"/>
      <c r="EJ160" s="17"/>
      <c r="EK160" s="17"/>
      <c r="EL160" s="17"/>
      <c r="EM160" s="17"/>
      <c r="EN160" s="17"/>
      <c r="EO160" s="17"/>
      <c r="EP160" s="17"/>
      <c r="EQ160" s="17"/>
      <c r="ER160" s="17"/>
      <c r="ES160" s="17"/>
      <c r="ET160" s="17"/>
      <c r="EU160" s="17"/>
      <c r="EV160" s="17"/>
      <c r="EW160" s="17"/>
      <c r="EX160" s="17"/>
      <c r="EY160" s="17"/>
      <c r="EZ160" s="17"/>
      <c r="FA160" s="17"/>
      <c r="FB160" s="17"/>
      <c r="FC160" s="17"/>
      <c r="FD160" s="17"/>
      <c r="FE160" s="17"/>
      <c r="FF160" s="17"/>
      <c r="FG160" s="17"/>
      <c r="FH160" s="17"/>
      <c r="FI160" s="17"/>
      <c r="FJ160" s="17"/>
      <c r="FK160" s="17"/>
      <c r="FL160" s="17"/>
      <c r="FM160" s="17"/>
      <c r="FN160" s="17"/>
      <c r="FO160" s="17"/>
      <c r="FP160" s="17"/>
      <c r="FQ160" s="17"/>
      <c r="FR160" s="17"/>
      <c r="FS160" s="17"/>
      <c r="FT160" s="17"/>
      <c r="FU160" s="17"/>
      <c r="FV160" s="17"/>
      <c r="FW160" s="17"/>
      <c r="FX160" s="17"/>
      <c r="FY160" s="17"/>
      <c r="FZ160" s="17"/>
      <c r="GA160" s="17"/>
      <c r="GB160" s="17"/>
      <c r="GC160" s="17"/>
      <c r="GD160" s="17"/>
      <c r="GE160" s="17"/>
      <c r="GF160" s="17"/>
      <c r="GG160" s="17"/>
      <c r="GH160" s="17"/>
      <c r="GI160" s="17"/>
      <c r="GJ160" s="17"/>
      <c r="GK160" s="17"/>
      <c r="GL160" s="17"/>
      <c r="GM160" s="17"/>
      <c r="GN160" s="17"/>
      <c r="GO160" s="17"/>
      <c r="GP160" s="17"/>
      <c r="GQ160" s="17"/>
      <c r="GR160" s="17"/>
      <c r="GS160" s="17"/>
      <c r="GT160" s="17"/>
      <c r="GU160" s="17"/>
      <c r="GV160" s="17"/>
      <c r="GW160" s="17"/>
      <c r="GX160" s="17"/>
      <c r="GY160" s="17"/>
      <c r="GZ160" s="17"/>
      <c r="HA160" s="17"/>
      <c r="HB160" s="17"/>
      <c r="HC160" s="17"/>
      <c r="HD160" s="17"/>
      <c r="HE160" s="17"/>
      <c r="HF160" s="17"/>
      <c r="HG160" s="17"/>
      <c r="HH160" s="17"/>
      <c r="HI160" s="17"/>
      <c r="HJ160" s="17"/>
      <c r="HK160" s="17"/>
      <c r="HL160" s="17"/>
      <c r="HM160" s="17"/>
      <c r="HN160" s="17"/>
      <c r="HO160" s="17"/>
      <c r="HP160" s="17"/>
      <c r="HQ160" s="17"/>
      <c r="HR160" s="17"/>
      <c r="HS160" s="17"/>
      <c r="HT160" s="17"/>
      <c r="HU160" s="17"/>
      <c r="HV160" s="17"/>
    </row>
    <row r="161" spans="1:230" s="23" customFormat="1" ht="15" customHeight="1">
      <c r="A161" s="42"/>
      <c r="B161" s="17"/>
      <c r="C161" s="17"/>
      <c r="D161" s="15"/>
      <c r="E161" s="15"/>
      <c r="F161" s="48"/>
      <c r="G161" s="48"/>
      <c r="H161" s="48"/>
      <c r="I161" s="48"/>
      <c r="J161" s="22"/>
      <c r="K161" s="22"/>
      <c r="L161" s="22"/>
      <c r="M161" s="22"/>
      <c r="N161" s="22"/>
      <c r="O161" s="22"/>
      <c r="P161" s="22"/>
      <c r="Q161" s="22"/>
      <c r="R161" s="22"/>
      <c r="S161" s="22"/>
      <c r="T161" s="22"/>
      <c r="U161" s="22"/>
      <c r="V161" s="22"/>
      <c r="W161" s="22"/>
      <c r="X161" s="22"/>
      <c r="Y161" s="22"/>
      <c r="Z161" s="22"/>
      <c r="AA161" s="22"/>
      <c r="AB161" s="42"/>
      <c r="AC161" s="17"/>
      <c r="AD161" s="17"/>
      <c r="AE161" s="17"/>
      <c r="AF161" s="17"/>
      <c r="AG161" s="17"/>
      <c r="AH161" s="17"/>
      <c r="AI161" s="17"/>
      <c r="AJ161" s="17"/>
      <c r="AK161" s="17"/>
      <c r="AL161" s="17"/>
      <c r="AM161" s="17"/>
      <c r="AN161" s="17"/>
      <c r="AO161" s="17"/>
      <c r="AP161" s="17"/>
      <c r="AQ161" s="17"/>
      <c r="AR161" s="17"/>
      <c r="AS161" s="17"/>
      <c r="AT161" s="17"/>
      <c r="AU161" s="17"/>
      <c r="AV161" s="17"/>
      <c r="AW161" s="17"/>
      <c r="AX161" s="17"/>
      <c r="AY161" s="17"/>
      <c r="AZ161" s="17"/>
      <c r="BA161" s="17"/>
      <c r="BB161" s="17"/>
      <c r="BC161" s="17"/>
      <c r="BD161" s="17"/>
      <c r="BE161" s="17"/>
      <c r="BF161" s="17"/>
      <c r="BG161" s="17"/>
      <c r="BH161" s="17"/>
      <c r="BI161" s="17"/>
      <c r="BJ161" s="17"/>
      <c r="BK161" s="17"/>
      <c r="BL161" s="17"/>
      <c r="BM161" s="17"/>
      <c r="BN161" s="17"/>
      <c r="BO161" s="17"/>
      <c r="BP161" s="17"/>
      <c r="BQ161" s="17"/>
      <c r="BR161" s="17"/>
      <c r="BS161" s="17"/>
      <c r="BT161" s="17"/>
      <c r="BU161" s="17"/>
      <c r="BV161" s="17"/>
      <c r="BW161" s="17"/>
      <c r="BX161" s="17"/>
      <c r="BY161" s="17"/>
      <c r="BZ161" s="17"/>
      <c r="CA161" s="17"/>
      <c r="CB161" s="17"/>
      <c r="CC161" s="17"/>
      <c r="CD161" s="17"/>
      <c r="CE161" s="17"/>
      <c r="CF161" s="17"/>
      <c r="CG161" s="17"/>
      <c r="CH161" s="17"/>
      <c r="CI161" s="17"/>
      <c r="CJ161" s="17"/>
      <c r="CK161" s="17"/>
      <c r="CL161" s="17"/>
      <c r="CM161" s="17"/>
      <c r="CN161" s="17"/>
      <c r="CO161" s="17"/>
      <c r="CP161" s="17"/>
      <c r="CQ161" s="17"/>
      <c r="CR161" s="17"/>
      <c r="CS161" s="17"/>
      <c r="CT161" s="17"/>
      <c r="CU161" s="17"/>
      <c r="CV161" s="17"/>
      <c r="CW161" s="17"/>
      <c r="CX161" s="17"/>
      <c r="CY161" s="17"/>
      <c r="CZ161" s="17"/>
      <c r="DA161" s="17"/>
      <c r="DB161" s="17"/>
      <c r="DC161" s="17"/>
      <c r="DD161" s="17"/>
      <c r="DE161" s="17"/>
      <c r="DF161" s="17"/>
      <c r="DG161" s="17"/>
      <c r="DH161" s="17"/>
      <c r="DI161" s="17"/>
      <c r="DJ161" s="17"/>
      <c r="DK161" s="17"/>
      <c r="DL161" s="17"/>
      <c r="DM161" s="17"/>
      <c r="DN161" s="17"/>
      <c r="DO161" s="17"/>
      <c r="DP161" s="17"/>
      <c r="DQ161" s="17"/>
      <c r="DR161" s="17"/>
      <c r="DS161" s="17"/>
      <c r="DT161" s="17"/>
      <c r="DU161" s="17"/>
      <c r="DV161" s="17"/>
      <c r="DW161" s="17"/>
      <c r="DX161" s="17"/>
      <c r="DY161" s="17"/>
      <c r="DZ161" s="17"/>
      <c r="EA161" s="17"/>
      <c r="EB161" s="17"/>
      <c r="EC161" s="17"/>
      <c r="ED161" s="17"/>
      <c r="EE161" s="17"/>
      <c r="EF161" s="17"/>
      <c r="EG161" s="17"/>
      <c r="EH161" s="17"/>
      <c r="EI161" s="17"/>
      <c r="EJ161" s="17"/>
      <c r="EK161" s="17"/>
      <c r="EL161" s="17"/>
      <c r="EM161" s="17"/>
      <c r="EN161" s="17"/>
      <c r="EO161" s="17"/>
      <c r="EP161" s="17"/>
      <c r="EQ161" s="17"/>
      <c r="ER161" s="17"/>
      <c r="ES161" s="17"/>
      <c r="ET161" s="17"/>
      <c r="EU161" s="17"/>
      <c r="EV161" s="17"/>
      <c r="EW161" s="17"/>
      <c r="EX161" s="17"/>
      <c r="EY161" s="17"/>
      <c r="EZ161" s="17"/>
      <c r="FA161" s="17"/>
      <c r="FB161" s="17"/>
      <c r="FC161" s="17"/>
      <c r="FD161" s="17"/>
      <c r="FE161" s="17"/>
      <c r="FF161" s="17"/>
      <c r="FG161" s="17"/>
      <c r="FH161" s="17"/>
      <c r="FI161" s="17"/>
      <c r="FJ161" s="17"/>
      <c r="FK161" s="17"/>
      <c r="FL161" s="17"/>
      <c r="FM161" s="17"/>
      <c r="FN161" s="17"/>
      <c r="FO161" s="17"/>
      <c r="FP161" s="17"/>
      <c r="FQ161" s="17"/>
      <c r="FR161" s="17"/>
      <c r="FS161" s="17"/>
      <c r="FT161" s="17"/>
      <c r="FU161" s="17"/>
      <c r="FV161" s="17"/>
      <c r="FW161" s="17"/>
      <c r="FX161" s="17"/>
      <c r="FY161" s="17"/>
      <c r="FZ161" s="17"/>
      <c r="GA161" s="17"/>
      <c r="GB161" s="17"/>
      <c r="GC161" s="17"/>
      <c r="GD161" s="17"/>
      <c r="GE161" s="17"/>
      <c r="GF161" s="17"/>
      <c r="GG161" s="17"/>
      <c r="GH161" s="17"/>
      <c r="GI161" s="17"/>
      <c r="GJ161" s="17"/>
      <c r="GK161" s="17"/>
      <c r="GL161" s="17"/>
      <c r="GM161" s="17"/>
      <c r="GN161" s="17"/>
      <c r="GO161" s="17"/>
      <c r="GP161" s="17"/>
      <c r="GQ161" s="17"/>
      <c r="GR161" s="17"/>
      <c r="GS161" s="17"/>
      <c r="GT161" s="17"/>
      <c r="GU161" s="17"/>
      <c r="GV161" s="17"/>
      <c r="GW161" s="17"/>
      <c r="GX161" s="17"/>
      <c r="GY161" s="17"/>
      <c r="GZ161" s="17"/>
      <c r="HA161" s="17"/>
      <c r="HB161" s="17"/>
      <c r="HC161" s="17"/>
      <c r="HD161" s="17"/>
      <c r="HE161" s="17"/>
      <c r="HF161" s="17"/>
      <c r="HG161" s="17"/>
      <c r="HH161" s="17"/>
      <c r="HI161" s="17"/>
      <c r="HJ161" s="17"/>
      <c r="HK161" s="17"/>
      <c r="HL161" s="17"/>
      <c r="HM161" s="17"/>
      <c r="HN161" s="17"/>
      <c r="HO161" s="17"/>
      <c r="HP161" s="17"/>
      <c r="HQ161" s="17"/>
      <c r="HR161" s="17"/>
      <c r="HS161" s="17"/>
      <c r="HT161" s="17"/>
      <c r="HU161" s="17"/>
      <c r="HV161" s="17"/>
    </row>
    <row r="162" spans="1:230" s="23" customFormat="1" ht="15" customHeight="1">
      <c r="A162" s="42"/>
      <c r="B162" s="17"/>
      <c r="C162" s="80" t="s">
        <v>539</v>
      </c>
      <c r="D162" s="17"/>
      <c r="E162" s="80"/>
      <c r="F162" s="80"/>
      <c r="G162" s="17"/>
      <c r="H162" s="51"/>
      <c r="I162" s="51"/>
      <c r="J162" s="280" t="s">
        <v>459</v>
      </c>
      <c r="K162" s="280"/>
      <c r="L162" s="17"/>
      <c r="M162" s="96">
        <f>IF(J162="Tak",INT(X27/3.6*1.2*1.005*6)*(-1),0)</f>
        <v>0</v>
      </c>
      <c r="N162" s="96" t="str">
        <f>Obliczenia2!C97&amp;" [W]"</f>
        <v xml:space="preserve"> [W]</v>
      </c>
      <c r="O162" s="22"/>
      <c r="P162" s="22"/>
      <c r="Q162" s="22"/>
      <c r="R162" s="22"/>
      <c r="S162" s="22"/>
      <c r="T162" s="22"/>
      <c r="U162" s="22"/>
      <c r="V162" s="22"/>
      <c r="W162" s="22"/>
      <c r="X162" s="22"/>
      <c r="Y162" s="22"/>
      <c r="Z162" s="22"/>
      <c r="AA162" s="22"/>
      <c r="AB162" s="42"/>
      <c r="AC162" s="17"/>
      <c r="AD162" s="17"/>
      <c r="AE162" s="17"/>
      <c r="AF162" s="17"/>
      <c r="AG162" s="17"/>
      <c r="AH162" s="17"/>
      <c r="AI162" s="17"/>
      <c r="AJ162" s="17"/>
      <c r="AK162" s="17"/>
      <c r="AL162" s="17"/>
      <c r="AM162" s="17"/>
      <c r="AN162" s="17"/>
      <c r="AO162" s="17"/>
      <c r="AP162" s="17"/>
      <c r="AQ162" s="17"/>
      <c r="AR162" s="17"/>
      <c r="AS162" s="17"/>
      <c r="AT162" s="17"/>
      <c r="AU162" s="17"/>
      <c r="AV162" s="17"/>
      <c r="AW162" s="17"/>
      <c r="AX162" s="17"/>
      <c r="AY162" s="17"/>
      <c r="AZ162" s="17"/>
      <c r="BA162" s="17"/>
      <c r="BB162" s="17"/>
      <c r="BC162" s="17"/>
      <c r="BD162" s="17"/>
      <c r="BE162" s="17"/>
      <c r="BF162" s="17"/>
      <c r="BG162" s="17"/>
      <c r="BH162" s="17"/>
      <c r="BI162" s="17"/>
      <c r="BJ162" s="17"/>
      <c r="BK162" s="17"/>
      <c r="BL162" s="17"/>
      <c r="BM162" s="17"/>
      <c r="BN162" s="17"/>
      <c r="BO162" s="17"/>
      <c r="BP162" s="17"/>
      <c r="BQ162" s="17"/>
      <c r="BR162" s="17"/>
      <c r="BS162" s="17"/>
      <c r="BT162" s="17"/>
      <c r="BU162" s="17"/>
      <c r="BV162" s="17"/>
      <c r="BW162" s="17"/>
      <c r="BX162" s="17"/>
      <c r="BY162" s="17"/>
      <c r="BZ162" s="17"/>
      <c r="CA162" s="17"/>
      <c r="CB162" s="17"/>
      <c r="CC162" s="17"/>
      <c r="CD162" s="17"/>
      <c r="CE162" s="17"/>
      <c r="CF162" s="17"/>
      <c r="CG162" s="17"/>
      <c r="CH162" s="17"/>
      <c r="CI162" s="17"/>
      <c r="CJ162" s="17"/>
      <c r="CK162" s="17"/>
      <c r="CL162" s="17"/>
      <c r="CM162" s="17"/>
      <c r="CN162" s="17"/>
      <c r="CO162" s="17"/>
      <c r="CP162" s="17"/>
      <c r="CQ162" s="17"/>
      <c r="CR162" s="17"/>
      <c r="CS162" s="17"/>
      <c r="CT162" s="17"/>
      <c r="CU162" s="17"/>
      <c r="CV162" s="17"/>
      <c r="CW162" s="17"/>
      <c r="CX162" s="17"/>
      <c r="CY162" s="17"/>
      <c r="CZ162" s="17"/>
      <c r="DA162" s="17"/>
      <c r="DB162" s="17"/>
      <c r="DC162" s="17"/>
      <c r="DD162" s="17"/>
      <c r="DE162" s="17"/>
      <c r="DF162" s="17"/>
      <c r="DG162" s="17"/>
      <c r="DH162" s="17"/>
      <c r="DI162" s="17"/>
      <c r="DJ162" s="17"/>
      <c r="DK162" s="17"/>
      <c r="DL162" s="17"/>
      <c r="DM162" s="17"/>
      <c r="DN162" s="17"/>
      <c r="DO162" s="17"/>
      <c r="DP162" s="17"/>
      <c r="DQ162" s="17"/>
      <c r="DR162" s="17"/>
      <c r="DS162" s="17"/>
      <c r="DT162" s="17"/>
      <c r="DU162" s="17"/>
      <c r="DV162" s="17"/>
      <c r="DW162" s="17"/>
      <c r="DX162" s="17"/>
      <c r="DY162" s="17"/>
      <c r="DZ162" s="17"/>
      <c r="EA162" s="17"/>
      <c r="EB162" s="17"/>
      <c r="EC162" s="17"/>
      <c r="ED162" s="17"/>
      <c r="EE162" s="17"/>
      <c r="EF162" s="17"/>
      <c r="EG162" s="17"/>
      <c r="EH162" s="17"/>
      <c r="EI162" s="17"/>
      <c r="EJ162" s="17"/>
      <c r="EK162" s="17"/>
      <c r="EL162" s="17"/>
      <c r="EM162" s="17"/>
      <c r="EN162" s="17"/>
      <c r="EO162" s="17"/>
      <c r="EP162" s="17"/>
      <c r="EQ162" s="17"/>
      <c r="ER162" s="17"/>
      <c r="ES162" s="17"/>
      <c r="ET162" s="17"/>
      <c r="EU162" s="17"/>
      <c r="EV162" s="17"/>
      <c r="EW162" s="17"/>
      <c r="EX162" s="17"/>
      <c r="EY162" s="17"/>
      <c r="EZ162" s="17"/>
      <c r="FA162" s="17"/>
      <c r="FB162" s="17"/>
      <c r="FC162" s="17"/>
      <c r="FD162" s="17"/>
      <c r="FE162" s="17"/>
      <c r="FF162" s="17"/>
      <c r="FG162" s="17"/>
      <c r="FH162" s="17"/>
      <c r="FI162" s="17"/>
      <c r="FJ162" s="17"/>
      <c r="FK162" s="17"/>
      <c r="FL162" s="17"/>
      <c r="FM162" s="17"/>
      <c r="FN162" s="17"/>
      <c r="FO162" s="17"/>
      <c r="FP162" s="17"/>
      <c r="FQ162" s="17"/>
      <c r="FR162" s="17"/>
      <c r="FS162" s="17"/>
      <c r="FT162" s="17"/>
      <c r="FU162" s="17"/>
      <c r="FV162" s="17"/>
      <c r="FW162" s="17"/>
      <c r="FX162" s="17"/>
      <c r="FY162" s="17"/>
      <c r="FZ162" s="17"/>
      <c r="GA162" s="17"/>
      <c r="GB162" s="17"/>
      <c r="GC162" s="17"/>
      <c r="GD162" s="17"/>
      <c r="GE162" s="17"/>
      <c r="GF162" s="17"/>
      <c r="GG162" s="17"/>
      <c r="GH162" s="17"/>
      <c r="GI162" s="17"/>
      <c r="GJ162" s="17"/>
      <c r="GK162" s="17"/>
      <c r="GL162" s="17"/>
      <c r="GM162" s="17"/>
      <c r="GN162" s="17"/>
      <c r="GO162" s="17"/>
      <c r="GP162" s="17"/>
      <c r="GQ162" s="17"/>
      <c r="GR162" s="17"/>
      <c r="GS162" s="17"/>
      <c r="GT162" s="17"/>
      <c r="GU162" s="17"/>
      <c r="GV162" s="17"/>
      <c r="GW162" s="17"/>
      <c r="GX162" s="17"/>
      <c r="GY162" s="17"/>
      <c r="GZ162" s="17"/>
      <c r="HA162" s="17"/>
      <c r="HB162" s="17"/>
      <c r="HC162" s="17"/>
      <c r="HD162" s="17"/>
      <c r="HE162" s="17"/>
      <c r="HF162" s="17"/>
      <c r="HG162" s="17"/>
      <c r="HH162" s="17"/>
      <c r="HI162" s="17"/>
      <c r="HJ162" s="17"/>
      <c r="HK162" s="17"/>
      <c r="HL162" s="17"/>
      <c r="HM162" s="17"/>
      <c r="HN162" s="17"/>
      <c r="HO162" s="17"/>
      <c r="HP162" s="17"/>
      <c r="HQ162" s="17"/>
      <c r="HR162" s="17"/>
      <c r="HS162" s="17"/>
      <c r="HT162" s="17"/>
      <c r="HU162" s="17"/>
      <c r="HV162" s="17"/>
    </row>
    <row r="163" spans="1:230" s="23" customFormat="1" ht="15" customHeight="1">
      <c r="A163" s="42"/>
      <c r="B163" s="17"/>
      <c r="C163" s="52"/>
      <c r="D163" s="103"/>
      <c r="E163" s="52"/>
      <c r="F163" s="52"/>
      <c r="G163" s="52"/>
      <c r="H163" s="52"/>
      <c r="I163" s="52"/>
      <c r="J163" s="142"/>
      <c r="K163" s="142"/>
      <c r="L163" s="142"/>
      <c r="M163" s="142"/>
      <c r="N163" s="142"/>
      <c r="O163" s="22"/>
      <c r="P163" s="22"/>
      <c r="Q163" s="22"/>
      <c r="R163" s="22"/>
      <c r="S163" s="22"/>
      <c r="T163" s="22"/>
      <c r="U163" s="22"/>
      <c r="V163" s="22"/>
      <c r="W163" s="22"/>
      <c r="X163" s="22"/>
      <c r="Y163" s="22"/>
      <c r="Z163" s="22"/>
      <c r="AA163" s="22"/>
      <c r="AB163" s="42"/>
      <c r="AC163" s="17"/>
      <c r="AD163" s="17"/>
      <c r="AE163" s="17"/>
      <c r="AF163" s="17"/>
      <c r="AG163" s="17"/>
      <c r="AH163" s="17"/>
      <c r="AI163" s="17"/>
      <c r="AJ163" s="17"/>
      <c r="AK163" s="17"/>
      <c r="AL163" s="17"/>
      <c r="AM163" s="17"/>
      <c r="AN163" s="17"/>
      <c r="AO163" s="17"/>
      <c r="AP163" s="17"/>
      <c r="AQ163" s="17"/>
      <c r="AR163" s="17"/>
      <c r="AS163" s="17"/>
      <c r="AT163" s="17"/>
      <c r="AU163" s="17"/>
      <c r="AV163" s="17"/>
      <c r="AW163" s="17"/>
      <c r="AX163" s="17"/>
      <c r="AY163" s="17"/>
      <c r="AZ163" s="17"/>
      <c r="BA163" s="17"/>
      <c r="BB163" s="17"/>
      <c r="BC163" s="17"/>
      <c r="BD163" s="17"/>
      <c r="BE163" s="17"/>
      <c r="BF163" s="17"/>
      <c r="BG163" s="17"/>
      <c r="BH163" s="17"/>
      <c r="BI163" s="17"/>
      <c r="BJ163" s="17"/>
      <c r="BK163" s="17"/>
      <c r="BL163" s="17"/>
      <c r="BM163" s="17"/>
      <c r="BN163" s="17"/>
      <c r="BO163" s="17"/>
      <c r="BP163" s="17"/>
      <c r="BQ163" s="17"/>
      <c r="BR163" s="17"/>
      <c r="BS163" s="17"/>
      <c r="BT163" s="17"/>
      <c r="BU163" s="17"/>
      <c r="BV163" s="17"/>
      <c r="BW163" s="17"/>
      <c r="BX163" s="17"/>
      <c r="BY163" s="17"/>
      <c r="BZ163" s="17"/>
      <c r="CA163" s="17"/>
      <c r="CB163" s="17"/>
      <c r="CC163" s="17"/>
      <c r="CD163" s="17"/>
      <c r="CE163" s="17"/>
      <c r="CF163" s="17"/>
      <c r="CG163" s="17"/>
      <c r="CH163" s="17"/>
      <c r="CI163" s="17"/>
      <c r="CJ163" s="17"/>
      <c r="CK163" s="17"/>
      <c r="CL163" s="17"/>
      <c r="CM163" s="17"/>
      <c r="CN163" s="17"/>
      <c r="CO163" s="17"/>
      <c r="CP163" s="17"/>
      <c r="CQ163" s="17"/>
      <c r="CR163" s="17"/>
      <c r="CS163" s="17"/>
      <c r="CT163" s="17"/>
      <c r="CU163" s="17"/>
      <c r="CV163" s="17"/>
      <c r="CW163" s="17"/>
      <c r="CX163" s="17"/>
      <c r="CY163" s="17"/>
      <c r="CZ163" s="17"/>
      <c r="DA163" s="17"/>
      <c r="DB163" s="17"/>
      <c r="DC163" s="17"/>
      <c r="DD163" s="17"/>
      <c r="DE163" s="17"/>
      <c r="DF163" s="17"/>
      <c r="DG163" s="17"/>
      <c r="DH163" s="17"/>
      <c r="DI163" s="17"/>
      <c r="DJ163" s="17"/>
      <c r="DK163" s="17"/>
      <c r="DL163" s="17"/>
      <c r="DM163" s="17"/>
      <c r="DN163" s="17"/>
      <c r="DO163" s="17"/>
      <c r="DP163" s="17"/>
      <c r="DQ163" s="17"/>
      <c r="DR163" s="17"/>
      <c r="DS163" s="17"/>
      <c r="DT163" s="17"/>
      <c r="DU163" s="17"/>
      <c r="DV163" s="17"/>
      <c r="DW163" s="17"/>
      <c r="DX163" s="17"/>
      <c r="DY163" s="17"/>
      <c r="DZ163" s="17"/>
      <c r="EA163" s="17"/>
      <c r="EB163" s="17"/>
      <c r="EC163" s="17"/>
      <c r="ED163" s="17"/>
      <c r="EE163" s="17"/>
      <c r="EF163" s="17"/>
      <c r="EG163" s="17"/>
      <c r="EH163" s="17"/>
      <c r="EI163" s="17"/>
      <c r="EJ163" s="17"/>
      <c r="EK163" s="17"/>
      <c r="EL163" s="17"/>
      <c r="EM163" s="17"/>
      <c r="EN163" s="17"/>
      <c r="EO163" s="17"/>
      <c r="EP163" s="17"/>
      <c r="EQ163" s="17"/>
      <c r="ER163" s="17"/>
      <c r="ES163" s="17"/>
      <c r="ET163" s="17"/>
      <c r="EU163" s="17"/>
      <c r="EV163" s="17"/>
      <c r="EW163" s="17"/>
      <c r="EX163" s="17"/>
      <c r="EY163" s="17"/>
      <c r="EZ163" s="17"/>
      <c r="FA163" s="17"/>
      <c r="FB163" s="17"/>
      <c r="FC163" s="17"/>
      <c r="FD163" s="17"/>
      <c r="FE163" s="17"/>
      <c r="FF163" s="17"/>
      <c r="FG163" s="17"/>
      <c r="FH163" s="17"/>
      <c r="FI163" s="17"/>
      <c r="FJ163" s="17"/>
      <c r="FK163" s="17"/>
      <c r="FL163" s="17"/>
      <c r="FM163" s="17"/>
      <c r="FN163" s="17"/>
      <c r="FO163" s="17"/>
      <c r="FP163" s="17"/>
      <c r="FQ163" s="17"/>
      <c r="FR163" s="17"/>
      <c r="FS163" s="17"/>
      <c r="FT163" s="17"/>
      <c r="FU163" s="17"/>
      <c r="FV163" s="17"/>
      <c r="FW163" s="17"/>
      <c r="FX163" s="17"/>
      <c r="FY163" s="17"/>
      <c r="FZ163" s="17"/>
      <c r="GA163" s="17"/>
      <c r="GB163" s="17"/>
      <c r="GC163" s="17"/>
      <c r="GD163" s="17"/>
      <c r="GE163" s="17"/>
      <c r="GF163" s="17"/>
      <c r="GG163" s="17"/>
      <c r="GH163" s="17"/>
      <c r="GI163" s="17"/>
      <c r="GJ163" s="17"/>
      <c r="GK163" s="17"/>
      <c r="GL163" s="17"/>
      <c r="GM163" s="17"/>
      <c r="GN163" s="17"/>
      <c r="GO163" s="17"/>
      <c r="GP163" s="17"/>
      <c r="GQ163" s="17"/>
      <c r="GR163" s="17"/>
      <c r="GS163" s="17"/>
      <c r="GT163" s="17"/>
      <c r="GU163" s="17"/>
      <c r="GV163" s="17"/>
      <c r="GW163" s="17"/>
      <c r="GX163" s="17"/>
      <c r="GY163" s="17"/>
      <c r="GZ163" s="17"/>
      <c r="HA163" s="17"/>
      <c r="HB163" s="17"/>
      <c r="HC163" s="17"/>
      <c r="HD163" s="17"/>
      <c r="HE163" s="17"/>
      <c r="HF163" s="17"/>
      <c r="HG163" s="17"/>
      <c r="HH163" s="17"/>
      <c r="HI163" s="17"/>
      <c r="HJ163" s="17"/>
      <c r="HK163" s="17"/>
      <c r="HL163" s="17"/>
      <c r="HM163" s="17"/>
      <c r="HN163" s="17"/>
      <c r="HO163" s="17"/>
      <c r="HP163" s="17"/>
      <c r="HQ163" s="17"/>
      <c r="HR163" s="17"/>
      <c r="HS163" s="17"/>
      <c r="HT163" s="17"/>
      <c r="HU163" s="17"/>
      <c r="HV163" s="17"/>
    </row>
    <row r="164" spans="1:230" s="23" customFormat="1" ht="15" customHeight="1">
      <c r="A164" s="42"/>
      <c r="B164" s="17"/>
      <c r="C164" s="22"/>
      <c r="D164" s="22"/>
      <c r="E164" s="17"/>
      <c r="F164" s="17"/>
      <c r="G164" s="17"/>
      <c r="H164" s="17"/>
      <c r="I164" s="17"/>
      <c r="J164" s="17"/>
      <c r="K164" s="80"/>
      <c r="L164" s="80"/>
      <c r="M164" s="22"/>
      <c r="N164" s="22"/>
      <c r="O164" s="22"/>
      <c r="P164" s="22"/>
      <c r="Q164" s="22"/>
      <c r="R164" s="22"/>
      <c r="S164" s="22"/>
      <c r="T164" s="22"/>
      <c r="U164" s="22"/>
      <c r="V164" s="22"/>
      <c r="W164" s="22"/>
      <c r="X164" s="22"/>
      <c r="Y164" s="22"/>
      <c r="Z164" s="22"/>
      <c r="AA164" s="22"/>
      <c r="AB164" s="42"/>
      <c r="AC164" s="17"/>
      <c r="AD164" s="17"/>
      <c r="AE164" s="17"/>
      <c r="AF164" s="17"/>
      <c r="AG164" s="17"/>
      <c r="AH164" s="17"/>
      <c r="AI164" s="17"/>
      <c r="AJ164" s="17"/>
      <c r="AK164" s="17"/>
      <c r="AL164" s="17"/>
      <c r="AM164" s="17"/>
      <c r="AN164" s="17"/>
      <c r="AO164" s="17"/>
      <c r="AP164" s="17"/>
      <c r="AQ164" s="17"/>
      <c r="AR164" s="17"/>
      <c r="AS164" s="17"/>
      <c r="AT164" s="17"/>
      <c r="AU164" s="17"/>
      <c r="AV164" s="17"/>
      <c r="AW164" s="17"/>
      <c r="AX164" s="17"/>
      <c r="AY164" s="17"/>
      <c r="AZ164" s="17"/>
      <c r="BA164" s="17"/>
      <c r="BB164" s="17"/>
      <c r="BC164" s="17"/>
      <c r="BD164" s="17"/>
      <c r="BE164" s="17"/>
      <c r="BF164" s="17"/>
      <c r="BG164" s="17"/>
      <c r="BH164" s="17"/>
      <c r="BI164" s="17"/>
      <c r="BJ164" s="17"/>
      <c r="BK164" s="17"/>
      <c r="BL164" s="17"/>
      <c r="BM164" s="17"/>
      <c r="BN164" s="17"/>
      <c r="BO164" s="17"/>
      <c r="BP164" s="17"/>
      <c r="BQ164" s="17"/>
      <c r="BR164" s="17"/>
      <c r="BS164" s="17"/>
      <c r="BT164" s="17"/>
      <c r="BU164" s="17"/>
      <c r="BV164" s="17"/>
      <c r="BW164" s="17"/>
      <c r="BX164" s="17"/>
      <c r="BY164" s="17"/>
      <c r="BZ164" s="17"/>
      <c r="CA164" s="17"/>
      <c r="CB164" s="17"/>
      <c r="CC164" s="17"/>
      <c r="CD164" s="17"/>
      <c r="CE164" s="17"/>
      <c r="CF164" s="17"/>
      <c r="CG164" s="17"/>
      <c r="CH164" s="17"/>
      <c r="CI164" s="17"/>
      <c r="CJ164" s="17"/>
      <c r="CK164" s="17"/>
      <c r="CL164" s="17"/>
      <c r="CM164" s="17"/>
      <c r="CN164" s="17"/>
      <c r="CO164" s="17"/>
      <c r="CP164" s="17"/>
      <c r="CQ164" s="17"/>
      <c r="CR164" s="17"/>
      <c r="CS164" s="17"/>
      <c r="CT164" s="17"/>
      <c r="CU164" s="17"/>
      <c r="CV164" s="17"/>
      <c r="CW164" s="17"/>
      <c r="CX164" s="17"/>
      <c r="CY164" s="17"/>
      <c r="CZ164" s="17"/>
      <c r="DA164" s="17"/>
      <c r="DB164" s="17"/>
      <c r="DC164" s="17"/>
      <c r="DD164" s="17"/>
      <c r="DE164" s="17"/>
      <c r="DF164" s="17"/>
      <c r="DG164" s="17"/>
      <c r="DH164" s="17"/>
      <c r="DI164" s="17"/>
      <c r="DJ164" s="17"/>
      <c r="DK164" s="17"/>
      <c r="DL164" s="17"/>
      <c r="DM164" s="17"/>
      <c r="DN164" s="17"/>
      <c r="DO164" s="17"/>
      <c r="DP164" s="17"/>
      <c r="DQ164" s="17"/>
      <c r="DR164" s="17"/>
      <c r="DS164" s="17"/>
      <c r="DT164" s="17"/>
      <c r="DU164" s="17"/>
      <c r="DV164" s="17"/>
      <c r="DW164" s="17"/>
      <c r="DX164" s="17"/>
      <c r="DY164" s="17"/>
      <c r="DZ164" s="17"/>
      <c r="EA164" s="17"/>
      <c r="EB164" s="17"/>
      <c r="EC164" s="17"/>
      <c r="ED164" s="17"/>
      <c r="EE164" s="17"/>
      <c r="EF164" s="17"/>
      <c r="EG164" s="17"/>
      <c r="EH164" s="17"/>
      <c r="EI164" s="17"/>
      <c r="EJ164" s="17"/>
      <c r="EK164" s="17"/>
      <c r="EL164" s="17"/>
      <c r="EM164" s="17"/>
      <c r="EN164" s="17"/>
      <c r="EO164" s="17"/>
      <c r="EP164" s="17"/>
      <c r="EQ164" s="17"/>
      <c r="ER164" s="17"/>
      <c r="ES164" s="17"/>
      <c r="ET164" s="17"/>
      <c r="EU164" s="17"/>
      <c r="EV164" s="17"/>
      <c r="EW164" s="17"/>
      <c r="EX164" s="17"/>
      <c r="EY164" s="17"/>
      <c r="EZ164" s="17"/>
      <c r="FA164" s="17"/>
      <c r="FB164" s="17"/>
      <c r="FC164" s="17"/>
      <c r="FD164" s="17"/>
      <c r="FE164" s="17"/>
      <c r="FF164" s="17"/>
      <c r="FG164" s="17"/>
      <c r="FH164" s="17"/>
      <c r="FI164" s="17"/>
      <c r="FJ164" s="17"/>
      <c r="FK164" s="17"/>
      <c r="FL164" s="17"/>
      <c r="FM164" s="17"/>
      <c r="FN164" s="17"/>
      <c r="FO164" s="17"/>
      <c r="FP164" s="17"/>
      <c r="FQ164" s="17"/>
      <c r="FR164" s="17"/>
      <c r="FS164" s="17"/>
      <c r="FT164" s="17"/>
      <c r="FU164" s="17"/>
      <c r="FV164" s="17"/>
      <c r="FW164" s="17"/>
      <c r="FX164" s="17"/>
      <c r="FY164" s="17"/>
      <c r="FZ164" s="17"/>
      <c r="GA164" s="17"/>
      <c r="GB164" s="17"/>
      <c r="GC164" s="17"/>
      <c r="GD164" s="17"/>
      <c r="GE164" s="17"/>
      <c r="GF164" s="17"/>
      <c r="GG164" s="17"/>
      <c r="GH164" s="17"/>
      <c r="GI164" s="17"/>
      <c r="GJ164" s="17"/>
      <c r="GK164" s="17"/>
      <c r="GL164" s="17"/>
      <c r="GM164" s="17"/>
      <c r="GN164" s="17"/>
      <c r="GO164" s="17"/>
      <c r="GP164" s="17"/>
      <c r="GQ164" s="17"/>
      <c r="GR164" s="17"/>
      <c r="GS164" s="17"/>
      <c r="GT164" s="17"/>
      <c r="GU164" s="17"/>
      <c r="GV164" s="17"/>
      <c r="GW164" s="17"/>
      <c r="GX164" s="17"/>
      <c r="GY164" s="17"/>
      <c r="GZ164" s="17"/>
      <c r="HA164" s="17"/>
      <c r="HB164" s="17"/>
      <c r="HC164" s="17"/>
      <c r="HD164" s="17"/>
      <c r="HE164" s="17"/>
      <c r="HF164" s="17"/>
      <c r="HG164" s="17"/>
      <c r="HH164" s="17"/>
      <c r="HI164" s="17"/>
      <c r="HJ164" s="17"/>
      <c r="HK164" s="17"/>
      <c r="HL164" s="17"/>
      <c r="HM164" s="17"/>
      <c r="HN164" s="17"/>
      <c r="HO164" s="17"/>
      <c r="HP164" s="17"/>
      <c r="HQ164" s="17"/>
      <c r="HR164" s="17"/>
      <c r="HS164" s="17"/>
      <c r="HT164" s="17"/>
      <c r="HU164" s="17"/>
      <c r="HV164" s="17"/>
    </row>
    <row r="165" spans="1:230" s="23" customFormat="1" ht="15" customHeight="1">
      <c r="A165" s="42"/>
      <c r="B165" s="17"/>
      <c r="C165" s="22"/>
      <c r="D165" s="22"/>
      <c r="E165" s="17"/>
      <c r="F165" s="17"/>
      <c r="G165" s="17"/>
      <c r="H165" s="17"/>
      <c r="I165" s="17"/>
      <c r="J165" s="17"/>
      <c r="K165" s="80"/>
      <c r="L165" s="80"/>
      <c r="M165" s="22"/>
      <c r="N165" s="22"/>
      <c r="O165" s="22"/>
      <c r="P165" s="22"/>
      <c r="Q165" s="22"/>
      <c r="R165" s="22"/>
      <c r="S165" s="22"/>
      <c r="T165" s="22"/>
      <c r="U165" s="22"/>
      <c r="V165" s="22"/>
      <c r="W165" s="22"/>
      <c r="X165" s="22"/>
      <c r="Y165" s="22"/>
      <c r="Z165" s="22"/>
      <c r="AA165" s="22"/>
      <c r="AB165" s="42"/>
      <c r="AC165" s="17"/>
      <c r="AD165" s="17"/>
      <c r="AE165" s="17"/>
      <c r="AF165" s="17"/>
      <c r="AG165" s="17"/>
      <c r="AH165" s="17"/>
      <c r="AI165" s="17"/>
      <c r="AJ165" s="17"/>
      <c r="AK165" s="17"/>
      <c r="AL165" s="17"/>
      <c r="AM165" s="17"/>
      <c r="AN165" s="17"/>
      <c r="AO165" s="17"/>
      <c r="AP165" s="17"/>
      <c r="AQ165" s="17"/>
      <c r="AR165" s="17"/>
      <c r="AS165" s="17"/>
      <c r="AT165" s="17"/>
      <c r="AU165" s="17"/>
      <c r="AV165" s="17"/>
      <c r="AW165" s="17"/>
      <c r="AX165" s="17"/>
      <c r="AY165" s="17"/>
      <c r="AZ165" s="17"/>
      <c r="BA165" s="17"/>
      <c r="BB165" s="17"/>
      <c r="BC165" s="17"/>
      <c r="BD165" s="17"/>
      <c r="BE165" s="17"/>
      <c r="BF165" s="17"/>
      <c r="BG165" s="17"/>
      <c r="BH165" s="17"/>
      <c r="BI165" s="17"/>
      <c r="BJ165" s="17"/>
      <c r="BK165" s="17"/>
      <c r="BL165" s="17"/>
      <c r="BM165" s="17"/>
      <c r="BN165" s="17"/>
      <c r="BO165" s="17"/>
      <c r="BP165" s="17"/>
      <c r="BQ165" s="17"/>
      <c r="BR165" s="17"/>
      <c r="BS165" s="17"/>
      <c r="BT165" s="17"/>
      <c r="BU165" s="17"/>
      <c r="BV165" s="17"/>
      <c r="BW165" s="17"/>
      <c r="BX165" s="17"/>
      <c r="BY165" s="17"/>
      <c r="BZ165" s="17"/>
      <c r="CA165" s="17"/>
      <c r="CB165" s="17"/>
      <c r="CC165" s="17"/>
      <c r="CD165" s="17"/>
      <c r="CE165" s="17"/>
      <c r="CF165" s="17"/>
      <c r="CG165" s="17"/>
      <c r="CH165" s="17"/>
      <c r="CI165" s="17"/>
      <c r="CJ165" s="17"/>
      <c r="CK165" s="17"/>
      <c r="CL165" s="17"/>
      <c r="CM165" s="17"/>
      <c r="CN165" s="17"/>
      <c r="CO165" s="17"/>
      <c r="CP165" s="17"/>
      <c r="CQ165" s="17"/>
      <c r="CR165" s="17"/>
      <c r="CS165" s="17"/>
      <c r="CT165" s="17"/>
      <c r="CU165" s="17"/>
      <c r="CV165" s="17"/>
      <c r="CW165" s="17"/>
      <c r="CX165" s="17"/>
      <c r="CY165" s="17"/>
      <c r="CZ165" s="17"/>
      <c r="DA165" s="17"/>
      <c r="DB165" s="17"/>
      <c r="DC165" s="17"/>
      <c r="DD165" s="17"/>
      <c r="DE165" s="17"/>
      <c r="DF165" s="17"/>
      <c r="DG165" s="17"/>
      <c r="DH165" s="17"/>
      <c r="DI165" s="17"/>
      <c r="DJ165" s="17"/>
      <c r="DK165" s="17"/>
      <c r="DL165" s="17"/>
      <c r="DM165" s="17"/>
      <c r="DN165" s="17"/>
      <c r="DO165" s="17"/>
      <c r="DP165" s="17"/>
      <c r="DQ165" s="17"/>
      <c r="DR165" s="17"/>
      <c r="DS165" s="17"/>
      <c r="DT165" s="17"/>
      <c r="DU165" s="17"/>
      <c r="DV165" s="17"/>
      <c r="DW165" s="17"/>
      <c r="DX165" s="17"/>
      <c r="DY165" s="17"/>
      <c r="DZ165" s="17"/>
      <c r="EA165" s="17"/>
      <c r="EB165" s="17"/>
      <c r="EC165" s="17"/>
      <c r="ED165" s="17"/>
      <c r="EE165" s="17"/>
      <c r="EF165" s="17"/>
      <c r="EG165" s="17"/>
      <c r="EH165" s="17"/>
      <c r="EI165" s="17"/>
      <c r="EJ165" s="17"/>
      <c r="EK165" s="17"/>
      <c r="EL165" s="17"/>
      <c r="EM165" s="17"/>
      <c r="EN165" s="17"/>
      <c r="EO165" s="17"/>
      <c r="EP165" s="17"/>
      <c r="EQ165" s="17"/>
      <c r="ER165" s="17"/>
      <c r="ES165" s="17"/>
      <c r="ET165" s="17"/>
      <c r="EU165" s="17"/>
      <c r="EV165" s="17"/>
      <c r="EW165" s="17"/>
      <c r="EX165" s="17"/>
      <c r="EY165" s="17"/>
      <c r="EZ165" s="17"/>
      <c r="FA165" s="17"/>
      <c r="FB165" s="17"/>
      <c r="FC165" s="17"/>
      <c r="FD165" s="17"/>
      <c r="FE165" s="17"/>
      <c r="FF165" s="17"/>
      <c r="FG165" s="17"/>
      <c r="FH165" s="17"/>
      <c r="FI165" s="17"/>
      <c r="FJ165" s="17"/>
      <c r="FK165" s="17"/>
      <c r="FL165" s="17"/>
      <c r="FM165" s="17"/>
      <c r="FN165" s="17"/>
      <c r="FO165" s="17"/>
      <c r="FP165" s="17"/>
      <c r="FQ165" s="17"/>
      <c r="FR165" s="17"/>
      <c r="FS165" s="17"/>
      <c r="FT165" s="17"/>
      <c r="FU165" s="17"/>
      <c r="FV165" s="17"/>
      <c r="FW165" s="17"/>
      <c r="FX165" s="17"/>
      <c r="FY165" s="17"/>
      <c r="FZ165" s="17"/>
      <c r="GA165" s="17"/>
      <c r="GB165" s="17"/>
      <c r="GC165" s="17"/>
      <c r="GD165" s="17"/>
      <c r="GE165" s="17"/>
      <c r="GF165" s="17"/>
      <c r="GG165" s="17"/>
      <c r="GH165" s="17"/>
      <c r="GI165" s="17"/>
      <c r="GJ165" s="17"/>
      <c r="GK165" s="17"/>
      <c r="GL165" s="17"/>
      <c r="GM165" s="17"/>
      <c r="GN165" s="17"/>
      <c r="GO165" s="17"/>
      <c r="GP165" s="17"/>
      <c r="GQ165" s="17"/>
      <c r="GR165" s="17"/>
      <c r="GS165" s="17"/>
      <c r="GT165" s="17"/>
      <c r="GU165" s="17"/>
      <c r="GV165" s="17"/>
      <c r="GW165" s="17"/>
      <c r="GX165" s="17"/>
      <c r="GY165" s="17"/>
      <c r="GZ165" s="17"/>
      <c r="HA165" s="17"/>
      <c r="HB165" s="17"/>
      <c r="HC165" s="17"/>
      <c r="HD165" s="17"/>
      <c r="HE165" s="17"/>
      <c r="HF165" s="17"/>
      <c r="HG165" s="17"/>
      <c r="HH165" s="17"/>
      <c r="HI165" s="17"/>
      <c r="HJ165" s="17"/>
      <c r="HK165" s="17"/>
      <c r="HL165" s="17"/>
      <c r="HM165" s="17"/>
      <c r="HN165" s="17"/>
      <c r="HO165" s="17"/>
      <c r="HP165" s="17"/>
      <c r="HQ165" s="17"/>
      <c r="HR165" s="17"/>
      <c r="HS165" s="17"/>
      <c r="HT165" s="17"/>
      <c r="HU165" s="17"/>
      <c r="HV165" s="17"/>
    </row>
    <row r="166" spans="1:230" s="23" customFormat="1" ht="15" customHeight="1">
      <c r="A166" s="42"/>
      <c r="B166" s="17"/>
      <c r="C166" s="121"/>
      <c r="D166" s="20"/>
      <c r="E166" s="20"/>
      <c r="F166" s="15"/>
      <c r="G166" s="20"/>
      <c r="H166" s="20"/>
      <c r="I166" s="20"/>
      <c r="J166" s="20"/>
      <c r="K166" s="80"/>
      <c r="L166" s="80"/>
      <c r="M166" s="22"/>
      <c r="N166" s="22"/>
      <c r="O166" s="22"/>
      <c r="P166" s="22"/>
      <c r="Q166" s="22"/>
      <c r="R166" s="22"/>
      <c r="S166" s="22"/>
      <c r="T166" s="22"/>
      <c r="U166" s="22"/>
      <c r="V166" s="22"/>
      <c r="W166" s="22"/>
      <c r="X166" s="22"/>
      <c r="Y166" s="22"/>
      <c r="Z166" s="22"/>
      <c r="AA166" s="22"/>
      <c r="AB166" s="42"/>
      <c r="AC166" s="17"/>
      <c r="AD166" s="17"/>
      <c r="AE166" s="17"/>
      <c r="AF166" s="17"/>
      <c r="AG166" s="17"/>
      <c r="AH166" s="17"/>
      <c r="AI166" s="17"/>
      <c r="AJ166" s="17"/>
      <c r="AK166" s="17"/>
      <c r="AL166" s="17"/>
      <c r="AM166" s="17"/>
      <c r="AN166" s="17"/>
      <c r="AO166" s="17"/>
      <c r="AP166" s="17"/>
      <c r="AQ166" s="17"/>
      <c r="AR166" s="17"/>
      <c r="AS166" s="17"/>
      <c r="AT166" s="17"/>
      <c r="AU166" s="17"/>
      <c r="AV166" s="17"/>
      <c r="AW166" s="17"/>
      <c r="AX166" s="17"/>
      <c r="AY166" s="17"/>
      <c r="AZ166" s="17"/>
      <c r="BA166" s="17"/>
      <c r="BB166" s="17"/>
      <c r="BC166" s="17"/>
      <c r="BD166" s="17"/>
      <c r="BE166" s="17"/>
      <c r="BF166" s="17"/>
      <c r="BG166" s="17"/>
      <c r="BH166" s="17"/>
      <c r="BI166" s="17"/>
      <c r="BJ166" s="17"/>
      <c r="BK166" s="17"/>
      <c r="BL166" s="17"/>
      <c r="BM166" s="17"/>
      <c r="BN166" s="17"/>
      <c r="BO166" s="17"/>
      <c r="BP166" s="17"/>
      <c r="BQ166" s="17"/>
      <c r="BR166" s="17"/>
      <c r="BS166" s="17"/>
      <c r="BT166" s="17"/>
      <c r="BU166" s="17"/>
      <c r="BV166" s="17"/>
      <c r="BW166" s="17"/>
      <c r="BX166" s="17"/>
      <c r="BY166" s="17"/>
      <c r="BZ166" s="17"/>
      <c r="CA166" s="17"/>
      <c r="CB166" s="17"/>
      <c r="CC166" s="17"/>
      <c r="CD166" s="17"/>
      <c r="CE166" s="17"/>
      <c r="CF166" s="17"/>
      <c r="CG166" s="17"/>
      <c r="CH166" s="17"/>
      <c r="CI166" s="17"/>
      <c r="CJ166" s="17"/>
      <c r="CK166" s="17"/>
      <c r="CL166" s="17"/>
      <c r="CM166" s="17"/>
      <c r="CN166" s="17"/>
      <c r="CO166" s="17"/>
      <c r="CP166" s="17"/>
      <c r="CQ166" s="17"/>
      <c r="CR166" s="17"/>
      <c r="CS166" s="17"/>
      <c r="CT166" s="17"/>
      <c r="CU166" s="17"/>
      <c r="CV166" s="17"/>
      <c r="CW166" s="17"/>
      <c r="CX166" s="17"/>
      <c r="CY166" s="17"/>
      <c r="CZ166" s="17"/>
      <c r="DA166" s="17"/>
      <c r="DB166" s="17"/>
      <c r="DC166" s="17"/>
      <c r="DD166" s="17"/>
      <c r="DE166" s="17"/>
      <c r="DF166" s="17"/>
      <c r="DG166" s="17"/>
      <c r="DH166" s="17"/>
      <c r="DI166" s="17"/>
      <c r="DJ166" s="17"/>
      <c r="DK166" s="17"/>
      <c r="DL166" s="17"/>
      <c r="DM166" s="17"/>
      <c r="DN166" s="17"/>
      <c r="DO166" s="17"/>
      <c r="DP166" s="17"/>
      <c r="DQ166" s="17"/>
      <c r="DR166" s="17"/>
      <c r="DS166" s="17"/>
      <c r="DT166" s="17"/>
      <c r="DU166" s="17"/>
      <c r="DV166" s="17"/>
      <c r="DW166" s="17"/>
      <c r="DX166" s="17"/>
      <c r="DY166" s="17"/>
      <c r="DZ166" s="17"/>
      <c r="EA166" s="17"/>
      <c r="EB166" s="17"/>
      <c r="EC166" s="17"/>
      <c r="ED166" s="17"/>
      <c r="EE166" s="17"/>
      <c r="EF166" s="17"/>
      <c r="EG166" s="17"/>
      <c r="EH166" s="17"/>
      <c r="EI166" s="17"/>
      <c r="EJ166" s="17"/>
      <c r="EK166" s="17"/>
      <c r="EL166" s="17"/>
      <c r="EM166" s="17"/>
      <c r="EN166" s="17"/>
      <c r="EO166" s="17"/>
      <c r="EP166" s="17"/>
      <c r="EQ166" s="17"/>
      <c r="ER166" s="17"/>
      <c r="ES166" s="17"/>
      <c r="ET166" s="17"/>
      <c r="EU166" s="17"/>
      <c r="EV166" s="17"/>
      <c r="EW166" s="17"/>
      <c r="EX166" s="17"/>
      <c r="EY166" s="17"/>
      <c r="EZ166" s="17"/>
      <c r="FA166" s="17"/>
      <c r="FB166" s="17"/>
      <c r="FC166" s="17"/>
      <c r="FD166" s="17"/>
      <c r="FE166" s="17"/>
      <c r="FF166" s="17"/>
      <c r="FG166" s="17"/>
      <c r="FH166" s="17"/>
      <c r="FI166" s="17"/>
      <c r="FJ166" s="17"/>
      <c r="FK166" s="17"/>
      <c r="FL166" s="17"/>
      <c r="FM166" s="17"/>
      <c r="FN166" s="17"/>
      <c r="FO166" s="17"/>
      <c r="FP166" s="17"/>
      <c r="FQ166" s="17"/>
      <c r="FR166" s="17"/>
      <c r="FS166" s="17"/>
      <c r="FT166" s="17"/>
      <c r="FU166" s="17"/>
      <c r="FV166" s="17"/>
      <c r="FW166" s="17"/>
      <c r="FX166" s="17"/>
      <c r="FY166" s="17"/>
      <c r="FZ166" s="17"/>
      <c r="GA166" s="17"/>
      <c r="GB166" s="17"/>
      <c r="GC166" s="17"/>
      <c r="GD166" s="17"/>
      <c r="GE166" s="17"/>
      <c r="GF166" s="17"/>
      <c r="GG166" s="17"/>
      <c r="GH166" s="17"/>
      <c r="GI166" s="17"/>
      <c r="GJ166" s="17"/>
      <c r="GK166" s="17"/>
      <c r="GL166" s="17"/>
      <c r="GM166" s="17"/>
      <c r="GN166" s="17"/>
      <c r="GO166" s="17"/>
      <c r="GP166" s="17"/>
      <c r="GQ166" s="17"/>
      <c r="GR166" s="17"/>
      <c r="GS166" s="17"/>
      <c r="GT166" s="17"/>
      <c r="GU166" s="17"/>
      <c r="GV166" s="17"/>
      <c r="GW166" s="17"/>
      <c r="GX166" s="17"/>
      <c r="GY166" s="17"/>
      <c r="GZ166" s="17"/>
      <c r="HA166" s="17"/>
      <c r="HB166" s="17"/>
      <c r="HC166" s="17"/>
      <c r="HD166" s="17"/>
      <c r="HE166" s="17"/>
      <c r="HF166" s="17"/>
      <c r="HG166" s="17"/>
      <c r="HH166" s="17"/>
      <c r="HI166" s="17"/>
      <c r="HJ166" s="17"/>
      <c r="HK166" s="17"/>
      <c r="HL166" s="17"/>
      <c r="HM166" s="17"/>
      <c r="HN166" s="17"/>
      <c r="HO166" s="17"/>
      <c r="HP166" s="17"/>
      <c r="HQ166" s="17"/>
      <c r="HR166" s="17"/>
      <c r="HS166" s="17"/>
      <c r="HT166" s="17"/>
      <c r="HU166" s="17"/>
      <c r="HV166" s="17"/>
    </row>
    <row r="167" spans="1:230" s="23" customFormat="1" ht="15" customHeight="1">
      <c r="A167" s="42"/>
      <c r="B167" s="17"/>
      <c r="C167" s="45"/>
      <c r="D167" s="125" t="s">
        <v>541</v>
      </c>
      <c r="E167" s="55"/>
      <c r="F167" s="54"/>
      <c r="G167" s="54"/>
      <c r="H167" s="55"/>
      <c r="I167" s="125"/>
      <c r="J167" s="55"/>
      <c r="K167" s="80"/>
      <c r="L167" s="80"/>
      <c r="M167" s="22"/>
      <c r="N167" s="22"/>
      <c r="O167" s="22"/>
      <c r="P167" s="22"/>
      <c r="Q167" s="22"/>
      <c r="R167" s="22"/>
      <c r="S167" s="22"/>
      <c r="T167" s="22"/>
      <c r="U167" s="22"/>
      <c r="V167" s="22"/>
      <c r="W167" s="22"/>
      <c r="X167" s="22"/>
      <c r="Y167" s="22"/>
      <c r="Z167" s="22"/>
      <c r="AA167" s="22"/>
      <c r="AB167" s="42"/>
      <c r="AC167" s="17"/>
      <c r="AD167" s="17"/>
      <c r="AE167" s="17"/>
      <c r="AF167" s="17"/>
      <c r="AG167" s="17"/>
      <c r="AH167" s="17"/>
      <c r="AI167" s="17"/>
      <c r="AJ167" s="17"/>
      <c r="AK167" s="17"/>
      <c r="AL167" s="17"/>
      <c r="AM167" s="17"/>
      <c r="AN167" s="17"/>
      <c r="AO167" s="17"/>
      <c r="AP167" s="17"/>
      <c r="AQ167" s="17"/>
      <c r="AR167" s="17"/>
      <c r="AS167" s="17"/>
      <c r="AT167" s="17"/>
      <c r="AU167" s="17"/>
      <c r="AV167" s="17"/>
      <c r="AW167" s="17"/>
      <c r="AX167" s="17"/>
      <c r="AY167" s="17"/>
      <c r="AZ167" s="17"/>
      <c r="BA167" s="17"/>
      <c r="BB167" s="17"/>
      <c r="BC167" s="17"/>
      <c r="BD167" s="17"/>
      <c r="BE167" s="17"/>
      <c r="BF167" s="17"/>
      <c r="BG167" s="17"/>
      <c r="BH167" s="17"/>
      <c r="BI167" s="17"/>
      <c r="BJ167" s="17"/>
      <c r="BK167" s="17"/>
      <c r="BL167" s="17"/>
      <c r="BM167" s="17"/>
      <c r="BN167" s="17"/>
      <c r="BO167" s="17"/>
      <c r="BP167" s="17"/>
      <c r="BQ167" s="17"/>
      <c r="BR167" s="17"/>
      <c r="BS167" s="17"/>
      <c r="BT167" s="17"/>
      <c r="BU167" s="17"/>
      <c r="BV167" s="17"/>
      <c r="BW167" s="17"/>
      <c r="BX167" s="17"/>
      <c r="BY167" s="17"/>
      <c r="BZ167" s="17"/>
      <c r="CA167" s="17"/>
      <c r="CB167" s="17"/>
      <c r="CC167" s="17"/>
      <c r="CD167" s="17"/>
      <c r="CE167" s="17"/>
      <c r="CF167" s="17"/>
      <c r="CG167" s="17"/>
      <c r="CH167" s="17"/>
      <c r="CI167" s="17"/>
      <c r="CJ167" s="17"/>
      <c r="CK167" s="17"/>
      <c r="CL167" s="17"/>
      <c r="CM167" s="17"/>
      <c r="CN167" s="17"/>
      <c r="CO167" s="17"/>
      <c r="CP167" s="17"/>
      <c r="CQ167" s="17"/>
      <c r="CR167" s="17"/>
      <c r="CS167" s="17"/>
      <c r="CT167" s="17"/>
      <c r="CU167" s="17"/>
      <c r="CV167" s="17"/>
      <c r="CW167" s="17"/>
      <c r="CX167" s="17"/>
      <c r="CY167" s="17"/>
      <c r="CZ167" s="17"/>
      <c r="DA167" s="17"/>
      <c r="DB167" s="17"/>
      <c r="DC167" s="17"/>
      <c r="DD167" s="17"/>
      <c r="DE167" s="17"/>
      <c r="DF167" s="17"/>
      <c r="DG167" s="17"/>
      <c r="DH167" s="17"/>
      <c r="DI167" s="17"/>
      <c r="DJ167" s="17"/>
      <c r="DK167" s="17"/>
      <c r="DL167" s="17"/>
      <c r="DM167" s="17"/>
      <c r="DN167" s="17"/>
      <c r="DO167" s="17"/>
      <c r="DP167" s="17"/>
      <c r="DQ167" s="17"/>
      <c r="DR167" s="17"/>
      <c r="DS167" s="17"/>
      <c r="DT167" s="17"/>
      <c r="DU167" s="17"/>
      <c r="DV167" s="17"/>
      <c r="DW167" s="17"/>
      <c r="DX167" s="17"/>
      <c r="DY167" s="17"/>
      <c r="DZ167" s="17"/>
      <c r="EA167" s="17"/>
      <c r="EB167" s="17"/>
      <c r="EC167" s="17"/>
      <c r="ED167" s="17"/>
      <c r="EE167" s="17"/>
      <c r="EF167" s="17"/>
      <c r="EG167" s="17"/>
      <c r="EH167" s="17"/>
      <c r="EI167" s="17"/>
      <c r="EJ167" s="17"/>
      <c r="EK167" s="17"/>
      <c r="EL167" s="17"/>
      <c r="EM167" s="17"/>
      <c r="EN167" s="17"/>
      <c r="EO167" s="17"/>
      <c r="EP167" s="17"/>
      <c r="EQ167" s="17"/>
      <c r="ER167" s="17"/>
      <c r="ES167" s="17"/>
      <c r="ET167" s="17"/>
      <c r="EU167" s="17"/>
      <c r="EV167" s="17"/>
      <c r="EW167" s="17"/>
      <c r="EX167" s="17"/>
      <c r="EY167" s="17"/>
      <c r="EZ167" s="17"/>
      <c r="FA167" s="17"/>
      <c r="FB167" s="17"/>
      <c r="FC167" s="17"/>
      <c r="FD167" s="17"/>
      <c r="FE167" s="17"/>
      <c r="FF167" s="17"/>
      <c r="FG167" s="17"/>
      <c r="FH167" s="17"/>
      <c r="FI167" s="17"/>
      <c r="FJ167" s="17"/>
      <c r="FK167" s="17"/>
      <c r="FL167" s="17"/>
      <c r="FM167" s="17"/>
      <c r="FN167" s="17"/>
      <c r="FO167" s="17"/>
      <c r="FP167" s="17"/>
      <c r="FQ167" s="17"/>
      <c r="FR167" s="17"/>
      <c r="FS167" s="17"/>
      <c r="FT167" s="17"/>
      <c r="FU167" s="17"/>
      <c r="FV167" s="17"/>
      <c r="FW167" s="17"/>
      <c r="FX167" s="17"/>
      <c r="FY167" s="17"/>
      <c r="FZ167" s="17"/>
      <c r="GA167" s="17"/>
      <c r="GB167" s="17"/>
      <c r="GC167" s="17"/>
      <c r="GD167" s="17"/>
      <c r="GE167" s="17"/>
      <c r="GF167" s="17"/>
      <c r="GG167" s="17"/>
      <c r="GH167" s="17"/>
      <c r="GI167" s="17"/>
      <c r="GJ167" s="17"/>
      <c r="GK167" s="17"/>
      <c r="GL167" s="17"/>
      <c r="GM167" s="17"/>
      <c r="GN167" s="17"/>
      <c r="GO167" s="17"/>
      <c r="GP167" s="17"/>
      <c r="GQ167" s="17"/>
      <c r="GR167" s="17"/>
      <c r="GS167" s="17"/>
      <c r="GT167" s="17"/>
      <c r="GU167" s="17"/>
      <c r="GV167" s="17"/>
      <c r="GW167" s="17"/>
      <c r="GX167" s="17"/>
      <c r="GY167" s="17"/>
      <c r="GZ167" s="17"/>
      <c r="HA167" s="17"/>
      <c r="HB167" s="17"/>
      <c r="HC167" s="17"/>
      <c r="HD167" s="17"/>
      <c r="HE167" s="17"/>
      <c r="HF167" s="17"/>
      <c r="HG167" s="17"/>
      <c r="HH167" s="17"/>
      <c r="HI167" s="17"/>
      <c r="HJ167" s="17"/>
      <c r="HK167" s="17"/>
      <c r="HL167" s="17"/>
      <c r="HM167" s="17"/>
      <c r="HN167" s="17"/>
      <c r="HO167" s="17"/>
      <c r="HP167" s="17"/>
      <c r="HQ167" s="17"/>
      <c r="HR167" s="17"/>
      <c r="HS167" s="17"/>
      <c r="HT167" s="17"/>
      <c r="HU167" s="17"/>
      <c r="HV167" s="17"/>
    </row>
    <row r="168" spans="1:230" s="23" customFormat="1" ht="15" customHeight="1">
      <c r="A168" s="42"/>
      <c r="B168" s="17"/>
      <c r="C168" s="45"/>
      <c r="D168" s="49"/>
      <c r="E168" s="45"/>
      <c r="F168" s="49"/>
      <c r="G168" s="49"/>
      <c r="H168" s="45"/>
      <c r="I168" s="45"/>
      <c r="J168" s="20"/>
      <c r="K168" s="80"/>
      <c r="L168" s="80"/>
      <c r="M168" s="22"/>
      <c r="N168" s="22"/>
      <c r="O168" s="22"/>
      <c r="P168" s="22"/>
      <c r="Q168" s="22"/>
      <c r="R168" s="22"/>
      <c r="S168" s="22"/>
      <c r="T168" s="22"/>
      <c r="U168" s="22"/>
      <c r="V168" s="22"/>
      <c r="W168" s="22"/>
      <c r="X168" s="22"/>
      <c r="Y168" s="22"/>
      <c r="Z168" s="22"/>
      <c r="AA168" s="22"/>
      <c r="AB168" s="42"/>
      <c r="AC168" s="17"/>
      <c r="AD168" s="17"/>
      <c r="AE168" s="17"/>
      <c r="AF168" s="17"/>
      <c r="AG168" s="17"/>
      <c r="AH168" s="17"/>
      <c r="AI168" s="17"/>
      <c r="AJ168" s="17"/>
      <c r="AK168" s="17"/>
      <c r="AL168" s="17"/>
      <c r="AM168" s="17"/>
      <c r="AN168" s="17"/>
      <c r="AO168" s="17"/>
      <c r="AP168" s="17"/>
      <c r="AQ168" s="17"/>
      <c r="AR168" s="17"/>
      <c r="AS168" s="17"/>
      <c r="AT168" s="17"/>
      <c r="AU168" s="17"/>
      <c r="AV168" s="17"/>
      <c r="AW168" s="17"/>
      <c r="AX168" s="17"/>
      <c r="AY168" s="17"/>
      <c r="AZ168" s="17"/>
      <c r="BA168" s="17"/>
      <c r="BB168" s="17"/>
      <c r="BC168" s="17"/>
      <c r="BD168" s="17"/>
      <c r="BE168" s="17"/>
      <c r="BF168" s="17"/>
      <c r="BG168" s="17"/>
      <c r="BH168" s="17"/>
      <c r="BI168" s="17"/>
      <c r="BJ168" s="17"/>
      <c r="BK168" s="17"/>
      <c r="BL168" s="17"/>
      <c r="BM168" s="17"/>
      <c r="BN168" s="17"/>
      <c r="BO168" s="17"/>
      <c r="BP168" s="17"/>
      <c r="BQ168" s="17"/>
      <c r="BR168" s="17"/>
      <c r="BS168" s="17"/>
      <c r="BT168" s="17"/>
      <c r="BU168" s="17"/>
      <c r="BV168" s="17"/>
      <c r="BW168" s="17"/>
      <c r="BX168" s="17"/>
      <c r="BY168" s="17"/>
      <c r="BZ168" s="17"/>
      <c r="CA168" s="17"/>
      <c r="CB168" s="17"/>
      <c r="CC168" s="17"/>
      <c r="CD168" s="17"/>
      <c r="CE168" s="17"/>
      <c r="CF168" s="17"/>
      <c r="CG168" s="17"/>
      <c r="CH168" s="17"/>
      <c r="CI168" s="17"/>
      <c r="CJ168" s="17"/>
      <c r="CK168" s="17"/>
      <c r="CL168" s="17"/>
      <c r="CM168" s="17"/>
      <c r="CN168" s="17"/>
      <c r="CO168" s="17"/>
      <c r="CP168" s="17"/>
      <c r="CQ168" s="17"/>
      <c r="CR168" s="17"/>
      <c r="CS168" s="17"/>
      <c r="CT168" s="17"/>
      <c r="CU168" s="17"/>
      <c r="CV168" s="17"/>
      <c r="CW168" s="17"/>
      <c r="CX168" s="17"/>
      <c r="CY168" s="17"/>
      <c r="CZ168" s="17"/>
      <c r="DA168" s="17"/>
      <c r="DB168" s="17"/>
      <c r="DC168" s="17"/>
      <c r="DD168" s="17"/>
      <c r="DE168" s="17"/>
      <c r="DF168" s="17"/>
      <c r="DG168" s="17"/>
      <c r="DH168" s="17"/>
      <c r="DI168" s="17"/>
      <c r="DJ168" s="17"/>
      <c r="DK168" s="17"/>
      <c r="DL168" s="17"/>
      <c r="DM168" s="17"/>
      <c r="DN168" s="17"/>
      <c r="DO168" s="17"/>
      <c r="DP168" s="17"/>
      <c r="DQ168" s="17"/>
      <c r="DR168" s="17"/>
      <c r="DS168" s="17"/>
      <c r="DT168" s="17"/>
      <c r="DU168" s="17"/>
      <c r="DV168" s="17"/>
      <c r="DW168" s="17"/>
      <c r="DX168" s="17"/>
      <c r="DY168" s="17"/>
      <c r="DZ168" s="17"/>
      <c r="EA168" s="17"/>
      <c r="EB168" s="17"/>
      <c r="EC168" s="17"/>
      <c r="ED168" s="17"/>
      <c r="EE168" s="17"/>
      <c r="EF168" s="17"/>
      <c r="EG168" s="17"/>
      <c r="EH168" s="17"/>
      <c r="EI168" s="17"/>
      <c r="EJ168" s="17"/>
      <c r="EK168" s="17"/>
      <c r="EL168" s="17"/>
      <c r="EM168" s="17"/>
      <c r="EN168" s="17"/>
      <c r="EO168" s="17"/>
      <c r="EP168" s="17"/>
      <c r="EQ168" s="17"/>
      <c r="ER168" s="17"/>
      <c r="ES168" s="17"/>
      <c r="ET168" s="17"/>
      <c r="EU168" s="17"/>
      <c r="EV168" s="17"/>
      <c r="EW168" s="17"/>
      <c r="EX168" s="17"/>
      <c r="EY168" s="17"/>
      <c r="EZ168" s="17"/>
      <c r="FA168" s="17"/>
      <c r="FB168" s="17"/>
      <c r="FC168" s="17"/>
      <c r="FD168" s="17"/>
      <c r="FE168" s="17"/>
      <c r="FF168" s="17"/>
      <c r="FG168" s="17"/>
      <c r="FH168" s="17"/>
      <c r="FI168" s="17"/>
      <c r="FJ168" s="17"/>
      <c r="FK168" s="17"/>
      <c r="FL168" s="17"/>
      <c r="FM168" s="17"/>
      <c r="FN168" s="17"/>
      <c r="FO168" s="17"/>
      <c r="FP168" s="17"/>
      <c r="FQ168" s="17"/>
      <c r="FR168" s="17"/>
      <c r="FS168" s="17"/>
      <c r="FT168" s="17"/>
      <c r="FU168" s="17"/>
      <c r="FV168" s="17"/>
      <c r="FW168" s="17"/>
      <c r="FX168" s="17"/>
      <c r="FY168" s="17"/>
      <c r="FZ168" s="17"/>
      <c r="GA168" s="17"/>
      <c r="GB168" s="17"/>
      <c r="GC168" s="17"/>
      <c r="GD168" s="17"/>
      <c r="GE168" s="17"/>
      <c r="GF168" s="17"/>
      <c r="GG168" s="17"/>
      <c r="GH168" s="17"/>
      <c r="GI168" s="17"/>
      <c r="GJ168" s="17"/>
      <c r="GK168" s="17"/>
      <c r="GL168" s="17"/>
      <c r="GM168" s="17"/>
      <c r="GN168" s="17"/>
      <c r="GO168" s="17"/>
      <c r="GP168" s="17"/>
      <c r="GQ168" s="17"/>
      <c r="GR168" s="17"/>
      <c r="GS168" s="17"/>
      <c r="GT168" s="17"/>
      <c r="GU168" s="17"/>
      <c r="GV168" s="17"/>
      <c r="GW168" s="17"/>
      <c r="GX168" s="17"/>
      <c r="GY168" s="17"/>
      <c r="GZ168" s="17"/>
      <c r="HA168" s="17"/>
      <c r="HB168" s="17"/>
      <c r="HC168" s="17"/>
      <c r="HD168" s="17"/>
      <c r="HE168" s="17"/>
      <c r="HF168" s="17"/>
      <c r="HG168" s="17"/>
      <c r="HH168" s="17"/>
      <c r="HI168" s="17"/>
      <c r="HJ168" s="17"/>
      <c r="HK168" s="17"/>
      <c r="HL168" s="17"/>
      <c r="HM168" s="17"/>
      <c r="HN168" s="17"/>
      <c r="HO168" s="17"/>
      <c r="HP168" s="17"/>
      <c r="HQ168" s="17"/>
      <c r="HR168" s="17"/>
      <c r="HS168" s="17"/>
      <c r="HT168" s="17"/>
      <c r="HU168" s="17"/>
      <c r="HV168" s="17"/>
    </row>
    <row r="169" spans="1:230" s="23" customFormat="1" ht="15" customHeight="1">
      <c r="A169" s="42"/>
      <c r="B169" s="17"/>
      <c r="C169" s="57" t="s">
        <v>521</v>
      </c>
      <c r="D169" s="20"/>
      <c r="E169" s="20"/>
      <c r="F169" s="126"/>
      <c r="G169" s="58"/>
      <c r="H169" s="15"/>
      <c r="I169" s="130">
        <f>M159+M162</f>
        <v>0</v>
      </c>
      <c r="J169" s="58" t="s">
        <v>17</v>
      </c>
      <c r="K169" s="80"/>
      <c r="L169" s="80"/>
      <c r="M169" s="22"/>
      <c r="N169" s="22"/>
      <c r="O169" s="22"/>
      <c r="P169" s="22"/>
      <c r="Q169" s="22"/>
      <c r="R169" s="22"/>
      <c r="S169" s="22"/>
      <c r="T169" s="22"/>
      <c r="U169" s="22"/>
      <c r="V169" s="22"/>
      <c r="W169" s="22"/>
      <c r="X169" s="22"/>
      <c r="Y169" s="22"/>
      <c r="Z169" s="22"/>
      <c r="AA169" s="22"/>
      <c r="AB169" s="42"/>
      <c r="AC169" s="17"/>
      <c r="AD169" s="17"/>
      <c r="AE169" s="17"/>
      <c r="AF169" s="17"/>
      <c r="AG169" s="17"/>
      <c r="AH169" s="17"/>
      <c r="AI169" s="17"/>
      <c r="AJ169" s="17"/>
      <c r="AK169" s="17"/>
      <c r="AL169" s="17"/>
      <c r="AM169" s="17"/>
      <c r="AN169" s="17"/>
      <c r="AO169" s="17"/>
      <c r="AP169" s="17"/>
      <c r="AQ169" s="17"/>
      <c r="AR169" s="17"/>
      <c r="AS169" s="17"/>
      <c r="AT169" s="17"/>
      <c r="AU169" s="17"/>
      <c r="AV169" s="17"/>
      <c r="AW169" s="17"/>
      <c r="AX169" s="17"/>
      <c r="AY169" s="17"/>
      <c r="AZ169" s="17"/>
      <c r="BA169" s="17"/>
      <c r="BB169" s="17"/>
      <c r="BC169" s="17"/>
      <c r="BD169" s="17"/>
      <c r="BE169" s="17"/>
      <c r="BF169" s="17"/>
      <c r="BG169" s="17"/>
      <c r="BH169" s="17"/>
      <c r="BI169" s="17"/>
      <c r="BJ169" s="17"/>
      <c r="BK169" s="17"/>
      <c r="BL169" s="17"/>
      <c r="BM169" s="17"/>
      <c r="BN169" s="17"/>
      <c r="BO169" s="17"/>
      <c r="BP169" s="17"/>
      <c r="BQ169" s="17"/>
      <c r="BR169" s="17"/>
      <c r="BS169" s="17"/>
      <c r="BT169" s="17"/>
      <c r="BU169" s="17"/>
      <c r="BV169" s="17"/>
      <c r="BW169" s="17"/>
      <c r="BX169" s="17"/>
      <c r="BY169" s="17"/>
      <c r="BZ169" s="17"/>
      <c r="CA169" s="17"/>
      <c r="CB169" s="17"/>
      <c r="CC169" s="17"/>
      <c r="CD169" s="17"/>
      <c r="CE169" s="17"/>
      <c r="CF169" s="17"/>
      <c r="CG169" s="17"/>
      <c r="CH169" s="17"/>
      <c r="CI169" s="17"/>
      <c r="CJ169" s="17"/>
      <c r="CK169" s="17"/>
      <c r="CL169" s="17"/>
      <c r="CM169" s="17"/>
      <c r="CN169" s="17"/>
      <c r="CO169" s="17"/>
      <c r="CP169" s="17"/>
      <c r="CQ169" s="17"/>
      <c r="CR169" s="17"/>
      <c r="CS169" s="17"/>
      <c r="CT169" s="17"/>
      <c r="CU169" s="17"/>
      <c r="CV169" s="17"/>
      <c r="CW169" s="17"/>
      <c r="CX169" s="17"/>
      <c r="CY169" s="17"/>
      <c r="CZ169" s="17"/>
      <c r="DA169" s="17"/>
      <c r="DB169" s="17"/>
      <c r="DC169" s="17"/>
      <c r="DD169" s="17"/>
      <c r="DE169" s="17"/>
      <c r="DF169" s="17"/>
      <c r="DG169" s="17"/>
      <c r="DH169" s="17"/>
      <c r="DI169" s="17"/>
      <c r="DJ169" s="17"/>
      <c r="DK169" s="17"/>
      <c r="DL169" s="17"/>
      <c r="DM169" s="17"/>
      <c r="DN169" s="17"/>
      <c r="DO169" s="17"/>
      <c r="DP169" s="17"/>
      <c r="DQ169" s="17"/>
      <c r="DR169" s="17"/>
      <c r="DS169" s="17"/>
      <c r="DT169" s="17"/>
      <c r="DU169" s="17"/>
      <c r="DV169" s="17"/>
      <c r="DW169" s="17"/>
      <c r="DX169" s="17"/>
      <c r="DY169" s="17"/>
      <c r="DZ169" s="17"/>
      <c r="EA169" s="17"/>
      <c r="EB169" s="17"/>
      <c r="EC169" s="17"/>
      <c r="ED169" s="17"/>
      <c r="EE169" s="17"/>
      <c r="EF169" s="17"/>
      <c r="EG169" s="17"/>
      <c r="EH169" s="17"/>
      <c r="EI169" s="17"/>
      <c r="EJ169" s="17"/>
      <c r="EK169" s="17"/>
      <c r="EL169" s="17"/>
      <c r="EM169" s="17"/>
      <c r="EN169" s="17"/>
      <c r="EO169" s="17"/>
      <c r="EP169" s="17"/>
      <c r="EQ169" s="17"/>
      <c r="ER169" s="17"/>
      <c r="ES169" s="17"/>
      <c r="ET169" s="17"/>
      <c r="EU169" s="17"/>
      <c r="EV169" s="17"/>
      <c r="EW169" s="17"/>
      <c r="EX169" s="17"/>
      <c r="EY169" s="17"/>
      <c r="EZ169" s="17"/>
      <c r="FA169" s="17"/>
      <c r="FB169" s="17"/>
      <c r="FC169" s="17"/>
      <c r="FD169" s="17"/>
      <c r="FE169" s="17"/>
      <c r="FF169" s="17"/>
      <c r="FG169" s="17"/>
      <c r="FH169" s="17"/>
      <c r="FI169" s="17"/>
      <c r="FJ169" s="17"/>
      <c r="FK169" s="17"/>
      <c r="FL169" s="17"/>
      <c r="FM169" s="17"/>
      <c r="FN169" s="17"/>
      <c r="FO169" s="17"/>
      <c r="FP169" s="17"/>
      <c r="FQ169" s="17"/>
      <c r="FR169" s="17"/>
      <c r="FS169" s="17"/>
      <c r="FT169" s="17"/>
      <c r="FU169" s="17"/>
      <c r="FV169" s="17"/>
      <c r="FW169" s="17"/>
      <c r="FX169" s="17"/>
      <c r="FY169" s="17"/>
      <c r="FZ169" s="17"/>
      <c r="GA169" s="17"/>
      <c r="GB169" s="17"/>
      <c r="GC169" s="17"/>
      <c r="GD169" s="17"/>
      <c r="GE169" s="17"/>
      <c r="GF169" s="17"/>
      <c r="GG169" s="17"/>
      <c r="GH169" s="17"/>
      <c r="GI169" s="17"/>
      <c r="GJ169" s="17"/>
      <c r="GK169" s="17"/>
      <c r="GL169" s="17"/>
      <c r="GM169" s="17"/>
      <c r="GN169" s="17"/>
      <c r="GO169" s="17"/>
      <c r="GP169" s="17"/>
      <c r="GQ169" s="17"/>
      <c r="GR169" s="17"/>
      <c r="GS169" s="17"/>
      <c r="GT169" s="17"/>
      <c r="GU169" s="17"/>
      <c r="GV169" s="17"/>
      <c r="GW169" s="17"/>
      <c r="GX169" s="17"/>
      <c r="GY169" s="17"/>
      <c r="GZ169" s="17"/>
      <c r="HA169" s="17"/>
      <c r="HB169" s="17"/>
      <c r="HC169" s="17"/>
      <c r="HD169" s="17"/>
      <c r="HE169" s="17"/>
      <c r="HF169" s="17"/>
      <c r="HG169" s="17"/>
      <c r="HH169" s="17"/>
      <c r="HI169" s="17"/>
      <c r="HJ169" s="17"/>
      <c r="HK169" s="17"/>
      <c r="HL169" s="17"/>
      <c r="HM169" s="17"/>
      <c r="HN169" s="17"/>
      <c r="HO169" s="17"/>
      <c r="HP169" s="17"/>
      <c r="HQ169" s="17"/>
      <c r="HR169" s="17"/>
      <c r="HS169" s="17"/>
      <c r="HT169" s="17"/>
      <c r="HU169" s="17"/>
      <c r="HV169" s="17"/>
    </row>
    <row r="170" spans="1:230" s="23" customFormat="1" ht="15" customHeight="1">
      <c r="A170" s="42"/>
      <c r="B170" s="17"/>
      <c r="C170" s="22"/>
      <c r="D170" s="22"/>
      <c r="E170" s="17"/>
      <c r="F170" s="17"/>
      <c r="G170" s="17"/>
      <c r="H170" s="17"/>
      <c r="I170" s="17"/>
      <c r="J170" s="17"/>
      <c r="K170" s="80"/>
      <c r="L170" s="80"/>
      <c r="M170" s="22"/>
      <c r="N170" s="22"/>
      <c r="O170" s="22"/>
      <c r="P170" s="22"/>
      <c r="Q170" s="22"/>
      <c r="R170" s="22"/>
      <c r="S170" s="22"/>
      <c r="T170" s="22"/>
      <c r="U170" s="22"/>
      <c r="V170" s="22"/>
      <c r="W170" s="22"/>
      <c r="X170" s="22"/>
      <c r="Y170" s="22"/>
      <c r="Z170" s="22"/>
      <c r="AA170" s="22"/>
      <c r="AB170" s="42"/>
      <c r="AC170" s="17"/>
      <c r="AD170" s="17"/>
      <c r="AE170" s="17"/>
      <c r="AF170" s="17"/>
      <c r="AG170" s="17"/>
      <c r="AH170" s="17"/>
      <c r="AI170" s="17"/>
      <c r="AJ170" s="17"/>
      <c r="AK170" s="17"/>
      <c r="AL170" s="17"/>
      <c r="AM170" s="17"/>
      <c r="AN170" s="17"/>
      <c r="AO170" s="17"/>
      <c r="AP170" s="17"/>
      <c r="AQ170" s="17"/>
      <c r="AR170" s="17"/>
      <c r="AS170" s="17"/>
      <c r="AT170" s="17"/>
      <c r="AU170" s="17"/>
      <c r="AV170" s="17"/>
      <c r="AW170" s="17"/>
      <c r="AX170" s="17"/>
      <c r="AY170" s="17"/>
      <c r="AZ170" s="17"/>
      <c r="BA170" s="17"/>
      <c r="BB170" s="17"/>
      <c r="BC170" s="17"/>
      <c r="BD170" s="17"/>
      <c r="BE170" s="17"/>
      <c r="BF170" s="17"/>
      <c r="BG170" s="17"/>
      <c r="BH170" s="17"/>
      <c r="BI170" s="17"/>
      <c r="BJ170" s="17"/>
      <c r="BK170" s="17"/>
      <c r="BL170" s="17"/>
      <c r="BM170" s="17"/>
      <c r="BN170" s="17"/>
      <c r="BO170" s="17"/>
      <c r="BP170" s="17"/>
      <c r="BQ170" s="17"/>
      <c r="BR170" s="17"/>
      <c r="BS170" s="17"/>
      <c r="BT170" s="17"/>
      <c r="BU170" s="17"/>
      <c r="BV170" s="17"/>
      <c r="BW170" s="17"/>
      <c r="BX170" s="17"/>
      <c r="BY170" s="17"/>
      <c r="BZ170" s="17"/>
      <c r="CA170" s="17"/>
      <c r="CB170" s="17"/>
      <c r="CC170" s="17"/>
      <c r="CD170" s="17"/>
      <c r="CE170" s="17"/>
      <c r="CF170" s="17"/>
      <c r="CG170" s="17"/>
      <c r="CH170" s="17"/>
      <c r="CI170" s="17"/>
      <c r="CJ170" s="17"/>
      <c r="CK170" s="17"/>
      <c r="CL170" s="17"/>
      <c r="CM170" s="17"/>
      <c r="CN170" s="17"/>
      <c r="CO170" s="17"/>
      <c r="CP170" s="17"/>
      <c r="CQ170" s="17"/>
      <c r="CR170" s="17"/>
      <c r="CS170" s="17"/>
      <c r="CT170" s="17"/>
      <c r="CU170" s="17"/>
      <c r="CV170" s="17"/>
      <c r="CW170" s="17"/>
      <c r="CX170" s="17"/>
      <c r="CY170" s="17"/>
      <c r="CZ170" s="17"/>
      <c r="DA170" s="17"/>
      <c r="DB170" s="17"/>
      <c r="DC170" s="17"/>
      <c r="DD170" s="17"/>
      <c r="DE170" s="17"/>
      <c r="DF170" s="17"/>
      <c r="DG170" s="17"/>
      <c r="DH170" s="17"/>
      <c r="DI170" s="17"/>
      <c r="DJ170" s="17"/>
      <c r="DK170" s="17"/>
      <c r="DL170" s="17"/>
      <c r="DM170" s="17"/>
      <c r="DN170" s="17"/>
      <c r="DO170" s="17"/>
      <c r="DP170" s="17"/>
      <c r="DQ170" s="17"/>
      <c r="DR170" s="17"/>
      <c r="DS170" s="17"/>
      <c r="DT170" s="17"/>
      <c r="DU170" s="17"/>
      <c r="DV170" s="17"/>
      <c r="DW170" s="17"/>
      <c r="DX170" s="17"/>
      <c r="DY170" s="17"/>
      <c r="DZ170" s="17"/>
      <c r="EA170" s="17"/>
      <c r="EB170" s="17"/>
      <c r="EC170" s="17"/>
      <c r="ED170" s="17"/>
      <c r="EE170" s="17"/>
      <c r="EF170" s="17"/>
      <c r="EG170" s="17"/>
      <c r="EH170" s="17"/>
      <c r="EI170" s="17"/>
      <c r="EJ170" s="17"/>
      <c r="EK170" s="17"/>
      <c r="EL170" s="17"/>
      <c r="EM170" s="17"/>
      <c r="EN170" s="17"/>
      <c r="EO170" s="17"/>
      <c r="EP170" s="17"/>
      <c r="EQ170" s="17"/>
      <c r="ER170" s="17"/>
      <c r="ES170" s="17"/>
      <c r="ET170" s="17"/>
      <c r="EU170" s="17"/>
      <c r="EV170" s="17"/>
      <c r="EW170" s="17"/>
      <c r="EX170" s="17"/>
      <c r="EY170" s="17"/>
      <c r="EZ170" s="17"/>
      <c r="FA170" s="17"/>
      <c r="FB170" s="17"/>
      <c r="FC170" s="17"/>
      <c r="FD170" s="17"/>
      <c r="FE170" s="17"/>
      <c r="FF170" s="17"/>
      <c r="FG170" s="17"/>
      <c r="FH170" s="17"/>
      <c r="FI170" s="17"/>
      <c r="FJ170" s="17"/>
      <c r="FK170" s="17"/>
      <c r="FL170" s="17"/>
      <c r="FM170" s="17"/>
      <c r="FN170" s="17"/>
      <c r="FO170" s="17"/>
      <c r="FP170" s="17"/>
      <c r="FQ170" s="17"/>
      <c r="FR170" s="17"/>
      <c r="FS170" s="17"/>
      <c r="FT170" s="17"/>
      <c r="FU170" s="17"/>
      <c r="FV170" s="17"/>
      <c r="FW170" s="17"/>
      <c r="FX170" s="17"/>
      <c r="FY170" s="17"/>
      <c r="FZ170" s="17"/>
      <c r="GA170" s="17"/>
      <c r="GB170" s="17"/>
      <c r="GC170" s="17"/>
      <c r="GD170" s="17"/>
      <c r="GE170" s="17"/>
      <c r="GF170" s="17"/>
      <c r="GG170" s="17"/>
      <c r="GH170" s="17"/>
      <c r="GI170" s="17"/>
      <c r="GJ170" s="17"/>
      <c r="GK170" s="17"/>
      <c r="GL170" s="17"/>
      <c r="GM170" s="17"/>
      <c r="GN170" s="17"/>
      <c r="GO170" s="17"/>
      <c r="GP170" s="17"/>
      <c r="GQ170" s="17"/>
      <c r="GR170" s="17"/>
      <c r="GS170" s="17"/>
      <c r="GT170" s="17"/>
      <c r="GU170" s="17"/>
      <c r="GV170" s="17"/>
      <c r="GW170" s="17"/>
      <c r="GX170" s="17"/>
      <c r="GY170" s="17"/>
      <c r="GZ170" s="17"/>
      <c r="HA170" s="17"/>
      <c r="HB170" s="17"/>
      <c r="HC170" s="17"/>
      <c r="HD170" s="17"/>
      <c r="HE170" s="17"/>
      <c r="HF170" s="17"/>
      <c r="HG170" s="17"/>
      <c r="HH170" s="17"/>
      <c r="HI170" s="17"/>
      <c r="HJ170" s="17"/>
      <c r="HK170" s="17"/>
      <c r="HL170" s="17"/>
      <c r="HM170" s="17"/>
      <c r="HN170" s="17"/>
      <c r="HO170" s="17"/>
      <c r="HP170" s="17"/>
      <c r="HQ170" s="17"/>
      <c r="HR170" s="17"/>
      <c r="HS170" s="17"/>
      <c r="HT170" s="17"/>
      <c r="HU170" s="17"/>
      <c r="HV170" s="17"/>
    </row>
    <row r="171" spans="1:230" s="23" customFormat="1" ht="9" customHeight="1">
      <c r="A171" s="42"/>
      <c r="B171" s="17"/>
      <c r="C171" s="22"/>
      <c r="D171" s="22"/>
      <c r="E171" s="17"/>
      <c r="F171" s="17"/>
      <c r="G171" s="17"/>
      <c r="H171" s="17"/>
      <c r="I171" s="17"/>
      <c r="J171" s="17"/>
      <c r="K171" s="80"/>
      <c r="L171" s="80"/>
      <c r="M171" s="22"/>
      <c r="N171" s="22"/>
      <c r="O171" s="22"/>
      <c r="P171" s="22"/>
      <c r="Q171" s="22"/>
      <c r="R171" s="22"/>
      <c r="S171" s="22"/>
      <c r="T171" s="22"/>
      <c r="U171" s="22"/>
      <c r="V171" s="22"/>
      <c r="W171" s="22"/>
      <c r="X171" s="22"/>
      <c r="Y171" s="22"/>
      <c r="Z171" s="22"/>
      <c r="AA171" s="22"/>
      <c r="AB171" s="42"/>
      <c r="AC171" s="17"/>
      <c r="AD171" s="17"/>
      <c r="AE171" s="17"/>
      <c r="AF171" s="17"/>
      <c r="AG171" s="17"/>
      <c r="AH171" s="17"/>
      <c r="AI171" s="17"/>
      <c r="AJ171" s="17"/>
      <c r="AK171" s="17"/>
      <c r="AL171" s="17"/>
      <c r="AM171" s="17"/>
      <c r="AN171" s="17"/>
      <c r="AO171" s="17"/>
      <c r="AP171" s="17"/>
      <c r="AQ171" s="17"/>
      <c r="AR171" s="17"/>
      <c r="AS171" s="17"/>
      <c r="AT171" s="17"/>
      <c r="AU171" s="17"/>
      <c r="AV171" s="17"/>
      <c r="AW171" s="17"/>
      <c r="AX171" s="17"/>
      <c r="AY171" s="17"/>
      <c r="AZ171" s="17"/>
      <c r="BA171" s="17"/>
      <c r="BB171" s="17"/>
      <c r="BC171" s="17"/>
      <c r="BD171" s="17"/>
      <c r="BE171" s="17"/>
      <c r="BF171" s="17"/>
      <c r="BG171" s="17"/>
      <c r="BH171" s="17"/>
      <c r="BI171" s="17"/>
      <c r="BJ171" s="17"/>
      <c r="BK171" s="17"/>
      <c r="BL171" s="17"/>
      <c r="BM171" s="17"/>
      <c r="BN171" s="17"/>
      <c r="BO171" s="17"/>
      <c r="BP171" s="17"/>
      <c r="BQ171" s="17"/>
      <c r="BR171" s="17"/>
      <c r="BS171" s="17"/>
      <c r="BT171" s="17"/>
      <c r="BU171" s="17"/>
      <c r="BV171" s="17"/>
      <c r="BW171" s="17"/>
      <c r="BX171" s="17"/>
      <c r="BY171" s="17"/>
      <c r="BZ171" s="17"/>
      <c r="CA171" s="17"/>
      <c r="CB171" s="17"/>
      <c r="CC171" s="17"/>
      <c r="CD171" s="17"/>
      <c r="CE171" s="17"/>
      <c r="CF171" s="17"/>
      <c r="CG171" s="17"/>
      <c r="CH171" s="17"/>
      <c r="CI171" s="17"/>
      <c r="CJ171" s="17"/>
      <c r="CK171" s="17"/>
      <c r="CL171" s="17"/>
      <c r="CM171" s="17"/>
      <c r="CN171" s="17"/>
      <c r="CO171" s="17"/>
      <c r="CP171" s="17"/>
      <c r="CQ171" s="17"/>
      <c r="CR171" s="17"/>
      <c r="CS171" s="17"/>
      <c r="CT171" s="17"/>
      <c r="CU171" s="17"/>
      <c r="CV171" s="17"/>
      <c r="CW171" s="17"/>
      <c r="CX171" s="17"/>
      <c r="CY171" s="17"/>
      <c r="CZ171" s="17"/>
      <c r="DA171" s="17"/>
      <c r="DB171" s="17"/>
      <c r="DC171" s="17"/>
      <c r="DD171" s="17"/>
      <c r="DE171" s="17"/>
      <c r="DF171" s="17"/>
      <c r="DG171" s="17"/>
      <c r="DH171" s="17"/>
      <c r="DI171" s="17"/>
      <c r="DJ171" s="17"/>
      <c r="DK171" s="17"/>
      <c r="DL171" s="17"/>
      <c r="DM171" s="17"/>
      <c r="DN171" s="17"/>
      <c r="DO171" s="17"/>
      <c r="DP171" s="17"/>
      <c r="DQ171" s="17"/>
      <c r="DR171" s="17"/>
      <c r="DS171" s="17"/>
      <c r="DT171" s="17"/>
      <c r="DU171" s="17"/>
      <c r="DV171" s="17"/>
      <c r="DW171" s="17"/>
      <c r="DX171" s="17"/>
      <c r="DY171" s="17"/>
      <c r="DZ171" s="17"/>
      <c r="EA171" s="17"/>
      <c r="EB171" s="17"/>
      <c r="EC171" s="17"/>
      <c r="ED171" s="17"/>
      <c r="EE171" s="17"/>
      <c r="EF171" s="17"/>
      <c r="EG171" s="17"/>
      <c r="EH171" s="17"/>
      <c r="EI171" s="17"/>
      <c r="EJ171" s="17"/>
      <c r="EK171" s="17"/>
      <c r="EL171" s="17"/>
      <c r="EM171" s="17"/>
      <c r="EN171" s="17"/>
      <c r="EO171" s="17"/>
      <c r="EP171" s="17"/>
      <c r="EQ171" s="17"/>
      <c r="ER171" s="17"/>
      <c r="ES171" s="17"/>
      <c r="ET171" s="17"/>
      <c r="EU171" s="17"/>
      <c r="EV171" s="17"/>
      <c r="EW171" s="17"/>
      <c r="EX171" s="17"/>
      <c r="EY171" s="17"/>
      <c r="EZ171" s="17"/>
      <c r="FA171" s="17"/>
      <c r="FB171" s="17"/>
      <c r="FC171" s="17"/>
      <c r="FD171" s="17"/>
      <c r="FE171" s="17"/>
      <c r="FF171" s="17"/>
      <c r="FG171" s="17"/>
      <c r="FH171" s="17"/>
      <c r="FI171" s="17"/>
      <c r="FJ171" s="17"/>
      <c r="FK171" s="17"/>
      <c r="FL171" s="17"/>
      <c r="FM171" s="17"/>
      <c r="FN171" s="17"/>
      <c r="FO171" s="17"/>
      <c r="FP171" s="17"/>
      <c r="FQ171" s="17"/>
      <c r="FR171" s="17"/>
      <c r="FS171" s="17"/>
      <c r="FT171" s="17"/>
      <c r="FU171" s="17"/>
      <c r="FV171" s="17"/>
      <c r="FW171" s="17"/>
      <c r="FX171" s="17"/>
      <c r="FY171" s="17"/>
      <c r="FZ171" s="17"/>
      <c r="GA171" s="17"/>
      <c r="GB171" s="17"/>
      <c r="GC171" s="17"/>
      <c r="GD171" s="17"/>
      <c r="GE171" s="17"/>
      <c r="GF171" s="17"/>
      <c r="GG171" s="17"/>
      <c r="GH171" s="17"/>
      <c r="GI171" s="17"/>
      <c r="GJ171" s="17"/>
      <c r="GK171" s="17"/>
      <c r="GL171" s="17"/>
      <c r="GM171" s="17"/>
      <c r="GN171" s="17"/>
      <c r="GO171" s="17"/>
      <c r="GP171" s="17"/>
      <c r="GQ171" s="17"/>
      <c r="GR171" s="17"/>
      <c r="GS171" s="17"/>
      <c r="GT171" s="17"/>
      <c r="GU171" s="17"/>
      <c r="GV171" s="17"/>
      <c r="GW171" s="17"/>
      <c r="GX171" s="17"/>
      <c r="GY171" s="17"/>
      <c r="GZ171" s="17"/>
      <c r="HA171" s="17"/>
      <c r="HB171" s="17"/>
      <c r="HC171" s="17"/>
      <c r="HD171" s="17"/>
      <c r="HE171" s="17"/>
      <c r="HF171" s="17"/>
      <c r="HG171" s="17"/>
      <c r="HH171" s="17"/>
      <c r="HI171" s="17"/>
      <c r="HJ171" s="17"/>
      <c r="HK171" s="17"/>
      <c r="HL171" s="17"/>
      <c r="HM171" s="17"/>
      <c r="HN171" s="17"/>
      <c r="HO171" s="17"/>
      <c r="HP171" s="17"/>
      <c r="HQ171" s="17"/>
      <c r="HR171" s="17"/>
      <c r="HS171" s="17"/>
      <c r="HT171" s="17"/>
      <c r="HU171" s="17"/>
      <c r="HV171" s="17"/>
    </row>
    <row r="172" spans="1:230" customFormat="1">
      <c r="A172" s="42"/>
      <c r="B172" s="47"/>
      <c r="C172" s="47"/>
      <c r="D172" s="47"/>
      <c r="E172" s="47"/>
      <c r="F172" s="47"/>
      <c r="G172" s="47"/>
      <c r="H172" s="47"/>
      <c r="I172" s="47"/>
      <c r="J172" s="47"/>
      <c r="K172" s="47"/>
      <c r="L172" s="47"/>
      <c r="M172" s="47"/>
      <c r="N172" s="47"/>
      <c r="O172" s="47"/>
      <c r="P172" s="47"/>
      <c r="Q172" s="47"/>
      <c r="R172" s="47"/>
      <c r="S172" s="47"/>
      <c r="T172" s="47"/>
      <c r="U172" s="47"/>
      <c r="V172" s="47"/>
      <c r="W172" s="47"/>
      <c r="X172" s="47"/>
      <c r="Y172" s="47"/>
      <c r="Z172" s="47"/>
      <c r="AA172" s="47"/>
      <c r="AB172" s="42"/>
      <c r="AC172" s="15"/>
      <c r="AD172" s="15"/>
      <c r="AE172" s="15"/>
      <c r="AF172" s="15"/>
      <c r="AG172" s="15"/>
      <c r="AH172" s="15"/>
      <c r="AI172" s="15"/>
      <c r="AJ172" s="15"/>
      <c r="AK172" s="15"/>
      <c r="AL172" s="15"/>
      <c r="AM172" s="15"/>
      <c r="AN172" s="15"/>
      <c r="AO172" s="15"/>
      <c r="AP172" s="15"/>
      <c r="AQ172" s="15"/>
      <c r="AR172" s="15"/>
      <c r="AS172" s="15"/>
      <c r="AT172" s="15"/>
      <c r="AU172" s="15"/>
      <c r="AV172" s="15"/>
      <c r="AW172" s="15"/>
      <c r="AX172" s="15"/>
      <c r="AY172" s="15"/>
      <c r="AZ172" s="15"/>
      <c r="BA172" s="15"/>
      <c r="BB172" s="15"/>
      <c r="BC172" s="15"/>
      <c r="BD172" s="15"/>
      <c r="BE172" s="15"/>
      <c r="BF172" s="15"/>
      <c r="BG172" s="15"/>
      <c r="BH172" s="15"/>
      <c r="BI172" s="15"/>
      <c r="BJ172" s="15"/>
      <c r="BK172" s="15"/>
      <c r="BL172" s="15"/>
      <c r="BM172" s="15"/>
      <c r="BN172" s="15"/>
      <c r="BO172" s="15"/>
      <c r="BP172" s="15"/>
      <c r="BQ172" s="15"/>
      <c r="BR172" s="15"/>
      <c r="BS172" s="15"/>
      <c r="BT172" s="15"/>
      <c r="BU172" s="15"/>
      <c r="BV172" s="15"/>
      <c r="BW172" s="15"/>
      <c r="BX172" s="15"/>
      <c r="BY172" s="15"/>
      <c r="BZ172" s="15"/>
      <c r="CA172" s="15"/>
      <c r="CB172" s="15"/>
      <c r="CC172" s="15"/>
      <c r="CD172" s="15"/>
      <c r="CE172" s="15"/>
      <c r="CF172" s="15"/>
      <c r="CG172" s="15"/>
      <c r="CH172" s="15"/>
      <c r="CI172" s="15"/>
      <c r="CJ172" s="15"/>
      <c r="CK172" s="15"/>
      <c r="CL172" s="15"/>
      <c r="CM172" s="15"/>
      <c r="CN172" s="15"/>
      <c r="CO172" s="15"/>
      <c r="CP172" s="15"/>
      <c r="CQ172" s="15"/>
      <c r="CR172" s="15"/>
      <c r="CS172" s="15"/>
      <c r="CT172" s="15"/>
      <c r="CU172" s="15"/>
      <c r="CV172" s="15"/>
      <c r="CW172" s="15"/>
      <c r="CX172" s="15"/>
      <c r="CY172" s="15"/>
      <c r="CZ172" s="15"/>
      <c r="DA172" s="15"/>
      <c r="DB172" s="15"/>
      <c r="DC172" s="15"/>
      <c r="DD172" s="15"/>
      <c r="DE172" s="15"/>
      <c r="DF172" s="15"/>
      <c r="DG172" s="15"/>
      <c r="DH172" s="15"/>
      <c r="DI172" s="15"/>
      <c r="DJ172" s="15"/>
      <c r="DK172" s="15"/>
      <c r="DL172" s="15"/>
      <c r="DM172" s="15"/>
      <c r="DN172" s="15"/>
      <c r="DO172" s="15"/>
      <c r="DP172" s="15"/>
      <c r="DQ172" s="15"/>
      <c r="DR172" s="15"/>
      <c r="DS172" s="15"/>
      <c r="DT172" s="15"/>
      <c r="DU172" s="15"/>
      <c r="DV172" s="15"/>
      <c r="DW172" s="15"/>
      <c r="DX172" s="15"/>
      <c r="DY172" s="15"/>
      <c r="DZ172" s="15"/>
      <c r="EA172" s="15"/>
      <c r="EB172" s="15"/>
      <c r="EC172" s="15"/>
      <c r="ED172" s="15"/>
      <c r="EE172" s="15"/>
      <c r="EF172" s="15"/>
      <c r="EG172" s="15"/>
      <c r="EH172" s="15"/>
      <c r="EI172" s="15"/>
      <c r="EJ172" s="15"/>
      <c r="EK172" s="15"/>
      <c r="EL172" s="15"/>
      <c r="EM172" s="15"/>
      <c r="EN172" s="15"/>
      <c r="EO172" s="15"/>
      <c r="EP172" s="15"/>
      <c r="EQ172" s="15"/>
      <c r="ER172" s="15"/>
      <c r="ES172" s="15"/>
      <c r="ET172" s="15"/>
      <c r="EU172" s="15"/>
      <c r="EV172" s="15"/>
      <c r="EW172" s="15"/>
      <c r="EX172" s="15"/>
      <c r="EY172" s="15"/>
      <c r="EZ172" s="15"/>
      <c r="FA172" s="15"/>
      <c r="FB172" s="15"/>
      <c r="FC172" s="15"/>
      <c r="FD172" s="15"/>
      <c r="FE172" s="15"/>
      <c r="FF172" s="15"/>
      <c r="FG172" s="15"/>
      <c r="FH172" s="15"/>
      <c r="FI172" s="15"/>
      <c r="FJ172" s="15"/>
      <c r="FK172" s="15"/>
      <c r="FL172" s="15"/>
      <c r="FM172" s="15"/>
      <c r="FN172" s="15"/>
      <c r="FO172" s="15"/>
      <c r="FP172" s="15"/>
      <c r="FQ172" s="15"/>
      <c r="FR172" s="15"/>
      <c r="FS172" s="15"/>
      <c r="FT172" s="15"/>
      <c r="FU172" s="15"/>
      <c r="FV172" s="15"/>
      <c r="FW172" s="15"/>
      <c r="FX172" s="15"/>
      <c r="FY172" s="15"/>
      <c r="FZ172" s="15"/>
      <c r="GA172" s="15"/>
      <c r="GB172" s="15"/>
      <c r="GC172" s="15"/>
      <c r="GD172" s="15"/>
      <c r="GE172" s="15"/>
      <c r="GF172" s="15"/>
      <c r="GG172" s="15"/>
      <c r="GH172" s="15"/>
      <c r="GI172" s="15"/>
      <c r="GJ172" s="15"/>
      <c r="GK172" s="15"/>
      <c r="GL172" s="15"/>
      <c r="GM172" s="15"/>
      <c r="GN172" s="15"/>
      <c r="GO172" s="15"/>
      <c r="GP172" s="15"/>
      <c r="GQ172" s="15"/>
      <c r="GR172" s="15"/>
      <c r="GS172" s="15"/>
      <c r="GT172" s="15"/>
      <c r="GU172" s="15"/>
      <c r="GV172" s="15"/>
      <c r="GW172" s="15"/>
      <c r="GX172" s="15"/>
      <c r="GY172" s="15"/>
      <c r="GZ172" s="15"/>
      <c r="HA172" s="15"/>
      <c r="HB172" s="15"/>
      <c r="HC172" s="15"/>
      <c r="HD172" s="15"/>
      <c r="HE172" s="15"/>
      <c r="HF172" s="15"/>
      <c r="HG172" s="15"/>
      <c r="HH172" s="15"/>
      <c r="HI172" s="15"/>
      <c r="HJ172" s="15"/>
      <c r="HK172" s="15"/>
      <c r="HL172" s="15"/>
      <c r="HM172" s="15"/>
      <c r="HN172" s="15"/>
      <c r="HO172" s="15"/>
      <c r="HP172" s="15"/>
      <c r="HQ172" s="15"/>
      <c r="HR172" s="15"/>
      <c r="HS172" s="15"/>
      <c r="HT172" s="15"/>
      <c r="HU172" s="15"/>
      <c r="HV172" s="15"/>
    </row>
    <row r="173" spans="1:230" customFormat="1" ht="21">
      <c r="A173" s="42"/>
      <c r="B173" s="47"/>
      <c r="C173" s="53" t="s">
        <v>542</v>
      </c>
      <c r="D173" s="47"/>
      <c r="E173" s="47"/>
      <c r="F173" s="47"/>
      <c r="G173" s="47"/>
      <c r="H173" s="47"/>
      <c r="I173" s="47"/>
      <c r="J173" s="47"/>
      <c r="K173" s="47"/>
      <c r="L173" s="47"/>
      <c r="M173" s="47"/>
      <c r="N173" s="47"/>
      <c r="O173" s="47"/>
      <c r="P173" s="47"/>
      <c r="Q173" s="47"/>
      <c r="R173" s="47"/>
      <c r="S173" s="47"/>
      <c r="T173" s="47"/>
      <c r="U173" s="47"/>
      <c r="V173" s="47"/>
      <c r="W173" s="47"/>
      <c r="X173" s="47"/>
      <c r="Y173" s="47"/>
      <c r="Z173" s="47"/>
      <c r="AA173" s="47"/>
      <c r="AB173" s="42"/>
      <c r="AC173" s="15"/>
      <c r="AD173" s="15"/>
      <c r="AE173" s="15"/>
      <c r="AF173" s="15"/>
      <c r="AG173" s="15"/>
      <c r="AH173" s="15"/>
      <c r="AI173" s="15"/>
      <c r="AJ173" s="15"/>
      <c r="AK173" s="15"/>
      <c r="AL173" s="15"/>
      <c r="AM173" s="15"/>
      <c r="AN173" s="15"/>
      <c r="AO173" s="15"/>
      <c r="AP173" s="15"/>
      <c r="AQ173" s="15"/>
      <c r="AR173" s="15"/>
      <c r="AS173" s="15"/>
      <c r="AT173" s="15"/>
      <c r="AU173" s="15"/>
      <c r="AV173" s="15"/>
      <c r="AW173" s="15"/>
      <c r="AX173" s="15"/>
      <c r="AY173" s="15"/>
      <c r="AZ173" s="15"/>
      <c r="BA173" s="15"/>
      <c r="BB173" s="15"/>
      <c r="BC173" s="15"/>
      <c r="BD173" s="15"/>
      <c r="BE173" s="15"/>
      <c r="BF173" s="15"/>
      <c r="BG173" s="15"/>
      <c r="BH173" s="15"/>
      <c r="BI173" s="15"/>
      <c r="BJ173" s="15"/>
      <c r="BK173" s="15"/>
      <c r="BL173" s="15"/>
      <c r="BM173" s="15"/>
      <c r="BN173" s="15"/>
      <c r="BO173" s="15"/>
      <c r="BP173" s="15"/>
      <c r="BQ173" s="15"/>
      <c r="BR173" s="15"/>
      <c r="BS173" s="15"/>
      <c r="BT173" s="15"/>
      <c r="BU173" s="15"/>
      <c r="BV173" s="15"/>
      <c r="BW173" s="15"/>
      <c r="BX173" s="15"/>
      <c r="BY173" s="15"/>
      <c r="BZ173" s="15"/>
      <c r="CA173" s="15"/>
      <c r="CB173" s="15"/>
      <c r="CC173" s="15"/>
      <c r="CD173" s="15"/>
      <c r="CE173" s="15"/>
      <c r="CF173" s="15"/>
      <c r="CG173" s="15"/>
      <c r="CH173" s="15"/>
      <c r="CI173" s="15"/>
      <c r="CJ173" s="15"/>
      <c r="CK173" s="15"/>
      <c r="CL173" s="15"/>
      <c r="CM173" s="15"/>
      <c r="CN173" s="15"/>
      <c r="CO173" s="15"/>
      <c r="CP173" s="15"/>
      <c r="CQ173" s="15"/>
      <c r="CR173" s="15"/>
      <c r="CS173" s="15"/>
      <c r="CT173" s="15"/>
      <c r="CU173" s="15"/>
      <c r="CV173" s="15"/>
      <c r="CW173" s="15"/>
      <c r="CX173" s="15"/>
      <c r="CY173" s="15"/>
      <c r="CZ173" s="15"/>
      <c r="DA173" s="15"/>
      <c r="DB173" s="15"/>
      <c r="DC173" s="15"/>
      <c r="DD173" s="15"/>
      <c r="DE173" s="15"/>
      <c r="DF173" s="15"/>
      <c r="DG173" s="15"/>
      <c r="DH173" s="15"/>
      <c r="DI173" s="15"/>
      <c r="DJ173" s="15"/>
      <c r="DK173" s="15"/>
      <c r="DL173" s="15"/>
      <c r="DM173" s="15"/>
      <c r="DN173" s="15"/>
      <c r="DO173" s="15"/>
      <c r="DP173" s="15"/>
      <c r="DQ173" s="15"/>
      <c r="DR173" s="15"/>
      <c r="DS173" s="15"/>
      <c r="DT173" s="15"/>
      <c r="DU173" s="15"/>
      <c r="DV173" s="15"/>
      <c r="DW173" s="15"/>
      <c r="DX173" s="15"/>
      <c r="DY173" s="15"/>
      <c r="DZ173" s="15"/>
      <c r="EA173" s="15"/>
      <c r="EB173" s="15"/>
      <c r="EC173" s="15"/>
      <c r="ED173" s="15"/>
      <c r="EE173" s="15"/>
      <c r="EF173" s="15"/>
      <c r="EG173" s="15"/>
      <c r="EH173" s="15"/>
      <c r="EI173" s="15"/>
      <c r="EJ173" s="15"/>
      <c r="EK173" s="15"/>
      <c r="EL173" s="15"/>
      <c r="EM173" s="15"/>
      <c r="EN173" s="15"/>
      <c r="EO173" s="15"/>
      <c r="EP173" s="15"/>
      <c r="EQ173" s="15"/>
      <c r="ER173" s="15"/>
      <c r="ES173" s="15"/>
      <c r="ET173" s="15"/>
      <c r="EU173" s="15"/>
      <c r="EV173" s="15"/>
      <c r="EW173" s="15"/>
      <c r="EX173" s="15"/>
      <c r="EY173" s="15"/>
      <c r="EZ173" s="15"/>
      <c r="FA173" s="15"/>
      <c r="FB173" s="15"/>
      <c r="FC173" s="15"/>
      <c r="FD173" s="15"/>
      <c r="FE173" s="15"/>
      <c r="FF173" s="15"/>
      <c r="FG173" s="15"/>
      <c r="FH173" s="15"/>
      <c r="FI173" s="15"/>
      <c r="FJ173" s="15"/>
      <c r="FK173" s="15"/>
      <c r="FL173" s="15"/>
      <c r="FM173" s="15"/>
      <c r="FN173" s="15"/>
      <c r="FO173" s="15"/>
      <c r="FP173" s="15"/>
      <c r="FQ173" s="15"/>
      <c r="FR173" s="15"/>
      <c r="FS173" s="15"/>
      <c r="FT173" s="15"/>
      <c r="FU173" s="15"/>
      <c r="FV173" s="15"/>
      <c r="FW173" s="15"/>
      <c r="FX173" s="15"/>
      <c r="FY173" s="15"/>
      <c r="FZ173" s="15"/>
      <c r="GA173" s="15"/>
      <c r="GB173" s="15"/>
      <c r="GC173" s="15"/>
      <c r="GD173" s="15"/>
      <c r="GE173" s="15"/>
      <c r="GF173" s="15"/>
      <c r="GG173" s="15"/>
      <c r="GH173" s="15"/>
      <c r="GI173" s="15"/>
      <c r="GJ173" s="15"/>
      <c r="GK173" s="15"/>
      <c r="GL173" s="15"/>
      <c r="GM173" s="15"/>
      <c r="GN173" s="15"/>
      <c r="GO173" s="15"/>
      <c r="GP173" s="15"/>
      <c r="GQ173" s="15"/>
      <c r="GR173" s="15"/>
      <c r="GS173" s="15"/>
      <c r="GT173" s="15"/>
      <c r="GU173" s="15"/>
      <c r="GV173" s="15"/>
      <c r="GW173" s="15"/>
      <c r="GX173" s="15"/>
      <c r="GY173" s="15"/>
      <c r="GZ173" s="15"/>
      <c r="HA173" s="15"/>
      <c r="HB173" s="15"/>
      <c r="HC173" s="15"/>
      <c r="HD173" s="15"/>
      <c r="HE173" s="15"/>
      <c r="HF173" s="15"/>
      <c r="HG173" s="15"/>
      <c r="HH173" s="15"/>
      <c r="HI173" s="15"/>
      <c r="HJ173" s="15"/>
      <c r="HK173" s="15"/>
      <c r="HL173" s="15"/>
      <c r="HM173" s="15"/>
      <c r="HN173" s="15"/>
      <c r="HO173" s="15"/>
      <c r="HP173" s="15"/>
      <c r="HQ173" s="15"/>
      <c r="HR173" s="15"/>
      <c r="HS173" s="15"/>
      <c r="HT173" s="15"/>
      <c r="HU173" s="15"/>
      <c r="HV173" s="15"/>
    </row>
    <row r="174" spans="1:230" customFormat="1">
      <c r="A174" s="42"/>
      <c r="B174" s="47"/>
      <c r="C174" s="47"/>
      <c r="D174" s="47"/>
      <c r="E174" s="47"/>
      <c r="F174" s="47"/>
      <c r="G174" s="47"/>
      <c r="H174" s="47"/>
      <c r="I174" s="47"/>
      <c r="J174" s="47"/>
      <c r="K174" s="47"/>
      <c r="L174" s="47"/>
      <c r="M174" s="47"/>
      <c r="N174" s="47"/>
      <c r="O174" s="47"/>
      <c r="P174" s="47"/>
      <c r="Q174" s="47"/>
      <c r="R174" s="47"/>
      <c r="S174" s="47"/>
      <c r="T174" s="47"/>
      <c r="U174" s="47"/>
      <c r="V174" s="47"/>
      <c r="W174" s="47"/>
      <c r="X174" s="47"/>
      <c r="Y174" s="47"/>
      <c r="Z174" s="47"/>
      <c r="AA174" s="47"/>
      <c r="AB174" s="42"/>
      <c r="AC174" s="15"/>
      <c r="AD174" s="15"/>
      <c r="AE174" s="15"/>
      <c r="AF174" s="15"/>
      <c r="AG174" s="15"/>
      <c r="AH174" s="15"/>
      <c r="AI174" s="15"/>
      <c r="AJ174" s="15"/>
      <c r="AK174" s="15"/>
      <c r="AL174" s="15"/>
      <c r="AM174" s="15"/>
      <c r="AN174" s="15"/>
      <c r="AO174" s="15"/>
      <c r="AP174" s="15"/>
      <c r="AQ174" s="15"/>
      <c r="AR174" s="15"/>
      <c r="AS174" s="15"/>
      <c r="AT174" s="15"/>
      <c r="AU174" s="15"/>
      <c r="AV174" s="15"/>
      <c r="AW174" s="15"/>
      <c r="AX174" s="15"/>
      <c r="AY174" s="15"/>
      <c r="AZ174" s="15"/>
      <c r="BA174" s="15"/>
      <c r="BB174" s="15"/>
      <c r="BC174" s="15"/>
      <c r="BD174" s="15"/>
      <c r="BE174" s="15"/>
      <c r="BF174" s="15"/>
      <c r="BG174" s="15"/>
      <c r="BH174" s="15"/>
      <c r="BI174" s="15"/>
      <c r="BJ174" s="15"/>
      <c r="BK174" s="15"/>
      <c r="BL174" s="15"/>
      <c r="BM174" s="15"/>
      <c r="BN174" s="15"/>
      <c r="BO174" s="15"/>
      <c r="BP174" s="15"/>
      <c r="BQ174" s="15"/>
      <c r="BR174" s="15"/>
      <c r="BS174" s="15"/>
      <c r="BT174" s="15"/>
      <c r="BU174" s="15"/>
      <c r="BV174" s="15"/>
      <c r="BW174" s="15"/>
      <c r="BX174" s="15"/>
      <c r="BY174" s="15"/>
      <c r="BZ174" s="15"/>
      <c r="CA174" s="15"/>
      <c r="CB174" s="15"/>
      <c r="CC174" s="15"/>
      <c r="CD174" s="15"/>
      <c r="CE174" s="15"/>
      <c r="CF174" s="15"/>
      <c r="CG174" s="15"/>
      <c r="CH174" s="15"/>
      <c r="CI174" s="15"/>
      <c r="CJ174" s="15"/>
      <c r="CK174" s="15"/>
      <c r="CL174" s="15"/>
      <c r="CM174" s="15"/>
      <c r="CN174" s="15"/>
      <c r="CO174" s="15"/>
      <c r="CP174" s="15"/>
      <c r="CQ174" s="15"/>
      <c r="CR174" s="15"/>
      <c r="CS174" s="15"/>
      <c r="CT174" s="15"/>
      <c r="CU174" s="15"/>
      <c r="CV174" s="15"/>
      <c r="CW174" s="15"/>
      <c r="CX174" s="15"/>
      <c r="CY174" s="15"/>
      <c r="CZ174" s="15"/>
      <c r="DA174" s="15"/>
      <c r="DB174" s="15"/>
      <c r="DC174" s="15"/>
      <c r="DD174" s="15"/>
      <c r="DE174" s="15"/>
      <c r="DF174" s="15"/>
      <c r="DG174" s="15"/>
      <c r="DH174" s="15"/>
      <c r="DI174" s="15"/>
      <c r="DJ174" s="15"/>
      <c r="DK174" s="15"/>
      <c r="DL174" s="15"/>
      <c r="DM174" s="15"/>
      <c r="DN174" s="15"/>
      <c r="DO174" s="15"/>
      <c r="DP174" s="15"/>
      <c r="DQ174" s="15"/>
      <c r="DR174" s="15"/>
      <c r="DS174" s="15"/>
      <c r="DT174" s="15"/>
      <c r="DU174" s="15"/>
      <c r="DV174" s="15"/>
      <c r="DW174" s="15"/>
      <c r="DX174" s="15"/>
      <c r="DY174" s="15"/>
      <c r="DZ174" s="15"/>
      <c r="EA174" s="15"/>
      <c r="EB174" s="15"/>
      <c r="EC174" s="15"/>
      <c r="ED174" s="15"/>
      <c r="EE174" s="15"/>
      <c r="EF174" s="15"/>
      <c r="EG174" s="15"/>
      <c r="EH174" s="15"/>
      <c r="EI174" s="15"/>
      <c r="EJ174" s="15"/>
      <c r="EK174" s="15"/>
      <c r="EL174" s="15"/>
      <c r="EM174" s="15"/>
      <c r="EN174" s="15"/>
      <c r="EO174" s="15"/>
      <c r="EP174" s="15"/>
      <c r="EQ174" s="15"/>
      <c r="ER174" s="15"/>
      <c r="ES174" s="15"/>
      <c r="ET174" s="15"/>
      <c r="EU174" s="15"/>
      <c r="EV174" s="15"/>
      <c r="EW174" s="15"/>
      <c r="EX174" s="15"/>
      <c r="EY174" s="15"/>
      <c r="EZ174" s="15"/>
      <c r="FA174" s="15"/>
      <c r="FB174" s="15"/>
      <c r="FC174" s="15"/>
      <c r="FD174" s="15"/>
      <c r="FE174" s="15"/>
      <c r="FF174" s="15"/>
      <c r="FG174" s="15"/>
      <c r="FH174" s="15"/>
      <c r="FI174" s="15"/>
      <c r="FJ174" s="15"/>
      <c r="FK174" s="15"/>
      <c r="FL174" s="15"/>
      <c r="FM174" s="15"/>
      <c r="FN174" s="15"/>
      <c r="FO174" s="15"/>
      <c r="FP174" s="15"/>
      <c r="FQ174" s="15"/>
      <c r="FR174" s="15"/>
      <c r="FS174" s="15"/>
      <c r="FT174" s="15"/>
      <c r="FU174" s="15"/>
      <c r="FV174" s="15"/>
      <c r="FW174" s="15"/>
      <c r="FX174" s="15"/>
      <c r="FY174" s="15"/>
      <c r="FZ174" s="15"/>
      <c r="GA174" s="15"/>
      <c r="GB174" s="15"/>
      <c r="GC174" s="15"/>
      <c r="GD174" s="15"/>
      <c r="GE174" s="15"/>
      <c r="GF174" s="15"/>
      <c r="GG174" s="15"/>
      <c r="GH174" s="15"/>
      <c r="GI174" s="15"/>
      <c r="GJ174" s="15"/>
      <c r="GK174" s="15"/>
      <c r="GL174" s="15"/>
      <c r="GM174" s="15"/>
      <c r="GN174" s="15"/>
      <c r="GO174" s="15"/>
      <c r="GP174" s="15"/>
      <c r="GQ174" s="15"/>
      <c r="GR174" s="15"/>
      <c r="GS174" s="15"/>
      <c r="GT174" s="15"/>
      <c r="GU174" s="15"/>
      <c r="GV174" s="15"/>
      <c r="GW174" s="15"/>
      <c r="GX174" s="15"/>
      <c r="GY174" s="15"/>
      <c r="GZ174" s="15"/>
      <c r="HA174" s="15"/>
      <c r="HB174" s="15"/>
      <c r="HC174" s="15"/>
      <c r="HD174" s="15"/>
      <c r="HE174" s="15"/>
      <c r="HF174" s="15"/>
      <c r="HG174" s="15"/>
      <c r="HH174" s="15"/>
      <c r="HI174" s="15"/>
      <c r="HJ174" s="15"/>
      <c r="HK174" s="15"/>
      <c r="HL174" s="15"/>
      <c r="HM174" s="15"/>
      <c r="HN174" s="15"/>
      <c r="HO174" s="15"/>
      <c r="HP174" s="15"/>
      <c r="HQ174" s="15"/>
      <c r="HR174" s="15"/>
      <c r="HS174" s="15"/>
      <c r="HT174" s="15"/>
      <c r="HU174" s="15"/>
      <c r="HV174" s="15"/>
    </row>
    <row r="175" spans="1:230" s="23" customFormat="1" ht="15" customHeight="1">
      <c r="A175" s="42"/>
      <c r="B175" s="17"/>
      <c r="C175" s="22"/>
      <c r="D175" s="22"/>
      <c r="E175" s="17"/>
      <c r="F175" s="17"/>
      <c r="G175" s="17"/>
      <c r="H175" s="17"/>
      <c r="I175" s="17"/>
      <c r="J175" s="17"/>
      <c r="K175" s="80"/>
      <c r="L175" s="80"/>
      <c r="M175" s="22"/>
      <c r="N175" s="22"/>
      <c r="O175" s="22"/>
      <c r="P175" s="22"/>
      <c r="Q175" s="22"/>
      <c r="R175" s="22"/>
      <c r="S175" s="22"/>
      <c r="T175" s="22"/>
      <c r="U175" s="22"/>
      <c r="V175" s="22"/>
      <c r="W175" s="22"/>
      <c r="X175" s="22"/>
      <c r="Y175" s="22"/>
      <c r="Z175" s="22"/>
      <c r="AA175" s="22"/>
      <c r="AB175" s="42"/>
      <c r="AC175" s="17"/>
      <c r="AD175" s="17"/>
      <c r="AE175" s="17"/>
      <c r="AF175" s="17"/>
      <c r="AG175" s="17"/>
      <c r="AH175" s="17"/>
      <c r="AI175" s="17"/>
      <c r="AJ175" s="17"/>
      <c r="AK175" s="17"/>
      <c r="AL175" s="17"/>
      <c r="AM175" s="17"/>
      <c r="AN175" s="17"/>
      <c r="AO175" s="17"/>
      <c r="AP175" s="17"/>
      <c r="AQ175" s="17"/>
      <c r="AR175" s="17"/>
      <c r="AS175" s="17"/>
      <c r="AT175" s="17"/>
      <c r="AU175" s="17"/>
      <c r="AV175" s="17"/>
      <c r="AW175" s="17"/>
      <c r="AX175" s="17"/>
      <c r="AY175" s="17"/>
      <c r="AZ175" s="17"/>
      <c r="BA175" s="17"/>
      <c r="BB175" s="17"/>
      <c r="BC175" s="17"/>
      <c r="BD175" s="17"/>
      <c r="BE175" s="17"/>
      <c r="BF175" s="17"/>
      <c r="BG175" s="17"/>
      <c r="BH175" s="17"/>
      <c r="BI175" s="17"/>
      <c r="BJ175" s="17"/>
      <c r="BK175" s="17"/>
      <c r="BL175" s="17"/>
      <c r="BM175" s="17"/>
      <c r="BN175" s="17"/>
      <c r="BO175" s="17"/>
      <c r="BP175" s="17"/>
      <c r="BQ175" s="17"/>
      <c r="BR175" s="17"/>
      <c r="BS175" s="17"/>
      <c r="BT175" s="17"/>
      <c r="BU175" s="17"/>
      <c r="BV175" s="17"/>
      <c r="BW175" s="17"/>
      <c r="BX175" s="17"/>
      <c r="BY175" s="17"/>
      <c r="BZ175" s="17"/>
      <c r="CA175" s="17"/>
      <c r="CB175" s="17"/>
      <c r="CC175" s="17"/>
      <c r="CD175" s="17"/>
      <c r="CE175" s="17"/>
      <c r="CF175" s="17"/>
      <c r="CG175" s="17"/>
      <c r="CH175" s="17"/>
      <c r="CI175" s="17"/>
      <c r="CJ175" s="17"/>
      <c r="CK175" s="17"/>
      <c r="CL175" s="17"/>
      <c r="CM175" s="17"/>
      <c r="CN175" s="17"/>
      <c r="CO175" s="17"/>
      <c r="CP175" s="17"/>
      <c r="CQ175" s="17"/>
      <c r="CR175" s="17"/>
      <c r="CS175" s="17"/>
      <c r="CT175" s="17"/>
      <c r="CU175" s="17"/>
      <c r="CV175" s="17"/>
      <c r="CW175" s="17"/>
      <c r="CX175" s="17"/>
      <c r="CY175" s="17"/>
      <c r="CZ175" s="17"/>
      <c r="DA175" s="17"/>
      <c r="DB175" s="17"/>
      <c r="DC175" s="17"/>
      <c r="DD175" s="17"/>
      <c r="DE175" s="17"/>
      <c r="DF175" s="17"/>
      <c r="DG175" s="17"/>
      <c r="DH175" s="17"/>
      <c r="DI175" s="17"/>
      <c r="DJ175" s="17"/>
      <c r="DK175" s="17"/>
      <c r="DL175" s="17"/>
      <c r="DM175" s="17"/>
      <c r="DN175" s="17"/>
      <c r="DO175" s="17"/>
      <c r="DP175" s="17"/>
      <c r="DQ175" s="17"/>
      <c r="DR175" s="17"/>
      <c r="DS175" s="17"/>
      <c r="DT175" s="17"/>
      <c r="DU175" s="17"/>
      <c r="DV175" s="17"/>
      <c r="DW175" s="17"/>
      <c r="DX175" s="17"/>
      <c r="DY175" s="17"/>
      <c r="DZ175" s="17"/>
      <c r="EA175" s="17"/>
      <c r="EB175" s="17"/>
      <c r="EC175" s="17"/>
      <c r="ED175" s="17"/>
      <c r="EE175" s="17"/>
      <c r="EF175" s="17"/>
      <c r="EG175" s="17"/>
      <c r="EH175" s="17"/>
      <c r="EI175" s="17"/>
      <c r="EJ175" s="17"/>
      <c r="EK175" s="17"/>
      <c r="EL175" s="17"/>
      <c r="EM175" s="17"/>
      <c r="EN175" s="17"/>
      <c r="EO175" s="17"/>
      <c r="EP175" s="17"/>
      <c r="EQ175" s="17"/>
      <c r="ER175" s="17"/>
      <c r="ES175" s="17"/>
      <c r="ET175" s="17"/>
      <c r="EU175" s="17"/>
      <c r="EV175" s="17"/>
      <c r="EW175" s="17"/>
      <c r="EX175" s="17"/>
      <c r="EY175" s="17"/>
      <c r="EZ175" s="17"/>
      <c r="FA175" s="17"/>
      <c r="FB175" s="17"/>
      <c r="FC175" s="17"/>
      <c r="FD175" s="17"/>
      <c r="FE175" s="17"/>
      <c r="FF175" s="17"/>
      <c r="FG175" s="17"/>
      <c r="FH175" s="17"/>
      <c r="FI175" s="17"/>
      <c r="FJ175" s="17"/>
      <c r="FK175" s="17"/>
      <c r="FL175" s="17"/>
      <c r="FM175" s="17"/>
      <c r="FN175" s="17"/>
      <c r="FO175" s="17"/>
      <c r="FP175" s="17"/>
      <c r="FQ175" s="17"/>
      <c r="FR175" s="17"/>
      <c r="FS175" s="17"/>
      <c r="FT175" s="17"/>
      <c r="FU175" s="17"/>
      <c r="FV175" s="17"/>
      <c r="FW175" s="17"/>
      <c r="FX175" s="17"/>
      <c r="FY175" s="17"/>
      <c r="FZ175" s="17"/>
      <c r="GA175" s="17"/>
      <c r="GB175" s="17"/>
      <c r="GC175" s="17"/>
      <c r="GD175" s="17"/>
      <c r="GE175" s="17"/>
      <c r="GF175" s="17"/>
      <c r="GG175" s="17"/>
      <c r="GH175" s="17"/>
      <c r="GI175" s="17"/>
      <c r="GJ175" s="17"/>
      <c r="GK175" s="17"/>
      <c r="GL175" s="17"/>
      <c r="GM175" s="17"/>
      <c r="GN175" s="17"/>
      <c r="GO175" s="17"/>
      <c r="GP175" s="17"/>
      <c r="GQ175" s="17"/>
      <c r="GR175" s="17"/>
      <c r="GS175" s="17"/>
      <c r="GT175" s="17"/>
      <c r="GU175" s="17"/>
      <c r="GV175" s="17"/>
      <c r="GW175" s="17"/>
      <c r="GX175" s="17"/>
      <c r="GY175" s="17"/>
      <c r="GZ175" s="17"/>
      <c r="HA175" s="17"/>
      <c r="HB175" s="17"/>
      <c r="HC175" s="17"/>
      <c r="HD175" s="17"/>
      <c r="HE175" s="17"/>
      <c r="HF175" s="17"/>
      <c r="HG175" s="17"/>
      <c r="HH175" s="17"/>
      <c r="HI175" s="17"/>
      <c r="HJ175" s="17"/>
      <c r="HK175" s="17"/>
      <c r="HL175" s="17"/>
      <c r="HM175" s="17"/>
      <c r="HN175" s="17"/>
      <c r="HO175" s="17"/>
      <c r="HP175" s="17"/>
      <c r="HQ175" s="17"/>
      <c r="HR175" s="17"/>
      <c r="HS175" s="17"/>
      <c r="HT175" s="17"/>
      <c r="HU175" s="17"/>
      <c r="HV175" s="17"/>
    </row>
    <row r="176" spans="1:230" s="23" customFormat="1" ht="15" customHeight="1">
      <c r="A176" s="42"/>
      <c r="B176" s="17"/>
      <c r="C176" s="22"/>
      <c r="D176" s="22"/>
      <c r="E176" s="17"/>
      <c r="F176" s="17"/>
      <c r="G176" s="121"/>
      <c r="H176" s="20"/>
      <c r="I176" s="20"/>
      <c r="J176" s="15"/>
      <c r="K176" s="20"/>
      <c r="L176" s="17"/>
      <c r="M176" s="17"/>
      <c r="N176" s="20"/>
      <c r="O176" s="22"/>
      <c r="P176" s="22"/>
      <c r="Q176" s="22"/>
      <c r="R176" s="22"/>
      <c r="S176" s="22"/>
      <c r="T176" s="22"/>
      <c r="U176" s="22"/>
      <c r="V176" s="22"/>
      <c r="W176" s="22"/>
      <c r="X176" s="22"/>
      <c r="Y176" s="22"/>
      <c r="Z176" s="22"/>
      <c r="AA176" s="22"/>
      <c r="AB176" s="42"/>
      <c r="AC176" s="17"/>
      <c r="AD176" s="17"/>
      <c r="AE176" s="17"/>
      <c r="AF176" s="17"/>
      <c r="AG176" s="17"/>
      <c r="AH176" s="17"/>
      <c r="AI176" s="17"/>
      <c r="AJ176" s="17"/>
      <c r="AK176" s="17"/>
      <c r="AL176" s="17"/>
      <c r="AM176" s="17"/>
      <c r="AN176" s="17"/>
      <c r="AO176" s="17"/>
      <c r="AP176" s="17"/>
      <c r="AQ176" s="17"/>
      <c r="AR176" s="17"/>
      <c r="AS176" s="17"/>
      <c r="AT176" s="17"/>
      <c r="AU176" s="17"/>
      <c r="AV176" s="17"/>
      <c r="AW176" s="17"/>
      <c r="AX176" s="17"/>
      <c r="AY176" s="17"/>
      <c r="AZ176" s="17"/>
      <c r="BA176" s="17"/>
      <c r="BB176" s="17"/>
      <c r="BC176" s="17"/>
      <c r="BD176" s="17"/>
      <c r="BE176" s="17"/>
      <c r="BF176" s="17"/>
      <c r="BG176" s="17"/>
      <c r="BH176" s="17"/>
      <c r="BI176" s="17"/>
      <c r="BJ176" s="17"/>
      <c r="BK176" s="17"/>
      <c r="BL176" s="17"/>
      <c r="BM176" s="17"/>
      <c r="BN176" s="17"/>
      <c r="BO176" s="17"/>
      <c r="BP176" s="17"/>
      <c r="BQ176" s="17"/>
      <c r="BR176" s="17"/>
      <c r="BS176" s="17"/>
      <c r="BT176" s="17"/>
      <c r="BU176" s="17"/>
      <c r="BV176" s="17"/>
      <c r="BW176" s="17"/>
      <c r="BX176" s="17"/>
      <c r="BY176" s="17"/>
      <c r="BZ176" s="17"/>
      <c r="CA176" s="17"/>
      <c r="CB176" s="17"/>
      <c r="CC176" s="17"/>
      <c r="CD176" s="17"/>
      <c r="CE176" s="17"/>
      <c r="CF176" s="17"/>
      <c r="CG176" s="17"/>
      <c r="CH176" s="17"/>
      <c r="CI176" s="17"/>
      <c r="CJ176" s="17"/>
      <c r="CK176" s="17"/>
      <c r="CL176" s="17"/>
      <c r="CM176" s="17"/>
      <c r="CN176" s="17"/>
      <c r="CO176" s="17"/>
      <c r="CP176" s="17"/>
      <c r="CQ176" s="17"/>
      <c r="CR176" s="17"/>
      <c r="CS176" s="17"/>
      <c r="CT176" s="17"/>
      <c r="CU176" s="17"/>
      <c r="CV176" s="17"/>
      <c r="CW176" s="17"/>
      <c r="CX176" s="17"/>
      <c r="CY176" s="17"/>
      <c r="CZ176" s="17"/>
      <c r="DA176" s="17"/>
      <c r="DB176" s="17"/>
      <c r="DC176" s="17"/>
      <c r="DD176" s="17"/>
      <c r="DE176" s="17"/>
      <c r="DF176" s="17"/>
      <c r="DG176" s="17"/>
      <c r="DH176" s="17"/>
      <c r="DI176" s="17"/>
      <c r="DJ176" s="17"/>
      <c r="DK176" s="17"/>
      <c r="DL176" s="17"/>
      <c r="DM176" s="17"/>
      <c r="DN176" s="17"/>
      <c r="DO176" s="17"/>
      <c r="DP176" s="17"/>
      <c r="DQ176" s="17"/>
      <c r="DR176" s="17"/>
      <c r="DS176" s="17"/>
      <c r="DT176" s="17"/>
      <c r="DU176" s="17"/>
      <c r="DV176" s="17"/>
      <c r="DW176" s="17"/>
      <c r="DX176" s="17"/>
      <c r="DY176" s="17"/>
      <c r="DZ176" s="17"/>
      <c r="EA176" s="17"/>
      <c r="EB176" s="17"/>
      <c r="EC176" s="17"/>
      <c r="ED176" s="17"/>
      <c r="EE176" s="17"/>
      <c r="EF176" s="17"/>
      <c r="EG176" s="17"/>
      <c r="EH176" s="17"/>
      <c r="EI176" s="17"/>
      <c r="EJ176" s="17"/>
      <c r="EK176" s="17"/>
      <c r="EL176" s="17"/>
      <c r="EM176" s="17"/>
      <c r="EN176" s="17"/>
      <c r="EO176" s="17"/>
      <c r="EP176" s="17"/>
      <c r="EQ176" s="17"/>
      <c r="ER176" s="17"/>
      <c r="ES176" s="17"/>
      <c r="ET176" s="17"/>
      <c r="EU176" s="17"/>
      <c r="EV176" s="17"/>
      <c r="EW176" s="17"/>
      <c r="EX176" s="17"/>
      <c r="EY176" s="17"/>
      <c r="EZ176" s="17"/>
      <c r="FA176" s="17"/>
      <c r="FB176" s="17"/>
      <c r="FC176" s="17"/>
      <c r="FD176" s="17"/>
      <c r="FE176" s="17"/>
      <c r="FF176" s="17"/>
      <c r="FG176" s="17"/>
      <c r="FH176" s="17"/>
      <c r="FI176" s="17"/>
      <c r="FJ176" s="17"/>
      <c r="FK176" s="17"/>
      <c r="FL176" s="17"/>
      <c r="FM176" s="17"/>
      <c r="FN176" s="17"/>
      <c r="FO176" s="17"/>
      <c r="FP176" s="17"/>
      <c r="FQ176" s="17"/>
      <c r="FR176" s="17"/>
      <c r="FS176" s="17"/>
      <c r="FT176" s="17"/>
      <c r="FU176" s="17"/>
      <c r="FV176" s="17"/>
      <c r="FW176" s="17"/>
      <c r="FX176" s="17"/>
      <c r="FY176" s="17"/>
      <c r="FZ176" s="17"/>
      <c r="GA176" s="17"/>
      <c r="GB176" s="17"/>
      <c r="GC176" s="17"/>
      <c r="GD176" s="17"/>
      <c r="GE176" s="17"/>
      <c r="GF176" s="17"/>
      <c r="GG176" s="17"/>
      <c r="GH176" s="17"/>
      <c r="GI176" s="17"/>
      <c r="GJ176" s="17"/>
      <c r="GK176" s="17"/>
      <c r="GL176" s="17"/>
      <c r="GM176" s="17"/>
      <c r="GN176" s="17"/>
      <c r="GO176" s="17"/>
      <c r="GP176" s="17"/>
      <c r="GQ176" s="17"/>
      <c r="GR176" s="17"/>
      <c r="GS176" s="17"/>
      <c r="GT176" s="17"/>
      <c r="GU176" s="17"/>
      <c r="GV176" s="17"/>
      <c r="GW176" s="17"/>
      <c r="GX176" s="17"/>
      <c r="GY176" s="17"/>
      <c r="GZ176" s="17"/>
      <c r="HA176" s="17"/>
      <c r="HB176" s="17"/>
      <c r="HC176" s="17"/>
      <c r="HD176" s="17"/>
      <c r="HE176" s="17"/>
      <c r="HF176" s="17"/>
      <c r="HG176" s="17"/>
      <c r="HH176" s="17"/>
      <c r="HI176" s="17"/>
      <c r="HJ176" s="17"/>
      <c r="HK176" s="17"/>
      <c r="HL176" s="17"/>
      <c r="HM176" s="17"/>
      <c r="HN176" s="17"/>
      <c r="HO176" s="17"/>
      <c r="HP176" s="17"/>
      <c r="HQ176" s="17"/>
      <c r="HR176" s="17"/>
      <c r="HS176" s="17"/>
      <c r="HT176" s="17"/>
      <c r="HU176" s="17"/>
      <c r="HV176" s="17"/>
    </row>
    <row r="177" spans="1:230" s="23" customFormat="1" ht="15" customHeight="1">
      <c r="A177" s="42"/>
      <c r="B177" s="17"/>
      <c r="C177" s="22"/>
      <c r="D177" s="125" t="s">
        <v>547</v>
      </c>
      <c r="E177" s="55"/>
      <c r="F177" s="54"/>
      <c r="G177" s="54"/>
      <c r="H177" s="55"/>
      <c r="I177" s="125"/>
      <c r="J177" s="55"/>
      <c r="K177" s="125"/>
      <c r="L177" s="184"/>
      <c r="M177" s="184"/>
      <c r="N177" s="185"/>
      <c r="O177" s="184"/>
      <c r="P177" s="184"/>
      <c r="Q177" s="186"/>
      <c r="R177" s="22"/>
      <c r="S177" s="22"/>
      <c r="T177" s="22"/>
      <c r="U177" s="22"/>
      <c r="V177" s="22"/>
      <c r="W177" s="22"/>
      <c r="X177" s="22"/>
      <c r="Y177" s="22"/>
      <c r="Z177" s="22"/>
      <c r="AA177" s="22"/>
      <c r="AB177" s="42"/>
      <c r="AC177" s="17"/>
      <c r="AD177" s="17"/>
      <c r="AE177" s="17"/>
      <c r="AF177" s="17"/>
      <c r="AG177" s="17"/>
      <c r="AH177" s="17"/>
      <c r="AI177" s="17"/>
      <c r="AJ177" s="17"/>
      <c r="AK177" s="17"/>
      <c r="AL177" s="17"/>
      <c r="AM177" s="17"/>
      <c r="AN177" s="17"/>
      <c r="AO177" s="17"/>
      <c r="AP177" s="17"/>
      <c r="AQ177" s="17"/>
      <c r="AR177" s="17"/>
      <c r="AS177" s="17"/>
      <c r="AT177" s="17"/>
      <c r="AU177" s="17"/>
      <c r="AV177" s="17"/>
      <c r="AW177" s="17"/>
      <c r="AX177" s="17"/>
      <c r="AY177" s="17"/>
      <c r="AZ177" s="17"/>
      <c r="BA177" s="17"/>
      <c r="BB177" s="17"/>
      <c r="BC177" s="17"/>
      <c r="BD177" s="17"/>
      <c r="BE177" s="17"/>
      <c r="BF177" s="17"/>
      <c r="BG177" s="17"/>
      <c r="BH177" s="17"/>
      <c r="BI177" s="17"/>
      <c r="BJ177" s="17"/>
      <c r="BK177" s="17"/>
      <c r="BL177" s="17"/>
      <c r="BM177" s="17"/>
      <c r="BN177" s="17"/>
      <c r="BO177" s="17"/>
      <c r="BP177" s="17"/>
      <c r="BQ177" s="17"/>
      <c r="BR177" s="17"/>
      <c r="BS177" s="17"/>
      <c r="BT177" s="17"/>
      <c r="BU177" s="17"/>
      <c r="BV177" s="17"/>
      <c r="BW177" s="17"/>
      <c r="BX177" s="17"/>
      <c r="BY177" s="17"/>
      <c r="BZ177" s="17"/>
      <c r="CA177" s="17"/>
      <c r="CB177" s="17"/>
      <c r="CC177" s="17"/>
      <c r="CD177" s="17"/>
      <c r="CE177" s="17"/>
      <c r="CF177" s="17"/>
      <c r="CG177" s="17"/>
      <c r="CH177" s="17"/>
      <c r="CI177" s="17"/>
      <c r="CJ177" s="17"/>
      <c r="CK177" s="17"/>
      <c r="CL177" s="17"/>
      <c r="CM177" s="17"/>
      <c r="CN177" s="17"/>
      <c r="CO177" s="17"/>
      <c r="CP177" s="17"/>
      <c r="CQ177" s="17"/>
      <c r="CR177" s="17"/>
      <c r="CS177" s="17"/>
      <c r="CT177" s="17"/>
      <c r="CU177" s="17"/>
      <c r="CV177" s="17"/>
      <c r="CW177" s="17"/>
      <c r="CX177" s="17"/>
      <c r="CY177" s="17"/>
      <c r="CZ177" s="17"/>
      <c r="DA177" s="17"/>
      <c r="DB177" s="17"/>
      <c r="DC177" s="17"/>
      <c r="DD177" s="17"/>
      <c r="DE177" s="17"/>
      <c r="DF177" s="17"/>
      <c r="DG177" s="17"/>
      <c r="DH177" s="17"/>
      <c r="DI177" s="17"/>
      <c r="DJ177" s="17"/>
      <c r="DK177" s="17"/>
      <c r="DL177" s="17"/>
      <c r="DM177" s="17"/>
      <c r="DN177" s="17"/>
      <c r="DO177" s="17"/>
      <c r="DP177" s="17"/>
      <c r="DQ177" s="17"/>
      <c r="DR177" s="17"/>
      <c r="DS177" s="17"/>
      <c r="DT177" s="17"/>
      <c r="DU177" s="17"/>
      <c r="DV177" s="17"/>
      <c r="DW177" s="17"/>
      <c r="DX177" s="17"/>
      <c r="DY177" s="17"/>
      <c r="DZ177" s="17"/>
      <c r="EA177" s="17"/>
      <c r="EB177" s="17"/>
      <c r="EC177" s="17"/>
      <c r="ED177" s="17"/>
      <c r="EE177" s="17"/>
      <c r="EF177" s="17"/>
      <c r="EG177" s="17"/>
      <c r="EH177" s="17"/>
      <c r="EI177" s="17"/>
      <c r="EJ177" s="17"/>
      <c r="EK177" s="17"/>
      <c r="EL177" s="17"/>
      <c r="EM177" s="17"/>
      <c r="EN177" s="17"/>
      <c r="EO177" s="17"/>
      <c r="EP177" s="17"/>
      <c r="EQ177" s="17"/>
      <c r="ER177" s="17"/>
      <c r="ES177" s="17"/>
      <c r="ET177" s="17"/>
      <c r="EU177" s="17"/>
      <c r="EV177" s="17"/>
      <c r="EW177" s="17"/>
      <c r="EX177" s="17"/>
      <c r="EY177" s="17"/>
      <c r="EZ177" s="17"/>
      <c r="FA177" s="17"/>
      <c r="FB177" s="17"/>
      <c r="FC177" s="17"/>
      <c r="FD177" s="17"/>
      <c r="FE177" s="17"/>
      <c r="FF177" s="17"/>
      <c r="FG177" s="17"/>
      <c r="FH177" s="17"/>
      <c r="FI177" s="17"/>
      <c r="FJ177" s="17"/>
      <c r="FK177" s="17"/>
      <c r="FL177" s="17"/>
      <c r="FM177" s="17"/>
      <c r="FN177" s="17"/>
      <c r="FO177" s="17"/>
      <c r="FP177" s="17"/>
      <c r="FQ177" s="17"/>
      <c r="FR177" s="17"/>
      <c r="FS177" s="17"/>
      <c r="FT177" s="17"/>
      <c r="FU177" s="17"/>
      <c r="FV177" s="17"/>
      <c r="FW177" s="17"/>
      <c r="FX177" s="17"/>
      <c r="FY177" s="17"/>
      <c r="FZ177" s="17"/>
      <c r="GA177" s="17"/>
      <c r="GB177" s="17"/>
      <c r="GC177" s="17"/>
      <c r="GD177" s="17"/>
      <c r="GE177" s="17"/>
      <c r="GF177" s="17"/>
      <c r="GG177" s="17"/>
      <c r="GH177" s="17"/>
      <c r="GI177" s="17"/>
      <c r="GJ177" s="17"/>
      <c r="GK177" s="17"/>
      <c r="GL177" s="17"/>
      <c r="GM177" s="17"/>
      <c r="GN177" s="17"/>
      <c r="GO177" s="17"/>
      <c r="GP177" s="17"/>
      <c r="GQ177" s="17"/>
      <c r="GR177" s="17"/>
      <c r="GS177" s="17"/>
      <c r="GT177" s="17"/>
      <c r="GU177" s="17"/>
      <c r="GV177" s="17"/>
      <c r="GW177" s="17"/>
      <c r="GX177" s="17"/>
      <c r="GY177" s="17"/>
      <c r="GZ177" s="17"/>
      <c r="HA177" s="17"/>
      <c r="HB177" s="17"/>
      <c r="HC177" s="17"/>
      <c r="HD177" s="17"/>
      <c r="HE177" s="17"/>
      <c r="HF177" s="17"/>
      <c r="HG177" s="17"/>
      <c r="HH177" s="17"/>
      <c r="HI177" s="17"/>
      <c r="HJ177" s="17"/>
      <c r="HK177" s="17"/>
      <c r="HL177" s="17"/>
      <c r="HM177" s="17"/>
      <c r="HN177" s="17"/>
      <c r="HO177" s="17"/>
      <c r="HP177" s="17"/>
      <c r="HQ177" s="17"/>
      <c r="HR177" s="17"/>
      <c r="HS177" s="17"/>
      <c r="HT177" s="17"/>
      <c r="HU177" s="17"/>
      <c r="HV177" s="17"/>
    </row>
    <row r="178" spans="1:230" s="23" customFormat="1" ht="15" customHeight="1">
      <c r="A178" s="42"/>
      <c r="B178" s="17"/>
      <c r="C178" s="22"/>
      <c r="D178" s="22"/>
      <c r="E178" s="17"/>
      <c r="F178" s="17"/>
      <c r="G178" s="17"/>
      <c r="H178" s="17"/>
      <c r="I178" s="17"/>
      <c r="J178" s="17"/>
      <c r="K178" s="80"/>
      <c r="L178" s="17"/>
      <c r="M178" s="17"/>
      <c r="N178" s="145"/>
      <c r="O178" s="22"/>
      <c r="P178" s="22"/>
      <c r="Q178" s="22"/>
      <c r="R178" s="22"/>
      <c r="S178" s="22"/>
      <c r="T178" s="22"/>
      <c r="U178" s="22"/>
      <c r="V178" s="22"/>
      <c r="W178" s="22"/>
      <c r="X178" s="22"/>
      <c r="Y178" s="22"/>
      <c r="Z178" s="22"/>
      <c r="AA178" s="22"/>
      <c r="AB178" s="42"/>
      <c r="AC178" s="17"/>
      <c r="AD178" s="17"/>
      <c r="AE178" s="17"/>
      <c r="AF178" s="17"/>
      <c r="AG178" s="17"/>
      <c r="AH178" s="17"/>
      <c r="AI178" s="17"/>
      <c r="AJ178" s="17"/>
      <c r="AK178" s="17"/>
      <c r="AL178" s="17"/>
      <c r="AM178" s="17"/>
      <c r="AN178" s="17"/>
      <c r="AO178" s="17"/>
      <c r="AP178" s="17"/>
      <c r="AQ178" s="17"/>
      <c r="AR178" s="17"/>
      <c r="AS178" s="17"/>
      <c r="AT178" s="17"/>
      <c r="AU178" s="17"/>
      <c r="AV178" s="17"/>
      <c r="AW178" s="17"/>
      <c r="AX178" s="17"/>
      <c r="AY178" s="17"/>
      <c r="AZ178" s="17"/>
      <c r="BA178" s="17"/>
      <c r="BB178" s="17"/>
      <c r="BC178" s="17"/>
      <c r="BD178" s="17"/>
      <c r="BE178" s="17"/>
      <c r="BF178" s="17"/>
      <c r="BG178" s="17"/>
      <c r="BH178" s="17"/>
      <c r="BI178" s="17"/>
      <c r="BJ178" s="17"/>
      <c r="BK178" s="17"/>
      <c r="BL178" s="17"/>
      <c r="BM178" s="17"/>
      <c r="BN178" s="17"/>
      <c r="BO178" s="17"/>
      <c r="BP178" s="17"/>
      <c r="BQ178" s="17"/>
      <c r="BR178" s="17"/>
      <c r="BS178" s="17"/>
      <c r="BT178" s="17"/>
      <c r="BU178" s="17"/>
      <c r="BV178" s="17"/>
      <c r="BW178" s="17"/>
      <c r="BX178" s="17"/>
      <c r="BY178" s="17"/>
      <c r="BZ178" s="17"/>
      <c r="CA178" s="17"/>
      <c r="CB178" s="17"/>
      <c r="CC178" s="17"/>
      <c r="CD178" s="17"/>
      <c r="CE178" s="17"/>
      <c r="CF178" s="17"/>
      <c r="CG178" s="17"/>
      <c r="CH178" s="17"/>
      <c r="CI178" s="17"/>
      <c r="CJ178" s="17"/>
      <c r="CK178" s="17"/>
      <c r="CL178" s="17"/>
      <c r="CM178" s="17"/>
      <c r="CN178" s="17"/>
      <c r="CO178" s="17"/>
      <c r="CP178" s="17"/>
      <c r="CQ178" s="17"/>
      <c r="CR178" s="17"/>
      <c r="CS178" s="17"/>
      <c r="CT178" s="17"/>
      <c r="CU178" s="17"/>
      <c r="CV178" s="17"/>
      <c r="CW178" s="17"/>
      <c r="CX178" s="17"/>
      <c r="CY178" s="17"/>
      <c r="CZ178" s="17"/>
      <c r="DA178" s="17"/>
      <c r="DB178" s="17"/>
      <c r="DC178" s="17"/>
      <c r="DD178" s="17"/>
      <c r="DE178" s="17"/>
      <c r="DF178" s="17"/>
      <c r="DG178" s="17"/>
      <c r="DH178" s="17"/>
      <c r="DI178" s="17"/>
      <c r="DJ178" s="17"/>
      <c r="DK178" s="17"/>
      <c r="DL178" s="17"/>
      <c r="DM178" s="17"/>
      <c r="DN178" s="17"/>
      <c r="DO178" s="17"/>
      <c r="DP178" s="17"/>
      <c r="DQ178" s="17"/>
      <c r="DR178" s="17"/>
      <c r="DS178" s="17"/>
      <c r="DT178" s="17"/>
      <c r="DU178" s="17"/>
      <c r="DV178" s="17"/>
      <c r="DW178" s="17"/>
      <c r="DX178" s="17"/>
      <c r="DY178" s="17"/>
      <c r="DZ178" s="17"/>
      <c r="EA178" s="17"/>
      <c r="EB178" s="17"/>
      <c r="EC178" s="17"/>
      <c r="ED178" s="17"/>
      <c r="EE178" s="17"/>
      <c r="EF178" s="17"/>
      <c r="EG178" s="17"/>
      <c r="EH178" s="17"/>
      <c r="EI178" s="17"/>
      <c r="EJ178" s="17"/>
      <c r="EK178" s="17"/>
      <c r="EL178" s="17"/>
      <c r="EM178" s="17"/>
      <c r="EN178" s="17"/>
      <c r="EO178" s="17"/>
      <c r="EP178" s="17"/>
      <c r="EQ178" s="17"/>
      <c r="ER178" s="17"/>
      <c r="ES178" s="17"/>
      <c r="ET178" s="17"/>
      <c r="EU178" s="17"/>
      <c r="EV178" s="17"/>
      <c r="EW178" s="17"/>
      <c r="EX178" s="17"/>
      <c r="EY178" s="17"/>
      <c r="EZ178" s="17"/>
      <c r="FA178" s="17"/>
      <c r="FB178" s="17"/>
      <c r="FC178" s="17"/>
      <c r="FD178" s="17"/>
      <c r="FE178" s="17"/>
      <c r="FF178" s="17"/>
      <c r="FG178" s="17"/>
      <c r="FH178" s="17"/>
      <c r="FI178" s="17"/>
      <c r="FJ178" s="17"/>
      <c r="FK178" s="17"/>
      <c r="FL178" s="17"/>
      <c r="FM178" s="17"/>
      <c r="FN178" s="17"/>
      <c r="FO178" s="17"/>
      <c r="FP178" s="17"/>
      <c r="FQ178" s="17"/>
      <c r="FR178" s="17"/>
      <c r="FS178" s="17"/>
      <c r="FT178" s="17"/>
      <c r="FU178" s="17"/>
      <c r="FV178" s="17"/>
      <c r="FW178" s="17"/>
      <c r="FX178" s="17"/>
      <c r="FY178" s="17"/>
      <c r="FZ178" s="17"/>
      <c r="GA178" s="17"/>
      <c r="GB178" s="17"/>
      <c r="GC178" s="17"/>
      <c r="GD178" s="17"/>
      <c r="GE178" s="17"/>
      <c r="GF178" s="17"/>
      <c r="GG178" s="17"/>
      <c r="GH178" s="17"/>
      <c r="GI178" s="17"/>
      <c r="GJ178" s="17"/>
      <c r="GK178" s="17"/>
      <c r="GL178" s="17"/>
      <c r="GM178" s="17"/>
      <c r="GN178" s="17"/>
      <c r="GO178" s="17"/>
      <c r="GP178" s="17"/>
      <c r="GQ178" s="17"/>
      <c r="GR178" s="17"/>
      <c r="GS178" s="17"/>
      <c r="GT178" s="17"/>
      <c r="GU178" s="17"/>
      <c r="GV178" s="17"/>
      <c r="GW178" s="17"/>
      <c r="GX178" s="17"/>
      <c r="GY178" s="17"/>
      <c r="GZ178" s="17"/>
      <c r="HA178" s="17"/>
      <c r="HB178" s="17"/>
      <c r="HC178" s="17"/>
      <c r="HD178" s="17"/>
      <c r="HE178" s="17"/>
      <c r="HF178" s="17"/>
      <c r="HG178" s="17"/>
      <c r="HH178" s="17"/>
      <c r="HI178" s="17"/>
      <c r="HJ178" s="17"/>
      <c r="HK178" s="17"/>
      <c r="HL178" s="17"/>
      <c r="HM178" s="17"/>
      <c r="HN178" s="17"/>
      <c r="HO178" s="17"/>
      <c r="HP178" s="17"/>
      <c r="HQ178" s="17"/>
      <c r="HR178" s="17"/>
      <c r="HS178" s="17"/>
      <c r="HT178" s="17"/>
      <c r="HU178" s="17"/>
      <c r="HV178" s="17"/>
    </row>
    <row r="179" spans="1:230" s="23" customFormat="1" ht="15" customHeight="1">
      <c r="A179" s="42"/>
      <c r="B179" s="17"/>
      <c r="C179" s="22"/>
      <c r="D179" s="22"/>
      <c r="E179" s="17"/>
      <c r="F179" s="17"/>
      <c r="G179" s="278" t="s">
        <v>487</v>
      </c>
      <c r="H179" s="278"/>
      <c r="I179" s="278"/>
      <c r="J179" s="278"/>
      <c r="K179" s="278"/>
      <c r="L179" s="278"/>
      <c r="M179" s="278"/>
      <c r="N179" s="281">
        <f>Obliczenia2!K88</f>
        <v>2976</v>
      </c>
      <c r="O179" s="281"/>
      <c r="P179" s="284" t="s">
        <v>17</v>
      </c>
      <c r="Q179" s="161"/>
      <c r="R179" s="22"/>
      <c r="S179" s="22"/>
      <c r="T179" s="22"/>
      <c r="U179" s="22"/>
      <c r="V179" s="22"/>
      <c r="W179" s="22"/>
      <c r="X179" s="22"/>
      <c r="Y179" s="22"/>
      <c r="Z179" s="22"/>
      <c r="AA179" s="22"/>
      <c r="AB179" s="42"/>
      <c r="AC179" s="17"/>
      <c r="AD179" s="17"/>
      <c r="AE179" s="17"/>
      <c r="AF179" s="17"/>
      <c r="AG179" s="17"/>
      <c r="AH179" s="17"/>
      <c r="AI179" s="17"/>
      <c r="AJ179" s="17"/>
      <c r="AK179" s="17"/>
      <c r="AL179" s="17"/>
      <c r="AM179" s="17"/>
      <c r="AN179" s="17"/>
      <c r="AO179" s="17"/>
      <c r="AP179" s="17"/>
      <c r="AQ179" s="17"/>
      <c r="AR179" s="17"/>
      <c r="AS179" s="17"/>
      <c r="AT179" s="17"/>
      <c r="AU179" s="17"/>
      <c r="AV179" s="17"/>
      <c r="AW179" s="17"/>
      <c r="AX179" s="17"/>
      <c r="AY179" s="17"/>
      <c r="AZ179" s="17"/>
      <c r="BA179" s="17"/>
      <c r="BB179" s="17"/>
      <c r="BC179" s="17"/>
      <c r="BD179" s="17"/>
      <c r="BE179" s="17"/>
      <c r="BF179" s="17"/>
      <c r="BG179" s="17"/>
      <c r="BH179" s="17"/>
      <c r="BI179" s="17"/>
      <c r="BJ179" s="17"/>
      <c r="BK179" s="17"/>
      <c r="BL179" s="17"/>
      <c r="BM179" s="17"/>
      <c r="BN179" s="17"/>
      <c r="BO179" s="17"/>
      <c r="BP179" s="17"/>
      <c r="BQ179" s="17"/>
      <c r="BR179" s="17"/>
      <c r="BS179" s="17"/>
      <c r="BT179" s="17"/>
      <c r="BU179" s="17"/>
      <c r="BV179" s="17"/>
      <c r="BW179" s="17"/>
      <c r="BX179" s="17"/>
      <c r="BY179" s="17"/>
      <c r="BZ179" s="17"/>
      <c r="CA179" s="17"/>
      <c r="CB179" s="17"/>
      <c r="CC179" s="17"/>
      <c r="CD179" s="17"/>
      <c r="CE179" s="17"/>
      <c r="CF179" s="17"/>
      <c r="CG179" s="17"/>
      <c r="CH179" s="17"/>
      <c r="CI179" s="17"/>
      <c r="CJ179" s="17"/>
      <c r="CK179" s="17"/>
      <c r="CL179" s="17"/>
      <c r="CM179" s="17"/>
      <c r="CN179" s="17"/>
      <c r="CO179" s="17"/>
      <c r="CP179" s="17"/>
      <c r="CQ179" s="17"/>
      <c r="CR179" s="17"/>
      <c r="CS179" s="17"/>
      <c r="CT179" s="17"/>
      <c r="CU179" s="17"/>
      <c r="CV179" s="17"/>
      <c r="CW179" s="17"/>
      <c r="CX179" s="17"/>
      <c r="CY179" s="17"/>
      <c r="CZ179" s="17"/>
      <c r="DA179" s="17"/>
      <c r="DB179" s="17"/>
      <c r="DC179" s="17"/>
      <c r="DD179" s="17"/>
      <c r="DE179" s="17"/>
      <c r="DF179" s="17"/>
      <c r="DG179" s="17"/>
      <c r="DH179" s="17"/>
      <c r="DI179" s="17"/>
      <c r="DJ179" s="17"/>
      <c r="DK179" s="17"/>
      <c r="DL179" s="17"/>
      <c r="DM179" s="17"/>
      <c r="DN179" s="17"/>
      <c r="DO179" s="17"/>
      <c r="DP179" s="17"/>
      <c r="DQ179" s="17"/>
      <c r="DR179" s="17"/>
      <c r="DS179" s="17"/>
      <c r="DT179" s="17"/>
      <c r="DU179" s="17"/>
      <c r="DV179" s="17"/>
      <c r="DW179" s="17"/>
      <c r="DX179" s="17"/>
      <c r="DY179" s="17"/>
      <c r="DZ179" s="17"/>
      <c r="EA179" s="17"/>
      <c r="EB179" s="17"/>
      <c r="EC179" s="17"/>
      <c r="ED179" s="17"/>
      <c r="EE179" s="17"/>
      <c r="EF179" s="17"/>
      <c r="EG179" s="17"/>
      <c r="EH179" s="17"/>
      <c r="EI179" s="17"/>
      <c r="EJ179" s="17"/>
      <c r="EK179" s="17"/>
      <c r="EL179" s="17"/>
      <c r="EM179" s="17"/>
      <c r="EN179" s="17"/>
      <c r="EO179" s="17"/>
      <c r="EP179" s="17"/>
      <c r="EQ179" s="17"/>
      <c r="ER179" s="17"/>
      <c r="ES179" s="17"/>
      <c r="ET179" s="17"/>
      <c r="EU179" s="17"/>
      <c r="EV179" s="17"/>
      <c r="EW179" s="17"/>
      <c r="EX179" s="17"/>
      <c r="EY179" s="17"/>
      <c r="EZ179" s="17"/>
      <c r="FA179" s="17"/>
      <c r="FB179" s="17"/>
      <c r="FC179" s="17"/>
      <c r="FD179" s="17"/>
      <c r="FE179" s="17"/>
      <c r="FF179" s="17"/>
      <c r="FG179" s="17"/>
      <c r="FH179" s="17"/>
      <c r="FI179" s="17"/>
      <c r="FJ179" s="17"/>
      <c r="FK179" s="17"/>
      <c r="FL179" s="17"/>
      <c r="FM179" s="17"/>
      <c r="FN179" s="17"/>
      <c r="FO179" s="17"/>
      <c r="FP179" s="17"/>
      <c r="FQ179" s="17"/>
      <c r="FR179" s="17"/>
      <c r="FS179" s="17"/>
      <c r="FT179" s="17"/>
      <c r="FU179" s="17"/>
      <c r="FV179" s="17"/>
      <c r="FW179" s="17"/>
      <c r="FX179" s="17"/>
      <c r="FY179" s="17"/>
      <c r="FZ179" s="17"/>
      <c r="GA179" s="17"/>
      <c r="GB179" s="17"/>
      <c r="GC179" s="17"/>
      <c r="GD179" s="17"/>
      <c r="GE179" s="17"/>
      <c r="GF179" s="17"/>
      <c r="GG179" s="17"/>
      <c r="GH179" s="17"/>
      <c r="GI179" s="17"/>
      <c r="GJ179" s="17"/>
      <c r="GK179" s="17"/>
      <c r="GL179" s="17"/>
      <c r="GM179" s="17"/>
      <c r="GN179" s="17"/>
      <c r="GO179" s="17"/>
      <c r="GP179" s="17"/>
      <c r="GQ179" s="17"/>
      <c r="GR179" s="17"/>
      <c r="GS179" s="17"/>
      <c r="GT179" s="17"/>
      <c r="GU179" s="17"/>
      <c r="GV179" s="17"/>
      <c r="GW179" s="17"/>
      <c r="GX179" s="17"/>
      <c r="GY179" s="17"/>
      <c r="GZ179" s="17"/>
      <c r="HA179" s="17"/>
      <c r="HB179" s="17"/>
      <c r="HC179" s="17"/>
      <c r="HD179" s="17"/>
      <c r="HE179" s="17"/>
      <c r="HF179" s="17"/>
      <c r="HG179" s="17"/>
      <c r="HH179" s="17"/>
      <c r="HI179" s="17"/>
      <c r="HJ179" s="17"/>
      <c r="HK179" s="17"/>
      <c r="HL179" s="17"/>
      <c r="HM179" s="17"/>
      <c r="HN179" s="17"/>
      <c r="HO179" s="17"/>
      <c r="HP179" s="17"/>
      <c r="HQ179" s="17"/>
      <c r="HR179" s="17"/>
      <c r="HS179" s="17"/>
      <c r="HT179" s="17"/>
      <c r="HU179" s="17"/>
      <c r="HV179" s="17"/>
    </row>
    <row r="180" spans="1:230" s="23" customFormat="1" ht="15" customHeight="1">
      <c r="A180" s="42"/>
      <c r="B180" s="17"/>
      <c r="C180" s="22"/>
      <c r="D180" s="22"/>
      <c r="E180" s="17"/>
      <c r="F180" s="17"/>
      <c r="G180" s="278"/>
      <c r="H180" s="278"/>
      <c r="I180" s="278"/>
      <c r="J180" s="278"/>
      <c r="K180" s="278"/>
      <c r="L180" s="278"/>
      <c r="M180" s="278"/>
      <c r="N180" s="281"/>
      <c r="O180" s="281"/>
      <c r="P180" s="284"/>
      <c r="Q180" s="161"/>
      <c r="R180" s="22"/>
      <c r="S180" s="22"/>
      <c r="T180" s="22"/>
      <c r="U180" s="22"/>
      <c r="V180" s="22"/>
      <c r="W180" s="22"/>
      <c r="X180" s="22"/>
      <c r="Y180" s="22"/>
      <c r="Z180" s="22"/>
      <c r="AA180" s="22"/>
      <c r="AB180" s="42"/>
      <c r="AC180" s="17"/>
      <c r="AD180" s="17"/>
      <c r="AE180" s="17"/>
      <c r="AF180" s="17"/>
      <c r="AG180" s="17"/>
      <c r="AH180" s="17"/>
      <c r="AI180" s="17"/>
      <c r="AJ180" s="17"/>
      <c r="AK180" s="17"/>
      <c r="AL180" s="17"/>
      <c r="AM180" s="17"/>
      <c r="AN180" s="17"/>
      <c r="AO180" s="17"/>
      <c r="AP180" s="17"/>
      <c r="AQ180" s="17"/>
      <c r="AR180" s="17"/>
      <c r="AS180" s="17"/>
      <c r="AT180" s="17"/>
      <c r="AU180" s="17"/>
      <c r="AV180" s="17"/>
      <c r="AW180" s="17"/>
      <c r="AX180" s="17"/>
      <c r="AY180" s="17"/>
      <c r="AZ180" s="17"/>
      <c r="BA180" s="17"/>
      <c r="BB180" s="17"/>
      <c r="BC180" s="17"/>
      <c r="BD180" s="17"/>
      <c r="BE180" s="17"/>
      <c r="BF180" s="17"/>
      <c r="BG180" s="17"/>
      <c r="BH180" s="17"/>
      <c r="BI180" s="17"/>
      <c r="BJ180" s="17"/>
      <c r="BK180" s="17"/>
      <c r="BL180" s="17"/>
      <c r="BM180" s="17"/>
      <c r="BN180" s="17"/>
      <c r="BO180" s="17"/>
      <c r="BP180" s="17"/>
      <c r="BQ180" s="17"/>
      <c r="BR180" s="17"/>
      <c r="BS180" s="17"/>
      <c r="BT180" s="17"/>
      <c r="BU180" s="17"/>
      <c r="BV180" s="17"/>
      <c r="BW180" s="17"/>
      <c r="BX180" s="17"/>
      <c r="BY180" s="17"/>
      <c r="BZ180" s="17"/>
      <c r="CA180" s="17"/>
      <c r="CB180" s="17"/>
      <c r="CC180" s="17"/>
      <c r="CD180" s="17"/>
      <c r="CE180" s="17"/>
      <c r="CF180" s="17"/>
      <c r="CG180" s="17"/>
      <c r="CH180" s="17"/>
      <c r="CI180" s="17"/>
      <c r="CJ180" s="17"/>
      <c r="CK180" s="17"/>
      <c r="CL180" s="17"/>
      <c r="CM180" s="17"/>
      <c r="CN180" s="17"/>
      <c r="CO180" s="17"/>
      <c r="CP180" s="17"/>
      <c r="CQ180" s="17"/>
      <c r="CR180" s="17"/>
      <c r="CS180" s="17"/>
      <c r="CT180" s="17"/>
      <c r="CU180" s="17"/>
      <c r="CV180" s="17"/>
      <c r="CW180" s="17"/>
      <c r="CX180" s="17"/>
      <c r="CY180" s="17"/>
      <c r="CZ180" s="17"/>
      <c r="DA180" s="17"/>
      <c r="DB180" s="17"/>
      <c r="DC180" s="17"/>
      <c r="DD180" s="17"/>
      <c r="DE180" s="17"/>
      <c r="DF180" s="17"/>
      <c r="DG180" s="17"/>
      <c r="DH180" s="17"/>
      <c r="DI180" s="17"/>
      <c r="DJ180" s="17"/>
      <c r="DK180" s="17"/>
      <c r="DL180" s="17"/>
      <c r="DM180" s="17"/>
      <c r="DN180" s="17"/>
      <c r="DO180" s="17"/>
      <c r="DP180" s="17"/>
      <c r="DQ180" s="17"/>
      <c r="DR180" s="17"/>
      <c r="DS180" s="17"/>
      <c r="DT180" s="17"/>
      <c r="DU180" s="17"/>
      <c r="DV180" s="17"/>
      <c r="DW180" s="17"/>
      <c r="DX180" s="17"/>
      <c r="DY180" s="17"/>
      <c r="DZ180" s="17"/>
      <c r="EA180" s="17"/>
      <c r="EB180" s="17"/>
      <c r="EC180" s="17"/>
      <c r="ED180" s="17"/>
      <c r="EE180" s="17"/>
      <c r="EF180" s="17"/>
      <c r="EG180" s="17"/>
      <c r="EH180" s="17"/>
      <c r="EI180" s="17"/>
      <c r="EJ180" s="17"/>
      <c r="EK180" s="17"/>
      <c r="EL180" s="17"/>
      <c r="EM180" s="17"/>
      <c r="EN180" s="17"/>
      <c r="EO180" s="17"/>
      <c r="EP180" s="17"/>
      <c r="EQ180" s="17"/>
      <c r="ER180" s="17"/>
      <c r="ES180" s="17"/>
      <c r="ET180" s="17"/>
      <c r="EU180" s="17"/>
      <c r="EV180" s="17"/>
      <c r="EW180" s="17"/>
      <c r="EX180" s="17"/>
      <c r="EY180" s="17"/>
      <c r="EZ180" s="17"/>
      <c r="FA180" s="17"/>
      <c r="FB180" s="17"/>
      <c r="FC180" s="17"/>
      <c r="FD180" s="17"/>
      <c r="FE180" s="17"/>
      <c r="FF180" s="17"/>
      <c r="FG180" s="17"/>
      <c r="FH180" s="17"/>
      <c r="FI180" s="17"/>
      <c r="FJ180" s="17"/>
      <c r="FK180" s="17"/>
      <c r="FL180" s="17"/>
      <c r="FM180" s="17"/>
      <c r="FN180" s="17"/>
      <c r="FO180" s="17"/>
      <c r="FP180" s="17"/>
      <c r="FQ180" s="17"/>
      <c r="FR180" s="17"/>
      <c r="FS180" s="17"/>
      <c r="FT180" s="17"/>
      <c r="FU180" s="17"/>
      <c r="FV180" s="17"/>
      <c r="FW180" s="17"/>
      <c r="FX180" s="17"/>
      <c r="FY180" s="17"/>
      <c r="FZ180" s="17"/>
      <c r="GA180" s="17"/>
      <c r="GB180" s="17"/>
      <c r="GC180" s="17"/>
      <c r="GD180" s="17"/>
      <c r="GE180" s="17"/>
      <c r="GF180" s="17"/>
      <c r="GG180" s="17"/>
      <c r="GH180" s="17"/>
      <c r="GI180" s="17"/>
      <c r="GJ180" s="17"/>
      <c r="GK180" s="17"/>
      <c r="GL180" s="17"/>
      <c r="GM180" s="17"/>
      <c r="GN180" s="17"/>
      <c r="GO180" s="17"/>
      <c r="GP180" s="17"/>
      <c r="GQ180" s="17"/>
      <c r="GR180" s="17"/>
      <c r="GS180" s="17"/>
      <c r="GT180" s="17"/>
      <c r="GU180" s="17"/>
      <c r="GV180" s="17"/>
      <c r="GW180" s="17"/>
      <c r="GX180" s="17"/>
      <c r="GY180" s="17"/>
      <c r="GZ180" s="17"/>
      <c r="HA180" s="17"/>
      <c r="HB180" s="17"/>
      <c r="HC180" s="17"/>
      <c r="HD180" s="17"/>
      <c r="HE180" s="17"/>
      <c r="HF180" s="17"/>
      <c r="HG180" s="17"/>
      <c r="HH180" s="17"/>
      <c r="HI180" s="17"/>
      <c r="HJ180" s="17"/>
      <c r="HK180" s="17"/>
      <c r="HL180" s="17"/>
      <c r="HM180" s="17"/>
      <c r="HN180" s="17"/>
      <c r="HO180" s="17"/>
      <c r="HP180" s="17"/>
      <c r="HQ180" s="17"/>
      <c r="HR180" s="17"/>
      <c r="HS180" s="17"/>
      <c r="HT180" s="17"/>
      <c r="HU180" s="17"/>
      <c r="HV180" s="17"/>
    </row>
    <row r="181" spans="1:230" s="23" customFormat="1" ht="15" customHeight="1">
      <c r="A181" s="42"/>
      <c r="B181" s="17"/>
      <c r="C181" s="22"/>
      <c r="D181" s="22"/>
      <c r="E181" s="17"/>
      <c r="F181" s="17"/>
      <c r="G181" s="57" t="s">
        <v>545</v>
      </c>
      <c r="H181" s="17"/>
      <c r="I181" s="17"/>
      <c r="J181" s="17"/>
      <c r="K181" s="80"/>
      <c r="L181" s="17"/>
      <c r="M181" s="17"/>
      <c r="N181" s="150"/>
      <c r="O181" s="149">
        <f>Obliczenia2!L88</f>
        <v>1.1100000000000001</v>
      </c>
      <c r="P181" s="147" t="s">
        <v>546</v>
      </c>
      <c r="Q181" s="17"/>
      <c r="R181" s="22"/>
      <c r="S181" s="22"/>
      <c r="T181" s="22"/>
      <c r="U181" s="22"/>
      <c r="V181" s="22"/>
      <c r="W181" s="22"/>
      <c r="X181" s="22"/>
      <c r="Y181" s="22"/>
      <c r="Z181" s="22"/>
      <c r="AA181" s="22"/>
      <c r="AB181" s="42"/>
      <c r="AC181" s="17"/>
      <c r="AD181" s="17"/>
      <c r="AE181" s="17"/>
      <c r="AF181" s="17"/>
      <c r="AG181" s="17"/>
      <c r="AH181" s="17"/>
      <c r="AI181" s="17"/>
      <c r="AJ181" s="17"/>
      <c r="AK181" s="17"/>
      <c r="AL181" s="17"/>
      <c r="AM181" s="17"/>
      <c r="AN181" s="17"/>
      <c r="AO181" s="17"/>
      <c r="AP181" s="17"/>
      <c r="AQ181" s="17"/>
      <c r="AR181" s="17"/>
      <c r="AS181" s="17"/>
      <c r="AT181" s="17"/>
      <c r="AU181" s="17"/>
      <c r="AV181" s="17"/>
      <c r="AW181" s="17"/>
      <c r="AX181" s="17"/>
      <c r="AY181" s="17"/>
      <c r="AZ181" s="17"/>
      <c r="BA181" s="17"/>
      <c r="BB181" s="17"/>
      <c r="BC181" s="17"/>
      <c r="BD181" s="17"/>
      <c r="BE181" s="17"/>
      <c r="BF181" s="17"/>
      <c r="BG181" s="17"/>
      <c r="BH181" s="17"/>
      <c r="BI181" s="17"/>
      <c r="BJ181" s="17"/>
      <c r="BK181" s="17"/>
      <c r="BL181" s="17"/>
      <c r="BM181" s="17"/>
      <c r="BN181" s="17"/>
      <c r="BO181" s="17"/>
      <c r="BP181" s="17"/>
      <c r="BQ181" s="17"/>
      <c r="BR181" s="17"/>
      <c r="BS181" s="17"/>
      <c r="BT181" s="17"/>
      <c r="BU181" s="17"/>
      <c r="BV181" s="17"/>
      <c r="BW181" s="17"/>
      <c r="BX181" s="17"/>
      <c r="BY181" s="17"/>
      <c r="BZ181" s="17"/>
      <c r="CA181" s="17"/>
      <c r="CB181" s="17"/>
      <c r="CC181" s="17"/>
      <c r="CD181" s="17"/>
      <c r="CE181" s="17"/>
      <c r="CF181" s="17"/>
      <c r="CG181" s="17"/>
      <c r="CH181" s="17"/>
      <c r="CI181" s="17"/>
      <c r="CJ181" s="17"/>
      <c r="CK181" s="17"/>
      <c r="CL181" s="17"/>
      <c r="CM181" s="17"/>
      <c r="CN181" s="17"/>
      <c r="CO181" s="17"/>
      <c r="CP181" s="17"/>
      <c r="CQ181" s="17"/>
      <c r="CR181" s="17"/>
      <c r="CS181" s="17"/>
      <c r="CT181" s="17"/>
      <c r="CU181" s="17"/>
      <c r="CV181" s="17"/>
      <c r="CW181" s="17"/>
      <c r="CX181" s="17"/>
      <c r="CY181" s="17"/>
      <c r="CZ181" s="17"/>
      <c r="DA181" s="17"/>
      <c r="DB181" s="17"/>
      <c r="DC181" s="17"/>
      <c r="DD181" s="17"/>
      <c r="DE181" s="17"/>
      <c r="DF181" s="17"/>
      <c r="DG181" s="17"/>
      <c r="DH181" s="17"/>
      <c r="DI181" s="17"/>
      <c r="DJ181" s="17"/>
      <c r="DK181" s="17"/>
      <c r="DL181" s="17"/>
      <c r="DM181" s="17"/>
      <c r="DN181" s="17"/>
      <c r="DO181" s="17"/>
      <c r="DP181" s="17"/>
      <c r="DQ181" s="17"/>
      <c r="DR181" s="17"/>
      <c r="DS181" s="17"/>
      <c r="DT181" s="17"/>
      <c r="DU181" s="17"/>
      <c r="DV181" s="17"/>
      <c r="DW181" s="17"/>
      <c r="DX181" s="17"/>
      <c r="DY181" s="17"/>
      <c r="DZ181" s="17"/>
      <c r="EA181" s="17"/>
      <c r="EB181" s="17"/>
      <c r="EC181" s="17"/>
      <c r="ED181" s="17"/>
      <c r="EE181" s="17"/>
      <c r="EF181" s="17"/>
      <c r="EG181" s="17"/>
      <c r="EH181" s="17"/>
      <c r="EI181" s="17"/>
      <c r="EJ181" s="17"/>
      <c r="EK181" s="17"/>
      <c r="EL181" s="17"/>
      <c r="EM181" s="17"/>
      <c r="EN181" s="17"/>
      <c r="EO181" s="17"/>
      <c r="EP181" s="17"/>
      <c r="EQ181" s="17"/>
      <c r="ER181" s="17"/>
      <c r="ES181" s="17"/>
      <c r="ET181" s="17"/>
      <c r="EU181" s="17"/>
      <c r="EV181" s="17"/>
      <c r="EW181" s="17"/>
      <c r="EX181" s="17"/>
      <c r="EY181" s="17"/>
      <c r="EZ181" s="17"/>
      <c r="FA181" s="17"/>
      <c r="FB181" s="17"/>
      <c r="FC181" s="17"/>
      <c r="FD181" s="17"/>
      <c r="FE181" s="17"/>
      <c r="FF181" s="17"/>
      <c r="FG181" s="17"/>
      <c r="FH181" s="17"/>
      <c r="FI181" s="17"/>
      <c r="FJ181" s="17"/>
      <c r="FK181" s="17"/>
      <c r="FL181" s="17"/>
      <c r="FM181" s="17"/>
      <c r="FN181" s="17"/>
      <c r="FO181" s="17"/>
      <c r="FP181" s="17"/>
      <c r="FQ181" s="17"/>
      <c r="FR181" s="17"/>
      <c r="FS181" s="17"/>
      <c r="FT181" s="17"/>
      <c r="FU181" s="17"/>
      <c r="FV181" s="17"/>
      <c r="FW181" s="17"/>
      <c r="FX181" s="17"/>
      <c r="FY181" s="17"/>
      <c r="FZ181" s="17"/>
      <c r="GA181" s="17"/>
      <c r="GB181" s="17"/>
      <c r="GC181" s="17"/>
      <c r="GD181" s="17"/>
      <c r="GE181" s="17"/>
      <c r="GF181" s="17"/>
      <c r="GG181" s="17"/>
      <c r="GH181" s="17"/>
      <c r="GI181" s="17"/>
      <c r="GJ181" s="17"/>
      <c r="GK181" s="17"/>
      <c r="GL181" s="17"/>
      <c r="GM181" s="17"/>
      <c r="GN181" s="17"/>
      <c r="GO181" s="17"/>
      <c r="GP181" s="17"/>
      <c r="GQ181" s="17"/>
      <c r="GR181" s="17"/>
      <c r="GS181" s="17"/>
      <c r="GT181" s="17"/>
      <c r="GU181" s="17"/>
      <c r="GV181" s="17"/>
      <c r="GW181" s="17"/>
      <c r="GX181" s="17"/>
      <c r="GY181" s="17"/>
      <c r="GZ181" s="17"/>
      <c r="HA181" s="17"/>
      <c r="HB181" s="17"/>
      <c r="HC181" s="17"/>
      <c r="HD181" s="17"/>
      <c r="HE181" s="17"/>
      <c r="HF181" s="17"/>
      <c r="HG181" s="17"/>
      <c r="HH181" s="17"/>
      <c r="HI181" s="17"/>
      <c r="HJ181" s="17"/>
      <c r="HK181" s="17"/>
      <c r="HL181" s="17"/>
      <c r="HM181" s="17"/>
      <c r="HN181" s="17"/>
      <c r="HO181" s="17"/>
      <c r="HP181" s="17"/>
      <c r="HQ181" s="17"/>
      <c r="HR181" s="17"/>
      <c r="HS181" s="17"/>
      <c r="HT181" s="17"/>
      <c r="HU181" s="17"/>
      <c r="HV181" s="17"/>
    </row>
    <row r="182" spans="1:230" s="23" customFormat="1" ht="15" customHeight="1">
      <c r="A182" s="42"/>
      <c r="B182" s="17"/>
      <c r="C182" s="22"/>
      <c r="D182" s="22"/>
      <c r="E182" s="17"/>
      <c r="F182" s="17"/>
      <c r="G182" s="129" t="s">
        <v>563</v>
      </c>
      <c r="H182" s="17"/>
      <c r="I182" s="17"/>
      <c r="J182" s="17"/>
      <c r="K182" s="80"/>
      <c r="L182" s="17"/>
      <c r="M182" s="17"/>
      <c r="N182" s="150"/>
      <c r="O182" s="146"/>
      <c r="P182" s="148"/>
      <c r="Q182" s="22"/>
      <c r="R182" s="22"/>
      <c r="S182" s="22"/>
      <c r="T182" s="22"/>
      <c r="U182" s="22"/>
      <c r="V182" s="22"/>
      <c r="W182" s="22"/>
      <c r="X182" s="22"/>
      <c r="Y182" s="22"/>
      <c r="Z182" s="22"/>
      <c r="AA182" s="22"/>
      <c r="AB182" s="42"/>
      <c r="AC182" s="17"/>
      <c r="AD182" s="17"/>
      <c r="AE182" s="17"/>
      <c r="AF182" s="17"/>
      <c r="AG182" s="17"/>
      <c r="AH182" s="17"/>
      <c r="AI182" s="17"/>
      <c r="AJ182" s="17"/>
      <c r="AK182" s="17"/>
      <c r="AL182" s="17"/>
      <c r="AM182" s="17"/>
      <c r="AN182" s="17"/>
      <c r="AO182" s="17"/>
      <c r="AP182" s="17"/>
      <c r="AQ182" s="17"/>
      <c r="AR182" s="17"/>
      <c r="AS182" s="17"/>
      <c r="AT182" s="17"/>
      <c r="AU182" s="17"/>
      <c r="AV182" s="17"/>
      <c r="AW182" s="17"/>
      <c r="AX182" s="17"/>
      <c r="AY182" s="17"/>
      <c r="AZ182" s="17"/>
      <c r="BA182" s="17"/>
      <c r="BB182" s="17"/>
      <c r="BC182" s="17"/>
      <c r="BD182" s="17"/>
      <c r="BE182" s="17"/>
      <c r="BF182" s="17"/>
      <c r="BG182" s="17"/>
      <c r="BH182" s="17"/>
      <c r="BI182" s="17"/>
      <c r="BJ182" s="17"/>
      <c r="BK182" s="17"/>
      <c r="BL182" s="17"/>
      <c r="BM182" s="17"/>
      <c r="BN182" s="17"/>
      <c r="BO182" s="17"/>
      <c r="BP182" s="17"/>
      <c r="BQ182" s="17"/>
      <c r="BR182" s="17"/>
      <c r="BS182" s="17"/>
      <c r="BT182" s="17"/>
      <c r="BU182" s="17"/>
      <c r="BV182" s="17"/>
      <c r="BW182" s="17"/>
      <c r="BX182" s="17"/>
      <c r="BY182" s="17"/>
      <c r="BZ182" s="17"/>
      <c r="CA182" s="17"/>
      <c r="CB182" s="17"/>
      <c r="CC182" s="17"/>
      <c r="CD182" s="17"/>
      <c r="CE182" s="17"/>
      <c r="CF182" s="17"/>
      <c r="CG182" s="17"/>
      <c r="CH182" s="17"/>
      <c r="CI182" s="17"/>
      <c r="CJ182" s="17"/>
      <c r="CK182" s="17"/>
      <c r="CL182" s="17"/>
      <c r="CM182" s="17"/>
      <c r="CN182" s="17"/>
      <c r="CO182" s="17"/>
      <c r="CP182" s="17"/>
      <c r="CQ182" s="17"/>
      <c r="CR182" s="17"/>
      <c r="CS182" s="17"/>
      <c r="CT182" s="17"/>
      <c r="CU182" s="17"/>
      <c r="CV182" s="17"/>
      <c r="CW182" s="17"/>
      <c r="CX182" s="17"/>
      <c r="CY182" s="17"/>
      <c r="CZ182" s="17"/>
      <c r="DA182" s="17"/>
      <c r="DB182" s="17"/>
      <c r="DC182" s="17"/>
      <c r="DD182" s="17"/>
      <c r="DE182" s="17"/>
      <c r="DF182" s="17"/>
      <c r="DG182" s="17"/>
      <c r="DH182" s="17"/>
      <c r="DI182" s="17"/>
      <c r="DJ182" s="17"/>
      <c r="DK182" s="17"/>
      <c r="DL182" s="17"/>
      <c r="DM182" s="17"/>
      <c r="DN182" s="17"/>
      <c r="DO182" s="17"/>
      <c r="DP182" s="17"/>
      <c r="DQ182" s="17"/>
      <c r="DR182" s="17"/>
      <c r="DS182" s="17"/>
      <c r="DT182" s="17"/>
      <c r="DU182" s="17"/>
      <c r="DV182" s="17"/>
      <c r="DW182" s="17"/>
      <c r="DX182" s="17"/>
      <c r="DY182" s="17"/>
      <c r="DZ182" s="17"/>
      <c r="EA182" s="17"/>
      <c r="EB182" s="17"/>
      <c r="EC182" s="17"/>
      <c r="ED182" s="17"/>
      <c r="EE182" s="17"/>
      <c r="EF182" s="17"/>
      <c r="EG182" s="17"/>
      <c r="EH182" s="17"/>
      <c r="EI182" s="17"/>
      <c r="EJ182" s="17"/>
      <c r="EK182" s="17"/>
      <c r="EL182" s="17"/>
      <c r="EM182" s="17"/>
      <c r="EN182" s="17"/>
      <c r="EO182" s="17"/>
      <c r="EP182" s="17"/>
      <c r="EQ182" s="17"/>
      <c r="ER182" s="17"/>
      <c r="ES182" s="17"/>
      <c r="ET182" s="17"/>
      <c r="EU182" s="17"/>
      <c r="EV182" s="17"/>
      <c r="EW182" s="17"/>
      <c r="EX182" s="17"/>
      <c r="EY182" s="17"/>
      <c r="EZ182" s="17"/>
      <c r="FA182" s="17"/>
      <c r="FB182" s="17"/>
      <c r="FC182" s="17"/>
      <c r="FD182" s="17"/>
      <c r="FE182" s="17"/>
      <c r="FF182" s="17"/>
      <c r="FG182" s="17"/>
      <c r="FH182" s="17"/>
      <c r="FI182" s="17"/>
      <c r="FJ182" s="17"/>
      <c r="FK182" s="17"/>
      <c r="FL182" s="17"/>
      <c r="FM182" s="17"/>
      <c r="FN182" s="17"/>
      <c r="FO182" s="17"/>
      <c r="FP182" s="17"/>
      <c r="FQ182" s="17"/>
      <c r="FR182" s="17"/>
      <c r="FS182" s="17"/>
      <c r="FT182" s="17"/>
      <c r="FU182" s="17"/>
      <c r="FV182" s="17"/>
      <c r="FW182" s="17"/>
      <c r="FX182" s="17"/>
      <c r="FY182" s="17"/>
      <c r="FZ182" s="17"/>
      <c r="GA182" s="17"/>
      <c r="GB182" s="17"/>
      <c r="GC182" s="17"/>
      <c r="GD182" s="17"/>
      <c r="GE182" s="17"/>
      <c r="GF182" s="17"/>
      <c r="GG182" s="17"/>
      <c r="GH182" s="17"/>
      <c r="GI182" s="17"/>
      <c r="GJ182" s="17"/>
      <c r="GK182" s="17"/>
      <c r="GL182" s="17"/>
      <c r="GM182" s="17"/>
      <c r="GN182" s="17"/>
      <c r="GO182" s="17"/>
      <c r="GP182" s="17"/>
      <c r="GQ182" s="17"/>
      <c r="GR182" s="17"/>
      <c r="GS182" s="17"/>
      <c r="GT182" s="17"/>
      <c r="GU182" s="17"/>
      <c r="GV182" s="17"/>
      <c r="GW182" s="17"/>
      <c r="GX182" s="17"/>
      <c r="GY182" s="17"/>
      <c r="GZ182" s="17"/>
      <c r="HA182" s="17"/>
      <c r="HB182" s="17"/>
      <c r="HC182" s="17"/>
      <c r="HD182" s="17"/>
      <c r="HE182" s="17"/>
      <c r="HF182" s="17"/>
      <c r="HG182" s="17"/>
      <c r="HH182" s="17"/>
      <c r="HI182" s="17"/>
      <c r="HJ182" s="17"/>
      <c r="HK182" s="17"/>
      <c r="HL182" s="17"/>
      <c r="HM182" s="17"/>
      <c r="HN182" s="17"/>
      <c r="HO182" s="17"/>
      <c r="HP182" s="17"/>
      <c r="HQ182" s="17"/>
      <c r="HR182" s="17"/>
      <c r="HS182" s="17"/>
      <c r="HT182" s="17"/>
      <c r="HU182" s="17"/>
      <c r="HV182" s="17"/>
    </row>
    <row r="183" spans="1:230" s="23" customFormat="1" ht="15" customHeight="1">
      <c r="A183" s="42"/>
      <c r="B183" s="17"/>
      <c r="C183" s="22"/>
      <c r="D183" s="22"/>
      <c r="E183" s="17"/>
      <c r="F183" s="17"/>
      <c r="G183" s="17"/>
      <c r="H183" s="17"/>
      <c r="I183" s="17"/>
      <c r="J183" s="17"/>
      <c r="K183" s="17"/>
      <c r="L183" s="17"/>
      <c r="M183" s="17"/>
      <c r="N183" s="22"/>
      <c r="O183" s="22"/>
      <c r="P183" s="22"/>
      <c r="Q183" s="22"/>
      <c r="R183" s="22"/>
      <c r="S183" s="22"/>
      <c r="T183" s="22"/>
      <c r="U183" s="22"/>
      <c r="V183" s="22"/>
      <c r="W183" s="22"/>
      <c r="X183" s="22"/>
      <c r="Y183" s="22"/>
      <c r="Z183" s="22"/>
      <c r="AA183" s="22"/>
      <c r="AB183" s="42"/>
      <c r="AC183" s="17"/>
      <c r="AD183" s="17"/>
      <c r="AE183" s="17"/>
      <c r="AF183" s="17"/>
      <c r="AG183" s="17"/>
      <c r="AH183" s="17"/>
      <c r="AI183" s="17"/>
      <c r="AJ183" s="17"/>
      <c r="AK183" s="17"/>
      <c r="AL183" s="17"/>
      <c r="AM183" s="17"/>
      <c r="AN183" s="17"/>
      <c r="AO183" s="17"/>
      <c r="AP183" s="17"/>
      <c r="AQ183" s="17"/>
      <c r="AR183" s="17"/>
      <c r="AS183" s="17"/>
      <c r="AT183" s="17"/>
      <c r="AU183" s="17"/>
      <c r="AV183" s="17"/>
      <c r="AW183" s="17"/>
      <c r="AX183" s="17"/>
      <c r="AY183" s="17"/>
      <c r="AZ183" s="17"/>
      <c r="BA183" s="17"/>
      <c r="BB183" s="17"/>
      <c r="BC183" s="17"/>
      <c r="BD183" s="17"/>
      <c r="BE183" s="17"/>
      <c r="BF183" s="17"/>
      <c r="BG183" s="17"/>
      <c r="BH183" s="17"/>
      <c r="BI183" s="17"/>
      <c r="BJ183" s="17"/>
      <c r="BK183" s="17"/>
      <c r="BL183" s="17"/>
      <c r="BM183" s="17"/>
      <c r="BN183" s="17"/>
      <c r="BO183" s="17"/>
      <c r="BP183" s="17"/>
      <c r="BQ183" s="17"/>
      <c r="BR183" s="17"/>
      <c r="BS183" s="17"/>
      <c r="BT183" s="17"/>
      <c r="BU183" s="17"/>
      <c r="BV183" s="17"/>
      <c r="BW183" s="17"/>
      <c r="BX183" s="17"/>
      <c r="BY183" s="17"/>
      <c r="BZ183" s="17"/>
      <c r="CA183" s="17"/>
      <c r="CB183" s="17"/>
      <c r="CC183" s="17"/>
      <c r="CD183" s="17"/>
      <c r="CE183" s="17"/>
      <c r="CF183" s="17"/>
      <c r="CG183" s="17"/>
      <c r="CH183" s="17"/>
      <c r="CI183" s="17"/>
      <c r="CJ183" s="17"/>
      <c r="CK183" s="17"/>
      <c r="CL183" s="17"/>
      <c r="CM183" s="17"/>
      <c r="CN183" s="17"/>
      <c r="CO183" s="17"/>
      <c r="CP183" s="17"/>
      <c r="CQ183" s="17"/>
      <c r="CR183" s="17"/>
      <c r="CS183" s="17"/>
      <c r="CT183" s="17"/>
      <c r="CU183" s="17"/>
      <c r="CV183" s="17"/>
      <c r="CW183" s="17"/>
      <c r="CX183" s="17"/>
      <c r="CY183" s="17"/>
      <c r="CZ183" s="17"/>
      <c r="DA183" s="17"/>
      <c r="DB183" s="17"/>
      <c r="DC183" s="17"/>
      <c r="DD183" s="17"/>
      <c r="DE183" s="17"/>
      <c r="DF183" s="17"/>
      <c r="DG183" s="17"/>
      <c r="DH183" s="17"/>
      <c r="DI183" s="17"/>
      <c r="DJ183" s="17"/>
      <c r="DK183" s="17"/>
      <c r="DL183" s="17"/>
      <c r="DM183" s="17"/>
      <c r="DN183" s="17"/>
      <c r="DO183" s="17"/>
      <c r="DP183" s="17"/>
      <c r="DQ183" s="17"/>
      <c r="DR183" s="17"/>
      <c r="DS183" s="17"/>
      <c r="DT183" s="17"/>
      <c r="DU183" s="17"/>
      <c r="DV183" s="17"/>
      <c r="DW183" s="17"/>
      <c r="DX183" s="17"/>
      <c r="DY183" s="17"/>
      <c r="DZ183" s="17"/>
      <c r="EA183" s="17"/>
      <c r="EB183" s="17"/>
      <c r="EC183" s="17"/>
      <c r="ED183" s="17"/>
      <c r="EE183" s="17"/>
      <c r="EF183" s="17"/>
      <c r="EG183" s="17"/>
      <c r="EH183" s="17"/>
      <c r="EI183" s="17"/>
      <c r="EJ183" s="17"/>
      <c r="EK183" s="17"/>
      <c r="EL183" s="17"/>
      <c r="EM183" s="17"/>
      <c r="EN183" s="17"/>
      <c r="EO183" s="17"/>
      <c r="EP183" s="17"/>
      <c r="EQ183" s="17"/>
      <c r="ER183" s="17"/>
      <c r="ES183" s="17"/>
      <c r="ET183" s="17"/>
      <c r="EU183" s="17"/>
      <c r="EV183" s="17"/>
      <c r="EW183" s="17"/>
      <c r="EX183" s="17"/>
      <c r="EY183" s="17"/>
      <c r="EZ183" s="17"/>
      <c r="FA183" s="17"/>
      <c r="FB183" s="17"/>
      <c r="FC183" s="17"/>
      <c r="FD183" s="17"/>
      <c r="FE183" s="17"/>
      <c r="FF183" s="17"/>
      <c r="FG183" s="17"/>
      <c r="FH183" s="17"/>
      <c r="FI183" s="17"/>
      <c r="FJ183" s="17"/>
      <c r="FK183" s="17"/>
      <c r="FL183" s="17"/>
      <c r="FM183" s="17"/>
      <c r="FN183" s="17"/>
      <c r="FO183" s="17"/>
      <c r="FP183" s="17"/>
      <c r="FQ183" s="17"/>
      <c r="FR183" s="17"/>
      <c r="FS183" s="17"/>
      <c r="FT183" s="17"/>
      <c r="FU183" s="17"/>
      <c r="FV183" s="17"/>
      <c r="FW183" s="17"/>
      <c r="FX183" s="17"/>
      <c r="FY183" s="17"/>
      <c r="FZ183" s="17"/>
      <c r="GA183" s="17"/>
      <c r="GB183" s="17"/>
      <c r="GC183" s="17"/>
      <c r="GD183" s="17"/>
      <c r="GE183" s="17"/>
      <c r="GF183" s="17"/>
      <c r="GG183" s="17"/>
      <c r="GH183" s="17"/>
      <c r="GI183" s="17"/>
      <c r="GJ183" s="17"/>
      <c r="GK183" s="17"/>
      <c r="GL183" s="17"/>
      <c r="GM183" s="17"/>
      <c r="GN183" s="17"/>
      <c r="GO183" s="17"/>
      <c r="GP183" s="17"/>
      <c r="GQ183" s="17"/>
      <c r="GR183" s="17"/>
      <c r="GS183" s="17"/>
      <c r="GT183" s="17"/>
      <c r="GU183" s="17"/>
      <c r="GV183" s="17"/>
      <c r="GW183" s="17"/>
      <c r="GX183" s="17"/>
      <c r="GY183" s="17"/>
      <c r="GZ183" s="17"/>
      <c r="HA183" s="17"/>
      <c r="HB183" s="17"/>
      <c r="HC183" s="17"/>
      <c r="HD183" s="17"/>
      <c r="HE183" s="17"/>
      <c r="HF183" s="17"/>
      <c r="HG183" s="17"/>
      <c r="HH183" s="17"/>
      <c r="HI183" s="17"/>
      <c r="HJ183" s="17"/>
      <c r="HK183" s="17"/>
      <c r="HL183" s="17"/>
      <c r="HM183" s="17"/>
      <c r="HN183" s="17"/>
      <c r="HO183" s="17"/>
      <c r="HP183" s="17"/>
      <c r="HQ183" s="17"/>
      <c r="HR183" s="17"/>
      <c r="HS183" s="17"/>
      <c r="HT183" s="17"/>
      <c r="HU183" s="17"/>
      <c r="HV183" s="17"/>
    </row>
    <row r="184" spans="1:230" s="23" customFormat="1" ht="15" customHeight="1">
      <c r="A184" s="42"/>
      <c r="B184" s="17"/>
      <c r="C184" s="22"/>
      <c r="D184" s="22"/>
      <c r="E184" s="17"/>
      <c r="F184" s="17"/>
      <c r="G184" s="278" t="s">
        <v>562</v>
      </c>
      <c r="H184" s="278"/>
      <c r="I184" s="278"/>
      <c r="J184" s="279" t="str">
        <f>Obliczenia2!B130</f>
        <v>Vitoclima 200-S model 2,7</v>
      </c>
      <c r="K184" s="279"/>
      <c r="L184" s="279"/>
      <c r="M184" s="279"/>
      <c r="N184" s="279"/>
      <c r="O184" s="279"/>
      <c r="P184" s="22"/>
      <c r="Q184" s="22"/>
      <c r="R184" s="22"/>
      <c r="S184" s="22"/>
      <c r="T184" s="22"/>
      <c r="U184" s="22"/>
      <c r="V184" s="22"/>
      <c r="W184" s="22"/>
      <c r="X184" s="22"/>
      <c r="Y184" s="22"/>
      <c r="Z184" s="22"/>
      <c r="AA184" s="22"/>
      <c r="AB184" s="42"/>
      <c r="AC184" s="17"/>
      <c r="AD184" s="17"/>
      <c r="AE184" s="17"/>
      <c r="AF184" s="17"/>
      <c r="AG184" s="17"/>
      <c r="AH184" s="17"/>
      <c r="AI184" s="17"/>
      <c r="AJ184" s="17"/>
      <c r="AK184" s="17"/>
      <c r="AL184" s="17"/>
      <c r="AM184" s="17"/>
      <c r="AN184" s="17"/>
      <c r="AO184" s="17"/>
      <c r="AP184" s="17"/>
      <c r="AQ184" s="17"/>
      <c r="AR184" s="17"/>
      <c r="AS184" s="17"/>
      <c r="AT184" s="17"/>
      <c r="AU184" s="17"/>
      <c r="AV184" s="17"/>
      <c r="AW184" s="17"/>
      <c r="AX184" s="17"/>
      <c r="AY184" s="17"/>
      <c r="AZ184" s="17"/>
      <c r="BA184" s="17"/>
      <c r="BB184" s="17"/>
      <c r="BC184" s="17"/>
      <c r="BD184" s="17"/>
      <c r="BE184" s="17"/>
      <c r="BF184" s="17"/>
      <c r="BG184" s="17"/>
      <c r="BH184" s="17"/>
      <c r="BI184" s="17"/>
      <c r="BJ184" s="17"/>
      <c r="BK184" s="17"/>
      <c r="BL184" s="17"/>
      <c r="BM184" s="17"/>
      <c r="BN184" s="17"/>
      <c r="BO184" s="17"/>
      <c r="BP184" s="17"/>
      <c r="BQ184" s="17"/>
      <c r="BR184" s="17"/>
      <c r="BS184" s="17"/>
      <c r="BT184" s="17"/>
      <c r="BU184" s="17"/>
      <c r="BV184" s="17"/>
      <c r="BW184" s="17"/>
      <c r="BX184" s="17"/>
      <c r="BY184" s="17"/>
      <c r="BZ184" s="17"/>
      <c r="CA184" s="17"/>
      <c r="CB184" s="17"/>
      <c r="CC184" s="17"/>
      <c r="CD184" s="17"/>
      <c r="CE184" s="17"/>
      <c r="CF184" s="17"/>
      <c r="CG184" s="17"/>
      <c r="CH184" s="17"/>
      <c r="CI184" s="17"/>
      <c r="CJ184" s="17"/>
      <c r="CK184" s="17"/>
      <c r="CL184" s="17"/>
      <c r="CM184" s="17"/>
      <c r="CN184" s="17"/>
      <c r="CO184" s="17"/>
      <c r="CP184" s="17"/>
      <c r="CQ184" s="17"/>
      <c r="CR184" s="17"/>
      <c r="CS184" s="17"/>
      <c r="CT184" s="17"/>
      <c r="CU184" s="17"/>
      <c r="CV184" s="17"/>
      <c r="CW184" s="17"/>
      <c r="CX184" s="17"/>
      <c r="CY184" s="17"/>
      <c r="CZ184" s="17"/>
      <c r="DA184" s="17"/>
      <c r="DB184" s="17"/>
      <c r="DC184" s="17"/>
      <c r="DD184" s="17"/>
      <c r="DE184" s="17"/>
      <c r="DF184" s="17"/>
      <c r="DG184" s="17"/>
      <c r="DH184" s="17"/>
      <c r="DI184" s="17"/>
      <c r="DJ184" s="17"/>
      <c r="DK184" s="17"/>
      <c r="DL184" s="17"/>
      <c r="DM184" s="17"/>
      <c r="DN184" s="17"/>
      <c r="DO184" s="17"/>
      <c r="DP184" s="17"/>
      <c r="DQ184" s="17"/>
      <c r="DR184" s="17"/>
      <c r="DS184" s="17"/>
      <c r="DT184" s="17"/>
      <c r="DU184" s="17"/>
      <c r="DV184" s="17"/>
      <c r="DW184" s="17"/>
      <c r="DX184" s="17"/>
      <c r="DY184" s="17"/>
      <c r="DZ184" s="17"/>
      <c r="EA184" s="17"/>
      <c r="EB184" s="17"/>
      <c r="EC184" s="17"/>
      <c r="ED184" s="17"/>
      <c r="EE184" s="17"/>
      <c r="EF184" s="17"/>
      <c r="EG184" s="17"/>
      <c r="EH184" s="17"/>
      <c r="EI184" s="17"/>
      <c r="EJ184" s="17"/>
      <c r="EK184" s="17"/>
      <c r="EL184" s="17"/>
      <c r="EM184" s="17"/>
      <c r="EN184" s="17"/>
      <c r="EO184" s="17"/>
      <c r="EP184" s="17"/>
      <c r="EQ184" s="17"/>
      <c r="ER184" s="17"/>
      <c r="ES184" s="17"/>
      <c r="ET184" s="17"/>
      <c r="EU184" s="17"/>
      <c r="EV184" s="17"/>
      <c r="EW184" s="17"/>
      <c r="EX184" s="17"/>
      <c r="EY184" s="17"/>
      <c r="EZ184" s="17"/>
      <c r="FA184" s="17"/>
      <c r="FB184" s="17"/>
      <c r="FC184" s="17"/>
      <c r="FD184" s="17"/>
      <c r="FE184" s="17"/>
      <c r="FF184" s="17"/>
      <c r="FG184" s="17"/>
      <c r="FH184" s="17"/>
      <c r="FI184" s="17"/>
      <c r="FJ184" s="17"/>
      <c r="FK184" s="17"/>
      <c r="FL184" s="17"/>
      <c r="FM184" s="17"/>
      <c r="FN184" s="17"/>
      <c r="FO184" s="17"/>
      <c r="FP184" s="17"/>
      <c r="FQ184" s="17"/>
      <c r="FR184" s="17"/>
      <c r="FS184" s="17"/>
      <c r="FT184" s="17"/>
      <c r="FU184" s="17"/>
      <c r="FV184" s="17"/>
      <c r="FW184" s="17"/>
      <c r="FX184" s="17"/>
      <c r="FY184" s="17"/>
      <c r="FZ184" s="17"/>
      <c r="GA184" s="17"/>
      <c r="GB184" s="17"/>
      <c r="GC184" s="17"/>
      <c r="GD184" s="17"/>
      <c r="GE184" s="17"/>
      <c r="GF184" s="17"/>
      <c r="GG184" s="17"/>
      <c r="GH184" s="17"/>
      <c r="GI184" s="17"/>
      <c r="GJ184" s="17"/>
      <c r="GK184" s="17"/>
      <c r="GL184" s="17"/>
      <c r="GM184" s="17"/>
      <c r="GN184" s="17"/>
      <c r="GO184" s="17"/>
      <c r="GP184" s="17"/>
      <c r="GQ184" s="17"/>
      <c r="GR184" s="17"/>
      <c r="GS184" s="17"/>
      <c r="GT184" s="17"/>
      <c r="GU184" s="17"/>
      <c r="GV184" s="17"/>
      <c r="GW184" s="17"/>
      <c r="GX184" s="17"/>
      <c r="GY184" s="17"/>
      <c r="GZ184" s="17"/>
      <c r="HA184" s="17"/>
      <c r="HB184" s="17"/>
      <c r="HC184" s="17"/>
      <c r="HD184" s="17"/>
      <c r="HE184" s="17"/>
      <c r="HF184" s="17"/>
      <c r="HG184" s="17"/>
      <c r="HH184" s="17"/>
      <c r="HI184" s="17"/>
      <c r="HJ184" s="17"/>
      <c r="HK184" s="17"/>
      <c r="HL184" s="17"/>
      <c r="HM184" s="17"/>
      <c r="HN184" s="17"/>
      <c r="HO184" s="17"/>
      <c r="HP184" s="17"/>
      <c r="HQ184" s="17"/>
      <c r="HR184" s="17"/>
      <c r="HS184" s="17"/>
      <c r="HT184" s="17"/>
      <c r="HU184" s="17"/>
      <c r="HV184" s="17"/>
    </row>
    <row r="185" spans="1:230" s="23" customFormat="1" ht="15" customHeight="1">
      <c r="A185" s="42"/>
      <c r="B185" s="17"/>
      <c r="C185" s="22"/>
      <c r="D185" s="22"/>
      <c r="E185" s="17"/>
      <c r="F185" s="17"/>
      <c r="G185" s="278"/>
      <c r="H185" s="278"/>
      <c r="I185" s="278"/>
      <c r="J185" s="279"/>
      <c r="K185" s="279"/>
      <c r="L185" s="279"/>
      <c r="M185" s="279"/>
      <c r="N185" s="279"/>
      <c r="O185" s="279"/>
      <c r="P185" s="165"/>
      <c r="Q185" s="282"/>
      <c r="R185" s="22"/>
      <c r="S185" s="22"/>
      <c r="T185" s="100" t="s">
        <v>566</v>
      </c>
      <c r="U185" s="22"/>
      <c r="V185" s="22"/>
      <c r="W185" s="22"/>
      <c r="X185" s="22"/>
      <c r="Y185" s="22"/>
      <c r="Z185" s="22"/>
      <c r="AA185" s="22"/>
      <c r="AB185" s="42"/>
      <c r="AC185" s="17"/>
      <c r="AD185"/>
      <c r="AE185" s="17"/>
      <c r="AF185" s="17"/>
      <c r="AG185" s="17"/>
      <c r="AH185" s="17"/>
      <c r="AI185" s="17"/>
      <c r="AJ185" s="17"/>
      <c r="AK185" s="17"/>
      <c r="AL185" s="17"/>
      <c r="AM185" s="17"/>
      <c r="AN185" s="17"/>
      <c r="AO185" s="17"/>
      <c r="AP185" s="17"/>
      <c r="AQ185" s="17"/>
      <c r="AR185" s="17"/>
      <c r="AS185" s="17"/>
      <c r="AT185" s="17"/>
      <c r="AU185" s="17"/>
      <c r="AV185" s="17"/>
      <c r="AW185" s="17"/>
      <c r="AX185" s="17"/>
      <c r="AY185" s="17"/>
      <c r="AZ185" s="17"/>
      <c r="BA185" s="17"/>
      <c r="BB185" s="17"/>
      <c r="BC185" s="17"/>
      <c r="BD185" s="17"/>
      <c r="BE185" s="17"/>
      <c r="BF185" s="17"/>
      <c r="BG185" s="17"/>
      <c r="BH185" s="17"/>
      <c r="BI185" s="17"/>
      <c r="BJ185" s="17"/>
      <c r="BK185" s="17"/>
      <c r="BL185" s="17"/>
      <c r="BM185" s="17"/>
      <c r="BN185" s="17"/>
      <c r="BO185" s="17"/>
      <c r="BP185" s="17"/>
      <c r="BQ185" s="17"/>
      <c r="BR185" s="17"/>
      <c r="BS185" s="17"/>
      <c r="BT185" s="17"/>
      <c r="BU185" s="17"/>
      <c r="BV185" s="17"/>
      <c r="BW185" s="17"/>
      <c r="BX185" s="17"/>
      <c r="BY185" s="17"/>
      <c r="BZ185" s="17"/>
      <c r="CA185" s="17"/>
      <c r="CB185" s="17"/>
      <c r="CC185" s="17"/>
      <c r="CD185" s="17"/>
      <c r="CE185" s="17"/>
      <c r="CF185" s="17"/>
      <c r="CG185" s="17"/>
      <c r="CH185" s="17"/>
      <c r="CI185" s="17"/>
      <c r="CJ185" s="17"/>
      <c r="CK185" s="17"/>
      <c r="CL185" s="17"/>
      <c r="CM185" s="17"/>
      <c r="CN185" s="17"/>
      <c r="CO185" s="17"/>
      <c r="CP185" s="17"/>
      <c r="CQ185" s="17"/>
      <c r="CR185" s="17"/>
      <c r="CS185" s="17"/>
      <c r="CT185" s="17"/>
      <c r="CU185" s="17"/>
      <c r="CV185" s="17"/>
      <c r="CW185" s="17"/>
      <c r="CX185" s="17"/>
      <c r="CY185" s="17"/>
      <c r="CZ185" s="17"/>
      <c r="DA185" s="17"/>
      <c r="DB185" s="17"/>
      <c r="DC185" s="17"/>
      <c r="DD185" s="17"/>
      <c r="DE185" s="17"/>
      <c r="DF185" s="17"/>
      <c r="DG185" s="17"/>
      <c r="DH185" s="17"/>
      <c r="DI185" s="17"/>
      <c r="DJ185" s="17"/>
      <c r="DK185" s="17"/>
      <c r="DL185" s="17"/>
      <c r="DM185" s="17"/>
      <c r="DN185" s="17"/>
      <c r="DO185" s="17"/>
      <c r="DP185" s="17"/>
      <c r="DQ185" s="17"/>
      <c r="DR185" s="17"/>
      <c r="DS185" s="17"/>
      <c r="DT185" s="17"/>
      <c r="DU185" s="17"/>
      <c r="DV185" s="17"/>
      <c r="DW185" s="17"/>
      <c r="DX185" s="17"/>
      <c r="DY185" s="17"/>
      <c r="DZ185" s="17"/>
      <c r="EA185" s="17"/>
      <c r="EB185" s="17"/>
      <c r="EC185" s="17"/>
      <c r="ED185" s="17"/>
      <c r="EE185" s="17"/>
      <c r="EF185" s="17"/>
      <c r="EG185" s="17"/>
      <c r="EH185" s="17"/>
      <c r="EI185" s="17"/>
      <c r="EJ185" s="17"/>
      <c r="EK185" s="17"/>
      <c r="EL185" s="17"/>
      <c r="EM185" s="17"/>
      <c r="EN185" s="17"/>
      <c r="EO185" s="17"/>
      <c r="EP185" s="17"/>
      <c r="EQ185" s="17"/>
      <c r="ER185" s="17"/>
      <c r="ES185" s="17"/>
      <c r="ET185" s="17"/>
      <c r="EU185" s="17"/>
      <c r="EV185" s="17"/>
      <c r="EW185" s="17"/>
      <c r="EX185" s="17"/>
      <c r="EY185" s="17"/>
      <c r="EZ185" s="17"/>
      <c r="FA185" s="17"/>
      <c r="FB185" s="17"/>
      <c r="FC185" s="17"/>
      <c r="FD185" s="17"/>
      <c r="FE185" s="17"/>
      <c r="FF185" s="17"/>
      <c r="FG185" s="17"/>
      <c r="FH185" s="17"/>
      <c r="FI185" s="17"/>
      <c r="FJ185" s="17"/>
      <c r="FK185" s="17"/>
      <c r="FL185" s="17"/>
      <c r="FM185" s="17"/>
      <c r="FN185" s="17"/>
      <c r="FO185" s="17"/>
      <c r="FP185" s="17"/>
      <c r="FQ185" s="17"/>
      <c r="FR185" s="17"/>
      <c r="FS185" s="17"/>
      <c r="FT185" s="17"/>
      <c r="FU185" s="17"/>
      <c r="FV185" s="17"/>
      <c r="FW185" s="17"/>
      <c r="FX185" s="17"/>
      <c r="FY185" s="17"/>
      <c r="FZ185" s="17"/>
      <c r="GA185" s="17"/>
      <c r="GB185" s="17"/>
      <c r="GC185" s="17"/>
      <c r="GD185" s="17"/>
      <c r="GE185" s="17"/>
      <c r="GF185" s="17"/>
      <c r="GG185" s="17"/>
      <c r="GH185" s="17"/>
      <c r="GI185" s="17"/>
      <c r="GJ185" s="17"/>
      <c r="GK185" s="17"/>
      <c r="GL185" s="17"/>
      <c r="GM185" s="17"/>
      <c r="GN185" s="17"/>
      <c r="GO185" s="17"/>
      <c r="GP185" s="17"/>
      <c r="GQ185" s="17"/>
      <c r="GR185" s="17"/>
      <c r="GS185" s="17"/>
      <c r="GT185" s="17"/>
      <c r="GU185" s="17"/>
      <c r="GV185" s="17"/>
      <c r="GW185" s="17"/>
      <c r="GX185" s="17"/>
      <c r="GY185" s="17"/>
      <c r="GZ185" s="17"/>
      <c r="HA185" s="17"/>
      <c r="HB185" s="17"/>
      <c r="HC185" s="17"/>
      <c r="HD185" s="17"/>
      <c r="HE185" s="17"/>
      <c r="HF185" s="17"/>
      <c r="HG185" s="17"/>
      <c r="HH185" s="17"/>
      <c r="HI185" s="17"/>
      <c r="HJ185" s="17"/>
      <c r="HK185" s="17"/>
      <c r="HL185" s="17"/>
      <c r="HM185" s="17"/>
      <c r="HN185" s="17"/>
      <c r="HO185" s="17"/>
      <c r="HP185" s="17"/>
      <c r="HQ185" s="17"/>
      <c r="HR185" s="17"/>
      <c r="HS185" s="17"/>
      <c r="HT185" s="17"/>
      <c r="HU185" s="17"/>
      <c r="HV185" s="17"/>
    </row>
    <row r="186" spans="1:230" s="23" customFormat="1" ht="15" customHeight="1">
      <c r="A186" s="42"/>
      <c r="B186" s="17"/>
      <c r="C186" s="22"/>
      <c r="D186" s="22"/>
      <c r="E186" s="17"/>
      <c r="F186" s="17"/>
      <c r="G186" s="57" t="s">
        <v>561</v>
      </c>
      <c r="H186" s="160"/>
      <c r="I186" s="160"/>
      <c r="J186" s="165"/>
      <c r="K186" s="165"/>
      <c r="L186" s="283" t="str">
        <f>Obliczenia2!B132&amp;" / "&amp;Obliczenia2!B133&amp;" / "&amp;Obliczenia2!B134</f>
        <v>450 / 3150 / 3500</v>
      </c>
      <c r="M186" s="283"/>
      <c r="N186" s="283"/>
      <c r="O186" s="283"/>
      <c r="P186" s="162" t="s">
        <v>17</v>
      </c>
      <c r="Q186" s="282"/>
      <c r="R186" s="22"/>
      <c r="S186" s="22"/>
      <c r="T186" s="22"/>
      <c r="U186" s="22"/>
      <c r="V186" s="22"/>
      <c r="W186" s="22"/>
      <c r="X186" s="22"/>
      <c r="Y186" s="22"/>
      <c r="Z186" s="22"/>
      <c r="AA186" s="22"/>
      <c r="AB186" s="42"/>
      <c r="AC186" s="17"/>
      <c r="AD186" s="17"/>
      <c r="AE186" s="17"/>
      <c r="AF186" s="17"/>
      <c r="AG186" s="17"/>
      <c r="AH186" s="17"/>
      <c r="AI186" s="17"/>
      <c r="AJ186" s="17"/>
      <c r="AK186" s="17"/>
      <c r="AL186" s="17"/>
      <c r="AM186" s="17"/>
      <c r="AN186" s="17"/>
      <c r="AO186" s="17"/>
      <c r="AP186" s="17"/>
      <c r="AQ186" s="17"/>
      <c r="AR186" s="17"/>
      <c r="AS186" s="17"/>
      <c r="AT186" s="17"/>
      <c r="AU186" s="17"/>
      <c r="AV186" s="17"/>
      <c r="AW186" s="17"/>
      <c r="AX186" s="17"/>
      <c r="AY186" s="17"/>
      <c r="AZ186" s="17"/>
      <c r="BA186" s="17"/>
      <c r="BB186" s="17"/>
      <c r="BC186" s="17"/>
      <c r="BD186" s="17"/>
      <c r="BE186" s="17"/>
      <c r="BF186" s="17"/>
      <c r="BG186" s="17"/>
      <c r="BH186" s="17"/>
      <c r="BI186" s="17"/>
      <c r="BJ186" s="17"/>
      <c r="BK186" s="17"/>
      <c r="BL186" s="17"/>
      <c r="BM186" s="17"/>
      <c r="BN186" s="17"/>
      <c r="BO186" s="17"/>
      <c r="BP186" s="17"/>
      <c r="BQ186" s="17"/>
      <c r="BR186" s="17"/>
      <c r="BS186" s="17"/>
      <c r="BT186" s="17"/>
      <c r="BU186" s="17"/>
      <c r="BV186" s="17"/>
      <c r="BW186" s="17"/>
      <c r="BX186" s="17"/>
      <c r="BY186" s="17"/>
      <c r="BZ186" s="17"/>
      <c r="CA186" s="17"/>
      <c r="CB186" s="17"/>
      <c r="CC186" s="17"/>
      <c r="CD186" s="17"/>
      <c r="CE186" s="17"/>
      <c r="CF186" s="17"/>
      <c r="CG186" s="17"/>
      <c r="CH186" s="17"/>
      <c r="CI186" s="17"/>
      <c r="CJ186" s="17"/>
      <c r="CK186" s="17"/>
      <c r="CL186" s="17"/>
      <c r="CM186" s="17"/>
      <c r="CN186" s="17"/>
      <c r="CO186" s="17"/>
      <c r="CP186" s="17"/>
      <c r="CQ186" s="17"/>
      <c r="CR186" s="17"/>
      <c r="CS186" s="17"/>
      <c r="CT186" s="17"/>
      <c r="CU186" s="17"/>
      <c r="CV186" s="17"/>
      <c r="CW186" s="17"/>
      <c r="CX186" s="17"/>
      <c r="CY186" s="17"/>
      <c r="CZ186" s="17"/>
      <c r="DA186" s="17"/>
      <c r="DB186" s="17"/>
      <c r="DC186" s="17"/>
      <c r="DD186" s="17"/>
      <c r="DE186" s="17"/>
      <c r="DF186" s="17"/>
      <c r="DG186" s="17"/>
      <c r="DH186" s="17"/>
      <c r="DI186" s="17"/>
      <c r="DJ186" s="17"/>
      <c r="DK186" s="17"/>
      <c r="DL186" s="17"/>
      <c r="DM186" s="17"/>
      <c r="DN186" s="17"/>
      <c r="DO186" s="17"/>
      <c r="DP186" s="17"/>
      <c r="DQ186" s="17"/>
      <c r="DR186" s="17"/>
      <c r="DS186" s="17"/>
      <c r="DT186" s="17"/>
      <c r="DU186" s="17"/>
      <c r="DV186" s="17"/>
      <c r="DW186" s="17"/>
      <c r="DX186" s="17"/>
      <c r="DY186" s="17"/>
      <c r="DZ186" s="17"/>
      <c r="EA186" s="17"/>
      <c r="EB186" s="17"/>
      <c r="EC186" s="17"/>
      <c r="ED186" s="17"/>
      <c r="EE186" s="17"/>
      <c r="EF186" s="17"/>
      <c r="EG186" s="17"/>
      <c r="EH186" s="17"/>
      <c r="EI186" s="17"/>
      <c r="EJ186" s="17"/>
      <c r="EK186" s="17"/>
      <c r="EL186" s="17"/>
      <c r="EM186" s="17"/>
      <c r="EN186" s="17"/>
      <c r="EO186" s="17"/>
      <c r="EP186" s="17"/>
      <c r="EQ186" s="17"/>
      <c r="ER186" s="17"/>
      <c r="ES186" s="17"/>
      <c r="ET186" s="17"/>
      <c r="EU186" s="17"/>
      <c r="EV186" s="17"/>
      <c r="EW186" s="17"/>
      <c r="EX186" s="17"/>
      <c r="EY186" s="17"/>
      <c r="EZ186" s="17"/>
      <c r="FA186" s="17"/>
      <c r="FB186" s="17"/>
      <c r="FC186" s="17"/>
      <c r="FD186" s="17"/>
      <c r="FE186" s="17"/>
      <c r="FF186" s="17"/>
      <c r="FG186" s="17"/>
      <c r="FH186" s="17"/>
      <c r="FI186" s="17"/>
      <c r="FJ186" s="17"/>
      <c r="FK186" s="17"/>
      <c r="FL186" s="17"/>
      <c r="FM186" s="17"/>
      <c r="FN186" s="17"/>
      <c r="FO186" s="17"/>
      <c r="FP186" s="17"/>
      <c r="FQ186" s="17"/>
      <c r="FR186" s="17"/>
      <c r="FS186" s="17"/>
      <c r="FT186" s="17"/>
      <c r="FU186" s="17"/>
      <c r="FV186" s="17"/>
      <c r="FW186" s="17"/>
      <c r="FX186" s="17"/>
      <c r="FY186" s="17"/>
      <c r="FZ186" s="17"/>
      <c r="GA186" s="17"/>
      <c r="GB186" s="17"/>
      <c r="GC186" s="17"/>
      <c r="GD186" s="17"/>
      <c r="GE186" s="17"/>
      <c r="GF186" s="17"/>
      <c r="GG186" s="17"/>
      <c r="GH186" s="17"/>
      <c r="GI186" s="17"/>
      <c r="GJ186" s="17"/>
      <c r="GK186" s="17"/>
      <c r="GL186" s="17"/>
      <c r="GM186" s="17"/>
      <c r="GN186" s="17"/>
      <c r="GO186" s="17"/>
      <c r="GP186" s="17"/>
      <c r="GQ186" s="17"/>
      <c r="GR186" s="17"/>
      <c r="GS186" s="17"/>
      <c r="GT186" s="17"/>
      <c r="GU186" s="17"/>
      <c r="GV186" s="17"/>
      <c r="GW186" s="17"/>
      <c r="GX186" s="17"/>
      <c r="GY186" s="17"/>
      <c r="GZ186" s="17"/>
      <c r="HA186" s="17"/>
      <c r="HB186" s="17"/>
      <c r="HC186" s="17"/>
      <c r="HD186" s="17"/>
      <c r="HE186" s="17"/>
      <c r="HF186" s="17"/>
      <c r="HG186" s="17"/>
      <c r="HH186" s="17"/>
      <c r="HI186" s="17"/>
      <c r="HJ186" s="17"/>
      <c r="HK186" s="17"/>
      <c r="HL186" s="17"/>
      <c r="HM186" s="17"/>
      <c r="HN186" s="17"/>
      <c r="HO186" s="17"/>
      <c r="HP186" s="17"/>
      <c r="HQ186" s="17"/>
      <c r="HR186" s="17"/>
      <c r="HS186" s="17"/>
      <c r="HT186" s="17"/>
      <c r="HU186" s="17"/>
      <c r="HV186" s="17"/>
    </row>
    <row r="187" spans="1:230" s="23" customFormat="1" ht="15" customHeight="1">
      <c r="A187" s="42"/>
      <c r="B187" s="17"/>
      <c r="C187" s="22"/>
      <c r="D187" s="22"/>
      <c r="E187" s="17"/>
      <c r="F187" s="17"/>
      <c r="G187" s="57" t="s">
        <v>564</v>
      </c>
      <c r="H187" s="17"/>
      <c r="I187" s="17"/>
      <c r="J187" s="17"/>
      <c r="K187" s="80"/>
      <c r="L187" s="17"/>
      <c r="M187" s="17"/>
      <c r="N187" s="17"/>
      <c r="O187" s="163" t="str">
        <f>Obliczenia2!B131</f>
        <v>Z017533</v>
      </c>
      <c r="P187" s="17"/>
      <c r="Q187" s="22"/>
      <c r="R187" s="22"/>
      <c r="S187" s="22"/>
      <c r="T187" s="22"/>
      <c r="U187" s="22"/>
      <c r="V187" s="22"/>
      <c r="W187" s="22"/>
      <c r="X187" s="22"/>
      <c r="Y187" s="22"/>
      <c r="Z187" s="22"/>
      <c r="AA187" s="22"/>
      <c r="AB187" s="42"/>
      <c r="AC187" s="17"/>
      <c r="AD187" s="17"/>
      <c r="AE187" s="17"/>
      <c r="AF187" s="17"/>
      <c r="AG187" s="17"/>
      <c r="AH187" s="17"/>
      <c r="AI187" s="17"/>
      <c r="AJ187" s="17"/>
      <c r="AK187" s="17"/>
      <c r="AL187" s="17"/>
      <c r="AM187" s="17"/>
      <c r="AN187" s="17"/>
      <c r="AO187" s="17"/>
      <c r="AP187" s="17"/>
      <c r="AQ187" s="17"/>
      <c r="AR187" s="17"/>
      <c r="AS187" s="17"/>
      <c r="AT187" s="17"/>
      <c r="AU187" s="17"/>
      <c r="AV187" s="17"/>
      <c r="AW187" s="17"/>
      <c r="AX187" s="17"/>
      <c r="AY187" s="17"/>
      <c r="AZ187" s="17"/>
      <c r="BA187" s="17"/>
      <c r="BB187" s="17"/>
      <c r="BC187" s="17"/>
      <c r="BD187" s="17"/>
      <c r="BE187" s="17"/>
      <c r="BF187" s="17"/>
      <c r="BG187" s="17"/>
      <c r="BH187" s="17"/>
      <c r="BI187" s="17"/>
      <c r="BJ187" s="17"/>
      <c r="BK187" s="17"/>
      <c r="BL187" s="17"/>
      <c r="BM187" s="17"/>
      <c r="BN187" s="17"/>
      <c r="BO187" s="17"/>
      <c r="BP187" s="17"/>
      <c r="BQ187" s="17"/>
      <c r="BR187" s="17"/>
      <c r="BS187" s="17"/>
      <c r="BT187" s="17"/>
      <c r="BU187" s="17"/>
      <c r="BV187" s="17"/>
      <c r="BW187" s="17"/>
      <c r="BX187" s="17"/>
      <c r="BY187" s="17"/>
      <c r="BZ187" s="17"/>
      <c r="CA187" s="17"/>
      <c r="CB187" s="17"/>
      <c r="CC187" s="17"/>
      <c r="CD187" s="17"/>
      <c r="CE187" s="17"/>
      <c r="CF187" s="17"/>
      <c r="CG187" s="17"/>
      <c r="CH187" s="17"/>
      <c r="CI187" s="17"/>
      <c r="CJ187" s="17"/>
      <c r="CK187" s="17"/>
      <c r="CL187" s="17"/>
      <c r="CM187" s="17"/>
      <c r="CN187" s="17"/>
      <c r="CO187" s="17"/>
      <c r="CP187" s="17"/>
      <c r="CQ187" s="17"/>
      <c r="CR187" s="17"/>
      <c r="CS187" s="17"/>
      <c r="CT187" s="17"/>
      <c r="CU187" s="17"/>
      <c r="CV187" s="17"/>
      <c r="CW187" s="17"/>
      <c r="CX187" s="17"/>
      <c r="CY187" s="17"/>
      <c r="CZ187" s="17"/>
      <c r="DA187" s="17"/>
      <c r="DB187" s="17"/>
      <c r="DC187" s="17"/>
      <c r="DD187" s="17"/>
      <c r="DE187" s="17"/>
      <c r="DF187" s="17"/>
      <c r="DG187" s="17"/>
      <c r="DH187" s="17"/>
      <c r="DI187" s="17"/>
      <c r="DJ187" s="17"/>
      <c r="DK187" s="17"/>
      <c r="DL187" s="17"/>
      <c r="DM187" s="17"/>
      <c r="DN187" s="17"/>
      <c r="DO187" s="17"/>
      <c r="DP187" s="17"/>
      <c r="DQ187" s="17"/>
      <c r="DR187" s="17"/>
      <c r="DS187" s="17"/>
      <c r="DT187" s="17"/>
      <c r="DU187" s="17"/>
      <c r="DV187" s="17"/>
      <c r="DW187" s="17"/>
      <c r="DX187" s="17"/>
      <c r="DY187" s="17"/>
      <c r="DZ187" s="17"/>
      <c r="EA187" s="17"/>
      <c r="EB187" s="17"/>
      <c r="EC187" s="17"/>
      <c r="ED187" s="17"/>
      <c r="EE187" s="17"/>
      <c r="EF187" s="17"/>
      <c r="EG187" s="17"/>
      <c r="EH187" s="17"/>
      <c r="EI187" s="17"/>
      <c r="EJ187" s="17"/>
      <c r="EK187" s="17"/>
      <c r="EL187" s="17"/>
      <c r="EM187" s="17"/>
      <c r="EN187" s="17"/>
      <c r="EO187" s="17"/>
      <c r="EP187" s="17"/>
      <c r="EQ187" s="17"/>
      <c r="ER187" s="17"/>
      <c r="ES187" s="17"/>
      <c r="ET187" s="17"/>
      <c r="EU187" s="17"/>
      <c r="EV187" s="17"/>
      <c r="EW187" s="17"/>
      <c r="EX187" s="17"/>
      <c r="EY187" s="17"/>
      <c r="EZ187" s="17"/>
      <c r="FA187" s="17"/>
      <c r="FB187" s="17"/>
      <c r="FC187" s="17"/>
      <c r="FD187" s="17"/>
      <c r="FE187" s="17"/>
      <c r="FF187" s="17"/>
      <c r="FG187" s="17"/>
      <c r="FH187" s="17"/>
      <c r="FI187" s="17"/>
      <c r="FJ187" s="17"/>
      <c r="FK187" s="17"/>
      <c r="FL187" s="17"/>
      <c r="FM187" s="17"/>
      <c r="FN187" s="17"/>
      <c r="FO187" s="17"/>
      <c r="FP187" s="17"/>
      <c r="FQ187" s="17"/>
      <c r="FR187" s="17"/>
      <c r="FS187" s="17"/>
      <c r="FT187" s="17"/>
      <c r="FU187" s="17"/>
      <c r="FV187" s="17"/>
      <c r="FW187" s="17"/>
      <c r="FX187" s="17"/>
      <c r="FY187" s="17"/>
      <c r="FZ187" s="17"/>
      <c r="GA187" s="17"/>
      <c r="GB187" s="17"/>
      <c r="GC187" s="17"/>
      <c r="GD187" s="17"/>
      <c r="GE187" s="17"/>
      <c r="GF187" s="17"/>
      <c r="GG187" s="17"/>
      <c r="GH187" s="17"/>
      <c r="GI187" s="17"/>
      <c r="GJ187" s="17"/>
      <c r="GK187" s="17"/>
      <c r="GL187" s="17"/>
      <c r="GM187" s="17"/>
      <c r="GN187" s="17"/>
      <c r="GO187" s="17"/>
      <c r="GP187" s="17"/>
      <c r="GQ187" s="17"/>
      <c r="GR187" s="17"/>
      <c r="GS187" s="17"/>
      <c r="GT187" s="17"/>
      <c r="GU187" s="17"/>
      <c r="GV187" s="17"/>
      <c r="GW187" s="17"/>
      <c r="GX187" s="17"/>
      <c r="GY187" s="17"/>
      <c r="GZ187" s="17"/>
      <c r="HA187" s="17"/>
      <c r="HB187" s="17"/>
      <c r="HC187" s="17"/>
      <c r="HD187" s="17"/>
      <c r="HE187" s="17"/>
      <c r="HF187" s="17"/>
      <c r="HG187" s="17"/>
      <c r="HH187" s="17"/>
      <c r="HI187" s="17"/>
      <c r="HJ187" s="17"/>
      <c r="HK187" s="17"/>
      <c r="HL187" s="17"/>
      <c r="HM187" s="17"/>
      <c r="HN187" s="17"/>
      <c r="HO187" s="17"/>
      <c r="HP187" s="17"/>
      <c r="HQ187" s="17"/>
      <c r="HR187" s="17"/>
      <c r="HS187" s="17"/>
      <c r="HT187" s="17"/>
      <c r="HU187" s="17"/>
      <c r="HV187" s="17"/>
    </row>
    <row r="188" spans="1:230" s="23" customFormat="1" ht="16.2" customHeight="1">
      <c r="A188" s="42"/>
      <c r="B188" s="17"/>
      <c r="C188" s="22"/>
      <c r="D188" s="22"/>
      <c r="E188" s="17"/>
      <c r="F188" s="17"/>
      <c r="G188" s="17"/>
      <c r="H188" s="17"/>
      <c r="I188" s="17"/>
      <c r="J188" s="17"/>
      <c r="K188" s="80"/>
      <c r="L188" s="80"/>
      <c r="M188" s="22"/>
      <c r="N188" s="22"/>
      <c r="O188" s="17"/>
      <c r="P188" s="22"/>
      <c r="Q188" s="22"/>
      <c r="R188" s="22"/>
      <c r="S188" s="17"/>
      <c r="T188" s="17"/>
      <c r="U188" s="22"/>
      <c r="V188" s="22"/>
      <c r="W188" s="22"/>
      <c r="X188" s="22"/>
      <c r="Y188" s="22"/>
      <c r="Z188" s="22"/>
      <c r="AA188" s="22"/>
      <c r="AB188" s="42"/>
      <c r="AC188" s="17"/>
      <c r="AD188" s="17"/>
      <c r="AE188" s="17"/>
      <c r="AF188" s="17"/>
      <c r="AG188" s="17"/>
      <c r="AH188" s="17"/>
      <c r="AI188" s="17"/>
      <c r="AJ188" s="17"/>
      <c r="AK188" s="17"/>
      <c r="AL188" s="17"/>
      <c r="AM188" s="17"/>
      <c r="AN188" s="17"/>
      <c r="AO188" s="17"/>
      <c r="AP188" s="17"/>
      <c r="AQ188" s="17"/>
      <c r="AR188" s="17"/>
      <c r="AS188" s="17"/>
      <c r="AT188" s="17"/>
      <c r="AU188" s="17"/>
      <c r="AV188" s="17"/>
      <c r="AW188" s="17"/>
      <c r="AX188" s="17"/>
      <c r="AY188" s="17"/>
      <c r="AZ188" s="17"/>
      <c r="BA188" s="17"/>
      <c r="BB188" s="17"/>
      <c r="BC188" s="17"/>
      <c r="BD188" s="17"/>
      <c r="BE188" s="17"/>
      <c r="BF188" s="17"/>
      <c r="BG188" s="17"/>
      <c r="BH188" s="17"/>
      <c r="BI188" s="17"/>
      <c r="BJ188" s="17"/>
      <c r="BK188" s="17"/>
      <c r="BL188" s="17"/>
      <c r="BM188" s="17"/>
      <c r="BN188" s="17"/>
      <c r="BO188" s="17"/>
      <c r="BP188" s="17"/>
      <c r="BQ188" s="17"/>
      <c r="BR188" s="17"/>
      <c r="BS188" s="17"/>
      <c r="BT188" s="17"/>
      <c r="BU188" s="17"/>
      <c r="BV188" s="17"/>
      <c r="BW188" s="17"/>
      <c r="BX188" s="17"/>
      <c r="BY188" s="17"/>
      <c r="BZ188" s="17"/>
      <c r="CA188" s="17"/>
      <c r="CB188" s="17"/>
      <c r="CC188" s="17"/>
      <c r="CD188" s="17"/>
      <c r="CE188" s="17"/>
      <c r="CF188" s="17"/>
      <c r="CG188" s="17"/>
      <c r="CH188" s="17"/>
      <c r="CI188" s="17"/>
      <c r="CJ188" s="17"/>
      <c r="CK188" s="17"/>
      <c r="CL188" s="17"/>
      <c r="CM188" s="17"/>
      <c r="CN188" s="17"/>
      <c r="CO188" s="17"/>
      <c r="CP188" s="17"/>
      <c r="CQ188" s="17"/>
      <c r="CR188" s="17"/>
      <c r="CS188" s="17"/>
      <c r="CT188" s="17"/>
      <c r="CU188" s="17"/>
      <c r="CV188" s="17"/>
      <c r="CW188" s="17"/>
      <c r="CX188" s="17"/>
      <c r="CY188" s="17"/>
      <c r="CZ188" s="17"/>
      <c r="DA188" s="17"/>
      <c r="DB188" s="17"/>
      <c r="DC188" s="17"/>
      <c r="DD188" s="17"/>
      <c r="DE188" s="17"/>
      <c r="DF188" s="17"/>
      <c r="DG188" s="17"/>
      <c r="DH188" s="17"/>
      <c r="DI188" s="17"/>
      <c r="DJ188" s="17"/>
      <c r="DK188" s="17"/>
      <c r="DL188" s="17"/>
      <c r="DM188" s="17"/>
      <c r="DN188" s="17"/>
      <c r="DO188" s="17"/>
      <c r="DP188" s="17"/>
      <c r="DQ188" s="17"/>
      <c r="DR188" s="17"/>
      <c r="DS188" s="17"/>
      <c r="DT188" s="17"/>
      <c r="DU188" s="17"/>
      <c r="DV188" s="17"/>
      <c r="DW188" s="17"/>
      <c r="DX188" s="17"/>
      <c r="DY188" s="17"/>
      <c r="DZ188" s="17"/>
      <c r="EA188" s="17"/>
      <c r="EB188" s="17"/>
      <c r="EC188" s="17"/>
      <c r="ED188" s="17"/>
      <c r="EE188" s="17"/>
      <c r="EF188" s="17"/>
      <c r="EG188" s="17"/>
      <c r="EH188" s="17"/>
      <c r="EI188" s="17"/>
      <c r="EJ188" s="17"/>
      <c r="EK188" s="17"/>
      <c r="EL188" s="17"/>
      <c r="EM188" s="17"/>
      <c r="EN188" s="17"/>
      <c r="EO188" s="17"/>
      <c r="EP188" s="17"/>
      <c r="EQ188" s="17"/>
      <c r="ER188" s="17"/>
      <c r="ES188" s="17"/>
      <c r="ET188" s="17"/>
      <c r="EU188" s="17"/>
      <c r="EV188" s="17"/>
      <c r="EW188" s="17"/>
      <c r="EX188" s="17"/>
      <c r="EY188" s="17"/>
      <c r="EZ188" s="17"/>
      <c r="FA188" s="17"/>
      <c r="FB188" s="17"/>
      <c r="FC188" s="17"/>
      <c r="FD188" s="17"/>
      <c r="FE188" s="17"/>
      <c r="FF188" s="17"/>
      <c r="FG188" s="17"/>
      <c r="FH188" s="17"/>
      <c r="FI188" s="17"/>
      <c r="FJ188" s="17"/>
      <c r="FK188" s="17"/>
      <c r="FL188" s="17"/>
      <c r="FM188" s="17"/>
      <c r="FN188" s="17"/>
      <c r="FO188" s="17"/>
      <c r="FP188" s="17"/>
      <c r="FQ188" s="17"/>
      <c r="FR188" s="17"/>
      <c r="FS188" s="17"/>
      <c r="FT188" s="17"/>
      <c r="FU188" s="17"/>
      <c r="FV188" s="17"/>
      <c r="FW188" s="17"/>
      <c r="FX188" s="17"/>
      <c r="FY188" s="17"/>
      <c r="FZ188" s="17"/>
      <c r="GA188" s="17"/>
      <c r="GB188" s="17"/>
      <c r="GC188" s="17"/>
      <c r="GD188" s="17"/>
      <c r="GE188" s="17"/>
      <c r="GF188" s="17"/>
      <c r="GG188" s="17"/>
      <c r="GH188" s="17"/>
      <c r="GI188" s="17"/>
      <c r="GJ188" s="17"/>
      <c r="GK188" s="17"/>
      <c r="GL188" s="17"/>
      <c r="GM188" s="17"/>
      <c r="GN188" s="17"/>
      <c r="GO188" s="17"/>
      <c r="GP188" s="17"/>
      <c r="GQ188" s="17"/>
      <c r="GR188" s="17"/>
      <c r="GS188" s="17"/>
      <c r="GT188" s="17"/>
      <c r="GU188" s="17"/>
      <c r="GV188" s="17"/>
      <c r="GW188" s="17"/>
      <c r="GX188" s="17"/>
      <c r="GY188" s="17"/>
      <c r="GZ188" s="17"/>
      <c r="HA188" s="17"/>
      <c r="HB188" s="17"/>
      <c r="HC188" s="17"/>
      <c r="HD188" s="17"/>
      <c r="HE188" s="17"/>
      <c r="HF188" s="17"/>
      <c r="HG188" s="17"/>
      <c r="HH188" s="17"/>
      <c r="HI188" s="17"/>
      <c r="HJ188" s="17"/>
      <c r="HK188" s="17"/>
      <c r="HL188" s="17"/>
      <c r="HM188" s="17"/>
      <c r="HN188" s="17"/>
      <c r="HO188" s="17"/>
      <c r="HP188" s="17"/>
      <c r="HQ188" s="17"/>
      <c r="HR188" s="17"/>
      <c r="HS188" s="17"/>
      <c r="HT188" s="17"/>
      <c r="HU188" s="17"/>
      <c r="HV188" s="17"/>
    </row>
    <row r="189" spans="1:230" s="23" customFormat="1" ht="16.2" customHeight="1">
      <c r="A189" s="42"/>
      <c r="B189" s="17"/>
      <c r="C189" s="22"/>
      <c r="D189" s="141"/>
      <c r="E189" s="75"/>
      <c r="F189" s="151"/>
      <c r="G189" s="151"/>
      <c r="H189" s="75"/>
      <c r="I189" s="141"/>
      <c r="J189" s="75"/>
      <c r="K189" s="141"/>
      <c r="L189" s="17"/>
      <c r="M189" s="17"/>
      <c r="N189" s="127"/>
      <c r="O189" s="17"/>
      <c r="P189" s="17"/>
      <c r="Q189" s="22"/>
      <c r="R189" s="22"/>
      <c r="S189" s="22"/>
      <c r="T189" s="22"/>
      <c r="U189" s="22"/>
      <c r="V189" s="22"/>
      <c r="W189" s="22"/>
      <c r="X189" s="22"/>
      <c r="Y189" s="22"/>
      <c r="Z189" s="22"/>
      <c r="AA189" s="22"/>
      <c r="AB189" s="42"/>
      <c r="AC189" s="17"/>
      <c r="AD189" s="17"/>
      <c r="AE189" s="17"/>
      <c r="AF189" s="17"/>
      <c r="AG189" s="17"/>
      <c r="AH189" s="17"/>
      <c r="AI189" s="17"/>
      <c r="AJ189" s="17"/>
      <c r="AK189" s="17"/>
      <c r="AL189" s="17"/>
      <c r="AM189" s="17"/>
      <c r="AN189" s="17"/>
      <c r="AO189" s="17"/>
      <c r="AP189" s="17"/>
      <c r="AQ189" s="17"/>
      <c r="AR189" s="17"/>
      <c r="AS189" s="17"/>
      <c r="AT189" s="17"/>
      <c r="AU189" s="17"/>
      <c r="AV189" s="17"/>
      <c r="AW189" s="17"/>
      <c r="AX189" s="17"/>
      <c r="AY189" s="17"/>
      <c r="AZ189" s="17"/>
      <c r="BA189" s="17"/>
      <c r="BB189" s="17"/>
      <c r="BC189" s="17"/>
      <c r="BD189" s="17"/>
      <c r="BE189" s="17"/>
      <c r="BF189" s="17"/>
      <c r="BG189" s="17"/>
      <c r="BH189" s="17"/>
      <c r="BI189" s="17"/>
      <c r="BJ189" s="17"/>
      <c r="BK189" s="17"/>
      <c r="BL189" s="17"/>
      <c r="BM189" s="17"/>
      <c r="BN189" s="17"/>
      <c r="BO189" s="17"/>
      <c r="BP189" s="17"/>
      <c r="BQ189" s="17"/>
      <c r="BR189" s="17"/>
      <c r="BS189" s="17"/>
      <c r="BT189" s="17"/>
      <c r="BU189" s="17"/>
      <c r="BV189" s="17"/>
      <c r="BW189" s="17"/>
      <c r="BX189" s="17"/>
      <c r="BY189" s="17"/>
      <c r="BZ189" s="17"/>
      <c r="CA189" s="17"/>
      <c r="CB189" s="17"/>
      <c r="CC189" s="17"/>
      <c r="CD189" s="17"/>
      <c r="CE189" s="17"/>
      <c r="CF189" s="17"/>
      <c r="CG189" s="17"/>
      <c r="CH189" s="17"/>
      <c r="CI189" s="17"/>
      <c r="CJ189" s="17"/>
      <c r="CK189" s="17"/>
      <c r="CL189" s="17"/>
      <c r="CM189" s="17"/>
      <c r="CN189" s="17"/>
      <c r="CO189" s="17"/>
      <c r="CP189" s="17"/>
      <c r="CQ189" s="17"/>
      <c r="CR189" s="17"/>
      <c r="CS189" s="17"/>
      <c r="CT189" s="17"/>
      <c r="CU189" s="17"/>
      <c r="CV189" s="17"/>
      <c r="CW189" s="17"/>
      <c r="CX189" s="17"/>
      <c r="CY189" s="17"/>
      <c r="CZ189" s="17"/>
      <c r="DA189" s="17"/>
      <c r="DB189" s="17"/>
      <c r="DC189" s="17"/>
      <c r="DD189" s="17"/>
      <c r="DE189" s="17"/>
      <c r="DF189" s="17"/>
      <c r="DG189" s="17"/>
      <c r="DH189" s="17"/>
      <c r="DI189" s="17"/>
      <c r="DJ189" s="17"/>
      <c r="DK189" s="17"/>
      <c r="DL189" s="17"/>
      <c r="DM189" s="17"/>
      <c r="DN189" s="17"/>
      <c r="DO189" s="17"/>
      <c r="DP189" s="17"/>
      <c r="DQ189" s="17"/>
      <c r="DR189" s="17"/>
      <c r="DS189" s="17"/>
      <c r="DT189" s="17"/>
      <c r="DU189" s="17"/>
      <c r="DV189" s="17"/>
      <c r="DW189" s="17"/>
      <c r="DX189" s="17"/>
      <c r="DY189" s="17"/>
      <c r="DZ189" s="17"/>
      <c r="EA189" s="17"/>
      <c r="EB189" s="17"/>
      <c r="EC189" s="17"/>
      <c r="ED189" s="17"/>
      <c r="EE189" s="17"/>
      <c r="EF189" s="17"/>
      <c r="EG189" s="17"/>
      <c r="EH189" s="17"/>
      <c r="EI189" s="17"/>
      <c r="EJ189" s="17"/>
      <c r="EK189" s="17"/>
      <c r="EL189" s="17"/>
      <c r="EM189" s="17"/>
      <c r="EN189" s="17"/>
      <c r="EO189" s="17"/>
      <c r="EP189" s="17"/>
      <c r="EQ189" s="17"/>
      <c r="ER189" s="17"/>
      <c r="ES189" s="17"/>
      <c r="ET189" s="17"/>
      <c r="EU189" s="17"/>
      <c r="EV189" s="17"/>
      <c r="EW189" s="17"/>
      <c r="EX189" s="17"/>
      <c r="EY189" s="17"/>
      <c r="EZ189" s="17"/>
      <c r="FA189" s="17"/>
      <c r="FB189" s="17"/>
      <c r="FC189" s="17"/>
      <c r="FD189" s="17"/>
      <c r="FE189" s="17"/>
      <c r="FF189" s="17"/>
      <c r="FG189" s="17"/>
      <c r="FH189" s="17"/>
      <c r="FI189" s="17"/>
      <c r="FJ189" s="17"/>
      <c r="FK189" s="17"/>
      <c r="FL189" s="17"/>
      <c r="FM189" s="17"/>
      <c r="FN189" s="17"/>
      <c r="FO189" s="17"/>
      <c r="FP189" s="17"/>
      <c r="FQ189" s="17"/>
      <c r="FR189" s="17"/>
      <c r="FS189" s="17"/>
      <c r="FT189" s="17"/>
      <c r="FU189" s="17"/>
      <c r="FV189" s="17"/>
      <c r="FW189" s="17"/>
      <c r="FX189" s="17"/>
      <c r="FY189" s="17"/>
      <c r="FZ189" s="17"/>
      <c r="GA189" s="17"/>
      <c r="GB189" s="17"/>
      <c r="GC189" s="17"/>
      <c r="GD189" s="17"/>
      <c r="GE189" s="17"/>
      <c r="GF189" s="17"/>
      <c r="GG189" s="17"/>
      <c r="GH189" s="17"/>
      <c r="GI189" s="17"/>
      <c r="GJ189" s="17"/>
      <c r="GK189" s="17"/>
      <c r="GL189" s="17"/>
      <c r="GM189" s="17"/>
      <c r="GN189" s="17"/>
      <c r="GO189" s="17"/>
      <c r="GP189" s="17"/>
      <c r="GQ189" s="17"/>
      <c r="GR189" s="17"/>
      <c r="GS189" s="17"/>
      <c r="GT189" s="17"/>
      <c r="GU189" s="17"/>
      <c r="GV189" s="17"/>
      <c r="GW189" s="17"/>
      <c r="GX189" s="17"/>
      <c r="GY189" s="17"/>
      <c r="GZ189" s="17"/>
      <c r="HA189" s="17"/>
      <c r="HB189" s="17"/>
      <c r="HC189" s="17"/>
      <c r="HD189" s="17"/>
      <c r="HE189" s="17"/>
      <c r="HF189" s="17"/>
      <c r="HG189" s="17"/>
      <c r="HH189" s="17"/>
      <c r="HI189" s="17"/>
      <c r="HJ189" s="17"/>
      <c r="HK189" s="17"/>
      <c r="HL189" s="17"/>
      <c r="HM189" s="17"/>
      <c r="HN189" s="17"/>
      <c r="HO189" s="17"/>
      <c r="HP189" s="17"/>
      <c r="HQ189" s="17"/>
      <c r="HR189" s="17"/>
      <c r="HS189" s="17"/>
      <c r="HT189" s="17"/>
      <c r="HU189" s="17"/>
      <c r="HV189" s="17"/>
    </row>
    <row r="190" spans="1:230" s="23" customFormat="1" ht="15" customHeight="1">
      <c r="A190" s="42"/>
      <c r="B190" s="17"/>
      <c r="C190" s="277" t="s">
        <v>565</v>
      </c>
      <c r="D190" s="277"/>
      <c r="E190" s="277"/>
      <c r="F190" s="277"/>
      <c r="G190" s="277"/>
      <c r="H190" s="277"/>
      <c r="I190" s="277"/>
      <c r="J190" s="277"/>
      <c r="K190" s="277"/>
      <c r="L190" s="277"/>
      <c r="M190" s="277"/>
      <c r="N190" s="277"/>
      <c r="O190" s="277"/>
      <c r="P190" s="277"/>
      <c r="Q190" s="277"/>
      <c r="R190" s="277"/>
      <c r="S190" s="277"/>
      <c r="T190" s="277"/>
      <c r="U190" s="277"/>
      <c r="V190" s="277"/>
      <c r="W190" s="277"/>
      <c r="X190" s="164"/>
      <c r="Y190" s="17"/>
      <c r="Z190" s="17"/>
      <c r="AA190" s="17"/>
      <c r="AB190" s="42"/>
      <c r="AC190" s="17"/>
      <c r="AD190" s="17"/>
      <c r="AE190" s="17"/>
      <c r="AF190" s="17"/>
      <c r="AG190" s="17"/>
      <c r="AH190" s="17"/>
      <c r="AI190" s="17"/>
      <c r="AJ190" s="17"/>
      <c r="AK190" s="17"/>
      <c r="AL190" s="17"/>
      <c r="AM190" s="17"/>
      <c r="AN190" s="17"/>
      <c r="AO190" s="17"/>
      <c r="AP190" s="17"/>
      <c r="AQ190" s="17"/>
      <c r="AR190" s="17"/>
      <c r="AS190" s="17"/>
      <c r="AT190" s="17"/>
      <c r="AU190" s="17"/>
      <c r="AV190" s="17"/>
      <c r="AW190" s="17"/>
      <c r="AX190" s="17"/>
      <c r="AY190" s="17"/>
      <c r="AZ190" s="17"/>
      <c r="BA190" s="17"/>
      <c r="BB190" s="17"/>
      <c r="BC190" s="17"/>
      <c r="BD190" s="17"/>
      <c r="BE190" s="17"/>
      <c r="BF190" s="17"/>
      <c r="BG190" s="17"/>
      <c r="BH190" s="17"/>
      <c r="BI190" s="17"/>
      <c r="BJ190" s="17"/>
      <c r="BK190" s="17"/>
      <c r="BL190" s="17"/>
      <c r="BM190" s="17"/>
      <c r="BN190" s="17"/>
      <c r="BO190" s="17"/>
      <c r="BP190" s="17"/>
      <c r="BQ190" s="17"/>
      <c r="BR190" s="17"/>
      <c r="BS190" s="17"/>
      <c r="BT190" s="17"/>
      <c r="BU190" s="17"/>
      <c r="BV190" s="17"/>
      <c r="BW190" s="17"/>
      <c r="BX190" s="17"/>
      <c r="BY190" s="17"/>
      <c r="BZ190" s="17"/>
      <c r="CA190" s="17"/>
      <c r="CB190" s="17"/>
      <c r="CC190" s="17"/>
      <c r="CD190" s="17"/>
      <c r="CE190" s="17"/>
      <c r="CF190" s="17"/>
      <c r="CG190" s="17"/>
      <c r="CH190" s="17"/>
      <c r="CI190" s="17"/>
      <c r="CJ190" s="17"/>
      <c r="CK190" s="17"/>
      <c r="CL190" s="17"/>
      <c r="CM190" s="17"/>
      <c r="CN190" s="17"/>
      <c r="CO190" s="17"/>
      <c r="CP190" s="17"/>
      <c r="CQ190" s="17"/>
      <c r="CR190" s="17"/>
      <c r="CS190" s="17"/>
      <c r="CT190" s="17"/>
      <c r="CU190" s="17"/>
      <c r="CV190" s="17"/>
      <c r="CW190" s="17"/>
      <c r="CX190" s="17"/>
      <c r="CY190" s="17"/>
      <c r="CZ190" s="17"/>
      <c r="DA190" s="17"/>
      <c r="DB190" s="17"/>
      <c r="DC190" s="17"/>
      <c r="DD190" s="17"/>
      <c r="DE190" s="17"/>
      <c r="DF190" s="17"/>
      <c r="DG190" s="17"/>
      <c r="DH190" s="17"/>
      <c r="DI190" s="17"/>
      <c r="DJ190" s="17"/>
      <c r="DK190" s="17"/>
      <c r="DL190" s="17"/>
      <c r="DM190" s="17"/>
      <c r="DN190" s="17"/>
      <c r="DO190" s="17"/>
      <c r="DP190" s="17"/>
      <c r="DQ190" s="17"/>
      <c r="DR190" s="17"/>
      <c r="DS190" s="17"/>
      <c r="DT190" s="17"/>
      <c r="DU190" s="17"/>
      <c r="DV190" s="17"/>
      <c r="DW190" s="17"/>
      <c r="DX190" s="17"/>
      <c r="DY190" s="17"/>
      <c r="DZ190" s="17"/>
      <c r="EA190" s="17"/>
      <c r="EB190" s="17"/>
      <c r="EC190" s="17"/>
      <c r="ED190" s="17"/>
      <c r="EE190" s="17"/>
      <c r="EF190" s="17"/>
      <c r="EG190" s="17"/>
      <c r="EH190" s="17"/>
      <c r="EI190" s="17"/>
      <c r="EJ190" s="17"/>
      <c r="EK190" s="17"/>
      <c r="EL190" s="17"/>
      <c r="EM190" s="17"/>
      <c r="EN190" s="17"/>
      <c r="EO190" s="17"/>
      <c r="EP190" s="17"/>
      <c r="EQ190" s="17"/>
      <c r="ER190" s="17"/>
      <c r="ES190" s="17"/>
      <c r="ET190" s="17"/>
      <c r="EU190" s="17"/>
      <c r="EV190" s="17"/>
      <c r="EW190" s="17"/>
      <c r="EX190" s="17"/>
      <c r="EY190" s="17"/>
      <c r="EZ190" s="17"/>
      <c r="FA190" s="17"/>
      <c r="FB190" s="17"/>
      <c r="FC190" s="17"/>
      <c r="FD190" s="17"/>
      <c r="FE190" s="17"/>
      <c r="FF190" s="17"/>
      <c r="FG190" s="17"/>
      <c r="FH190" s="17"/>
      <c r="FI190" s="17"/>
      <c r="FJ190" s="17"/>
      <c r="FK190" s="17"/>
      <c r="FL190" s="17"/>
      <c r="FM190" s="17"/>
      <c r="FN190" s="17"/>
      <c r="FO190" s="17"/>
      <c r="FP190" s="17"/>
      <c r="FQ190" s="17"/>
      <c r="FR190" s="17"/>
      <c r="FS190" s="17"/>
      <c r="FT190" s="17"/>
      <c r="FU190" s="17"/>
      <c r="FV190" s="17"/>
      <c r="FW190" s="17"/>
      <c r="FX190" s="17"/>
      <c r="FY190" s="17"/>
      <c r="FZ190" s="17"/>
      <c r="GA190" s="17"/>
      <c r="GB190" s="17"/>
      <c r="GC190" s="17"/>
      <c r="GD190" s="17"/>
      <c r="GE190" s="17"/>
      <c r="GF190" s="17"/>
      <c r="GG190" s="17"/>
      <c r="GH190" s="17"/>
      <c r="GI190" s="17"/>
      <c r="GJ190" s="17"/>
      <c r="GK190" s="17"/>
      <c r="GL190" s="17"/>
      <c r="GM190" s="17"/>
      <c r="GN190" s="17"/>
      <c r="GO190" s="17"/>
      <c r="GP190" s="17"/>
      <c r="GQ190" s="17"/>
      <c r="GR190" s="17"/>
      <c r="GS190" s="17"/>
      <c r="GT190" s="17"/>
      <c r="GU190" s="17"/>
      <c r="GV190" s="17"/>
      <c r="GW190" s="17"/>
      <c r="GX190" s="17"/>
      <c r="GY190" s="17"/>
      <c r="GZ190" s="17"/>
      <c r="HA190" s="17"/>
      <c r="HB190" s="17"/>
      <c r="HC190" s="17"/>
      <c r="HD190" s="17"/>
      <c r="HE190" s="17"/>
      <c r="HF190" s="17"/>
      <c r="HG190" s="17"/>
      <c r="HH190" s="17"/>
      <c r="HI190" s="17"/>
      <c r="HJ190" s="17"/>
      <c r="HK190" s="17"/>
      <c r="HL190" s="17"/>
      <c r="HM190" s="17"/>
      <c r="HN190" s="17"/>
      <c r="HO190" s="17"/>
      <c r="HP190" s="17"/>
      <c r="HQ190" s="17"/>
      <c r="HR190" s="17"/>
      <c r="HS190" s="17"/>
      <c r="HT190" s="17"/>
      <c r="HU190" s="17"/>
      <c r="HV190" s="17"/>
    </row>
    <row r="191" spans="1:230" s="23" customFormat="1" ht="15" customHeight="1">
      <c r="A191" s="42"/>
      <c r="B191" s="17"/>
      <c r="C191" s="277"/>
      <c r="D191" s="277"/>
      <c r="E191" s="277"/>
      <c r="F191" s="277"/>
      <c r="G191" s="277"/>
      <c r="H191" s="277"/>
      <c r="I191" s="277"/>
      <c r="J191" s="277"/>
      <c r="K191" s="277"/>
      <c r="L191" s="277"/>
      <c r="M191" s="277"/>
      <c r="N191" s="277"/>
      <c r="O191" s="277"/>
      <c r="P191" s="277"/>
      <c r="Q191" s="277"/>
      <c r="R191" s="277"/>
      <c r="S191" s="277"/>
      <c r="T191" s="277"/>
      <c r="U191" s="277"/>
      <c r="V191" s="277"/>
      <c r="W191" s="277"/>
      <c r="X191" s="164"/>
      <c r="Y191" s="22"/>
      <c r="Z191" s="152" t="s">
        <v>548</v>
      </c>
      <c r="AA191" s="153" t="str">
        <f>'Pom1'!AA189</f>
        <v>PanD, 2023</v>
      </c>
      <c r="AB191" s="42"/>
      <c r="AC191" s="17"/>
      <c r="AD191" s="17"/>
      <c r="AE191" s="17"/>
      <c r="AF191" s="17"/>
      <c r="AG191" s="17"/>
      <c r="AH191" s="17"/>
      <c r="AI191" s="17"/>
      <c r="AJ191" s="17"/>
      <c r="AK191" s="17"/>
      <c r="AL191" s="17"/>
      <c r="AM191" s="17"/>
      <c r="AN191" s="17"/>
      <c r="AO191" s="17"/>
      <c r="AP191" s="17"/>
      <c r="AQ191" s="17"/>
      <c r="AR191" s="17"/>
      <c r="AS191" s="17"/>
      <c r="AT191" s="17"/>
      <c r="AU191" s="17"/>
      <c r="AV191" s="17"/>
      <c r="AW191" s="17"/>
      <c r="AX191" s="17"/>
      <c r="AY191" s="17"/>
      <c r="AZ191" s="17"/>
      <c r="BA191" s="17"/>
      <c r="BB191" s="17"/>
      <c r="BC191" s="17"/>
      <c r="BD191" s="17"/>
      <c r="BE191" s="17"/>
      <c r="BF191" s="17"/>
      <c r="BG191" s="17"/>
      <c r="BH191" s="17"/>
      <c r="BI191" s="17"/>
      <c r="BJ191" s="17"/>
      <c r="BK191" s="17"/>
      <c r="BL191" s="17"/>
      <c r="BM191" s="17"/>
      <c r="BN191" s="17"/>
      <c r="BO191" s="17"/>
      <c r="BP191" s="17"/>
      <c r="BQ191" s="17"/>
      <c r="BR191" s="17"/>
      <c r="BS191" s="17"/>
      <c r="BT191" s="17"/>
      <c r="BU191" s="17"/>
      <c r="BV191" s="17"/>
      <c r="BW191" s="17"/>
      <c r="BX191" s="17"/>
      <c r="BY191" s="17"/>
      <c r="BZ191" s="17"/>
      <c r="CA191" s="17"/>
      <c r="CB191" s="17"/>
      <c r="CC191" s="17"/>
      <c r="CD191" s="17"/>
      <c r="CE191" s="17"/>
      <c r="CF191" s="17"/>
      <c r="CG191" s="17"/>
      <c r="CH191" s="17"/>
      <c r="CI191" s="17"/>
      <c r="CJ191" s="17"/>
      <c r="CK191" s="17"/>
      <c r="CL191" s="17"/>
      <c r="CM191" s="17"/>
      <c r="CN191" s="17"/>
      <c r="CO191" s="17"/>
      <c r="CP191" s="17"/>
      <c r="CQ191" s="17"/>
      <c r="CR191" s="17"/>
      <c r="CS191" s="17"/>
      <c r="CT191" s="17"/>
      <c r="CU191" s="17"/>
      <c r="CV191" s="17"/>
      <c r="CW191" s="17"/>
      <c r="CX191" s="17"/>
      <c r="CY191" s="17"/>
      <c r="CZ191" s="17"/>
      <c r="DA191" s="17"/>
      <c r="DB191" s="17"/>
      <c r="DC191" s="17"/>
      <c r="DD191" s="17"/>
      <c r="DE191" s="17"/>
      <c r="DF191" s="17"/>
      <c r="DG191" s="17"/>
      <c r="DH191" s="17"/>
      <c r="DI191" s="17"/>
      <c r="DJ191" s="17"/>
      <c r="DK191" s="17"/>
      <c r="DL191" s="17"/>
      <c r="DM191" s="17"/>
      <c r="DN191" s="17"/>
      <c r="DO191" s="17"/>
      <c r="DP191" s="17"/>
      <c r="DQ191" s="17"/>
      <c r="DR191" s="17"/>
      <c r="DS191" s="17"/>
      <c r="DT191" s="17"/>
      <c r="DU191" s="17"/>
      <c r="DV191" s="17"/>
      <c r="DW191" s="17"/>
      <c r="DX191" s="17"/>
      <c r="DY191" s="17"/>
      <c r="DZ191" s="17"/>
      <c r="EA191" s="17"/>
      <c r="EB191" s="17"/>
      <c r="EC191" s="17"/>
      <c r="ED191" s="17"/>
      <c r="EE191" s="17"/>
      <c r="EF191" s="17"/>
      <c r="EG191" s="17"/>
      <c r="EH191" s="17"/>
      <c r="EI191" s="17"/>
      <c r="EJ191" s="17"/>
      <c r="EK191" s="17"/>
      <c r="EL191" s="17"/>
      <c r="EM191" s="17"/>
      <c r="EN191" s="17"/>
      <c r="EO191" s="17"/>
      <c r="EP191" s="17"/>
      <c r="EQ191" s="17"/>
      <c r="ER191" s="17"/>
      <c r="ES191" s="17"/>
      <c r="ET191" s="17"/>
      <c r="EU191" s="17"/>
      <c r="EV191" s="17"/>
      <c r="EW191" s="17"/>
      <c r="EX191" s="17"/>
      <c r="EY191" s="17"/>
      <c r="EZ191" s="17"/>
      <c r="FA191" s="17"/>
      <c r="FB191" s="17"/>
      <c r="FC191" s="17"/>
      <c r="FD191" s="17"/>
      <c r="FE191" s="17"/>
      <c r="FF191" s="17"/>
      <c r="FG191" s="17"/>
      <c r="FH191" s="17"/>
      <c r="FI191" s="17"/>
      <c r="FJ191" s="17"/>
      <c r="FK191" s="17"/>
      <c r="FL191" s="17"/>
      <c r="FM191" s="17"/>
      <c r="FN191" s="17"/>
      <c r="FO191" s="17"/>
      <c r="FP191" s="17"/>
      <c r="FQ191" s="17"/>
      <c r="FR191" s="17"/>
      <c r="FS191" s="17"/>
      <c r="FT191" s="17"/>
      <c r="FU191" s="17"/>
      <c r="FV191" s="17"/>
      <c r="FW191" s="17"/>
      <c r="FX191" s="17"/>
      <c r="FY191" s="17"/>
      <c r="FZ191" s="17"/>
      <c r="GA191" s="17"/>
      <c r="GB191" s="17"/>
      <c r="GC191" s="17"/>
      <c r="GD191" s="17"/>
      <c r="GE191" s="17"/>
      <c r="GF191" s="17"/>
      <c r="GG191" s="17"/>
      <c r="GH191" s="17"/>
      <c r="GI191" s="17"/>
      <c r="GJ191" s="17"/>
      <c r="GK191" s="17"/>
      <c r="GL191" s="17"/>
      <c r="GM191" s="17"/>
      <c r="GN191" s="17"/>
      <c r="GO191" s="17"/>
      <c r="GP191" s="17"/>
      <c r="GQ191" s="17"/>
      <c r="GR191" s="17"/>
      <c r="GS191" s="17"/>
      <c r="GT191" s="17"/>
      <c r="GU191" s="17"/>
      <c r="GV191" s="17"/>
      <c r="GW191" s="17"/>
      <c r="GX191" s="17"/>
      <c r="GY191" s="17"/>
      <c r="GZ191" s="17"/>
      <c r="HA191" s="17"/>
      <c r="HB191" s="17"/>
      <c r="HC191" s="17"/>
      <c r="HD191" s="17"/>
      <c r="HE191" s="17"/>
      <c r="HF191" s="17"/>
      <c r="HG191" s="17"/>
      <c r="HH191" s="17"/>
      <c r="HI191" s="17"/>
      <c r="HJ191" s="17"/>
      <c r="HK191" s="17"/>
      <c r="HL191" s="17"/>
      <c r="HM191" s="17"/>
      <c r="HN191" s="17"/>
      <c r="HO191" s="17"/>
      <c r="HP191" s="17"/>
      <c r="HQ191" s="17"/>
      <c r="HR191" s="17"/>
      <c r="HS191" s="17"/>
      <c r="HT191" s="17"/>
      <c r="HU191" s="17"/>
      <c r="HV191" s="17"/>
    </row>
    <row r="192" spans="1:230" ht="6" customHeight="1">
      <c r="A192" s="42"/>
      <c r="B192" s="42"/>
      <c r="C192" s="42"/>
      <c r="D192" s="42"/>
      <c r="E192" s="42"/>
      <c r="F192" s="42"/>
      <c r="G192" s="42"/>
      <c r="H192" s="42"/>
      <c r="I192" s="42"/>
      <c r="J192" s="42"/>
      <c r="K192" s="42"/>
      <c r="L192" s="42"/>
      <c r="M192" s="42"/>
      <c r="N192" s="42"/>
      <c r="O192" s="42"/>
      <c r="P192" s="42"/>
      <c r="Q192" s="42"/>
      <c r="R192" s="42"/>
      <c r="S192" s="42"/>
      <c r="T192" s="42"/>
      <c r="U192" s="42"/>
      <c r="V192" s="42"/>
      <c r="W192" s="42"/>
      <c r="X192" s="42"/>
      <c r="Y192" s="42"/>
      <c r="Z192" s="42"/>
      <c r="AA192" s="42"/>
      <c r="AB192" s="42"/>
      <c r="AC192" s="74"/>
      <c r="AD192" s="74"/>
    </row>
    <row r="193" spans="1:30">
      <c r="A193" s="15"/>
      <c r="B193" s="15"/>
      <c r="C193" s="15"/>
      <c r="D193" s="15"/>
      <c r="E193" s="15"/>
      <c r="F193" s="15"/>
      <c r="G193" s="15"/>
      <c r="H193" s="15"/>
      <c r="I193" s="15"/>
      <c r="J193" s="15"/>
      <c r="K193" s="15"/>
      <c r="L193" s="15"/>
      <c r="M193" s="15"/>
      <c r="N193" s="15"/>
      <c r="O193" s="15"/>
      <c r="P193" s="15"/>
      <c r="Q193" s="15"/>
      <c r="R193" s="15"/>
      <c r="S193" s="15"/>
      <c r="T193" s="15"/>
      <c r="U193" s="15"/>
      <c r="AC193" s="74"/>
      <c r="AD193" s="74"/>
    </row>
    <row r="194" spans="1:30">
      <c r="A194" s="15"/>
      <c r="B194" s="15"/>
      <c r="C194" s="15"/>
      <c r="D194" s="15"/>
      <c r="E194" s="15"/>
      <c r="F194" s="15"/>
      <c r="G194" s="15"/>
      <c r="H194" s="15"/>
      <c r="I194" s="15"/>
      <c r="J194" s="15"/>
      <c r="K194" s="15"/>
      <c r="L194" s="15"/>
      <c r="M194" s="15"/>
      <c r="N194" s="15"/>
      <c r="O194" s="15"/>
      <c r="P194" s="15"/>
      <c r="Q194" s="15"/>
      <c r="R194" s="15"/>
      <c r="S194" s="15"/>
      <c r="T194" s="15"/>
      <c r="U194" s="15"/>
      <c r="V194" s="18"/>
      <c r="AC194" s="71"/>
      <c r="AD194" s="72"/>
    </row>
    <row r="195" spans="1:30">
      <c r="A195" s="15"/>
      <c r="B195" s="15"/>
      <c r="C195" s="15"/>
      <c r="D195" s="15"/>
      <c r="E195" s="15"/>
      <c r="F195" s="15"/>
      <c r="G195" s="15"/>
      <c r="H195" s="15"/>
      <c r="I195" s="15"/>
      <c r="J195" s="15"/>
      <c r="K195" s="15"/>
      <c r="L195" s="15"/>
      <c r="M195" s="15"/>
      <c r="N195" s="15"/>
      <c r="O195" s="15"/>
      <c r="P195" s="15"/>
      <c r="Q195" s="15"/>
      <c r="R195" s="15"/>
      <c r="S195" s="15"/>
      <c r="T195" s="15"/>
      <c r="U195" s="15"/>
    </row>
    <row r="196" spans="1:30">
      <c r="A196" s="15"/>
      <c r="B196" s="15"/>
      <c r="C196" s="15"/>
      <c r="D196" s="15"/>
      <c r="E196" s="15"/>
      <c r="F196" s="15"/>
      <c r="G196" s="15"/>
      <c r="H196" s="15"/>
      <c r="I196" s="15"/>
      <c r="J196" s="15"/>
      <c r="K196" s="15"/>
      <c r="L196" s="15"/>
      <c r="M196" s="15"/>
      <c r="N196" s="15"/>
      <c r="O196" s="15"/>
      <c r="P196" s="15"/>
      <c r="Q196" s="15"/>
      <c r="R196" s="15"/>
      <c r="S196" s="15"/>
      <c r="T196" s="15"/>
      <c r="U196" s="15"/>
    </row>
    <row r="197" spans="1:30">
      <c r="A197" s="15"/>
      <c r="B197" s="15"/>
      <c r="C197" s="15"/>
      <c r="D197" s="15"/>
      <c r="E197" s="15"/>
      <c r="F197" s="15"/>
      <c r="G197" s="15"/>
      <c r="H197" s="15"/>
      <c r="I197" s="15"/>
      <c r="J197" s="15"/>
      <c r="K197" s="15"/>
      <c r="L197" s="15"/>
      <c r="M197" s="15"/>
      <c r="N197" s="15"/>
      <c r="O197" s="15"/>
      <c r="P197" s="15"/>
      <c r="Q197" s="15"/>
      <c r="R197" s="15"/>
      <c r="S197" s="15"/>
      <c r="T197" s="15"/>
      <c r="U197" s="15"/>
    </row>
    <row r="198" spans="1:30">
      <c r="A198" s="15"/>
      <c r="B198" s="15"/>
      <c r="C198" s="15"/>
      <c r="D198" s="15"/>
      <c r="E198" s="15"/>
      <c r="F198" s="15"/>
      <c r="G198" s="15"/>
      <c r="H198" s="15"/>
      <c r="I198" s="15"/>
      <c r="J198" s="15"/>
      <c r="K198" s="15"/>
      <c r="L198" s="15"/>
      <c r="M198" s="15"/>
      <c r="N198" s="15"/>
      <c r="O198" s="15"/>
      <c r="P198" s="15"/>
      <c r="Q198" s="15"/>
      <c r="R198" s="15"/>
      <c r="S198" s="15"/>
      <c r="T198" s="15"/>
      <c r="U198" s="15"/>
    </row>
    <row r="199" spans="1:30">
      <c r="A199" s="15"/>
      <c r="B199" s="15"/>
      <c r="C199" s="15"/>
      <c r="D199" s="15"/>
      <c r="E199" s="15"/>
      <c r="F199" s="15"/>
      <c r="G199" s="15"/>
      <c r="H199" s="15"/>
      <c r="I199" s="15"/>
      <c r="J199" s="15"/>
      <c r="K199" s="15"/>
      <c r="L199" s="15"/>
      <c r="M199" s="15"/>
      <c r="N199" s="15"/>
      <c r="O199" s="15"/>
      <c r="P199" s="15"/>
      <c r="Q199" s="15"/>
      <c r="R199" s="15"/>
      <c r="S199" s="15"/>
      <c r="T199" s="15"/>
      <c r="U199" s="15"/>
    </row>
    <row r="200" spans="1:30">
      <c r="A200" s="15"/>
      <c r="B200" s="15"/>
      <c r="C200" s="15"/>
      <c r="D200" s="15"/>
      <c r="E200" s="15"/>
      <c r="F200" s="15"/>
      <c r="G200" s="15"/>
      <c r="H200" s="15"/>
      <c r="I200" s="15"/>
      <c r="J200" s="15"/>
      <c r="K200" s="15"/>
      <c r="L200" s="15"/>
      <c r="M200" s="15"/>
      <c r="N200" s="15"/>
      <c r="O200" s="15"/>
      <c r="P200" s="15"/>
      <c r="Q200" s="15"/>
      <c r="R200" s="15"/>
      <c r="S200" s="15"/>
      <c r="T200" s="15"/>
      <c r="U200" s="15"/>
    </row>
    <row r="201" spans="1:30">
      <c r="A201" s="15"/>
      <c r="B201" s="15"/>
      <c r="C201" s="15"/>
      <c r="D201" s="15"/>
      <c r="E201" s="15"/>
      <c r="F201" s="15"/>
      <c r="G201" s="15"/>
      <c r="H201" s="15"/>
      <c r="I201" s="15"/>
      <c r="J201" s="15"/>
      <c r="K201" s="15"/>
      <c r="L201" s="15"/>
      <c r="M201" s="15"/>
      <c r="N201" s="15"/>
      <c r="O201" s="15"/>
      <c r="P201" s="15"/>
      <c r="Q201" s="15"/>
      <c r="R201" s="15"/>
      <c r="S201" s="15"/>
      <c r="T201" s="15"/>
      <c r="U201" s="15"/>
    </row>
    <row r="202" spans="1:30">
      <c r="A202" s="15"/>
      <c r="B202" s="15"/>
      <c r="C202" s="15"/>
      <c r="D202" s="15"/>
      <c r="E202" s="15"/>
      <c r="F202" s="15"/>
      <c r="G202" s="15"/>
      <c r="H202" s="15"/>
      <c r="I202" s="15"/>
      <c r="J202" s="15"/>
      <c r="K202" s="15"/>
      <c r="L202" s="15"/>
      <c r="M202" s="15"/>
      <c r="N202" s="15"/>
      <c r="O202" s="15"/>
      <c r="P202" s="15"/>
      <c r="Q202" s="15"/>
      <c r="R202" s="15"/>
      <c r="S202" s="15"/>
      <c r="T202" s="15"/>
      <c r="U202" s="15"/>
    </row>
    <row r="203" spans="1:30">
      <c r="A203" s="15"/>
      <c r="B203" s="15"/>
      <c r="C203" s="15"/>
      <c r="D203" s="15"/>
      <c r="E203" s="15"/>
      <c r="F203" s="15"/>
      <c r="G203" s="15"/>
      <c r="H203" s="15"/>
      <c r="I203" s="15"/>
      <c r="J203" s="15"/>
      <c r="K203" s="15"/>
      <c r="L203" s="15"/>
      <c r="M203" s="15"/>
      <c r="N203" s="15"/>
      <c r="O203" s="15"/>
      <c r="P203" s="15"/>
      <c r="Q203" s="15"/>
      <c r="R203" s="15"/>
      <c r="S203" s="15"/>
      <c r="T203" s="15"/>
      <c r="U203" s="15"/>
    </row>
    <row r="204" spans="1:30">
      <c r="A204" s="15"/>
      <c r="B204" s="15"/>
      <c r="C204" s="15"/>
      <c r="D204" s="15"/>
      <c r="E204" s="15"/>
      <c r="F204" s="15"/>
      <c r="G204" s="15"/>
      <c r="H204" s="15"/>
      <c r="I204" s="15"/>
      <c r="J204" s="15"/>
      <c r="K204" s="15"/>
      <c r="L204" s="15"/>
      <c r="M204" s="15"/>
      <c r="N204" s="15"/>
      <c r="O204" s="15"/>
      <c r="P204" s="15"/>
      <c r="Q204" s="15"/>
      <c r="R204" s="15"/>
      <c r="S204" s="15"/>
      <c r="T204" s="15"/>
      <c r="U204" s="15"/>
    </row>
    <row r="205" spans="1:30">
      <c r="A205" s="15"/>
      <c r="B205" s="15"/>
      <c r="C205" s="15"/>
      <c r="D205" s="15"/>
      <c r="E205" s="15"/>
      <c r="F205" s="15"/>
      <c r="G205" s="15"/>
      <c r="H205" s="15"/>
      <c r="I205" s="15"/>
      <c r="J205" s="15"/>
      <c r="K205" s="15"/>
      <c r="L205" s="15"/>
      <c r="M205" s="15"/>
      <c r="N205" s="15"/>
      <c r="O205" s="15"/>
      <c r="P205" s="15"/>
      <c r="Q205" s="15"/>
      <c r="R205" s="15"/>
      <c r="S205" s="15"/>
      <c r="T205" s="15"/>
      <c r="U205" s="15"/>
    </row>
    <row r="206" spans="1:30">
      <c r="A206" s="15"/>
      <c r="B206" s="15"/>
      <c r="C206" s="15"/>
      <c r="D206" s="15"/>
      <c r="E206" s="15"/>
      <c r="F206" s="15"/>
      <c r="G206" s="15"/>
      <c r="H206" s="15"/>
      <c r="I206" s="15"/>
      <c r="J206" s="15"/>
      <c r="K206" s="15"/>
      <c r="L206" s="15"/>
      <c r="M206" s="15"/>
      <c r="N206" s="15"/>
      <c r="O206" s="15"/>
      <c r="P206" s="15"/>
      <c r="Q206" s="15"/>
      <c r="R206" s="15"/>
      <c r="S206" s="15"/>
      <c r="T206" s="15"/>
      <c r="U206" s="15"/>
    </row>
    <row r="207" spans="1:30">
      <c r="A207" s="15"/>
      <c r="B207" s="15"/>
      <c r="C207" s="15"/>
      <c r="D207" s="15"/>
      <c r="E207" s="15"/>
      <c r="F207" s="15"/>
      <c r="G207" s="15"/>
      <c r="H207" s="15"/>
      <c r="I207" s="15"/>
      <c r="J207" s="15"/>
      <c r="K207" s="15"/>
      <c r="L207" s="15"/>
      <c r="M207" s="15"/>
      <c r="N207" s="15"/>
      <c r="O207" s="15"/>
      <c r="P207" s="15"/>
      <c r="Q207" s="15"/>
      <c r="R207" s="15"/>
      <c r="S207" s="15"/>
      <c r="T207" s="15"/>
      <c r="U207" s="15"/>
    </row>
    <row r="208" spans="1:30">
      <c r="A208" s="15"/>
      <c r="B208" s="15"/>
      <c r="C208" s="15"/>
      <c r="D208" s="15"/>
      <c r="E208" s="15"/>
      <c r="F208" s="15"/>
      <c r="G208" s="15"/>
      <c r="H208" s="15"/>
      <c r="I208" s="15"/>
      <c r="J208" s="15"/>
      <c r="K208" s="15"/>
      <c r="L208" s="15"/>
      <c r="M208" s="15"/>
      <c r="N208" s="15"/>
      <c r="O208" s="15"/>
      <c r="P208" s="15"/>
      <c r="Q208" s="15"/>
      <c r="R208" s="15"/>
      <c r="S208" s="15"/>
      <c r="T208" s="15"/>
      <c r="U208" s="15"/>
    </row>
    <row r="209" spans="1:21">
      <c r="A209" s="15"/>
      <c r="B209" s="15"/>
      <c r="C209" s="15"/>
      <c r="D209" s="15"/>
      <c r="E209" s="15"/>
      <c r="F209" s="15"/>
      <c r="G209" s="15"/>
      <c r="H209" s="15"/>
      <c r="I209" s="15"/>
      <c r="J209" s="15"/>
      <c r="K209" s="15"/>
      <c r="L209" s="15"/>
      <c r="M209" s="15"/>
      <c r="N209" s="15"/>
      <c r="O209" s="15"/>
      <c r="P209" s="15"/>
      <c r="Q209" s="15"/>
      <c r="R209" s="15"/>
      <c r="S209" s="15"/>
      <c r="T209" s="15"/>
      <c r="U209" s="15"/>
    </row>
    <row r="210" spans="1:21">
      <c r="A210" s="15"/>
      <c r="B210" s="15"/>
      <c r="C210" s="15"/>
      <c r="D210" s="15"/>
      <c r="E210" s="15"/>
      <c r="F210" s="15"/>
      <c r="G210" s="15"/>
      <c r="H210" s="15"/>
      <c r="I210" s="15"/>
      <c r="J210" s="15"/>
      <c r="K210" s="15"/>
      <c r="L210" s="15"/>
      <c r="M210" s="15"/>
      <c r="N210" s="15"/>
      <c r="O210" s="15"/>
      <c r="P210" s="15"/>
      <c r="Q210" s="15"/>
      <c r="R210" s="15"/>
      <c r="S210" s="15"/>
      <c r="T210" s="15"/>
      <c r="U210" s="15"/>
    </row>
    <row r="211" spans="1:21">
      <c r="A211" s="15"/>
      <c r="B211" s="15"/>
      <c r="C211" s="15"/>
      <c r="D211" s="15"/>
      <c r="E211" s="15"/>
      <c r="F211" s="15"/>
      <c r="G211" s="15"/>
      <c r="H211" s="15"/>
      <c r="I211" s="15"/>
      <c r="J211" s="15"/>
      <c r="K211" s="15"/>
      <c r="L211" s="15"/>
      <c r="M211" s="15"/>
      <c r="N211" s="15"/>
      <c r="O211" s="15"/>
      <c r="P211" s="15"/>
      <c r="Q211" s="15"/>
      <c r="R211" s="15"/>
      <c r="S211" s="15"/>
      <c r="T211" s="15"/>
      <c r="U211" s="15"/>
    </row>
    <row r="212" spans="1:21">
      <c r="A212" s="15"/>
      <c r="B212" s="15"/>
      <c r="C212" s="15"/>
      <c r="D212" s="15"/>
      <c r="E212" s="15"/>
      <c r="F212" s="15"/>
      <c r="G212" s="15"/>
      <c r="H212" s="15"/>
      <c r="I212" s="15"/>
      <c r="J212" s="15"/>
      <c r="K212" s="15"/>
      <c r="L212" s="15"/>
      <c r="M212" s="15"/>
      <c r="N212" s="15"/>
      <c r="O212" s="15"/>
      <c r="P212" s="15"/>
      <c r="Q212" s="15"/>
      <c r="R212" s="15"/>
      <c r="S212" s="15"/>
      <c r="T212" s="15"/>
      <c r="U212" s="15"/>
    </row>
    <row r="213" spans="1:21">
      <c r="A213" s="15"/>
      <c r="B213" s="15"/>
      <c r="C213" s="15"/>
      <c r="D213" s="15"/>
      <c r="E213" s="15"/>
      <c r="F213" s="15"/>
      <c r="G213" s="15"/>
      <c r="H213" s="15"/>
      <c r="I213" s="15"/>
      <c r="J213" s="15"/>
      <c r="K213" s="15"/>
      <c r="L213" s="15"/>
      <c r="M213" s="15"/>
      <c r="N213" s="15"/>
      <c r="O213" s="15"/>
      <c r="P213" s="15"/>
      <c r="Q213" s="15"/>
      <c r="R213" s="15"/>
      <c r="S213" s="15"/>
      <c r="T213" s="15"/>
      <c r="U213" s="15"/>
    </row>
    <row r="214" spans="1:21">
      <c r="A214" s="15"/>
      <c r="B214" s="15"/>
      <c r="C214" s="15"/>
      <c r="D214" s="15"/>
      <c r="E214" s="15"/>
      <c r="F214" s="15"/>
      <c r="G214" s="15"/>
      <c r="H214" s="15"/>
      <c r="I214" s="15"/>
      <c r="J214" s="15"/>
      <c r="K214" s="15"/>
      <c r="L214" s="15"/>
      <c r="M214" s="15"/>
      <c r="N214" s="15"/>
      <c r="O214" s="15"/>
      <c r="P214" s="15"/>
      <c r="Q214" s="15"/>
      <c r="R214" s="15"/>
      <c r="S214" s="15"/>
      <c r="T214" s="15"/>
      <c r="U214" s="15"/>
    </row>
    <row r="215" spans="1:21">
      <c r="A215" s="15"/>
      <c r="B215" s="15"/>
      <c r="C215" s="15"/>
      <c r="D215" s="15"/>
      <c r="E215" s="15"/>
      <c r="F215" s="15"/>
      <c r="G215" s="15"/>
      <c r="H215" s="15"/>
      <c r="I215" s="15"/>
      <c r="J215" s="15"/>
      <c r="K215" s="15"/>
      <c r="L215" s="15"/>
      <c r="M215" s="15"/>
      <c r="N215" s="15"/>
      <c r="O215" s="15"/>
      <c r="P215" s="15"/>
      <c r="Q215" s="15"/>
      <c r="R215" s="15"/>
      <c r="S215" s="15"/>
      <c r="T215" s="15"/>
      <c r="U215" s="15"/>
    </row>
    <row r="216" spans="1:21">
      <c r="A216" s="15"/>
      <c r="B216" s="15"/>
      <c r="C216" s="15"/>
      <c r="D216" s="15"/>
      <c r="E216" s="15"/>
      <c r="F216" s="15"/>
      <c r="G216" s="15"/>
      <c r="H216" s="15"/>
      <c r="I216" s="15"/>
      <c r="J216" s="15"/>
      <c r="K216" s="15"/>
      <c r="L216" s="15"/>
      <c r="M216" s="15"/>
      <c r="N216" s="15"/>
      <c r="O216" s="15"/>
      <c r="P216" s="15"/>
      <c r="Q216" s="15"/>
      <c r="R216" s="15"/>
      <c r="S216" s="15"/>
      <c r="T216" s="15"/>
      <c r="U216" s="15"/>
    </row>
    <row r="217" spans="1:21">
      <c r="A217" s="15"/>
      <c r="B217" s="15"/>
      <c r="C217" s="15"/>
      <c r="D217" s="15"/>
      <c r="E217" s="15"/>
      <c r="F217" s="15"/>
      <c r="G217" s="15"/>
      <c r="H217" s="15"/>
      <c r="I217" s="15"/>
      <c r="J217" s="15"/>
      <c r="K217" s="15"/>
      <c r="L217" s="15"/>
      <c r="M217" s="15"/>
      <c r="N217" s="15"/>
      <c r="O217" s="15"/>
      <c r="P217" s="15"/>
      <c r="Q217" s="15"/>
      <c r="R217" s="15"/>
      <c r="S217" s="15"/>
      <c r="T217" s="15"/>
      <c r="U217" s="15"/>
    </row>
    <row r="218" spans="1:21">
      <c r="A218" s="15"/>
      <c r="B218" s="15"/>
      <c r="C218" s="15"/>
      <c r="D218" s="15"/>
      <c r="E218" s="15"/>
      <c r="F218" s="15"/>
      <c r="G218" s="15"/>
      <c r="H218" s="15"/>
      <c r="I218" s="15"/>
      <c r="J218" s="15"/>
      <c r="K218" s="15"/>
      <c r="L218" s="15"/>
      <c r="M218" s="15"/>
      <c r="N218" s="15"/>
      <c r="O218" s="15"/>
      <c r="P218" s="15"/>
      <c r="Q218" s="15"/>
      <c r="R218" s="15"/>
      <c r="S218" s="15"/>
      <c r="T218" s="15"/>
      <c r="U218" s="15"/>
    </row>
    <row r="219" spans="1:21">
      <c r="A219" s="15"/>
      <c r="B219" s="15"/>
      <c r="C219" s="15"/>
      <c r="D219" s="15"/>
      <c r="E219" s="15"/>
      <c r="F219" s="15"/>
      <c r="G219" s="15"/>
      <c r="H219" s="15"/>
      <c r="I219" s="15"/>
      <c r="J219" s="15"/>
      <c r="K219" s="15"/>
      <c r="L219" s="15"/>
      <c r="M219" s="15"/>
      <c r="N219" s="15"/>
      <c r="O219" s="15"/>
      <c r="P219" s="15"/>
      <c r="Q219" s="15"/>
      <c r="R219" s="15"/>
      <c r="S219" s="15"/>
      <c r="T219" s="15"/>
      <c r="U219" s="15"/>
    </row>
    <row r="220" spans="1:21">
      <c r="A220" s="15"/>
      <c r="B220" s="15"/>
      <c r="C220" s="15"/>
      <c r="D220" s="15"/>
      <c r="E220" s="15"/>
      <c r="F220" s="15"/>
      <c r="G220" s="15"/>
      <c r="H220" s="15"/>
      <c r="I220" s="15"/>
      <c r="J220" s="15"/>
      <c r="K220" s="15"/>
      <c r="L220" s="15"/>
      <c r="M220" s="15"/>
      <c r="N220" s="15"/>
      <c r="O220" s="15"/>
      <c r="P220" s="15"/>
      <c r="Q220" s="15"/>
      <c r="R220" s="15"/>
      <c r="S220" s="15"/>
      <c r="T220" s="15"/>
      <c r="U220" s="15"/>
    </row>
    <row r="221" spans="1:21">
      <c r="A221" s="15"/>
      <c r="B221" s="15"/>
      <c r="C221" s="15"/>
      <c r="D221" s="15"/>
      <c r="E221" s="15"/>
      <c r="F221" s="15"/>
      <c r="G221" s="15"/>
      <c r="H221" s="15"/>
      <c r="I221" s="15"/>
      <c r="J221" s="15"/>
      <c r="K221" s="15"/>
      <c r="L221" s="15"/>
      <c r="M221" s="15"/>
      <c r="N221" s="15"/>
      <c r="O221" s="15"/>
      <c r="P221" s="15"/>
      <c r="Q221" s="15"/>
      <c r="R221" s="15"/>
      <c r="S221" s="15"/>
      <c r="T221" s="15"/>
      <c r="U221" s="15"/>
    </row>
    <row r="222" spans="1:21">
      <c r="A222" s="15"/>
      <c r="B222" s="15"/>
      <c r="C222" s="15"/>
      <c r="D222" s="15"/>
      <c r="E222" s="15"/>
      <c r="F222" s="15"/>
      <c r="G222" s="15"/>
      <c r="H222" s="15"/>
      <c r="I222" s="15"/>
      <c r="J222" s="15"/>
      <c r="K222" s="15"/>
      <c r="L222" s="15"/>
      <c r="M222" s="15"/>
      <c r="N222" s="15"/>
      <c r="O222" s="15"/>
      <c r="P222" s="15"/>
      <c r="Q222" s="15"/>
      <c r="R222" s="15"/>
      <c r="S222" s="15"/>
      <c r="T222" s="15"/>
      <c r="U222" s="15"/>
    </row>
    <row r="223" spans="1:21">
      <c r="A223" s="15"/>
      <c r="B223" s="15"/>
      <c r="C223" s="15"/>
      <c r="D223" s="15"/>
      <c r="E223" s="15"/>
      <c r="F223" s="15"/>
      <c r="G223" s="15"/>
      <c r="H223" s="15"/>
      <c r="I223" s="15"/>
      <c r="J223" s="15"/>
      <c r="K223" s="15"/>
      <c r="L223" s="15"/>
      <c r="M223" s="15"/>
      <c r="N223" s="15"/>
      <c r="O223" s="15"/>
      <c r="P223" s="15"/>
      <c r="Q223" s="15"/>
      <c r="R223" s="15"/>
      <c r="S223" s="15"/>
      <c r="T223" s="15"/>
      <c r="U223" s="15"/>
    </row>
    <row r="224" spans="1:21">
      <c r="A224" s="15"/>
      <c r="B224" s="15"/>
      <c r="C224" s="15"/>
      <c r="D224" s="15"/>
      <c r="E224" s="15"/>
      <c r="F224" s="15"/>
      <c r="G224" s="15"/>
      <c r="H224" s="15"/>
      <c r="I224" s="15"/>
      <c r="J224" s="15"/>
      <c r="K224" s="15"/>
      <c r="L224" s="15"/>
      <c r="M224" s="15"/>
      <c r="N224" s="15"/>
      <c r="O224" s="15"/>
      <c r="P224" s="15"/>
      <c r="Q224" s="15"/>
      <c r="R224" s="15"/>
      <c r="S224" s="15"/>
      <c r="T224" s="15"/>
      <c r="U224" s="15"/>
    </row>
    <row r="225" spans="1:21">
      <c r="A225" s="15"/>
      <c r="B225" s="15"/>
      <c r="C225" s="15"/>
      <c r="D225" s="15"/>
      <c r="E225" s="15"/>
      <c r="F225" s="15"/>
      <c r="G225" s="15"/>
      <c r="H225" s="15"/>
      <c r="I225" s="15"/>
      <c r="J225" s="15"/>
      <c r="K225" s="15"/>
      <c r="L225" s="15"/>
      <c r="M225" s="15"/>
      <c r="N225" s="15"/>
      <c r="O225" s="15"/>
      <c r="P225" s="15"/>
      <c r="Q225" s="15"/>
      <c r="R225" s="15"/>
      <c r="S225" s="15"/>
      <c r="T225" s="15"/>
      <c r="U225" s="15"/>
    </row>
    <row r="226" spans="1:21">
      <c r="A226" s="15"/>
      <c r="B226" s="15"/>
      <c r="C226" s="15"/>
      <c r="D226" s="15"/>
      <c r="E226" s="15"/>
      <c r="F226" s="15"/>
      <c r="G226" s="15"/>
      <c r="H226" s="15"/>
      <c r="I226" s="15"/>
      <c r="J226" s="15"/>
      <c r="K226" s="15"/>
      <c r="L226" s="15"/>
      <c r="M226" s="15"/>
      <c r="N226" s="15"/>
      <c r="O226" s="15"/>
      <c r="P226" s="15"/>
      <c r="Q226" s="15"/>
      <c r="R226" s="15"/>
      <c r="S226" s="15"/>
      <c r="T226" s="15"/>
      <c r="U226" s="15"/>
    </row>
    <row r="227" spans="1:21">
      <c r="A227" s="15"/>
      <c r="B227" s="15"/>
      <c r="C227" s="15"/>
      <c r="D227" s="15"/>
      <c r="E227" s="15"/>
      <c r="F227" s="15"/>
      <c r="G227" s="15"/>
      <c r="H227" s="15"/>
      <c r="I227" s="15"/>
      <c r="J227" s="15"/>
      <c r="K227" s="15"/>
      <c r="L227" s="15"/>
      <c r="M227" s="15"/>
      <c r="N227" s="15"/>
      <c r="O227" s="15"/>
      <c r="P227" s="15"/>
      <c r="Q227" s="15"/>
      <c r="R227" s="15"/>
      <c r="S227" s="15"/>
      <c r="T227" s="15"/>
      <c r="U227" s="15"/>
    </row>
    <row r="228" spans="1:21">
      <c r="A228" s="15"/>
      <c r="B228" s="15"/>
      <c r="C228" s="15"/>
      <c r="D228" s="15"/>
      <c r="E228" s="15"/>
      <c r="F228" s="15"/>
      <c r="G228" s="15"/>
      <c r="H228" s="15"/>
      <c r="I228" s="15"/>
      <c r="J228" s="15"/>
      <c r="K228" s="15"/>
      <c r="L228" s="15"/>
      <c r="M228" s="15"/>
      <c r="N228" s="15"/>
      <c r="O228" s="15"/>
      <c r="P228" s="15"/>
      <c r="Q228" s="15"/>
      <c r="R228" s="15"/>
      <c r="S228" s="15"/>
      <c r="T228" s="15"/>
      <c r="U228" s="15"/>
    </row>
    <row r="229" spans="1:21">
      <c r="A229" s="15"/>
      <c r="B229" s="15"/>
      <c r="C229" s="15"/>
      <c r="D229" s="15"/>
      <c r="E229" s="15"/>
      <c r="F229" s="15"/>
      <c r="G229" s="15"/>
      <c r="H229" s="15"/>
      <c r="I229" s="15"/>
      <c r="J229" s="15"/>
      <c r="K229" s="15"/>
      <c r="L229" s="15"/>
      <c r="M229" s="15"/>
      <c r="N229" s="15"/>
      <c r="O229" s="15"/>
      <c r="P229" s="15"/>
      <c r="Q229" s="15"/>
      <c r="R229" s="15"/>
      <c r="S229" s="15"/>
      <c r="T229" s="15"/>
      <c r="U229" s="15"/>
    </row>
    <row r="230" spans="1:21">
      <c r="A230" s="15"/>
      <c r="B230" s="15"/>
      <c r="C230" s="15"/>
      <c r="D230" s="15"/>
      <c r="E230" s="15"/>
      <c r="F230" s="15"/>
      <c r="G230" s="15"/>
      <c r="H230" s="15"/>
      <c r="I230" s="15"/>
      <c r="J230" s="15"/>
      <c r="K230" s="15"/>
      <c r="L230" s="15"/>
      <c r="M230" s="15"/>
      <c r="N230" s="15"/>
      <c r="O230" s="15"/>
      <c r="P230" s="15"/>
      <c r="Q230" s="15"/>
      <c r="R230" s="15"/>
      <c r="S230" s="15"/>
      <c r="T230" s="15"/>
      <c r="U230" s="15"/>
    </row>
    <row r="231" spans="1:21">
      <c r="A231" s="15"/>
      <c r="B231" s="15"/>
      <c r="C231" s="15"/>
      <c r="D231" s="15"/>
      <c r="E231" s="15"/>
      <c r="F231" s="15"/>
      <c r="G231" s="15"/>
      <c r="H231" s="15"/>
      <c r="I231" s="15"/>
      <c r="J231" s="15"/>
      <c r="K231" s="15"/>
      <c r="L231" s="15"/>
      <c r="M231" s="15"/>
      <c r="N231" s="15"/>
      <c r="O231" s="15"/>
      <c r="P231" s="15"/>
      <c r="Q231" s="15"/>
      <c r="R231" s="15"/>
      <c r="S231" s="15"/>
      <c r="T231" s="15"/>
      <c r="U231" s="15"/>
    </row>
    <row r="232" spans="1:21">
      <c r="A232" s="15"/>
      <c r="B232" s="15"/>
      <c r="C232" s="15"/>
      <c r="D232" s="15"/>
      <c r="E232" s="15"/>
      <c r="F232" s="15"/>
      <c r="G232" s="15"/>
      <c r="H232" s="15"/>
      <c r="I232" s="15"/>
      <c r="J232" s="15"/>
      <c r="K232" s="15"/>
      <c r="L232" s="15"/>
      <c r="M232" s="15"/>
      <c r="N232" s="15"/>
      <c r="O232" s="15"/>
      <c r="P232" s="15"/>
      <c r="Q232" s="15"/>
      <c r="R232" s="15"/>
      <c r="S232" s="15"/>
      <c r="T232" s="15"/>
      <c r="U232" s="15"/>
    </row>
    <row r="233" spans="1:21">
      <c r="A233" s="15"/>
      <c r="B233" s="15"/>
      <c r="C233" s="15"/>
      <c r="D233" s="15"/>
      <c r="E233" s="15"/>
      <c r="F233" s="15"/>
      <c r="G233" s="15"/>
      <c r="H233" s="15"/>
      <c r="I233" s="15"/>
      <c r="J233" s="15"/>
      <c r="K233" s="15"/>
      <c r="L233" s="15"/>
      <c r="M233" s="15"/>
      <c r="N233" s="15"/>
      <c r="O233" s="15"/>
      <c r="P233" s="15"/>
      <c r="Q233" s="15"/>
      <c r="R233" s="15"/>
      <c r="S233" s="15"/>
      <c r="T233" s="15"/>
      <c r="U233" s="15"/>
    </row>
    <row r="234" spans="1:21">
      <c r="A234" s="15"/>
      <c r="B234" s="15"/>
      <c r="C234" s="15"/>
      <c r="D234" s="15"/>
      <c r="E234" s="15"/>
      <c r="F234" s="15"/>
      <c r="G234" s="15"/>
      <c r="H234" s="15"/>
      <c r="I234" s="15"/>
      <c r="J234" s="15"/>
      <c r="K234" s="15"/>
      <c r="L234" s="15"/>
      <c r="M234" s="15"/>
      <c r="N234" s="15"/>
      <c r="O234" s="15"/>
      <c r="P234" s="15"/>
      <c r="Q234" s="15"/>
      <c r="R234" s="15"/>
      <c r="S234" s="15"/>
      <c r="T234" s="15"/>
      <c r="U234" s="15"/>
    </row>
    <row r="235" spans="1:21">
      <c r="A235" s="15"/>
      <c r="B235" s="15"/>
      <c r="C235" s="15"/>
      <c r="D235" s="15"/>
      <c r="E235" s="15"/>
      <c r="F235" s="15"/>
      <c r="G235" s="15"/>
      <c r="H235" s="15"/>
      <c r="I235" s="15"/>
      <c r="J235" s="15"/>
      <c r="K235" s="15"/>
      <c r="L235" s="15"/>
      <c r="M235" s="15"/>
      <c r="N235" s="15"/>
      <c r="O235" s="15"/>
      <c r="P235" s="15"/>
      <c r="Q235" s="15"/>
      <c r="R235" s="15"/>
      <c r="S235" s="15"/>
      <c r="T235" s="15"/>
      <c r="U235" s="15"/>
    </row>
    <row r="236" spans="1:21">
      <c r="A236" s="15"/>
      <c r="B236" s="15"/>
      <c r="C236" s="15"/>
      <c r="D236" s="15"/>
      <c r="E236" s="15"/>
      <c r="F236" s="15"/>
      <c r="G236" s="15"/>
      <c r="H236" s="15"/>
      <c r="I236" s="15"/>
      <c r="J236" s="15"/>
      <c r="K236" s="15"/>
      <c r="L236" s="15"/>
      <c r="M236" s="15"/>
      <c r="N236" s="15"/>
      <c r="O236" s="15"/>
      <c r="P236" s="15"/>
      <c r="Q236" s="15"/>
      <c r="R236" s="15"/>
      <c r="S236" s="15"/>
      <c r="T236" s="15"/>
      <c r="U236" s="15"/>
    </row>
    <row r="237" spans="1:21">
      <c r="A237" s="15"/>
      <c r="B237" s="15"/>
      <c r="C237" s="15"/>
      <c r="D237" s="15"/>
      <c r="E237" s="15"/>
      <c r="F237" s="15"/>
      <c r="G237" s="15"/>
      <c r="H237" s="15"/>
      <c r="I237" s="15"/>
      <c r="J237" s="15"/>
      <c r="K237" s="15"/>
      <c r="L237" s="15"/>
      <c r="M237" s="15"/>
      <c r="N237" s="15"/>
      <c r="O237" s="15"/>
      <c r="P237" s="15"/>
      <c r="Q237" s="15"/>
      <c r="R237" s="15"/>
      <c r="S237" s="15"/>
      <c r="T237" s="15"/>
      <c r="U237" s="15"/>
    </row>
    <row r="238" spans="1:21">
      <c r="A238" s="15"/>
      <c r="B238" s="15"/>
      <c r="C238" s="15"/>
      <c r="D238" s="15"/>
      <c r="E238" s="15"/>
      <c r="F238" s="15"/>
      <c r="G238" s="15"/>
      <c r="H238" s="15"/>
      <c r="I238" s="15"/>
      <c r="J238" s="15"/>
      <c r="K238" s="15"/>
      <c r="L238" s="15"/>
      <c r="M238" s="15"/>
      <c r="N238" s="15"/>
      <c r="O238" s="15"/>
      <c r="P238" s="15"/>
      <c r="Q238" s="15"/>
      <c r="R238" s="15"/>
      <c r="S238" s="15"/>
      <c r="T238" s="15"/>
      <c r="U238" s="15"/>
    </row>
    <row r="239" spans="1:21">
      <c r="A239" s="15"/>
      <c r="B239" s="15"/>
      <c r="C239" s="15"/>
      <c r="D239" s="15"/>
      <c r="E239" s="15"/>
      <c r="F239" s="15"/>
      <c r="G239" s="15"/>
      <c r="H239" s="15"/>
      <c r="I239" s="15"/>
      <c r="J239" s="15"/>
      <c r="K239" s="15"/>
      <c r="L239" s="15"/>
      <c r="M239" s="15"/>
      <c r="N239" s="15"/>
      <c r="O239" s="15"/>
      <c r="P239" s="15"/>
      <c r="Q239" s="15"/>
      <c r="R239" s="15"/>
      <c r="S239" s="15"/>
      <c r="T239" s="15"/>
      <c r="U239" s="15"/>
    </row>
    <row r="240" spans="1:21">
      <c r="A240" s="15"/>
      <c r="B240" s="15"/>
      <c r="C240" s="15"/>
      <c r="D240" s="15"/>
      <c r="E240" s="15"/>
      <c r="F240" s="15"/>
      <c r="G240" s="15"/>
      <c r="H240" s="15"/>
      <c r="I240" s="15"/>
      <c r="J240" s="15"/>
      <c r="K240" s="15"/>
      <c r="L240" s="15"/>
      <c r="M240" s="15"/>
      <c r="N240" s="15"/>
      <c r="O240" s="15"/>
      <c r="P240" s="15"/>
      <c r="Q240" s="15"/>
      <c r="R240" s="15"/>
      <c r="S240" s="15"/>
      <c r="T240" s="15"/>
      <c r="U240" s="15"/>
    </row>
    <row r="241" spans="1:21">
      <c r="A241" s="15"/>
      <c r="B241" s="15"/>
      <c r="C241" s="15"/>
      <c r="D241" s="15"/>
      <c r="E241" s="15"/>
      <c r="F241" s="15"/>
      <c r="G241" s="15"/>
      <c r="H241" s="15"/>
      <c r="I241" s="15"/>
      <c r="J241" s="15"/>
      <c r="K241" s="15"/>
      <c r="L241" s="15"/>
      <c r="M241" s="15"/>
      <c r="N241" s="15"/>
      <c r="O241" s="15"/>
      <c r="P241" s="15"/>
      <c r="Q241" s="15"/>
      <c r="R241" s="15"/>
      <c r="S241" s="15"/>
      <c r="T241" s="15"/>
      <c r="U241" s="15"/>
    </row>
    <row r="242" spans="1:21">
      <c r="A242" s="15"/>
      <c r="B242" s="15"/>
      <c r="C242" s="15"/>
      <c r="D242" s="15"/>
      <c r="E242" s="15"/>
      <c r="F242" s="15"/>
      <c r="G242" s="15"/>
      <c r="H242" s="15"/>
      <c r="I242" s="15"/>
      <c r="J242" s="15"/>
      <c r="K242" s="15"/>
      <c r="L242" s="15"/>
      <c r="M242" s="15"/>
      <c r="N242" s="15"/>
      <c r="O242" s="15"/>
      <c r="P242" s="15"/>
      <c r="Q242" s="15"/>
      <c r="R242" s="15"/>
      <c r="S242" s="15"/>
      <c r="T242" s="15"/>
      <c r="U242" s="15"/>
    </row>
    <row r="243" spans="1:21">
      <c r="A243" s="15"/>
      <c r="B243" s="15"/>
      <c r="C243" s="15"/>
      <c r="D243" s="15"/>
      <c r="E243" s="15"/>
      <c r="F243" s="15"/>
      <c r="G243" s="15"/>
      <c r="H243" s="15"/>
      <c r="I243" s="15"/>
      <c r="J243" s="15"/>
      <c r="K243" s="15"/>
      <c r="L243" s="15"/>
      <c r="M243" s="15"/>
      <c r="N243" s="15"/>
      <c r="O243" s="15"/>
      <c r="P243" s="15"/>
      <c r="Q243" s="15"/>
      <c r="R243" s="15"/>
      <c r="S243" s="15"/>
      <c r="T243" s="15"/>
      <c r="U243" s="15"/>
    </row>
    <row r="244" spans="1:21">
      <c r="A244" s="15"/>
      <c r="B244" s="15"/>
      <c r="C244" s="15"/>
      <c r="D244" s="15"/>
      <c r="E244" s="15"/>
      <c r="F244" s="15"/>
      <c r="G244" s="15"/>
      <c r="H244" s="15"/>
      <c r="I244" s="15"/>
      <c r="J244" s="15"/>
      <c r="K244" s="15"/>
      <c r="L244" s="15"/>
      <c r="M244" s="15"/>
      <c r="N244" s="15"/>
      <c r="O244" s="15"/>
      <c r="P244" s="15"/>
      <c r="Q244" s="15"/>
      <c r="R244" s="15"/>
      <c r="S244" s="15"/>
      <c r="T244" s="15"/>
      <c r="U244" s="15"/>
    </row>
    <row r="245" spans="1:21">
      <c r="A245" s="15"/>
      <c r="B245" s="15"/>
      <c r="C245" s="15"/>
      <c r="D245" s="15"/>
      <c r="E245" s="15"/>
      <c r="F245" s="15"/>
      <c r="G245" s="15"/>
      <c r="H245" s="15"/>
      <c r="I245" s="15"/>
      <c r="J245" s="15"/>
      <c r="K245" s="15"/>
      <c r="L245" s="15"/>
      <c r="M245" s="15"/>
      <c r="N245" s="15"/>
      <c r="O245" s="15"/>
      <c r="P245" s="15"/>
      <c r="Q245" s="15"/>
      <c r="R245" s="15"/>
      <c r="S245" s="15"/>
      <c r="T245" s="15"/>
      <c r="U245" s="15"/>
    </row>
    <row r="246" spans="1:21">
      <c r="A246" s="15"/>
      <c r="B246" s="15"/>
      <c r="C246" s="15"/>
      <c r="D246" s="15"/>
      <c r="E246" s="15"/>
      <c r="F246" s="15"/>
      <c r="G246" s="15"/>
      <c r="H246" s="15"/>
      <c r="I246" s="15"/>
      <c r="J246" s="15"/>
      <c r="K246" s="15"/>
      <c r="L246" s="15"/>
      <c r="M246" s="15"/>
      <c r="N246" s="15"/>
      <c r="O246" s="15"/>
      <c r="P246" s="15"/>
      <c r="Q246" s="15"/>
      <c r="R246" s="15"/>
      <c r="S246" s="15"/>
      <c r="T246" s="15"/>
      <c r="U246" s="15"/>
    </row>
    <row r="247" spans="1:21">
      <c r="A247" s="15"/>
      <c r="B247" s="15"/>
      <c r="C247" s="15"/>
      <c r="D247" s="15"/>
      <c r="E247" s="15"/>
      <c r="F247" s="15"/>
      <c r="G247" s="15"/>
      <c r="H247" s="15"/>
      <c r="I247" s="15"/>
      <c r="J247" s="15"/>
      <c r="K247" s="15"/>
      <c r="L247" s="15"/>
      <c r="M247" s="15"/>
      <c r="N247" s="15"/>
      <c r="O247" s="15"/>
      <c r="P247" s="15"/>
      <c r="Q247" s="15"/>
      <c r="R247" s="15"/>
      <c r="S247" s="15"/>
      <c r="T247" s="15"/>
      <c r="U247" s="15"/>
    </row>
    <row r="248" spans="1:21">
      <c r="A248" s="15"/>
      <c r="B248" s="15"/>
      <c r="C248" s="15"/>
      <c r="D248" s="15"/>
      <c r="E248" s="15"/>
      <c r="F248" s="15"/>
      <c r="G248" s="15"/>
      <c r="H248" s="15"/>
      <c r="I248" s="15"/>
      <c r="J248" s="15"/>
      <c r="K248" s="15"/>
      <c r="L248" s="15"/>
      <c r="M248" s="15"/>
      <c r="N248" s="15"/>
      <c r="O248" s="15"/>
      <c r="P248" s="15"/>
      <c r="Q248" s="15"/>
      <c r="R248" s="15"/>
      <c r="S248" s="15"/>
      <c r="T248" s="15"/>
      <c r="U248" s="15"/>
    </row>
    <row r="249" spans="1:21">
      <c r="A249" s="15"/>
      <c r="B249" s="15"/>
      <c r="C249" s="15"/>
      <c r="D249" s="15"/>
      <c r="E249" s="15"/>
      <c r="F249" s="15"/>
      <c r="G249" s="15"/>
      <c r="H249" s="15"/>
      <c r="I249" s="15"/>
      <c r="J249" s="15"/>
      <c r="K249" s="15"/>
      <c r="L249" s="15"/>
      <c r="M249" s="15"/>
      <c r="N249" s="15"/>
      <c r="O249" s="15"/>
      <c r="P249" s="15"/>
      <c r="Q249" s="15"/>
      <c r="R249" s="15"/>
      <c r="S249" s="15"/>
      <c r="T249" s="15"/>
      <c r="U249" s="15"/>
    </row>
    <row r="250" spans="1:21">
      <c r="A250" s="15"/>
      <c r="B250" s="15"/>
      <c r="C250" s="15"/>
      <c r="D250" s="15"/>
      <c r="E250" s="15"/>
      <c r="F250" s="15"/>
      <c r="G250" s="15"/>
      <c r="H250" s="15"/>
      <c r="I250" s="15"/>
      <c r="J250" s="15"/>
      <c r="K250" s="15"/>
      <c r="L250" s="15"/>
      <c r="M250" s="15"/>
      <c r="N250" s="15"/>
      <c r="O250" s="15"/>
      <c r="P250" s="15"/>
      <c r="Q250" s="15"/>
      <c r="R250" s="15"/>
      <c r="S250" s="15"/>
      <c r="T250" s="15"/>
      <c r="U250" s="15"/>
    </row>
    <row r="251" spans="1:21">
      <c r="A251" s="15"/>
      <c r="B251" s="15"/>
      <c r="C251" s="15"/>
      <c r="D251" s="15"/>
      <c r="E251" s="15"/>
      <c r="F251" s="15"/>
      <c r="G251" s="15"/>
      <c r="H251" s="15"/>
      <c r="I251" s="15"/>
      <c r="J251" s="15"/>
      <c r="K251" s="15"/>
      <c r="L251" s="15"/>
      <c r="M251" s="15"/>
      <c r="N251" s="15"/>
      <c r="O251" s="15"/>
      <c r="P251" s="15"/>
      <c r="Q251" s="15"/>
      <c r="R251" s="15"/>
      <c r="S251" s="15"/>
      <c r="T251" s="15"/>
      <c r="U251" s="15"/>
    </row>
    <row r="252" spans="1:21">
      <c r="A252" s="15"/>
      <c r="B252" s="15"/>
      <c r="C252" s="15"/>
      <c r="D252" s="15"/>
      <c r="E252" s="15"/>
      <c r="F252" s="15"/>
      <c r="G252" s="15"/>
      <c r="H252" s="15"/>
      <c r="I252" s="15"/>
      <c r="J252" s="15"/>
      <c r="K252" s="15"/>
      <c r="L252" s="15"/>
      <c r="M252" s="15"/>
      <c r="N252" s="15"/>
      <c r="O252" s="15"/>
      <c r="P252" s="15"/>
      <c r="Q252" s="15"/>
      <c r="R252" s="15"/>
      <c r="S252" s="15"/>
      <c r="T252" s="15"/>
      <c r="U252" s="15"/>
    </row>
    <row r="253" spans="1:21">
      <c r="A253" s="15"/>
      <c r="B253" s="15"/>
      <c r="C253" s="15"/>
      <c r="D253" s="15"/>
      <c r="E253" s="15"/>
      <c r="F253" s="15"/>
      <c r="G253" s="15"/>
      <c r="H253" s="15"/>
      <c r="I253" s="15"/>
      <c r="J253" s="15"/>
      <c r="K253" s="15"/>
      <c r="L253" s="15"/>
      <c r="M253" s="15"/>
      <c r="N253" s="15"/>
      <c r="O253" s="15"/>
      <c r="P253" s="15"/>
      <c r="Q253" s="15"/>
      <c r="R253" s="15"/>
      <c r="S253" s="15"/>
      <c r="T253" s="15"/>
      <c r="U253" s="15"/>
    </row>
    <row r="254" spans="1:21">
      <c r="A254" s="15"/>
      <c r="B254" s="15"/>
      <c r="C254" s="15"/>
      <c r="D254" s="15"/>
      <c r="E254" s="15"/>
      <c r="F254" s="15"/>
      <c r="G254" s="15"/>
      <c r="H254" s="15"/>
      <c r="I254" s="15"/>
      <c r="J254" s="15"/>
      <c r="K254" s="15"/>
      <c r="L254" s="15"/>
      <c r="M254" s="15"/>
      <c r="N254" s="15"/>
      <c r="O254" s="15"/>
      <c r="P254" s="15"/>
      <c r="Q254" s="15"/>
      <c r="R254" s="15"/>
      <c r="S254" s="15"/>
      <c r="T254" s="15"/>
      <c r="U254" s="15"/>
    </row>
    <row r="255" spans="1:21">
      <c r="A255" s="15"/>
      <c r="B255" s="15"/>
      <c r="C255" s="15"/>
      <c r="D255" s="15"/>
      <c r="E255" s="15"/>
      <c r="F255" s="15"/>
      <c r="G255" s="15"/>
      <c r="H255" s="15"/>
      <c r="I255" s="15"/>
      <c r="J255" s="15"/>
      <c r="K255" s="15"/>
      <c r="L255" s="15"/>
      <c r="M255" s="15"/>
      <c r="N255" s="15"/>
      <c r="O255" s="15"/>
      <c r="P255" s="15"/>
      <c r="Q255" s="15"/>
      <c r="R255" s="15"/>
      <c r="S255" s="15"/>
      <c r="T255" s="15"/>
      <c r="U255" s="15"/>
    </row>
    <row r="256" spans="1:21">
      <c r="A256" s="15"/>
      <c r="B256" s="15"/>
      <c r="C256" s="15"/>
      <c r="D256" s="15"/>
      <c r="E256" s="15"/>
      <c r="F256" s="15"/>
      <c r="G256" s="15"/>
      <c r="H256" s="15"/>
      <c r="I256" s="15"/>
      <c r="J256" s="15"/>
      <c r="K256" s="15"/>
      <c r="L256" s="15"/>
      <c r="M256" s="15"/>
      <c r="N256" s="15"/>
      <c r="O256" s="15"/>
      <c r="P256" s="15"/>
      <c r="Q256" s="15"/>
      <c r="R256" s="15"/>
      <c r="S256" s="15"/>
      <c r="T256" s="15"/>
      <c r="U256" s="15"/>
    </row>
    <row r="257" spans="1:21">
      <c r="A257" s="15"/>
      <c r="B257" s="15"/>
      <c r="C257" s="15"/>
      <c r="D257" s="15"/>
      <c r="E257" s="15"/>
      <c r="F257" s="15"/>
      <c r="G257" s="15"/>
      <c r="H257" s="15"/>
      <c r="I257" s="15"/>
      <c r="J257" s="15"/>
      <c r="K257" s="15"/>
      <c r="L257" s="15"/>
      <c r="M257" s="15"/>
      <c r="N257" s="15"/>
      <c r="O257" s="15"/>
      <c r="P257" s="15"/>
      <c r="Q257" s="15"/>
      <c r="R257" s="15"/>
      <c r="S257" s="15"/>
      <c r="T257" s="15"/>
      <c r="U257" s="15"/>
    </row>
    <row r="258" spans="1:21">
      <c r="A258" s="15"/>
      <c r="B258" s="15"/>
      <c r="C258" s="15"/>
      <c r="D258" s="15"/>
      <c r="E258" s="15"/>
      <c r="F258" s="15"/>
      <c r="G258" s="15"/>
      <c r="H258" s="15"/>
      <c r="I258" s="15"/>
      <c r="J258" s="15"/>
      <c r="K258" s="15"/>
      <c r="L258" s="15"/>
      <c r="M258" s="15"/>
      <c r="N258" s="15"/>
      <c r="O258" s="15"/>
      <c r="P258" s="15"/>
      <c r="Q258" s="15"/>
      <c r="R258" s="15"/>
      <c r="S258" s="15"/>
      <c r="T258" s="15"/>
      <c r="U258" s="15"/>
    </row>
    <row r="259" spans="1:21">
      <c r="A259" s="15"/>
      <c r="B259" s="15"/>
      <c r="C259" s="15"/>
      <c r="D259" s="15"/>
      <c r="E259" s="15"/>
      <c r="F259" s="15"/>
      <c r="G259" s="15"/>
      <c r="H259" s="15"/>
      <c r="I259" s="15"/>
      <c r="J259" s="15"/>
      <c r="K259" s="15"/>
      <c r="L259" s="15"/>
      <c r="M259" s="15"/>
      <c r="N259" s="15"/>
      <c r="O259" s="15"/>
      <c r="P259" s="15"/>
      <c r="Q259" s="15"/>
      <c r="R259" s="15"/>
      <c r="S259" s="15"/>
      <c r="T259" s="15"/>
      <c r="U259" s="15"/>
    </row>
    <row r="260" spans="1:21">
      <c r="A260" s="15"/>
      <c r="B260" s="15"/>
      <c r="C260" s="15"/>
      <c r="D260" s="15"/>
      <c r="E260" s="15"/>
      <c r="F260" s="15"/>
      <c r="G260" s="15"/>
      <c r="H260" s="15"/>
      <c r="I260" s="15"/>
      <c r="J260" s="15"/>
      <c r="K260" s="15"/>
      <c r="L260" s="15"/>
      <c r="M260" s="15"/>
      <c r="N260" s="15"/>
      <c r="O260" s="15"/>
      <c r="P260" s="15"/>
      <c r="Q260" s="15"/>
      <c r="R260" s="15"/>
      <c r="S260" s="15"/>
      <c r="T260" s="15"/>
      <c r="U260" s="15"/>
    </row>
    <row r="261" spans="1:21">
      <c r="A261" s="15"/>
      <c r="B261" s="15"/>
      <c r="C261" s="15"/>
      <c r="D261" s="15"/>
      <c r="E261" s="15"/>
      <c r="F261" s="15"/>
      <c r="G261" s="15"/>
      <c r="H261" s="15"/>
      <c r="I261" s="15"/>
      <c r="J261" s="15"/>
      <c r="K261" s="15"/>
      <c r="L261" s="15"/>
      <c r="M261" s="15"/>
      <c r="N261" s="15"/>
      <c r="O261" s="15"/>
      <c r="P261" s="15"/>
      <c r="Q261" s="15"/>
      <c r="R261" s="15"/>
      <c r="S261" s="15"/>
      <c r="T261" s="15"/>
      <c r="U261" s="15"/>
    </row>
    <row r="262" spans="1:21">
      <c r="A262" s="15"/>
      <c r="B262" s="15"/>
      <c r="C262" s="15"/>
      <c r="D262" s="15"/>
      <c r="E262" s="15"/>
      <c r="F262" s="15"/>
      <c r="G262" s="15"/>
      <c r="H262" s="15"/>
      <c r="I262" s="15"/>
      <c r="J262" s="15"/>
      <c r="K262" s="15"/>
      <c r="L262" s="15"/>
      <c r="M262" s="15"/>
      <c r="N262" s="15"/>
      <c r="O262" s="15"/>
      <c r="P262" s="15"/>
      <c r="Q262" s="15"/>
      <c r="R262" s="15"/>
      <c r="S262" s="15"/>
      <c r="T262" s="15"/>
      <c r="U262" s="15"/>
    </row>
    <row r="263" spans="1:21">
      <c r="A263" s="15"/>
      <c r="B263" s="15"/>
      <c r="C263" s="15"/>
      <c r="D263" s="15"/>
      <c r="E263" s="15"/>
      <c r="F263" s="15"/>
      <c r="G263" s="15"/>
      <c r="H263" s="15"/>
      <c r="I263" s="15"/>
      <c r="J263" s="15"/>
      <c r="K263" s="15"/>
      <c r="L263" s="15"/>
      <c r="M263" s="15"/>
      <c r="N263" s="15"/>
      <c r="O263" s="15"/>
      <c r="P263" s="15"/>
      <c r="Q263" s="15"/>
      <c r="R263" s="15"/>
      <c r="S263" s="15"/>
      <c r="T263" s="15"/>
      <c r="U263" s="15"/>
    </row>
    <row r="264" spans="1:21">
      <c r="A264" s="15"/>
      <c r="B264" s="15"/>
      <c r="C264" s="15"/>
      <c r="D264" s="15"/>
      <c r="E264" s="15"/>
      <c r="F264" s="15"/>
      <c r="G264" s="15"/>
      <c r="H264" s="15"/>
      <c r="I264" s="15"/>
      <c r="J264" s="15"/>
      <c r="K264" s="15"/>
      <c r="L264" s="15"/>
      <c r="M264" s="15"/>
      <c r="N264" s="15"/>
      <c r="O264" s="15"/>
      <c r="P264" s="15"/>
      <c r="Q264" s="15"/>
      <c r="R264" s="15"/>
      <c r="S264" s="15"/>
      <c r="T264" s="15"/>
      <c r="U264" s="15"/>
    </row>
    <row r="265" spans="1:21">
      <c r="A265" s="15"/>
      <c r="B265" s="15"/>
      <c r="C265" s="15"/>
      <c r="D265" s="15"/>
      <c r="E265" s="15"/>
      <c r="F265" s="15"/>
      <c r="G265" s="15"/>
      <c r="H265" s="15"/>
      <c r="I265" s="15"/>
      <c r="J265" s="15"/>
      <c r="K265" s="15"/>
      <c r="L265" s="15"/>
      <c r="M265" s="15"/>
      <c r="N265" s="15"/>
      <c r="O265" s="15"/>
      <c r="P265" s="15"/>
      <c r="Q265" s="15"/>
      <c r="R265" s="15"/>
      <c r="S265" s="15"/>
      <c r="T265" s="15"/>
      <c r="U265" s="15"/>
    </row>
    <row r="266" spans="1:21">
      <c r="A266" s="15"/>
      <c r="B266" s="15"/>
      <c r="C266" s="15"/>
      <c r="D266" s="15"/>
      <c r="E266" s="15"/>
      <c r="F266" s="15"/>
      <c r="G266" s="15"/>
      <c r="H266" s="15"/>
      <c r="I266" s="15"/>
      <c r="J266" s="15"/>
      <c r="K266" s="15"/>
      <c r="L266" s="15"/>
      <c r="M266" s="15"/>
      <c r="N266" s="15"/>
      <c r="O266" s="15"/>
      <c r="P266" s="15"/>
      <c r="Q266" s="15"/>
      <c r="R266" s="15"/>
      <c r="S266" s="15"/>
      <c r="T266" s="15"/>
      <c r="U266" s="15"/>
    </row>
    <row r="267" spans="1:21">
      <c r="A267" s="15"/>
      <c r="B267" s="15"/>
      <c r="C267" s="15"/>
      <c r="D267" s="15"/>
      <c r="E267" s="15"/>
      <c r="F267" s="15"/>
      <c r="G267" s="15"/>
      <c r="H267" s="15"/>
      <c r="I267" s="15"/>
      <c r="J267" s="15"/>
      <c r="K267" s="15"/>
      <c r="L267" s="15"/>
      <c r="M267" s="15"/>
      <c r="N267" s="15"/>
      <c r="O267" s="15"/>
      <c r="P267" s="15"/>
      <c r="Q267" s="15"/>
      <c r="R267" s="15"/>
      <c r="S267" s="15"/>
      <c r="T267" s="15"/>
      <c r="U267" s="15"/>
    </row>
    <row r="268" spans="1:21">
      <c r="A268" s="15"/>
      <c r="B268" s="15"/>
      <c r="C268" s="15"/>
      <c r="D268" s="15"/>
      <c r="E268" s="15"/>
      <c r="F268" s="15"/>
      <c r="G268" s="15"/>
      <c r="H268" s="15"/>
      <c r="I268" s="15"/>
      <c r="J268" s="15"/>
      <c r="K268" s="15"/>
      <c r="L268" s="15"/>
      <c r="M268" s="15"/>
      <c r="N268" s="15"/>
      <c r="O268" s="15"/>
      <c r="P268" s="15"/>
      <c r="Q268" s="15"/>
      <c r="R268" s="15"/>
      <c r="S268" s="15"/>
      <c r="T268" s="15"/>
      <c r="U268" s="15"/>
    </row>
    <row r="269" spans="1:21">
      <c r="A269" s="15"/>
      <c r="B269" s="15"/>
      <c r="C269" s="15"/>
      <c r="D269" s="15"/>
      <c r="E269" s="15"/>
      <c r="F269" s="15"/>
      <c r="G269" s="15"/>
      <c r="H269" s="15"/>
      <c r="I269" s="15"/>
      <c r="J269" s="15"/>
      <c r="K269" s="15"/>
      <c r="L269" s="15"/>
      <c r="M269" s="15"/>
      <c r="N269" s="15"/>
      <c r="O269" s="15"/>
      <c r="P269" s="15"/>
      <c r="Q269" s="15"/>
      <c r="R269" s="15"/>
      <c r="S269" s="15"/>
      <c r="T269" s="15"/>
      <c r="U269" s="15"/>
    </row>
    <row r="270" spans="1:21">
      <c r="A270" s="15"/>
      <c r="B270" s="15"/>
      <c r="C270" s="15"/>
      <c r="D270" s="15"/>
      <c r="E270" s="15"/>
      <c r="F270" s="15"/>
      <c r="G270" s="15"/>
      <c r="H270" s="15"/>
      <c r="I270" s="15"/>
      <c r="J270" s="15"/>
      <c r="K270" s="15"/>
      <c r="L270" s="15"/>
      <c r="M270" s="15"/>
      <c r="N270" s="15"/>
      <c r="O270" s="15"/>
      <c r="P270" s="15"/>
      <c r="Q270" s="15"/>
      <c r="R270" s="15"/>
      <c r="S270" s="15"/>
      <c r="T270" s="15"/>
      <c r="U270" s="15"/>
    </row>
    <row r="271" spans="1:21">
      <c r="A271" s="15"/>
      <c r="B271" s="15"/>
      <c r="C271" s="15"/>
      <c r="D271" s="15"/>
      <c r="E271" s="15"/>
      <c r="F271" s="15"/>
      <c r="G271" s="15"/>
      <c r="H271" s="15"/>
      <c r="I271" s="15"/>
      <c r="J271" s="15"/>
      <c r="K271" s="15"/>
      <c r="L271" s="15"/>
      <c r="M271" s="15"/>
      <c r="N271" s="15"/>
      <c r="O271" s="15"/>
      <c r="P271" s="15"/>
      <c r="Q271" s="15"/>
      <c r="R271" s="15"/>
      <c r="S271" s="15"/>
      <c r="T271" s="15"/>
      <c r="U271" s="15"/>
    </row>
    <row r="272" spans="1:21">
      <c r="A272" s="15"/>
      <c r="B272" s="15"/>
      <c r="C272" s="15"/>
      <c r="D272" s="15"/>
      <c r="E272" s="15"/>
      <c r="F272" s="15"/>
      <c r="G272" s="15"/>
      <c r="H272" s="15"/>
      <c r="I272" s="15"/>
      <c r="J272" s="15"/>
      <c r="K272" s="15"/>
      <c r="L272" s="15"/>
      <c r="M272" s="15"/>
      <c r="N272" s="15"/>
      <c r="O272" s="15"/>
      <c r="P272" s="15"/>
      <c r="Q272" s="15"/>
      <c r="R272" s="15"/>
      <c r="S272" s="15"/>
      <c r="T272" s="15"/>
      <c r="U272" s="15"/>
    </row>
    <row r="273" spans="1:21">
      <c r="A273" s="15"/>
      <c r="B273" s="15"/>
      <c r="C273" s="15"/>
      <c r="D273" s="15"/>
      <c r="E273" s="15"/>
      <c r="F273" s="15"/>
      <c r="G273" s="15"/>
      <c r="H273" s="15"/>
      <c r="I273" s="15"/>
      <c r="J273" s="15"/>
      <c r="K273" s="15"/>
      <c r="L273" s="15"/>
      <c r="M273" s="15"/>
      <c r="N273" s="15"/>
      <c r="O273" s="15"/>
      <c r="P273" s="15"/>
      <c r="Q273" s="15"/>
      <c r="R273" s="15"/>
      <c r="S273" s="15"/>
      <c r="T273" s="15"/>
      <c r="U273" s="15"/>
    </row>
    <row r="274" spans="1:21">
      <c r="A274" s="15"/>
      <c r="B274" s="15"/>
      <c r="C274" s="15"/>
      <c r="D274" s="15"/>
      <c r="E274" s="15"/>
      <c r="F274" s="15"/>
      <c r="G274" s="15"/>
      <c r="H274" s="15"/>
      <c r="I274" s="15"/>
      <c r="J274" s="15"/>
      <c r="K274" s="15"/>
      <c r="L274" s="15"/>
      <c r="M274" s="15"/>
      <c r="N274" s="15"/>
      <c r="O274" s="15"/>
      <c r="P274" s="15"/>
      <c r="Q274" s="15"/>
      <c r="R274" s="15"/>
      <c r="S274" s="15"/>
      <c r="T274" s="15"/>
      <c r="U274" s="15"/>
    </row>
    <row r="275" spans="1:21">
      <c r="A275" s="15"/>
      <c r="B275" s="15"/>
      <c r="C275" s="15"/>
      <c r="D275" s="15"/>
      <c r="E275" s="15"/>
      <c r="F275" s="15"/>
      <c r="G275" s="15"/>
      <c r="H275" s="15"/>
      <c r="I275" s="15"/>
      <c r="J275" s="15"/>
      <c r="K275" s="15"/>
      <c r="L275" s="15"/>
      <c r="M275" s="15"/>
      <c r="N275" s="15"/>
      <c r="O275" s="15"/>
      <c r="P275" s="15"/>
      <c r="Q275" s="15"/>
      <c r="R275" s="15"/>
      <c r="S275" s="15"/>
      <c r="T275" s="15"/>
      <c r="U275" s="15"/>
    </row>
    <row r="276" spans="1:21">
      <c r="A276" s="15"/>
      <c r="B276" s="15"/>
      <c r="C276" s="15"/>
      <c r="D276" s="15"/>
      <c r="E276" s="15"/>
      <c r="F276" s="15"/>
      <c r="G276" s="15"/>
      <c r="H276" s="15"/>
      <c r="I276" s="15"/>
      <c r="J276" s="15"/>
      <c r="K276" s="15"/>
      <c r="L276" s="15"/>
      <c r="M276" s="15"/>
      <c r="N276" s="15"/>
      <c r="O276" s="15"/>
      <c r="P276" s="15"/>
      <c r="Q276" s="15"/>
      <c r="R276" s="15"/>
      <c r="S276" s="15"/>
      <c r="T276" s="15"/>
      <c r="U276" s="15"/>
    </row>
    <row r="277" spans="1:21">
      <c r="A277" s="15"/>
      <c r="B277" s="15"/>
      <c r="C277" s="15"/>
      <c r="D277" s="15"/>
      <c r="E277" s="15"/>
      <c r="F277" s="15"/>
      <c r="G277" s="15"/>
      <c r="H277" s="15"/>
      <c r="I277" s="15"/>
      <c r="J277" s="15"/>
      <c r="K277" s="15"/>
      <c r="L277" s="15"/>
      <c r="M277" s="15"/>
      <c r="N277" s="15"/>
      <c r="O277" s="15"/>
      <c r="P277" s="15"/>
      <c r="Q277" s="15"/>
      <c r="R277" s="15"/>
      <c r="S277" s="15"/>
      <c r="T277" s="15"/>
      <c r="U277" s="15"/>
    </row>
    <row r="278" spans="1:21">
      <c r="A278" s="15"/>
      <c r="B278" s="15"/>
      <c r="C278" s="15"/>
      <c r="D278" s="15"/>
      <c r="E278" s="15"/>
      <c r="F278" s="15"/>
      <c r="G278" s="15"/>
      <c r="H278" s="15"/>
      <c r="I278" s="15"/>
      <c r="J278" s="15"/>
      <c r="K278" s="15"/>
      <c r="L278" s="15"/>
      <c r="M278" s="15"/>
      <c r="N278" s="15"/>
      <c r="O278" s="15"/>
      <c r="P278" s="15"/>
      <c r="Q278" s="15"/>
      <c r="R278" s="15"/>
      <c r="S278" s="15"/>
      <c r="T278" s="15"/>
      <c r="U278" s="15"/>
    </row>
    <row r="279" spans="1:21">
      <c r="A279" s="15"/>
      <c r="B279" s="15"/>
      <c r="C279" s="15"/>
      <c r="D279" s="15"/>
      <c r="E279" s="15"/>
      <c r="F279" s="15"/>
      <c r="G279" s="15"/>
      <c r="H279" s="15"/>
      <c r="I279" s="15"/>
      <c r="J279" s="15"/>
      <c r="K279" s="15"/>
      <c r="L279" s="15"/>
      <c r="M279" s="15"/>
      <c r="N279" s="15"/>
      <c r="O279" s="15"/>
      <c r="P279" s="15"/>
      <c r="Q279" s="15"/>
      <c r="R279" s="15"/>
      <c r="S279" s="15"/>
      <c r="T279" s="15"/>
      <c r="U279" s="15"/>
    </row>
    <row r="280" spans="1:21">
      <c r="A280" s="15"/>
      <c r="B280" s="15"/>
      <c r="C280" s="15"/>
      <c r="D280" s="15"/>
      <c r="E280" s="15"/>
      <c r="F280" s="15"/>
      <c r="G280" s="15"/>
      <c r="H280" s="15"/>
      <c r="I280" s="15"/>
      <c r="J280" s="15"/>
      <c r="K280" s="15"/>
      <c r="L280" s="15"/>
      <c r="M280" s="15"/>
      <c r="N280" s="15"/>
      <c r="O280" s="15"/>
      <c r="P280" s="15"/>
      <c r="Q280" s="15"/>
      <c r="R280" s="15"/>
      <c r="S280" s="15"/>
      <c r="T280" s="15"/>
      <c r="U280" s="15"/>
    </row>
    <row r="281" spans="1:21">
      <c r="A281" s="15"/>
      <c r="B281" s="15"/>
      <c r="C281" s="15"/>
      <c r="D281" s="15"/>
      <c r="E281" s="15"/>
      <c r="F281" s="15"/>
      <c r="G281" s="15"/>
      <c r="H281" s="15"/>
      <c r="I281" s="15"/>
      <c r="J281" s="15"/>
      <c r="K281" s="15"/>
      <c r="L281" s="15"/>
      <c r="M281" s="15"/>
      <c r="N281" s="15"/>
      <c r="O281" s="15"/>
      <c r="P281" s="15"/>
      <c r="Q281" s="15"/>
      <c r="R281" s="15"/>
      <c r="S281" s="15"/>
      <c r="T281" s="15"/>
      <c r="U281" s="15"/>
    </row>
    <row r="282" spans="1:21">
      <c r="A282" s="15"/>
      <c r="B282" s="15"/>
      <c r="C282" s="15"/>
      <c r="D282" s="15"/>
      <c r="E282" s="15"/>
      <c r="F282" s="15"/>
      <c r="G282" s="15"/>
      <c r="H282" s="15"/>
      <c r="I282" s="15"/>
      <c r="J282" s="15"/>
      <c r="K282" s="15"/>
      <c r="L282" s="15"/>
      <c r="M282" s="15"/>
      <c r="N282" s="15"/>
      <c r="O282" s="15"/>
      <c r="P282" s="15"/>
      <c r="Q282" s="15"/>
      <c r="R282" s="15"/>
      <c r="S282" s="15"/>
      <c r="T282" s="15"/>
      <c r="U282" s="15"/>
    </row>
    <row r="283" spans="1:21">
      <c r="A283" s="15"/>
      <c r="B283" s="15"/>
      <c r="C283" s="15"/>
      <c r="D283" s="15"/>
      <c r="E283" s="15"/>
      <c r="F283" s="15"/>
      <c r="G283" s="15"/>
      <c r="H283" s="15"/>
      <c r="I283" s="15"/>
      <c r="J283" s="15"/>
      <c r="K283" s="15"/>
      <c r="L283" s="15"/>
      <c r="M283" s="15"/>
      <c r="N283" s="15"/>
      <c r="O283" s="15"/>
      <c r="P283" s="15"/>
      <c r="Q283" s="15"/>
      <c r="R283" s="15"/>
      <c r="S283" s="15"/>
      <c r="T283" s="15"/>
      <c r="U283" s="15"/>
    </row>
    <row r="284" spans="1:21">
      <c r="A284" s="15"/>
      <c r="B284" s="15"/>
      <c r="C284" s="15"/>
      <c r="D284" s="15"/>
      <c r="E284" s="15"/>
      <c r="F284" s="15"/>
      <c r="G284" s="15"/>
      <c r="H284" s="15"/>
      <c r="I284" s="15"/>
      <c r="J284" s="15"/>
      <c r="K284" s="15"/>
      <c r="L284" s="15"/>
      <c r="M284" s="15"/>
      <c r="N284" s="15"/>
      <c r="O284" s="15"/>
      <c r="P284" s="15"/>
      <c r="Q284" s="15"/>
      <c r="R284" s="15"/>
      <c r="S284" s="15"/>
      <c r="T284" s="15"/>
      <c r="U284" s="15"/>
    </row>
    <row r="285" spans="1:21">
      <c r="A285" s="15"/>
      <c r="B285" s="15"/>
      <c r="C285" s="15"/>
      <c r="D285" s="15"/>
      <c r="E285" s="15"/>
      <c r="F285" s="15"/>
      <c r="G285" s="15"/>
      <c r="H285" s="15"/>
      <c r="I285" s="15"/>
      <c r="J285" s="15"/>
      <c r="K285" s="15"/>
      <c r="L285" s="15"/>
      <c r="M285" s="15"/>
      <c r="N285" s="15"/>
      <c r="O285" s="15"/>
      <c r="P285" s="15"/>
      <c r="Q285" s="15"/>
      <c r="R285" s="15"/>
      <c r="S285" s="15"/>
      <c r="T285" s="15"/>
      <c r="U285" s="15"/>
    </row>
    <row r="286" spans="1:21">
      <c r="A286" s="15"/>
      <c r="B286" s="15"/>
      <c r="C286" s="15"/>
      <c r="D286" s="15"/>
      <c r="E286" s="15"/>
      <c r="F286" s="15"/>
      <c r="G286" s="15"/>
      <c r="H286" s="15"/>
      <c r="I286" s="15"/>
      <c r="J286" s="15"/>
      <c r="K286" s="15"/>
      <c r="L286" s="15"/>
      <c r="M286" s="15"/>
      <c r="N286" s="15"/>
      <c r="O286" s="15"/>
      <c r="P286" s="15"/>
      <c r="Q286" s="15"/>
      <c r="R286" s="15"/>
      <c r="S286" s="15"/>
      <c r="T286" s="15"/>
      <c r="U286" s="15"/>
    </row>
    <row r="287" spans="1:21">
      <c r="A287" s="15"/>
      <c r="B287" s="15"/>
      <c r="C287" s="15"/>
      <c r="D287" s="15"/>
      <c r="E287" s="15"/>
      <c r="F287" s="15"/>
      <c r="G287" s="15"/>
      <c r="H287" s="15"/>
      <c r="I287" s="15"/>
      <c r="J287" s="15"/>
      <c r="K287" s="15"/>
      <c r="L287" s="15"/>
      <c r="M287" s="15"/>
      <c r="N287" s="15"/>
      <c r="O287" s="15"/>
      <c r="P287" s="15"/>
      <c r="Q287" s="15"/>
      <c r="R287" s="15"/>
      <c r="S287" s="15"/>
      <c r="T287" s="15"/>
      <c r="U287" s="15"/>
    </row>
    <row r="288" spans="1:21">
      <c r="A288" s="15"/>
      <c r="B288" s="15"/>
      <c r="C288" s="15"/>
      <c r="D288" s="15"/>
      <c r="E288" s="15"/>
      <c r="F288" s="15"/>
      <c r="G288" s="15"/>
      <c r="H288" s="15"/>
      <c r="I288" s="15"/>
      <c r="J288" s="15"/>
      <c r="K288" s="15"/>
      <c r="L288" s="15"/>
      <c r="M288" s="15"/>
      <c r="N288" s="15"/>
      <c r="O288" s="15"/>
      <c r="P288" s="15"/>
      <c r="Q288" s="15"/>
      <c r="R288" s="15"/>
      <c r="S288" s="15"/>
      <c r="T288" s="15"/>
      <c r="U288" s="15"/>
    </row>
    <row r="289" spans="1:21">
      <c r="A289" s="15"/>
      <c r="B289" s="15"/>
      <c r="C289" s="15"/>
      <c r="D289" s="15"/>
      <c r="E289" s="15"/>
      <c r="F289" s="15"/>
      <c r="G289" s="15"/>
      <c r="H289" s="15"/>
      <c r="I289" s="15"/>
      <c r="J289" s="15"/>
      <c r="K289" s="15"/>
      <c r="L289" s="15"/>
      <c r="M289" s="15"/>
      <c r="N289" s="15"/>
      <c r="O289" s="15"/>
      <c r="P289" s="15"/>
      <c r="Q289" s="15"/>
      <c r="R289" s="15"/>
      <c r="S289" s="15"/>
      <c r="T289" s="15"/>
      <c r="U289" s="15"/>
    </row>
    <row r="290" spans="1:21">
      <c r="A290" s="15"/>
      <c r="B290" s="15"/>
      <c r="C290" s="15"/>
      <c r="D290" s="15"/>
      <c r="E290" s="15"/>
      <c r="F290" s="15"/>
      <c r="G290" s="15"/>
      <c r="H290" s="15"/>
      <c r="I290" s="15"/>
      <c r="J290" s="15"/>
      <c r="K290" s="15"/>
      <c r="L290" s="15"/>
      <c r="M290" s="15"/>
      <c r="N290" s="15"/>
      <c r="O290" s="15"/>
      <c r="P290" s="15"/>
      <c r="Q290" s="15"/>
      <c r="R290" s="15"/>
      <c r="S290" s="15"/>
      <c r="T290" s="15"/>
      <c r="U290" s="15"/>
    </row>
    <row r="291" spans="1:21">
      <c r="A291" s="15"/>
      <c r="B291" s="15"/>
      <c r="C291" s="15"/>
      <c r="D291" s="15"/>
      <c r="E291" s="15"/>
      <c r="F291" s="15"/>
      <c r="G291" s="15"/>
      <c r="H291" s="15"/>
      <c r="I291" s="15"/>
      <c r="J291" s="15"/>
      <c r="K291" s="15"/>
      <c r="L291" s="15"/>
      <c r="M291" s="15"/>
      <c r="N291" s="15"/>
      <c r="O291" s="15"/>
      <c r="P291" s="15"/>
      <c r="Q291" s="15"/>
      <c r="R291" s="15"/>
      <c r="S291" s="15"/>
      <c r="T291" s="15"/>
      <c r="U291" s="15"/>
    </row>
    <row r="292" spans="1:21">
      <c r="A292" s="15"/>
      <c r="B292" s="15"/>
      <c r="C292" s="15"/>
      <c r="D292" s="15"/>
      <c r="E292" s="15"/>
      <c r="F292" s="15"/>
      <c r="G292" s="15"/>
      <c r="H292" s="15"/>
      <c r="I292" s="15"/>
      <c r="J292" s="15"/>
      <c r="K292" s="15"/>
      <c r="L292" s="15"/>
      <c r="M292" s="15"/>
      <c r="N292" s="15"/>
      <c r="O292" s="15"/>
      <c r="P292" s="15"/>
      <c r="Q292" s="15"/>
      <c r="R292" s="15"/>
      <c r="S292" s="15"/>
      <c r="T292" s="15"/>
      <c r="U292" s="15"/>
    </row>
    <row r="293" spans="1:21">
      <c r="A293" s="15"/>
      <c r="B293" s="15"/>
      <c r="C293" s="15"/>
      <c r="D293" s="15"/>
      <c r="E293" s="15"/>
      <c r="F293" s="15"/>
      <c r="G293" s="15"/>
      <c r="H293" s="15"/>
      <c r="I293" s="15"/>
      <c r="J293" s="15"/>
      <c r="K293" s="15"/>
      <c r="L293" s="15"/>
      <c r="M293" s="15"/>
      <c r="N293" s="15"/>
      <c r="O293" s="15"/>
      <c r="P293" s="15"/>
      <c r="Q293" s="15"/>
      <c r="R293" s="15"/>
      <c r="S293" s="15"/>
      <c r="T293" s="15"/>
      <c r="U293" s="15"/>
    </row>
    <row r="294" spans="1:21">
      <c r="A294" s="15"/>
      <c r="B294" s="15"/>
      <c r="C294" s="15"/>
      <c r="D294" s="15"/>
      <c r="E294" s="15"/>
      <c r="F294" s="15"/>
      <c r="G294" s="15"/>
      <c r="H294" s="15"/>
      <c r="I294" s="15"/>
      <c r="J294" s="15"/>
      <c r="K294" s="15"/>
      <c r="L294" s="15"/>
      <c r="M294" s="15"/>
      <c r="N294" s="15"/>
      <c r="O294" s="15"/>
      <c r="P294" s="15"/>
      <c r="Q294" s="15"/>
      <c r="R294" s="15"/>
      <c r="S294" s="15"/>
      <c r="T294" s="15"/>
      <c r="U294" s="15"/>
    </row>
    <row r="295" spans="1:21">
      <c r="A295" s="15"/>
      <c r="B295" s="15"/>
      <c r="C295" s="15"/>
      <c r="D295" s="15"/>
      <c r="E295" s="15"/>
      <c r="F295" s="15"/>
      <c r="G295" s="15"/>
      <c r="H295" s="15"/>
      <c r="I295" s="15"/>
      <c r="J295" s="15"/>
      <c r="K295" s="15"/>
      <c r="L295" s="15"/>
      <c r="M295" s="15"/>
      <c r="N295" s="15"/>
      <c r="O295" s="15"/>
      <c r="P295" s="15"/>
      <c r="Q295" s="15"/>
      <c r="R295" s="15"/>
      <c r="S295" s="15"/>
      <c r="T295" s="15"/>
      <c r="U295" s="15"/>
    </row>
    <row r="296" spans="1:21">
      <c r="A296" s="15"/>
      <c r="B296" s="15"/>
      <c r="C296" s="15"/>
      <c r="D296" s="15"/>
      <c r="E296" s="15"/>
      <c r="F296" s="15"/>
      <c r="G296" s="15"/>
      <c r="H296" s="15"/>
      <c r="I296" s="15"/>
      <c r="J296" s="15"/>
      <c r="K296" s="15"/>
      <c r="L296" s="15"/>
      <c r="M296" s="15"/>
      <c r="N296" s="15"/>
      <c r="O296" s="15"/>
      <c r="P296" s="15"/>
      <c r="Q296" s="15"/>
      <c r="R296" s="15"/>
      <c r="S296" s="15"/>
      <c r="T296" s="15"/>
      <c r="U296" s="15"/>
    </row>
    <row r="297" spans="1:21">
      <c r="A297" s="15"/>
      <c r="B297" s="15"/>
      <c r="C297" s="15"/>
      <c r="D297" s="15"/>
      <c r="E297" s="15"/>
      <c r="F297" s="15"/>
      <c r="G297" s="15"/>
      <c r="H297" s="15"/>
      <c r="I297" s="15"/>
      <c r="J297" s="15"/>
      <c r="K297" s="15"/>
      <c r="L297" s="15"/>
      <c r="M297" s="15"/>
      <c r="N297" s="15"/>
      <c r="O297" s="15"/>
      <c r="P297" s="15"/>
      <c r="Q297" s="15"/>
      <c r="R297" s="15"/>
      <c r="S297" s="15"/>
      <c r="T297" s="15"/>
      <c r="U297" s="15"/>
    </row>
    <row r="298" spans="1:21">
      <c r="A298" s="15"/>
      <c r="B298" s="15"/>
      <c r="C298" s="15"/>
      <c r="D298" s="15"/>
      <c r="E298" s="15"/>
      <c r="F298" s="15"/>
      <c r="G298" s="15"/>
      <c r="H298" s="15"/>
      <c r="I298" s="15"/>
      <c r="J298" s="15"/>
      <c r="K298" s="15"/>
      <c r="L298" s="15"/>
      <c r="M298" s="15"/>
      <c r="N298" s="15"/>
      <c r="O298" s="15"/>
      <c r="P298" s="15"/>
      <c r="Q298" s="15"/>
      <c r="R298" s="15"/>
      <c r="S298" s="15"/>
      <c r="T298" s="15"/>
      <c r="U298" s="15"/>
    </row>
    <row r="299" spans="1:21">
      <c r="A299" s="15"/>
      <c r="B299" s="15"/>
      <c r="C299" s="15"/>
      <c r="D299" s="15"/>
      <c r="E299" s="15"/>
      <c r="F299" s="15"/>
      <c r="G299" s="15"/>
      <c r="H299" s="15"/>
      <c r="I299" s="15"/>
      <c r="J299" s="15"/>
      <c r="K299" s="15"/>
      <c r="L299" s="15"/>
      <c r="M299" s="15"/>
      <c r="N299" s="15"/>
      <c r="O299" s="15"/>
      <c r="P299" s="15"/>
      <c r="Q299" s="15"/>
      <c r="R299" s="15"/>
      <c r="S299" s="15"/>
      <c r="T299" s="15"/>
      <c r="U299" s="15"/>
    </row>
    <row r="300" spans="1:21">
      <c r="A300" s="15"/>
      <c r="B300" s="15"/>
      <c r="C300" s="15"/>
      <c r="D300" s="15"/>
      <c r="E300" s="15"/>
      <c r="F300" s="15"/>
      <c r="G300" s="15"/>
      <c r="H300" s="15"/>
      <c r="I300" s="15"/>
      <c r="J300" s="15"/>
      <c r="K300" s="15"/>
      <c r="L300" s="15"/>
      <c r="M300" s="15"/>
      <c r="N300" s="15"/>
      <c r="O300" s="15"/>
      <c r="P300" s="15"/>
      <c r="Q300" s="15"/>
      <c r="R300" s="15"/>
      <c r="S300" s="15"/>
      <c r="T300" s="15"/>
      <c r="U300" s="15"/>
    </row>
    <row r="301" spans="1:21">
      <c r="A301" s="15"/>
      <c r="B301" s="15"/>
      <c r="C301" s="15"/>
      <c r="D301" s="15"/>
      <c r="E301" s="15"/>
      <c r="F301" s="15"/>
      <c r="G301" s="15"/>
      <c r="H301" s="15"/>
      <c r="I301" s="15"/>
      <c r="J301" s="15"/>
      <c r="K301" s="15"/>
      <c r="L301" s="15"/>
      <c r="M301" s="15"/>
      <c r="N301" s="15"/>
      <c r="O301" s="15"/>
      <c r="P301" s="15"/>
      <c r="Q301" s="15"/>
      <c r="R301" s="15"/>
      <c r="S301" s="15"/>
      <c r="T301" s="15"/>
      <c r="U301" s="15"/>
    </row>
    <row r="302" spans="1:21">
      <c r="A302" s="15"/>
      <c r="B302" s="15"/>
      <c r="C302" s="15"/>
      <c r="D302" s="15"/>
      <c r="E302" s="15"/>
      <c r="F302" s="15"/>
      <c r="G302" s="15"/>
      <c r="H302" s="15"/>
      <c r="I302" s="15"/>
      <c r="J302" s="15"/>
      <c r="K302" s="15"/>
      <c r="L302" s="15"/>
      <c r="M302" s="15"/>
      <c r="N302" s="15"/>
      <c r="O302" s="15"/>
      <c r="P302" s="15"/>
      <c r="Q302" s="15"/>
      <c r="R302" s="15"/>
      <c r="S302" s="15"/>
      <c r="T302" s="15"/>
      <c r="U302" s="15"/>
    </row>
    <row r="303" spans="1:21">
      <c r="A303" s="15"/>
      <c r="B303" s="15"/>
      <c r="C303" s="15"/>
      <c r="D303" s="15"/>
      <c r="E303" s="15"/>
      <c r="F303" s="15"/>
      <c r="G303" s="15"/>
      <c r="H303" s="15"/>
      <c r="I303" s="15"/>
      <c r="J303" s="15"/>
      <c r="K303" s="15"/>
      <c r="L303" s="15"/>
      <c r="M303" s="15"/>
      <c r="N303" s="15"/>
      <c r="O303" s="15"/>
      <c r="P303" s="15"/>
      <c r="Q303" s="15"/>
      <c r="R303" s="15"/>
      <c r="S303" s="15"/>
      <c r="T303" s="15"/>
      <c r="U303" s="15"/>
    </row>
    <row r="304" spans="1:21">
      <c r="A304" s="15"/>
      <c r="B304" s="15"/>
      <c r="C304" s="15"/>
      <c r="D304" s="15"/>
      <c r="E304" s="15"/>
      <c r="F304" s="15"/>
      <c r="G304" s="15"/>
      <c r="H304" s="15"/>
      <c r="I304" s="15"/>
      <c r="J304" s="15"/>
      <c r="K304" s="15"/>
      <c r="L304" s="15"/>
      <c r="M304" s="15"/>
      <c r="N304" s="15"/>
      <c r="O304" s="15"/>
      <c r="P304" s="15"/>
      <c r="Q304" s="15"/>
      <c r="R304" s="15"/>
      <c r="S304" s="15"/>
      <c r="T304" s="15"/>
      <c r="U304" s="15"/>
    </row>
    <row r="305" spans="1:21">
      <c r="A305" s="15"/>
      <c r="B305" s="15"/>
      <c r="C305" s="15"/>
      <c r="D305" s="15"/>
      <c r="E305" s="15"/>
      <c r="F305" s="15"/>
      <c r="G305" s="15"/>
      <c r="H305" s="15"/>
      <c r="I305" s="15"/>
      <c r="J305" s="15"/>
      <c r="K305" s="15"/>
      <c r="L305" s="15"/>
      <c r="M305" s="15"/>
      <c r="N305" s="15"/>
      <c r="O305" s="15"/>
      <c r="P305" s="15"/>
      <c r="Q305" s="15"/>
      <c r="R305" s="15"/>
      <c r="S305" s="15"/>
      <c r="T305" s="15"/>
      <c r="U305" s="15"/>
    </row>
    <row r="306" spans="1:21">
      <c r="A306" s="15"/>
      <c r="B306" s="15"/>
      <c r="C306" s="15"/>
      <c r="D306" s="15"/>
      <c r="E306" s="15"/>
      <c r="F306" s="15"/>
      <c r="G306" s="15"/>
      <c r="H306" s="15"/>
      <c r="I306" s="15"/>
      <c r="J306" s="15"/>
      <c r="K306" s="15"/>
      <c r="L306" s="15"/>
      <c r="M306" s="15"/>
      <c r="N306" s="15"/>
      <c r="O306" s="15"/>
      <c r="P306" s="15"/>
      <c r="Q306" s="15"/>
      <c r="R306" s="15"/>
      <c r="S306" s="15"/>
      <c r="T306" s="15"/>
      <c r="U306" s="15"/>
    </row>
    <row r="307" spans="1:21">
      <c r="A307" s="15"/>
      <c r="B307" s="15"/>
      <c r="C307" s="15"/>
      <c r="D307" s="15"/>
      <c r="E307" s="15"/>
      <c r="F307" s="15"/>
      <c r="G307" s="15"/>
      <c r="H307" s="15"/>
      <c r="I307" s="15"/>
      <c r="J307" s="15"/>
      <c r="K307" s="15"/>
      <c r="L307" s="15"/>
      <c r="M307" s="15"/>
      <c r="N307" s="15"/>
      <c r="O307" s="15"/>
      <c r="P307" s="15"/>
      <c r="Q307" s="15"/>
      <c r="R307" s="15"/>
      <c r="S307" s="15"/>
      <c r="T307" s="15"/>
      <c r="U307" s="15"/>
    </row>
    <row r="308" spans="1:21">
      <c r="A308" s="15"/>
      <c r="B308" s="15"/>
      <c r="C308" s="15"/>
      <c r="D308" s="15"/>
      <c r="E308" s="15"/>
      <c r="F308" s="15"/>
      <c r="G308" s="15"/>
      <c r="H308" s="15"/>
      <c r="I308" s="15"/>
      <c r="J308" s="15"/>
      <c r="K308" s="15"/>
      <c r="L308" s="15"/>
      <c r="M308" s="15"/>
      <c r="N308" s="15"/>
      <c r="O308" s="15"/>
      <c r="P308" s="15"/>
      <c r="Q308" s="15"/>
      <c r="R308" s="15"/>
      <c r="S308" s="15"/>
      <c r="T308" s="15"/>
      <c r="U308" s="15"/>
    </row>
    <row r="309" spans="1:21">
      <c r="A309" s="15"/>
      <c r="B309" s="15"/>
      <c r="C309" s="15"/>
      <c r="D309" s="15"/>
      <c r="E309" s="15"/>
      <c r="F309" s="15"/>
      <c r="G309" s="15"/>
      <c r="H309" s="15"/>
      <c r="I309" s="15"/>
      <c r="J309" s="15"/>
      <c r="K309" s="15"/>
      <c r="L309" s="15"/>
      <c r="M309" s="15"/>
      <c r="N309" s="15"/>
      <c r="O309" s="15"/>
      <c r="P309" s="15"/>
      <c r="Q309" s="15"/>
      <c r="R309" s="15"/>
      <c r="S309" s="15"/>
      <c r="T309" s="15"/>
      <c r="U309" s="15"/>
    </row>
    <row r="310" spans="1:21">
      <c r="A310" s="15"/>
      <c r="B310" s="15"/>
      <c r="C310" s="15"/>
      <c r="D310" s="15"/>
      <c r="E310" s="15"/>
      <c r="F310" s="15"/>
      <c r="G310" s="15"/>
      <c r="H310" s="15"/>
      <c r="I310" s="15"/>
      <c r="J310" s="15"/>
      <c r="K310" s="15"/>
      <c r="L310" s="15"/>
      <c r="M310" s="15"/>
      <c r="N310" s="15"/>
      <c r="O310" s="15"/>
      <c r="P310" s="15"/>
      <c r="Q310" s="15"/>
      <c r="R310" s="15"/>
      <c r="S310" s="15"/>
      <c r="T310" s="15"/>
      <c r="U310" s="15"/>
    </row>
    <row r="311" spans="1:21">
      <c r="A311" s="15"/>
      <c r="B311" s="15"/>
      <c r="C311" s="15"/>
      <c r="D311" s="15"/>
      <c r="E311" s="15"/>
      <c r="F311" s="15"/>
      <c r="G311" s="15"/>
      <c r="H311" s="15"/>
      <c r="I311" s="15"/>
      <c r="J311" s="15"/>
      <c r="K311" s="15"/>
      <c r="L311" s="15"/>
      <c r="M311" s="15"/>
      <c r="N311" s="15"/>
      <c r="O311" s="15"/>
      <c r="P311" s="15"/>
      <c r="Q311" s="15"/>
      <c r="R311" s="15"/>
      <c r="S311" s="15"/>
      <c r="T311" s="15"/>
      <c r="U311" s="15"/>
    </row>
    <row r="312" spans="1:21">
      <c r="A312" s="15"/>
      <c r="B312" s="15"/>
      <c r="C312" s="15"/>
      <c r="D312" s="15"/>
      <c r="E312" s="15"/>
      <c r="F312" s="15"/>
      <c r="G312" s="15"/>
      <c r="H312" s="15"/>
      <c r="I312" s="15"/>
      <c r="J312" s="15"/>
      <c r="K312" s="15"/>
      <c r="L312" s="15"/>
      <c r="M312" s="15"/>
      <c r="N312" s="15"/>
      <c r="O312" s="15"/>
      <c r="P312" s="15"/>
      <c r="Q312" s="15"/>
      <c r="R312" s="15"/>
      <c r="S312" s="15"/>
      <c r="T312" s="15"/>
      <c r="U312" s="15"/>
    </row>
    <row r="313" spans="1:21">
      <c r="A313" s="15"/>
      <c r="B313" s="15"/>
      <c r="C313" s="15"/>
      <c r="D313" s="15"/>
      <c r="E313" s="15"/>
      <c r="F313" s="15"/>
      <c r="G313" s="15"/>
      <c r="H313" s="15"/>
      <c r="I313" s="15"/>
      <c r="J313" s="15"/>
      <c r="K313" s="15"/>
      <c r="L313" s="15"/>
      <c r="M313" s="15"/>
      <c r="N313" s="15"/>
      <c r="O313" s="15"/>
      <c r="P313" s="15"/>
      <c r="Q313" s="15"/>
      <c r="R313" s="15"/>
      <c r="S313" s="15"/>
      <c r="T313" s="15"/>
      <c r="U313" s="15"/>
    </row>
    <row r="314" spans="1:21">
      <c r="A314" s="15"/>
      <c r="B314" s="15"/>
      <c r="C314" s="15"/>
      <c r="D314" s="15"/>
      <c r="E314" s="15"/>
      <c r="F314" s="15"/>
      <c r="G314" s="15"/>
      <c r="H314" s="15"/>
      <c r="I314" s="15"/>
      <c r="J314" s="15"/>
      <c r="K314" s="15"/>
      <c r="L314" s="15"/>
      <c r="M314" s="15"/>
      <c r="N314" s="15"/>
      <c r="O314" s="15"/>
      <c r="P314" s="15"/>
      <c r="Q314" s="15"/>
      <c r="R314" s="15"/>
      <c r="S314" s="15"/>
      <c r="T314" s="15"/>
      <c r="U314" s="15"/>
    </row>
    <row r="315" spans="1:21">
      <c r="A315" s="15"/>
      <c r="B315" s="15"/>
      <c r="C315" s="15"/>
      <c r="D315" s="15"/>
      <c r="E315" s="15"/>
      <c r="F315" s="15"/>
      <c r="G315" s="15"/>
      <c r="H315" s="15"/>
      <c r="I315" s="15"/>
      <c r="J315" s="15"/>
      <c r="K315" s="15"/>
      <c r="L315" s="15"/>
      <c r="M315" s="15"/>
      <c r="N315" s="15"/>
      <c r="O315" s="15"/>
      <c r="P315" s="15"/>
      <c r="Q315" s="15"/>
      <c r="R315" s="15"/>
      <c r="S315" s="15"/>
      <c r="T315" s="15"/>
      <c r="U315" s="15"/>
    </row>
    <row r="316" spans="1:21">
      <c r="A316" s="15"/>
      <c r="B316" s="15"/>
      <c r="C316" s="15"/>
      <c r="D316" s="15"/>
      <c r="E316" s="15"/>
      <c r="F316" s="15"/>
      <c r="G316" s="15"/>
      <c r="H316" s="15"/>
      <c r="I316" s="15"/>
      <c r="J316" s="15"/>
      <c r="K316" s="15"/>
      <c r="L316" s="15"/>
      <c r="M316" s="15"/>
      <c r="N316" s="15"/>
      <c r="O316" s="15"/>
      <c r="P316" s="15"/>
      <c r="Q316" s="15"/>
      <c r="R316" s="15"/>
      <c r="S316" s="15"/>
      <c r="T316" s="15"/>
      <c r="U316" s="15"/>
    </row>
    <row r="317" spans="1:21">
      <c r="A317" s="15"/>
      <c r="B317" s="15"/>
      <c r="C317" s="15"/>
      <c r="D317" s="15"/>
      <c r="E317" s="15"/>
      <c r="F317" s="15"/>
      <c r="G317" s="15"/>
      <c r="H317" s="15"/>
      <c r="I317" s="15"/>
      <c r="J317" s="15"/>
      <c r="K317" s="15"/>
      <c r="L317" s="15"/>
      <c r="M317" s="15"/>
      <c r="N317" s="15"/>
      <c r="O317" s="15"/>
      <c r="P317" s="15"/>
      <c r="Q317" s="15"/>
      <c r="R317" s="15"/>
      <c r="S317" s="15"/>
      <c r="T317" s="15"/>
      <c r="U317" s="15"/>
    </row>
    <row r="318" spans="1:21">
      <c r="A318" s="15"/>
      <c r="B318" s="15"/>
      <c r="C318" s="15"/>
      <c r="D318" s="15"/>
      <c r="E318" s="15"/>
      <c r="F318" s="15"/>
      <c r="G318" s="15"/>
      <c r="H318" s="15"/>
      <c r="I318" s="15"/>
      <c r="J318" s="15"/>
      <c r="K318" s="15"/>
      <c r="L318" s="15"/>
      <c r="M318" s="15"/>
      <c r="N318" s="15"/>
      <c r="O318" s="15"/>
      <c r="P318" s="15"/>
      <c r="Q318" s="15"/>
      <c r="R318" s="15"/>
      <c r="S318" s="15"/>
      <c r="T318" s="15"/>
      <c r="U318" s="15"/>
    </row>
    <row r="319" spans="1:21">
      <c r="A319" s="15"/>
      <c r="B319" s="15"/>
      <c r="C319" s="15"/>
      <c r="D319" s="15"/>
      <c r="E319" s="15"/>
      <c r="F319" s="15"/>
      <c r="G319" s="15"/>
      <c r="H319" s="15"/>
      <c r="I319" s="15"/>
      <c r="J319" s="15"/>
      <c r="K319" s="15"/>
      <c r="L319" s="15"/>
      <c r="M319" s="15"/>
      <c r="N319" s="15"/>
      <c r="O319" s="15"/>
      <c r="P319" s="15"/>
      <c r="Q319" s="15"/>
      <c r="R319" s="15"/>
      <c r="S319" s="15"/>
      <c r="T319" s="15"/>
      <c r="U319" s="15"/>
    </row>
    <row r="320" spans="1:21">
      <c r="A320" s="15"/>
      <c r="B320" s="15"/>
      <c r="C320" s="15"/>
      <c r="D320" s="15"/>
      <c r="E320" s="15"/>
      <c r="F320" s="15"/>
      <c r="G320" s="15"/>
      <c r="H320" s="15"/>
      <c r="I320" s="15"/>
      <c r="J320" s="15"/>
      <c r="K320" s="15"/>
      <c r="L320" s="15"/>
      <c r="M320" s="15"/>
      <c r="N320" s="15"/>
      <c r="O320" s="15"/>
      <c r="P320" s="15"/>
      <c r="Q320" s="15"/>
      <c r="R320" s="15"/>
      <c r="S320" s="15"/>
      <c r="T320" s="15"/>
      <c r="U320" s="15"/>
    </row>
    <row r="321" spans="1:21">
      <c r="A321" s="15"/>
      <c r="B321" s="15"/>
      <c r="C321" s="15"/>
      <c r="D321" s="15"/>
      <c r="E321" s="15"/>
      <c r="F321" s="15"/>
      <c r="G321" s="15"/>
      <c r="H321" s="15"/>
      <c r="I321" s="15"/>
      <c r="J321" s="15"/>
      <c r="K321" s="15"/>
      <c r="L321" s="15"/>
      <c r="M321" s="15"/>
      <c r="N321" s="15"/>
      <c r="O321" s="15"/>
      <c r="P321" s="15"/>
      <c r="Q321" s="15"/>
      <c r="R321" s="15"/>
      <c r="S321" s="15"/>
      <c r="T321" s="15"/>
      <c r="U321" s="15"/>
    </row>
    <row r="322" spans="1:21">
      <c r="A322" s="15"/>
      <c r="B322" s="15"/>
      <c r="C322" s="15"/>
      <c r="D322" s="15"/>
      <c r="E322" s="15"/>
      <c r="F322" s="15"/>
      <c r="G322" s="15"/>
      <c r="H322" s="15"/>
      <c r="I322" s="15"/>
      <c r="J322" s="15"/>
      <c r="K322" s="15"/>
      <c r="L322" s="15"/>
      <c r="M322" s="15"/>
      <c r="N322" s="15"/>
      <c r="O322" s="15"/>
      <c r="P322" s="15"/>
      <c r="Q322" s="15"/>
      <c r="R322" s="15"/>
      <c r="S322" s="15"/>
      <c r="T322" s="15"/>
      <c r="U322" s="15"/>
    </row>
    <row r="323" spans="1:21">
      <c r="A323" s="15"/>
      <c r="B323" s="15"/>
      <c r="C323" s="15"/>
      <c r="D323" s="15"/>
      <c r="E323" s="15"/>
      <c r="F323" s="15"/>
      <c r="G323" s="15"/>
      <c r="H323" s="15"/>
      <c r="I323" s="15"/>
      <c r="J323" s="15"/>
      <c r="K323" s="15"/>
      <c r="L323" s="15"/>
      <c r="M323" s="15"/>
      <c r="N323" s="15"/>
      <c r="O323" s="15"/>
      <c r="P323" s="15"/>
      <c r="Q323" s="15"/>
      <c r="R323" s="15"/>
      <c r="S323" s="15"/>
      <c r="T323" s="15"/>
      <c r="U323" s="15"/>
    </row>
    <row r="324" spans="1:21">
      <c r="A324" s="15"/>
      <c r="B324" s="15"/>
      <c r="C324" s="15"/>
      <c r="D324" s="15"/>
      <c r="E324" s="15"/>
      <c r="F324" s="15"/>
      <c r="G324" s="15"/>
      <c r="H324" s="15"/>
      <c r="I324" s="15"/>
      <c r="J324" s="15"/>
      <c r="K324" s="15"/>
      <c r="L324" s="15"/>
      <c r="M324" s="15"/>
      <c r="N324" s="15"/>
      <c r="O324" s="15"/>
      <c r="P324" s="15"/>
      <c r="Q324" s="15"/>
      <c r="R324" s="15"/>
      <c r="S324" s="15"/>
      <c r="T324" s="15"/>
      <c r="U324" s="15"/>
    </row>
    <row r="325" spans="1:21">
      <c r="A325" s="15"/>
      <c r="B325" s="15"/>
      <c r="C325" s="15"/>
      <c r="D325" s="15"/>
      <c r="E325" s="15"/>
      <c r="F325" s="15"/>
      <c r="G325" s="15"/>
      <c r="H325" s="15"/>
      <c r="I325" s="15"/>
      <c r="J325" s="15"/>
      <c r="K325" s="15"/>
      <c r="L325" s="15"/>
      <c r="M325" s="15"/>
      <c r="N325" s="15"/>
      <c r="O325" s="15"/>
      <c r="P325" s="15"/>
      <c r="Q325" s="15"/>
      <c r="R325" s="15"/>
      <c r="S325" s="15"/>
      <c r="T325" s="15"/>
      <c r="U325" s="15"/>
    </row>
    <row r="326" spans="1:21">
      <c r="A326" s="15"/>
      <c r="B326" s="15"/>
      <c r="C326" s="15"/>
      <c r="D326" s="15"/>
      <c r="E326" s="15"/>
      <c r="F326" s="15"/>
      <c r="G326" s="15"/>
      <c r="H326" s="15"/>
      <c r="I326" s="15"/>
      <c r="J326" s="15"/>
      <c r="K326" s="15"/>
      <c r="L326" s="15"/>
      <c r="M326" s="15"/>
      <c r="N326" s="15"/>
      <c r="O326" s="15"/>
      <c r="P326" s="15"/>
      <c r="Q326" s="15"/>
      <c r="R326" s="15"/>
      <c r="S326" s="15"/>
      <c r="T326" s="15"/>
      <c r="U326" s="15"/>
    </row>
    <row r="327" spans="1:21">
      <c r="A327" s="15"/>
      <c r="B327" s="15"/>
      <c r="C327" s="15"/>
      <c r="D327" s="15"/>
      <c r="E327" s="15"/>
      <c r="F327" s="15"/>
      <c r="G327" s="15"/>
      <c r="H327" s="15"/>
      <c r="I327" s="15"/>
      <c r="J327" s="15"/>
      <c r="K327" s="15"/>
      <c r="L327" s="15"/>
      <c r="M327" s="15"/>
      <c r="N327" s="15"/>
      <c r="O327" s="15"/>
      <c r="P327" s="15"/>
      <c r="Q327" s="15"/>
      <c r="R327" s="15"/>
      <c r="S327" s="15"/>
      <c r="T327" s="15"/>
      <c r="U327" s="15"/>
    </row>
    <row r="328" spans="1:21">
      <c r="A328" s="15"/>
      <c r="B328" s="15"/>
      <c r="C328" s="15"/>
      <c r="D328" s="15"/>
      <c r="E328" s="15"/>
      <c r="F328" s="15"/>
      <c r="G328" s="15"/>
      <c r="H328" s="15"/>
      <c r="I328" s="15"/>
      <c r="J328" s="15"/>
      <c r="K328" s="15"/>
      <c r="L328" s="15"/>
      <c r="M328" s="15"/>
      <c r="N328" s="15"/>
      <c r="O328" s="15"/>
      <c r="P328" s="15"/>
      <c r="Q328" s="15"/>
      <c r="R328" s="15"/>
      <c r="S328" s="15"/>
      <c r="T328" s="15"/>
      <c r="U328" s="15"/>
    </row>
    <row r="329" spans="1:21">
      <c r="A329" s="15"/>
      <c r="B329" s="15"/>
      <c r="C329" s="15"/>
      <c r="D329" s="15"/>
      <c r="E329" s="15"/>
      <c r="F329" s="15"/>
      <c r="G329" s="15"/>
      <c r="H329" s="15"/>
      <c r="I329" s="15"/>
      <c r="J329" s="15"/>
      <c r="K329" s="15"/>
      <c r="L329" s="15"/>
      <c r="M329" s="15"/>
      <c r="N329" s="15"/>
      <c r="O329" s="15"/>
      <c r="P329" s="15"/>
      <c r="Q329" s="15"/>
      <c r="R329" s="15"/>
      <c r="S329" s="15"/>
      <c r="T329" s="15"/>
      <c r="U329" s="15"/>
    </row>
    <row r="330" spans="1:21">
      <c r="A330" s="15"/>
      <c r="B330" s="15"/>
      <c r="C330" s="15"/>
      <c r="D330" s="15"/>
      <c r="E330" s="15"/>
      <c r="F330" s="15"/>
      <c r="G330" s="15"/>
      <c r="H330" s="15"/>
      <c r="I330" s="15"/>
      <c r="J330" s="15"/>
      <c r="K330" s="15"/>
      <c r="L330" s="15"/>
      <c r="M330" s="15"/>
      <c r="N330" s="15"/>
      <c r="O330" s="15"/>
      <c r="P330" s="15"/>
      <c r="Q330" s="15"/>
      <c r="R330" s="15"/>
      <c r="S330" s="15"/>
      <c r="T330" s="15"/>
      <c r="U330" s="15"/>
    </row>
    <row r="331" spans="1:21">
      <c r="A331" s="15"/>
      <c r="B331" s="15"/>
      <c r="C331" s="15"/>
      <c r="D331" s="15"/>
      <c r="E331" s="15"/>
      <c r="F331" s="15"/>
      <c r="G331" s="15"/>
      <c r="H331" s="15"/>
      <c r="I331" s="15"/>
      <c r="J331" s="15"/>
      <c r="K331" s="15"/>
      <c r="L331" s="15"/>
      <c r="M331" s="15"/>
      <c r="N331" s="15"/>
      <c r="O331" s="15"/>
      <c r="P331" s="15"/>
      <c r="Q331" s="15"/>
      <c r="R331" s="15"/>
      <c r="S331" s="15"/>
      <c r="T331" s="15"/>
      <c r="U331" s="15"/>
    </row>
    <row r="332" spans="1:21">
      <c r="A332" s="15"/>
      <c r="B332" s="15"/>
      <c r="C332" s="15"/>
      <c r="D332" s="15"/>
      <c r="E332" s="15"/>
      <c r="F332" s="15"/>
      <c r="G332" s="15"/>
      <c r="H332" s="15"/>
      <c r="I332" s="15"/>
      <c r="J332" s="15"/>
      <c r="K332" s="15"/>
      <c r="L332" s="15"/>
      <c r="M332" s="15"/>
      <c r="N332" s="15"/>
      <c r="O332" s="15"/>
      <c r="P332" s="15"/>
      <c r="Q332" s="15"/>
      <c r="R332" s="15"/>
      <c r="S332" s="15"/>
      <c r="T332" s="15"/>
      <c r="U332" s="15"/>
    </row>
    <row r="333" spans="1:21">
      <c r="A333" s="15"/>
      <c r="B333" s="15"/>
      <c r="C333" s="15"/>
      <c r="D333" s="15"/>
      <c r="E333" s="15"/>
      <c r="F333" s="15"/>
      <c r="G333" s="15"/>
      <c r="H333" s="15"/>
      <c r="I333" s="15"/>
      <c r="J333" s="15"/>
      <c r="K333" s="15"/>
      <c r="L333" s="15"/>
      <c r="M333" s="15"/>
      <c r="N333" s="15"/>
      <c r="O333" s="15"/>
      <c r="P333" s="15"/>
      <c r="Q333" s="15"/>
      <c r="R333" s="15"/>
      <c r="S333" s="15"/>
      <c r="T333" s="15"/>
      <c r="U333" s="15"/>
    </row>
    <row r="334" spans="1:21">
      <c r="A334" s="15"/>
      <c r="B334" s="15"/>
      <c r="C334" s="15"/>
      <c r="D334" s="15"/>
      <c r="E334" s="15"/>
      <c r="F334" s="15"/>
      <c r="G334" s="15"/>
      <c r="H334" s="15"/>
      <c r="I334" s="15"/>
      <c r="J334" s="15"/>
      <c r="K334" s="15"/>
      <c r="L334" s="15"/>
      <c r="M334" s="15"/>
      <c r="N334" s="15"/>
      <c r="O334" s="15"/>
      <c r="P334" s="15"/>
      <c r="Q334" s="15"/>
      <c r="R334" s="15"/>
      <c r="S334" s="15"/>
      <c r="T334" s="15"/>
      <c r="U334" s="15"/>
    </row>
    <row r="335" spans="1:21">
      <c r="A335" s="15"/>
      <c r="B335" s="15"/>
      <c r="C335" s="15"/>
      <c r="D335" s="15"/>
      <c r="E335" s="15"/>
      <c r="F335" s="15"/>
      <c r="G335" s="15"/>
      <c r="H335" s="15"/>
      <c r="I335" s="15"/>
      <c r="J335" s="15"/>
      <c r="K335" s="15"/>
      <c r="L335" s="15"/>
      <c r="M335" s="15"/>
      <c r="N335" s="15"/>
      <c r="O335" s="15"/>
      <c r="P335" s="15"/>
      <c r="Q335" s="15"/>
      <c r="R335" s="15"/>
      <c r="S335" s="15"/>
      <c r="T335" s="15"/>
      <c r="U335" s="15"/>
    </row>
    <row r="336" spans="1:21">
      <c r="A336" s="15"/>
      <c r="B336" s="15"/>
      <c r="C336" s="15"/>
      <c r="D336" s="15"/>
      <c r="E336" s="15"/>
      <c r="F336" s="15"/>
      <c r="G336" s="15"/>
      <c r="H336" s="15"/>
      <c r="I336" s="15"/>
      <c r="J336" s="15"/>
      <c r="K336" s="15"/>
      <c r="L336" s="15"/>
      <c r="M336" s="15"/>
      <c r="N336" s="15"/>
      <c r="O336" s="15"/>
      <c r="P336" s="15"/>
      <c r="Q336" s="15"/>
      <c r="R336" s="15"/>
      <c r="S336" s="15"/>
      <c r="T336" s="15"/>
      <c r="U336" s="15"/>
    </row>
    <row r="337" spans="1:21">
      <c r="A337" s="15"/>
      <c r="B337" s="15"/>
      <c r="C337" s="15"/>
      <c r="D337" s="15"/>
      <c r="E337" s="15"/>
      <c r="F337" s="15"/>
      <c r="G337" s="15"/>
      <c r="H337" s="15"/>
      <c r="I337" s="15"/>
      <c r="J337" s="15"/>
      <c r="K337" s="15"/>
      <c r="L337" s="15"/>
      <c r="M337" s="15"/>
      <c r="N337" s="15"/>
      <c r="O337" s="15"/>
      <c r="P337" s="15"/>
      <c r="Q337" s="15"/>
      <c r="R337" s="15"/>
      <c r="S337" s="15"/>
      <c r="T337" s="15"/>
      <c r="U337" s="15"/>
    </row>
    <row r="338" spans="1:21">
      <c r="A338" s="15"/>
      <c r="B338" s="15"/>
      <c r="C338" s="15"/>
      <c r="D338" s="15"/>
      <c r="E338" s="15"/>
      <c r="F338" s="15"/>
      <c r="G338" s="15"/>
      <c r="H338" s="15"/>
      <c r="I338" s="15"/>
      <c r="J338" s="15"/>
      <c r="K338" s="15"/>
      <c r="L338" s="15"/>
      <c r="M338" s="15"/>
      <c r="N338" s="15"/>
      <c r="O338" s="15"/>
      <c r="P338" s="15"/>
      <c r="Q338" s="15"/>
      <c r="R338" s="15"/>
      <c r="S338" s="15"/>
      <c r="T338" s="15"/>
      <c r="U338" s="15"/>
    </row>
    <row r="339" spans="1:21">
      <c r="A339" s="15"/>
      <c r="B339" s="15"/>
      <c r="C339" s="15"/>
      <c r="D339" s="15"/>
      <c r="E339" s="15"/>
      <c r="F339" s="15"/>
      <c r="G339" s="15"/>
      <c r="H339" s="15"/>
      <c r="I339" s="15"/>
      <c r="J339" s="15"/>
      <c r="K339" s="15"/>
      <c r="L339" s="15"/>
      <c r="M339" s="15"/>
      <c r="N339" s="15"/>
      <c r="O339" s="15"/>
      <c r="P339" s="15"/>
      <c r="Q339" s="15"/>
      <c r="R339" s="15"/>
      <c r="S339" s="15"/>
      <c r="T339" s="15"/>
      <c r="U339" s="15"/>
    </row>
    <row r="340" spans="1:21">
      <c r="A340" s="15"/>
      <c r="B340" s="15"/>
      <c r="C340" s="15"/>
      <c r="D340" s="15"/>
      <c r="E340" s="15"/>
      <c r="F340" s="15"/>
      <c r="G340" s="15"/>
      <c r="H340" s="15"/>
      <c r="I340" s="15"/>
      <c r="J340" s="15"/>
      <c r="K340" s="15"/>
      <c r="L340" s="15"/>
      <c r="M340" s="15"/>
      <c r="N340" s="15"/>
      <c r="O340" s="15"/>
      <c r="P340" s="15"/>
      <c r="Q340" s="15"/>
      <c r="R340" s="15"/>
      <c r="S340" s="15"/>
      <c r="T340" s="15"/>
      <c r="U340" s="15"/>
    </row>
    <row r="341" spans="1:21">
      <c r="A341" s="15"/>
      <c r="B341" s="15"/>
      <c r="C341" s="15"/>
      <c r="D341" s="15"/>
      <c r="E341" s="15"/>
      <c r="F341" s="15"/>
      <c r="G341" s="15"/>
      <c r="H341" s="15"/>
      <c r="I341" s="15"/>
      <c r="J341" s="15"/>
      <c r="K341" s="15"/>
      <c r="L341" s="15"/>
      <c r="M341" s="15"/>
      <c r="N341" s="15"/>
      <c r="O341" s="15"/>
      <c r="P341" s="15"/>
      <c r="Q341" s="15"/>
      <c r="R341" s="15"/>
      <c r="S341" s="15"/>
      <c r="T341" s="15"/>
      <c r="U341" s="15"/>
    </row>
    <row r="342" spans="1:21">
      <c r="A342" s="15"/>
      <c r="B342" s="15"/>
      <c r="C342" s="15"/>
      <c r="D342" s="15"/>
      <c r="E342" s="15"/>
      <c r="F342" s="15"/>
      <c r="G342" s="15"/>
      <c r="H342" s="15"/>
      <c r="I342" s="15"/>
      <c r="J342" s="15"/>
      <c r="K342" s="15"/>
      <c r="L342" s="15"/>
      <c r="M342" s="15"/>
      <c r="N342" s="15"/>
      <c r="O342" s="15"/>
      <c r="P342" s="15"/>
      <c r="Q342" s="15"/>
      <c r="R342" s="15"/>
      <c r="S342" s="15"/>
      <c r="T342" s="15"/>
      <c r="U342" s="15"/>
    </row>
    <row r="343" spans="1:21">
      <c r="A343" s="15"/>
      <c r="B343" s="15"/>
      <c r="C343" s="15"/>
      <c r="D343" s="15"/>
      <c r="E343" s="15"/>
      <c r="F343" s="15"/>
      <c r="G343" s="15"/>
      <c r="H343" s="15"/>
      <c r="I343" s="15"/>
      <c r="J343" s="15"/>
      <c r="K343" s="15"/>
      <c r="L343" s="15"/>
      <c r="M343" s="15"/>
      <c r="N343" s="15"/>
      <c r="O343" s="15"/>
      <c r="P343" s="15"/>
      <c r="Q343" s="15"/>
      <c r="R343" s="15"/>
      <c r="S343" s="15"/>
      <c r="T343" s="15"/>
      <c r="U343" s="15"/>
    </row>
    <row r="344" spans="1:21">
      <c r="A344" s="15"/>
      <c r="B344" s="15"/>
      <c r="C344" s="15"/>
      <c r="D344" s="15"/>
      <c r="E344" s="15"/>
      <c r="F344" s="15"/>
      <c r="G344" s="15"/>
      <c r="H344" s="15"/>
      <c r="I344" s="15"/>
      <c r="J344" s="15"/>
      <c r="K344" s="15"/>
      <c r="L344" s="15"/>
      <c r="M344" s="15"/>
      <c r="N344" s="15"/>
      <c r="O344" s="15"/>
      <c r="P344" s="15"/>
      <c r="Q344" s="15"/>
      <c r="R344" s="15"/>
      <c r="S344" s="15"/>
      <c r="T344" s="15"/>
      <c r="U344" s="15"/>
    </row>
    <row r="345" spans="1:21">
      <c r="A345" s="15"/>
      <c r="B345" s="15"/>
      <c r="C345" s="15"/>
      <c r="D345" s="15"/>
      <c r="E345" s="15"/>
      <c r="F345" s="15"/>
      <c r="G345" s="15"/>
      <c r="H345" s="15"/>
      <c r="I345" s="15"/>
      <c r="J345" s="15"/>
      <c r="K345" s="15"/>
      <c r="L345" s="15"/>
      <c r="M345" s="15"/>
      <c r="N345" s="15"/>
      <c r="O345" s="15"/>
      <c r="P345" s="15"/>
      <c r="Q345" s="15"/>
      <c r="R345" s="15"/>
      <c r="S345" s="15"/>
      <c r="T345" s="15"/>
      <c r="U345" s="15"/>
    </row>
    <row r="346" spans="1:21">
      <c r="A346" s="15"/>
      <c r="B346" s="15"/>
      <c r="C346" s="15"/>
      <c r="D346" s="15"/>
      <c r="E346" s="15"/>
      <c r="F346" s="15"/>
      <c r="G346" s="15"/>
      <c r="H346" s="15"/>
      <c r="I346" s="15"/>
      <c r="J346" s="15"/>
      <c r="K346" s="15"/>
      <c r="L346" s="15"/>
      <c r="M346" s="15"/>
      <c r="N346" s="15"/>
      <c r="O346" s="15"/>
      <c r="P346" s="15"/>
      <c r="Q346" s="15"/>
      <c r="R346" s="15"/>
      <c r="S346" s="15"/>
      <c r="T346" s="15"/>
      <c r="U346" s="15"/>
    </row>
    <row r="347" spans="1:21">
      <c r="A347" s="15"/>
      <c r="B347" s="15"/>
      <c r="C347" s="15"/>
      <c r="D347" s="15"/>
      <c r="E347" s="15"/>
      <c r="F347" s="15"/>
      <c r="G347" s="15"/>
      <c r="H347" s="15"/>
      <c r="I347" s="15"/>
      <c r="J347" s="15"/>
      <c r="K347" s="15"/>
      <c r="L347" s="15"/>
      <c r="M347" s="15"/>
      <c r="N347" s="15"/>
      <c r="O347" s="15"/>
      <c r="P347" s="15"/>
      <c r="Q347" s="15"/>
      <c r="R347" s="15"/>
      <c r="S347" s="15"/>
      <c r="T347" s="15"/>
      <c r="U347" s="15"/>
    </row>
    <row r="348" spans="1:21">
      <c r="A348" s="15"/>
      <c r="B348" s="15"/>
      <c r="C348" s="15"/>
      <c r="D348" s="15"/>
      <c r="E348" s="15"/>
      <c r="F348" s="15"/>
      <c r="G348" s="15"/>
      <c r="H348" s="15"/>
      <c r="I348" s="15"/>
      <c r="J348" s="15"/>
      <c r="K348" s="15"/>
      <c r="L348" s="15"/>
      <c r="M348" s="15"/>
      <c r="N348" s="15"/>
      <c r="O348" s="15"/>
      <c r="P348" s="15"/>
      <c r="Q348" s="15"/>
      <c r="R348" s="15"/>
      <c r="S348" s="15"/>
      <c r="T348" s="15"/>
      <c r="U348" s="15"/>
    </row>
    <row r="349" spans="1:21">
      <c r="A349" s="15"/>
      <c r="B349" s="15"/>
      <c r="C349" s="15"/>
      <c r="D349" s="15"/>
      <c r="E349" s="15"/>
      <c r="F349" s="15"/>
      <c r="G349" s="15"/>
      <c r="H349" s="15"/>
      <c r="I349" s="15"/>
      <c r="J349" s="15"/>
      <c r="K349" s="15"/>
      <c r="L349" s="15"/>
      <c r="M349" s="15"/>
      <c r="N349" s="15"/>
      <c r="O349" s="15"/>
      <c r="P349" s="15"/>
      <c r="Q349" s="15"/>
      <c r="R349" s="15"/>
      <c r="S349" s="15"/>
      <c r="T349" s="15"/>
      <c r="U349" s="15"/>
    </row>
    <row r="350" spans="1:21">
      <c r="A350" s="15"/>
      <c r="B350" s="15"/>
      <c r="C350" s="15"/>
      <c r="D350" s="15"/>
      <c r="E350" s="15"/>
      <c r="F350" s="15"/>
      <c r="G350" s="15"/>
      <c r="H350" s="15"/>
      <c r="I350" s="15"/>
      <c r="J350" s="15"/>
      <c r="K350" s="15"/>
      <c r="L350" s="15"/>
      <c r="M350" s="15"/>
      <c r="N350" s="15"/>
      <c r="O350" s="15"/>
      <c r="P350" s="15"/>
      <c r="Q350" s="15"/>
      <c r="R350" s="15"/>
      <c r="S350" s="15"/>
      <c r="T350" s="15"/>
      <c r="U350" s="15"/>
    </row>
    <row r="351" spans="1:21">
      <c r="A351" s="15"/>
      <c r="B351" s="15"/>
      <c r="C351" s="15"/>
      <c r="D351" s="15"/>
      <c r="E351" s="15"/>
      <c r="F351" s="15"/>
      <c r="G351" s="15"/>
      <c r="H351" s="15"/>
      <c r="I351" s="15"/>
      <c r="J351" s="15"/>
      <c r="K351" s="15"/>
      <c r="L351" s="15"/>
      <c r="M351" s="15"/>
      <c r="N351" s="15"/>
      <c r="O351" s="15"/>
      <c r="P351" s="15"/>
      <c r="Q351" s="15"/>
      <c r="R351" s="15"/>
      <c r="S351" s="15"/>
      <c r="T351" s="15"/>
      <c r="U351" s="15"/>
    </row>
    <row r="352" spans="1:21">
      <c r="A352" s="15"/>
      <c r="B352" s="15"/>
      <c r="C352" s="15"/>
      <c r="D352" s="15"/>
      <c r="E352" s="15"/>
      <c r="F352" s="15"/>
      <c r="G352" s="15"/>
      <c r="H352" s="15"/>
      <c r="I352" s="15"/>
      <c r="J352" s="15"/>
      <c r="K352" s="15"/>
      <c r="L352" s="15"/>
      <c r="M352" s="15"/>
      <c r="N352" s="15"/>
      <c r="O352" s="15"/>
      <c r="P352" s="15"/>
      <c r="Q352" s="15"/>
      <c r="R352" s="15"/>
      <c r="S352" s="15"/>
      <c r="T352" s="15"/>
      <c r="U352" s="15"/>
    </row>
    <row r="353" spans="1:21">
      <c r="A353" s="15"/>
      <c r="B353" s="15"/>
      <c r="C353" s="15"/>
      <c r="D353" s="15"/>
      <c r="E353" s="15"/>
      <c r="F353" s="15"/>
      <c r="G353" s="15"/>
      <c r="H353" s="15"/>
      <c r="I353" s="15"/>
      <c r="J353" s="15"/>
      <c r="K353" s="15"/>
      <c r="L353" s="15"/>
      <c r="M353" s="15"/>
      <c r="N353" s="15"/>
      <c r="O353" s="15"/>
      <c r="P353" s="15"/>
      <c r="Q353" s="15"/>
      <c r="R353" s="15"/>
      <c r="S353" s="15"/>
      <c r="T353" s="15"/>
      <c r="U353" s="15"/>
    </row>
    <row r="354" spans="1:21">
      <c r="A354" s="15"/>
      <c r="B354" s="15"/>
      <c r="C354" s="15"/>
      <c r="D354" s="15"/>
      <c r="E354" s="15"/>
      <c r="F354" s="15"/>
      <c r="G354" s="15"/>
      <c r="H354" s="15"/>
      <c r="I354" s="15"/>
      <c r="J354" s="15"/>
      <c r="K354" s="15"/>
      <c r="L354" s="15"/>
      <c r="M354" s="15"/>
      <c r="N354" s="15"/>
      <c r="O354" s="15"/>
      <c r="P354" s="15"/>
      <c r="Q354" s="15"/>
      <c r="R354" s="15"/>
      <c r="S354" s="15"/>
      <c r="T354" s="15"/>
      <c r="U354" s="15"/>
    </row>
    <row r="355" spans="1:21">
      <c r="A355" s="15"/>
      <c r="B355" s="15"/>
      <c r="C355" s="15"/>
      <c r="D355" s="15"/>
      <c r="E355" s="15"/>
      <c r="F355" s="15"/>
      <c r="G355" s="15"/>
      <c r="H355" s="15"/>
      <c r="I355" s="15"/>
      <c r="J355" s="15"/>
      <c r="K355" s="15"/>
      <c r="L355" s="15"/>
      <c r="M355" s="15"/>
      <c r="N355" s="15"/>
      <c r="O355" s="15"/>
      <c r="P355" s="15"/>
      <c r="Q355" s="15"/>
      <c r="R355" s="15"/>
      <c r="S355" s="15"/>
      <c r="T355" s="15"/>
      <c r="U355" s="15"/>
    </row>
    <row r="356" spans="1:21">
      <c r="A356" s="15"/>
      <c r="B356" s="15"/>
      <c r="C356" s="15"/>
      <c r="D356" s="15"/>
      <c r="E356" s="15"/>
      <c r="F356" s="15"/>
      <c r="G356" s="15"/>
      <c r="H356" s="15"/>
      <c r="I356" s="15"/>
      <c r="J356" s="15"/>
      <c r="K356" s="15"/>
      <c r="L356" s="15"/>
      <c r="M356" s="15"/>
      <c r="N356" s="15"/>
      <c r="O356" s="15"/>
      <c r="P356" s="15"/>
      <c r="Q356" s="15"/>
      <c r="R356" s="15"/>
      <c r="S356" s="15"/>
      <c r="T356" s="15"/>
      <c r="U356" s="15"/>
    </row>
    <row r="357" spans="1:21">
      <c r="A357" s="15"/>
      <c r="B357" s="15"/>
      <c r="C357" s="15"/>
      <c r="D357" s="15"/>
      <c r="E357" s="15"/>
      <c r="F357" s="15"/>
      <c r="G357" s="15"/>
      <c r="H357" s="15"/>
      <c r="I357" s="15"/>
      <c r="J357" s="15"/>
      <c r="K357" s="15"/>
      <c r="L357" s="15"/>
      <c r="M357" s="15"/>
      <c r="N357" s="15"/>
      <c r="O357" s="15"/>
      <c r="P357" s="15"/>
      <c r="Q357" s="15"/>
      <c r="R357" s="15"/>
      <c r="S357" s="15"/>
      <c r="T357" s="15"/>
      <c r="U357" s="15"/>
    </row>
    <row r="358" spans="1:21">
      <c r="A358" s="15"/>
      <c r="B358" s="15"/>
      <c r="C358" s="15"/>
      <c r="D358" s="15"/>
      <c r="E358" s="15"/>
      <c r="F358" s="15"/>
      <c r="G358" s="15"/>
      <c r="H358" s="15"/>
      <c r="I358" s="15"/>
      <c r="J358" s="15"/>
      <c r="K358" s="15"/>
      <c r="L358" s="15"/>
      <c r="M358" s="15"/>
      <c r="N358" s="15"/>
      <c r="O358" s="15"/>
      <c r="P358" s="15"/>
      <c r="Q358" s="15"/>
      <c r="R358" s="15"/>
      <c r="S358" s="15"/>
      <c r="T358" s="15"/>
      <c r="U358" s="15"/>
    </row>
    <row r="359" spans="1:21">
      <c r="A359" s="15"/>
      <c r="B359" s="15"/>
      <c r="C359" s="15"/>
      <c r="D359" s="15"/>
      <c r="E359" s="15"/>
      <c r="F359" s="15"/>
      <c r="G359" s="15"/>
      <c r="H359" s="15"/>
      <c r="I359" s="15"/>
      <c r="J359" s="15"/>
      <c r="K359" s="15"/>
      <c r="L359" s="15"/>
      <c r="M359" s="15"/>
      <c r="N359" s="15"/>
      <c r="O359" s="15"/>
      <c r="P359" s="15"/>
      <c r="Q359" s="15"/>
      <c r="R359" s="15"/>
      <c r="S359" s="15"/>
      <c r="T359" s="15"/>
      <c r="U359" s="15"/>
    </row>
    <row r="360" spans="1:21">
      <c r="A360" s="15"/>
      <c r="B360" s="15"/>
      <c r="C360" s="15"/>
      <c r="D360" s="15"/>
      <c r="E360" s="15"/>
      <c r="F360" s="15"/>
      <c r="G360" s="15"/>
      <c r="H360" s="15"/>
      <c r="I360" s="15"/>
      <c r="J360" s="15"/>
      <c r="K360" s="15"/>
      <c r="L360" s="15"/>
      <c r="M360" s="15"/>
      <c r="N360" s="15"/>
      <c r="O360" s="15"/>
      <c r="P360" s="15"/>
      <c r="Q360" s="15"/>
      <c r="R360" s="15"/>
      <c r="S360" s="15"/>
      <c r="T360" s="15"/>
      <c r="U360" s="15"/>
    </row>
    <row r="361" spans="1:21">
      <c r="A361" s="15"/>
      <c r="B361" s="15"/>
      <c r="C361" s="15"/>
      <c r="D361" s="15"/>
      <c r="E361" s="15"/>
      <c r="F361" s="15"/>
      <c r="G361" s="15"/>
      <c r="H361" s="15"/>
      <c r="I361" s="15"/>
      <c r="J361" s="15"/>
      <c r="K361" s="15"/>
      <c r="L361" s="15"/>
      <c r="M361" s="15"/>
      <c r="N361" s="15"/>
      <c r="O361" s="15"/>
      <c r="P361" s="15"/>
      <c r="Q361" s="15"/>
      <c r="R361" s="15"/>
      <c r="S361" s="15"/>
      <c r="T361" s="15"/>
      <c r="U361" s="15"/>
    </row>
    <row r="362" spans="1:21">
      <c r="A362" s="15"/>
      <c r="B362" s="15"/>
      <c r="C362" s="15"/>
      <c r="D362" s="15"/>
      <c r="E362" s="15"/>
      <c r="F362" s="15"/>
      <c r="G362" s="15"/>
      <c r="H362" s="15"/>
      <c r="I362" s="15"/>
      <c r="J362" s="15"/>
      <c r="K362" s="15"/>
      <c r="L362" s="15"/>
      <c r="M362" s="15"/>
      <c r="N362" s="15"/>
      <c r="O362" s="15"/>
      <c r="P362" s="15"/>
      <c r="Q362" s="15"/>
      <c r="R362" s="15"/>
      <c r="S362" s="15"/>
      <c r="T362" s="15"/>
      <c r="U362" s="15"/>
    </row>
    <row r="363" spans="1:21">
      <c r="A363" s="15"/>
      <c r="B363" s="15"/>
      <c r="C363" s="15"/>
      <c r="D363" s="15"/>
      <c r="E363" s="15"/>
      <c r="F363" s="15"/>
      <c r="G363" s="15"/>
      <c r="H363" s="15"/>
      <c r="I363" s="15"/>
      <c r="J363" s="15"/>
      <c r="K363" s="15"/>
      <c r="L363" s="15"/>
      <c r="M363" s="15"/>
      <c r="N363" s="15"/>
      <c r="O363" s="15"/>
      <c r="P363" s="15"/>
      <c r="Q363" s="15"/>
      <c r="R363" s="15"/>
      <c r="S363" s="15"/>
      <c r="T363" s="15"/>
      <c r="U363" s="15"/>
    </row>
    <row r="364" spans="1:21">
      <c r="A364" s="15"/>
      <c r="B364" s="15"/>
      <c r="C364" s="15"/>
      <c r="D364" s="15"/>
      <c r="E364" s="15"/>
      <c r="F364" s="15"/>
      <c r="G364" s="15"/>
      <c r="H364" s="15"/>
      <c r="I364" s="15"/>
      <c r="J364" s="15"/>
      <c r="K364" s="15"/>
      <c r="L364" s="15"/>
      <c r="M364" s="15"/>
      <c r="N364" s="15"/>
      <c r="O364" s="15"/>
      <c r="P364" s="15"/>
      <c r="Q364" s="15"/>
      <c r="R364" s="15"/>
      <c r="S364" s="15"/>
      <c r="T364" s="15"/>
      <c r="U364" s="15"/>
    </row>
    <row r="365" spans="1:21">
      <c r="A365" s="15"/>
      <c r="B365" s="15"/>
      <c r="C365" s="15"/>
      <c r="D365" s="15"/>
      <c r="E365" s="15"/>
      <c r="F365" s="15"/>
      <c r="G365" s="15"/>
      <c r="H365" s="15"/>
      <c r="I365" s="15"/>
      <c r="J365" s="15"/>
      <c r="K365" s="15"/>
      <c r="L365" s="15"/>
      <c r="M365" s="15"/>
      <c r="N365" s="15"/>
      <c r="O365" s="15"/>
      <c r="P365" s="15"/>
      <c r="Q365" s="15"/>
      <c r="R365" s="15"/>
      <c r="S365" s="15"/>
      <c r="T365" s="15"/>
      <c r="U365" s="15"/>
    </row>
    <row r="366" spans="1:21">
      <c r="A366" s="15"/>
      <c r="B366" s="15"/>
      <c r="C366" s="15"/>
      <c r="D366" s="15"/>
      <c r="E366" s="15"/>
      <c r="F366" s="15"/>
      <c r="G366" s="15"/>
      <c r="H366" s="15"/>
      <c r="I366" s="15"/>
      <c r="J366" s="15"/>
      <c r="K366" s="15"/>
      <c r="L366" s="15"/>
      <c r="M366" s="15"/>
      <c r="N366" s="15"/>
      <c r="O366" s="15"/>
      <c r="P366" s="15"/>
      <c r="Q366" s="15"/>
      <c r="R366" s="15"/>
      <c r="S366" s="15"/>
      <c r="T366" s="15"/>
      <c r="U366" s="15"/>
    </row>
    <row r="367" spans="1:21">
      <c r="A367" s="15"/>
      <c r="B367" s="15"/>
      <c r="C367" s="15"/>
      <c r="D367" s="15"/>
      <c r="E367" s="15"/>
      <c r="F367" s="15"/>
      <c r="G367" s="15"/>
      <c r="H367" s="15"/>
      <c r="I367" s="15"/>
      <c r="J367" s="15"/>
      <c r="K367" s="15"/>
      <c r="L367" s="15"/>
      <c r="M367" s="15"/>
      <c r="N367" s="15"/>
      <c r="O367" s="15"/>
      <c r="P367" s="15"/>
      <c r="Q367" s="15"/>
      <c r="R367" s="15"/>
      <c r="S367" s="15"/>
      <c r="T367" s="15"/>
      <c r="U367" s="15"/>
    </row>
    <row r="368" spans="1:21">
      <c r="A368" s="15"/>
      <c r="B368" s="15"/>
      <c r="C368" s="15"/>
      <c r="D368" s="15"/>
      <c r="E368" s="15"/>
      <c r="F368" s="15"/>
      <c r="G368" s="15"/>
      <c r="H368" s="15"/>
      <c r="I368" s="15"/>
      <c r="J368" s="15"/>
      <c r="K368" s="15"/>
      <c r="L368" s="15"/>
      <c r="M368" s="15"/>
      <c r="N368" s="15"/>
      <c r="O368" s="15"/>
      <c r="P368" s="15"/>
      <c r="Q368" s="15"/>
      <c r="R368" s="15"/>
      <c r="S368" s="15"/>
      <c r="T368" s="15"/>
      <c r="U368" s="15"/>
    </row>
    <row r="369" spans="1:21">
      <c r="A369" s="15"/>
      <c r="B369" s="15"/>
      <c r="C369" s="15"/>
      <c r="D369" s="15"/>
      <c r="E369" s="15"/>
      <c r="F369" s="15"/>
      <c r="G369" s="15"/>
      <c r="H369" s="15"/>
      <c r="I369" s="15"/>
      <c r="J369" s="15"/>
      <c r="K369" s="15"/>
      <c r="L369" s="15"/>
      <c r="M369" s="15"/>
      <c r="N369" s="15"/>
      <c r="O369" s="15"/>
      <c r="P369" s="15"/>
      <c r="Q369" s="15"/>
      <c r="R369" s="15"/>
      <c r="S369" s="15"/>
      <c r="T369" s="15"/>
      <c r="U369" s="15"/>
    </row>
    <row r="370" spans="1:21">
      <c r="A370" s="15"/>
      <c r="B370" s="15"/>
      <c r="C370" s="15"/>
      <c r="D370" s="15"/>
      <c r="E370" s="15"/>
      <c r="F370" s="15"/>
      <c r="G370" s="15"/>
      <c r="H370" s="15"/>
      <c r="I370" s="15"/>
      <c r="J370" s="15"/>
      <c r="K370" s="15"/>
      <c r="L370" s="15"/>
      <c r="M370" s="15"/>
      <c r="N370" s="15"/>
      <c r="O370" s="15"/>
      <c r="P370" s="15"/>
      <c r="Q370" s="15"/>
      <c r="R370" s="15"/>
      <c r="S370" s="15"/>
      <c r="T370" s="15"/>
      <c r="U370" s="15"/>
    </row>
    <row r="371" spans="1:21">
      <c r="A371" s="15"/>
      <c r="B371" s="15"/>
      <c r="C371" s="15"/>
      <c r="D371" s="15"/>
      <c r="E371" s="15"/>
      <c r="F371" s="15"/>
      <c r="G371" s="15"/>
      <c r="H371" s="15"/>
      <c r="I371" s="15"/>
      <c r="J371" s="15"/>
      <c r="K371" s="15"/>
      <c r="L371" s="15"/>
      <c r="M371" s="15"/>
      <c r="N371" s="15"/>
      <c r="O371" s="15"/>
      <c r="P371" s="15"/>
      <c r="Q371" s="15"/>
      <c r="R371" s="15"/>
      <c r="S371" s="15"/>
      <c r="T371" s="15"/>
      <c r="U371" s="15"/>
    </row>
    <row r="372" spans="1:21">
      <c r="A372" s="15"/>
      <c r="B372" s="15"/>
      <c r="C372" s="15"/>
      <c r="D372" s="15"/>
      <c r="E372" s="15"/>
      <c r="F372" s="15"/>
      <c r="G372" s="15"/>
      <c r="H372" s="15"/>
      <c r="I372" s="15"/>
      <c r="J372" s="15"/>
      <c r="K372" s="15"/>
      <c r="L372" s="15"/>
      <c r="M372" s="15"/>
      <c r="N372" s="15"/>
      <c r="O372" s="15"/>
      <c r="P372" s="15"/>
      <c r="Q372" s="15"/>
      <c r="R372" s="15"/>
      <c r="S372" s="15"/>
      <c r="T372" s="15"/>
      <c r="U372" s="15"/>
    </row>
    <row r="373" spans="1:21">
      <c r="A373" s="15"/>
      <c r="B373" s="15"/>
      <c r="C373" s="15"/>
      <c r="D373" s="15"/>
      <c r="E373" s="15"/>
      <c r="F373" s="15"/>
      <c r="G373" s="15"/>
      <c r="H373" s="15"/>
      <c r="I373" s="15"/>
      <c r="J373" s="15"/>
      <c r="K373" s="15"/>
      <c r="L373" s="15"/>
      <c r="M373" s="15"/>
      <c r="N373" s="15"/>
      <c r="O373" s="15"/>
      <c r="P373" s="15"/>
      <c r="Q373" s="15"/>
      <c r="R373" s="15"/>
      <c r="S373" s="15"/>
      <c r="T373" s="15"/>
      <c r="U373" s="15"/>
    </row>
    <row r="374" spans="1:21">
      <c r="A374" s="15"/>
      <c r="B374" s="15"/>
      <c r="C374" s="15"/>
      <c r="D374" s="15"/>
      <c r="E374" s="15"/>
      <c r="F374" s="15"/>
      <c r="G374" s="15"/>
      <c r="H374" s="15"/>
      <c r="I374" s="15"/>
      <c r="J374" s="15"/>
      <c r="K374" s="15"/>
      <c r="L374" s="15"/>
      <c r="M374" s="15"/>
      <c r="N374" s="15"/>
      <c r="O374" s="15"/>
      <c r="P374" s="15"/>
      <c r="Q374" s="15"/>
      <c r="R374" s="15"/>
      <c r="S374" s="15"/>
      <c r="T374" s="15"/>
      <c r="U374" s="15"/>
    </row>
    <row r="375" spans="1:21">
      <c r="A375" s="15"/>
      <c r="B375" s="15"/>
      <c r="C375" s="15"/>
      <c r="D375" s="15"/>
      <c r="E375" s="15"/>
      <c r="F375" s="15"/>
      <c r="G375" s="15"/>
      <c r="H375" s="15"/>
      <c r="I375" s="15"/>
      <c r="J375" s="15"/>
      <c r="K375" s="15"/>
      <c r="L375" s="15"/>
      <c r="M375" s="15"/>
      <c r="N375" s="15"/>
      <c r="O375" s="15"/>
      <c r="P375" s="15"/>
      <c r="Q375" s="15"/>
      <c r="R375" s="15"/>
      <c r="S375" s="15"/>
      <c r="T375" s="15"/>
      <c r="U375" s="15"/>
    </row>
    <row r="376" spans="1:21">
      <c r="A376" s="15"/>
      <c r="B376" s="15"/>
      <c r="C376" s="15"/>
      <c r="D376" s="15"/>
      <c r="E376" s="15"/>
      <c r="F376" s="15"/>
      <c r="G376" s="15"/>
      <c r="H376" s="15"/>
      <c r="I376" s="15"/>
      <c r="J376" s="15"/>
      <c r="K376" s="15"/>
      <c r="L376" s="15"/>
      <c r="M376" s="15"/>
      <c r="N376" s="15"/>
      <c r="O376" s="15"/>
      <c r="P376" s="15"/>
      <c r="Q376" s="15"/>
      <c r="R376" s="15"/>
      <c r="S376" s="15"/>
      <c r="T376" s="15"/>
      <c r="U376" s="15"/>
    </row>
    <row r="377" spans="1:21">
      <c r="A377" s="15"/>
      <c r="B377" s="15"/>
      <c r="C377" s="15"/>
      <c r="D377" s="15"/>
      <c r="E377" s="15"/>
      <c r="F377" s="15"/>
      <c r="G377" s="15"/>
      <c r="H377" s="15"/>
      <c r="I377" s="15"/>
      <c r="J377" s="15"/>
      <c r="K377" s="15"/>
      <c r="L377" s="15"/>
      <c r="M377" s="15"/>
      <c r="N377" s="15"/>
      <c r="O377" s="15"/>
      <c r="P377" s="15"/>
      <c r="Q377" s="15"/>
      <c r="R377" s="15"/>
      <c r="S377" s="15"/>
      <c r="T377" s="15"/>
      <c r="U377" s="15"/>
    </row>
    <row r="378" spans="1:21">
      <c r="A378" s="15"/>
      <c r="B378" s="15"/>
      <c r="C378" s="15"/>
      <c r="D378" s="15"/>
      <c r="E378" s="15"/>
      <c r="F378" s="15"/>
      <c r="G378" s="15"/>
      <c r="H378" s="15"/>
      <c r="I378" s="15"/>
      <c r="J378" s="15"/>
      <c r="K378" s="15"/>
      <c r="L378" s="15"/>
      <c r="M378" s="15"/>
      <c r="N378" s="15"/>
      <c r="O378" s="15"/>
      <c r="P378" s="15"/>
      <c r="Q378" s="15"/>
      <c r="R378" s="15"/>
      <c r="S378" s="15"/>
      <c r="T378" s="15"/>
      <c r="U378" s="15"/>
    </row>
    <row r="379" spans="1:21">
      <c r="A379" s="15"/>
      <c r="B379" s="15"/>
      <c r="C379" s="15"/>
      <c r="D379" s="15"/>
      <c r="E379" s="15"/>
      <c r="F379" s="15"/>
      <c r="G379" s="15"/>
      <c r="H379" s="15"/>
      <c r="I379" s="15"/>
      <c r="J379" s="15"/>
      <c r="K379" s="15"/>
      <c r="L379" s="15"/>
      <c r="M379" s="15"/>
      <c r="N379" s="15"/>
      <c r="O379" s="15"/>
      <c r="P379" s="15"/>
      <c r="Q379" s="15"/>
      <c r="R379" s="15"/>
      <c r="S379" s="15"/>
      <c r="T379" s="15"/>
      <c r="U379" s="15"/>
    </row>
    <row r="380" spans="1:21">
      <c r="A380" s="15"/>
      <c r="B380" s="15"/>
      <c r="C380" s="15"/>
      <c r="D380" s="15"/>
      <c r="E380" s="15"/>
      <c r="F380" s="15"/>
      <c r="G380" s="15"/>
      <c r="H380" s="15"/>
      <c r="I380" s="15"/>
      <c r="J380" s="15"/>
      <c r="K380" s="15"/>
      <c r="L380" s="15"/>
      <c r="M380" s="15"/>
      <c r="N380" s="15"/>
      <c r="O380" s="15"/>
      <c r="P380" s="15"/>
      <c r="Q380" s="15"/>
      <c r="R380" s="15"/>
      <c r="S380" s="15"/>
      <c r="T380" s="15"/>
      <c r="U380" s="15"/>
    </row>
    <row r="381" spans="1:21">
      <c r="A381" s="15"/>
      <c r="B381" s="15"/>
      <c r="C381" s="15"/>
      <c r="D381" s="15"/>
      <c r="E381" s="15"/>
      <c r="F381" s="15"/>
      <c r="G381" s="15"/>
      <c r="H381" s="15"/>
      <c r="I381" s="15"/>
      <c r="J381" s="15"/>
      <c r="K381" s="15"/>
      <c r="L381" s="15"/>
      <c r="M381" s="15"/>
      <c r="N381" s="15"/>
      <c r="O381" s="15"/>
      <c r="P381" s="15"/>
      <c r="Q381" s="15"/>
      <c r="R381" s="15"/>
      <c r="S381" s="15"/>
      <c r="T381" s="15"/>
      <c r="U381" s="15"/>
    </row>
    <row r="382" spans="1:21">
      <c r="A382" s="15"/>
      <c r="B382" s="15"/>
      <c r="C382" s="15"/>
      <c r="D382" s="15"/>
      <c r="E382" s="15"/>
      <c r="F382" s="15"/>
      <c r="G382" s="15"/>
      <c r="H382" s="15"/>
      <c r="I382" s="15"/>
      <c r="J382" s="15"/>
      <c r="K382" s="15"/>
      <c r="L382" s="15"/>
      <c r="M382" s="15"/>
      <c r="N382" s="15"/>
      <c r="O382" s="15"/>
      <c r="P382" s="15"/>
      <c r="Q382" s="15"/>
      <c r="R382" s="15"/>
      <c r="S382" s="15"/>
      <c r="T382" s="15"/>
      <c r="U382" s="15"/>
    </row>
    <row r="383" spans="1:21">
      <c r="A383" s="15"/>
      <c r="B383" s="15"/>
      <c r="C383" s="15"/>
      <c r="D383" s="15"/>
      <c r="E383" s="15"/>
      <c r="F383" s="15"/>
      <c r="G383" s="15"/>
      <c r="H383" s="15"/>
      <c r="I383" s="15"/>
      <c r="J383" s="15"/>
      <c r="K383" s="15"/>
      <c r="L383" s="15"/>
      <c r="M383" s="15"/>
      <c r="N383" s="15"/>
      <c r="O383" s="15"/>
      <c r="P383" s="15"/>
      <c r="Q383" s="15"/>
      <c r="R383" s="15"/>
      <c r="S383" s="15"/>
      <c r="T383" s="15"/>
      <c r="U383" s="15"/>
    </row>
    <row r="384" spans="1:21">
      <c r="A384" s="15"/>
      <c r="B384" s="15"/>
      <c r="C384" s="15"/>
      <c r="D384" s="15"/>
      <c r="E384" s="15"/>
      <c r="F384" s="15"/>
      <c r="G384" s="15"/>
      <c r="H384" s="15"/>
      <c r="I384" s="15"/>
      <c r="J384" s="15"/>
      <c r="K384" s="15"/>
      <c r="L384" s="15"/>
      <c r="M384" s="15"/>
      <c r="N384" s="15"/>
      <c r="O384" s="15"/>
      <c r="P384" s="15"/>
      <c r="Q384" s="15"/>
      <c r="R384" s="15"/>
      <c r="S384" s="15"/>
      <c r="T384" s="15"/>
      <c r="U384" s="15"/>
    </row>
    <row r="385" spans="1:21">
      <c r="A385" s="15"/>
      <c r="B385" s="15"/>
      <c r="C385" s="15"/>
      <c r="D385" s="15"/>
      <c r="E385" s="15"/>
      <c r="F385" s="15"/>
      <c r="G385" s="15"/>
      <c r="H385" s="15"/>
      <c r="I385" s="15"/>
      <c r="J385" s="15"/>
      <c r="K385" s="15"/>
      <c r="L385" s="15"/>
      <c r="M385" s="15"/>
      <c r="N385" s="15"/>
      <c r="O385" s="15"/>
      <c r="P385" s="15"/>
      <c r="Q385" s="15"/>
      <c r="R385" s="15"/>
      <c r="S385" s="15"/>
      <c r="T385" s="15"/>
      <c r="U385" s="15"/>
    </row>
    <row r="386" spans="1:21">
      <c r="A386" s="15"/>
      <c r="B386" s="15"/>
      <c r="C386" s="15"/>
      <c r="D386" s="15"/>
      <c r="E386" s="15"/>
      <c r="F386" s="15"/>
      <c r="G386" s="15"/>
      <c r="H386" s="15"/>
      <c r="I386" s="15"/>
      <c r="J386" s="15"/>
      <c r="K386" s="15"/>
      <c r="L386" s="15"/>
      <c r="M386" s="15"/>
      <c r="N386" s="15"/>
      <c r="O386" s="15"/>
      <c r="P386" s="15"/>
      <c r="Q386" s="15"/>
      <c r="R386" s="15"/>
      <c r="S386" s="15"/>
      <c r="T386" s="15"/>
      <c r="U386" s="15"/>
    </row>
    <row r="387" spans="1:21">
      <c r="A387" s="15"/>
      <c r="B387" s="15"/>
      <c r="C387" s="15"/>
      <c r="D387" s="15"/>
      <c r="E387" s="15"/>
      <c r="F387" s="15"/>
      <c r="G387" s="15"/>
      <c r="H387" s="15"/>
      <c r="I387" s="15"/>
      <c r="J387" s="15"/>
      <c r="K387" s="15"/>
      <c r="L387" s="15"/>
      <c r="M387" s="15"/>
      <c r="N387" s="15"/>
      <c r="O387" s="15"/>
      <c r="P387" s="15"/>
      <c r="Q387" s="15"/>
      <c r="R387" s="15"/>
      <c r="S387" s="15"/>
      <c r="T387" s="15"/>
      <c r="U387" s="15"/>
    </row>
    <row r="388" spans="1:21">
      <c r="A388" s="15"/>
      <c r="B388" s="15"/>
      <c r="C388" s="15"/>
      <c r="D388" s="15"/>
      <c r="E388" s="15"/>
      <c r="F388" s="15"/>
      <c r="G388" s="15"/>
      <c r="H388" s="15"/>
      <c r="I388" s="15"/>
      <c r="J388" s="15"/>
      <c r="K388" s="15"/>
      <c r="L388" s="15"/>
      <c r="M388" s="15"/>
      <c r="N388" s="15"/>
      <c r="O388" s="15"/>
      <c r="P388" s="15"/>
      <c r="Q388" s="15"/>
      <c r="R388" s="15"/>
      <c r="S388" s="15"/>
      <c r="T388" s="15"/>
      <c r="U388" s="15"/>
    </row>
    <row r="389" spans="1:21">
      <c r="A389" s="15"/>
      <c r="B389" s="15"/>
      <c r="C389" s="15"/>
      <c r="D389" s="15"/>
      <c r="E389" s="15"/>
      <c r="F389" s="15"/>
      <c r="G389" s="15"/>
      <c r="H389" s="15"/>
      <c r="I389" s="15"/>
      <c r="J389" s="15"/>
      <c r="K389" s="15"/>
      <c r="L389" s="15"/>
      <c r="M389" s="15"/>
      <c r="N389" s="15"/>
      <c r="O389" s="15"/>
      <c r="P389" s="15"/>
      <c r="Q389" s="15"/>
      <c r="R389" s="15"/>
      <c r="S389" s="15"/>
      <c r="T389" s="15"/>
      <c r="U389" s="15"/>
    </row>
    <row r="390" spans="1:21">
      <c r="A390" s="15"/>
      <c r="B390" s="15"/>
      <c r="C390" s="15"/>
      <c r="D390" s="15"/>
      <c r="E390" s="15"/>
      <c r="F390" s="15"/>
      <c r="G390" s="15"/>
      <c r="H390" s="15"/>
      <c r="I390" s="15"/>
      <c r="J390" s="15"/>
      <c r="K390" s="15"/>
      <c r="L390" s="15"/>
      <c r="M390" s="15"/>
      <c r="N390" s="15"/>
      <c r="O390" s="15"/>
      <c r="P390" s="15"/>
      <c r="Q390" s="15"/>
      <c r="R390" s="15"/>
      <c r="S390" s="15"/>
      <c r="T390" s="15"/>
      <c r="U390" s="15"/>
    </row>
    <row r="391" spans="1:21">
      <c r="A391" s="15"/>
      <c r="B391" s="15"/>
      <c r="C391" s="15"/>
      <c r="D391" s="15"/>
      <c r="E391" s="15"/>
      <c r="F391" s="15"/>
      <c r="G391" s="15"/>
      <c r="H391" s="15"/>
      <c r="I391" s="15"/>
      <c r="J391" s="15"/>
      <c r="K391" s="15"/>
      <c r="L391" s="15"/>
      <c r="M391" s="15"/>
      <c r="N391" s="15"/>
      <c r="O391" s="15"/>
      <c r="P391" s="15"/>
      <c r="Q391" s="15"/>
      <c r="R391" s="15"/>
      <c r="S391" s="15"/>
      <c r="T391" s="15"/>
      <c r="U391" s="15"/>
    </row>
    <row r="392" spans="1:21">
      <c r="A392" s="15"/>
      <c r="B392" s="15"/>
      <c r="C392" s="15"/>
      <c r="D392" s="15"/>
      <c r="E392" s="15"/>
      <c r="F392" s="15"/>
      <c r="G392" s="15"/>
      <c r="H392" s="15"/>
      <c r="I392" s="15"/>
      <c r="J392" s="15"/>
      <c r="K392" s="15"/>
      <c r="L392" s="15"/>
      <c r="M392" s="15"/>
      <c r="N392" s="15"/>
      <c r="O392" s="15"/>
      <c r="P392" s="15"/>
      <c r="Q392" s="15"/>
      <c r="R392" s="15"/>
      <c r="S392" s="15"/>
      <c r="T392" s="15"/>
      <c r="U392" s="15"/>
    </row>
    <row r="393" spans="1:21">
      <c r="A393" s="15"/>
      <c r="B393" s="15"/>
      <c r="C393" s="15"/>
      <c r="D393" s="15"/>
      <c r="E393" s="15"/>
      <c r="F393" s="15"/>
      <c r="G393" s="15"/>
      <c r="H393" s="15"/>
      <c r="I393" s="15"/>
      <c r="J393" s="15"/>
      <c r="K393" s="15"/>
      <c r="L393" s="15"/>
      <c r="M393" s="15"/>
      <c r="N393" s="15"/>
      <c r="O393" s="15"/>
      <c r="P393" s="15"/>
      <c r="Q393" s="15"/>
      <c r="R393" s="15"/>
      <c r="S393" s="15"/>
      <c r="T393" s="15"/>
      <c r="U393" s="15"/>
    </row>
    <row r="394" spans="1:21">
      <c r="A394" s="15"/>
      <c r="B394" s="15"/>
      <c r="C394" s="15"/>
      <c r="D394" s="15"/>
      <c r="E394" s="15"/>
      <c r="F394" s="15"/>
      <c r="G394" s="15"/>
      <c r="H394" s="15"/>
      <c r="I394" s="15"/>
      <c r="J394" s="15"/>
      <c r="K394" s="15"/>
      <c r="L394" s="15"/>
      <c r="M394" s="15"/>
      <c r="N394" s="15"/>
      <c r="O394" s="15"/>
      <c r="P394" s="15"/>
      <c r="Q394" s="15"/>
      <c r="R394" s="15"/>
      <c r="S394" s="15"/>
      <c r="T394" s="15"/>
      <c r="U394" s="15"/>
    </row>
    <row r="395" spans="1:21">
      <c r="A395" s="15"/>
      <c r="B395" s="15"/>
      <c r="C395" s="15"/>
      <c r="D395" s="15"/>
      <c r="E395" s="15"/>
      <c r="F395" s="15"/>
      <c r="G395" s="15"/>
      <c r="H395" s="15"/>
      <c r="I395" s="15"/>
      <c r="J395" s="15"/>
      <c r="K395" s="15"/>
      <c r="L395" s="15"/>
      <c r="M395" s="15"/>
      <c r="N395" s="15"/>
      <c r="O395" s="15"/>
      <c r="P395" s="15"/>
      <c r="Q395" s="15"/>
      <c r="R395" s="15"/>
      <c r="S395" s="15"/>
      <c r="T395" s="15"/>
      <c r="U395" s="15"/>
    </row>
    <row r="396" spans="1:21">
      <c r="A396" s="15"/>
      <c r="B396" s="15"/>
      <c r="C396" s="15"/>
      <c r="D396" s="15"/>
      <c r="E396" s="15"/>
      <c r="F396" s="15"/>
      <c r="G396" s="15"/>
      <c r="H396" s="15"/>
      <c r="I396" s="15"/>
      <c r="J396" s="15"/>
      <c r="K396" s="15"/>
      <c r="L396" s="15"/>
      <c r="M396" s="15"/>
      <c r="N396" s="15"/>
      <c r="O396" s="15"/>
      <c r="P396" s="15"/>
      <c r="Q396" s="15"/>
      <c r="R396" s="15"/>
      <c r="S396" s="15"/>
      <c r="T396" s="15"/>
      <c r="U396" s="15"/>
    </row>
    <row r="397" spans="1:21">
      <c r="A397" s="15"/>
      <c r="B397" s="15"/>
      <c r="C397" s="15"/>
      <c r="D397" s="15"/>
      <c r="E397" s="15"/>
      <c r="F397" s="15"/>
      <c r="G397" s="15"/>
      <c r="H397" s="15"/>
      <c r="I397" s="15"/>
      <c r="J397" s="15"/>
      <c r="K397" s="15"/>
      <c r="L397" s="15"/>
      <c r="M397" s="15"/>
      <c r="N397" s="15"/>
      <c r="O397" s="15"/>
      <c r="P397" s="15"/>
      <c r="Q397" s="15"/>
      <c r="R397" s="15"/>
      <c r="S397" s="15"/>
      <c r="T397" s="15"/>
      <c r="U397" s="15"/>
    </row>
    <row r="398" spans="1:21">
      <c r="A398" s="15"/>
      <c r="B398" s="15"/>
      <c r="C398" s="15"/>
      <c r="D398" s="15"/>
      <c r="E398" s="15"/>
      <c r="F398" s="15"/>
      <c r="G398" s="15"/>
      <c r="H398" s="15"/>
      <c r="I398" s="15"/>
      <c r="J398" s="15"/>
      <c r="K398" s="15"/>
      <c r="L398" s="15"/>
      <c r="M398" s="15"/>
      <c r="N398" s="15"/>
      <c r="O398" s="15"/>
      <c r="P398" s="15"/>
      <c r="Q398" s="15"/>
      <c r="R398" s="15"/>
      <c r="S398" s="15"/>
      <c r="T398" s="15"/>
      <c r="U398" s="15"/>
    </row>
    <row r="399" spans="1:21">
      <c r="A399" s="15"/>
      <c r="B399" s="15"/>
      <c r="C399" s="15"/>
      <c r="D399" s="15"/>
      <c r="E399" s="15"/>
      <c r="F399" s="15"/>
      <c r="G399" s="15"/>
      <c r="H399" s="15"/>
      <c r="I399" s="15"/>
      <c r="J399" s="15"/>
      <c r="K399" s="15"/>
      <c r="L399" s="15"/>
      <c r="M399" s="15"/>
      <c r="N399" s="15"/>
      <c r="O399" s="15"/>
      <c r="P399" s="15"/>
      <c r="Q399" s="15"/>
      <c r="R399" s="15"/>
      <c r="S399" s="15"/>
      <c r="T399" s="15"/>
      <c r="U399" s="15"/>
    </row>
    <row r="400" spans="1:21">
      <c r="A400" s="15"/>
      <c r="B400" s="15"/>
      <c r="C400" s="15"/>
      <c r="D400" s="15"/>
      <c r="E400" s="15"/>
      <c r="F400" s="15"/>
      <c r="G400" s="15"/>
      <c r="H400" s="15"/>
      <c r="I400" s="15"/>
      <c r="J400" s="15"/>
      <c r="K400" s="15"/>
      <c r="L400" s="15"/>
      <c r="M400" s="15"/>
      <c r="N400" s="15"/>
      <c r="O400" s="15"/>
      <c r="P400" s="15"/>
      <c r="Q400" s="15"/>
      <c r="R400" s="15"/>
      <c r="S400" s="15"/>
      <c r="T400" s="15"/>
      <c r="U400" s="15"/>
    </row>
    <row r="401" spans="1:21">
      <c r="A401" s="15"/>
      <c r="B401" s="15"/>
      <c r="C401" s="15"/>
      <c r="D401" s="15"/>
      <c r="E401" s="15"/>
      <c r="F401" s="15"/>
      <c r="G401" s="15"/>
      <c r="H401" s="15"/>
      <c r="I401" s="15"/>
      <c r="J401" s="15"/>
      <c r="K401" s="15"/>
      <c r="L401" s="15"/>
      <c r="M401" s="15"/>
      <c r="N401" s="15"/>
      <c r="O401" s="15"/>
      <c r="P401" s="15"/>
      <c r="Q401" s="15"/>
      <c r="R401" s="15"/>
      <c r="S401" s="15"/>
      <c r="T401" s="15"/>
      <c r="U401" s="15"/>
    </row>
    <row r="402" spans="1:21">
      <c r="A402" s="15"/>
      <c r="B402" s="15"/>
      <c r="C402" s="15"/>
      <c r="D402" s="15"/>
      <c r="E402" s="15"/>
      <c r="F402" s="15"/>
      <c r="G402" s="15"/>
      <c r="H402" s="15"/>
      <c r="I402" s="15"/>
      <c r="J402" s="15"/>
      <c r="K402" s="15"/>
      <c r="L402" s="15"/>
      <c r="M402" s="15"/>
      <c r="N402" s="15"/>
      <c r="O402" s="15"/>
      <c r="P402" s="15"/>
      <c r="Q402" s="15"/>
      <c r="R402" s="15"/>
      <c r="S402" s="15"/>
      <c r="T402" s="15"/>
      <c r="U402" s="15"/>
    </row>
    <row r="403" spans="1:21">
      <c r="A403" s="15"/>
      <c r="B403" s="15"/>
      <c r="C403" s="15"/>
      <c r="D403" s="15"/>
      <c r="E403" s="15"/>
      <c r="F403" s="15"/>
      <c r="G403" s="15"/>
      <c r="H403" s="15"/>
      <c r="I403" s="15"/>
      <c r="J403" s="15"/>
      <c r="K403" s="15"/>
      <c r="L403" s="15"/>
      <c r="M403" s="15"/>
      <c r="N403" s="15"/>
      <c r="O403" s="15"/>
      <c r="P403" s="15"/>
      <c r="Q403" s="15"/>
      <c r="R403" s="15"/>
      <c r="S403" s="15"/>
      <c r="T403" s="15"/>
      <c r="U403" s="15"/>
    </row>
    <row r="404" spans="1:21">
      <c r="A404" s="15"/>
      <c r="B404" s="15"/>
      <c r="C404" s="15"/>
      <c r="D404" s="15"/>
      <c r="E404" s="15"/>
      <c r="F404" s="15"/>
      <c r="G404" s="15"/>
      <c r="H404" s="15"/>
      <c r="I404" s="15"/>
      <c r="J404" s="15"/>
      <c r="K404" s="15"/>
      <c r="L404" s="15"/>
      <c r="M404" s="15"/>
      <c r="N404" s="15"/>
      <c r="O404" s="15"/>
      <c r="P404" s="15"/>
      <c r="Q404" s="15"/>
      <c r="R404" s="15"/>
      <c r="S404" s="15"/>
      <c r="T404" s="15"/>
      <c r="U404" s="15"/>
    </row>
    <row r="405" spans="1:21">
      <c r="A405" s="15"/>
      <c r="B405" s="15"/>
      <c r="C405" s="15"/>
      <c r="D405" s="15"/>
      <c r="E405" s="15"/>
      <c r="F405" s="15"/>
      <c r="G405" s="15"/>
      <c r="H405" s="15"/>
      <c r="I405" s="15"/>
      <c r="J405" s="15"/>
      <c r="K405" s="15"/>
      <c r="L405" s="15"/>
      <c r="M405" s="15"/>
      <c r="N405" s="15"/>
      <c r="O405" s="15"/>
      <c r="P405" s="15"/>
      <c r="Q405" s="15"/>
      <c r="R405" s="15"/>
      <c r="S405" s="15"/>
      <c r="T405" s="15"/>
      <c r="U405" s="15"/>
    </row>
    <row r="406" spans="1:21">
      <c r="A406" s="15"/>
      <c r="B406" s="15"/>
      <c r="C406" s="15"/>
      <c r="D406" s="15"/>
      <c r="E406" s="15"/>
      <c r="F406" s="15"/>
      <c r="G406" s="15"/>
      <c r="H406" s="15"/>
      <c r="I406" s="15"/>
      <c r="J406" s="15"/>
      <c r="K406" s="15"/>
      <c r="L406" s="15"/>
      <c r="M406" s="15"/>
      <c r="N406" s="15"/>
      <c r="O406" s="15"/>
      <c r="P406" s="15"/>
      <c r="Q406" s="15"/>
      <c r="R406" s="15"/>
      <c r="S406" s="15"/>
      <c r="T406" s="15"/>
      <c r="U406" s="15"/>
    </row>
    <row r="407" spans="1:21">
      <c r="A407" s="15"/>
      <c r="B407" s="15"/>
      <c r="C407" s="15"/>
      <c r="D407" s="15"/>
      <c r="E407" s="15"/>
      <c r="F407" s="15"/>
      <c r="G407" s="15"/>
      <c r="H407" s="15"/>
      <c r="I407" s="15"/>
      <c r="J407" s="15"/>
      <c r="K407" s="15"/>
      <c r="L407" s="15"/>
      <c r="M407" s="15"/>
      <c r="N407" s="15"/>
      <c r="O407" s="15"/>
      <c r="P407" s="15"/>
      <c r="Q407" s="15"/>
      <c r="R407" s="15"/>
      <c r="S407" s="15"/>
      <c r="T407" s="15"/>
      <c r="U407" s="15"/>
    </row>
    <row r="408" spans="1:21">
      <c r="A408" s="15"/>
      <c r="B408" s="15"/>
      <c r="C408" s="15"/>
      <c r="D408" s="15"/>
      <c r="E408" s="15"/>
      <c r="F408" s="15"/>
      <c r="G408" s="15"/>
      <c r="H408" s="15"/>
      <c r="I408" s="15"/>
      <c r="J408" s="15"/>
      <c r="K408" s="15"/>
      <c r="L408" s="15"/>
      <c r="M408" s="15"/>
      <c r="N408" s="15"/>
      <c r="O408" s="15"/>
      <c r="P408" s="15"/>
      <c r="Q408" s="15"/>
      <c r="R408" s="15"/>
      <c r="S408" s="15"/>
      <c r="T408" s="15"/>
      <c r="U408" s="15"/>
    </row>
    <row r="409" spans="1:21">
      <c r="A409" s="15"/>
      <c r="B409" s="15"/>
      <c r="C409" s="15"/>
      <c r="D409" s="15"/>
      <c r="E409" s="15"/>
      <c r="F409" s="15"/>
      <c r="G409" s="15"/>
      <c r="H409" s="15"/>
      <c r="I409" s="15"/>
      <c r="J409" s="15"/>
      <c r="K409" s="15"/>
      <c r="L409" s="15"/>
      <c r="M409" s="15"/>
      <c r="N409" s="15"/>
      <c r="O409" s="15"/>
      <c r="P409" s="15"/>
      <c r="Q409" s="15"/>
      <c r="R409" s="15"/>
      <c r="S409" s="15"/>
      <c r="T409" s="15"/>
      <c r="U409" s="15"/>
    </row>
    <row r="410" spans="1:21">
      <c r="A410" s="15"/>
      <c r="B410" s="15"/>
      <c r="C410" s="15"/>
      <c r="D410" s="15"/>
      <c r="E410" s="15"/>
      <c r="F410" s="15"/>
      <c r="G410" s="15"/>
      <c r="H410" s="15"/>
      <c r="I410" s="15"/>
      <c r="J410" s="15"/>
      <c r="K410" s="15"/>
      <c r="L410" s="15"/>
      <c r="M410" s="15"/>
      <c r="N410" s="15"/>
      <c r="O410" s="15"/>
      <c r="P410" s="15"/>
      <c r="Q410" s="15"/>
      <c r="R410" s="15"/>
      <c r="S410" s="15"/>
      <c r="T410" s="15"/>
      <c r="U410" s="15"/>
    </row>
    <row r="411" spans="1:21">
      <c r="A411" s="15"/>
      <c r="B411" s="15"/>
      <c r="C411" s="15"/>
      <c r="D411" s="15"/>
      <c r="E411" s="15"/>
      <c r="F411" s="15"/>
      <c r="G411" s="15"/>
      <c r="H411" s="15"/>
      <c r="I411" s="15"/>
      <c r="J411" s="15"/>
      <c r="K411" s="15"/>
      <c r="L411" s="15"/>
      <c r="M411" s="15"/>
      <c r="N411" s="15"/>
      <c r="O411" s="15"/>
      <c r="P411" s="15"/>
      <c r="Q411" s="15"/>
      <c r="R411" s="15"/>
      <c r="S411" s="15"/>
      <c r="T411" s="15"/>
      <c r="U411" s="15"/>
    </row>
    <row r="412" spans="1:21">
      <c r="A412" s="15"/>
      <c r="B412" s="15"/>
      <c r="C412" s="15"/>
      <c r="D412" s="15"/>
      <c r="E412" s="15"/>
      <c r="F412" s="15"/>
      <c r="G412" s="15"/>
      <c r="H412" s="15"/>
      <c r="I412" s="15"/>
      <c r="J412" s="15"/>
      <c r="K412" s="15"/>
      <c r="L412" s="15"/>
      <c r="M412" s="15"/>
      <c r="N412" s="15"/>
      <c r="O412" s="15"/>
      <c r="P412" s="15"/>
      <c r="Q412" s="15"/>
      <c r="R412" s="15"/>
      <c r="S412" s="15"/>
      <c r="T412" s="15"/>
      <c r="U412" s="15"/>
    </row>
    <row r="413" spans="1:21">
      <c r="A413" s="15"/>
      <c r="B413" s="15"/>
      <c r="C413" s="15"/>
      <c r="D413" s="15"/>
      <c r="E413" s="15"/>
      <c r="F413" s="15"/>
      <c r="G413" s="15"/>
      <c r="H413" s="15"/>
      <c r="I413" s="15"/>
      <c r="J413" s="15"/>
      <c r="K413" s="15"/>
      <c r="L413" s="15"/>
      <c r="M413" s="15"/>
      <c r="N413" s="15"/>
      <c r="O413" s="15"/>
      <c r="P413" s="15"/>
      <c r="Q413" s="15"/>
      <c r="R413" s="15"/>
      <c r="S413" s="15"/>
      <c r="T413" s="15"/>
      <c r="U413" s="15"/>
    </row>
    <row r="414" spans="1:21">
      <c r="A414" s="15"/>
      <c r="B414" s="15"/>
      <c r="C414" s="15"/>
      <c r="D414" s="15"/>
      <c r="E414" s="15"/>
      <c r="F414" s="15"/>
      <c r="G414" s="15"/>
      <c r="H414" s="15"/>
      <c r="I414" s="15"/>
      <c r="J414" s="15"/>
      <c r="K414" s="15"/>
      <c r="L414" s="15"/>
      <c r="M414" s="15"/>
      <c r="N414" s="15"/>
      <c r="O414" s="15"/>
      <c r="P414" s="15"/>
      <c r="Q414" s="15"/>
      <c r="R414" s="15"/>
      <c r="S414" s="15"/>
      <c r="T414" s="15"/>
      <c r="U414" s="15"/>
    </row>
    <row r="415" spans="1:21">
      <c r="A415" s="15"/>
      <c r="B415" s="15"/>
      <c r="C415" s="15"/>
      <c r="D415" s="15"/>
      <c r="E415" s="15"/>
      <c r="F415" s="15"/>
      <c r="G415" s="15"/>
      <c r="H415" s="15"/>
      <c r="I415" s="15"/>
      <c r="J415" s="15"/>
      <c r="K415" s="15"/>
      <c r="L415" s="15"/>
      <c r="M415" s="15"/>
      <c r="N415" s="15"/>
      <c r="O415" s="15"/>
      <c r="P415" s="15"/>
      <c r="Q415" s="15"/>
      <c r="R415" s="15"/>
      <c r="S415" s="15"/>
      <c r="T415" s="15"/>
      <c r="U415" s="15"/>
    </row>
    <row r="416" spans="1:21">
      <c r="A416" s="15"/>
      <c r="B416" s="15"/>
      <c r="C416" s="15"/>
      <c r="D416" s="15"/>
      <c r="E416" s="15"/>
      <c r="F416" s="15"/>
      <c r="G416" s="15"/>
      <c r="H416" s="15"/>
      <c r="I416" s="15"/>
      <c r="J416" s="15"/>
      <c r="K416" s="15"/>
      <c r="L416" s="15"/>
      <c r="M416" s="15"/>
      <c r="N416" s="15"/>
      <c r="O416" s="15"/>
      <c r="P416" s="15"/>
      <c r="Q416" s="15"/>
      <c r="R416" s="15"/>
      <c r="S416" s="15"/>
      <c r="T416" s="15"/>
      <c r="U416" s="15"/>
    </row>
    <row r="417" spans="1:21">
      <c r="A417" s="15"/>
      <c r="B417" s="15"/>
      <c r="C417" s="15"/>
      <c r="D417" s="15"/>
      <c r="E417" s="15"/>
      <c r="F417" s="15"/>
      <c r="G417" s="15"/>
      <c r="H417" s="15"/>
      <c r="I417" s="15"/>
      <c r="J417" s="15"/>
      <c r="K417" s="15"/>
      <c r="L417" s="15"/>
      <c r="M417" s="15"/>
      <c r="N417" s="15"/>
      <c r="O417" s="15"/>
      <c r="P417" s="15"/>
      <c r="Q417" s="15"/>
      <c r="R417" s="15"/>
      <c r="S417" s="15"/>
      <c r="T417" s="15"/>
      <c r="U417" s="15"/>
    </row>
    <row r="418" spans="1:21">
      <c r="A418" s="15"/>
      <c r="B418" s="15"/>
      <c r="C418" s="15"/>
      <c r="D418" s="15"/>
      <c r="E418" s="15"/>
      <c r="F418" s="15"/>
      <c r="G418" s="15"/>
      <c r="H418" s="15"/>
      <c r="I418" s="15"/>
      <c r="J418" s="15"/>
      <c r="K418" s="15"/>
      <c r="L418" s="15"/>
      <c r="M418" s="15"/>
      <c r="N418" s="15"/>
      <c r="O418" s="15"/>
      <c r="P418" s="15"/>
      <c r="Q418" s="15"/>
      <c r="R418" s="15"/>
      <c r="S418" s="15"/>
      <c r="T418" s="15"/>
      <c r="U418" s="15"/>
    </row>
    <row r="419" spans="1:21">
      <c r="A419" s="15"/>
      <c r="B419" s="15"/>
      <c r="C419" s="15"/>
      <c r="D419" s="15"/>
      <c r="E419" s="15"/>
      <c r="F419" s="15"/>
      <c r="G419" s="15"/>
      <c r="H419" s="15"/>
      <c r="I419" s="15"/>
      <c r="J419" s="15"/>
      <c r="K419" s="15"/>
      <c r="L419" s="15"/>
      <c r="M419" s="15"/>
      <c r="N419" s="15"/>
      <c r="O419" s="15"/>
      <c r="P419" s="15"/>
      <c r="Q419" s="15"/>
      <c r="R419" s="15"/>
      <c r="S419" s="15"/>
      <c r="T419" s="15"/>
      <c r="U419" s="15"/>
    </row>
    <row r="420" spans="1:21">
      <c r="A420" s="15"/>
      <c r="B420" s="15"/>
      <c r="C420" s="15"/>
      <c r="D420" s="15"/>
      <c r="E420" s="15"/>
      <c r="F420" s="15"/>
      <c r="G420" s="15"/>
      <c r="H420" s="15"/>
      <c r="I420" s="15"/>
      <c r="J420" s="15"/>
      <c r="K420" s="15"/>
      <c r="L420" s="15"/>
      <c r="M420" s="15"/>
      <c r="N420" s="15"/>
      <c r="O420" s="15"/>
      <c r="P420" s="15"/>
      <c r="Q420" s="15"/>
      <c r="R420" s="15"/>
      <c r="S420" s="15"/>
      <c r="T420" s="15"/>
      <c r="U420" s="15"/>
    </row>
    <row r="421" spans="1:21">
      <c r="A421" s="15"/>
      <c r="B421" s="15"/>
      <c r="C421" s="15"/>
      <c r="D421" s="15"/>
      <c r="E421" s="15"/>
      <c r="F421" s="15"/>
      <c r="G421" s="15"/>
      <c r="H421" s="15"/>
      <c r="I421" s="15"/>
      <c r="J421" s="15"/>
      <c r="K421" s="15"/>
      <c r="L421" s="15"/>
      <c r="M421" s="15"/>
      <c r="N421" s="15"/>
      <c r="O421" s="15"/>
      <c r="P421" s="15"/>
      <c r="Q421" s="15"/>
      <c r="R421" s="15"/>
      <c r="S421" s="15"/>
      <c r="T421" s="15"/>
      <c r="U421" s="15"/>
    </row>
    <row r="422" spans="1:21">
      <c r="A422" s="15"/>
      <c r="B422" s="15"/>
      <c r="C422" s="15"/>
      <c r="D422" s="15"/>
      <c r="E422" s="15"/>
      <c r="F422" s="15"/>
      <c r="G422" s="15"/>
      <c r="H422" s="15"/>
      <c r="I422" s="15"/>
      <c r="J422" s="15"/>
      <c r="K422" s="15"/>
      <c r="L422" s="15"/>
      <c r="M422" s="15"/>
      <c r="N422" s="15"/>
      <c r="O422" s="15"/>
      <c r="P422" s="15"/>
      <c r="Q422" s="15"/>
      <c r="R422" s="15"/>
      <c r="S422" s="15"/>
      <c r="T422" s="15"/>
      <c r="U422" s="15"/>
    </row>
    <row r="423" spans="1:21">
      <c r="A423" s="15"/>
      <c r="B423" s="15"/>
      <c r="C423" s="15"/>
      <c r="D423" s="15"/>
      <c r="E423" s="15"/>
      <c r="F423" s="15"/>
      <c r="G423" s="15"/>
      <c r="H423" s="15"/>
      <c r="I423" s="15"/>
      <c r="J423" s="15"/>
      <c r="K423" s="15"/>
      <c r="L423" s="15"/>
      <c r="M423" s="15"/>
      <c r="N423" s="15"/>
      <c r="O423" s="15"/>
      <c r="P423" s="15"/>
      <c r="Q423" s="15"/>
      <c r="R423" s="15"/>
      <c r="S423" s="15"/>
      <c r="T423" s="15"/>
      <c r="U423" s="15"/>
    </row>
    <row r="424" spans="1:21">
      <c r="A424" s="15"/>
      <c r="B424" s="15"/>
      <c r="C424" s="15"/>
      <c r="D424" s="15"/>
      <c r="E424" s="15"/>
      <c r="F424" s="15"/>
      <c r="G424" s="15"/>
      <c r="H424" s="15"/>
      <c r="I424" s="15"/>
      <c r="J424" s="15"/>
      <c r="K424" s="15"/>
      <c r="L424" s="15"/>
      <c r="M424" s="15"/>
      <c r="N424" s="15"/>
      <c r="O424" s="15"/>
      <c r="P424" s="15"/>
      <c r="Q424" s="15"/>
      <c r="R424" s="15"/>
      <c r="S424" s="15"/>
      <c r="T424" s="15"/>
      <c r="U424" s="15"/>
    </row>
    <row r="425" spans="1:21">
      <c r="A425" s="15"/>
      <c r="B425" s="15"/>
      <c r="C425" s="15"/>
      <c r="D425" s="15"/>
      <c r="E425" s="15"/>
      <c r="F425" s="15"/>
      <c r="G425" s="15"/>
      <c r="H425" s="15"/>
      <c r="I425" s="15"/>
      <c r="J425" s="15"/>
      <c r="K425" s="15"/>
      <c r="L425" s="15"/>
      <c r="M425" s="15"/>
      <c r="N425" s="15"/>
      <c r="O425" s="15"/>
      <c r="P425" s="15"/>
      <c r="Q425" s="15"/>
      <c r="R425" s="15"/>
      <c r="S425" s="15"/>
      <c r="T425" s="15"/>
      <c r="U425" s="15"/>
    </row>
    <row r="426" spans="1:21">
      <c r="A426" s="15"/>
      <c r="B426" s="15"/>
      <c r="C426" s="15"/>
      <c r="D426" s="15"/>
      <c r="E426" s="15"/>
      <c r="F426" s="15"/>
      <c r="G426" s="15"/>
      <c r="H426" s="15"/>
      <c r="I426" s="15"/>
      <c r="J426" s="15"/>
      <c r="K426" s="15"/>
      <c r="L426" s="15"/>
      <c r="M426" s="15"/>
      <c r="N426" s="15"/>
      <c r="O426" s="15"/>
      <c r="P426" s="15"/>
      <c r="Q426" s="15"/>
      <c r="R426" s="15"/>
      <c r="S426" s="15"/>
      <c r="T426" s="15"/>
      <c r="U426" s="15"/>
    </row>
    <row r="427" spans="1:21">
      <c r="A427" s="15"/>
      <c r="B427" s="15"/>
      <c r="C427" s="15"/>
      <c r="D427" s="15"/>
      <c r="E427" s="15"/>
      <c r="F427" s="15"/>
      <c r="G427" s="15"/>
      <c r="H427" s="15"/>
      <c r="I427" s="15"/>
      <c r="J427" s="15"/>
      <c r="K427" s="15"/>
      <c r="L427" s="15"/>
      <c r="M427" s="15"/>
      <c r="N427" s="15"/>
      <c r="O427" s="15"/>
      <c r="P427" s="15"/>
      <c r="Q427" s="15"/>
      <c r="R427" s="15"/>
      <c r="S427" s="15"/>
      <c r="T427" s="15"/>
      <c r="U427" s="15"/>
    </row>
    <row r="428" spans="1:21">
      <c r="A428" s="15"/>
      <c r="B428" s="15"/>
      <c r="C428" s="15"/>
      <c r="D428" s="15"/>
      <c r="E428" s="15"/>
      <c r="F428" s="15"/>
      <c r="G428" s="15"/>
      <c r="H428" s="15"/>
      <c r="I428" s="15"/>
      <c r="J428" s="15"/>
      <c r="K428" s="15"/>
      <c r="L428" s="15"/>
      <c r="M428" s="15"/>
      <c r="N428" s="15"/>
      <c r="O428" s="15"/>
      <c r="P428" s="15"/>
      <c r="Q428" s="15"/>
      <c r="R428" s="15"/>
      <c r="S428" s="15"/>
      <c r="T428" s="15"/>
      <c r="U428" s="15"/>
    </row>
    <row r="429" spans="1:21">
      <c r="A429" s="15"/>
      <c r="B429" s="15"/>
      <c r="C429" s="15"/>
      <c r="D429" s="15"/>
      <c r="E429" s="15"/>
      <c r="F429" s="15"/>
      <c r="G429" s="15"/>
      <c r="H429" s="15"/>
      <c r="I429" s="15"/>
      <c r="J429" s="15"/>
      <c r="K429" s="15"/>
      <c r="L429" s="15"/>
      <c r="M429" s="15"/>
      <c r="N429" s="15"/>
      <c r="O429" s="15"/>
      <c r="P429" s="15"/>
      <c r="Q429" s="15"/>
      <c r="R429" s="15"/>
      <c r="S429" s="15"/>
      <c r="T429" s="15"/>
      <c r="U429" s="15"/>
    </row>
    <row r="430" spans="1:21">
      <c r="A430" s="15"/>
      <c r="B430" s="15"/>
      <c r="C430" s="15"/>
      <c r="D430" s="15"/>
      <c r="E430" s="15"/>
      <c r="F430" s="15"/>
      <c r="G430" s="15"/>
      <c r="H430" s="15"/>
      <c r="I430" s="15"/>
      <c r="J430" s="15"/>
      <c r="K430" s="15"/>
      <c r="L430" s="15"/>
      <c r="M430" s="15"/>
      <c r="N430" s="15"/>
      <c r="O430" s="15"/>
      <c r="P430" s="15"/>
      <c r="Q430" s="15"/>
      <c r="R430" s="15"/>
      <c r="S430" s="15"/>
      <c r="T430" s="15"/>
      <c r="U430" s="15"/>
    </row>
    <row r="431" spans="1:21">
      <c r="A431" s="15"/>
      <c r="B431" s="15"/>
      <c r="C431" s="15"/>
      <c r="D431" s="15"/>
      <c r="E431" s="15"/>
      <c r="F431" s="15"/>
      <c r="G431" s="15"/>
      <c r="H431" s="15"/>
      <c r="I431" s="15"/>
      <c r="J431" s="15"/>
      <c r="K431" s="15"/>
      <c r="L431" s="15"/>
      <c r="M431" s="15"/>
      <c r="N431" s="15"/>
      <c r="O431" s="15"/>
      <c r="P431" s="15"/>
      <c r="Q431" s="15"/>
      <c r="R431" s="15"/>
      <c r="S431" s="15"/>
      <c r="T431" s="15"/>
      <c r="U431" s="15"/>
    </row>
    <row r="432" spans="1:21">
      <c r="A432" s="15"/>
      <c r="B432" s="15"/>
      <c r="C432" s="15"/>
      <c r="D432" s="15"/>
      <c r="E432" s="15"/>
      <c r="F432" s="15"/>
      <c r="G432" s="15"/>
      <c r="H432" s="15"/>
      <c r="I432" s="15"/>
      <c r="J432" s="15"/>
      <c r="K432" s="15"/>
      <c r="L432" s="15"/>
      <c r="M432" s="15"/>
      <c r="N432" s="15"/>
      <c r="O432" s="15"/>
      <c r="P432" s="15"/>
      <c r="Q432" s="15"/>
      <c r="R432" s="15"/>
      <c r="S432" s="15"/>
      <c r="T432" s="15"/>
      <c r="U432" s="15"/>
    </row>
    <row r="433" spans="1:21">
      <c r="A433" s="15"/>
      <c r="B433" s="15"/>
      <c r="C433" s="15"/>
      <c r="D433" s="15"/>
      <c r="E433" s="15"/>
      <c r="F433" s="15"/>
      <c r="G433" s="15"/>
      <c r="H433" s="15"/>
      <c r="I433" s="15"/>
      <c r="J433" s="15"/>
      <c r="K433" s="15"/>
      <c r="L433" s="15"/>
      <c r="M433" s="15"/>
      <c r="N433" s="15"/>
      <c r="O433" s="15"/>
      <c r="P433" s="15"/>
      <c r="Q433" s="15"/>
      <c r="R433" s="15"/>
      <c r="S433" s="15"/>
      <c r="T433" s="15"/>
      <c r="U433" s="15"/>
    </row>
    <row r="434" spans="1:21">
      <c r="A434" s="15"/>
      <c r="B434" s="15"/>
      <c r="C434" s="15"/>
      <c r="D434" s="15"/>
      <c r="E434" s="15"/>
      <c r="F434" s="15"/>
      <c r="G434" s="15"/>
      <c r="H434" s="15"/>
      <c r="I434" s="15"/>
      <c r="J434" s="15"/>
      <c r="K434" s="15"/>
      <c r="L434" s="15"/>
      <c r="M434" s="15"/>
      <c r="N434" s="15"/>
      <c r="O434" s="15"/>
      <c r="P434" s="15"/>
      <c r="Q434" s="15"/>
      <c r="R434" s="15"/>
      <c r="S434" s="15"/>
      <c r="T434" s="15"/>
      <c r="U434" s="15"/>
    </row>
    <row r="435" spans="1:21">
      <c r="A435" s="15"/>
      <c r="B435" s="15"/>
      <c r="C435" s="15"/>
      <c r="D435" s="15"/>
      <c r="E435" s="15"/>
      <c r="F435" s="15"/>
      <c r="G435" s="15"/>
      <c r="H435" s="15"/>
      <c r="I435" s="15"/>
      <c r="J435" s="15"/>
      <c r="K435" s="15"/>
      <c r="L435" s="15"/>
      <c r="M435" s="15"/>
      <c r="N435" s="15"/>
      <c r="O435" s="15"/>
      <c r="P435" s="15"/>
      <c r="Q435" s="15"/>
      <c r="R435" s="15"/>
      <c r="S435" s="15"/>
      <c r="T435" s="15"/>
      <c r="U435" s="15"/>
    </row>
    <row r="436" spans="1:21">
      <c r="A436" s="15"/>
      <c r="B436" s="15"/>
      <c r="C436" s="15"/>
      <c r="D436" s="15"/>
      <c r="E436" s="15"/>
      <c r="F436" s="15"/>
      <c r="G436" s="15"/>
      <c r="H436" s="15"/>
      <c r="I436" s="15"/>
      <c r="J436" s="15"/>
      <c r="K436" s="15"/>
      <c r="L436" s="15"/>
      <c r="M436" s="15"/>
      <c r="N436" s="15"/>
      <c r="O436" s="15"/>
      <c r="P436" s="15"/>
      <c r="Q436" s="15"/>
      <c r="R436" s="15"/>
      <c r="S436" s="15"/>
      <c r="T436" s="15"/>
      <c r="U436" s="15"/>
    </row>
    <row r="437" spans="1:21">
      <c r="A437" s="15"/>
      <c r="B437" s="15"/>
      <c r="C437" s="15"/>
      <c r="D437" s="15"/>
      <c r="E437" s="15"/>
      <c r="F437" s="15"/>
      <c r="G437" s="15"/>
      <c r="H437" s="15"/>
      <c r="I437" s="15"/>
      <c r="J437" s="15"/>
      <c r="K437" s="15"/>
      <c r="L437" s="15"/>
      <c r="M437" s="15"/>
      <c r="N437" s="15"/>
      <c r="O437" s="15"/>
      <c r="P437" s="15"/>
      <c r="Q437" s="15"/>
      <c r="R437" s="15"/>
      <c r="S437" s="15"/>
      <c r="T437" s="15"/>
      <c r="U437" s="15"/>
    </row>
    <row r="438" spans="1:21">
      <c r="A438" s="15"/>
      <c r="B438" s="15"/>
      <c r="C438" s="15"/>
      <c r="D438" s="15"/>
      <c r="E438" s="15"/>
      <c r="F438" s="15"/>
      <c r="G438" s="15"/>
      <c r="H438" s="15"/>
      <c r="I438" s="15"/>
      <c r="J438" s="15"/>
      <c r="K438" s="15"/>
      <c r="L438" s="15"/>
      <c r="M438" s="15"/>
      <c r="N438" s="15"/>
      <c r="O438" s="15"/>
      <c r="P438" s="15"/>
      <c r="Q438" s="15"/>
      <c r="R438" s="15"/>
      <c r="S438" s="15"/>
      <c r="T438" s="15"/>
      <c r="U438" s="15"/>
    </row>
    <row r="439" spans="1:21">
      <c r="A439" s="15"/>
      <c r="B439" s="15"/>
      <c r="C439" s="15"/>
      <c r="D439" s="15"/>
      <c r="E439" s="15"/>
      <c r="F439" s="15"/>
      <c r="G439" s="15"/>
      <c r="H439" s="15"/>
      <c r="I439" s="15"/>
      <c r="J439" s="15"/>
      <c r="K439" s="15"/>
      <c r="L439" s="15"/>
      <c r="M439" s="15"/>
      <c r="N439" s="15"/>
      <c r="O439" s="15"/>
      <c r="P439" s="15"/>
      <c r="Q439" s="15"/>
      <c r="R439" s="15"/>
      <c r="S439" s="15"/>
      <c r="T439" s="15"/>
      <c r="U439" s="15"/>
    </row>
    <row r="440" spans="1:21">
      <c r="A440" s="15"/>
      <c r="B440" s="15"/>
      <c r="C440" s="15"/>
      <c r="D440" s="15"/>
      <c r="E440" s="15"/>
      <c r="F440" s="15"/>
      <c r="G440" s="15"/>
      <c r="H440" s="15"/>
      <c r="I440" s="15"/>
      <c r="J440" s="15"/>
      <c r="K440" s="15"/>
      <c r="L440" s="15"/>
      <c r="M440" s="15"/>
      <c r="N440" s="15"/>
      <c r="O440" s="15"/>
      <c r="P440" s="15"/>
      <c r="Q440" s="15"/>
      <c r="R440" s="15"/>
      <c r="S440" s="15"/>
      <c r="T440" s="15"/>
      <c r="U440" s="15"/>
    </row>
    <row r="441" spans="1:21">
      <c r="A441" s="15"/>
      <c r="B441" s="15"/>
      <c r="C441" s="15"/>
      <c r="D441" s="15"/>
      <c r="E441" s="15"/>
      <c r="F441" s="15"/>
      <c r="G441" s="15"/>
      <c r="H441" s="15"/>
      <c r="I441" s="15"/>
      <c r="J441" s="15"/>
      <c r="K441" s="15"/>
      <c r="L441" s="15"/>
      <c r="M441" s="15"/>
      <c r="N441" s="15"/>
      <c r="O441" s="15"/>
      <c r="P441" s="15"/>
      <c r="Q441" s="15"/>
      <c r="R441" s="15"/>
      <c r="S441" s="15"/>
      <c r="T441" s="15"/>
      <c r="U441" s="15"/>
    </row>
    <row r="442" spans="1:21">
      <c r="A442" s="15"/>
      <c r="B442" s="15"/>
      <c r="C442" s="15"/>
      <c r="D442" s="15"/>
      <c r="E442" s="15"/>
      <c r="F442" s="15"/>
      <c r="G442" s="15"/>
      <c r="H442" s="15"/>
      <c r="I442" s="15"/>
      <c r="J442" s="15"/>
      <c r="K442" s="15"/>
      <c r="L442" s="15"/>
      <c r="M442" s="15"/>
      <c r="N442" s="15"/>
      <c r="O442" s="15"/>
      <c r="P442" s="15"/>
      <c r="Q442" s="15"/>
      <c r="R442" s="15"/>
      <c r="S442" s="15"/>
      <c r="T442" s="15"/>
      <c r="U442" s="15"/>
    </row>
    <row r="443" spans="1:21">
      <c r="A443" s="15"/>
      <c r="B443" s="15"/>
      <c r="C443" s="15"/>
      <c r="D443" s="15"/>
      <c r="E443" s="15"/>
      <c r="F443" s="15"/>
      <c r="G443" s="15"/>
      <c r="H443" s="15"/>
      <c r="I443" s="15"/>
      <c r="J443" s="15"/>
      <c r="K443" s="15"/>
      <c r="L443" s="15"/>
      <c r="M443" s="15"/>
      <c r="N443" s="15"/>
      <c r="O443" s="15"/>
      <c r="P443" s="15"/>
      <c r="Q443" s="15"/>
      <c r="R443" s="15"/>
      <c r="S443" s="15"/>
      <c r="T443" s="15"/>
      <c r="U443" s="15"/>
    </row>
    <row r="444" spans="1:21">
      <c r="A444" s="15"/>
      <c r="B444" s="15"/>
      <c r="C444" s="15"/>
      <c r="D444" s="15"/>
      <c r="E444" s="15"/>
      <c r="F444" s="15"/>
      <c r="G444" s="15"/>
      <c r="H444" s="15"/>
      <c r="I444" s="15"/>
      <c r="J444" s="15"/>
      <c r="K444" s="15"/>
      <c r="L444" s="15"/>
      <c r="M444" s="15"/>
      <c r="N444" s="15"/>
      <c r="O444" s="15"/>
      <c r="P444" s="15"/>
      <c r="Q444" s="15"/>
      <c r="R444" s="15"/>
      <c r="S444" s="15"/>
      <c r="T444" s="15"/>
      <c r="U444" s="15"/>
    </row>
    <row r="445" spans="1:21">
      <c r="A445" s="15"/>
      <c r="B445" s="15"/>
      <c r="C445" s="15"/>
      <c r="D445" s="15"/>
      <c r="E445" s="15"/>
      <c r="F445" s="15"/>
      <c r="G445" s="15"/>
      <c r="H445" s="15"/>
      <c r="I445" s="15"/>
      <c r="J445" s="15"/>
      <c r="K445" s="15"/>
      <c r="L445" s="15"/>
      <c r="M445" s="15"/>
      <c r="N445" s="15"/>
      <c r="O445" s="15"/>
      <c r="P445" s="15"/>
      <c r="Q445" s="15"/>
      <c r="R445" s="15"/>
      <c r="S445" s="15"/>
      <c r="T445" s="15"/>
      <c r="U445" s="15"/>
    </row>
    <row r="446" spans="1:21">
      <c r="A446" s="15"/>
      <c r="B446" s="15"/>
      <c r="C446" s="15"/>
      <c r="D446" s="15"/>
      <c r="E446" s="15"/>
      <c r="F446" s="15"/>
      <c r="G446" s="15"/>
      <c r="H446" s="15"/>
      <c r="I446" s="15"/>
      <c r="J446" s="15"/>
      <c r="K446" s="15"/>
      <c r="L446" s="15"/>
      <c r="M446" s="15"/>
      <c r="N446" s="15"/>
      <c r="O446" s="15"/>
      <c r="P446" s="15"/>
      <c r="Q446" s="15"/>
      <c r="R446" s="15"/>
      <c r="S446" s="15"/>
      <c r="T446" s="15"/>
      <c r="U446" s="15"/>
    </row>
    <row r="447" spans="1:21">
      <c r="A447" s="15"/>
      <c r="B447" s="15"/>
      <c r="C447" s="15"/>
      <c r="D447" s="15"/>
      <c r="E447" s="15"/>
      <c r="F447" s="15"/>
      <c r="G447" s="15"/>
      <c r="H447" s="15"/>
      <c r="I447" s="15"/>
      <c r="J447" s="15"/>
      <c r="K447" s="15"/>
      <c r="L447" s="15"/>
      <c r="M447" s="15"/>
      <c r="N447" s="15"/>
      <c r="O447" s="15"/>
      <c r="P447" s="15"/>
      <c r="Q447" s="15"/>
      <c r="R447" s="15"/>
      <c r="S447" s="15"/>
      <c r="T447" s="15"/>
      <c r="U447" s="15"/>
    </row>
    <row r="448" spans="1:21">
      <c r="A448" s="15"/>
      <c r="B448" s="15"/>
      <c r="C448" s="15"/>
      <c r="D448" s="15"/>
      <c r="E448" s="15"/>
      <c r="F448" s="15"/>
      <c r="G448" s="15"/>
      <c r="H448" s="15"/>
      <c r="I448" s="15"/>
      <c r="J448" s="15"/>
      <c r="K448" s="15"/>
      <c r="L448" s="15"/>
      <c r="M448" s="15"/>
      <c r="N448" s="15"/>
      <c r="O448" s="15"/>
      <c r="P448" s="15"/>
      <c r="Q448" s="15"/>
      <c r="R448" s="15"/>
      <c r="S448" s="15"/>
      <c r="T448" s="15"/>
      <c r="U448" s="15"/>
    </row>
    <row r="449" spans="1:21">
      <c r="A449" s="15"/>
      <c r="B449" s="15"/>
      <c r="C449" s="15"/>
      <c r="D449" s="15"/>
      <c r="E449" s="15"/>
      <c r="F449" s="15"/>
      <c r="G449" s="15"/>
      <c r="H449" s="15"/>
      <c r="I449" s="15"/>
      <c r="J449" s="15"/>
      <c r="K449" s="15"/>
      <c r="L449" s="15"/>
      <c r="M449" s="15"/>
      <c r="N449" s="15"/>
      <c r="O449" s="15"/>
      <c r="P449" s="15"/>
      <c r="Q449" s="15"/>
      <c r="R449" s="15"/>
      <c r="S449" s="15"/>
      <c r="T449" s="15"/>
      <c r="U449" s="15"/>
    </row>
    <row r="450" spans="1:21">
      <c r="A450" s="15"/>
      <c r="B450" s="15"/>
      <c r="C450" s="15"/>
      <c r="D450" s="15"/>
      <c r="E450" s="15"/>
      <c r="F450" s="15"/>
      <c r="G450" s="15"/>
      <c r="H450" s="15"/>
      <c r="I450" s="15"/>
      <c r="J450" s="15"/>
      <c r="K450" s="15"/>
      <c r="L450" s="15"/>
      <c r="M450" s="15"/>
      <c r="N450" s="15"/>
      <c r="O450" s="15"/>
      <c r="P450" s="15"/>
      <c r="Q450" s="15"/>
      <c r="R450" s="15"/>
      <c r="S450" s="15"/>
      <c r="T450" s="15"/>
      <c r="U450" s="15"/>
    </row>
    <row r="451" spans="1:21">
      <c r="A451" s="15"/>
      <c r="B451" s="15"/>
      <c r="C451" s="15"/>
      <c r="D451" s="15"/>
      <c r="E451" s="15"/>
      <c r="F451" s="15"/>
      <c r="G451" s="15"/>
      <c r="H451" s="15"/>
      <c r="I451" s="15"/>
      <c r="J451" s="15"/>
      <c r="K451" s="15"/>
      <c r="L451" s="15"/>
      <c r="M451" s="15"/>
      <c r="N451" s="15"/>
      <c r="O451" s="15"/>
      <c r="P451" s="15"/>
      <c r="Q451" s="15"/>
      <c r="R451" s="15"/>
      <c r="S451" s="15"/>
      <c r="T451" s="15"/>
      <c r="U451" s="15"/>
    </row>
    <row r="452" spans="1:21">
      <c r="A452" s="15"/>
      <c r="B452" s="15"/>
      <c r="C452" s="15"/>
      <c r="D452" s="15"/>
      <c r="E452" s="15"/>
      <c r="F452" s="15"/>
      <c r="G452" s="15"/>
      <c r="H452" s="15"/>
      <c r="I452" s="15"/>
      <c r="J452" s="15"/>
      <c r="K452" s="15"/>
      <c r="L452" s="15"/>
      <c r="M452" s="15"/>
      <c r="N452" s="15"/>
      <c r="O452" s="15"/>
      <c r="P452" s="15"/>
      <c r="Q452" s="15"/>
      <c r="R452" s="15"/>
      <c r="S452" s="15"/>
      <c r="T452" s="15"/>
      <c r="U452" s="15"/>
    </row>
    <row r="453" spans="1:21">
      <c r="A453" s="15"/>
      <c r="B453" s="15"/>
      <c r="C453" s="15"/>
      <c r="D453" s="15"/>
      <c r="E453" s="15"/>
      <c r="F453" s="15"/>
      <c r="G453" s="15"/>
      <c r="H453" s="15"/>
      <c r="I453" s="15"/>
      <c r="J453" s="15"/>
      <c r="K453" s="15"/>
      <c r="L453" s="15"/>
      <c r="M453" s="15"/>
      <c r="N453" s="15"/>
      <c r="O453" s="15"/>
      <c r="P453" s="15"/>
      <c r="Q453" s="15"/>
      <c r="R453" s="15"/>
      <c r="S453" s="15"/>
      <c r="T453" s="15"/>
      <c r="U453" s="15"/>
    </row>
    <row r="454" spans="1:21">
      <c r="A454" s="15"/>
      <c r="B454" s="15"/>
      <c r="C454" s="15"/>
      <c r="D454" s="15"/>
      <c r="E454" s="15"/>
      <c r="F454" s="15"/>
      <c r="G454" s="15"/>
      <c r="H454" s="15"/>
      <c r="I454" s="15"/>
      <c r="J454" s="15"/>
      <c r="K454" s="15"/>
      <c r="L454" s="15"/>
      <c r="M454" s="15"/>
      <c r="N454" s="15"/>
      <c r="O454" s="15"/>
      <c r="P454" s="15"/>
      <c r="Q454" s="15"/>
      <c r="R454" s="15"/>
      <c r="S454" s="15"/>
      <c r="T454" s="15"/>
      <c r="U454" s="15"/>
    </row>
    <row r="455" spans="1:21">
      <c r="A455" s="15"/>
      <c r="B455" s="15"/>
      <c r="C455" s="15"/>
      <c r="D455" s="15"/>
      <c r="E455" s="15"/>
      <c r="F455" s="15"/>
      <c r="G455" s="15"/>
      <c r="H455" s="15"/>
      <c r="I455" s="15"/>
      <c r="J455" s="15"/>
      <c r="K455" s="15"/>
      <c r="L455" s="15"/>
      <c r="M455" s="15"/>
      <c r="N455" s="15"/>
      <c r="O455" s="15"/>
      <c r="P455" s="15"/>
      <c r="Q455" s="15"/>
      <c r="R455" s="15"/>
      <c r="S455" s="15"/>
      <c r="T455" s="15"/>
      <c r="U455" s="15"/>
    </row>
    <row r="456" spans="1:21">
      <c r="A456" s="15"/>
      <c r="B456" s="15"/>
      <c r="C456" s="15"/>
      <c r="D456" s="15"/>
      <c r="E456" s="15"/>
      <c r="F456" s="15"/>
      <c r="G456" s="15"/>
      <c r="H456" s="15"/>
      <c r="I456" s="15"/>
      <c r="J456" s="15"/>
      <c r="K456" s="15"/>
      <c r="L456" s="15"/>
      <c r="M456" s="15"/>
      <c r="N456" s="15"/>
      <c r="O456" s="15"/>
      <c r="P456" s="15"/>
      <c r="Q456" s="15"/>
      <c r="R456" s="15"/>
      <c r="S456" s="15"/>
      <c r="T456" s="15"/>
      <c r="U456" s="15"/>
    </row>
    <row r="457" spans="1:21">
      <c r="A457" s="15"/>
      <c r="B457" s="15"/>
      <c r="C457" s="15"/>
      <c r="D457" s="15"/>
      <c r="E457" s="15"/>
      <c r="F457" s="15"/>
      <c r="G457" s="15"/>
      <c r="H457" s="15"/>
      <c r="I457" s="15"/>
      <c r="J457" s="15"/>
      <c r="K457" s="15"/>
      <c r="L457" s="15"/>
      <c r="M457" s="15"/>
      <c r="N457" s="15"/>
      <c r="O457" s="15"/>
      <c r="P457" s="15"/>
      <c r="Q457" s="15"/>
      <c r="R457" s="15"/>
      <c r="S457" s="15"/>
      <c r="T457" s="15"/>
      <c r="U457" s="15"/>
    </row>
    <row r="458" spans="1:21">
      <c r="A458" s="15"/>
      <c r="B458" s="15"/>
      <c r="C458" s="15"/>
      <c r="D458" s="15"/>
      <c r="E458" s="15"/>
      <c r="F458" s="15"/>
      <c r="G458" s="15"/>
      <c r="H458" s="15"/>
      <c r="I458" s="15"/>
      <c r="J458" s="15"/>
      <c r="K458" s="15"/>
      <c r="L458" s="15"/>
      <c r="M458" s="15"/>
      <c r="N458" s="15"/>
      <c r="O458" s="15"/>
      <c r="P458" s="15"/>
      <c r="Q458" s="15"/>
      <c r="R458" s="15"/>
      <c r="S458" s="15"/>
      <c r="T458" s="15"/>
      <c r="U458" s="15"/>
    </row>
    <row r="459" spans="1:21">
      <c r="A459" s="15"/>
      <c r="B459" s="15"/>
      <c r="C459" s="15"/>
      <c r="D459" s="15"/>
      <c r="E459" s="15"/>
      <c r="F459" s="15"/>
      <c r="G459" s="15"/>
      <c r="H459" s="15"/>
      <c r="I459" s="15"/>
      <c r="J459" s="15"/>
      <c r="K459" s="15"/>
      <c r="L459" s="15"/>
      <c r="M459" s="15"/>
      <c r="N459" s="15"/>
      <c r="O459" s="15"/>
      <c r="P459" s="15"/>
      <c r="Q459" s="15"/>
      <c r="R459" s="15"/>
      <c r="S459" s="15"/>
      <c r="T459" s="15"/>
      <c r="U459" s="15"/>
    </row>
    <row r="460" spans="1:21">
      <c r="A460" s="15"/>
      <c r="B460" s="15"/>
      <c r="C460" s="15"/>
      <c r="D460" s="15"/>
      <c r="E460" s="15"/>
      <c r="F460" s="15"/>
      <c r="G460" s="15"/>
      <c r="H460" s="15"/>
      <c r="I460" s="15"/>
      <c r="J460" s="15"/>
      <c r="K460" s="15"/>
      <c r="L460" s="15"/>
      <c r="M460" s="15"/>
      <c r="N460" s="15"/>
      <c r="O460" s="15"/>
      <c r="P460" s="15"/>
      <c r="Q460" s="15"/>
      <c r="R460" s="15"/>
      <c r="S460" s="15"/>
      <c r="T460" s="15"/>
      <c r="U460" s="15"/>
    </row>
    <row r="461" spans="1:21">
      <c r="A461" s="15"/>
      <c r="B461" s="15"/>
      <c r="C461" s="15"/>
      <c r="D461" s="15"/>
      <c r="E461" s="15"/>
      <c r="F461" s="15"/>
      <c r="G461" s="15"/>
      <c r="H461" s="15"/>
      <c r="I461" s="15"/>
      <c r="J461" s="15"/>
      <c r="K461" s="15"/>
      <c r="L461" s="15"/>
      <c r="M461" s="15"/>
      <c r="N461" s="15"/>
      <c r="O461" s="15"/>
      <c r="P461" s="15"/>
      <c r="Q461" s="15"/>
      <c r="R461" s="15"/>
      <c r="S461" s="15"/>
      <c r="T461" s="15"/>
      <c r="U461" s="15"/>
    </row>
    <row r="462" spans="1:21">
      <c r="A462" s="15"/>
      <c r="B462" s="15"/>
      <c r="C462" s="15"/>
      <c r="D462" s="15"/>
      <c r="E462" s="15"/>
      <c r="F462" s="15"/>
      <c r="G462" s="15"/>
      <c r="H462" s="15"/>
      <c r="I462" s="15"/>
      <c r="J462" s="15"/>
      <c r="K462" s="15"/>
      <c r="L462" s="15"/>
      <c r="M462" s="15"/>
      <c r="N462" s="15"/>
      <c r="O462" s="15"/>
      <c r="P462" s="15"/>
      <c r="Q462" s="15"/>
      <c r="R462" s="15"/>
      <c r="S462" s="15"/>
      <c r="T462" s="15"/>
      <c r="U462" s="15"/>
    </row>
    <row r="463" spans="1:21">
      <c r="A463" s="15"/>
      <c r="B463" s="15"/>
      <c r="C463" s="15"/>
      <c r="D463" s="15"/>
      <c r="E463" s="15"/>
      <c r="F463" s="15"/>
      <c r="G463" s="15"/>
      <c r="H463" s="15"/>
      <c r="I463" s="15"/>
      <c r="J463" s="15"/>
      <c r="K463" s="15"/>
      <c r="L463" s="15"/>
      <c r="M463" s="15"/>
      <c r="N463" s="15"/>
      <c r="O463" s="15"/>
      <c r="P463" s="15"/>
      <c r="Q463" s="15"/>
      <c r="R463" s="15"/>
      <c r="S463" s="15"/>
      <c r="T463" s="15"/>
      <c r="U463" s="15"/>
    </row>
    <row r="464" spans="1:21">
      <c r="A464" s="15"/>
      <c r="B464" s="15"/>
      <c r="C464" s="15"/>
      <c r="D464" s="15"/>
      <c r="E464" s="15"/>
      <c r="F464" s="15"/>
      <c r="G464" s="15"/>
      <c r="H464" s="15"/>
      <c r="I464" s="15"/>
      <c r="J464" s="15"/>
      <c r="K464" s="15"/>
      <c r="L464" s="15"/>
      <c r="M464" s="15"/>
      <c r="N464" s="15"/>
      <c r="O464" s="15"/>
      <c r="P464" s="15"/>
      <c r="Q464" s="15"/>
      <c r="R464" s="15"/>
      <c r="S464" s="15"/>
      <c r="T464" s="15"/>
      <c r="U464" s="15"/>
    </row>
    <row r="465" spans="1:21">
      <c r="A465" s="15"/>
      <c r="B465" s="15"/>
      <c r="C465" s="15"/>
      <c r="D465" s="15"/>
      <c r="E465" s="15"/>
      <c r="F465" s="15"/>
      <c r="G465" s="15"/>
      <c r="H465" s="15"/>
      <c r="I465" s="15"/>
      <c r="J465" s="15"/>
      <c r="K465" s="15"/>
      <c r="L465" s="15"/>
      <c r="M465" s="15"/>
      <c r="N465" s="15"/>
      <c r="O465" s="15"/>
      <c r="P465" s="15"/>
      <c r="Q465" s="15"/>
      <c r="R465" s="15"/>
      <c r="S465" s="15"/>
      <c r="T465" s="15"/>
      <c r="U465" s="15"/>
    </row>
    <row r="466" spans="1:21">
      <c r="A466" s="15"/>
      <c r="B466" s="15"/>
      <c r="C466" s="15"/>
      <c r="D466" s="15"/>
      <c r="E466" s="15"/>
      <c r="F466" s="15"/>
      <c r="G466" s="15"/>
      <c r="H466" s="15"/>
      <c r="I466" s="15"/>
      <c r="J466" s="15"/>
      <c r="K466" s="15"/>
      <c r="L466" s="15"/>
      <c r="M466" s="15"/>
      <c r="N466" s="15"/>
      <c r="O466" s="15"/>
      <c r="P466" s="15"/>
      <c r="Q466" s="15"/>
      <c r="R466" s="15"/>
      <c r="S466" s="15"/>
      <c r="T466" s="15"/>
      <c r="U466" s="15"/>
    </row>
    <row r="467" spans="1:21">
      <c r="A467" s="15"/>
      <c r="B467" s="15"/>
      <c r="C467" s="15"/>
      <c r="D467" s="15"/>
      <c r="E467" s="15"/>
      <c r="F467" s="15"/>
      <c r="G467" s="15"/>
      <c r="H467" s="15"/>
      <c r="I467" s="15"/>
      <c r="J467" s="15"/>
      <c r="K467" s="15"/>
      <c r="L467" s="15"/>
      <c r="M467" s="15"/>
      <c r="N467" s="15"/>
      <c r="O467" s="15"/>
      <c r="P467" s="15"/>
      <c r="Q467" s="15"/>
      <c r="R467" s="15"/>
      <c r="S467" s="15"/>
      <c r="T467" s="15"/>
      <c r="U467" s="15"/>
    </row>
    <row r="468" spans="1:21">
      <c r="A468" s="15"/>
      <c r="B468" s="15"/>
      <c r="C468" s="15"/>
      <c r="D468" s="15"/>
      <c r="E468" s="15"/>
      <c r="F468" s="15"/>
      <c r="G468" s="15"/>
      <c r="H468" s="15"/>
      <c r="I468" s="15"/>
      <c r="J468" s="15"/>
      <c r="K468" s="15"/>
      <c r="L468" s="15"/>
      <c r="M468" s="15"/>
      <c r="N468" s="15"/>
      <c r="O468" s="15"/>
      <c r="P468" s="15"/>
      <c r="Q468" s="15"/>
      <c r="R468" s="15"/>
      <c r="S468" s="15"/>
      <c r="T468" s="15"/>
      <c r="U468" s="15"/>
    </row>
    <row r="469" spans="1:21">
      <c r="A469" s="15"/>
      <c r="B469" s="15"/>
      <c r="C469" s="15"/>
      <c r="D469" s="15"/>
      <c r="E469" s="15"/>
      <c r="F469" s="15"/>
      <c r="G469" s="15"/>
      <c r="H469" s="15"/>
      <c r="I469" s="15"/>
      <c r="J469" s="15"/>
      <c r="K469" s="15"/>
      <c r="L469" s="15"/>
      <c r="M469" s="15"/>
      <c r="N469" s="15"/>
      <c r="O469" s="15"/>
      <c r="P469" s="15"/>
      <c r="Q469" s="15"/>
      <c r="R469" s="15"/>
      <c r="S469" s="15"/>
      <c r="T469" s="15"/>
      <c r="U469" s="15"/>
    </row>
    <row r="470" spans="1:21">
      <c r="A470" s="15"/>
      <c r="B470" s="15"/>
      <c r="C470" s="15"/>
      <c r="D470" s="15"/>
      <c r="E470" s="15"/>
      <c r="F470" s="15"/>
      <c r="G470" s="15"/>
      <c r="H470" s="15"/>
      <c r="I470" s="15"/>
      <c r="J470" s="15"/>
      <c r="K470" s="15"/>
      <c r="L470" s="15"/>
      <c r="M470" s="15"/>
      <c r="N470" s="15"/>
      <c r="O470" s="15"/>
      <c r="P470" s="15"/>
      <c r="Q470" s="15"/>
      <c r="R470" s="15"/>
      <c r="S470" s="15"/>
      <c r="T470" s="15"/>
      <c r="U470" s="15"/>
    </row>
    <row r="471" spans="1:21">
      <c r="A471" s="15"/>
      <c r="B471" s="15"/>
      <c r="C471" s="15"/>
      <c r="D471" s="15"/>
      <c r="E471" s="15"/>
      <c r="F471" s="15"/>
      <c r="G471" s="15"/>
      <c r="H471" s="15"/>
      <c r="I471" s="15"/>
      <c r="J471" s="15"/>
      <c r="K471" s="15"/>
      <c r="L471" s="15"/>
      <c r="M471" s="15"/>
      <c r="N471" s="15"/>
      <c r="O471" s="15"/>
      <c r="P471" s="15"/>
      <c r="Q471" s="15"/>
      <c r="R471" s="15"/>
      <c r="S471" s="15"/>
      <c r="T471" s="15"/>
      <c r="U471" s="15"/>
    </row>
    <row r="472" spans="1:21">
      <c r="A472" s="15"/>
      <c r="B472" s="15"/>
      <c r="C472" s="15"/>
      <c r="D472" s="15"/>
      <c r="E472" s="15"/>
      <c r="F472" s="15"/>
      <c r="G472" s="15"/>
      <c r="H472" s="15"/>
      <c r="I472" s="15"/>
      <c r="J472" s="15"/>
      <c r="K472" s="15"/>
      <c r="L472" s="15"/>
      <c r="M472" s="15"/>
      <c r="N472" s="15"/>
      <c r="O472" s="15"/>
      <c r="P472" s="15"/>
      <c r="Q472" s="15"/>
      <c r="R472" s="15"/>
      <c r="S472" s="15"/>
      <c r="T472" s="15"/>
      <c r="U472" s="15"/>
    </row>
    <row r="473" spans="1:21">
      <c r="A473" s="15"/>
      <c r="B473" s="15"/>
      <c r="C473" s="15"/>
      <c r="D473" s="15"/>
      <c r="E473" s="15"/>
      <c r="F473" s="15"/>
      <c r="G473" s="15"/>
      <c r="H473" s="15"/>
      <c r="I473" s="15"/>
      <c r="J473" s="15"/>
      <c r="K473" s="15"/>
      <c r="L473" s="15"/>
      <c r="M473" s="15"/>
      <c r="N473" s="15"/>
      <c r="O473" s="15"/>
      <c r="P473" s="15"/>
      <c r="Q473" s="15"/>
      <c r="R473" s="15"/>
      <c r="S473" s="15"/>
      <c r="T473" s="15"/>
      <c r="U473" s="15"/>
    </row>
    <row r="474" spans="1:21">
      <c r="A474" s="15"/>
      <c r="B474" s="15"/>
      <c r="C474" s="15"/>
      <c r="D474" s="15"/>
      <c r="E474" s="15"/>
      <c r="F474" s="15"/>
      <c r="G474" s="15"/>
      <c r="H474" s="15"/>
      <c r="I474" s="15"/>
      <c r="J474" s="15"/>
      <c r="K474" s="15"/>
      <c r="L474" s="15"/>
      <c r="M474" s="15"/>
      <c r="N474" s="15"/>
      <c r="O474" s="15"/>
      <c r="P474" s="15"/>
      <c r="Q474" s="15"/>
      <c r="R474" s="15"/>
      <c r="S474" s="15"/>
      <c r="T474" s="15"/>
      <c r="U474" s="15"/>
    </row>
    <row r="475" spans="1:21">
      <c r="A475" s="15"/>
      <c r="B475" s="15"/>
      <c r="C475" s="15"/>
      <c r="D475" s="15"/>
      <c r="E475" s="15"/>
      <c r="F475" s="15"/>
      <c r="G475" s="15"/>
      <c r="H475" s="15"/>
      <c r="I475" s="15"/>
      <c r="J475" s="15"/>
      <c r="K475" s="15"/>
      <c r="L475" s="15"/>
      <c r="M475" s="15"/>
      <c r="N475" s="15"/>
      <c r="O475" s="15"/>
      <c r="P475" s="15"/>
      <c r="Q475" s="15"/>
      <c r="R475" s="15"/>
      <c r="S475" s="15"/>
      <c r="T475" s="15"/>
      <c r="U475" s="15"/>
    </row>
    <row r="476" spans="1:21">
      <c r="A476" s="15"/>
      <c r="B476" s="15"/>
      <c r="C476" s="15"/>
      <c r="D476" s="15"/>
      <c r="E476" s="15"/>
      <c r="F476" s="15"/>
      <c r="G476" s="15"/>
      <c r="H476" s="15"/>
      <c r="I476" s="15"/>
      <c r="J476" s="15"/>
      <c r="K476" s="15"/>
      <c r="L476" s="15"/>
      <c r="M476" s="15"/>
      <c r="N476" s="15"/>
      <c r="O476" s="15"/>
      <c r="P476" s="15"/>
      <c r="Q476" s="15"/>
      <c r="R476" s="15"/>
      <c r="S476" s="15"/>
      <c r="T476" s="15"/>
      <c r="U476" s="15"/>
    </row>
    <row r="477" spans="1:21">
      <c r="A477" s="15"/>
      <c r="B477" s="15"/>
      <c r="C477" s="15"/>
      <c r="D477" s="15"/>
      <c r="E477" s="15"/>
      <c r="F477" s="15"/>
      <c r="G477" s="15"/>
      <c r="H477" s="15"/>
      <c r="I477" s="15"/>
      <c r="J477" s="15"/>
      <c r="K477" s="15"/>
      <c r="L477" s="15"/>
      <c r="M477" s="15"/>
      <c r="N477" s="15"/>
      <c r="O477" s="15"/>
      <c r="P477" s="15"/>
      <c r="Q477" s="15"/>
      <c r="R477" s="15"/>
      <c r="S477" s="15"/>
      <c r="T477" s="15"/>
      <c r="U477" s="15"/>
    </row>
    <row r="478" spans="1:21">
      <c r="A478" s="15"/>
      <c r="B478" s="15"/>
      <c r="C478" s="15"/>
      <c r="D478" s="15"/>
      <c r="E478" s="15"/>
      <c r="F478" s="15"/>
      <c r="G478" s="15"/>
      <c r="H478" s="15"/>
      <c r="I478" s="15"/>
      <c r="J478" s="15"/>
      <c r="K478" s="15"/>
      <c r="L478" s="15"/>
      <c r="M478" s="15"/>
      <c r="N478" s="15"/>
      <c r="O478" s="15"/>
      <c r="P478" s="15"/>
      <c r="Q478" s="15"/>
      <c r="R478" s="15"/>
      <c r="S478" s="15"/>
      <c r="T478" s="15"/>
      <c r="U478" s="15"/>
    </row>
    <row r="479" spans="1:21">
      <c r="A479" s="15"/>
      <c r="B479" s="15"/>
      <c r="C479" s="15"/>
      <c r="D479" s="15"/>
      <c r="E479" s="15"/>
      <c r="F479" s="15"/>
      <c r="G479" s="15"/>
      <c r="H479" s="15"/>
      <c r="I479" s="15"/>
      <c r="J479" s="15"/>
      <c r="K479" s="15"/>
      <c r="L479" s="15"/>
      <c r="M479" s="15"/>
      <c r="N479" s="15"/>
      <c r="O479" s="15"/>
      <c r="P479" s="15"/>
      <c r="Q479" s="15"/>
      <c r="R479" s="15"/>
      <c r="S479" s="15"/>
      <c r="T479" s="15"/>
      <c r="U479" s="15"/>
    </row>
    <row r="480" spans="1:21">
      <c r="A480" s="15"/>
      <c r="B480" s="15"/>
      <c r="C480" s="15"/>
      <c r="D480" s="15"/>
      <c r="E480" s="15"/>
      <c r="F480" s="15"/>
      <c r="G480" s="15"/>
      <c r="H480" s="15"/>
      <c r="I480" s="15"/>
      <c r="J480" s="15"/>
      <c r="K480" s="15"/>
      <c r="L480" s="15"/>
      <c r="M480" s="15"/>
      <c r="N480" s="15"/>
      <c r="O480" s="15"/>
      <c r="P480" s="15"/>
      <c r="Q480" s="15"/>
      <c r="R480" s="15"/>
      <c r="S480" s="15"/>
      <c r="T480" s="15"/>
      <c r="U480" s="15"/>
    </row>
    <row r="481" spans="1:21">
      <c r="A481" s="15"/>
      <c r="B481" s="15"/>
      <c r="C481" s="15"/>
      <c r="D481" s="15"/>
      <c r="E481" s="15"/>
      <c r="F481" s="15"/>
      <c r="G481" s="15"/>
      <c r="H481" s="15"/>
      <c r="I481" s="15"/>
      <c r="J481" s="15"/>
      <c r="K481" s="15"/>
      <c r="L481" s="15"/>
      <c r="M481" s="15"/>
      <c r="N481" s="15"/>
      <c r="O481" s="15"/>
      <c r="P481" s="15"/>
      <c r="Q481" s="15"/>
      <c r="R481" s="15"/>
      <c r="S481" s="15"/>
      <c r="T481" s="15"/>
      <c r="U481" s="15"/>
    </row>
    <row r="482" spans="1:21">
      <c r="A482" s="15"/>
      <c r="B482" s="15"/>
      <c r="C482" s="15"/>
      <c r="D482" s="15"/>
      <c r="E482" s="15"/>
      <c r="F482" s="15"/>
      <c r="G482" s="15"/>
      <c r="H482" s="15"/>
      <c r="I482" s="15"/>
      <c r="J482" s="15"/>
      <c r="K482" s="15"/>
      <c r="L482" s="15"/>
      <c r="M482" s="15"/>
      <c r="N482" s="15"/>
      <c r="O482" s="15"/>
      <c r="P482" s="15"/>
      <c r="Q482" s="15"/>
      <c r="R482" s="15"/>
      <c r="S482" s="15"/>
      <c r="T482" s="15"/>
      <c r="U482" s="15"/>
    </row>
    <row r="483" spans="1:21">
      <c r="A483" s="15"/>
      <c r="B483" s="15"/>
      <c r="C483" s="15"/>
      <c r="D483" s="15"/>
      <c r="E483" s="15"/>
      <c r="F483" s="15"/>
      <c r="G483" s="15"/>
      <c r="H483" s="15"/>
      <c r="I483" s="15"/>
      <c r="J483" s="15"/>
      <c r="K483" s="15"/>
      <c r="L483" s="15"/>
      <c r="M483" s="15"/>
      <c r="N483" s="15"/>
      <c r="O483" s="15"/>
      <c r="P483" s="15"/>
      <c r="Q483" s="15"/>
      <c r="R483" s="15"/>
      <c r="S483" s="15"/>
      <c r="T483" s="15"/>
      <c r="U483" s="15"/>
    </row>
    <row r="484" spans="1:21">
      <c r="A484" s="15"/>
      <c r="B484" s="15"/>
      <c r="C484" s="15"/>
      <c r="D484" s="15"/>
      <c r="E484" s="15"/>
      <c r="F484" s="15"/>
      <c r="G484" s="15"/>
      <c r="H484" s="15"/>
      <c r="I484" s="15"/>
      <c r="J484" s="15"/>
      <c r="K484" s="15"/>
      <c r="L484" s="15"/>
      <c r="M484" s="15"/>
      <c r="N484" s="15"/>
      <c r="O484" s="15"/>
      <c r="P484" s="15"/>
      <c r="Q484" s="15"/>
      <c r="R484" s="15"/>
      <c r="S484" s="15"/>
      <c r="T484" s="15"/>
      <c r="U484" s="15"/>
    </row>
    <row r="485" spans="1:21">
      <c r="A485" s="15"/>
      <c r="B485" s="15"/>
      <c r="C485" s="15"/>
      <c r="D485" s="15"/>
      <c r="E485" s="15"/>
      <c r="F485" s="15"/>
      <c r="G485" s="15"/>
      <c r="H485" s="15"/>
      <c r="I485" s="15"/>
      <c r="J485" s="15"/>
      <c r="K485" s="15"/>
      <c r="L485" s="15"/>
      <c r="M485" s="15"/>
      <c r="N485" s="15"/>
      <c r="O485" s="15"/>
      <c r="P485" s="15"/>
      <c r="Q485" s="15"/>
      <c r="R485" s="15"/>
      <c r="S485" s="15"/>
      <c r="T485" s="15"/>
      <c r="U485" s="15"/>
    </row>
    <row r="486" spans="1:21">
      <c r="A486" s="15"/>
      <c r="B486" s="15"/>
      <c r="C486" s="15"/>
      <c r="D486" s="15"/>
      <c r="E486" s="15"/>
      <c r="F486" s="15"/>
      <c r="G486" s="15"/>
      <c r="H486" s="15"/>
      <c r="I486" s="15"/>
      <c r="J486" s="15"/>
      <c r="K486" s="15"/>
      <c r="L486" s="15"/>
      <c r="M486" s="15"/>
      <c r="N486" s="15"/>
      <c r="O486" s="15"/>
      <c r="P486" s="15"/>
      <c r="Q486" s="15"/>
      <c r="R486" s="15"/>
      <c r="S486" s="15"/>
      <c r="T486" s="15"/>
      <c r="U486" s="15"/>
    </row>
    <row r="487" spans="1:21">
      <c r="A487" s="15"/>
      <c r="B487" s="15"/>
      <c r="C487" s="15"/>
      <c r="D487" s="15"/>
      <c r="E487" s="15"/>
      <c r="F487" s="15"/>
      <c r="G487" s="15"/>
      <c r="H487" s="15"/>
      <c r="I487" s="15"/>
      <c r="J487" s="15"/>
      <c r="K487" s="15"/>
      <c r="L487" s="15"/>
      <c r="M487" s="15"/>
      <c r="N487" s="15"/>
      <c r="O487" s="15"/>
      <c r="P487" s="15"/>
      <c r="Q487" s="15"/>
      <c r="R487" s="15"/>
      <c r="S487" s="15"/>
      <c r="T487" s="15"/>
      <c r="U487" s="15"/>
    </row>
    <row r="488" spans="1:21">
      <c r="A488" s="15"/>
      <c r="B488" s="15"/>
      <c r="C488" s="15"/>
      <c r="D488" s="15"/>
      <c r="E488" s="15"/>
      <c r="F488" s="15"/>
      <c r="G488" s="15"/>
      <c r="H488" s="15"/>
      <c r="I488" s="15"/>
      <c r="J488" s="15"/>
      <c r="K488" s="15"/>
      <c r="L488" s="15"/>
      <c r="M488" s="15"/>
      <c r="N488" s="15"/>
      <c r="O488" s="15"/>
      <c r="P488" s="15"/>
      <c r="Q488" s="15"/>
      <c r="R488" s="15"/>
      <c r="S488" s="15"/>
      <c r="T488" s="15"/>
      <c r="U488" s="15"/>
    </row>
    <row r="489" spans="1:21">
      <c r="A489" s="15"/>
      <c r="B489" s="15"/>
      <c r="C489" s="15"/>
      <c r="D489" s="15"/>
      <c r="E489" s="15"/>
      <c r="F489" s="15"/>
      <c r="G489" s="15"/>
      <c r="H489" s="15"/>
      <c r="I489" s="15"/>
      <c r="J489" s="15"/>
      <c r="K489" s="15"/>
      <c r="L489" s="15"/>
      <c r="M489" s="15"/>
      <c r="N489" s="15"/>
      <c r="O489" s="15"/>
      <c r="P489" s="15"/>
      <c r="Q489" s="15"/>
      <c r="R489" s="15"/>
      <c r="S489" s="15"/>
      <c r="T489" s="15"/>
      <c r="U489" s="15"/>
    </row>
    <row r="490" spans="1:21">
      <c r="A490" s="15"/>
      <c r="B490" s="15"/>
      <c r="C490" s="15"/>
      <c r="D490" s="15"/>
      <c r="E490" s="15"/>
      <c r="F490" s="15"/>
      <c r="G490" s="15"/>
      <c r="H490" s="15"/>
      <c r="I490" s="15"/>
      <c r="J490" s="15"/>
      <c r="K490" s="15"/>
      <c r="L490" s="15"/>
      <c r="M490" s="15"/>
      <c r="N490" s="15"/>
      <c r="O490" s="15"/>
      <c r="P490" s="15"/>
      <c r="Q490" s="15"/>
      <c r="R490" s="15"/>
      <c r="S490" s="15"/>
      <c r="T490" s="15"/>
      <c r="U490" s="15"/>
    </row>
    <row r="491" spans="1:21">
      <c r="A491" s="15"/>
      <c r="B491" s="15"/>
      <c r="C491" s="15"/>
      <c r="D491" s="15"/>
      <c r="E491" s="15"/>
      <c r="F491" s="15"/>
      <c r="G491" s="15"/>
      <c r="H491" s="15"/>
      <c r="I491" s="15"/>
      <c r="J491" s="15"/>
      <c r="K491" s="15"/>
      <c r="L491" s="15"/>
      <c r="M491" s="15"/>
      <c r="N491" s="15"/>
      <c r="O491" s="15"/>
      <c r="P491" s="15"/>
      <c r="Q491" s="15"/>
      <c r="R491" s="15"/>
      <c r="S491" s="15"/>
      <c r="T491" s="15"/>
      <c r="U491" s="15"/>
    </row>
    <row r="492" spans="1:21">
      <c r="A492" s="15"/>
      <c r="B492" s="15"/>
      <c r="C492" s="15"/>
      <c r="D492" s="15"/>
      <c r="E492" s="15"/>
      <c r="F492" s="15"/>
      <c r="G492" s="15"/>
      <c r="H492" s="15"/>
      <c r="I492" s="15"/>
      <c r="J492" s="15"/>
      <c r="K492" s="15"/>
      <c r="L492" s="15"/>
      <c r="M492" s="15"/>
      <c r="N492" s="15"/>
      <c r="O492" s="15"/>
      <c r="P492" s="15"/>
      <c r="Q492" s="15"/>
      <c r="R492" s="15"/>
      <c r="S492" s="15"/>
      <c r="T492" s="15"/>
      <c r="U492" s="15"/>
    </row>
    <row r="493" spans="1:21">
      <c r="A493" s="15"/>
      <c r="B493" s="15"/>
      <c r="C493" s="15"/>
      <c r="D493" s="15"/>
      <c r="E493" s="15"/>
      <c r="F493" s="15"/>
      <c r="G493" s="15"/>
      <c r="H493" s="15"/>
      <c r="I493" s="15"/>
      <c r="J493" s="15"/>
      <c r="K493" s="15"/>
      <c r="L493" s="15"/>
      <c r="M493" s="15"/>
      <c r="N493" s="15"/>
      <c r="O493" s="15"/>
      <c r="P493" s="15"/>
      <c r="Q493" s="15"/>
      <c r="R493" s="15"/>
      <c r="S493" s="15"/>
      <c r="T493" s="15"/>
      <c r="U493" s="15"/>
    </row>
    <row r="494" spans="1:21">
      <c r="A494" s="15"/>
      <c r="B494" s="15"/>
      <c r="C494" s="15"/>
      <c r="D494" s="15"/>
      <c r="E494" s="15"/>
      <c r="F494" s="15"/>
      <c r="G494" s="15"/>
      <c r="H494" s="15"/>
      <c r="I494" s="15"/>
      <c r="J494" s="15"/>
      <c r="K494" s="15"/>
      <c r="L494" s="15"/>
      <c r="M494" s="15"/>
      <c r="N494" s="15"/>
      <c r="O494" s="15"/>
      <c r="P494" s="15"/>
      <c r="Q494" s="15"/>
      <c r="R494" s="15"/>
      <c r="S494" s="15"/>
      <c r="T494" s="15"/>
      <c r="U494" s="15"/>
    </row>
    <row r="495" spans="1:21">
      <c r="A495" s="15"/>
      <c r="B495" s="15"/>
      <c r="C495" s="15"/>
      <c r="D495" s="15"/>
      <c r="E495" s="15"/>
      <c r="F495" s="15"/>
      <c r="G495" s="15"/>
      <c r="H495" s="15"/>
      <c r="I495" s="15"/>
      <c r="J495" s="15"/>
      <c r="K495" s="15"/>
      <c r="L495" s="15"/>
      <c r="M495" s="15"/>
      <c r="N495" s="15"/>
      <c r="O495" s="15"/>
      <c r="P495" s="15"/>
      <c r="Q495" s="15"/>
      <c r="R495" s="15"/>
      <c r="S495" s="15"/>
      <c r="T495" s="15"/>
      <c r="U495" s="15"/>
    </row>
    <row r="496" spans="1:21">
      <c r="A496" s="15"/>
      <c r="B496" s="15"/>
      <c r="C496" s="15"/>
      <c r="D496" s="15"/>
      <c r="E496" s="15"/>
      <c r="F496" s="15"/>
      <c r="G496" s="15"/>
      <c r="H496" s="15"/>
      <c r="I496" s="15"/>
      <c r="J496" s="15"/>
      <c r="K496" s="15"/>
      <c r="L496" s="15"/>
      <c r="M496" s="15"/>
      <c r="N496" s="15"/>
      <c r="O496" s="15"/>
      <c r="P496" s="15"/>
      <c r="Q496" s="15"/>
      <c r="R496" s="15"/>
      <c r="S496" s="15"/>
      <c r="T496" s="15"/>
      <c r="U496" s="15"/>
    </row>
    <row r="497" spans="1:21">
      <c r="A497" s="15"/>
      <c r="B497" s="15"/>
      <c r="C497" s="15"/>
      <c r="D497" s="15"/>
      <c r="E497" s="15"/>
      <c r="F497" s="15"/>
      <c r="G497" s="15"/>
      <c r="H497" s="15"/>
      <c r="I497" s="15"/>
      <c r="J497" s="15"/>
      <c r="K497" s="15"/>
      <c r="L497" s="15"/>
      <c r="M497" s="15"/>
      <c r="N497" s="15"/>
      <c r="O497" s="15"/>
      <c r="P497" s="15"/>
      <c r="Q497" s="15"/>
      <c r="R497" s="15"/>
      <c r="S497" s="15"/>
      <c r="T497" s="15"/>
      <c r="U497" s="15"/>
    </row>
    <row r="498" spans="1:21">
      <c r="A498" s="15"/>
      <c r="B498" s="15"/>
      <c r="C498" s="15"/>
      <c r="D498" s="15"/>
      <c r="E498" s="15"/>
      <c r="F498" s="15"/>
      <c r="G498" s="15"/>
      <c r="H498" s="15"/>
      <c r="I498" s="15"/>
      <c r="J498" s="15"/>
      <c r="K498" s="15"/>
      <c r="L498" s="15"/>
      <c r="M498" s="15"/>
      <c r="N498" s="15"/>
      <c r="O498" s="15"/>
      <c r="P498" s="15"/>
      <c r="Q498" s="15"/>
      <c r="R498" s="15"/>
      <c r="S498" s="15"/>
      <c r="T498" s="15"/>
      <c r="U498" s="15"/>
    </row>
    <row r="499" spans="1:21">
      <c r="A499" s="15"/>
      <c r="B499" s="15"/>
      <c r="C499" s="15"/>
      <c r="D499" s="15"/>
      <c r="E499" s="15"/>
      <c r="F499" s="15"/>
      <c r="G499" s="15"/>
      <c r="H499" s="15"/>
      <c r="I499" s="15"/>
      <c r="J499" s="15"/>
      <c r="K499" s="15"/>
      <c r="L499" s="15"/>
      <c r="M499" s="15"/>
      <c r="N499" s="15"/>
      <c r="O499" s="15"/>
      <c r="P499" s="15"/>
      <c r="Q499" s="15"/>
      <c r="R499" s="15"/>
      <c r="S499" s="15"/>
      <c r="T499" s="15"/>
      <c r="U499" s="15"/>
    </row>
    <row r="500" spans="1:21">
      <c r="A500" s="15"/>
      <c r="B500" s="15"/>
      <c r="C500" s="15"/>
      <c r="D500" s="15"/>
      <c r="E500" s="15"/>
      <c r="F500" s="15"/>
      <c r="G500" s="15"/>
      <c r="H500" s="15"/>
      <c r="I500" s="15"/>
      <c r="J500" s="15"/>
      <c r="K500" s="15"/>
      <c r="L500" s="15"/>
      <c r="M500" s="15"/>
      <c r="N500" s="15"/>
      <c r="O500" s="15"/>
      <c r="P500" s="15"/>
      <c r="Q500" s="15"/>
      <c r="R500" s="15"/>
      <c r="S500" s="15"/>
      <c r="T500" s="15"/>
      <c r="U500" s="15"/>
    </row>
    <row r="501" spans="1:21">
      <c r="A501" s="15"/>
      <c r="B501" s="15"/>
      <c r="C501" s="15"/>
      <c r="D501" s="15"/>
      <c r="E501" s="15"/>
      <c r="F501" s="15"/>
      <c r="G501" s="15"/>
      <c r="H501" s="15"/>
      <c r="I501" s="15"/>
      <c r="J501" s="15"/>
      <c r="K501" s="15"/>
      <c r="L501" s="15"/>
      <c r="M501" s="15"/>
      <c r="N501" s="15"/>
      <c r="O501" s="15"/>
      <c r="P501" s="15"/>
      <c r="Q501" s="15"/>
      <c r="R501" s="15"/>
      <c r="S501" s="15"/>
      <c r="T501" s="15"/>
      <c r="U501" s="15"/>
    </row>
    <row r="502" spans="1:21">
      <c r="A502" s="15"/>
      <c r="B502" s="15"/>
      <c r="C502" s="15"/>
      <c r="D502" s="15"/>
      <c r="E502" s="15"/>
      <c r="F502" s="15"/>
      <c r="G502" s="15"/>
      <c r="H502" s="15"/>
      <c r="I502" s="15"/>
      <c r="J502" s="15"/>
      <c r="K502" s="15"/>
      <c r="L502" s="15"/>
      <c r="M502" s="15"/>
      <c r="N502" s="15"/>
      <c r="O502" s="15"/>
      <c r="P502" s="15"/>
      <c r="Q502" s="15"/>
      <c r="R502" s="15"/>
      <c r="S502" s="15"/>
      <c r="T502" s="15"/>
      <c r="U502" s="15"/>
    </row>
    <row r="503" spans="1:21">
      <c r="A503" s="15"/>
      <c r="B503" s="15"/>
      <c r="C503" s="15"/>
      <c r="D503" s="15"/>
      <c r="E503" s="15"/>
      <c r="F503" s="15"/>
      <c r="G503" s="15"/>
      <c r="H503" s="15"/>
      <c r="I503" s="15"/>
      <c r="J503" s="15"/>
      <c r="K503" s="15"/>
      <c r="L503" s="15"/>
      <c r="M503" s="15"/>
      <c r="N503" s="15"/>
      <c r="O503" s="15"/>
      <c r="P503" s="15"/>
      <c r="Q503" s="15"/>
      <c r="R503" s="15"/>
      <c r="S503" s="15"/>
      <c r="T503" s="15"/>
      <c r="U503" s="15"/>
    </row>
    <row r="504" spans="1:21">
      <c r="A504" s="15"/>
      <c r="B504" s="15"/>
      <c r="C504" s="15"/>
      <c r="D504" s="15"/>
      <c r="E504" s="15"/>
      <c r="F504" s="15"/>
      <c r="G504" s="15"/>
      <c r="H504" s="15"/>
      <c r="I504" s="15"/>
      <c r="J504" s="15"/>
      <c r="K504" s="15"/>
      <c r="L504" s="15"/>
      <c r="M504" s="15"/>
      <c r="N504" s="15"/>
      <c r="O504" s="15"/>
      <c r="P504" s="15"/>
      <c r="Q504" s="15"/>
      <c r="R504" s="15"/>
      <c r="S504" s="15"/>
      <c r="T504" s="15"/>
      <c r="U504" s="15"/>
    </row>
    <row r="505" spans="1:21">
      <c r="A505" s="15"/>
      <c r="B505" s="15"/>
      <c r="C505" s="15"/>
      <c r="D505" s="15"/>
      <c r="E505" s="15"/>
      <c r="F505" s="15"/>
      <c r="G505" s="15"/>
      <c r="H505" s="15"/>
      <c r="I505" s="15"/>
      <c r="J505" s="15"/>
      <c r="K505" s="15"/>
      <c r="L505" s="15"/>
      <c r="M505" s="15"/>
      <c r="N505" s="15"/>
      <c r="O505" s="15"/>
      <c r="P505" s="15"/>
      <c r="Q505" s="15"/>
      <c r="R505" s="15"/>
      <c r="S505" s="15"/>
      <c r="T505" s="15"/>
      <c r="U505" s="15"/>
    </row>
    <row r="506" spans="1:21">
      <c r="A506" s="15"/>
      <c r="B506" s="15"/>
      <c r="C506" s="15"/>
      <c r="D506" s="15"/>
      <c r="E506" s="15"/>
      <c r="F506" s="15"/>
      <c r="G506" s="15"/>
      <c r="H506" s="15"/>
      <c r="I506" s="15"/>
      <c r="J506" s="15"/>
      <c r="K506" s="15"/>
      <c r="L506" s="15"/>
      <c r="M506" s="15"/>
      <c r="N506" s="15"/>
      <c r="O506" s="15"/>
      <c r="P506" s="15"/>
      <c r="Q506" s="15"/>
      <c r="R506" s="15"/>
      <c r="S506" s="15"/>
      <c r="T506" s="15"/>
      <c r="U506" s="15"/>
    </row>
    <row r="507" spans="1:21">
      <c r="A507" s="15"/>
      <c r="B507" s="15"/>
      <c r="C507" s="15"/>
      <c r="D507" s="15"/>
      <c r="E507" s="15"/>
      <c r="F507" s="15"/>
      <c r="G507" s="15"/>
      <c r="H507" s="15"/>
      <c r="I507" s="15"/>
      <c r="J507" s="15"/>
      <c r="K507" s="15"/>
      <c r="L507" s="15"/>
      <c r="M507" s="15"/>
      <c r="N507" s="15"/>
      <c r="O507" s="15"/>
      <c r="P507" s="15"/>
      <c r="Q507" s="15"/>
      <c r="R507" s="15"/>
      <c r="S507" s="15"/>
      <c r="T507" s="15"/>
      <c r="U507" s="15"/>
    </row>
    <row r="508" spans="1:21">
      <c r="A508" s="15"/>
      <c r="B508" s="15"/>
      <c r="C508" s="15"/>
      <c r="D508" s="15"/>
      <c r="E508" s="15"/>
      <c r="F508" s="15"/>
      <c r="G508" s="15"/>
      <c r="H508" s="15"/>
      <c r="I508" s="15"/>
      <c r="J508" s="15"/>
      <c r="K508" s="15"/>
      <c r="L508" s="15"/>
      <c r="M508" s="15"/>
      <c r="N508" s="15"/>
      <c r="O508" s="15"/>
      <c r="P508" s="15"/>
      <c r="Q508" s="15"/>
      <c r="R508" s="15"/>
      <c r="S508" s="15"/>
      <c r="T508" s="15"/>
      <c r="U508" s="15"/>
    </row>
    <row r="509" spans="1:21">
      <c r="A509" s="15"/>
      <c r="B509" s="15"/>
      <c r="C509" s="15"/>
      <c r="D509" s="15"/>
      <c r="E509" s="15"/>
      <c r="F509" s="15"/>
      <c r="G509" s="15"/>
      <c r="H509" s="15"/>
      <c r="I509" s="15"/>
      <c r="J509" s="15"/>
      <c r="K509" s="15"/>
      <c r="L509" s="15"/>
      <c r="M509" s="15"/>
      <c r="N509" s="15"/>
      <c r="O509" s="15"/>
      <c r="P509" s="15"/>
      <c r="Q509" s="15"/>
      <c r="R509" s="15"/>
      <c r="S509" s="15"/>
      <c r="T509" s="15"/>
      <c r="U509" s="15"/>
    </row>
    <row r="510" spans="1:21">
      <c r="A510" s="15"/>
      <c r="B510" s="15"/>
      <c r="C510" s="15"/>
      <c r="D510" s="15"/>
      <c r="E510" s="15"/>
      <c r="F510" s="15"/>
      <c r="G510" s="15"/>
      <c r="H510" s="15"/>
      <c r="I510" s="15"/>
      <c r="J510" s="15"/>
      <c r="K510" s="15"/>
      <c r="L510" s="15"/>
      <c r="M510" s="15"/>
      <c r="N510" s="15"/>
      <c r="O510" s="15"/>
      <c r="P510" s="15"/>
      <c r="Q510" s="15"/>
      <c r="R510" s="15"/>
      <c r="S510" s="15"/>
      <c r="T510" s="15"/>
      <c r="U510" s="15"/>
    </row>
    <row r="511" spans="1:21">
      <c r="A511" s="15"/>
      <c r="B511" s="15"/>
      <c r="C511" s="15"/>
      <c r="D511" s="15"/>
      <c r="E511" s="15"/>
      <c r="F511" s="15"/>
      <c r="G511" s="15"/>
      <c r="H511" s="15"/>
      <c r="I511" s="15"/>
      <c r="J511" s="15"/>
      <c r="K511" s="15"/>
      <c r="L511" s="15"/>
      <c r="M511" s="15"/>
      <c r="N511" s="15"/>
      <c r="O511" s="15"/>
      <c r="P511" s="15"/>
      <c r="Q511" s="15"/>
      <c r="R511" s="15"/>
      <c r="S511" s="15"/>
      <c r="T511" s="15"/>
      <c r="U511" s="15"/>
    </row>
    <row r="512" spans="1:21">
      <c r="A512" s="15"/>
      <c r="B512" s="15"/>
      <c r="C512" s="15"/>
      <c r="D512" s="15"/>
      <c r="E512" s="15"/>
      <c r="F512" s="15"/>
      <c r="G512" s="15"/>
      <c r="H512" s="15"/>
      <c r="I512" s="15"/>
      <c r="J512" s="15"/>
      <c r="K512" s="15"/>
      <c r="L512" s="15"/>
      <c r="M512" s="15"/>
      <c r="N512" s="15"/>
      <c r="O512" s="15"/>
      <c r="P512" s="15"/>
      <c r="Q512" s="15"/>
      <c r="R512" s="15"/>
      <c r="S512" s="15"/>
      <c r="T512" s="15"/>
      <c r="U512" s="15"/>
    </row>
    <row r="513" spans="1:21">
      <c r="A513" s="15"/>
      <c r="B513" s="15"/>
      <c r="C513" s="15"/>
      <c r="D513" s="15"/>
      <c r="E513" s="15"/>
      <c r="F513" s="15"/>
      <c r="G513" s="15"/>
      <c r="H513" s="15"/>
      <c r="I513" s="15"/>
      <c r="J513" s="15"/>
      <c r="K513" s="15"/>
      <c r="L513" s="15"/>
      <c r="M513" s="15"/>
      <c r="N513" s="15"/>
      <c r="O513" s="15"/>
      <c r="P513" s="15"/>
      <c r="Q513" s="15"/>
      <c r="R513" s="15"/>
      <c r="S513" s="15"/>
      <c r="T513" s="15"/>
      <c r="U513" s="15"/>
    </row>
    <row r="514" spans="1:21">
      <c r="A514" s="15"/>
      <c r="B514" s="15"/>
      <c r="C514" s="15"/>
      <c r="D514" s="15"/>
      <c r="E514" s="15"/>
      <c r="F514" s="15"/>
      <c r="G514" s="15"/>
      <c r="H514" s="15"/>
      <c r="I514" s="15"/>
      <c r="J514" s="15"/>
      <c r="K514" s="15"/>
      <c r="L514" s="15"/>
      <c r="M514" s="15"/>
      <c r="N514" s="15"/>
      <c r="O514" s="15"/>
      <c r="P514" s="15"/>
      <c r="Q514" s="15"/>
      <c r="R514" s="15"/>
      <c r="S514" s="15"/>
      <c r="T514" s="15"/>
      <c r="U514" s="15"/>
    </row>
    <row r="515" spans="1:21">
      <c r="A515" s="15"/>
      <c r="B515" s="15"/>
      <c r="C515" s="15"/>
      <c r="D515" s="15"/>
      <c r="E515" s="15"/>
      <c r="F515" s="15"/>
      <c r="G515" s="15"/>
      <c r="H515" s="15"/>
      <c r="I515" s="15"/>
      <c r="J515" s="15"/>
      <c r="K515" s="15"/>
      <c r="L515" s="15"/>
      <c r="M515" s="15"/>
      <c r="N515" s="15"/>
      <c r="O515" s="15"/>
      <c r="P515" s="15"/>
      <c r="Q515" s="15"/>
      <c r="R515" s="15"/>
      <c r="S515" s="15"/>
      <c r="T515" s="15"/>
      <c r="U515" s="15"/>
    </row>
    <row r="516" spans="1:21">
      <c r="A516" s="15"/>
      <c r="B516" s="15"/>
      <c r="C516" s="15"/>
      <c r="D516" s="15"/>
      <c r="E516" s="15"/>
      <c r="F516" s="15"/>
      <c r="G516" s="15"/>
      <c r="H516" s="15"/>
      <c r="I516" s="15"/>
      <c r="J516" s="15"/>
      <c r="K516" s="15"/>
      <c r="L516" s="15"/>
      <c r="M516" s="15"/>
      <c r="N516" s="15"/>
      <c r="O516" s="15"/>
      <c r="P516" s="15"/>
      <c r="Q516" s="15"/>
      <c r="R516" s="15"/>
      <c r="S516" s="15"/>
      <c r="T516" s="15"/>
      <c r="U516" s="15"/>
    </row>
    <row r="517" spans="1:21">
      <c r="A517" s="15"/>
      <c r="B517" s="15"/>
      <c r="C517" s="15"/>
      <c r="D517" s="15"/>
      <c r="E517" s="15"/>
      <c r="F517" s="15"/>
      <c r="G517" s="15"/>
      <c r="H517" s="15"/>
      <c r="I517" s="15"/>
      <c r="J517" s="15"/>
      <c r="K517" s="15"/>
      <c r="L517" s="15"/>
      <c r="M517" s="15"/>
      <c r="N517" s="15"/>
      <c r="O517" s="15"/>
      <c r="P517" s="15"/>
      <c r="Q517" s="15"/>
      <c r="R517" s="15"/>
      <c r="S517" s="15"/>
      <c r="T517" s="15"/>
      <c r="U517" s="15"/>
    </row>
    <row r="518" spans="1:21">
      <c r="A518" s="15"/>
      <c r="B518" s="15"/>
      <c r="C518" s="15"/>
      <c r="D518" s="15"/>
      <c r="E518" s="15"/>
      <c r="F518" s="15"/>
      <c r="G518" s="15"/>
      <c r="H518" s="15"/>
      <c r="I518" s="15"/>
      <c r="J518" s="15"/>
      <c r="K518" s="15"/>
      <c r="L518" s="15"/>
      <c r="M518" s="15"/>
      <c r="N518" s="15"/>
      <c r="O518" s="15"/>
      <c r="P518" s="15"/>
      <c r="Q518" s="15"/>
      <c r="R518" s="15"/>
      <c r="S518" s="15"/>
      <c r="T518" s="15"/>
      <c r="U518" s="15"/>
    </row>
    <row r="519" spans="1:21">
      <c r="A519" s="15"/>
      <c r="B519" s="15"/>
      <c r="C519" s="15"/>
      <c r="D519" s="15"/>
      <c r="E519" s="15"/>
      <c r="F519" s="15"/>
      <c r="G519" s="15"/>
      <c r="H519" s="15"/>
      <c r="I519" s="15"/>
      <c r="J519" s="15"/>
      <c r="K519" s="15"/>
      <c r="L519" s="15"/>
      <c r="M519" s="15"/>
      <c r="N519" s="15"/>
      <c r="O519" s="15"/>
      <c r="P519" s="15"/>
      <c r="Q519" s="15"/>
      <c r="R519" s="15"/>
      <c r="S519" s="15"/>
      <c r="T519" s="15"/>
      <c r="U519" s="15"/>
    </row>
    <row r="520" spans="1:21">
      <c r="A520" s="15"/>
      <c r="B520" s="15"/>
      <c r="C520" s="15"/>
      <c r="D520" s="15"/>
      <c r="E520" s="15"/>
      <c r="F520" s="15"/>
      <c r="G520" s="15"/>
      <c r="H520" s="15"/>
      <c r="I520" s="15"/>
      <c r="J520" s="15"/>
      <c r="K520" s="15"/>
      <c r="L520" s="15"/>
      <c r="M520" s="15"/>
      <c r="N520" s="15"/>
      <c r="O520" s="15"/>
      <c r="P520" s="15"/>
      <c r="Q520" s="15"/>
      <c r="R520" s="15"/>
      <c r="S520" s="15"/>
      <c r="T520" s="15"/>
      <c r="U520" s="15"/>
    </row>
    <row r="521" spans="1:21">
      <c r="A521" s="15"/>
      <c r="B521" s="15"/>
      <c r="C521" s="15"/>
      <c r="D521" s="15"/>
      <c r="E521" s="15"/>
      <c r="F521" s="15"/>
      <c r="G521" s="15"/>
      <c r="H521" s="15"/>
      <c r="I521" s="15"/>
      <c r="J521" s="15"/>
      <c r="K521" s="15"/>
      <c r="L521" s="15"/>
      <c r="M521" s="15"/>
      <c r="N521" s="15"/>
      <c r="O521" s="15"/>
      <c r="P521" s="15"/>
      <c r="Q521" s="15"/>
      <c r="R521" s="15"/>
      <c r="S521" s="15"/>
      <c r="T521" s="15"/>
      <c r="U521" s="15"/>
    </row>
    <row r="522" spans="1:21">
      <c r="A522" s="15"/>
      <c r="B522" s="15"/>
      <c r="C522" s="15"/>
      <c r="D522" s="15"/>
      <c r="E522" s="15"/>
      <c r="F522" s="15"/>
      <c r="G522" s="15"/>
      <c r="H522" s="15"/>
      <c r="I522" s="15"/>
      <c r="J522" s="15"/>
      <c r="K522" s="15"/>
      <c r="L522" s="15"/>
      <c r="M522" s="15"/>
      <c r="N522" s="15"/>
      <c r="O522" s="15"/>
      <c r="P522" s="15"/>
      <c r="Q522" s="15"/>
      <c r="R522" s="15"/>
      <c r="S522" s="15"/>
      <c r="T522" s="15"/>
      <c r="U522" s="15"/>
    </row>
    <row r="523" spans="1:21">
      <c r="A523" s="15"/>
      <c r="B523" s="15"/>
      <c r="C523" s="15"/>
      <c r="D523" s="15"/>
      <c r="E523" s="15"/>
      <c r="F523" s="15"/>
      <c r="G523" s="15"/>
      <c r="H523" s="15"/>
      <c r="I523" s="15"/>
      <c r="J523" s="15"/>
      <c r="K523" s="15"/>
      <c r="L523" s="15"/>
      <c r="M523" s="15"/>
      <c r="N523" s="15"/>
      <c r="O523" s="15"/>
      <c r="P523" s="15"/>
      <c r="Q523" s="15"/>
      <c r="R523" s="15"/>
      <c r="S523" s="15"/>
      <c r="T523" s="15"/>
      <c r="U523" s="15"/>
    </row>
    <row r="524" spans="1:21">
      <c r="A524" s="15"/>
      <c r="B524" s="15"/>
      <c r="C524" s="15"/>
      <c r="D524" s="15"/>
      <c r="E524" s="15"/>
      <c r="F524" s="15"/>
      <c r="G524" s="15"/>
      <c r="H524" s="15"/>
      <c r="I524" s="15"/>
      <c r="J524" s="15"/>
      <c r="K524" s="15"/>
      <c r="L524" s="15"/>
      <c r="M524" s="15"/>
      <c r="N524" s="15"/>
      <c r="O524" s="15"/>
      <c r="P524" s="15"/>
      <c r="Q524" s="15"/>
      <c r="R524" s="15"/>
      <c r="S524" s="15"/>
      <c r="T524" s="15"/>
      <c r="U524" s="15"/>
    </row>
    <row r="525" spans="1:21">
      <c r="A525" s="15"/>
      <c r="B525" s="15"/>
      <c r="C525" s="15"/>
      <c r="D525" s="15"/>
      <c r="E525" s="15"/>
      <c r="F525" s="15"/>
      <c r="G525" s="15"/>
      <c r="H525" s="15"/>
      <c r="I525" s="15"/>
      <c r="J525" s="15"/>
      <c r="K525" s="15"/>
      <c r="L525" s="15"/>
      <c r="M525" s="15"/>
      <c r="N525" s="15"/>
      <c r="O525" s="15"/>
      <c r="P525" s="15"/>
      <c r="Q525" s="15"/>
      <c r="R525" s="15"/>
      <c r="S525" s="15"/>
      <c r="T525" s="15"/>
      <c r="U525" s="15"/>
    </row>
    <row r="526" spans="1:21">
      <c r="A526" s="15"/>
      <c r="B526" s="15"/>
      <c r="C526" s="15"/>
      <c r="D526" s="15"/>
      <c r="E526" s="15"/>
      <c r="F526" s="15"/>
      <c r="G526" s="15"/>
      <c r="H526" s="15"/>
      <c r="I526" s="15"/>
      <c r="J526" s="15"/>
      <c r="K526" s="15"/>
      <c r="L526" s="15"/>
      <c r="M526" s="15"/>
      <c r="N526" s="15"/>
      <c r="O526" s="15"/>
      <c r="P526" s="15"/>
      <c r="Q526" s="15"/>
      <c r="R526" s="15"/>
      <c r="S526" s="15"/>
      <c r="T526" s="15"/>
      <c r="U526" s="15"/>
    </row>
    <row r="527" spans="1:21">
      <c r="A527" s="15"/>
      <c r="B527" s="15"/>
      <c r="C527" s="15"/>
      <c r="D527" s="15"/>
      <c r="E527" s="15"/>
      <c r="F527" s="15"/>
      <c r="G527" s="15"/>
      <c r="H527" s="15"/>
      <c r="I527" s="15"/>
      <c r="J527" s="15"/>
      <c r="K527" s="15"/>
      <c r="L527" s="15"/>
      <c r="M527" s="15"/>
      <c r="N527" s="15"/>
      <c r="O527" s="15"/>
      <c r="P527" s="15"/>
      <c r="Q527" s="15"/>
      <c r="R527" s="15"/>
      <c r="S527" s="15"/>
      <c r="T527" s="15"/>
      <c r="U527" s="15"/>
    </row>
    <row r="528" spans="1:21">
      <c r="A528" s="15"/>
      <c r="B528" s="15"/>
      <c r="C528" s="15"/>
      <c r="D528" s="15"/>
      <c r="E528" s="15"/>
      <c r="F528" s="15"/>
      <c r="G528" s="15"/>
      <c r="H528" s="15"/>
      <c r="I528" s="15"/>
      <c r="J528" s="15"/>
      <c r="K528" s="15"/>
      <c r="L528" s="15"/>
      <c r="M528" s="15"/>
      <c r="N528" s="15"/>
      <c r="O528" s="15"/>
      <c r="P528" s="15"/>
      <c r="Q528" s="15"/>
      <c r="R528" s="15"/>
      <c r="S528" s="15"/>
      <c r="T528" s="15"/>
      <c r="U528" s="15"/>
    </row>
    <row r="529" spans="1:21">
      <c r="A529" s="15"/>
      <c r="B529" s="15"/>
      <c r="C529" s="15"/>
      <c r="D529" s="15"/>
      <c r="E529" s="15"/>
      <c r="F529" s="15"/>
      <c r="G529" s="15"/>
      <c r="H529" s="15"/>
      <c r="I529" s="15"/>
      <c r="J529" s="15"/>
      <c r="K529" s="15"/>
      <c r="L529" s="15"/>
      <c r="M529" s="15"/>
      <c r="N529" s="15"/>
      <c r="O529" s="15"/>
      <c r="P529" s="15"/>
      <c r="Q529" s="15"/>
      <c r="R529" s="15"/>
      <c r="S529" s="15"/>
      <c r="T529" s="15"/>
      <c r="U529" s="15"/>
    </row>
    <row r="530" spans="1:21">
      <c r="A530" s="15"/>
      <c r="B530" s="15"/>
      <c r="C530" s="15"/>
      <c r="D530" s="15"/>
      <c r="E530" s="15"/>
      <c r="F530" s="15"/>
      <c r="G530" s="15"/>
      <c r="H530" s="15"/>
      <c r="I530" s="15"/>
      <c r="J530" s="15"/>
      <c r="K530" s="15"/>
      <c r="L530" s="15"/>
      <c r="M530" s="15"/>
      <c r="N530" s="15"/>
      <c r="O530" s="15"/>
      <c r="P530" s="15"/>
      <c r="Q530" s="15"/>
      <c r="R530" s="15"/>
      <c r="S530" s="15"/>
      <c r="T530" s="15"/>
      <c r="U530" s="15"/>
    </row>
    <row r="531" spans="1:21">
      <c r="A531" s="15"/>
      <c r="B531" s="15"/>
      <c r="C531" s="15"/>
      <c r="D531" s="15"/>
      <c r="E531" s="15"/>
      <c r="F531" s="15"/>
      <c r="G531" s="15"/>
      <c r="H531" s="15"/>
      <c r="I531" s="15"/>
      <c r="J531" s="15"/>
      <c r="K531" s="15"/>
      <c r="L531" s="15"/>
      <c r="M531" s="15"/>
      <c r="N531" s="15"/>
      <c r="O531" s="15"/>
      <c r="P531" s="15"/>
      <c r="Q531" s="15"/>
      <c r="R531" s="15"/>
      <c r="S531" s="15"/>
      <c r="T531" s="15"/>
      <c r="U531" s="15"/>
    </row>
    <row r="532" spans="1:21">
      <c r="A532" s="15"/>
      <c r="B532" s="15"/>
      <c r="C532" s="15"/>
      <c r="D532" s="15"/>
      <c r="E532" s="15"/>
      <c r="F532" s="15"/>
      <c r="G532" s="15"/>
      <c r="H532" s="15"/>
      <c r="I532" s="15"/>
      <c r="J532" s="15"/>
      <c r="K532" s="15"/>
      <c r="L532" s="15"/>
      <c r="M532" s="15"/>
      <c r="N532" s="15"/>
      <c r="O532" s="15"/>
      <c r="P532" s="15"/>
      <c r="Q532" s="15"/>
      <c r="R532" s="15"/>
      <c r="S532" s="15"/>
      <c r="T532" s="15"/>
      <c r="U532" s="15"/>
    </row>
    <row r="533" spans="1:21">
      <c r="A533" s="15"/>
      <c r="B533" s="15"/>
      <c r="C533" s="15"/>
      <c r="D533" s="15"/>
      <c r="E533" s="15"/>
      <c r="F533" s="15"/>
      <c r="G533" s="15"/>
      <c r="H533" s="15"/>
      <c r="I533" s="15"/>
      <c r="J533" s="15"/>
      <c r="K533" s="15"/>
      <c r="L533" s="15"/>
      <c r="M533" s="15"/>
      <c r="N533" s="15"/>
      <c r="O533" s="15"/>
      <c r="P533" s="15"/>
      <c r="Q533" s="15"/>
      <c r="R533" s="15"/>
      <c r="S533" s="15"/>
      <c r="T533" s="15"/>
      <c r="U533" s="15"/>
    </row>
    <row r="534" spans="1:21">
      <c r="A534" s="15"/>
      <c r="B534" s="15"/>
      <c r="C534" s="15"/>
      <c r="D534" s="15"/>
      <c r="E534" s="15"/>
      <c r="F534" s="15"/>
      <c r="G534" s="15"/>
      <c r="H534" s="15"/>
      <c r="I534" s="15"/>
      <c r="J534" s="15"/>
      <c r="K534" s="15"/>
      <c r="L534" s="15"/>
      <c r="M534" s="15"/>
      <c r="N534" s="15"/>
      <c r="O534" s="15"/>
      <c r="P534" s="15"/>
      <c r="Q534" s="15"/>
      <c r="R534" s="15"/>
      <c r="S534" s="15"/>
      <c r="T534" s="15"/>
      <c r="U534" s="15"/>
    </row>
    <row r="535" spans="1:21">
      <c r="A535" s="15"/>
      <c r="B535" s="15"/>
      <c r="C535" s="15"/>
      <c r="D535" s="15"/>
      <c r="E535" s="15"/>
      <c r="F535" s="15"/>
      <c r="G535" s="15"/>
      <c r="H535" s="15"/>
      <c r="I535" s="15"/>
      <c r="J535" s="15"/>
      <c r="K535" s="15"/>
      <c r="L535" s="15"/>
      <c r="M535" s="15"/>
      <c r="N535" s="15"/>
      <c r="O535" s="15"/>
      <c r="P535" s="15"/>
      <c r="Q535" s="15"/>
      <c r="R535" s="15"/>
      <c r="S535" s="15"/>
      <c r="T535" s="15"/>
      <c r="U535" s="15"/>
    </row>
    <row r="536" spans="1:21">
      <c r="A536" s="15"/>
      <c r="B536" s="15"/>
      <c r="C536" s="15"/>
      <c r="D536" s="15"/>
      <c r="E536" s="15"/>
      <c r="F536" s="15"/>
      <c r="G536" s="15"/>
      <c r="H536" s="15"/>
      <c r="I536" s="15"/>
      <c r="J536" s="15"/>
      <c r="K536" s="15"/>
      <c r="L536" s="15"/>
      <c r="M536" s="15"/>
      <c r="N536" s="15"/>
      <c r="O536" s="15"/>
      <c r="P536" s="15"/>
      <c r="Q536" s="15"/>
      <c r="R536" s="15"/>
      <c r="S536" s="15"/>
      <c r="T536" s="15"/>
      <c r="U536" s="15"/>
    </row>
    <row r="537" spans="1:21">
      <c r="A537" s="15"/>
      <c r="B537" s="15"/>
      <c r="C537" s="15"/>
      <c r="D537" s="15"/>
      <c r="E537" s="15"/>
      <c r="F537" s="15"/>
      <c r="G537" s="15"/>
      <c r="H537" s="15"/>
      <c r="I537" s="15"/>
      <c r="J537" s="15"/>
      <c r="K537" s="15"/>
      <c r="L537" s="15"/>
      <c r="M537" s="15"/>
      <c r="N537" s="15"/>
      <c r="O537" s="15"/>
      <c r="P537" s="15"/>
      <c r="Q537" s="15"/>
      <c r="R537" s="15"/>
      <c r="S537" s="15"/>
      <c r="T537" s="15"/>
      <c r="U537" s="15"/>
    </row>
    <row r="538" spans="1:21">
      <c r="A538" s="15"/>
      <c r="B538" s="15"/>
      <c r="C538" s="15"/>
      <c r="D538" s="15"/>
      <c r="E538" s="15"/>
      <c r="F538" s="15"/>
      <c r="G538" s="15"/>
      <c r="H538" s="15"/>
      <c r="I538" s="15"/>
      <c r="J538" s="15"/>
      <c r="K538" s="15"/>
      <c r="L538" s="15"/>
      <c r="M538" s="15"/>
      <c r="N538" s="15"/>
      <c r="O538" s="15"/>
      <c r="P538" s="15"/>
      <c r="Q538" s="15"/>
      <c r="R538" s="15"/>
      <c r="S538" s="15"/>
      <c r="T538" s="15"/>
      <c r="U538" s="15"/>
    </row>
    <row r="539" spans="1:21">
      <c r="A539" s="15"/>
      <c r="B539" s="15"/>
      <c r="C539" s="15"/>
      <c r="D539" s="15"/>
      <c r="E539" s="15"/>
      <c r="F539" s="15"/>
      <c r="G539" s="15"/>
      <c r="H539" s="15"/>
      <c r="I539" s="15"/>
      <c r="J539" s="15"/>
      <c r="K539" s="15"/>
      <c r="L539" s="15"/>
      <c r="M539" s="15"/>
      <c r="N539" s="15"/>
      <c r="O539" s="15"/>
      <c r="P539" s="15"/>
      <c r="Q539" s="15"/>
      <c r="R539" s="15"/>
      <c r="S539" s="15"/>
      <c r="T539" s="15"/>
      <c r="U539" s="15"/>
    </row>
    <row r="540" spans="1:21">
      <c r="A540" s="15"/>
      <c r="B540" s="15"/>
      <c r="C540" s="15"/>
      <c r="D540" s="15"/>
      <c r="E540" s="15"/>
      <c r="F540" s="15"/>
      <c r="G540" s="15"/>
      <c r="H540" s="15"/>
      <c r="I540" s="15"/>
      <c r="J540" s="15"/>
      <c r="K540" s="15"/>
      <c r="L540" s="15"/>
      <c r="M540" s="15"/>
      <c r="N540" s="15"/>
      <c r="O540" s="15"/>
      <c r="P540" s="15"/>
      <c r="Q540" s="15"/>
      <c r="R540" s="15"/>
      <c r="S540" s="15"/>
      <c r="T540" s="15"/>
      <c r="U540" s="15"/>
    </row>
    <row r="541" spans="1:21">
      <c r="A541" s="15"/>
      <c r="B541" s="15"/>
      <c r="C541" s="15"/>
      <c r="D541" s="15"/>
      <c r="E541" s="15"/>
      <c r="F541" s="15"/>
      <c r="G541" s="15"/>
      <c r="H541" s="15"/>
      <c r="I541" s="15"/>
      <c r="J541" s="15"/>
      <c r="K541" s="15"/>
      <c r="L541" s="15"/>
      <c r="M541" s="15"/>
      <c r="N541" s="15"/>
      <c r="O541" s="15"/>
      <c r="P541" s="15"/>
      <c r="Q541" s="15"/>
      <c r="R541" s="15"/>
      <c r="S541" s="15"/>
      <c r="T541" s="15"/>
      <c r="U541" s="15"/>
    </row>
    <row r="542" spans="1:21">
      <c r="A542" s="15"/>
      <c r="B542" s="15"/>
      <c r="C542" s="15"/>
      <c r="D542" s="15"/>
      <c r="E542" s="15"/>
      <c r="F542" s="15"/>
      <c r="G542" s="15"/>
      <c r="H542" s="15"/>
      <c r="I542" s="15"/>
      <c r="J542" s="15"/>
      <c r="K542" s="15"/>
      <c r="L542" s="15"/>
      <c r="M542" s="15"/>
      <c r="N542" s="15"/>
      <c r="O542" s="15"/>
      <c r="P542" s="15"/>
      <c r="Q542" s="15"/>
      <c r="R542" s="15"/>
      <c r="S542" s="15"/>
      <c r="T542" s="15"/>
      <c r="U542" s="15"/>
    </row>
    <row r="543" spans="1:21">
      <c r="A543" s="15"/>
      <c r="B543" s="15"/>
      <c r="C543" s="15"/>
      <c r="D543" s="15"/>
      <c r="E543" s="15"/>
      <c r="F543" s="15"/>
      <c r="G543" s="15"/>
      <c r="H543" s="15"/>
      <c r="I543" s="15"/>
      <c r="J543" s="15"/>
      <c r="K543" s="15"/>
      <c r="L543" s="15"/>
      <c r="M543" s="15"/>
      <c r="N543" s="15"/>
      <c r="O543" s="15"/>
      <c r="P543" s="15"/>
      <c r="Q543" s="15"/>
      <c r="R543" s="15"/>
      <c r="S543" s="15"/>
      <c r="T543" s="15"/>
      <c r="U543" s="15"/>
    </row>
    <row r="544" spans="1:21">
      <c r="A544" s="15"/>
      <c r="B544" s="15"/>
      <c r="C544" s="15"/>
      <c r="D544" s="15"/>
      <c r="E544" s="15"/>
      <c r="F544" s="15"/>
      <c r="G544" s="15"/>
      <c r="H544" s="15"/>
      <c r="I544" s="15"/>
      <c r="J544" s="15"/>
      <c r="K544" s="15"/>
      <c r="L544" s="15"/>
      <c r="M544" s="15"/>
      <c r="N544" s="15"/>
      <c r="O544" s="15"/>
      <c r="P544" s="15"/>
      <c r="Q544" s="15"/>
      <c r="R544" s="15"/>
      <c r="S544" s="15"/>
      <c r="T544" s="15"/>
      <c r="U544" s="15"/>
    </row>
    <row r="545" spans="1:21">
      <c r="A545" s="15"/>
      <c r="B545" s="15"/>
      <c r="C545" s="15"/>
      <c r="D545" s="15"/>
      <c r="E545" s="15"/>
      <c r="F545" s="15"/>
      <c r="G545" s="15"/>
      <c r="H545" s="15"/>
      <c r="I545" s="15"/>
      <c r="J545" s="15"/>
      <c r="K545" s="15"/>
      <c r="L545" s="15"/>
      <c r="M545" s="15"/>
      <c r="N545" s="15"/>
      <c r="O545" s="15"/>
      <c r="P545" s="15"/>
      <c r="Q545" s="15"/>
      <c r="R545" s="15"/>
      <c r="S545" s="15"/>
      <c r="T545" s="15"/>
      <c r="U545" s="15"/>
    </row>
    <row r="546" spans="1:21">
      <c r="A546" s="15"/>
      <c r="B546" s="15"/>
      <c r="C546" s="15"/>
      <c r="D546" s="15"/>
      <c r="E546" s="15"/>
      <c r="F546" s="15"/>
      <c r="G546" s="15"/>
      <c r="H546" s="15"/>
      <c r="I546" s="15"/>
      <c r="J546" s="15"/>
      <c r="K546" s="15"/>
      <c r="L546" s="15"/>
      <c r="M546" s="15"/>
      <c r="N546" s="15"/>
      <c r="O546" s="15"/>
      <c r="P546" s="15"/>
      <c r="Q546" s="15"/>
      <c r="R546" s="15"/>
      <c r="S546" s="15"/>
      <c r="T546" s="15"/>
      <c r="U546" s="15"/>
    </row>
    <row r="547" spans="1:21">
      <c r="A547" s="15"/>
      <c r="B547" s="15"/>
      <c r="C547" s="15"/>
      <c r="D547" s="15"/>
      <c r="E547" s="15"/>
      <c r="F547" s="15"/>
      <c r="G547" s="15"/>
      <c r="H547" s="15"/>
      <c r="I547" s="15"/>
      <c r="J547" s="15"/>
      <c r="K547" s="15"/>
      <c r="L547" s="15"/>
      <c r="M547" s="15"/>
      <c r="N547" s="15"/>
      <c r="O547" s="15"/>
      <c r="P547" s="15"/>
      <c r="Q547" s="15"/>
      <c r="R547" s="15"/>
      <c r="S547" s="15"/>
      <c r="T547" s="15"/>
      <c r="U547" s="15"/>
    </row>
    <row r="548" spans="1:21">
      <c r="A548" s="15"/>
      <c r="B548" s="15"/>
      <c r="C548" s="15"/>
      <c r="D548" s="15"/>
      <c r="E548" s="15"/>
      <c r="F548" s="15"/>
      <c r="G548" s="15"/>
      <c r="H548" s="15"/>
      <c r="I548" s="15"/>
      <c r="J548" s="15"/>
      <c r="K548" s="15"/>
      <c r="L548" s="15"/>
      <c r="M548" s="15"/>
      <c r="N548" s="15"/>
      <c r="O548" s="15"/>
      <c r="P548" s="15"/>
      <c r="Q548" s="15"/>
      <c r="R548" s="15"/>
      <c r="S548" s="15"/>
      <c r="T548" s="15"/>
      <c r="U548" s="15"/>
    </row>
    <row r="549" spans="1:21">
      <c r="A549" s="15"/>
      <c r="B549" s="15"/>
      <c r="C549" s="15"/>
      <c r="D549" s="15"/>
      <c r="E549" s="15"/>
      <c r="F549" s="15"/>
      <c r="G549" s="15"/>
      <c r="H549" s="15"/>
      <c r="I549" s="15"/>
      <c r="J549" s="15"/>
      <c r="K549" s="15"/>
      <c r="L549" s="15"/>
      <c r="M549" s="15"/>
      <c r="N549" s="15"/>
      <c r="O549" s="15"/>
      <c r="P549" s="15"/>
      <c r="Q549" s="15"/>
      <c r="R549" s="15"/>
      <c r="S549" s="15"/>
      <c r="T549" s="15"/>
      <c r="U549" s="15"/>
    </row>
    <row r="550" spans="1:21">
      <c r="A550" s="15"/>
      <c r="B550" s="15"/>
      <c r="C550" s="15"/>
      <c r="D550" s="15"/>
      <c r="E550" s="15"/>
      <c r="F550" s="15"/>
      <c r="G550" s="15"/>
      <c r="H550" s="15"/>
      <c r="I550" s="15"/>
      <c r="J550" s="15"/>
      <c r="K550" s="15"/>
      <c r="L550" s="15"/>
      <c r="M550" s="15"/>
      <c r="N550" s="15"/>
      <c r="O550" s="15"/>
      <c r="P550" s="15"/>
      <c r="Q550" s="15"/>
      <c r="R550" s="15"/>
      <c r="S550" s="15"/>
      <c r="T550" s="15"/>
      <c r="U550" s="15"/>
    </row>
    <row r="551" spans="1:21">
      <c r="A551" s="15"/>
      <c r="B551" s="15"/>
      <c r="C551" s="15"/>
      <c r="D551" s="15"/>
      <c r="E551" s="15"/>
      <c r="F551" s="15"/>
      <c r="G551" s="15"/>
      <c r="H551" s="15"/>
      <c r="I551" s="15"/>
      <c r="J551" s="15"/>
      <c r="K551" s="15"/>
      <c r="L551" s="15"/>
      <c r="M551" s="15"/>
      <c r="N551" s="15"/>
      <c r="O551" s="15"/>
      <c r="P551" s="15"/>
      <c r="Q551" s="15"/>
      <c r="R551" s="15"/>
      <c r="S551" s="15"/>
      <c r="T551" s="15"/>
      <c r="U551" s="15"/>
    </row>
    <row r="552" spans="1:21">
      <c r="A552" s="15"/>
      <c r="B552" s="15"/>
      <c r="C552" s="15"/>
      <c r="D552" s="15"/>
      <c r="E552" s="15"/>
      <c r="F552" s="15"/>
      <c r="G552" s="15"/>
      <c r="H552" s="15"/>
      <c r="I552" s="15"/>
      <c r="J552" s="15"/>
      <c r="K552" s="15"/>
      <c r="L552" s="15"/>
      <c r="M552" s="15"/>
      <c r="N552" s="15"/>
      <c r="O552" s="15"/>
      <c r="P552" s="15"/>
      <c r="Q552" s="15"/>
      <c r="R552" s="15"/>
      <c r="S552" s="15"/>
      <c r="T552" s="15"/>
      <c r="U552" s="15"/>
    </row>
    <row r="553" spans="1:21">
      <c r="A553" s="15"/>
      <c r="B553" s="15"/>
      <c r="C553" s="15"/>
      <c r="D553" s="15"/>
      <c r="E553" s="15"/>
      <c r="F553" s="15"/>
      <c r="G553" s="15"/>
      <c r="H553" s="15"/>
      <c r="I553" s="15"/>
      <c r="J553" s="15"/>
      <c r="K553" s="15"/>
      <c r="L553" s="15"/>
      <c r="M553" s="15"/>
      <c r="N553" s="15"/>
      <c r="O553" s="15"/>
      <c r="P553" s="15"/>
      <c r="Q553" s="15"/>
      <c r="R553" s="15"/>
      <c r="S553" s="15"/>
      <c r="T553" s="15"/>
      <c r="U553" s="15"/>
    </row>
    <row r="554" spans="1:21">
      <c r="A554" s="15"/>
      <c r="B554" s="15"/>
      <c r="C554" s="15"/>
      <c r="D554" s="15"/>
      <c r="E554" s="15"/>
      <c r="F554" s="15"/>
      <c r="G554" s="15"/>
      <c r="H554" s="15"/>
      <c r="I554" s="15"/>
      <c r="J554" s="15"/>
      <c r="K554" s="15"/>
      <c r="L554" s="15"/>
      <c r="M554" s="15"/>
      <c r="N554" s="15"/>
      <c r="O554" s="15"/>
      <c r="P554" s="15"/>
      <c r="Q554" s="15"/>
      <c r="R554" s="15"/>
      <c r="S554" s="15"/>
      <c r="T554" s="15"/>
      <c r="U554" s="15"/>
    </row>
    <row r="555" spans="1:21">
      <c r="A555" s="15"/>
      <c r="B555" s="15"/>
      <c r="C555" s="15"/>
      <c r="D555" s="15"/>
      <c r="E555" s="15"/>
      <c r="F555" s="15"/>
      <c r="G555" s="15"/>
      <c r="H555" s="15"/>
      <c r="I555" s="15"/>
      <c r="J555" s="15"/>
      <c r="K555" s="15"/>
      <c r="L555" s="15"/>
      <c r="M555" s="15"/>
      <c r="N555" s="15"/>
      <c r="O555" s="15"/>
      <c r="P555" s="15"/>
      <c r="Q555" s="15"/>
      <c r="R555" s="15"/>
      <c r="S555" s="15"/>
      <c r="T555" s="15"/>
      <c r="U555" s="15"/>
    </row>
    <row r="556" spans="1:21">
      <c r="A556" s="15"/>
      <c r="B556" s="15"/>
      <c r="C556" s="15"/>
      <c r="D556" s="15"/>
      <c r="E556" s="15"/>
      <c r="F556" s="15"/>
      <c r="G556" s="15"/>
      <c r="H556" s="15"/>
      <c r="I556" s="15"/>
      <c r="J556" s="15"/>
      <c r="K556" s="15"/>
      <c r="L556" s="15"/>
      <c r="M556" s="15"/>
      <c r="N556" s="15"/>
      <c r="O556" s="15"/>
      <c r="P556" s="15"/>
      <c r="Q556" s="15"/>
      <c r="R556" s="15"/>
      <c r="S556" s="15"/>
      <c r="T556" s="15"/>
      <c r="U556" s="15"/>
    </row>
    <row r="557" spans="1:21">
      <c r="A557" s="15"/>
      <c r="B557" s="15"/>
      <c r="C557" s="15"/>
      <c r="D557" s="15"/>
      <c r="E557" s="15"/>
      <c r="F557" s="15"/>
      <c r="G557" s="15"/>
      <c r="H557" s="15"/>
      <c r="I557" s="15"/>
      <c r="J557" s="15"/>
      <c r="K557" s="15"/>
      <c r="L557" s="15"/>
      <c r="M557" s="15"/>
      <c r="N557" s="15"/>
      <c r="O557" s="15"/>
      <c r="P557" s="15"/>
      <c r="Q557" s="15"/>
      <c r="R557" s="15"/>
      <c r="S557" s="15"/>
      <c r="T557" s="15"/>
      <c r="U557" s="15"/>
    </row>
    <row r="558" spans="1:21">
      <c r="A558" s="15"/>
      <c r="B558" s="15"/>
      <c r="C558" s="15"/>
      <c r="D558" s="15"/>
      <c r="E558" s="15"/>
      <c r="F558" s="15"/>
      <c r="G558" s="15"/>
      <c r="H558" s="15"/>
      <c r="I558" s="15"/>
      <c r="J558" s="15"/>
      <c r="K558" s="15"/>
      <c r="L558" s="15"/>
      <c r="M558" s="15"/>
      <c r="N558" s="15"/>
      <c r="O558" s="15"/>
      <c r="P558" s="15"/>
      <c r="Q558" s="15"/>
      <c r="R558" s="15"/>
      <c r="S558" s="15"/>
      <c r="T558" s="15"/>
      <c r="U558" s="15"/>
    </row>
    <row r="559" spans="1:21">
      <c r="A559" s="15"/>
      <c r="B559" s="15"/>
      <c r="C559" s="15"/>
      <c r="D559" s="15"/>
      <c r="E559" s="15"/>
      <c r="F559" s="15"/>
      <c r="G559" s="15"/>
      <c r="H559" s="15"/>
      <c r="I559" s="15"/>
      <c r="J559" s="15"/>
      <c r="K559" s="15"/>
      <c r="L559" s="15"/>
      <c r="M559" s="15"/>
      <c r="N559" s="15"/>
      <c r="O559" s="15"/>
      <c r="P559" s="15"/>
      <c r="Q559" s="15"/>
      <c r="R559" s="15"/>
      <c r="S559" s="15"/>
      <c r="T559" s="15"/>
      <c r="U559" s="15"/>
    </row>
    <row r="560" spans="1:21">
      <c r="A560" s="15"/>
      <c r="B560" s="15"/>
      <c r="C560" s="15"/>
      <c r="D560" s="15"/>
      <c r="E560" s="15"/>
      <c r="F560" s="15"/>
      <c r="G560" s="15"/>
      <c r="H560" s="15"/>
      <c r="I560" s="15"/>
      <c r="J560" s="15"/>
      <c r="K560" s="15"/>
      <c r="L560" s="15"/>
      <c r="M560" s="15"/>
      <c r="N560" s="15"/>
      <c r="O560" s="15"/>
      <c r="P560" s="15"/>
      <c r="Q560" s="15"/>
      <c r="R560" s="15"/>
      <c r="S560" s="15"/>
      <c r="T560" s="15"/>
      <c r="U560" s="15"/>
    </row>
    <row r="561" spans="1:21">
      <c r="A561" s="15"/>
      <c r="B561" s="15"/>
      <c r="C561" s="15"/>
      <c r="D561" s="15"/>
      <c r="E561" s="15"/>
      <c r="F561" s="15"/>
      <c r="G561" s="15"/>
      <c r="H561" s="15"/>
      <c r="I561" s="15"/>
      <c r="J561" s="15"/>
      <c r="K561" s="15"/>
      <c r="L561" s="15"/>
      <c r="M561" s="15"/>
      <c r="N561" s="15"/>
      <c r="O561" s="15"/>
      <c r="P561" s="15"/>
      <c r="Q561" s="15"/>
      <c r="R561" s="15"/>
      <c r="S561" s="15"/>
      <c r="T561" s="15"/>
      <c r="U561" s="15"/>
    </row>
    <row r="562" spans="1:21">
      <c r="A562" s="15"/>
      <c r="B562" s="15"/>
      <c r="C562" s="15"/>
      <c r="D562" s="15"/>
      <c r="E562" s="15"/>
      <c r="F562" s="15"/>
      <c r="G562" s="15"/>
      <c r="H562" s="15"/>
      <c r="I562" s="15"/>
      <c r="J562" s="15"/>
      <c r="K562" s="15"/>
      <c r="L562" s="15"/>
      <c r="M562" s="15"/>
      <c r="N562" s="15"/>
      <c r="O562" s="15"/>
      <c r="P562" s="15"/>
      <c r="Q562" s="15"/>
      <c r="R562" s="15"/>
      <c r="S562" s="15"/>
      <c r="T562" s="15"/>
      <c r="U562" s="15"/>
    </row>
    <row r="563" spans="1:21">
      <c r="A563" s="15"/>
      <c r="B563" s="15"/>
      <c r="C563" s="15"/>
      <c r="D563" s="15"/>
      <c r="E563" s="15"/>
      <c r="F563" s="15"/>
      <c r="G563" s="15"/>
      <c r="H563" s="15"/>
      <c r="I563" s="15"/>
      <c r="J563" s="15"/>
      <c r="K563" s="15"/>
      <c r="L563" s="15"/>
      <c r="M563" s="15"/>
      <c r="N563" s="15"/>
      <c r="O563" s="15"/>
      <c r="P563" s="15"/>
      <c r="Q563" s="15"/>
      <c r="R563" s="15"/>
      <c r="S563" s="15"/>
      <c r="T563" s="15"/>
      <c r="U563" s="15"/>
    </row>
    <row r="564" spans="1:21">
      <c r="A564" s="15"/>
      <c r="B564" s="15"/>
      <c r="C564" s="15"/>
      <c r="D564" s="15"/>
      <c r="E564" s="15"/>
      <c r="F564" s="15"/>
      <c r="G564" s="15"/>
      <c r="H564" s="15"/>
      <c r="I564" s="15"/>
      <c r="J564" s="15"/>
      <c r="K564" s="15"/>
      <c r="L564" s="15"/>
      <c r="M564" s="15"/>
      <c r="N564" s="15"/>
      <c r="O564" s="15"/>
      <c r="P564" s="15"/>
      <c r="Q564" s="15"/>
      <c r="R564" s="15"/>
      <c r="S564" s="15"/>
      <c r="T564" s="15"/>
      <c r="U564" s="15"/>
    </row>
    <row r="565" spans="1:21">
      <c r="A565" s="15"/>
      <c r="B565" s="15"/>
      <c r="C565" s="15"/>
      <c r="D565" s="15"/>
      <c r="E565" s="15"/>
      <c r="F565" s="15"/>
      <c r="G565" s="15"/>
      <c r="H565" s="15"/>
      <c r="I565" s="15"/>
      <c r="J565" s="15"/>
      <c r="K565" s="15"/>
      <c r="L565" s="15"/>
      <c r="M565" s="15"/>
      <c r="N565" s="15"/>
      <c r="O565" s="15"/>
      <c r="P565" s="15"/>
      <c r="Q565" s="15"/>
      <c r="R565" s="15"/>
      <c r="S565" s="15"/>
      <c r="T565" s="15"/>
      <c r="U565" s="15"/>
    </row>
    <row r="566" spans="1:21">
      <c r="A566" s="15"/>
      <c r="B566" s="15"/>
      <c r="C566" s="15"/>
      <c r="D566" s="15"/>
      <c r="E566" s="15"/>
      <c r="F566" s="15"/>
      <c r="G566" s="15"/>
      <c r="H566" s="15"/>
      <c r="I566" s="15"/>
      <c r="J566" s="15"/>
      <c r="K566" s="15"/>
      <c r="L566" s="15"/>
      <c r="M566" s="15"/>
      <c r="N566" s="15"/>
      <c r="O566" s="15"/>
      <c r="P566" s="15"/>
      <c r="Q566" s="15"/>
      <c r="R566" s="15"/>
      <c r="S566" s="15"/>
      <c r="T566" s="15"/>
      <c r="U566" s="15"/>
    </row>
    <row r="567" spans="1:21">
      <c r="A567" s="15"/>
      <c r="B567" s="15"/>
      <c r="C567" s="15"/>
      <c r="D567" s="15"/>
      <c r="E567" s="15"/>
      <c r="F567" s="15"/>
      <c r="G567" s="15"/>
      <c r="H567" s="15"/>
      <c r="I567" s="15"/>
      <c r="J567" s="15"/>
      <c r="K567" s="15"/>
      <c r="L567" s="15"/>
      <c r="M567" s="15"/>
      <c r="N567" s="15"/>
      <c r="O567" s="15"/>
      <c r="P567" s="15"/>
      <c r="Q567" s="15"/>
      <c r="R567" s="15"/>
      <c r="S567" s="15"/>
      <c r="T567" s="15"/>
      <c r="U567" s="15"/>
    </row>
    <row r="568" spans="1:21">
      <c r="A568" s="15"/>
      <c r="B568" s="15"/>
      <c r="C568" s="15"/>
      <c r="D568" s="15"/>
      <c r="E568" s="15"/>
      <c r="F568" s="15"/>
      <c r="G568" s="15"/>
      <c r="H568" s="15"/>
      <c r="I568" s="15"/>
      <c r="J568" s="15"/>
      <c r="K568" s="15"/>
      <c r="L568" s="15"/>
      <c r="M568" s="15"/>
      <c r="N568" s="15"/>
      <c r="O568" s="15"/>
      <c r="P568" s="15"/>
      <c r="Q568" s="15"/>
      <c r="R568" s="15"/>
      <c r="S568" s="15"/>
      <c r="T568" s="15"/>
      <c r="U568" s="15"/>
    </row>
    <row r="569" spans="1:21">
      <c r="A569" s="15"/>
      <c r="B569" s="15"/>
      <c r="C569" s="15"/>
      <c r="D569" s="15"/>
      <c r="E569" s="15"/>
      <c r="F569" s="15"/>
      <c r="G569" s="15"/>
      <c r="H569" s="15"/>
      <c r="I569" s="15"/>
      <c r="J569" s="15"/>
      <c r="K569" s="15"/>
      <c r="L569" s="15"/>
      <c r="M569" s="15"/>
      <c r="N569" s="15"/>
      <c r="O569" s="15"/>
      <c r="P569" s="15"/>
      <c r="Q569" s="15"/>
      <c r="R569" s="15"/>
      <c r="S569" s="15"/>
      <c r="T569" s="15"/>
      <c r="U569" s="15"/>
    </row>
    <row r="570" spans="1:21">
      <c r="A570" s="15"/>
      <c r="B570" s="15"/>
      <c r="C570" s="15"/>
      <c r="D570" s="15"/>
      <c r="E570" s="15"/>
      <c r="F570" s="15"/>
      <c r="G570" s="15"/>
      <c r="H570" s="15"/>
      <c r="I570" s="15"/>
      <c r="J570" s="15"/>
      <c r="K570" s="15"/>
      <c r="L570" s="15"/>
      <c r="M570" s="15"/>
      <c r="N570" s="15"/>
      <c r="O570" s="15"/>
      <c r="P570" s="15"/>
      <c r="Q570" s="15"/>
      <c r="R570" s="15"/>
      <c r="S570" s="15"/>
      <c r="T570" s="15"/>
      <c r="U570" s="15"/>
    </row>
    <row r="571" spans="1:21">
      <c r="A571" s="15"/>
      <c r="B571" s="15"/>
      <c r="C571" s="15"/>
      <c r="D571" s="15"/>
      <c r="E571" s="15"/>
      <c r="F571" s="15"/>
      <c r="G571" s="15"/>
      <c r="H571" s="15"/>
      <c r="I571" s="15"/>
      <c r="J571" s="15"/>
      <c r="K571" s="15"/>
      <c r="L571" s="15"/>
      <c r="M571" s="15"/>
      <c r="N571" s="15"/>
      <c r="O571" s="15"/>
      <c r="P571" s="15"/>
      <c r="Q571" s="15"/>
      <c r="R571" s="15"/>
      <c r="S571" s="15"/>
      <c r="T571" s="15"/>
      <c r="U571" s="15"/>
    </row>
    <row r="572" spans="1:21">
      <c r="A572" s="15"/>
      <c r="B572" s="15"/>
      <c r="C572" s="15"/>
      <c r="D572" s="15"/>
      <c r="E572" s="15"/>
      <c r="F572" s="15"/>
      <c r="G572" s="15"/>
      <c r="H572" s="15"/>
      <c r="I572" s="15"/>
      <c r="J572" s="15"/>
      <c r="K572" s="15"/>
      <c r="L572" s="15"/>
      <c r="M572" s="15"/>
      <c r="N572" s="15"/>
      <c r="O572" s="15"/>
      <c r="P572" s="15"/>
      <c r="Q572" s="15"/>
      <c r="R572" s="15"/>
      <c r="S572" s="15"/>
      <c r="T572" s="15"/>
      <c r="U572" s="15"/>
    </row>
    <row r="573" spans="1:21">
      <c r="A573" s="15"/>
      <c r="B573" s="15"/>
      <c r="C573" s="15"/>
      <c r="D573" s="15"/>
      <c r="E573" s="15"/>
      <c r="F573" s="15"/>
      <c r="G573" s="15"/>
      <c r="H573" s="15"/>
      <c r="I573" s="15"/>
      <c r="J573" s="15"/>
      <c r="K573" s="15"/>
      <c r="L573" s="15"/>
      <c r="M573" s="15"/>
      <c r="N573" s="15"/>
      <c r="O573" s="15"/>
      <c r="P573" s="15"/>
      <c r="Q573" s="15"/>
      <c r="R573" s="15"/>
      <c r="S573" s="15"/>
      <c r="T573" s="15"/>
      <c r="U573" s="15"/>
    </row>
    <row r="574" spans="1:21">
      <c r="A574" s="15"/>
      <c r="B574" s="15"/>
      <c r="C574" s="15"/>
      <c r="D574" s="15"/>
      <c r="E574" s="15"/>
      <c r="F574" s="15"/>
      <c r="G574" s="15"/>
      <c r="H574" s="15"/>
      <c r="I574" s="15"/>
      <c r="J574" s="15"/>
      <c r="K574" s="15"/>
      <c r="L574" s="15"/>
      <c r="M574" s="15"/>
      <c r="N574" s="15"/>
      <c r="O574" s="15"/>
      <c r="P574" s="15"/>
      <c r="Q574" s="15"/>
      <c r="R574" s="15"/>
      <c r="S574" s="15"/>
      <c r="T574" s="15"/>
      <c r="U574" s="15"/>
    </row>
    <row r="575" spans="1:21">
      <c r="A575" s="15"/>
      <c r="B575" s="15"/>
      <c r="C575" s="15"/>
      <c r="D575" s="15"/>
      <c r="E575" s="15"/>
      <c r="F575" s="15"/>
      <c r="G575" s="15"/>
      <c r="H575" s="15"/>
      <c r="I575" s="15"/>
      <c r="J575" s="15"/>
      <c r="K575" s="15"/>
      <c r="L575" s="15"/>
      <c r="M575" s="15"/>
      <c r="N575" s="15"/>
      <c r="O575" s="15"/>
      <c r="P575" s="15"/>
      <c r="Q575" s="15"/>
      <c r="R575" s="15"/>
      <c r="S575" s="15"/>
      <c r="T575" s="15"/>
      <c r="U575" s="15"/>
    </row>
    <row r="576" spans="1:21">
      <c r="A576" s="15"/>
      <c r="B576" s="15"/>
      <c r="C576" s="15"/>
      <c r="D576" s="15"/>
      <c r="E576" s="15"/>
      <c r="F576" s="15"/>
      <c r="G576" s="15"/>
      <c r="H576" s="15"/>
      <c r="I576" s="15"/>
      <c r="J576" s="15"/>
      <c r="K576" s="15"/>
      <c r="L576" s="15"/>
      <c r="M576" s="15"/>
      <c r="N576" s="15"/>
      <c r="O576" s="15"/>
      <c r="P576" s="15"/>
      <c r="Q576" s="15"/>
      <c r="R576" s="15"/>
      <c r="S576" s="15"/>
      <c r="T576" s="15"/>
      <c r="U576" s="15"/>
    </row>
    <row r="577" spans="1:21">
      <c r="A577" s="15"/>
      <c r="B577" s="15"/>
      <c r="C577" s="15"/>
      <c r="D577" s="15"/>
      <c r="E577" s="15"/>
      <c r="F577" s="15"/>
      <c r="G577" s="15"/>
      <c r="H577" s="15"/>
      <c r="I577" s="15"/>
      <c r="J577" s="15"/>
      <c r="K577" s="15"/>
      <c r="L577" s="15"/>
      <c r="M577" s="15"/>
      <c r="N577" s="15"/>
      <c r="O577" s="15"/>
      <c r="P577" s="15"/>
      <c r="Q577" s="15"/>
      <c r="R577" s="15"/>
      <c r="S577" s="15"/>
      <c r="T577" s="15"/>
      <c r="U577" s="15"/>
    </row>
    <row r="578" spans="1:21">
      <c r="A578" s="15"/>
      <c r="B578" s="15"/>
      <c r="C578" s="15"/>
      <c r="D578" s="15"/>
      <c r="E578" s="15"/>
      <c r="F578" s="15"/>
      <c r="G578" s="15"/>
      <c r="H578" s="15"/>
      <c r="I578" s="15"/>
      <c r="J578" s="15"/>
      <c r="K578" s="15"/>
      <c r="L578" s="15"/>
      <c r="M578" s="15"/>
      <c r="N578" s="15"/>
      <c r="O578" s="15"/>
      <c r="P578" s="15"/>
      <c r="Q578" s="15"/>
      <c r="R578" s="15"/>
      <c r="S578" s="15"/>
      <c r="T578" s="15"/>
      <c r="U578" s="15"/>
    </row>
    <row r="579" spans="1:21">
      <c r="A579" s="15"/>
      <c r="B579" s="15"/>
      <c r="C579" s="15"/>
      <c r="D579" s="15"/>
      <c r="E579" s="15"/>
      <c r="F579" s="15"/>
      <c r="G579" s="15"/>
      <c r="H579" s="15"/>
      <c r="I579" s="15"/>
      <c r="J579" s="15"/>
      <c r="K579" s="15"/>
      <c r="L579" s="15"/>
      <c r="M579" s="15"/>
      <c r="N579" s="15"/>
      <c r="O579" s="15"/>
      <c r="P579" s="15"/>
      <c r="Q579" s="15"/>
      <c r="R579" s="15"/>
      <c r="S579" s="15"/>
      <c r="T579" s="15"/>
      <c r="U579" s="15"/>
    </row>
    <row r="580" spans="1:21">
      <c r="A580" s="15"/>
      <c r="B580" s="15"/>
      <c r="C580" s="15"/>
      <c r="D580" s="15"/>
      <c r="E580" s="15"/>
      <c r="F580" s="15"/>
      <c r="G580" s="15"/>
      <c r="H580" s="15"/>
      <c r="I580" s="15"/>
      <c r="J580" s="15"/>
      <c r="K580" s="15"/>
      <c r="L580" s="15"/>
      <c r="M580" s="15"/>
      <c r="N580" s="15"/>
      <c r="O580" s="15"/>
      <c r="P580" s="15"/>
      <c r="Q580" s="15"/>
      <c r="R580" s="15"/>
      <c r="S580" s="15"/>
      <c r="T580" s="15"/>
      <c r="U580" s="15"/>
    </row>
    <row r="581" spans="1:21">
      <c r="A581" s="15"/>
      <c r="B581" s="15"/>
      <c r="C581" s="15"/>
      <c r="D581" s="15"/>
      <c r="E581" s="15"/>
      <c r="F581" s="15"/>
      <c r="G581" s="15"/>
      <c r="H581" s="15"/>
      <c r="I581" s="15"/>
      <c r="J581" s="15"/>
      <c r="K581" s="15"/>
      <c r="L581" s="15"/>
      <c r="M581" s="15"/>
      <c r="N581" s="15"/>
      <c r="O581" s="15"/>
      <c r="P581" s="15"/>
      <c r="Q581" s="15"/>
      <c r="R581" s="15"/>
      <c r="S581" s="15"/>
      <c r="T581" s="15"/>
      <c r="U581" s="15"/>
    </row>
    <row r="582" spans="1:21">
      <c r="A582" s="15"/>
      <c r="B582" s="15"/>
      <c r="C582" s="15"/>
      <c r="D582" s="15"/>
      <c r="E582" s="15"/>
      <c r="F582" s="15"/>
      <c r="G582" s="15"/>
      <c r="H582" s="15"/>
      <c r="I582" s="15"/>
      <c r="J582" s="15"/>
      <c r="K582" s="15"/>
      <c r="L582" s="15"/>
      <c r="M582" s="15"/>
      <c r="N582" s="15"/>
      <c r="O582" s="15"/>
      <c r="P582" s="15"/>
      <c r="Q582" s="15"/>
      <c r="R582" s="15"/>
      <c r="S582" s="15"/>
      <c r="T582" s="15"/>
      <c r="U582" s="15"/>
    </row>
    <row r="583" spans="1:21">
      <c r="A583" s="15"/>
      <c r="B583" s="15"/>
      <c r="C583" s="15"/>
      <c r="D583" s="15"/>
      <c r="E583" s="15"/>
      <c r="F583" s="15"/>
      <c r="G583" s="15"/>
      <c r="H583" s="15"/>
      <c r="I583" s="15"/>
      <c r="J583" s="15"/>
      <c r="K583" s="15"/>
      <c r="L583" s="15"/>
      <c r="M583" s="15"/>
      <c r="N583" s="15"/>
      <c r="O583" s="15"/>
      <c r="P583" s="15"/>
      <c r="Q583" s="15"/>
      <c r="R583" s="15"/>
      <c r="S583" s="15"/>
      <c r="T583" s="15"/>
      <c r="U583" s="15"/>
    </row>
    <row r="584" spans="1:21">
      <c r="A584" s="15"/>
      <c r="B584" s="15"/>
      <c r="C584" s="15"/>
      <c r="D584" s="15"/>
      <c r="E584" s="15"/>
      <c r="F584" s="15"/>
      <c r="G584" s="15"/>
      <c r="H584" s="15"/>
      <c r="I584" s="15"/>
      <c r="J584" s="15"/>
      <c r="K584" s="15"/>
      <c r="L584" s="15"/>
      <c r="M584" s="15"/>
      <c r="N584" s="15"/>
      <c r="O584" s="15"/>
      <c r="P584" s="15"/>
      <c r="Q584" s="15"/>
      <c r="R584" s="15"/>
      <c r="S584" s="15"/>
      <c r="T584" s="15"/>
      <c r="U584" s="15"/>
    </row>
    <row r="585" spans="1:21">
      <c r="A585" s="15"/>
      <c r="B585" s="15"/>
      <c r="C585" s="15"/>
      <c r="D585" s="15"/>
      <c r="E585" s="15"/>
      <c r="F585" s="15"/>
      <c r="G585" s="15"/>
      <c r="H585" s="15"/>
      <c r="I585" s="15"/>
      <c r="J585" s="15"/>
      <c r="K585" s="15"/>
      <c r="L585" s="15"/>
      <c r="M585" s="15"/>
      <c r="N585" s="15"/>
      <c r="O585" s="15"/>
      <c r="P585" s="15"/>
      <c r="Q585" s="15"/>
      <c r="R585" s="15"/>
      <c r="S585" s="15"/>
      <c r="T585" s="15"/>
      <c r="U585" s="15"/>
    </row>
    <row r="586" spans="1:21">
      <c r="A586" s="15"/>
      <c r="B586" s="15"/>
      <c r="C586" s="15"/>
      <c r="D586" s="15"/>
      <c r="E586" s="15"/>
      <c r="F586" s="15"/>
      <c r="G586" s="15"/>
      <c r="H586" s="15"/>
      <c r="I586" s="15"/>
      <c r="J586" s="15"/>
      <c r="K586" s="15"/>
      <c r="L586" s="15"/>
      <c r="M586" s="15"/>
      <c r="N586" s="15"/>
      <c r="O586" s="15"/>
      <c r="P586" s="15"/>
      <c r="Q586" s="15"/>
      <c r="R586" s="15"/>
      <c r="S586" s="15"/>
      <c r="T586" s="15"/>
      <c r="U586" s="15"/>
    </row>
    <row r="587" spans="1:21">
      <c r="A587" s="15"/>
      <c r="B587" s="15"/>
      <c r="C587" s="15"/>
      <c r="D587" s="15"/>
      <c r="E587" s="15"/>
      <c r="F587" s="15"/>
      <c r="G587" s="15"/>
      <c r="H587" s="15"/>
      <c r="I587" s="15"/>
      <c r="J587" s="15"/>
      <c r="K587" s="15"/>
      <c r="L587" s="15"/>
      <c r="M587" s="15"/>
      <c r="N587" s="15"/>
      <c r="O587" s="15"/>
      <c r="P587" s="15"/>
      <c r="Q587" s="15"/>
      <c r="R587" s="15"/>
      <c r="S587" s="15"/>
      <c r="T587" s="15"/>
      <c r="U587" s="15"/>
    </row>
    <row r="588" spans="1:21">
      <c r="A588" s="15"/>
      <c r="B588" s="15"/>
      <c r="C588" s="15"/>
      <c r="D588" s="15"/>
      <c r="E588" s="15"/>
      <c r="F588" s="15"/>
      <c r="G588" s="15"/>
      <c r="H588" s="15"/>
      <c r="I588" s="15"/>
      <c r="J588" s="15"/>
      <c r="K588" s="15"/>
      <c r="L588" s="15"/>
      <c r="M588" s="15"/>
      <c r="N588" s="15"/>
      <c r="O588" s="15"/>
      <c r="P588" s="15"/>
      <c r="Q588" s="15"/>
      <c r="R588" s="15"/>
      <c r="S588" s="15"/>
      <c r="T588" s="15"/>
      <c r="U588" s="15"/>
    </row>
    <row r="589" spans="1:21">
      <c r="A589" s="15"/>
      <c r="B589" s="15"/>
      <c r="C589" s="15"/>
      <c r="D589" s="15"/>
      <c r="E589" s="15"/>
      <c r="F589" s="15"/>
      <c r="G589" s="15"/>
      <c r="H589" s="15"/>
      <c r="I589" s="15"/>
      <c r="J589" s="15"/>
      <c r="K589" s="15"/>
      <c r="L589" s="15"/>
      <c r="M589" s="15"/>
      <c r="N589" s="15"/>
      <c r="O589" s="15"/>
      <c r="P589" s="15"/>
      <c r="Q589" s="15"/>
      <c r="R589" s="15"/>
      <c r="S589" s="15"/>
      <c r="T589" s="15"/>
      <c r="U589" s="15"/>
    </row>
    <row r="590" spans="1:21">
      <c r="A590" s="15"/>
      <c r="B590" s="15"/>
      <c r="C590" s="15"/>
      <c r="D590" s="15"/>
      <c r="E590" s="15"/>
      <c r="F590" s="15"/>
      <c r="G590" s="15"/>
      <c r="H590" s="15"/>
      <c r="I590" s="15"/>
      <c r="J590" s="15"/>
      <c r="K590" s="15"/>
      <c r="L590" s="15"/>
      <c r="M590" s="15"/>
      <c r="N590" s="15"/>
      <c r="O590" s="15"/>
      <c r="P590" s="15"/>
      <c r="Q590" s="15"/>
      <c r="R590" s="15"/>
      <c r="S590" s="15"/>
      <c r="T590" s="15"/>
      <c r="U590" s="15"/>
    </row>
    <row r="591" spans="1:21">
      <c r="A591" s="15"/>
      <c r="B591" s="15"/>
      <c r="C591" s="15"/>
      <c r="D591" s="15"/>
      <c r="E591" s="15"/>
      <c r="F591" s="15"/>
      <c r="G591" s="15"/>
      <c r="H591" s="15"/>
      <c r="I591" s="15"/>
      <c r="J591" s="15"/>
      <c r="K591" s="15"/>
      <c r="L591" s="15"/>
      <c r="M591" s="15"/>
      <c r="N591" s="15"/>
      <c r="O591" s="15"/>
      <c r="P591" s="15"/>
      <c r="Q591" s="15"/>
      <c r="R591" s="15"/>
      <c r="S591" s="15"/>
      <c r="T591" s="15"/>
      <c r="U591" s="15"/>
    </row>
    <row r="592" spans="1:21">
      <c r="A592" s="15"/>
      <c r="B592" s="15"/>
      <c r="C592" s="15"/>
      <c r="D592" s="15"/>
      <c r="E592" s="15"/>
      <c r="F592" s="15"/>
      <c r="G592" s="15"/>
      <c r="H592" s="15"/>
      <c r="I592" s="15"/>
      <c r="J592" s="15"/>
      <c r="K592" s="15"/>
      <c r="L592" s="15"/>
      <c r="M592" s="15"/>
      <c r="N592" s="15"/>
      <c r="O592" s="15"/>
      <c r="P592" s="15"/>
      <c r="Q592" s="15"/>
      <c r="R592" s="15"/>
      <c r="S592" s="15"/>
      <c r="T592" s="15"/>
      <c r="U592" s="15"/>
    </row>
    <row r="593" spans="1:21">
      <c r="A593" s="15"/>
      <c r="B593" s="15"/>
      <c r="C593" s="15"/>
      <c r="D593" s="15"/>
      <c r="E593" s="15"/>
      <c r="F593" s="15"/>
      <c r="G593" s="15"/>
      <c r="H593" s="15"/>
      <c r="I593" s="15"/>
      <c r="J593" s="15"/>
      <c r="K593" s="15"/>
      <c r="L593" s="15"/>
      <c r="M593" s="15"/>
      <c r="N593" s="15"/>
      <c r="O593" s="15"/>
      <c r="P593" s="15"/>
      <c r="Q593" s="15"/>
      <c r="R593" s="15"/>
      <c r="S593" s="15"/>
      <c r="T593" s="15"/>
      <c r="U593" s="15"/>
    </row>
    <row r="594" spans="1:21">
      <c r="A594" s="15"/>
      <c r="B594" s="15"/>
      <c r="C594" s="15"/>
      <c r="D594" s="15"/>
      <c r="E594" s="15"/>
      <c r="F594" s="15"/>
      <c r="G594" s="15"/>
      <c r="H594" s="15"/>
      <c r="I594" s="15"/>
      <c r="J594" s="15"/>
      <c r="K594" s="15"/>
      <c r="L594" s="15"/>
      <c r="M594" s="15"/>
      <c r="N594" s="15"/>
      <c r="O594" s="15"/>
      <c r="P594" s="15"/>
      <c r="Q594" s="15"/>
      <c r="R594" s="15"/>
      <c r="S594" s="15"/>
      <c r="T594" s="15"/>
      <c r="U594" s="15"/>
    </row>
    <row r="595" spans="1:21">
      <c r="A595" s="15"/>
      <c r="B595" s="15"/>
      <c r="C595" s="15"/>
      <c r="D595" s="15"/>
      <c r="E595" s="15"/>
      <c r="F595" s="15"/>
      <c r="G595" s="15"/>
      <c r="H595" s="15"/>
      <c r="I595" s="15"/>
      <c r="J595" s="15"/>
      <c r="K595" s="15"/>
      <c r="L595" s="15"/>
      <c r="M595" s="15"/>
      <c r="N595" s="15"/>
      <c r="O595" s="15"/>
      <c r="P595" s="15"/>
      <c r="Q595" s="15"/>
      <c r="R595" s="15"/>
      <c r="S595" s="15"/>
      <c r="T595" s="15"/>
      <c r="U595" s="15"/>
    </row>
    <row r="596" spans="1:21">
      <c r="A596" s="15"/>
      <c r="B596" s="15"/>
      <c r="C596" s="15"/>
      <c r="D596" s="15"/>
      <c r="E596" s="15"/>
      <c r="F596" s="15"/>
      <c r="G596" s="15"/>
      <c r="H596" s="15"/>
      <c r="I596" s="15"/>
      <c r="J596" s="15"/>
      <c r="K596" s="15"/>
      <c r="L596" s="15"/>
      <c r="M596" s="15"/>
      <c r="N596" s="15"/>
      <c r="O596" s="15"/>
      <c r="P596" s="15"/>
      <c r="Q596" s="15"/>
      <c r="R596" s="15"/>
      <c r="S596" s="15"/>
      <c r="T596" s="15"/>
      <c r="U596" s="15"/>
    </row>
    <row r="597" spans="1:21">
      <c r="A597" s="15"/>
      <c r="B597" s="15"/>
      <c r="C597" s="15"/>
      <c r="D597" s="15"/>
      <c r="E597" s="15"/>
      <c r="F597" s="15"/>
      <c r="G597" s="15"/>
      <c r="H597" s="15"/>
      <c r="I597" s="15"/>
      <c r="J597" s="15"/>
      <c r="K597" s="15"/>
      <c r="L597" s="15"/>
      <c r="M597" s="15"/>
      <c r="N597" s="15"/>
      <c r="O597" s="15"/>
      <c r="P597" s="15"/>
      <c r="Q597" s="15"/>
      <c r="R597" s="15"/>
      <c r="S597" s="15"/>
      <c r="T597" s="15"/>
      <c r="U597" s="15"/>
    </row>
    <row r="598" spans="1:21">
      <c r="A598" s="15"/>
      <c r="B598" s="15"/>
      <c r="C598" s="15"/>
      <c r="D598" s="15"/>
      <c r="E598" s="15"/>
      <c r="F598" s="15"/>
      <c r="G598" s="15"/>
      <c r="H598" s="15"/>
      <c r="I598" s="15"/>
      <c r="J598" s="15"/>
      <c r="K598" s="15"/>
      <c r="L598" s="15"/>
      <c r="M598" s="15"/>
      <c r="N598" s="15"/>
      <c r="O598" s="15"/>
      <c r="P598" s="15"/>
      <c r="Q598" s="15"/>
      <c r="R598" s="15"/>
      <c r="S598" s="15"/>
      <c r="T598" s="15"/>
      <c r="U598" s="15"/>
    </row>
    <row r="599" spans="1:21">
      <c r="A599" s="15"/>
      <c r="B599" s="15"/>
      <c r="C599" s="15"/>
      <c r="D599" s="15"/>
      <c r="E599" s="15"/>
      <c r="F599" s="15"/>
      <c r="G599" s="15"/>
      <c r="H599" s="15"/>
      <c r="I599" s="15"/>
      <c r="J599" s="15"/>
      <c r="K599" s="15"/>
      <c r="L599" s="15"/>
      <c r="M599" s="15"/>
      <c r="N599" s="15"/>
      <c r="O599" s="15"/>
      <c r="P599" s="15"/>
      <c r="Q599" s="15"/>
      <c r="R599" s="15"/>
      <c r="S599" s="15"/>
      <c r="T599" s="15"/>
      <c r="U599" s="15"/>
    </row>
    <row r="600" spans="1:21">
      <c r="A600" s="15"/>
      <c r="B600" s="15"/>
      <c r="C600" s="15"/>
      <c r="D600" s="15"/>
      <c r="E600" s="15"/>
      <c r="F600" s="15"/>
      <c r="G600" s="15"/>
      <c r="H600" s="15"/>
      <c r="I600" s="15"/>
      <c r="J600" s="15"/>
      <c r="K600" s="15"/>
      <c r="L600" s="15"/>
      <c r="M600" s="15"/>
      <c r="N600" s="15"/>
      <c r="O600" s="15"/>
      <c r="P600" s="15"/>
      <c r="Q600" s="15"/>
      <c r="R600" s="15"/>
      <c r="S600" s="15"/>
      <c r="T600" s="15"/>
      <c r="U600" s="15"/>
    </row>
    <row r="601" spans="1:21">
      <c r="A601" s="15"/>
      <c r="B601" s="15"/>
      <c r="C601" s="15"/>
      <c r="D601" s="15"/>
      <c r="E601" s="15"/>
      <c r="F601" s="15"/>
      <c r="G601" s="15"/>
      <c r="H601" s="15"/>
      <c r="I601" s="15"/>
      <c r="J601" s="15"/>
      <c r="K601" s="15"/>
      <c r="L601" s="15"/>
      <c r="M601" s="15"/>
      <c r="N601" s="15"/>
      <c r="O601" s="15"/>
      <c r="P601" s="15"/>
      <c r="Q601" s="15"/>
      <c r="R601" s="15"/>
      <c r="S601" s="15"/>
      <c r="T601" s="15"/>
      <c r="U601" s="15"/>
    </row>
    <row r="602" spans="1:21">
      <c r="A602" s="15"/>
      <c r="B602" s="15"/>
      <c r="C602" s="15"/>
      <c r="D602" s="15"/>
      <c r="E602" s="15"/>
      <c r="F602" s="15"/>
      <c r="G602" s="15"/>
      <c r="H602" s="15"/>
      <c r="I602" s="15"/>
      <c r="J602" s="15"/>
      <c r="K602" s="15"/>
      <c r="L602" s="15"/>
      <c r="M602" s="15"/>
      <c r="N602" s="15"/>
      <c r="O602" s="15"/>
      <c r="P602" s="15"/>
      <c r="Q602" s="15"/>
      <c r="R602" s="15"/>
      <c r="S602" s="15"/>
      <c r="T602" s="15"/>
      <c r="U602" s="15"/>
    </row>
    <row r="603" spans="1:21">
      <c r="A603" s="15"/>
      <c r="B603" s="15"/>
      <c r="C603" s="15"/>
      <c r="D603" s="15"/>
      <c r="E603" s="15"/>
      <c r="F603" s="15"/>
      <c r="G603" s="15"/>
      <c r="H603" s="15"/>
      <c r="I603" s="15"/>
      <c r="J603" s="15"/>
      <c r="K603" s="15"/>
      <c r="L603" s="15"/>
      <c r="M603" s="15"/>
      <c r="N603" s="15"/>
      <c r="O603" s="15"/>
      <c r="P603" s="15"/>
      <c r="Q603" s="15"/>
      <c r="R603" s="15"/>
      <c r="S603" s="15"/>
      <c r="T603" s="15"/>
      <c r="U603" s="15"/>
    </row>
    <row r="604" spans="1:21">
      <c r="A604" s="15"/>
      <c r="B604" s="15"/>
      <c r="C604" s="15"/>
      <c r="D604" s="15"/>
      <c r="E604" s="15"/>
      <c r="F604" s="15"/>
      <c r="G604" s="15"/>
      <c r="H604" s="15"/>
      <c r="I604" s="15"/>
      <c r="J604" s="15"/>
      <c r="K604" s="15"/>
      <c r="L604" s="15"/>
      <c r="M604" s="15"/>
      <c r="N604" s="15"/>
      <c r="O604" s="15"/>
      <c r="P604" s="15"/>
      <c r="Q604" s="15"/>
      <c r="R604" s="15"/>
      <c r="S604" s="15"/>
      <c r="T604" s="15"/>
      <c r="U604" s="15"/>
    </row>
    <row r="605" spans="1:21">
      <c r="A605" s="15"/>
      <c r="B605" s="15"/>
      <c r="C605" s="15"/>
      <c r="D605" s="15"/>
      <c r="E605" s="15"/>
      <c r="F605" s="15"/>
      <c r="G605" s="15"/>
      <c r="H605" s="15"/>
      <c r="I605" s="15"/>
      <c r="J605" s="15"/>
      <c r="K605" s="15"/>
      <c r="L605" s="15"/>
      <c r="M605" s="15"/>
      <c r="N605" s="15"/>
      <c r="O605" s="15"/>
      <c r="P605" s="15"/>
      <c r="Q605" s="15"/>
      <c r="R605" s="15"/>
      <c r="S605" s="15"/>
      <c r="T605" s="15"/>
      <c r="U605" s="15"/>
    </row>
    <row r="606" spans="1:21">
      <c r="A606" s="15"/>
      <c r="B606" s="15"/>
      <c r="C606" s="15"/>
      <c r="D606" s="15"/>
      <c r="E606" s="15"/>
      <c r="F606" s="15"/>
      <c r="G606" s="15"/>
      <c r="H606" s="15"/>
      <c r="I606" s="15"/>
      <c r="J606" s="15"/>
      <c r="K606" s="15"/>
      <c r="L606" s="15"/>
      <c r="M606" s="15"/>
      <c r="N606" s="15"/>
      <c r="O606" s="15"/>
      <c r="P606" s="15"/>
      <c r="Q606" s="15"/>
      <c r="R606" s="15"/>
      <c r="S606" s="15"/>
      <c r="T606" s="15"/>
      <c r="U606" s="15"/>
    </row>
    <row r="607" spans="1:21">
      <c r="A607" s="15"/>
      <c r="B607" s="15"/>
      <c r="C607" s="15"/>
      <c r="D607" s="15"/>
      <c r="E607" s="15"/>
      <c r="F607" s="15"/>
      <c r="G607" s="15"/>
      <c r="H607" s="15"/>
      <c r="I607" s="15"/>
      <c r="J607" s="15"/>
      <c r="K607" s="15"/>
      <c r="L607" s="15"/>
      <c r="M607" s="15"/>
      <c r="N607" s="15"/>
      <c r="O607" s="15"/>
      <c r="P607" s="15"/>
      <c r="Q607" s="15"/>
      <c r="R607" s="15"/>
      <c r="S607" s="15"/>
      <c r="T607" s="15"/>
      <c r="U607" s="15"/>
    </row>
    <row r="608" spans="1:21">
      <c r="A608" s="15"/>
      <c r="B608" s="15"/>
      <c r="C608" s="15"/>
      <c r="D608" s="15"/>
      <c r="E608" s="15"/>
      <c r="F608" s="15"/>
      <c r="G608" s="15"/>
      <c r="H608" s="15"/>
      <c r="I608" s="15"/>
      <c r="J608" s="15"/>
      <c r="K608" s="15"/>
      <c r="L608" s="15"/>
      <c r="M608" s="15"/>
      <c r="N608" s="15"/>
      <c r="O608" s="15"/>
      <c r="P608" s="15"/>
      <c r="Q608" s="15"/>
      <c r="R608" s="15"/>
      <c r="S608" s="15"/>
      <c r="T608" s="15"/>
      <c r="U608" s="15"/>
    </row>
    <row r="609" spans="1:21">
      <c r="A609" s="15"/>
      <c r="B609" s="15"/>
      <c r="C609" s="15"/>
      <c r="D609" s="15"/>
      <c r="E609" s="15"/>
      <c r="F609" s="15"/>
      <c r="G609" s="15"/>
      <c r="H609" s="15"/>
      <c r="I609" s="15"/>
      <c r="J609" s="15"/>
      <c r="K609" s="15"/>
      <c r="L609" s="15"/>
      <c r="M609" s="15"/>
      <c r="N609" s="15"/>
      <c r="O609" s="15"/>
      <c r="P609" s="15"/>
      <c r="Q609" s="15"/>
      <c r="R609" s="15"/>
      <c r="S609" s="15"/>
      <c r="T609" s="15"/>
      <c r="U609" s="15"/>
    </row>
    <row r="610" spans="1:21">
      <c r="A610" s="15"/>
      <c r="B610" s="15"/>
      <c r="C610" s="15"/>
      <c r="D610" s="15"/>
      <c r="E610" s="15"/>
      <c r="F610" s="15"/>
      <c r="G610" s="15"/>
      <c r="H610" s="15"/>
      <c r="I610" s="15"/>
      <c r="J610" s="15"/>
      <c r="K610" s="15"/>
      <c r="L610" s="15"/>
      <c r="M610" s="15"/>
      <c r="N610" s="15"/>
      <c r="O610" s="15"/>
      <c r="P610" s="15"/>
      <c r="Q610" s="15"/>
      <c r="R610" s="15"/>
      <c r="S610" s="15"/>
      <c r="T610" s="15"/>
      <c r="U610" s="15"/>
    </row>
    <row r="611" spans="1:21">
      <c r="A611" s="15"/>
      <c r="B611" s="15"/>
      <c r="C611" s="15"/>
      <c r="D611" s="15"/>
      <c r="E611" s="15"/>
      <c r="F611" s="15"/>
      <c r="G611" s="15"/>
      <c r="H611" s="15"/>
      <c r="I611" s="15"/>
      <c r="J611" s="15"/>
      <c r="K611" s="15"/>
      <c r="L611" s="15"/>
      <c r="M611" s="15"/>
      <c r="N611" s="15"/>
      <c r="O611" s="15"/>
      <c r="P611" s="15"/>
      <c r="Q611" s="15"/>
      <c r="R611" s="15"/>
      <c r="S611" s="15"/>
      <c r="T611" s="15"/>
      <c r="U611" s="15"/>
    </row>
    <row r="612" spans="1:21">
      <c r="A612" s="15"/>
      <c r="B612" s="15"/>
      <c r="C612" s="15"/>
      <c r="D612" s="15"/>
      <c r="E612" s="15"/>
      <c r="F612" s="15"/>
      <c r="G612" s="15"/>
      <c r="H612" s="15"/>
      <c r="I612" s="15"/>
      <c r="J612" s="15"/>
      <c r="K612" s="15"/>
      <c r="L612" s="15"/>
      <c r="M612" s="15"/>
      <c r="N612" s="15"/>
      <c r="O612" s="15"/>
      <c r="P612" s="15"/>
      <c r="Q612" s="15"/>
      <c r="R612" s="15"/>
      <c r="S612" s="15"/>
      <c r="T612" s="15"/>
      <c r="U612" s="15"/>
    </row>
    <row r="613" spans="1:21">
      <c r="A613" s="15"/>
      <c r="B613" s="15"/>
      <c r="C613" s="15"/>
      <c r="D613" s="15"/>
      <c r="E613" s="15"/>
      <c r="F613" s="15"/>
      <c r="G613" s="15"/>
      <c r="H613" s="15"/>
      <c r="I613" s="15"/>
      <c r="J613" s="15"/>
      <c r="K613" s="15"/>
      <c r="L613" s="15"/>
      <c r="M613" s="15"/>
      <c r="N613" s="15"/>
      <c r="O613" s="15"/>
      <c r="P613" s="15"/>
      <c r="Q613" s="15"/>
      <c r="R613" s="15"/>
      <c r="S613" s="15"/>
      <c r="T613" s="15"/>
      <c r="U613" s="15"/>
    </row>
    <row r="614" spans="1:21">
      <c r="A614" s="15"/>
      <c r="B614" s="15"/>
      <c r="C614" s="15"/>
      <c r="D614" s="15"/>
      <c r="E614" s="15"/>
      <c r="F614" s="15"/>
      <c r="G614" s="15"/>
      <c r="H614" s="15"/>
      <c r="I614" s="15"/>
      <c r="J614" s="15"/>
      <c r="K614" s="15"/>
      <c r="L614" s="15"/>
      <c r="M614" s="15"/>
      <c r="N614" s="15"/>
      <c r="O614" s="15"/>
      <c r="P614" s="15"/>
      <c r="Q614" s="15"/>
      <c r="R614" s="15"/>
      <c r="S614" s="15"/>
      <c r="T614" s="15"/>
      <c r="U614" s="15"/>
    </row>
    <row r="615" spans="1:21">
      <c r="A615" s="15"/>
      <c r="B615" s="15"/>
      <c r="C615" s="15"/>
      <c r="D615" s="15"/>
      <c r="E615" s="15"/>
      <c r="F615" s="15"/>
      <c r="G615" s="15"/>
      <c r="H615" s="15"/>
      <c r="I615" s="15"/>
      <c r="J615" s="15"/>
      <c r="K615" s="15"/>
      <c r="L615" s="15"/>
      <c r="M615" s="15"/>
      <c r="N615" s="15"/>
      <c r="O615" s="15"/>
      <c r="P615" s="15"/>
      <c r="Q615" s="15"/>
      <c r="R615" s="15"/>
      <c r="S615" s="15"/>
      <c r="T615" s="15"/>
      <c r="U615" s="15"/>
    </row>
    <row r="616" spans="1:21">
      <c r="A616" s="15"/>
      <c r="B616" s="15"/>
      <c r="C616" s="15"/>
      <c r="D616" s="15"/>
      <c r="E616" s="15"/>
      <c r="F616" s="15"/>
      <c r="G616" s="15"/>
      <c r="H616" s="15"/>
      <c r="I616" s="15"/>
      <c r="J616" s="15"/>
      <c r="K616" s="15"/>
      <c r="L616" s="15"/>
      <c r="M616" s="15"/>
      <c r="N616" s="15"/>
      <c r="O616" s="15"/>
      <c r="P616" s="15"/>
      <c r="Q616" s="15"/>
      <c r="R616" s="15"/>
      <c r="S616" s="15"/>
      <c r="T616" s="15"/>
      <c r="U616" s="15"/>
    </row>
    <row r="617" spans="1:21">
      <c r="A617" s="15"/>
      <c r="B617" s="15"/>
      <c r="C617" s="15"/>
      <c r="D617" s="15"/>
      <c r="E617" s="15"/>
      <c r="F617" s="15"/>
      <c r="G617" s="15"/>
      <c r="H617" s="15"/>
      <c r="I617" s="15"/>
      <c r="J617" s="15"/>
      <c r="K617" s="15"/>
      <c r="L617" s="15"/>
      <c r="M617" s="15"/>
      <c r="N617" s="15"/>
      <c r="O617" s="15"/>
      <c r="P617" s="15"/>
      <c r="Q617" s="15"/>
      <c r="R617" s="15"/>
      <c r="S617" s="15"/>
      <c r="T617" s="15"/>
      <c r="U617" s="15"/>
    </row>
    <row r="618" spans="1:21">
      <c r="A618" s="15"/>
      <c r="B618" s="15"/>
      <c r="C618" s="15"/>
      <c r="D618" s="15"/>
      <c r="E618" s="15"/>
      <c r="F618" s="15"/>
      <c r="G618" s="15"/>
      <c r="H618" s="15"/>
      <c r="I618" s="15"/>
      <c r="J618" s="15"/>
      <c r="K618" s="15"/>
      <c r="L618" s="15"/>
      <c r="M618" s="15"/>
      <c r="N618" s="15"/>
      <c r="O618" s="15"/>
      <c r="P618" s="15"/>
      <c r="Q618" s="15"/>
      <c r="R618" s="15"/>
      <c r="S618" s="15"/>
      <c r="T618" s="15"/>
      <c r="U618" s="15"/>
    </row>
    <row r="619" spans="1:21">
      <c r="A619" s="15"/>
      <c r="B619" s="15"/>
      <c r="C619" s="15"/>
      <c r="D619" s="15"/>
      <c r="E619" s="15"/>
      <c r="F619" s="15"/>
      <c r="G619" s="15"/>
      <c r="H619" s="15"/>
      <c r="I619" s="15"/>
      <c r="J619" s="15"/>
      <c r="K619" s="15"/>
      <c r="L619" s="15"/>
      <c r="M619" s="15"/>
      <c r="N619" s="15"/>
      <c r="O619" s="15"/>
      <c r="P619" s="15"/>
      <c r="Q619" s="15"/>
      <c r="R619" s="15"/>
      <c r="S619" s="15"/>
      <c r="T619" s="15"/>
      <c r="U619" s="15"/>
    </row>
    <row r="620" spans="1:21">
      <c r="A620" s="15"/>
      <c r="B620" s="15"/>
      <c r="C620" s="15"/>
      <c r="D620" s="15"/>
      <c r="E620" s="15"/>
      <c r="F620" s="15"/>
      <c r="G620" s="15"/>
      <c r="H620" s="15"/>
      <c r="I620" s="15"/>
      <c r="J620" s="15"/>
      <c r="K620" s="15"/>
      <c r="L620" s="15"/>
      <c r="M620" s="15"/>
      <c r="N620" s="15"/>
      <c r="O620" s="15"/>
      <c r="P620" s="15"/>
      <c r="Q620" s="15"/>
      <c r="R620" s="15"/>
      <c r="S620" s="15"/>
      <c r="T620" s="15"/>
      <c r="U620" s="15"/>
    </row>
    <row r="621" spans="1:21">
      <c r="A621" s="15"/>
      <c r="B621" s="15"/>
      <c r="C621" s="15"/>
      <c r="D621" s="15"/>
      <c r="E621" s="15"/>
      <c r="F621" s="15"/>
      <c r="G621" s="15"/>
      <c r="H621" s="15"/>
      <c r="I621" s="15"/>
      <c r="J621" s="15"/>
      <c r="K621" s="15"/>
      <c r="L621" s="15"/>
      <c r="M621" s="15"/>
      <c r="N621" s="15"/>
      <c r="O621" s="15"/>
      <c r="P621" s="15"/>
      <c r="Q621" s="15"/>
      <c r="R621" s="15"/>
      <c r="S621" s="15"/>
      <c r="T621" s="15"/>
      <c r="U621" s="15"/>
    </row>
    <row r="622" spans="1:21">
      <c r="A622" s="15"/>
      <c r="B622" s="15"/>
      <c r="C622" s="15"/>
      <c r="D622" s="15"/>
      <c r="E622" s="15"/>
      <c r="F622" s="15"/>
      <c r="G622" s="15"/>
      <c r="H622" s="15"/>
      <c r="I622" s="15"/>
      <c r="J622" s="15"/>
      <c r="K622" s="15"/>
      <c r="L622" s="15"/>
      <c r="M622" s="15"/>
      <c r="N622" s="15"/>
      <c r="O622" s="15"/>
      <c r="P622" s="15"/>
      <c r="Q622" s="15"/>
      <c r="R622" s="15"/>
      <c r="S622" s="15"/>
      <c r="T622" s="15"/>
      <c r="U622" s="15"/>
    </row>
    <row r="623" spans="1:21">
      <c r="A623" s="15"/>
      <c r="B623" s="15"/>
      <c r="C623" s="15"/>
      <c r="D623" s="15"/>
      <c r="E623" s="15"/>
      <c r="F623" s="15"/>
      <c r="G623" s="15"/>
      <c r="H623" s="15"/>
      <c r="I623" s="15"/>
      <c r="J623" s="15"/>
      <c r="K623" s="15"/>
      <c r="L623" s="15"/>
      <c r="M623" s="15"/>
      <c r="N623" s="15"/>
      <c r="O623" s="15"/>
      <c r="P623" s="15"/>
      <c r="Q623" s="15"/>
      <c r="R623" s="15"/>
      <c r="S623" s="15"/>
      <c r="T623" s="15"/>
      <c r="U623" s="15"/>
    </row>
    <row r="624" spans="1:21">
      <c r="A624" s="15"/>
      <c r="B624" s="15"/>
      <c r="C624" s="15"/>
      <c r="D624" s="15"/>
      <c r="E624" s="15"/>
      <c r="F624" s="15"/>
      <c r="G624" s="15"/>
      <c r="H624" s="15"/>
      <c r="I624" s="15"/>
      <c r="J624" s="15"/>
      <c r="K624" s="15"/>
      <c r="L624" s="15"/>
      <c r="M624" s="15"/>
      <c r="N624" s="15"/>
      <c r="O624" s="15"/>
      <c r="P624" s="15"/>
      <c r="Q624" s="15"/>
      <c r="R624" s="15"/>
      <c r="S624" s="15"/>
      <c r="T624" s="15"/>
      <c r="U624" s="15"/>
    </row>
    <row r="625" spans="1:21">
      <c r="A625" s="15"/>
      <c r="B625" s="15"/>
      <c r="C625" s="15"/>
      <c r="D625" s="15"/>
      <c r="E625" s="15"/>
      <c r="F625" s="15"/>
      <c r="G625" s="15"/>
      <c r="H625" s="15"/>
      <c r="I625" s="15"/>
      <c r="J625" s="15"/>
      <c r="K625" s="15"/>
      <c r="L625" s="15"/>
      <c r="M625" s="15"/>
      <c r="N625" s="15"/>
      <c r="O625" s="15"/>
      <c r="P625" s="15"/>
      <c r="Q625" s="15"/>
      <c r="R625" s="15"/>
      <c r="S625" s="15"/>
      <c r="T625" s="15"/>
      <c r="U625" s="15"/>
    </row>
    <row r="626" spans="1:21">
      <c r="A626" s="15"/>
      <c r="B626" s="15"/>
      <c r="C626" s="15"/>
      <c r="D626" s="15"/>
      <c r="E626" s="15"/>
      <c r="F626" s="15"/>
      <c r="G626" s="15"/>
      <c r="H626" s="15"/>
      <c r="I626" s="15"/>
      <c r="J626" s="15"/>
      <c r="K626" s="15"/>
      <c r="L626" s="15"/>
      <c r="M626" s="15"/>
      <c r="N626" s="15"/>
      <c r="O626" s="15"/>
      <c r="P626" s="15"/>
      <c r="Q626" s="15"/>
      <c r="R626" s="15"/>
      <c r="S626" s="15"/>
      <c r="T626" s="15"/>
      <c r="U626" s="15"/>
    </row>
    <row r="627" spans="1:21">
      <c r="A627" s="15"/>
      <c r="B627" s="15"/>
      <c r="C627" s="15"/>
      <c r="D627" s="15"/>
      <c r="E627" s="15"/>
      <c r="F627" s="15"/>
      <c r="G627" s="15"/>
      <c r="H627" s="15"/>
      <c r="I627" s="15"/>
      <c r="J627" s="15"/>
      <c r="K627" s="15"/>
      <c r="L627" s="15"/>
      <c r="M627" s="15"/>
      <c r="N627" s="15"/>
      <c r="O627" s="15"/>
      <c r="P627" s="15"/>
      <c r="Q627" s="15"/>
      <c r="R627" s="15"/>
      <c r="S627" s="15"/>
      <c r="T627" s="15"/>
      <c r="U627" s="15"/>
    </row>
    <row r="628" spans="1:21">
      <c r="A628" s="15"/>
      <c r="B628" s="15"/>
      <c r="C628" s="15"/>
      <c r="D628" s="15"/>
      <c r="E628" s="15"/>
      <c r="F628" s="15"/>
      <c r="G628" s="15"/>
      <c r="H628" s="15"/>
      <c r="I628" s="15"/>
      <c r="J628" s="15"/>
      <c r="K628" s="15"/>
      <c r="L628" s="15"/>
      <c r="M628" s="15"/>
      <c r="N628" s="15"/>
      <c r="O628" s="15"/>
      <c r="P628" s="15"/>
      <c r="Q628" s="15"/>
      <c r="R628" s="15"/>
      <c r="S628" s="15"/>
      <c r="T628" s="15"/>
      <c r="U628" s="15"/>
    </row>
    <row r="629" spans="1:21">
      <c r="A629" s="15"/>
      <c r="B629" s="15"/>
      <c r="C629" s="15"/>
      <c r="D629" s="15"/>
      <c r="E629" s="15"/>
      <c r="F629" s="15"/>
      <c r="G629" s="15"/>
      <c r="H629" s="15"/>
      <c r="I629" s="15"/>
      <c r="J629" s="15"/>
      <c r="K629" s="15"/>
      <c r="L629" s="15"/>
      <c r="M629" s="15"/>
      <c r="N629" s="15"/>
      <c r="O629" s="15"/>
      <c r="P629" s="15"/>
      <c r="Q629" s="15"/>
      <c r="R629" s="15"/>
      <c r="S629" s="15"/>
      <c r="T629" s="15"/>
      <c r="U629" s="15"/>
    </row>
    <row r="630" spans="1:21">
      <c r="A630" s="15"/>
      <c r="B630" s="15"/>
      <c r="C630" s="15"/>
      <c r="D630" s="15"/>
      <c r="E630" s="15"/>
      <c r="F630" s="15"/>
      <c r="G630" s="15"/>
      <c r="H630" s="15"/>
      <c r="I630" s="15"/>
      <c r="J630" s="15"/>
      <c r="K630" s="15"/>
      <c r="L630" s="15"/>
      <c r="M630" s="15"/>
      <c r="N630" s="15"/>
      <c r="O630" s="15"/>
      <c r="P630" s="15"/>
      <c r="Q630" s="15"/>
      <c r="R630" s="15"/>
      <c r="S630" s="15"/>
      <c r="T630" s="15"/>
      <c r="U630" s="15"/>
    </row>
    <row r="631" spans="1:21">
      <c r="A631" s="15"/>
      <c r="B631" s="15"/>
      <c r="C631" s="15"/>
      <c r="D631" s="15"/>
      <c r="E631" s="15"/>
      <c r="F631" s="15"/>
      <c r="G631" s="15"/>
      <c r="H631" s="15"/>
      <c r="I631" s="15"/>
      <c r="J631" s="15"/>
      <c r="K631" s="15"/>
      <c r="L631" s="15"/>
      <c r="M631" s="15"/>
      <c r="N631" s="15"/>
      <c r="O631" s="15"/>
      <c r="P631" s="15"/>
      <c r="Q631" s="15"/>
      <c r="R631" s="15"/>
      <c r="S631" s="15"/>
      <c r="T631" s="15"/>
      <c r="U631" s="15"/>
    </row>
    <row r="632" spans="1:21">
      <c r="A632" s="15"/>
      <c r="B632" s="15"/>
      <c r="C632" s="15"/>
      <c r="D632" s="15"/>
      <c r="E632" s="15"/>
      <c r="F632" s="15"/>
      <c r="G632" s="15"/>
      <c r="H632" s="15"/>
      <c r="I632" s="15"/>
      <c r="J632" s="15"/>
      <c r="K632" s="15"/>
      <c r="L632" s="15"/>
      <c r="M632" s="15"/>
      <c r="N632" s="15"/>
      <c r="O632" s="15"/>
      <c r="P632" s="15"/>
      <c r="Q632" s="15"/>
      <c r="R632" s="15"/>
      <c r="S632" s="15"/>
      <c r="T632" s="15"/>
      <c r="U632" s="15"/>
    </row>
    <row r="633" spans="1:21">
      <c r="A633" s="15"/>
      <c r="B633" s="15"/>
      <c r="C633" s="15"/>
      <c r="D633" s="15"/>
      <c r="E633" s="15"/>
      <c r="F633" s="15"/>
      <c r="G633" s="15"/>
      <c r="H633" s="15"/>
      <c r="I633" s="15"/>
      <c r="J633" s="15"/>
      <c r="K633" s="15"/>
      <c r="L633" s="15"/>
      <c r="M633" s="15"/>
      <c r="N633" s="15"/>
      <c r="O633" s="15"/>
      <c r="P633" s="15"/>
      <c r="Q633" s="15"/>
      <c r="R633" s="15"/>
      <c r="S633" s="15"/>
      <c r="T633" s="15"/>
      <c r="U633" s="15"/>
    </row>
    <row r="634" spans="1:21">
      <c r="A634" s="15"/>
      <c r="B634" s="15"/>
      <c r="C634" s="15"/>
      <c r="D634" s="15"/>
      <c r="E634" s="15"/>
      <c r="F634" s="15"/>
      <c r="G634" s="15"/>
      <c r="H634" s="15"/>
      <c r="I634" s="15"/>
      <c r="J634" s="15"/>
      <c r="K634" s="15"/>
      <c r="L634" s="15"/>
      <c r="M634" s="15"/>
      <c r="N634" s="15"/>
      <c r="O634" s="15"/>
      <c r="P634" s="15"/>
      <c r="Q634" s="15"/>
      <c r="R634" s="15"/>
      <c r="S634" s="15"/>
      <c r="T634" s="15"/>
      <c r="U634" s="15"/>
    </row>
    <row r="635" spans="1:21">
      <c r="A635" s="15"/>
      <c r="B635" s="15"/>
      <c r="C635" s="15"/>
      <c r="D635" s="15"/>
      <c r="E635" s="15"/>
      <c r="F635" s="15"/>
      <c r="G635" s="15"/>
      <c r="H635" s="15"/>
      <c r="I635" s="15"/>
      <c r="J635" s="15"/>
      <c r="K635" s="15"/>
      <c r="L635" s="15"/>
      <c r="M635" s="15"/>
      <c r="N635" s="15"/>
      <c r="O635" s="15"/>
      <c r="P635" s="15"/>
      <c r="Q635" s="15"/>
      <c r="R635" s="15"/>
      <c r="S635" s="15"/>
      <c r="T635" s="15"/>
      <c r="U635" s="15"/>
    </row>
    <row r="636" spans="1:21">
      <c r="A636" s="15"/>
      <c r="B636" s="15"/>
      <c r="C636" s="15"/>
      <c r="D636" s="15"/>
      <c r="E636" s="15"/>
      <c r="F636" s="15"/>
      <c r="G636" s="15"/>
      <c r="H636" s="15"/>
      <c r="I636" s="15"/>
      <c r="J636" s="15"/>
      <c r="K636" s="15"/>
      <c r="L636" s="15"/>
      <c r="M636" s="15"/>
      <c r="N636" s="15"/>
      <c r="O636" s="15"/>
      <c r="P636" s="15"/>
      <c r="Q636" s="15"/>
      <c r="R636" s="15"/>
      <c r="S636" s="15"/>
      <c r="T636" s="15"/>
      <c r="U636" s="15"/>
    </row>
    <row r="637" spans="1:21">
      <c r="A637" s="15"/>
      <c r="B637" s="15"/>
      <c r="C637" s="15"/>
      <c r="D637" s="15"/>
      <c r="E637" s="15"/>
      <c r="F637" s="15"/>
      <c r="G637" s="15"/>
      <c r="H637" s="15"/>
      <c r="I637" s="15"/>
      <c r="J637" s="15"/>
      <c r="K637" s="15"/>
      <c r="L637" s="15"/>
      <c r="M637" s="15"/>
      <c r="N637" s="15"/>
      <c r="O637" s="15"/>
      <c r="P637" s="15"/>
      <c r="Q637" s="15"/>
      <c r="R637" s="15"/>
      <c r="S637" s="15"/>
      <c r="T637" s="15"/>
      <c r="U637" s="15"/>
    </row>
    <row r="638" spans="1:21">
      <c r="A638" s="15"/>
      <c r="B638" s="15"/>
      <c r="C638" s="15"/>
      <c r="D638" s="15"/>
      <c r="E638" s="15"/>
      <c r="F638" s="15"/>
      <c r="G638" s="15"/>
      <c r="H638" s="15"/>
      <c r="I638" s="15"/>
      <c r="J638" s="15"/>
      <c r="K638" s="15"/>
      <c r="L638" s="15"/>
      <c r="M638" s="15"/>
      <c r="N638" s="15"/>
      <c r="O638" s="15"/>
      <c r="P638" s="15"/>
      <c r="Q638" s="15"/>
      <c r="R638" s="15"/>
      <c r="S638" s="15"/>
      <c r="T638" s="15"/>
      <c r="U638" s="15"/>
    </row>
    <row r="639" spans="1:21">
      <c r="A639" s="15"/>
      <c r="B639" s="15"/>
      <c r="C639" s="15"/>
      <c r="D639" s="15"/>
      <c r="E639" s="15"/>
      <c r="F639" s="15"/>
      <c r="G639" s="15"/>
      <c r="H639" s="15"/>
      <c r="I639" s="15"/>
      <c r="J639" s="15"/>
      <c r="K639" s="15"/>
      <c r="L639" s="15"/>
      <c r="M639" s="15"/>
      <c r="N639" s="15"/>
      <c r="O639" s="15"/>
      <c r="P639" s="15"/>
      <c r="Q639" s="15"/>
      <c r="R639" s="15"/>
      <c r="S639" s="15"/>
      <c r="T639" s="15"/>
      <c r="U639" s="15"/>
    </row>
    <row r="640" spans="1:21">
      <c r="A640" s="15"/>
      <c r="B640" s="15"/>
      <c r="C640" s="15"/>
      <c r="D640" s="15"/>
      <c r="E640" s="15"/>
      <c r="F640" s="15"/>
      <c r="G640" s="15"/>
      <c r="H640" s="15"/>
      <c r="I640" s="15"/>
      <c r="J640" s="15"/>
      <c r="K640" s="15"/>
      <c r="L640" s="15"/>
      <c r="M640" s="15"/>
      <c r="N640" s="15"/>
      <c r="O640" s="15"/>
      <c r="P640" s="15"/>
      <c r="Q640" s="15"/>
      <c r="R640" s="15"/>
      <c r="S640" s="15"/>
      <c r="T640" s="15"/>
      <c r="U640" s="15"/>
    </row>
    <row r="641" spans="1:21">
      <c r="A641" s="15"/>
      <c r="B641" s="15"/>
      <c r="C641" s="15"/>
      <c r="D641" s="15"/>
      <c r="E641" s="15"/>
      <c r="F641" s="15"/>
      <c r="G641" s="15"/>
      <c r="H641" s="15"/>
      <c r="I641" s="15"/>
      <c r="J641" s="15"/>
      <c r="K641" s="15"/>
      <c r="L641" s="15"/>
      <c r="M641" s="15"/>
      <c r="N641" s="15"/>
      <c r="O641" s="15"/>
      <c r="P641" s="15"/>
      <c r="Q641" s="15"/>
      <c r="R641" s="15"/>
      <c r="S641" s="15"/>
      <c r="T641" s="15"/>
      <c r="U641" s="15"/>
    </row>
    <row r="642" spans="1:21">
      <c r="A642" s="15"/>
      <c r="B642" s="15"/>
      <c r="C642" s="15"/>
      <c r="D642" s="15"/>
      <c r="E642" s="15"/>
      <c r="F642" s="15"/>
      <c r="G642" s="15"/>
      <c r="H642" s="15"/>
      <c r="I642" s="15"/>
      <c r="J642" s="15"/>
      <c r="K642" s="15"/>
      <c r="L642" s="15"/>
      <c r="M642" s="15"/>
      <c r="N642" s="15"/>
      <c r="O642" s="15"/>
      <c r="P642" s="15"/>
      <c r="Q642" s="15"/>
      <c r="R642" s="15"/>
      <c r="S642" s="15"/>
      <c r="T642" s="15"/>
      <c r="U642" s="15"/>
    </row>
    <row r="643" spans="1:21">
      <c r="A643" s="15"/>
      <c r="B643" s="15"/>
      <c r="C643" s="15"/>
      <c r="D643" s="15"/>
      <c r="E643" s="15"/>
      <c r="F643" s="15"/>
      <c r="G643" s="15"/>
      <c r="H643" s="15"/>
      <c r="I643" s="15"/>
      <c r="J643" s="15"/>
      <c r="K643" s="15"/>
      <c r="L643" s="15"/>
      <c r="M643" s="15"/>
      <c r="N643" s="15"/>
      <c r="O643" s="15"/>
      <c r="P643" s="15"/>
      <c r="Q643" s="15"/>
      <c r="R643" s="15"/>
      <c r="S643" s="15"/>
      <c r="T643" s="15"/>
      <c r="U643" s="15"/>
    </row>
    <row r="644" spans="1:21">
      <c r="A644" s="15"/>
      <c r="B644" s="15"/>
      <c r="C644" s="15"/>
      <c r="D644" s="15"/>
      <c r="E644" s="15"/>
      <c r="F644" s="15"/>
      <c r="G644" s="15"/>
      <c r="H644" s="15"/>
      <c r="I644" s="15"/>
      <c r="J644" s="15"/>
      <c r="K644" s="15"/>
      <c r="L644" s="15"/>
      <c r="M644" s="15"/>
      <c r="N644" s="15"/>
      <c r="O644" s="15"/>
      <c r="P644" s="15"/>
      <c r="Q644" s="15"/>
      <c r="R644" s="15"/>
      <c r="S644" s="15"/>
      <c r="T644" s="15"/>
      <c r="U644" s="15"/>
    </row>
    <row r="645" spans="1:21">
      <c r="A645" s="15"/>
      <c r="B645" s="15"/>
      <c r="C645" s="15"/>
      <c r="D645" s="15"/>
      <c r="E645" s="15"/>
      <c r="F645" s="15"/>
      <c r="G645" s="15"/>
      <c r="H645" s="15"/>
      <c r="I645" s="15"/>
      <c r="J645" s="15"/>
      <c r="K645" s="15"/>
      <c r="L645" s="15"/>
      <c r="M645" s="15"/>
      <c r="N645" s="15"/>
      <c r="O645" s="15"/>
      <c r="P645" s="15"/>
      <c r="Q645" s="15"/>
      <c r="R645" s="15"/>
      <c r="S645" s="15"/>
      <c r="T645" s="15"/>
      <c r="U645" s="15"/>
    </row>
    <row r="646" spans="1:21">
      <c r="A646" s="15"/>
      <c r="B646" s="15"/>
      <c r="C646" s="15"/>
      <c r="D646" s="15"/>
      <c r="E646" s="15"/>
      <c r="F646" s="15"/>
      <c r="G646" s="15"/>
      <c r="H646" s="15"/>
      <c r="I646" s="15"/>
      <c r="J646" s="15"/>
      <c r="K646" s="15"/>
      <c r="L646" s="15"/>
      <c r="M646" s="15"/>
      <c r="N646" s="15"/>
      <c r="O646" s="15"/>
      <c r="P646" s="15"/>
      <c r="Q646" s="15"/>
      <c r="R646" s="15"/>
      <c r="S646" s="15"/>
      <c r="T646" s="15"/>
      <c r="U646" s="15"/>
    </row>
    <row r="647" spans="1:21">
      <c r="A647" s="15"/>
      <c r="B647" s="15"/>
      <c r="C647" s="15"/>
      <c r="D647" s="15"/>
      <c r="E647" s="15"/>
      <c r="F647" s="15"/>
      <c r="G647" s="15"/>
      <c r="H647" s="15"/>
      <c r="I647" s="15"/>
      <c r="J647" s="15"/>
      <c r="K647" s="15"/>
      <c r="L647" s="15"/>
      <c r="M647" s="15"/>
      <c r="N647" s="15"/>
      <c r="O647" s="15"/>
      <c r="P647" s="15"/>
      <c r="Q647" s="15"/>
      <c r="R647" s="15"/>
      <c r="S647" s="15"/>
      <c r="T647" s="15"/>
      <c r="U647" s="15"/>
    </row>
    <row r="648" spans="1:21">
      <c r="A648" s="15"/>
      <c r="B648" s="15"/>
      <c r="C648" s="15"/>
      <c r="D648" s="15"/>
      <c r="E648" s="15"/>
      <c r="F648" s="15"/>
      <c r="G648" s="15"/>
      <c r="H648" s="15"/>
      <c r="I648" s="15"/>
      <c r="J648" s="15"/>
      <c r="K648" s="15"/>
      <c r="L648" s="15"/>
      <c r="M648" s="15"/>
      <c r="N648" s="15"/>
      <c r="O648" s="15"/>
      <c r="P648" s="15"/>
      <c r="Q648" s="15"/>
      <c r="R648" s="15"/>
      <c r="S648" s="15"/>
      <c r="T648" s="15"/>
      <c r="U648" s="15"/>
    </row>
    <row r="649" spans="1:21">
      <c r="A649" s="15"/>
      <c r="B649" s="15"/>
      <c r="C649" s="15"/>
      <c r="D649" s="15"/>
      <c r="E649" s="15"/>
      <c r="F649" s="15"/>
      <c r="G649" s="15"/>
      <c r="H649" s="15"/>
      <c r="I649" s="15"/>
      <c r="J649" s="15"/>
      <c r="K649" s="15"/>
      <c r="L649" s="15"/>
      <c r="M649" s="15"/>
      <c r="N649" s="15"/>
      <c r="O649" s="15"/>
      <c r="P649" s="15"/>
      <c r="Q649" s="15"/>
      <c r="R649" s="15"/>
      <c r="S649" s="15"/>
      <c r="T649" s="15"/>
      <c r="U649" s="15"/>
    </row>
    <row r="650" spans="1:21">
      <c r="A650" s="15"/>
      <c r="B650" s="15"/>
      <c r="C650" s="15"/>
      <c r="D650" s="15"/>
      <c r="E650" s="15"/>
      <c r="F650" s="15"/>
      <c r="G650" s="15"/>
      <c r="H650" s="15"/>
      <c r="I650" s="15"/>
      <c r="J650" s="15"/>
      <c r="K650" s="15"/>
      <c r="L650" s="15"/>
      <c r="M650" s="15"/>
      <c r="N650" s="15"/>
      <c r="O650" s="15"/>
      <c r="P650" s="15"/>
      <c r="Q650" s="15"/>
      <c r="R650" s="15"/>
      <c r="S650" s="15"/>
      <c r="T650" s="15"/>
      <c r="U650" s="15"/>
    </row>
    <row r="651" spans="1:21">
      <c r="A651" s="15"/>
      <c r="B651" s="15"/>
      <c r="C651" s="15"/>
      <c r="D651" s="15"/>
      <c r="E651" s="15"/>
      <c r="F651" s="15"/>
      <c r="G651" s="15"/>
      <c r="H651" s="15"/>
      <c r="I651" s="15"/>
      <c r="J651" s="15"/>
      <c r="K651" s="15"/>
      <c r="L651" s="15"/>
      <c r="M651" s="15"/>
      <c r="N651" s="15"/>
      <c r="O651" s="15"/>
      <c r="P651" s="15"/>
      <c r="Q651" s="15"/>
      <c r="R651" s="15"/>
      <c r="S651" s="15"/>
      <c r="T651" s="15"/>
      <c r="U651" s="15"/>
    </row>
    <row r="652" spans="1:21">
      <c r="A652" s="15"/>
      <c r="B652" s="15"/>
      <c r="C652" s="15"/>
      <c r="D652" s="15"/>
      <c r="E652" s="15"/>
      <c r="F652" s="15"/>
      <c r="G652" s="15"/>
      <c r="H652" s="15"/>
      <c r="I652" s="15"/>
      <c r="J652" s="15"/>
      <c r="K652" s="15"/>
      <c r="L652" s="15"/>
      <c r="M652" s="15"/>
      <c r="N652" s="15"/>
      <c r="O652" s="15"/>
      <c r="P652" s="15"/>
      <c r="Q652" s="15"/>
      <c r="R652" s="15"/>
      <c r="S652" s="15"/>
      <c r="T652" s="15"/>
      <c r="U652" s="15"/>
    </row>
    <row r="653" spans="1:21">
      <c r="A653" s="15"/>
      <c r="B653" s="15"/>
      <c r="C653" s="15"/>
      <c r="D653" s="15"/>
      <c r="E653" s="15"/>
      <c r="F653" s="15"/>
      <c r="G653" s="15"/>
      <c r="H653" s="15"/>
      <c r="I653" s="15"/>
      <c r="J653" s="15"/>
      <c r="K653" s="15"/>
      <c r="L653" s="15"/>
      <c r="M653" s="15"/>
      <c r="N653" s="15"/>
      <c r="O653" s="15"/>
      <c r="P653" s="15"/>
      <c r="Q653" s="15"/>
      <c r="R653" s="15"/>
      <c r="S653" s="15"/>
      <c r="T653" s="15"/>
      <c r="U653" s="15"/>
    </row>
    <row r="654" spans="1:21">
      <c r="A654" s="15"/>
      <c r="B654" s="15"/>
      <c r="C654" s="15"/>
      <c r="D654" s="15"/>
      <c r="E654" s="15"/>
      <c r="F654" s="15"/>
      <c r="G654" s="15"/>
      <c r="H654" s="15"/>
      <c r="I654" s="15"/>
      <c r="J654" s="15"/>
      <c r="K654" s="15"/>
      <c r="L654" s="15"/>
      <c r="M654" s="15"/>
      <c r="N654" s="15"/>
      <c r="O654" s="15"/>
      <c r="P654" s="15"/>
      <c r="Q654" s="15"/>
      <c r="R654" s="15"/>
      <c r="S654" s="15"/>
      <c r="T654" s="15"/>
      <c r="U654" s="15"/>
    </row>
    <row r="655" spans="1:21">
      <c r="A655" s="15"/>
      <c r="B655" s="15"/>
      <c r="C655" s="15"/>
      <c r="D655" s="15"/>
      <c r="E655" s="15"/>
      <c r="F655" s="15"/>
      <c r="G655" s="15"/>
      <c r="H655" s="15"/>
      <c r="I655" s="15"/>
      <c r="J655" s="15"/>
      <c r="K655" s="15"/>
      <c r="L655" s="15"/>
      <c r="M655" s="15"/>
      <c r="N655" s="15"/>
      <c r="O655" s="15"/>
      <c r="P655" s="15"/>
      <c r="Q655" s="15"/>
      <c r="R655" s="15"/>
      <c r="S655" s="15"/>
      <c r="T655" s="15"/>
      <c r="U655" s="15"/>
    </row>
    <row r="656" spans="1:21">
      <c r="A656" s="15"/>
      <c r="B656" s="15"/>
      <c r="C656" s="15"/>
      <c r="D656" s="15"/>
      <c r="E656" s="15"/>
      <c r="F656" s="15"/>
      <c r="G656" s="15"/>
      <c r="H656" s="15"/>
      <c r="I656" s="15"/>
      <c r="J656" s="15"/>
      <c r="K656" s="15"/>
      <c r="L656" s="15"/>
      <c r="M656" s="15"/>
      <c r="N656" s="15"/>
      <c r="O656" s="15"/>
      <c r="P656" s="15"/>
      <c r="Q656" s="15"/>
      <c r="R656" s="15"/>
      <c r="S656" s="15"/>
      <c r="T656" s="15"/>
      <c r="U656" s="15"/>
    </row>
    <row r="657" spans="1:21">
      <c r="A657" s="15"/>
      <c r="B657" s="15"/>
      <c r="C657" s="15"/>
      <c r="D657" s="15"/>
      <c r="E657" s="15"/>
      <c r="F657" s="15"/>
      <c r="G657" s="15"/>
      <c r="H657" s="15"/>
      <c r="I657" s="15"/>
      <c r="J657" s="15"/>
      <c r="K657" s="15"/>
      <c r="L657" s="15"/>
      <c r="M657" s="15"/>
      <c r="N657" s="15"/>
      <c r="O657" s="15"/>
      <c r="P657" s="15"/>
      <c r="Q657" s="15"/>
      <c r="R657" s="15"/>
      <c r="S657" s="15"/>
      <c r="T657" s="15"/>
      <c r="U657" s="15"/>
    </row>
    <row r="658" spans="1:21">
      <c r="A658" s="15"/>
      <c r="B658" s="15"/>
      <c r="C658" s="15"/>
      <c r="D658" s="15"/>
      <c r="E658" s="15"/>
      <c r="F658" s="15"/>
      <c r="G658" s="15"/>
      <c r="H658" s="15"/>
      <c r="I658" s="15"/>
      <c r="J658" s="15"/>
      <c r="K658" s="15"/>
      <c r="L658" s="15"/>
      <c r="M658" s="15"/>
      <c r="N658" s="15"/>
      <c r="O658" s="15"/>
      <c r="P658" s="15"/>
      <c r="Q658" s="15"/>
      <c r="R658" s="15"/>
      <c r="S658" s="15"/>
      <c r="T658" s="15"/>
      <c r="U658" s="15"/>
    </row>
    <row r="659" spans="1:21">
      <c r="A659" s="15"/>
      <c r="B659" s="15"/>
      <c r="C659" s="15"/>
      <c r="D659" s="15"/>
      <c r="E659" s="15"/>
      <c r="F659" s="15"/>
      <c r="G659" s="15"/>
      <c r="H659" s="15"/>
      <c r="I659" s="15"/>
      <c r="J659" s="15"/>
      <c r="K659" s="15"/>
      <c r="L659" s="15"/>
      <c r="M659" s="15"/>
      <c r="N659" s="15"/>
      <c r="O659" s="15"/>
      <c r="P659" s="15"/>
      <c r="Q659" s="15"/>
      <c r="R659" s="15"/>
      <c r="S659" s="15"/>
      <c r="T659" s="15"/>
      <c r="U659" s="15"/>
    </row>
    <row r="660" spans="1:21">
      <c r="A660" s="15"/>
      <c r="B660" s="15"/>
      <c r="C660" s="15"/>
      <c r="D660" s="15"/>
      <c r="E660" s="15"/>
      <c r="F660" s="15"/>
      <c r="G660" s="15"/>
      <c r="H660" s="15"/>
      <c r="I660" s="15"/>
      <c r="J660" s="15"/>
      <c r="K660" s="15"/>
      <c r="L660" s="15"/>
      <c r="M660" s="15"/>
      <c r="N660" s="15"/>
      <c r="O660" s="15"/>
      <c r="P660" s="15"/>
      <c r="Q660" s="15"/>
      <c r="R660" s="15"/>
      <c r="S660" s="15"/>
      <c r="T660" s="15"/>
      <c r="U660" s="15"/>
    </row>
    <row r="661" spans="1:21">
      <c r="A661" s="15"/>
      <c r="B661" s="15"/>
      <c r="C661" s="15"/>
      <c r="D661" s="15"/>
      <c r="E661" s="15"/>
      <c r="F661" s="15"/>
      <c r="G661" s="15"/>
      <c r="H661" s="15"/>
      <c r="I661" s="15"/>
      <c r="J661" s="15"/>
      <c r="K661" s="15"/>
      <c r="L661" s="15"/>
      <c r="M661" s="15"/>
      <c r="N661" s="15"/>
      <c r="O661" s="15"/>
      <c r="P661" s="15"/>
      <c r="Q661" s="15"/>
      <c r="R661" s="15"/>
      <c r="S661" s="15"/>
      <c r="T661" s="15"/>
      <c r="U661" s="15"/>
    </row>
    <row r="662" spans="1:21">
      <c r="A662" s="15"/>
      <c r="B662" s="15"/>
      <c r="C662" s="15"/>
      <c r="D662" s="15"/>
      <c r="E662" s="15"/>
      <c r="F662" s="15"/>
      <c r="G662" s="15"/>
      <c r="H662" s="15"/>
      <c r="I662" s="15"/>
      <c r="J662" s="15"/>
      <c r="K662" s="15"/>
      <c r="L662" s="15"/>
      <c r="M662" s="15"/>
      <c r="N662" s="15"/>
      <c r="O662" s="15"/>
      <c r="P662" s="15"/>
      <c r="Q662" s="15"/>
      <c r="R662" s="15"/>
      <c r="S662" s="15"/>
      <c r="T662" s="15"/>
      <c r="U662" s="15"/>
    </row>
    <row r="663" spans="1:21">
      <c r="A663" s="15"/>
      <c r="B663" s="15"/>
      <c r="C663" s="15"/>
      <c r="D663" s="15"/>
      <c r="E663" s="15"/>
      <c r="F663" s="15"/>
      <c r="G663" s="15"/>
      <c r="H663" s="15"/>
      <c r="I663" s="15"/>
      <c r="J663" s="15"/>
      <c r="K663" s="15"/>
      <c r="L663" s="15"/>
      <c r="M663" s="15"/>
      <c r="N663" s="15"/>
      <c r="O663" s="15"/>
      <c r="P663" s="15"/>
      <c r="Q663" s="15"/>
      <c r="R663" s="15"/>
      <c r="S663" s="15"/>
      <c r="T663" s="15"/>
      <c r="U663" s="15"/>
    </row>
    <row r="664" spans="1:21">
      <c r="A664" s="15"/>
      <c r="B664" s="15"/>
      <c r="C664" s="15"/>
      <c r="D664" s="15"/>
      <c r="E664" s="15"/>
      <c r="F664" s="15"/>
      <c r="G664" s="15"/>
      <c r="H664" s="15"/>
      <c r="I664" s="15"/>
      <c r="J664" s="15"/>
      <c r="K664" s="15"/>
      <c r="L664" s="15"/>
      <c r="M664" s="15"/>
      <c r="N664" s="15"/>
      <c r="O664" s="15"/>
      <c r="P664" s="15"/>
      <c r="Q664" s="15"/>
      <c r="R664" s="15"/>
      <c r="S664" s="15"/>
      <c r="T664" s="15"/>
      <c r="U664" s="15"/>
    </row>
    <row r="665" spans="1:21">
      <c r="A665" s="15"/>
      <c r="B665" s="15"/>
      <c r="C665" s="15"/>
      <c r="D665" s="15"/>
      <c r="E665" s="15"/>
      <c r="F665" s="15"/>
      <c r="G665" s="15"/>
      <c r="H665" s="15"/>
      <c r="I665" s="15"/>
      <c r="J665" s="15"/>
      <c r="K665" s="15"/>
      <c r="L665" s="15"/>
      <c r="M665" s="15"/>
      <c r="N665" s="15"/>
      <c r="O665" s="15"/>
      <c r="P665" s="15"/>
      <c r="Q665" s="15"/>
      <c r="R665" s="15"/>
      <c r="S665" s="15"/>
      <c r="T665" s="15"/>
      <c r="U665" s="15"/>
    </row>
    <row r="666" spans="1:21">
      <c r="A666" s="15"/>
      <c r="B666" s="15"/>
      <c r="C666" s="15"/>
      <c r="D666" s="15"/>
      <c r="E666" s="15"/>
      <c r="F666" s="15"/>
      <c r="G666" s="15"/>
      <c r="H666" s="15"/>
      <c r="I666" s="15"/>
      <c r="J666" s="15"/>
      <c r="K666" s="15"/>
      <c r="L666" s="15"/>
      <c r="M666" s="15"/>
      <c r="N666" s="15"/>
      <c r="O666" s="15"/>
      <c r="P666" s="15"/>
      <c r="Q666" s="15"/>
      <c r="R666" s="15"/>
      <c r="S666" s="15"/>
      <c r="T666" s="15"/>
      <c r="U666" s="15"/>
    </row>
    <row r="667" spans="1:21">
      <c r="A667" s="15"/>
      <c r="B667" s="15"/>
      <c r="C667" s="15"/>
      <c r="D667" s="15"/>
      <c r="E667" s="15"/>
      <c r="F667" s="15"/>
      <c r="G667" s="15"/>
      <c r="H667" s="15"/>
      <c r="I667" s="15"/>
      <c r="J667" s="15"/>
      <c r="K667" s="15"/>
      <c r="L667" s="15"/>
      <c r="M667" s="15"/>
      <c r="N667" s="15"/>
      <c r="O667" s="15"/>
      <c r="P667" s="15"/>
      <c r="Q667" s="15"/>
      <c r="R667" s="15"/>
      <c r="S667" s="15"/>
      <c r="T667" s="15"/>
      <c r="U667" s="15"/>
    </row>
    <row r="668" spans="1:21">
      <c r="A668" s="15"/>
      <c r="B668" s="15"/>
      <c r="C668" s="15"/>
      <c r="D668" s="15"/>
      <c r="E668" s="15"/>
      <c r="F668" s="15"/>
      <c r="G668" s="15"/>
      <c r="H668" s="15"/>
      <c r="I668" s="15"/>
      <c r="J668" s="15"/>
      <c r="K668" s="15"/>
      <c r="L668" s="15"/>
      <c r="M668" s="15"/>
      <c r="N668" s="15"/>
      <c r="O668" s="15"/>
      <c r="P668" s="15"/>
      <c r="Q668" s="15"/>
      <c r="R668" s="15"/>
      <c r="S668" s="15"/>
      <c r="T668" s="15"/>
      <c r="U668" s="15"/>
    </row>
    <row r="669" spans="1:21">
      <c r="A669" s="15"/>
      <c r="B669" s="15"/>
      <c r="C669" s="15"/>
      <c r="D669" s="15"/>
      <c r="E669" s="15"/>
      <c r="F669" s="15"/>
      <c r="G669" s="15"/>
      <c r="H669" s="15"/>
      <c r="I669" s="15"/>
      <c r="J669" s="15"/>
      <c r="K669" s="15"/>
      <c r="L669" s="15"/>
      <c r="M669" s="15"/>
      <c r="N669" s="15"/>
      <c r="O669" s="15"/>
      <c r="P669" s="15"/>
      <c r="Q669" s="15"/>
      <c r="R669" s="15"/>
      <c r="S669" s="15"/>
      <c r="T669" s="15"/>
      <c r="U669" s="15"/>
    </row>
    <row r="670" spans="1:21">
      <c r="A670" s="15"/>
      <c r="B670" s="15"/>
      <c r="C670" s="15"/>
      <c r="D670" s="15"/>
      <c r="E670" s="15"/>
      <c r="F670" s="15"/>
      <c r="G670" s="15"/>
      <c r="H670" s="15"/>
      <c r="I670" s="15"/>
      <c r="J670" s="15"/>
      <c r="K670" s="15"/>
      <c r="L670" s="15"/>
      <c r="M670" s="15"/>
      <c r="N670" s="15"/>
      <c r="O670" s="15"/>
      <c r="P670" s="15"/>
      <c r="Q670" s="15"/>
      <c r="R670" s="15"/>
      <c r="S670" s="15"/>
      <c r="T670" s="15"/>
      <c r="U670" s="15"/>
    </row>
    <row r="671" spans="1:21">
      <c r="A671" s="15"/>
      <c r="B671" s="15"/>
      <c r="C671" s="15"/>
      <c r="D671" s="15"/>
      <c r="E671" s="15"/>
      <c r="F671" s="15"/>
      <c r="G671" s="15"/>
      <c r="H671" s="15"/>
      <c r="I671" s="15"/>
      <c r="J671" s="15"/>
      <c r="K671" s="15"/>
      <c r="L671" s="15"/>
      <c r="M671" s="15"/>
      <c r="N671" s="15"/>
      <c r="O671" s="15"/>
      <c r="P671" s="15"/>
      <c r="Q671" s="15"/>
      <c r="R671" s="15"/>
      <c r="S671" s="15"/>
      <c r="T671" s="15"/>
      <c r="U671" s="15"/>
    </row>
    <row r="672" spans="1:21">
      <c r="A672" s="15"/>
      <c r="B672" s="15"/>
      <c r="C672" s="15"/>
      <c r="D672" s="15"/>
      <c r="E672" s="15"/>
      <c r="F672" s="15"/>
      <c r="G672" s="15"/>
      <c r="H672" s="15"/>
      <c r="I672" s="15"/>
      <c r="J672" s="15"/>
      <c r="K672" s="15"/>
      <c r="L672" s="15"/>
      <c r="M672" s="15"/>
      <c r="N672" s="15"/>
      <c r="O672" s="15"/>
      <c r="P672" s="15"/>
      <c r="Q672" s="15"/>
      <c r="R672" s="15"/>
      <c r="S672" s="15"/>
      <c r="T672" s="15"/>
      <c r="U672" s="15"/>
    </row>
    <row r="673" spans="1:21">
      <c r="A673" s="15"/>
      <c r="B673" s="15"/>
      <c r="C673" s="15"/>
      <c r="D673" s="15"/>
      <c r="E673" s="15"/>
      <c r="F673" s="15"/>
      <c r="G673" s="15"/>
      <c r="H673" s="15"/>
      <c r="I673" s="15"/>
      <c r="J673" s="15"/>
      <c r="K673" s="15"/>
      <c r="L673" s="15"/>
      <c r="M673" s="15"/>
      <c r="N673" s="15"/>
      <c r="O673" s="15"/>
      <c r="P673" s="15"/>
      <c r="Q673" s="15"/>
      <c r="R673" s="15"/>
      <c r="S673" s="15"/>
      <c r="T673" s="15"/>
      <c r="U673" s="15"/>
    </row>
    <row r="674" spans="1:21">
      <c r="A674" s="15"/>
      <c r="B674" s="15"/>
      <c r="C674" s="15"/>
      <c r="D674" s="15"/>
      <c r="E674" s="15"/>
      <c r="F674" s="15"/>
      <c r="G674" s="15"/>
      <c r="H674" s="15"/>
      <c r="I674" s="15"/>
      <c r="J674" s="15"/>
      <c r="K674" s="15"/>
      <c r="L674" s="15"/>
      <c r="M674" s="15"/>
      <c r="N674" s="15"/>
      <c r="O674" s="15"/>
      <c r="P674" s="15"/>
      <c r="Q674" s="15"/>
      <c r="R674" s="15"/>
      <c r="S674" s="15"/>
      <c r="T674" s="15"/>
      <c r="U674" s="15"/>
    </row>
    <row r="675" spans="1:21">
      <c r="A675" s="15"/>
      <c r="B675" s="15"/>
      <c r="C675" s="15"/>
      <c r="D675" s="15"/>
      <c r="E675" s="15"/>
      <c r="F675" s="15"/>
      <c r="G675" s="15"/>
      <c r="H675" s="15"/>
      <c r="I675" s="15"/>
      <c r="J675" s="15"/>
      <c r="K675" s="15"/>
      <c r="L675" s="15"/>
      <c r="M675" s="15"/>
      <c r="N675" s="15"/>
      <c r="O675" s="15"/>
      <c r="P675" s="15"/>
      <c r="Q675" s="15"/>
      <c r="R675" s="15"/>
      <c r="S675" s="15"/>
      <c r="T675" s="15"/>
      <c r="U675" s="15"/>
    </row>
    <row r="676" spans="1:21">
      <c r="A676" s="15"/>
      <c r="B676" s="15"/>
      <c r="C676" s="15"/>
      <c r="D676" s="15"/>
      <c r="E676" s="15"/>
      <c r="F676" s="15"/>
      <c r="G676" s="15"/>
      <c r="H676" s="15"/>
      <c r="I676" s="15"/>
      <c r="J676" s="15"/>
      <c r="K676" s="15"/>
      <c r="L676" s="15"/>
      <c r="M676" s="15"/>
      <c r="N676" s="15"/>
      <c r="O676" s="15"/>
      <c r="P676" s="15"/>
      <c r="Q676" s="15"/>
      <c r="R676" s="15"/>
      <c r="S676" s="15"/>
      <c r="T676" s="15"/>
      <c r="U676" s="15"/>
    </row>
    <row r="677" spans="1:21">
      <c r="A677" s="15"/>
      <c r="B677" s="15"/>
      <c r="C677" s="15"/>
      <c r="D677" s="15"/>
      <c r="E677" s="15"/>
      <c r="F677" s="15"/>
      <c r="G677" s="15"/>
      <c r="H677" s="15"/>
      <c r="I677" s="15"/>
      <c r="J677" s="15"/>
      <c r="K677" s="15"/>
      <c r="L677" s="15"/>
      <c r="M677" s="15"/>
      <c r="N677" s="15"/>
      <c r="O677" s="15"/>
      <c r="P677" s="15"/>
      <c r="Q677" s="15"/>
      <c r="R677" s="15"/>
      <c r="S677" s="15"/>
      <c r="T677" s="15"/>
      <c r="U677" s="15"/>
    </row>
    <row r="678" spans="1:21">
      <c r="A678" s="15"/>
      <c r="B678" s="15"/>
      <c r="C678" s="15"/>
      <c r="D678" s="15"/>
      <c r="E678" s="15"/>
      <c r="F678" s="15"/>
      <c r="G678" s="15"/>
      <c r="H678" s="15"/>
      <c r="I678" s="15"/>
      <c r="J678" s="15"/>
      <c r="K678" s="15"/>
      <c r="L678" s="15"/>
      <c r="M678" s="15"/>
      <c r="N678" s="15"/>
      <c r="O678" s="15"/>
      <c r="P678" s="15"/>
      <c r="Q678" s="15"/>
      <c r="R678" s="15"/>
      <c r="S678" s="15"/>
      <c r="T678" s="15"/>
      <c r="U678" s="15"/>
    </row>
    <row r="679" spans="1:21">
      <c r="A679" s="15"/>
      <c r="B679" s="15"/>
      <c r="C679" s="15"/>
      <c r="D679" s="15"/>
      <c r="E679" s="15"/>
      <c r="F679" s="15"/>
      <c r="G679" s="15"/>
      <c r="H679" s="15"/>
      <c r="I679" s="15"/>
      <c r="J679" s="15"/>
      <c r="K679" s="15"/>
      <c r="L679" s="15"/>
      <c r="M679" s="15"/>
      <c r="N679" s="15"/>
      <c r="O679" s="15"/>
      <c r="P679" s="15"/>
      <c r="Q679" s="15"/>
      <c r="R679" s="15"/>
      <c r="S679" s="15"/>
      <c r="T679" s="15"/>
      <c r="U679" s="15"/>
    </row>
    <row r="680" spans="1:21">
      <c r="A680" s="15"/>
      <c r="B680" s="15"/>
      <c r="C680" s="15"/>
      <c r="D680" s="15"/>
      <c r="E680" s="15"/>
      <c r="F680" s="15"/>
      <c r="G680" s="15"/>
      <c r="H680" s="15"/>
      <c r="I680" s="15"/>
      <c r="J680" s="15"/>
      <c r="K680" s="15"/>
      <c r="L680" s="15"/>
      <c r="M680" s="15"/>
      <c r="N680" s="15"/>
      <c r="O680" s="15"/>
      <c r="P680" s="15"/>
      <c r="Q680" s="15"/>
      <c r="R680" s="15"/>
      <c r="S680" s="15"/>
      <c r="T680" s="15"/>
      <c r="U680" s="15"/>
    </row>
    <row r="681" spans="1:21">
      <c r="A681" s="15"/>
      <c r="B681" s="15"/>
      <c r="C681" s="15"/>
      <c r="D681" s="15"/>
      <c r="E681" s="15"/>
      <c r="F681" s="15"/>
      <c r="G681" s="15"/>
      <c r="H681" s="15"/>
      <c r="I681" s="15"/>
      <c r="J681" s="15"/>
      <c r="K681" s="15"/>
      <c r="L681" s="15"/>
      <c r="M681" s="15"/>
      <c r="N681" s="15"/>
      <c r="O681" s="15"/>
      <c r="P681" s="15"/>
      <c r="Q681" s="15"/>
      <c r="R681" s="15"/>
      <c r="S681" s="15"/>
      <c r="T681" s="15"/>
      <c r="U681" s="15"/>
    </row>
    <row r="682" spans="1:21">
      <c r="A682" s="15"/>
      <c r="B682" s="15"/>
      <c r="C682" s="15"/>
      <c r="D682" s="15"/>
      <c r="E682" s="15"/>
      <c r="F682" s="15"/>
      <c r="G682" s="15"/>
      <c r="H682" s="15"/>
      <c r="I682" s="15"/>
      <c r="J682" s="15"/>
      <c r="K682" s="15"/>
      <c r="L682" s="15"/>
      <c r="M682" s="15"/>
      <c r="N682" s="15"/>
      <c r="O682" s="15"/>
      <c r="P682" s="15"/>
      <c r="Q682" s="15"/>
      <c r="R682" s="15"/>
      <c r="S682" s="15"/>
      <c r="T682" s="15"/>
      <c r="U682" s="15"/>
    </row>
    <row r="683" spans="1:21">
      <c r="A683" s="15"/>
      <c r="B683" s="15"/>
      <c r="C683" s="15"/>
      <c r="D683" s="15"/>
      <c r="E683" s="15"/>
      <c r="F683" s="15"/>
      <c r="G683" s="15"/>
      <c r="H683" s="15"/>
      <c r="I683" s="15"/>
      <c r="J683" s="15"/>
      <c r="K683" s="15"/>
      <c r="L683" s="15"/>
      <c r="M683" s="15"/>
      <c r="N683" s="15"/>
      <c r="O683" s="15"/>
      <c r="P683" s="15"/>
      <c r="Q683" s="15"/>
      <c r="R683" s="15"/>
      <c r="S683" s="15"/>
      <c r="T683" s="15"/>
      <c r="U683" s="15"/>
    </row>
    <row r="684" spans="1:21">
      <c r="A684" s="15"/>
      <c r="B684" s="15"/>
      <c r="C684" s="15"/>
      <c r="D684" s="15"/>
      <c r="E684" s="15"/>
      <c r="F684" s="15"/>
      <c r="G684" s="15"/>
      <c r="H684" s="15"/>
      <c r="I684" s="15"/>
      <c r="J684" s="15"/>
      <c r="K684" s="15"/>
      <c r="L684" s="15"/>
      <c r="M684" s="15"/>
      <c r="N684" s="15"/>
      <c r="O684" s="15"/>
      <c r="P684" s="15"/>
      <c r="Q684" s="15"/>
      <c r="R684" s="15"/>
      <c r="S684" s="15"/>
      <c r="T684" s="15"/>
      <c r="U684" s="15"/>
    </row>
    <row r="685" spans="1:21">
      <c r="A685" s="15"/>
      <c r="B685" s="15"/>
      <c r="C685" s="15"/>
      <c r="D685" s="15"/>
      <c r="E685" s="15"/>
      <c r="F685" s="15"/>
      <c r="G685" s="15"/>
      <c r="H685" s="15"/>
      <c r="I685" s="15"/>
      <c r="J685" s="15"/>
      <c r="K685" s="15"/>
      <c r="L685" s="15"/>
      <c r="M685" s="15"/>
      <c r="N685" s="15"/>
      <c r="O685" s="15"/>
      <c r="P685" s="15"/>
      <c r="Q685" s="15"/>
      <c r="R685" s="15"/>
      <c r="S685" s="15"/>
      <c r="T685" s="15"/>
      <c r="U685" s="15"/>
    </row>
    <row r="686" spans="1:21">
      <c r="A686" s="15"/>
      <c r="B686" s="15"/>
      <c r="C686" s="15"/>
      <c r="D686" s="15"/>
      <c r="E686" s="15"/>
      <c r="F686" s="15"/>
      <c r="G686" s="15"/>
      <c r="H686" s="15"/>
      <c r="I686" s="15"/>
      <c r="J686" s="15"/>
      <c r="K686" s="15"/>
      <c r="L686" s="15"/>
      <c r="M686" s="15"/>
      <c r="N686" s="15"/>
      <c r="O686" s="15"/>
      <c r="P686" s="15"/>
      <c r="Q686" s="15"/>
      <c r="R686" s="15"/>
      <c r="S686" s="15"/>
      <c r="T686" s="15"/>
      <c r="U686" s="15"/>
    </row>
    <row r="687" spans="1:21">
      <c r="A687" s="15"/>
      <c r="B687" s="15"/>
      <c r="C687" s="15"/>
      <c r="D687" s="15"/>
      <c r="E687" s="15"/>
      <c r="F687" s="15"/>
      <c r="G687" s="15"/>
      <c r="H687" s="15"/>
      <c r="I687" s="15"/>
      <c r="J687" s="15"/>
      <c r="K687" s="15"/>
      <c r="L687" s="15"/>
      <c r="M687" s="15"/>
      <c r="N687" s="15"/>
      <c r="O687" s="15"/>
      <c r="P687" s="15"/>
      <c r="Q687" s="15"/>
      <c r="R687" s="15"/>
      <c r="S687" s="15"/>
      <c r="T687" s="15"/>
      <c r="U687" s="15"/>
    </row>
    <row r="688" spans="1:21">
      <c r="A688" s="15"/>
      <c r="B688" s="15"/>
      <c r="C688" s="15"/>
      <c r="D688" s="15"/>
      <c r="E688" s="15"/>
      <c r="F688" s="15"/>
      <c r="G688" s="15"/>
      <c r="H688" s="15"/>
      <c r="I688" s="15"/>
      <c r="J688" s="15"/>
      <c r="K688" s="15"/>
      <c r="L688" s="15"/>
      <c r="M688" s="15"/>
      <c r="N688" s="15"/>
      <c r="O688" s="15"/>
      <c r="P688" s="15"/>
      <c r="Q688" s="15"/>
      <c r="R688" s="15"/>
      <c r="S688" s="15"/>
      <c r="T688" s="15"/>
      <c r="U688" s="15"/>
    </row>
    <row r="689" spans="1:21">
      <c r="A689" s="15"/>
      <c r="B689" s="15"/>
      <c r="C689" s="15"/>
      <c r="D689" s="15"/>
      <c r="E689" s="15"/>
      <c r="F689" s="15"/>
      <c r="G689" s="15"/>
      <c r="H689" s="15"/>
      <c r="I689" s="15"/>
      <c r="J689" s="15"/>
      <c r="K689" s="15"/>
      <c r="L689" s="15"/>
      <c r="M689" s="15"/>
      <c r="N689" s="15"/>
      <c r="O689" s="15"/>
      <c r="P689" s="15"/>
      <c r="Q689" s="15"/>
      <c r="R689" s="15"/>
      <c r="S689" s="15"/>
      <c r="T689" s="15"/>
      <c r="U689" s="15"/>
    </row>
    <row r="690" spans="1:21">
      <c r="A690" s="15"/>
      <c r="B690" s="15"/>
      <c r="C690" s="15"/>
      <c r="D690" s="15"/>
      <c r="E690" s="15"/>
      <c r="F690" s="15"/>
      <c r="G690" s="15"/>
      <c r="H690" s="15"/>
      <c r="I690" s="15"/>
      <c r="J690" s="15"/>
      <c r="K690" s="15"/>
      <c r="L690" s="15"/>
      <c r="M690" s="15"/>
      <c r="N690" s="15"/>
      <c r="O690" s="15"/>
      <c r="P690" s="15"/>
      <c r="Q690" s="15"/>
      <c r="R690" s="15"/>
      <c r="S690" s="15"/>
      <c r="T690" s="15"/>
      <c r="U690" s="15"/>
    </row>
    <row r="691" spans="1:21">
      <c r="A691" s="15"/>
      <c r="B691" s="15"/>
      <c r="C691" s="15"/>
      <c r="D691" s="15"/>
      <c r="E691" s="15"/>
      <c r="F691" s="15"/>
      <c r="G691" s="15"/>
      <c r="H691" s="15"/>
      <c r="I691" s="15"/>
      <c r="J691" s="15"/>
      <c r="K691" s="15"/>
      <c r="L691" s="15"/>
      <c r="M691" s="15"/>
      <c r="N691" s="15"/>
      <c r="O691" s="15"/>
      <c r="P691" s="15"/>
      <c r="Q691" s="15"/>
      <c r="R691" s="15"/>
      <c r="S691" s="15"/>
      <c r="T691" s="15"/>
      <c r="U691" s="15"/>
    </row>
    <row r="692" spans="1:21">
      <c r="A692" s="15"/>
      <c r="B692" s="15"/>
      <c r="C692" s="15"/>
      <c r="D692" s="15"/>
      <c r="E692" s="15"/>
      <c r="F692" s="15"/>
      <c r="G692" s="15"/>
      <c r="H692" s="15"/>
      <c r="I692" s="15"/>
      <c r="J692" s="15"/>
      <c r="K692" s="15"/>
      <c r="L692" s="15"/>
      <c r="M692" s="15"/>
      <c r="N692" s="15"/>
      <c r="O692" s="15"/>
      <c r="P692" s="15"/>
      <c r="Q692" s="15"/>
      <c r="R692" s="15"/>
      <c r="S692" s="15"/>
      <c r="T692" s="15"/>
      <c r="U692" s="15"/>
    </row>
    <row r="693" spans="1:21">
      <c r="A693" s="15"/>
      <c r="B693" s="15"/>
      <c r="C693" s="15"/>
      <c r="D693" s="15"/>
      <c r="E693" s="15"/>
      <c r="F693" s="15"/>
      <c r="G693" s="15"/>
      <c r="H693" s="15"/>
      <c r="I693" s="15"/>
      <c r="J693" s="15"/>
      <c r="K693" s="15"/>
      <c r="L693" s="15"/>
      <c r="M693" s="15"/>
      <c r="N693" s="15"/>
      <c r="O693" s="15"/>
      <c r="P693" s="15"/>
      <c r="Q693" s="15"/>
      <c r="R693" s="15"/>
      <c r="S693" s="15"/>
      <c r="T693" s="15"/>
      <c r="U693" s="15"/>
    </row>
    <row r="694" spans="1:21">
      <c r="A694" s="15"/>
      <c r="B694" s="15"/>
      <c r="C694" s="15"/>
      <c r="D694" s="15"/>
      <c r="E694" s="15"/>
      <c r="F694" s="15"/>
      <c r="G694" s="15"/>
      <c r="H694" s="15"/>
      <c r="I694" s="15"/>
      <c r="J694" s="15"/>
      <c r="K694" s="15"/>
      <c r="L694" s="15"/>
      <c r="M694" s="15"/>
      <c r="N694" s="15"/>
      <c r="O694" s="15"/>
      <c r="P694" s="15"/>
      <c r="Q694" s="15"/>
      <c r="R694" s="15"/>
      <c r="S694" s="15"/>
      <c r="T694" s="15"/>
      <c r="U694" s="15"/>
    </row>
    <row r="695" spans="1:21">
      <c r="A695" s="15"/>
      <c r="B695" s="15"/>
      <c r="C695" s="15"/>
      <c r="D695" s="15"/>
      <c r="E695" s="15"/>
      <c r="F695" s="15"/>
      <c r="G695" s="15"/>
      <c r="H695" s="15"/>
      <c r="I695" s="15"/>
      <c r="J695" s="15"/>
      <c r="K695" s="15"/>
      <c r="L695" s="15"/>
      <c r="M695" s="15"/>
      <c r="N695" s="15"/>
      <c r="O695" s="15"/>
      <c r="P695" s="15"/>
      <c r="Q695" s="15"/>
      <c r="R695" s="15"/>
      <c r="S695" s="15"/>
      <c r="T695" s="15"/>
      <c r="U695" s="15"/>
    </row>
    <row r="696" spans="1:21">
      <c r="A696" s="15"/>
      <c r="B696" s="15"/>
      <c r="C696" s="15"/>
      <c r="D696" s="15"/>
      <c r="E696" s="15"/>
      <c r="F696" s="15"/>
      <c r="G696" s="15"/>
      <c r="H696" s="15"/>
      <c r="I696" s="15"/>
      <c r="J696" s="15"/>
      <c r="K696" s="15"/>
      <c r="L696" s="15"/>
      <c r="M696" s="15"/>
      <c r="N696" s="15"/>
      <c r="O696" s="15"/>
      <c r="P696" s="15"/>
      <c r="Q696" s="15"/>
      <c r="R696" s="15"/>
      <c r="S696" s="15"/>
      <c r="T696" s="15"/>
      <c r="U696" s="15"/>
    </row>
    <row r="697" spans="1:21">
      <c r="A697" s="15"/>
      <c r="B697" s="15"/>
      <c r="C697" s="15"/>
      <c r="D697" s="15"/>
      <c r="E697" s="15"/>
      <c r="F697" s="15"/>
      <c r="G697" s="15"/>
      <c r="H697" s="15"/>
      <c r="I697" s="15"/>
      <c r="J697" s="15"/>
      <c r="K697" s="15"/>
      <c r="L697" s="15"/>
      <c r="M697" s="15"/>
      <c r="N697" s="15"/>
      <c r="O697" s="15"/>
      <c r="P697" s="15"/>
      <c r="Q697" s="15"/>
      <c r="R697" s="15"/>
      <c r="S697" s="15"/>
      <c r="T697" s="15"/>
      <c r="U697" s="15"/>
    </row>
    <row r="698" spans="1:21">
      <c r="A698" s="15"/>
      <c r="B698" s="15"/>
      <c r="C698" s="15"/>
      <c r="D698" s="15"/>
      <c r="E698" s="15"/>
      <c r="F698" s="15"/>
      <c r="G698" s="15"/>
      <c r="H698" s="15"/>
      <c r="I698" s="15"/>
      <c r="J698" s="15"/>
      <c r="K698" s="15"/>
      <c r="L698" s="15"/>
      <c r="M698" s="15"/>
      <c r="N698" s="15"/>
      <c r="O698" s="15"/>
      <c r="P698" s="15"/>
      <c r="Q698" s="15"/>
      <c r="R698" s="15"/>
      <c r="S698" s="15"/>
      <c r="T698" s="15"/>
      <c r="U698" s="15"/>
    </row>
    <row r="699" spans="1:21">
      <c r="A699" s="15"/>
      <c r="B699" s="15"/>
      <c r="C699" s="15"/>
      <c r="D699" s="15"/>
      <c r="E699" s="15"/>
      <c r="F699" s="15"/>
      <c r="G699" s="15"/>
      <c r="H699" s="15"/>
      <c r="I699" s="15"/>
      <c r="J699" s="15"/>
      <c r="K699" s="15"/>
      <c r="L699" s="15"/>
      <c r="M699" s="15"/>
      <c r="N699" s="15"/>
      <c r="O699" s="15"/>
      <c r="P699" s="15"/>
      <c r="Q699" s="15"/>
      <c r="R699" s="15"/>
      <c r="S699" s="15"/>
      <c r="T699" s="15"/>
      <c r="U699" s="15"/>
    </row>
    <row r="700" spans="1:21">
      <c r="A700" s="15"/>
      <c r="B700" s="15"/>
      <c r="C700" s="15"/>
      <c r="D700" s="15"/>
      <c r="E700" s="15"/>
      <c r="F700" s="15"/>
      <c r="G700" s="15"/>
      <c r="H700" s="15"/>
      <c r="I700" s="15"/>
      <c r="J700" s="15"/>
      <c r="K700" s="15"/>
      <c r="L700" s="15"/>
      <c r="M700" s="15"/>
      <c r="N700" s="15"/>
      <c r="O700" s="15"/>
      <c r="P700" s="15"/>
      <c r="Q700" s="15"/>
      <c r="R700" s="15"/>
      <c r="S700" s="15"/>
      <c r="T700" s="15"/>
      <c r="U700" s="15"/>
    </row>
    <row r="701" spans="1:21">
      <c r="A701" s="15"/>
      <c r="B701" s="15"/>
      <c r="C701" s="15"/>
      <c r="D701" s="15"/>
      <c r="E701" s="15"/>
      <c r="F701" s="15"/>
      <c r="G701" s="15"/>
      <c r="H701" s="15"/>
      <c r="I701" s="15"/>
      <c r="J701" s="15"/>
      <c r="K701" s="15"/>
      <c r="L701" s="15"/>
      <c r="M701" s="15"/>
      <c r="N701" s="15"/>
      <c r="O701" s="15"/>
      <c r="P701" s="15"/>
      <c r="Q701" s="15"/>
      <c r="R701" s="15"/>
      <c r="S701" s="15"/>
      <c r="T701" s="15"/>
      <c r="U701" s="15"/>
    </row>
    <row r="702" spans="1:21">
      <c r="A702" s="15"/>
      <c r="B702" s="15"/>
      <c r="C702" s="15"/>
      <c r="D702" s="15"/>
      <c r="E702" s="15"/>
      <c r="F702" s="15"/>
      <c r="G702" s="15"/>
      <c r="H702" s="15"/>
      <c r="I702" s="15"/>
      <c r="J702" s="15"/>
      <c r="K702" s="15"/>
      <c r="L702" s="15"/>
      <c r="M702" s="15"/>
      <c r="N702" s="15"/>
      <c r="O702" s="15"/>
      <c r="P702" s="15"/>
      <c r="Q702" s="15"/>
      <c r="R702" s="15"/>
      <c r="S702" s="15"/>
      <c r="T702" s="15"/>
      <c r="U702" s="15"/>
    </row>
    <row r="703" spans="1:21">
      <c r="A703" s="15"/>
      <c r="B703" s="15"/>
      <c r="C703" s="15"/>
      <c r="D703" s="15"/>
      <c r="E703" s="15"/>
      <c r="F703" s="15"/>
      <c r="G703" s="15"/>
      <c r="H703" s="15"/>
      <c r="I703" s="15"/>
      <c r="J703" s="15"/>
      <c r="K703" s="15"/>
      <c r="L703" s="15"/>
      <c r="M703" s="15"/>
      <c r="N703" s="15"/>
      <c r="O703" s="15"/>
      <c r="P703" s="15"/>
      <c r="Q703" s="15"/>
      <c r="R703" s="15"/>
      <c r="S703" s="15"/>
      <c r="T703" s="15"/>
      <c r="U703" s="15"/>
    </row>
    <row r="704" spans="1:21">
      <c r="A704" s="15"/>
      <c r="B704" s="15"/>
      <c r="C704" s="15"/>
      <c r="D704" s="15"/>
      <c r="E704" s="15"/>
      <c r="F704" s="15"/>
      <c r="G704" s="15"/>
      <c r="H704" s="15"/>
      <c r="I704" s="15"/>
      <c r="J704" s="15"/>
      <c r="K704" s="15"/>
      <c r="L704" s="15"/>
      <c r="M704" s="15"/>
      <c r="N704" s="15"/>
      <c r="O704" s="15"/>
      <c r="P704" s="15"/>
      <c r="Q704" s="15"/>
      <c r="R704" s="15"/>
      <c r="S704" s="15"/>
      <c r="T704" s="15"/>
      <c r="U704" s="15"/>
    </row>
    <row r="705" spans="1:21">
      <c r="A705" s="15"/>
      <c r="B705" s="15"/>
      <c r="C705" s="15"/>
      <c r="D705" s="15"/>
      <c r="E705" s="15"/>
      <c r="F705" s="15"/>
      <c r="G705" s="15"/>
      <c r="H705" s="15"/>
      <c r="I705" s="15"/>
      <c r="J705" s="15"/>
      <c r="K705" s="15"/>
      <c r="L705" s="15"/>
      <c r="M705" s="15"/>
      <c r="N705" s="15"/>
      <c r="O705" s="15"/>
      <c r="P705" s="15"/>
      <c r="Q705" s="15"/>
      <c r="R705" s="15"/>
      <c r="S705" s="15"/>
      <c r="T705" s="15"/>
      <c r="U705" s="15"/>
    </row>
    <row r="706" spans="1:21">
      <c r="A706" s="15"/>
      <c r="B706" s="15"/>
      <c r="C706" s="15"/>
      <c r="D706" s="15"/>
      <c r="E706" s="15"/>
      <c r="F706" s="15"/>
      <c r="G706" s="15"/>
      <c r="H706" s="15"/>
      <c r="I706" s="15"/>
      <c r="J706" s="15"/>
      <c r="K706" s="15"/>
      <c r="L706" s="15"/>
      <c r="M706" s="15"/>
      <c r="N706" s="15"/>
      <c r="O706" s="15"/>
      <c r="P706" s="15"/>
      <c r="Q706" s="15"/>
      <c r="R706" s="15"/>
      <c r="S706" s="15"/>
      <c r="T706" s="15"/>
      <c r="U706" s="15"/>
    </row>
    <row r="707" spans="1:21">
      <c r="A707" s="15"/>
      <c r="B707" s="15"/>
      <c r="C707" s="15"/>
      <c r="D707" s="15"/>
      <c r="E707" s="15"/>
      <c r="F707" s="15"/>
      <c r="G707" s="15"/>
      <c r="H707" s="15"/>
      <c r="I707" s="15"/>
      <c r="J707" s="15"/>
      <c r="K707" s="15"/>
      <c r="L707" s="15"/>
      <c r="M707" s="15"/>
      <c r="N707" s="15"/>
      <c r="O707" s="15"/>
      <c r="P707" s="15"/>
      <c r="Q707" s="15"/>
      <c r="R707" s="15"/>
      <c r="S707" s="15"/>
      <c r="T707" s="15"/>
      <c r="U707" s="15"/>
    </row>
    <row r="708" spans="1:21">
      <c r="A708" s="15"/>
      <c r="B708" s="15"/>
      <c r="C708" s="15"/>
      <c r="D708" s="15"/>
      <c r="E708" s="15"/>
      <c r="F708" s="15"/>
      <c r="G708" s="15"/>
      <c r="H708" s="15"/>
      <c r="I708" s="15"/>
      <c r="J708" s="15"/>
      <c r="K708" s="15"/>
      <c r="L708" s="15"/>
      <c r="M708" s="15"/>
      <c r="N708" s="15"/>
      <c r="O708" s="15"/>
      <c r="P708" s="15"/>
      <c r="Q708" s="15"/>
      <c r="R708" s="15"/>
      <c r="S708" s="15"/>
      <c r="T708" s="15"/>
      <c r="U708" s="15"/>
    </row>
    <row r="709" spans="1:21">
      <c r="A709" s="15"/>
      <c r="B709" s="15"/>
      <c r="C709" s="15"/>
      <c r="D709" s="15"/>
      <c r="E709" s="15"/>
      <c r="F709" s="15"/>
      <c r="G709" s="15"/>
      <c r="H709" s="15"/>
      <c r="I709" s="15"/>
      <c r="J709" s="15"/>
      <c r="K709" s="15"/>
      <c r="L709" s="15"/>
      <c r="M709" s="15"/>
      <c r="N709" s="15"/>
      <c r="O709" s="15"/>
      <c r="P709" s="15"/>
      <c r="Q709" s="15"/>
      <c r="R709" s="15"/>
      <c r="S709" s="15"/>
      <c r="T709" s="15"/>
      <c r="U709" s="15"/>
    </row>
    <row r="710" spans="1:21">
      <c r="A710" s="15"/>
      <c r="B710" s="15"/>
      <c r="C710" s="15"/>
      <c r="D710" s="15"/>
      <c r="E710" s="15"/>
      <c r="F710" s="15"/>
      <c r="G710" s="15"/>
      <c r="H710" s="15"/>
      <c r="I710" s="15"/>
      <c r="J710" s="15"/>
      <c r="K710" s="15"/>
      <c r="L710" s="15"/>
      <c r="M710" s="15"/>
      <c r="N710" s="15"/>
      <c r="O710" s="15"/>
      <c r="P710" s="15"/>
      <c r="Q710" s="15"/>
      <c r="R710" s="15"/>
      <c r="S710" s="15"/>
      <c r="T710" s="15"/>
      <c r="U710" s="15"/>
    </row>
    <row r="711" spans="1:21">
      <c r="A711" s="15"/>
      <c r="B711" s="15"/>
      <c r="C711" s="15"/>
      <c r="D711" s="15"/>
      <c r="E711" s="15"/>
      <c r="F711" s="15"/>
      <c r="G711" s="15"/>
      <c r="H711" s="15"/>
      <c r="I711" s="15"/>
      <c r="J711" s="15"/>
      <c r="K711" s="15"/>
      <c r="L711" s="15"/>
      <c r="M711" s="15"/>
      <c r="N711" s="15"/>
      <c r="O711" s="15"/>
      <c r="P711" s="15"/>
      <c r="Q711" s="15"/>
      <c r="R711" s="15"/>
      <c r="S711" s="15"/>
      <c r="T711" s="15"/>
      <c r="U711" s="15"/>
    </row>
    <row r="712" spans="1:21">
      <c r="A712" s="15"/>
      <c r="B712" s="15"/>
      <c r="C712" s="15"/>
      <c r="D712" s="15"/>
      <c r="E712" s="15"/>
      <c r="F712" s="15"/>
      <c r="G712" s="15"/>
      <c r="H712" s="15"/>
      <c r="I712" s="15"/>
      <c r="J712" s="15"/>
      <c r="K712" s="15"/>
      <c r="L712" s="15"/>
      <c r="M712" s="15"/>
      <c r="N712" s="15"/>
      <c r="O712" s="15"/>
      <c r="P712" s="15"/>
      <c r="Q712" s="15"/>
      <c r="R712" s="15"/>
      <c r="S712" s="15"/>
      <c r="T712" s="15"/>
      <c r="U712" s="15"/>
    </row>
    <row r="713" spans="1:21">
      <c r="A713" s="15"/>
      <c r="B713" s="15"/>
      <c r="C713" s="15"/>
      <c r="D713" s="15"/>
      <c r="E713" s="15"/>
      <c r="F713" s="15"/>
      <c r="G713" s="15"/>
      <c r="H713" s="15"/>
      <c r="I713" s="15"/>
      <c r="J713" s="15"/>
      <c r="K713" s="15"/>
      <c r="L713" s="15"/>
      <c r="M713" s="15"/>
      <c r="N713" s="15"/>
      <c r="O713" s="15"/>
      <c r="P713" s="15"/>
      <c r="Q713" s="15"/>
      <c r="R713" s="15"/>
      <c r="S713" s="15"/>
      <c r="T713" s="15"/>
      <c r="U713" s="15"/>
    </row>
    <row r="714" spans="1:21">
      <c r="A714" s="15"/>
      <c r="B714" s="15"/>
      <c r="C714" s="15"/>
      <c r="D714" s="15"/>
      <c r="E714" s="15"/>
      <c r="F714" s="15"/>
      <c r="G714" s="15"/>
      <c r="H714" s="15"/>
      <c r="I714" s="15"/>
      <c r="J714" s="15"/>
      <c r="K714" s="15"/>
      <c r="L714" s="15"/>
      <c r="M714" s="15"/>
      <c r="N714" s="15"/>
      <c r="O714" s="15"/>
      <c r="P714" s="15"/>
      <c r="Q714" s="15"/>
      <c r="R714" s="15"/>
      <c r="S714" s="15"/>
      <c r="T714" s="15"/>
      <c r="U714" s="15"/>
    </row>
    <row r="715" spans="1:21">
      <c r="A715" s="15"/>
      <c r="B715" s="15"/>
      <c r="C715" s="15"/>
      <c r="D715" s="15"/>
      <c r="E715" s="15"/>
      <c r="F715" s="15"/>
      <c r="G715" s="15"/>
      <c r="H715" s="15"/>
      <c r="I715" s="15"/>
      <c r="J715" s="15"/>
      <c r="K715" s="15"/>
      <c r="L715" s="15"/>
      <c r="M715" s="15"/>
      <c r="N715" s="15"/>
      <c r="O715" s="15"/>
      <c r="P715" s="15"/>
      <c r="Q715" s="15"/>
      <c r="R715" s="15"/>
      <c r="S715" s="15"/>
      <c r="T715" s="15"/>
      <c r="U715" s="15"/>
    </row>
    <row r="716" spans="1:21">
      <c r="A716" s="15"/>
      <c r="B716" s="15"/>
      <c r="C716" s="15"/>
      <c r="D716" s="15"/>
      <c r="E716" s="15"/>
      <c r="F716" s="15"/>
      <c r="G716" s="15"/>
      <c r="H716" s="15"/>
      <c r="I716" s="15"/>
      <c r="J716" s="15"/>
      <c r="K716" s="15"/>
      <c r="L716" s="15"/>
      <c r="M716" s="15"/>
      <c r="N716" s="15"/>
      <c r="O716" s="15"/>
      <c r="P716" s="15"/>
      <c r="Q716" s="15"/>
      <c r="R716" s="15"/>
      <c r="S716" s="15"/>
      <c r="T716" s="15"/>
      <c r="U716" s="15"/>
    </row>
    <row r="717" spans="1:21">
      <c r="A717" s="15"/>
      <c r="B717" s="15"/>
      <c r="C717" s="15"/>
      <c r="D717" s="15"/>
      <c r="E717" s="15"/>
      <c r="F717" s="15"/>
      <c r="G717" s="15"/>
      <c r="H717" s="15"/>
      <c r="I717" s="15"/>
      <c r="J717" s="15"/>
      <c r="K717" s="15"/>
      <c r="L717" s="15"/>
      <c r="M717" s="15"/>
      <c r="N717" s="15"/>
      <c r="O717" s="15"/>
      <c r="P717" s="15"/>
      <c r="Q717" s="15"/>
      <c r="R717" s="15"/>
      <c r="S717" s="15"/>
      <c r="T717" s="15"/>
      <c r="U717" s="15"/>
    </row>
    <row r="718" spans="1:21">
      <c r="A718" s="15"/>
      <c r="B718" s="15"/>
      <c r="C718" s="15"/>
      <c r="D718" s="15"/>
      <c r="E718" s="15"/>
      <c r="F718" s="15"/>
      <c r="G718" s="15"/>
      <c r="H718" s="15"/>
      <c r="I718" s="15"/>
      <c r="J718" s="15"/>
      <c r="K718" s="15"/>
      <c r="L718" s="15"/>
      <c r="M718" s="15"/>
      <c r="N718" s="15"/>
      <c r="O718" s="15"/>
      <c r="P718" s="15"/>
      <c r="Q718" s="15"/>
      <c r="R718" s="15"/>
      <c r="S718" s="15"/>
      <c r="T718" s="15"/>
      <c r="U718" s="15"/>
    </row>
    <row r="719" spans="1:21">
      <c r="A719" s="15"/>
      <c r="B719" s="15"/>
      <c r="C719" s="15"/>
      <c r="D719" s="15"/>
      <c r="E719" s="15"/>
      <c r="F719" s="15"/>
      <c r="G719" s="15"/>
      <c r="H719" s="15"/>
      <c r="I719" s="15"/>
      <c r="J719" s="15"/>
      <c r="K719" s="15"/>
      <c r="L719" s="15"/>
      <c r="M719" s="15"/>
      <c r="N719" s="15"/>
      <c r="O719" s="15"/>
      <c r="P719" s="15"/>
      <c r="Q719" s="15"/>
      <c r="R719" s="15"/>
      <c r="S719" s="15"/>
      <c r="T719" s="15"/>
      <c r="U719" s="15"/>
    </row>
    <row r="720" spans="1:21">
      <c r="A720" s="15"/>
      <c r="B720" s="15"/>
      <c r="C720" s="15"/>
      <c r="D720" s="15"/>
      <c r="E720" s="15"/>
      <c r="F720" s="15"/>
      <c r="G720" s="15"/>
      <c r="H720" s="15"/>
      <c r="I720" s="15"/>
      <c r="J720" s="15"/>
      <c r="K720" s="15"/>
      <c r="L720" s="15"/>
      <c r="M720" s="15"/>
      <c r="N720" s="15"/>
      <c r="O720" s="15"/>
      <c r="P720" s="15"/>
      <c r="Q720" s="15"/>
      <c r="R720" s="15"/>
      <c r="S720" s="15"/>
      <c r="T720" s="15"/>
      <c r="U720" s="15"/>
    </row>
    <row r="721" spans="1:21">
      <c r="A721" s="15"/>
      <c r="B721" s="15"/>
      <c r="C721" s="15"/>
      <c r="D721" s="15"/>
      <c r="E721" s="15"/>
      <c r="F721" s="15"/>
      <c r="G721" s="15"/>
      <c r="H721" s="15"/>
      <c r="I721" s="15"/>
      <c r="J721" s="15"/>
      <c r="K721" s="15"/>
      <c r="L721" s="15"/>
      <c r="M721" s="15"/>
      <c r="N721" s="15"/>
      <c r="O721" s="15"/>
      <c r="P721" s="15"/>
      <c r="Q721" s="15"/>
      <c r="R721" s="15"/>
      <c r="S721" s="15"/>
      <c r="T721" s="15"/>
      <c r="U721" s="15"/>
    </row>
    <row r="722" spans="1:21">
      <c r="A722" s="15"/>
      <c r="B722" s="15"/>
      <c r="C722" s="15"/>
      <c r="D722" s="15"/>
      <c r="E722" s="15"/>
      <c r="F722" s="15"/>
      <c r="G722" s="15"/>
      <c r="H722" s="15"/>
      <c r="I722" s="15"/>
      <c r="J722" s="15"/>
      <c r="K722" s="15"/>
      <c r="L722" s="15"/>
      <c r="M722" s="15"/>
      <c r="N722" s="15"/>
      <c r="O722" s="15"/>
      <c r="P722" s="15"/>
      <c r="Q722" s="15"/>
      <c r="R722" s="15"/>
      <c r="S722" s="15"/>
      <c r="T722" s="15"/>
      <c r="U722" s="15"/>
    </row>
    <row r="723" spans="1:21">
      <c r="A723" s="15"/>
      <c r="B723" s="15"/>
      <c r="C723" s="15"/>
      <c r="D723" s="15"/>
      <c r="E723" s="15"/>
      <c r="F723" s="15"/>
      <c r="G723" s="15"/>
      <c r="H723" s="15"/>
      <c r="I723" s="15"/>
      <c r="J723" s="15"/>
      <c r="K723" s="15"/>
      <c r="L723" s="15"/>
      <c r="M723" s="15"/>
      <c r="N723" s="15"/>
      <c r="O723" s="15"/>
      <c r="P723" s="15"/>
      <c r="Q723" s="15"/>
      <c r="R723" s="15"/>
      <c r="S723" s="15"/>
      <c r="T723" s="15"/>
      <c r="U723" s="15"/>
    </row>
    <row r="724" spans="1:21">
      <c r="A724" s="15"/>
      <c r="B724" s="15"/>
      <c r="C724" s="15"/>
      <c r="D724" s="15"/>
      <c r="E724" s="15"/>
      <c r="F724" s="15"/>
      <c r="G724" s="15"/>
      <c r="H724" s="15"/>
      <c r="I724" s="15"/>
      <c r="J724" s="15"/>
      <c r="K724" s="15"/>
      <c r="L724" s="15"/>
      <c r="M724" s="15"/>
      <c r="N724" s="15"/>
      <c r="O724" s="15"/>
      <c r="P724" s="15"/>
      <c r="Q724" s="15"/>
      <c r="R724" s="15"/>
      <c r="S724" s="15"/>
      <c r="T724" s="15"/>
      <c r="U724" s="15"/>
    </row>
    <row r="725" spans="1:21">
      <c r="A725" s="15"/>
      <c r="B725" s="15"/>
      <c r="C725" s="15"/>
      <c r="D725" s="15"/>
      <c r="E725" s="15"/>
      <c r="F725" s="15"/>
      <c r="G725" s="15"/>
      <c r="H725" s="15"/>
      <c r="I725" s="15"/>
      <c r="J725" s="15"/>
      <c r="K725" s="15"/>
      <c r="L725" s="15"/>
      <c r="M725" s="15"/>
      <c r="N725" s="15"/>
      <c r="O725" s="15"/>
      <c r="P725" s="15"/>
      <c r="Q725" s="15"/>
      <c r="R725" s="15"/>
      <c r="S725" s="15"/>
      <c r="T725" s="15"/>
      <c r="U725" s="15"/>
    </row>
    <row r="726" spans="1:21">
      <c r="A726" s="15"/>
      <c r="B726" s="15"/>
      <c r="C726" s="15"/>
      <c r="D726" s="15"/>
      <c r="E726" s="15"/>
      <c r="F726" s="15"/>
      <c r="G726" s="15"/>
      <c r="H726" s="15"/>
      <c r="I726" s="15"/>
      <c r="J726" s="15"/>
      <c r="K726" s="15"/>
      <c r="L726" s="15"/>
      <c r="M726" s="15"/>
      <c r="N726" s="15"/>
      <c r="O726" s="15"/>
      <c r="P726" s="15"/>
      <c r="Q726" s="15"/>
      <c r="R726" s="15"/>
      <c r="S726" s="15"/>
      <c r="T726" s="15"/>
      <c r="U726" s="15"/>
    </row>
    <row r="727" spans="1:21">
      <c r="A727" s="15"/>
      <c r="B727" s="15"/>
      <c r="C727" s="15"/>
      <c r="D727" s="15"/>
      <c r="E727" s="15"/>
      <c r="F727" s="15"/>
      <c r="G727" s="15"/>
      <c r="H727" s="15"/>
      <c r="I727" s="15"/>
      <c r="J727" s="15"/>
      <c r="K727" s="15"/>
      <c r="L727" s="15"/>
      <c r="M727" s="15"/>
      <c r="N727" s="15"/>
      <c r="O727" s="15"/>
      <c r="P727" s="15"/>
      <c r="Q727" s="15"/>
      <c r="R727" s="15"/>
      <c r="S727" s="15"/>
      <c r="T727" s="15"/>
      <c r="U727" s="15"/>
    </row>
    <row r="728" spans="1:21">
      <c r="A728" s="15"/>
      <c r="B728" s="15"/>
      <c r="C728" s="15"/>
      <c r="D728" s="15"/>
      <c r="E728" s="15"/>
      <c r="F728" s="15"/>
      <c r="G728" s="15"/>
      <c r="H728" s="15"/>
      <c r="I728" s="15"/>
      <c r="J728" s="15"/>
      <c r="K728" s="15"/>
      <c r="L728" s="15"/>
      <c r="M728" s="15"/>
      <c r="N728" s="15"/>
      <c r="O728" s="15"/>
      <c r="P728" s="15"/>
      <c r="Q728" s="15"/>
      <c r="R728" s="15"/>
      <c r="S728" s="15"/>
      <c r="T728" s="15"/>
      <c r="U728" s="15"/>
    </row>
    <row r="729" spans="1:21">
      <c r="A729" s="15"/>
      <c r="B729" s="15"/>
      <c r="C729" s="15"/>
      <c r="D729" s="15"/>
      <c r="E729" s="15"/>
      <c r="F729" s="15"/>
      <c r="G729" s="15"/>
      <c r="H729" s="15"/>
      <c r="I729" s="15"/>
      <c r="J729" s="15"/>
      <c r="K729" s="15"/>
      <c r="L729" s="15"/>
      <c r="M729" s="15"/>
      <c r="N729" s="15"/>
      <c r="O729" s="15"/>
      <c r="P729" s="15"/>
      <c r="Q729" s="15"/>
      <c r="R729" s="15"/>
      <c r="S729" s="15"/>
      <c r="T729" s="15"/>
      <c r="U729" s="15"/>
    </row>
    <row r="730" spans="1:21">
      <c r="A730" s="15"/>
      <c r="B730" s="15"/>
      <c r="C730" s="15"/>
      <c r="D730" s="15"/>
      <c r="E730" s="15"/>
      <c r="F730" s="15"/>
      <c r="G730" s="15"/>
      <c r="H730" s="15"/>
      <c r="I730" s="15"/>
      <c r="J730" s="15"/>
      <c r="K730" s="15"/>
      <c r="L730" s="15"/>
      <c r="M730" s="15"/>
      <c r="N730" s="15"/>
      <c r="O730" s="15"/>
      <c r="P730" s="15"/>
      <c r="Q730" s="15"/>
      <c r="R730" s="15"/>
      <c r="S730" s="15"/>
      <c r="T730" s="15"/>
      <c r="U730" s="15"/>
    </row>
    <row r="731" spans="1:21">
      <c r="A731" s="15"/>
      <c r="B731" s="15"/>
      <c r="C731" s="15"/>
      <c r="D731" s="15"/>
      <c r="E731" s="15"/>
      <c r="F731" s="15"/>
      <c r="G731" s="15"/>
      <c r="H731" s="15"/>
      <c r="I731" s="15"/>
      <c r="J731" s="15"/>
      <c r="K731" s="15"/>
      <c r="L731" s="15"/>
      <c r="M731" s="15"/>
      <c r="N731" s="15"/>
      <c r="O731" s="15"/>
      <c r="P731" s="15"/>
      <c r="Q731" s="15"/>
      <c r="R731" s="15"/>
      <c r="S731" s="15"/>
      <c r="T731" s="15"/>
      <c r="U731" s="15"/>
    </row>
    <row r="732" spans="1:21">
      <c r="A732" s="15"/>
      <c r="B732" s="15"/>
      <c r="C732" s="15"/>
      <c r="D732" s="15"/>
      <c r="E732" s="15"/>
      <c r="F732" s="15"/>
      <c r="G732" s="15"/>
      <c r="H732" s="15"/>
      <c r="I732" s="15"/>
      <c r="J732" s="15"/>
      <c r="K732" s="15"/>
      <c r="L732" s="15"/>
      <c r="M732" s="15"/>
      <c r="N732" s="15"/>
      <c r="O732" s="15"/>
      <c r="P732" s="15"/>
      <c r="Q732" s="15"/>
      <c r="R732" s="15"/>
      <c r="S732" s="15"/>
      <c r="T732" s="15"/>
      <c r="U732" s="15"/>
    </row>
    <row r="733" spans="1:21">
      <c r="A733" s="15"/>
      <c r="B733" s="15"/>
      <c r="C733" s="15"/>
      <c r="D733" s="15"/>
      <c r="E733" s="15"/>
      <c r="F733" s="15"/>
      <c r="G733" s="15"/>
      <c r="H733" s="15"/>
      <c r="I733" s="15"/>
      <c r="J733" s="15"/>
      <c r="K733" s="15"/>
      <c r="L733" s="15"/>
      <c r="M733" s="15"/>
      <c r="N733" s="15"/>
      <c r="O733" s="15"/>
      <c r="P733" s="15"/>
      <c r="Q733" s="15"/>
      <c r="R733" s="15"/>
      <c r="S733" s="15"/>
      <c r="T733" s="15"/>
      <c r="U733" s="15"/>
    </row>
    <row r="734" spans="1:21">
      <c r="A734" s="15"/>
      <c r="B734" s="15"/>
      <c r="C734" s="15"/>
      <c r="D734" s="15"/>
      <c r="E734" s="15"/>
      <c r="F734" s="15"/>
      <c r="G734" s="15"/>
      <c r="H734" s="15"/>
      <c r="I734" s="15"/>
      <c r="J734" s="15"/>
      <c r="K734" s="15"/>
      <c r="L734" s="15"/>
      <c r="M734" s="15"/>
      <c r="N734" s="15"/>
      <c r="O734" s="15"/>
      <c r="P734" s="15"/>
      <c r="Q734" s="15"/>
      <c r="R734" s="15"/>
      <c r="S734" s="15"/>
      <c r="T734" s="15"/>
      <c r="U734" s="15"/>
    </row>
    <row r="735" spans="1:21">
      <c r="A735" s="15"/>
      <c r="B735" s="15"/>
      <c r="C735" s="15"/>
      <c r="D735" s="15"/>
      <c r="E735" s="15"/>
      <c r="F735" s="15"/>
      <c r="G735" s="15"/>
      <c r="H735" s="15"/>
      <c r="I735" s="15"/>
      <c r="J735" s="15"/>
      <c r="K735" s="15"/>
      <c r="L735" s="15"/>
      <c r="M735" s="15"/>
      <c r="N735" s="15"/>
      <c r="O735" s="15"/>
      <c r="P735" s="15"/>
      <c r="Q735" s="15"/>
      <c r="R735" s="15"/>
      <c r="S735" s="15"/>
      <c r="T735" s="15"/>
      <c r="U735" s="15"/>
    </row>
    <row r="736" spans="1:21">
      <c r="A736" s="15"/>
      <c r="B736" s="15"/>
      <c r="C736" s="15"/>
      <c r="D736" s="15"/>
      <c r="E736" s="15"/>
      <c r="F736" s="15"/>
      <c r="G736" s="15"/>
      <c r="H736" s="15"/>
      <c r="I736" s="15"/>
      <c r="J736" s="15"/>
      <c r="K736" s="15"/>
      <c r="L736" s="15"/>
      <c r="M736" s="15"/>
      <c r="N736" s="15"/>
      <c r="O736" s="15"/>
      <c r="P736" s="15"/>
      <c r="Q736" s="15"/>
      <c r="R736" s="15"/>
      <c r="S736" s="15"/>
      <c r="T736" s="15"/>
      <c r="U736" s="15"/>
    </row>
    <row r="737" spans="1:21">
      <c r="A737" s="15"/>
      <c r="B737" s="15"/>
      <c r="C737" s="15"/>
      <c r="D737" s="15"/>
      <c r="E737" s="15"/>
      <c r="F737" s="15"/>
      <c r="G737" s="15"/>
      <c r="H737" s="15"/>
      <c r="I737" s="15"/>
      <c r="J737" s="15"/>
      <c r="K737" s="15"/>
      <c r="L737" s="15"/>
      <c r="M737" s="15"/>
      <c r="N737" s="15"/>
      <c r="O737" s="15"/>
      <c r="P737" s="15"/>
      <c r="Q737" s="15"/>
      <c r="R737" s="15"/>
      <c r="S737" s="15"/>
      <c r="T737" s="15"/>
      <c r="U737" s="15"/>
    </row>
    <row r="738" spans="1:21">
      <c r="A738" s="15"/>
      <c r="B738" s="15"/>
      <c r="C738" s="15"/>
      <c r="D738" s="15"/>
      <c r="E738" s="15"/>
      <c r="F738" s="15"/>
      <c r="G738" s="15"/>
      <c r="H738" s="15"/>
      <c r="I738" s="15"/>
      <c r="J738" s="15"/>
      <c r="K738" s="15"/>
      <c r="L738" s="15"/>
      <c r="M738" s="15"/>
      <c r="N738" s="15"/>
      <c r="O738" s="15"/>
      <c r="P738" s="15"/>
      <c r="Q738" s="15"/>
      <c r="R738" s="15"/>
      <c r="S738" s="15"/>
      <c r="T738" s="15"/>
      <c r="U738" s="15"/>
    </row>
    <row r="739" spans="1:21">
      <c r="A739" s="15"/>
      <c r="B739" s="15"/>
      <c r="C739" s="15"/>
      <c r="D739" s="15"/>
      <c r="E739" s="15"/>
      <c r="F739" s="15"/>
      <c r="G739" s="15"/>
      <c r="H739" s="15"/>
      <c r="I739" s="15"/>
      <c r="J739" s="15"/>
      <c r="K739" s="15"/>
      <c r="L739" s="15"/>
      <c r="M739" s="15"/>
      <c r="N739" s="15"/>
      <c r="O739" s="15"/>
      <c r="P739" s="15"/>
      <c r="Q739" s="15"/>
      <c r="R739" s="15"/>
      <c r="S739" s="15"/>
      <c r="T739" s="15"/>
      <c r="U739" s="15"/>
    </row>
    <row r="740" spans="1:21">
      <c r="A740" s="15"/>
      <c r="B740" s="15"/>
      <c r="C740" s="15"/>
      <c r="D740" s="15"/>
      <c r="E740" s="15"/>
      <c r="F740" s="15"/>
      <c r="G740" s="15"/>
      <c r="H740" s="15"/>
      <c r="I740" s="15"/>
      <c r="J740" s="15"/>
      <c r="K740" s="15"/>
      <c r="L740" s="15"/>
      <c r="M740" s="15"/>
      <c r="N740" s="15"/>
      <c r="O740" s="15"/>
      <c r="P740" s="15"/>
      <c r="Q740" s="15"/>
      <c r="R740" s="15"/>
      <c r="S740" s="15"/>
      <c r="T740" s="15"/>
      <c r="U740" s="15"/>
    </row>
    <row r="741" spans="1:21">
      <c r="A741" s="15"/>
      <c r="B741" s="15"/>
      <c r="C741" s="15"/>
      <c r="D741" s="15"/>
      <c r="E741" s="15"/>
      <c r="F741" s="15"/>
      <c r="G741" s="15"/>
      <c r="H741" s="15"/>
      <c r="I741" s="15"/>
      <c r="J741" s="15"/>
      <c r="K741" s="15"/>
      <c r="L741" s="15"/>
      <c r="M741" s="15"/>
      <c r="N741" s="15"/>
      <c r="O741" s="15"/>
      <c r="P741" s="15"/>
      <c r="Q741" s="15"/>
      <c r="R741" s="15"/>
      <c r="S741" s="15"/>
      <c r="T741" s="15"/>
      <c r="U741" s="15"/>
    </row>
    <row r="742" spans="1:21">
      <c r="A742" s="15"/>
      <c r="B742" s="15"/>
      <c r="C742" s="15"/>
      <c r="D742" s="15"/>
      <c r="E742" s="15"/>
      <c r="F742" s="15"/>
      <c r="G742" s="15"/>
      <c r="H742" s="15"/>
      <c r="I742" s="15"/>
      <c r="J742" s="15"/>
      <c r="K742" s="15"/>
      <c r="L742" s="15"/>
      <c r="M742" s="15"/>
      <c r="N742" s="15"/>
      <c r="O742" s="15"/>
      <c r="P742" s="15"/>
      <c r="Q742" s="15"/>
      <c r="R742" s="15"/>
      <c r="S742" s="15"/>
      <c r="T742" s="15"/>
      <c r="U742" s="15"/>
    </row>
    <row r="743" spans="1:21">
      <c r="A743" s="15"/>
      <c r="B743" s="15"/>
      <c r="C743" s="15"/>
      <c r="D743" s="15"/>
      <c r="E743" s="15"/>
      <c r="F743" s="15"/>
      <c r="G743" s="15"/>
      <c r="H743" s="15"/>
      <c r="I743" s="15"/>
      <c r="J743" s="15"/>
      <c r="K743" s="15"/>
      <c r="L743" s="15"/>
      <c r="M743" s="15"/>
      <c r="N743" s="15"/>
      <c r="O743" s="15"/>
      <c r="P743" s="15"/>
      <c r="Q743" s="15"/>
      <c r="R743" s="15"/>
      <c r="S743" s="15"/>
      <c r="T743" s="15"/>
      <c r="U743" s="15"/>
    </row>
    <row r="744" spans="1:21">
      <c r="A744" s="15"/>
      <c r="B744" s="15"/>
      <c r="C744" s="15"/>
      <c r="D744" s="15"/>
      <c r="E744" s="15"/>
      <c r="F744" s="15"/>
      <c r="G744" s="15"/>
      <c r="H744" s="15"/>
      <c r="I744" s="15"/>
      <c r="J744" s="15"/>
      <c r="K744" s="15"/>
      <c r="L744" s="15"/>
      <c r="M744" s="15"/>
      <c r="N744" s="15"/>
      <c r="O744" s="15"/>
      <c r="P744" s="15"/>
      <c r="Q744" s="15"/>
      <c r="R744" s="15"/>
      <c r="S744" s="15"/>
      <c r="T744" s="15"/>
      <c r="U744" s="15"/>
    </row>
    <row r="745" spans="1:21">
      <c r="A745" s="15"/>
      <c r="B745" s="15"/>
      <c r="C745" s="15"/>
      <c r="D745" s="15"/>
      <c r="E745" s="15"/>
      <c r="F745" s="15"/>
      <c r="G745" s="15"/>
      <c r="H745" s="15"/>
      <c r="I745" s="15"/>
      <c r="J745" s="15"/>
      <c r="K745" s="15"/>
      <c r="L745" s="15"/>
      <c r="M745" s="15"/>
      <c r="N745" s="15"/>
      <c r="O745" s="15"/>
      <c r="P745" s="15"/>
      <c r="Q745" s="15"/>
      <c r="R745" s="15"/>
      <c r="S745" s="15"/>
      <c r="T745" s="15"/>
      <c r="U745" s="15"/>
    </row>
    <row r="746" spans="1:21">
      <c r="A746" s="15"/>
      <c r="B746" s="15"/>
      <c r="C746" s="15"/>
      <c r="D746" s="15"/>
      <c r="E746" s="15"/>
      <c r="F746" s="15"/>
      <c r="G746" s="15"/>
      <c r="H746" s="15"/>
      <c r="I746" s="15"/>
      <c r="J746" s="15"/>
      <c r="K746" s="15"/>
      <c r="L746" s="15"/>
      <c r="M746" s="15"/>
      <c r="N746" s="15"/>
      <c r="O746" s="15"/>
      <c r="P746" s="15"/>
      <c r="Q746" s="15"/>
      <c r="R746" s="15"/>
      <c r="S746" s="15"/>
      <c r="T746" s="15"/>
      <c r="U746" s="15"/>
    </row>
    <row r="747" spans="1:21">
      <c r="A747" s="15"/>
      <c r="B747" s="15"/>
      <c r="C747" s="15"/>
      <c r="D747" s="15"/>
      <c r="E747" s="15"/>
      <c r="F747" s="15"/>
      <c r="G747" s="15"/>
      <c r="H747" s="15"/>
      <c r="I747" s="15"/>
      <c r="J747" s="15"/>
      <c r="K747" s="15"/>
      <c r="L747" s="15"/>
      <c r="M747" s="15"/>
      <c r="N747" s="15"/>
      <c r="O747" s="15"/>
      <c r="P747" s="15"/>
      <c r="Q747" s="15"/>
      <c r="R747" s="15"/>
      <c r="S747" s="15"/>
      <c r="T747" s="15"/>
      <c r="U747" s="15"/>
    </row>
    <row r="748" spans="1:21">
      <c r="A748" s="15"/>
      <c r="B748" s="15"/>
      <c r="C748" s="15"/>
      <c r="D748" s="15"/>
      <c r="E748" s="15"/>
      <c r="F748" s="15"/>
      <c r="G748" s="15"/>
      <c r="H748" s="15"/>
      <c r="I748" s="15"/>
      <c r="J748" s="15"/>
      <c r="K748" s="15"/>
      <c r="L748" s="15"/>
      <c r="M748" s="15"/>
      <c r="N748" s="15"/>
      <c r="O748" s="15"/>
      <c r="P748" s="15"/>
      <c r="Q748" s="15"/>
      <c r="R748" s="15"/>
      <c r="S748" s="15"/>
      <c r="T748" s="15"/>
      <c r="U748" s="15"/>
    </row>
    <row r="749" spans="1:21">
      <c r="A749" s="15"/>
      <c r="B749" s="15"/>
      <c r="C749" s="15"/>
      <c r="D749" s="15"/>
      <c r="E749" s="15"/>
      <c r="F749" s="15"/>
      <c r="G749" s="15"/>
      <c r="H749" s="15"/>
      <c r="I749" s="15"/>
      <c r="J749" s="15"/>
      <c r="K749" s="15"/>
      <c r="L749" s="15"/>
      <c r="M749" s="15"/>
      <c r="N749" s="15"/>
      <c r="O749" s="15"/>
      <c r="P749" s="15"/>
      <c r="Q749" s="15"/>
      <c r="R749" s="15"/>
      <c r="S749" s="15"/>
      <c r="T749" s="15"/>
      <c r="U749" s="15"/>
    </row>
    <row r="750" spans="1:21">
      <c r="A750" s="15"/>
      <c r="B750" s="15"/>
      <c r="C750" s="15"/>
      <c r="D750" s="15"/>
      <c r="E750" s="15"/>
      <c r="F750" s="15"/>
      <c r="G750" s="15"/>
      <c r="H750" s="15"/>
      <c r="I750" s="15"/>
      <c r="J750" s="15"/>
      <c r="K750" s="15"/>
      <c r="L750" s="15"/>
      <c r="M750" s="15"/>
      <c r="N750" s="15"/>
      <c r="O750" s="15"/>
      <c r="P750" s="15"/>
      <c r="Q750" s="15"/>
      <c r="R750" s="15"/>
      <c r="S750" s="15"/>
      <c r="T750" s="15"/>
      <c r="U750" s="15"/>
    </row>
    <row r="751" spans="1:21">
      <c r="A751" s="15"/>
      <c r="B751" s="15"/>
      <c r="C751" s="15"/>
      <c r="D751" s="15"/>
      <c r="E751" s="15"/>
      <c r="F751" s="15"/>
      <c r="G751" s="15"/>
      <c r="H751" s="15"/>
      <c r="I751" s="15"/>
      <c r="J751" s="15"/>
      <c r="K751" s="15"/>
      <c r="L751" s="15"/>
      <c r="M751" s="15"/>
      <c r="N751" s="15"/>
      <c r="O751" s="15"/>
      <c r="P751" s="15"/>
      <c r="Q751" s="15"/>
      <c r="R751" s="15"/>
      <c r="S751" s="15"/>
      <c r="T751" s="15"/>
      <c r="U751" s="15"/>
    </row>
    <row r="752" spans="1:21">
      <c r="A752" s="15"/>
      <c r="B752" s="15"/>
      <c r="C752" s="15"/>
      <c r="D752" s="15"/>
      <c r="E752" s="15"/>
      <c r="F752" s="15"/>
      <c r="G752" s="15"/>
      <c r="H752" s="15"/>
      <c r="I752" s="15"/>
      <c r="J752" s="15"/>
      <c r="K752" s="15"/>
      <c r="L752" s="15"/>
      <c r="M752" s="15"/>
      <c r="N752" s="15"/>
      <c r="O752" s="15"/>
      <c r="P752" s="15"/>
      <c r="Q752" s="15"/>
      <c r="R752" s="15"/>
      <c r="S752" s="15"/>
      <c r="T752" s="15"/>
      <c r="U752" s="15"/>
    </row>
    <row r="753" spans="1:21">
      <c r="A753" s="15"/>
      <c r="B753" s="15"/>
      <c r="C753" s="15"/>
      <c r="D753" s="15"/>
      <c r="E753" s="15"/>
      <c r="F753" s="15"/>
      <c r="G753" s="15"/>
      <c r="H753" s="15"/>
      <c r="I753" s="15"/>
      <c r="J753" s="15"/>
      <c r="K753" s="15"/>
      <c r="L753" s="15"/>
      <c r="M753" s="15"/>
      <c r="N753" s="15"/>
      <c r="O753" s="15"/>
      <c r="P753" s="15"/>
      <c r="Q753" s="15"/>
      <c r="R753" s="15"/>
      <c r="S753" s="15"/>
      <c r="T753" s="15"/>
      <c r="U753" s="15"/>
    </row>
    <row r="754" spans="1:21">
      <c r="A754" s="15"/>
      <c r="B754" s="15"/>
      <c r="C754" s="15"/>
      <c r="D754" s="15"/>
      <c r="E754" s="15"/>
      <c r="F754" s="15"/>
      <c r="G754" s="15"/>
      <c r="H754" s="15"/>
      <c r="I754" s="15"/>
      <c r="J754" s="15"/>
      <c r="K754" s="15"/>
      <c r="L754" s="15"/>
      <c r="M754" s="15"/>
      <c r="N754" s="15"/>
      <c r="O754" s="15"/>
      <c r="P754" s="15"/>
      <c r="Q754" s="15"/>
      <c r="R754" s="15"/>
      <c r="S754" s="15"/>
      <c r="T754" s="15"/>
      <c r="U754" s="15"/>
    </row>
    <row r="755" spans="1:21">
      <c r="A755" s="15"/>
      <c r="B755" s="15"/>
      <c r="C755" s="15"/>
      <c r="D755" s="15"/>
      <c r="E755" s="15"/>
      <c r="F755" s="15"/>
      <c r="G755" s="15"/>
      <c r="H755" s="15"/>
      <c r="I755" s="15"/>
      <c r="J755" s="15"/>
      <c r="K755" s="15"/>
      <c r="L755" s="15"/>
      <c r="M755" s="15"/>
      <c r="N755" s="15"/>
      <c r="O755" s="15"/>
      <c r="P755" s="15"/>
      <c r="Q755" s="15"/>
      <c r="R755" s="15"/>
      <c r="S755" s="15"/>
      <c r="T755" s="15"/>
      <c r="U755" s="15"/>
    </row>
    <row r="756" spans="1:21">
      <c r="A756" s="15"/>
      <c r="B756" s="15"/>
      <c r="C756" s="15"/>
      <c r="D756" s="15"/>
      <c r="E756" s="15"/>
      <c r="F756" s="15"/>
      <c r="G756" s="15"/>
      <c r="H756" s="15"/>
      <c r="I756" s="15"/>
      <c r="J756" s="15"/>
      <c r="K756" s="15"/>
      <c r="L756" s="15"/>
      <c r="M756" s="15"/>
      <c r="N756" s="15"/>
      <c r="O756" s="15"/>
      <c r="P756" s="15"/>
      <c r="Q756" s="15"/>
      <c r="R756" s="15"/>
      <c r="S756" s="15"/>
      <c r="T756" s="15"/>
      <c r="U756" s="15"/>
    </row>
    <row r="757" spans="1:21">
      <c r="A757" s="15"/>
      <c r="B757" s="15"/>
      <c r="C757" s="15"/>
      <c r="D757" s="15"/>
      <c r="E757" s="15"/>
      <c r="F757" s="15"/>
      <c r="G757" s="15"/>
      <c r="H757" s="15"/>
      <c r="I757" s="15"/>
      <c r="J757" s="15"/>
      <c r="K757" s="15"/>
      <c r="L757" s="15"/>
      <c r="M757" s="15"/>
      <c r="N757" s="15"/>
      <c r="O757" s="15"/>
      <c r="P757" s="15"/>
      <c r="Q757" s="15"/>
      <c r="R757" s="15"/>
      <c r="S757" s="15"/>
      <c r="T757" s="15"/>
      <c r="U757" s="15"/>
    </row>
    <row r="758" spans="1:21">
      <c r="A758" s="15"/>
      <c r="B758" s="15"/>
      <c r="C758" s="15"/>
      <c r="D758" s="15"/>
      <c r="E758" s="15"/>
      <c r="F758" s="15"/>
      <c r="G758" s="15"/>
      <c r="H758" s="15"/>
      <c r="I758" s="15"/>
      <c r="J758" s="15"/>
      <c r="K758" s="15"/>
      <c r="L758" s="15"/>
      <c r="M758" s="15"/>
      <c r="N758" s="15"/>
      <c r="O758" s="15"/>
      <c r="P758" s="15"/>
      <c r="Q758" s="15"/>
      <c r="R758" s="15"/>
      <c r="S758" s="15"/>
      <c r="T758" s="15"/>
      <c r="U758" s="15"/>
    </row>
    <row r="759" spans="1:21">
      <c r="A759" s="15"/>
      <c r="B759" s="15"/>
      <c r="C759" s="15"/>
      <c r="D759" s="15"/>
      <c r="E759" s="15"/>
      <c r="F759" s="15"/>
      <c r="G759" s="15"/>
      <c r="H759" s="15"/>
      <c r="I759" s="15"/>
      <c r="J759" s="15"/>
      <c r="K759" s="15"/>
      <c r="L759" s="15"/>
      <c r="M759" s="15"/>
      <c r="N759" s="15"/>
      <c r="O759" s="15"/>
      <c r="P759" s="15"/>
      <c r="Q759" s="15"/>
      <c r="R759" s="15"/>
      <c r="S759" s="15"/>
      <c r="T759" s="15"/>
      <c r="U759" s="15"/>
    </row>
    <row r="760" spans="1:21">
      <c r="A760" s="15"/>
      <c r="B760" s="15"/>
      <c r="C760" s="15"/>
      <c r="D760" s="15"/>
      <c r="E760" s="15"/>
      <c r="F760" s="15"/>
      <c r="G760" s="15"/>
      <c r="H760" s="15"/>
      <c r="I760" s="15"/>
      <c r="J760" s="15"/>
      <c r="K760" s="15"/>
      <c r="L760" s="15"/>
      <c r="M760" s="15"/>
      <c r="N760" s="15"/>
      <c r="O760" s="15"/>
      <c r="P760" s="15"/>
      <c r="Q760" s="15"/>
      <c r="R760" s="15"/>
      <c r="S760" s="15"/>
      <c r="T760" s="15"/>
      <c r="U760" s="15"/>
    </row>
    <row r="761" spans="1:21">
      <c r="A761" s="15"/>
      <c r="B761" s="15"/>
      <c r="C761" s="15"/>
      <c r="D761" s="15"/>
      <c r="E761" s="15"/>
      <c r="F761" s="15"/>
      <c r="G761" s="15"/>
      <c r="H761" s="15"/>
      <c r="I761" s="15"/>
      <c r="J761" s="15"/>
      <c r="K761" s="15"/>
      <c r="L761" s="15"/>
      <c r="M761" s="15"/>
      <c r="N761" s="15"/>
      <c r="O761" s="15"/>
      <c r="P761" s="15"/>
      <c r="Q761" s="15"/>
      <c r="R761" s="15"/>
      <c r="S761" s="15"/>
      <c r="T761" s="15"/>
      <c r="U761" s="15"/>
    </row>
    <row r="762" spans="1:21">
      <c r="A762" s="15"/>
      <c r="B762" s="15"/>
      <c r="C762" s="15"/>
      <c r="D762" s="15"/>
      <c r="E762" s="15"/>
      <c r="F762" s="15"/>
      <c r="G762" s="15"/>
      <c r="H762" s="15"/>
      <c r="I762" s="15"/>
      <c r="J762" s="15"/>
      <c r="K762" s="15"/>
      <c r="L762" s="15"/>
      <c r="M762" s="15"/>
      <c r="N762" s="15"/>
      <c r="O762" s="15"/>
      <c r="P762" s="15"/>
      <c r="Q762" s="15"/>
      <c r="R762" s="15"/>
      <c r="S762" s="15"/>
      <c r="T762" s="15"/>
      <c r="U762" s="15"/>
    </row>
    <row r="763" spans="1:21">
      <c r="A763" s="15"/>
      <c r="B763" s="15"/>
      <c r="C763" s="15"/>
      <c r="D763" s="15"/>
      <c r="E763" s="15"/>
      <c r="F763" s="15"/>
      <c r="G763" s="15"/>
      <c r="H763" s="15"/>
      <c r="I763" s="15"/>
      <c r="J763" s="15"/>
      <c r="K763" s="15"/>
      <c r="L763" s="15"/>
      <c r="M763" s="15"/>
      <c r="N763" s="15"/>
      <c r="O763" s="15"/>
      <c r="P763" s="15"/>
      <c r="Q763" s="15"/>
      <c r="R763" s="15"/>
      <c r="S763" s="15"/>
      <c r="T763" s="15"/>
      <c r="U763" s="15"/>
    </row>
    <row r="764" spans="1:21">
      <c r="A764" s="15"/>
      <c r="B764" s="15"/>
      <c r="C764" s="15"/>
      <c r="D764" s="15"/>
      <c r="E764" s="15"/>
      <c r="F764" s="15"/>
      <c r="G764" s="15"/>
      <c r="H764" s="15"/>
      <c r="I764" s="15"/>
      <c r="J764" s="15"/>
      <c r="K764" s="15"/>
      <c r="L764" s="15"/>
      <c r="M764" s="15"/>
      <c r="N764" s="15"/>
      <c r="O764" s="15"/>
      <c r="P764" s="15"/>
      <c r="Q764" s="15"/>
      <c r="R764" s="15"/>
      <c r="S764" s="15"/>
      <c r="T764" s="15"/>
      <c r="U764" s="15"/>
    </row>
    <row r="765" spans="1:21">
      <c r="A765" s="15"/>
      <c r="B765" s="15"/>
      <c r="C765" s="15"/>
      <c r="D765" s="15"/>
      <c r="E765" s="15"/>
      <c r="F765" s="15"/>
      <c r="G765" s="15"/>
      <c r="H765" s="15"/>
      <c r="I765" s="15"/>
      <c r="J765" s="15"/>
      <c r="K765" s="15"/>
      <c r="L765" s="15"/>
      <c r="M765" s="15"/>
      <c r="N765" s="15"/>
      <c r="O765" s="15"/>
      <c r="P765" s="15"/>
      <c r="Q765" s="15"/>
      <c r="R765" s="15"/>
      <c r="S765" s="15"/>
      <c r="T765" s="15"/>
      <c r="U765" s="15"/>
    </row>
    <row r="766" spans="1:21">
      <c r="A766" s="15"/>
      <c r="B766" s="15"/>
      <c r="C766" s="15"/>
      <c r="D766" s="15"/>
      <c r="E766" s="15"/>
      <c r="F766" s="15"/>
      <c r="G766" s="15"/>
      <c r="H766" s="15"/>
      <c r="I766" s="15"/>
      <c r="J766" s="15"/>
      <c r="K766" s="15"/>
      <c r="L766" s="15"/>
      <c r="M766" s="15"/>
      <c r="N766" s="15"/>
      <c r="O766" s="15"/>
      <c r="P766" s="15"/>
      <c r="Q766" s="15"/>
      <c r="R766" s="15"/>
      <c r="S766" s="15"/>
      <c r="T766" s="15"/>
      <c r="U766" s="15"/>
    </row>
    <row r="767" spans="1:21">
      <c r="A767" s="15"/>
      <c r="B767" s="15"/>
      <c r="C767" s="15"/>
      <c r="D767" s="15"/>
      <c r="E767" s="15"/>
      <c r="F767" s="15"/>
      <c r="G767" s="15"/>
      <c r="H767" s="15"/>
      <c r="I767" s="15"/>
      <c r="J767" s="15"/>
      <c r="K767" s="15"/>
      <c r="L767" s="15"/>
      <c r="M767" s="15"/>
      <c r="N767" s="15"/>
      <c r="O767" s="15"/>
      <c r="P767" s="15"/>
      <c r="Q767" s="15"/>
      <c r="R767" s="15"/>
      <c r="S767" s="15"/>
      <c r="T767" s="15"/>
      <c r="U767" s="15"/>
    </row>
    <row r="768" spans="1:21">
      <c r="A768" s="15"/>
      <c r="B768" s="15"/>
      <c r="C768" s="15"/>
      <c r="D768" s="15"/>
      <c r="E768" s="15"/>
      <c r="F768" s="15"/>
      <c r="G768" s="15"/>
      <c r="H768" s="15"/>
      <c r="I768" s="15"/>
      <c r="J768" s="15"/>
      <c r="K768" s="15"/>
      <c r="L768" s="15"/>
      <c r="M768" s="15"/>
      <c r="N768" s="15"/>
      <c r="O768" s="15"/>
      <c r="P768" s="15"/>
      <c r="Q768" s="15"/>
      <c r="R768" s="15"/>
      <c r="S768" s="15"/>
      <c r="T768" s="15"/>
      <c r="U768" s="15"/>
    </row>
    <row r="769" spans="1:21">
      <c r="A769" s="15"/>
      <c r="B769" s="15"/>
      <c r="C769" s="15"/>
      <c r="D769" s="15"/>
      <c r="E769" s="15"/>
      <c r="F769" s="15"/>
      <c r="G769" s="15"/>
      <c r="H769" s="15"/>
      <c r="I769" s="15"/>
      <c r="J769" s="15"/>
      <c r="K769" s="15"/>
      <c r="L769" s="15"/>
      <c r="M769" s="15"/>
      <c r="N769" s="15"/>
      <c r="O769" s="15"/>
      <c r="P769" s="15"/>
      <c r="Q769" s="15"/>
      <c r="R769" s="15"/>
      <c r="S769" s="15"/>
      <c r="T769" s="15"/>
      <c r="U769" s="15"/>
    </row>
    <row r="770" spans="1:21">
      <c r="A770" s="15"/>
      <c r="B770" s="15"/>
      <c r="C770" s="15"/>
      <c r="D770" s="15"/>
      <c r="E770" s="15"/>
      <c r="F770" s="15"/>
      <c r="G770" s="15"/>
      <c r="H770" s="15"/>
      <c r="I770" s="15"/>
      <c r="J770" s="15"/>
      <c r="K770" s="15"/>
      <c r="L770" s="15"/>
      <c r="M770" s="15"/>
      <c r="N770" s="15"/>
      <c r="O770" s="15"/>
      <c r="P770" s="15"/>
      <c r="Q770" s="15"/>
      <c r="R770" s="15"/>
      <c r="S770" s="15"/>
      <c r="T770" s="15"/>
      <c r="U770" s="15"/>
    </row>
    <row r="771" spans="1:21">
      <c r="A771" s="15"/>
      <c r="B771" s="15"/>
      <c r="C771" s="15"/>
      <c r="D771" s="15"/>
      <c r="E771" s="15"/>
      <c r="F771" s="15"/>
      <c r="G771" s="15"/>
      <c r="H771" s="15"/>
      <c r="I771" s="15"/>
      <c r="J771" s="15"/>
      <c r="K771" s="15"/>
      <c r="L771" s="15"/>
      <c r="M771" s="15"/>
      <c r="N771" s="15"/>
      <c r="O771" s="15"/>
      <c r="P771" s="15"/>
      <c r="Q771" s="15"/>
      <c r="R771" s="15"/>
      <c r="S771" s="15"/>
      <c r="T771" s="15"/>
      <c r="U771" s="15"/>
    </row>
    <row r="772" spans="1:21">
      <c r="A772" s="15"/>
      <c r="B772" s="15"/>
      <c r="C772" s="15"/>
      <c r="D772" s="15"/>
      <c r="E772" s="15"/>
      <c r="F772" s="15"/>
      <c r="G772" s="15"/>
      <c r="H772" s="15"/>
      <c r="I772" s="15"/>
      <c r="J772" s="15"/>
      <c r="K772" s="15"/>
      <c r="L772" s="15"/>
      <c r="M772" s="15"/>
      <c r="N772" s="15"/>
      <c r="O772" s="15"/>
      <c r="P772" s="15"/>
      <c r="Q772" s="15"/>
      <c r="R772" s="15"/>
      <c r="S772" s="15"/>
      <c r="T772" s="15"/>
      <c r="U772" s="15"/>
    </row>
    <row r="773" spans="1:21">
      <c r="A773" s="15"/>
      <c r="B773" s="15"/>
      <c r="C773" s="15"/>
      <c r="D773" s="15"/>
      <c r="E773" s="15"/>
      <c r="F773" s="15"/>
      <c r="G773" s="15"/>
      <c r="H773" s="15"/>
      <c r="I773" s="15"/>
      <c r="J773" s="15"/>
      <c r="K773" s="15"/>
      <c r="L773" s="15"/>
      <c r="M773" s="15"/>
      <c r="N773" s="15"/>
      <c r="O773" s="15"/>
      <c r="P773" s="15"/>
      <c r="Q773" s="15"/>
      <c r="R773" s="15"/>
      <c r="S773" s="15"/>
      <c r="T773" s="15"/>
      <c r="U773" s="15"/>
    </row>
    <row r="774" spans="1:21">
      <c r="A774" s="15"/>
      <c r="B774" s="15"/>
      <c r="C774" s="15"/>
      <c r="D774" s="15"/>
      <c r="E774" s="15"/>
      <c r="F774" s="15"/>
      <c r="G774" s="15"/>
      <c r="H774" s="15"/>
      <c r="I774" s="15"/>
      <c r="J774" s="15"/>
      <c r="K774" s="15"/>
      <c r="L774" s="15"/>
      <c r="M774" s="15"/>
      <c r="N774" s="15"/>
      <c r="O774" s="15"/>
      <c r="P774" s="15"/>
      <c r="Q774" s="15"/>
      <c r="R774" s="15"/>
      <c r="S774" s="15"/>
      <c r="T774" s="15"/>
      <c r="U774" s="15"/>
    </row>
    <row r="775" spans="1:21">
      <c r="A775" s="15"/>
      <c r="B775" s="15"/>
      <c r="C775" s="15"/>
      <c r="D775" s="15"/>
      <c r="E775" s="15"/>
      <c r="F775" s="15"/>
      <c r="G775" s="15"/>
      <c r="H775" s="15"/>
      <c r="I775" s="15"/>
      <c r="J775" s="15"/>
      <c r="K775" s="15"/>
      <c r="L775" s="15"/>
      <c r="M775" s="15"/>
      <c r="N775" s="15"/>
      <c r="O775" s="15"/>
      <c r="P775" s="15"/>
      <c r="Q775" s="15"/>
      <c r="R775" s="15"/>
      <c r="S775" s="15"/>
      <c r="T775" s="15"/>
      <c r="U775" s="15"/>
    </row>
    <row r="776" spans="1:21">
      <c r="A776" s="15"/>
      <c r="B776" s="15"/>
      <c r="C776" s="15"/>
      <c r="D776" s="15"/>
      <c r="E776" s="15"/>
      <c r="F776" s="15"/>
      <c r="G776" s="15"/>
      <c r="H776" s="15"/>
      <c r="I776" s="15"/>
      <c r="J776" s="15"/>
      <c r="K776" s="15"/>
      <c r="L776" s="15"/>
      <c r="M776" s="15"/>
      <c r="N776" s="15"/>
      <c r="O776" s="15"/>
      <c r="P776" s="15"/>
      <c r="Q776" s="15"/>
      <c r="R776" s="15"/>
      <c r="S776" s="15"/>
      <c r="T776" s="15"/>
      <c r="U776" s="15"/>
    </row>
    <row r="777" spans="1:21">
      <c r="A777" s="15"/>
      <c r="B777" s="15"/>
      <c r="C777" s="15"/>
      <c r="D777" s="15"/>
      <c r="E777" s="15"/>
      <c r="F777" s="15"/>
      <c r="G777" s="15"/>
      <c r="H777" s="15"/>
      <c r="I777" s="15"/>
      <c r="J777" s="15"/>
      <c r="K777" s="15"/>
      <c r="L777" s="15"/>
      <c r="M777" s="15"/>
      <c r="N777" s="15"/>
      <c r="O777" s="15"/>
      <c r="P777" s="15"/>
      <c r="Q777" s="15"/>
      <c r="R777" s="15"/>
      <c r="S777" s="15"/>
      <c r="T777" s="15"/>
      <c r="U777" s="15"/>
    </row>
    <row r="778" spans="1:21">
      <c r="A778" s="15"/>
      <c r="B778" s="15"/>
      <c r="C778" s="15"/>
      <c r="D778" s="15"/>
      <c r="E778" s="15"/>
      <c r="F778" s="15"/>
      <c r="G778" s="15"/>
      <c r="H778" s="15"/>
      <c r="I778" s="15"/>
      <c r="J778" s="15"/>
      <c r="K778" s="15"/>
      <c r="L778" s="15"/>
      <c r="M778" s="15"/>
      <c r="N778" s="15"/>
      <c r="O778" s="15"/>
      <c r="P778" s="15"/>
      <c r="Q778" s="15"/>
      <c r="R778" s="15"/>
      <c r="S778" s="15"/>
      <c r="T778" s="15"/>
      <c r="U778" s="15"/>
    </row>
    <row r="779" spans="1:21">
      <c r="A779" s="15"/>
      <c r="B779" s="15"/>
      <c r="C779" s="15"/>
      <c r="D779" s="15"/>
      <c r="E779" s="15"/>
      <c r="F779" s="15"/>
      <c r="G779" s="15"/>
      <c r="H779" s="15"/>
      <c r="I779" s="15"/>
      <c r="J779" s="15"/>
      <c r="K779" s="15"/>
      <c r="L779" s="15"/>
      <c r="M779" s="15"/>
      <c r="N779" s="15"/>
      <c r="O779" s="15"/>
      <c r="P779" s="15"/>
      <c r="Q779" s="15"/>
      <c r="R779" s="15"/>
      <c r="S779" s="15"/>
      <c r="T779" s="15"/>
      <c r="U779" s="15"/>
    </row>
    <row r="780" spans="1:21">
      <c r="A780" s="15"/>
      <c r="B780" s="15"/>
      <c r="C780" s="15"/>
      <c r="D780" s="15"/>
      <c r="E780" s="15"/>
      <c r="F780" s="15"/>
      <c r="G780" s="15"/>
      <c r="H780" s="15"/>
      <c r="I780" s="15"/>
      <c r="J780" s="15"/>
      <c r="K780" s="15"/>
      <c r="L780" s="15"/>
      <c r="M780" s="15"/>
      <c r="N780" s="15"/>
      <c r="O780" s="15"/>
      <c r="P780" s="15"/>
      <c r="Q780" s="15"/>
      <c r="R780" s="15"/>
      <c r="S780" s="15"/>
      <c r="T780" s="15"/>
      <c r="U780" s="15"/>
    </row>
    <row r="781" spans="1:21">
      <c r="A781" s="15"/>
      <c r="B781" s="15"/>
      <c r="C781" s="15"/>
      <c r="D781" s="15"/>
      <c r="E781" s="15"/>
      <c r="F781" s="15"/>
      <c r="G781" s="15"/>
      <c r="H781" s="15"/>
      <c r="I781" s="15"/>
      <c r="J781" s="15"/>
      <c r="K781" s="15"/>
      <c r="L781" s="15"/>
      <c r="M781" s="15"/>
      <c r="N781" s="15"/>
      <c r="O781" s="15"/>
      <c r="P781" s="15"/>
      <c r="Q781" s="15"/>
      <c r="R781" s="15"/>
      <c r="S781" s="15"/>
      <c r="T781" s="15"/>
      <c r="U781" s="15"/>
    </row>
    <row r="782" spans="1:21">
      <c r="A782" s="15"/>
      <c r="B782" s="15"/>
      <c r="C782" s="15"/>
      <c r="D782" s="15"/>
      <c r="E782" s="15"/>
      <c r="F782" s="15"/>
      <c r="G782" s="15"/>
      <c r="H782" s="15"/>
      <c r="I782" s="15"/>
      <c r="J782" s="15"/>
      <c r="K782" s="15"/>
      <c r="L782" s="15"/>
      <c r="M782" s="15"/>
      <c r="N782" s="15"/>
      <c r="O782" s="15"/>
      <c r="P782" s="15"/>
      <c r="Q782" s="15"/>
      <c r="R782" s="15"/>
      <c r="S782" s="15"/>
      <c r="T782" s="15"/>
      <c r="U782" s="15"/>
    </row>
    <row r="783" spans="1:21">
      <c r="A783" s="15"/>
      <c r="B783" s="15"/>
      <c r="C783" s="15"/>
      <c r="D783" s="15"/>
      <c r="E783" s="15"/>
      <c r="F783" s="15"/>
      <c r="G783" s="15"/>
      <c r="H783" s="15"/>
      <c r="I783" s="15"/>
      <c r="J783" s="15"/>
      <c r="K783" s="15"/>
      <c r="L783" s="15"/>
      <c r="M783" s="15"/>
      <c r="N783" s="15"/>
      <c r="O783" s="15"/>
      <c r="P783" s="15"/>
      <c r="Q783" s="15"/>
      <c r="R783" s="15"/>
      <c r="S783" s="15"/>
      <c r="T783" s="15"/>
      <c r="U783" s="15"/>
    </row>
    <row r="784" spans="1:21">
      <c r="A784" s="15"/>
      <c r="B784" s="15"/>
      <c r="C784" s="15"/>
      <c r="D784" s="15"/>
      <c r="E784" s="15"/>
      <c r="F784" s="15"/>
      <c r="G784" s="15"/>
      <c r="H784" s="15"/>
      <c r="I784" s="15"/>
      <c r="J784" s="15"/>
      <c r="K784" s="15"/>
      <c r="L784" s="15"/>
      <c r="M784" s="15"/>
      <c r="N784" s="15"/>
      <c r="O784" s="15"/>
      <c r="P784" s="15"/>
      <c r="Q784" s="15"/>
      <c r="R784" s="15"/>
      <c r="S784" s="15"/>
      <c r="T784" s="15"/>
      <c r="U784" s="15"/>
    </row>
    <row r="785" spans="1:21">
      <c r="A785" s="15"/>
      <c r="B785" s="15"/>
      <c r="C785" s="15"/>
      <c r="D785" s="15"/>
      <c r="E785" s="15"/>
      <c r="F785" s="15"/>
      <c r="G785" s="15"/>
      <c r="H785" s="15"/>
      <c r="I785" s="15"/>
      <c r="J785" s="15"/>
      <c r="K785" s="15"/>
      <c r="L785" s="15"/>
      <c r="M785" s="15"/>
      <c r="N785" s="15"/>
      <c r="O785" s="15"/>
      <c r="P785" s="15"/>
      <c r="Q785" s="15"/>
      <c r="R785" s="15"/>
      <c r="S785" s="15"/>
      <c r="T785" s="15"/>
      <c r="U785" s="15"/>
    </row>
    <row r="786" spans="1:21">
      <c r="A786" s="15"/>
      <c r="B786" s="15"/>
      <c r="C786" s="15"/>
      <c r="D786" s="15"/>
      <c r="E786" s="15"/>
      <c r="F786" s="15"/>
      <c r="G786" s="15"/>
      <c r="H786" s="15"/>
      <c r="I786" s="15"/>
      <c r="J786" s="15"/>
      <c r="K786" s="15"/>
      <c r="L786" s="15"/>
      <c r="M786" s="15"/>
      <c r="N786" s="15"/>
      <c r="O786" s="15"/>
      <c r="P786" s="15"/>
      <c r="Q786" s="15"/>
      <c r="R786" s="15"/>
      <c r="S786" s="15"/>
      <c r="T786" s="15"/>
      <c r="U786" s="15"/>
    </row>
    <row r="787" spans="1:21">
      <c r="A787" s="15"/>
      <c r="B787" s="15"/>
      <c r="C787" s="15"/>
      <c r="D787" s="15"/>
      <c r="E787" s="15"/>
      <c r="F787" s="15"/>
      <c r="G787" s="15"/>
      <c r="H787" s="15"/>
      <c r="I787" s="15"/>
      <c r="J787" s="15"/>
      <c r="K787" s="15"/>
      <c r="L787" s="15"/>
      <c r="M787" s="15"/>
      <c r="N787" s="15"/>
      <c r="O787" s="15"/>
      <c r="P787" s="15"/>
      <c r="Q787" s="15"/>
      <c r="R787" s="15"/>
      <c r="S787" s="15"/>
      <c r="T787" s="15"/>
      <c r="U787" s="15"/>
    </row>
    <row r="788" spans="1:21">
      <c r="A788" s="15"/>
      <c r="B788" s="15"/>
      <c r="C788" s="15"/>
      <c r="D788" s="15"/>
      <c r="E788" s="15"/>
      <c r="F788" s="15"/>
      <c r="G788" s="15"/>
      <c r="H788" s="15"/>
      <c r="I788" s="15"/>
      <c r="J788" s="15"/>
      <c r="K788" s="15"/>
      <c r="L788" s="15"/>
      <c r="M788" s="15"/>
      <c r="N788" s="15"/>
      <c r="O788" s="15"/>
      <c r="P788" s="15"/>
      <c r="Q788" s="15"/>
      <c r="R788" s="15"/>
      <c r="S788" s="15"/>
      <c r="T788" s="15"/>
      <c r="U788" s="15"/>
    </row>
    <row r="789" spans="1:21">
      <c r="A789" s="15"/>
      <c r="B789" s="15"/>
      <c r="C789" s="15"/>
      <c r="D789" s="15"/>
      <c r="E789" s="15"/>
      <c r="F789" s="15"/>
      <c r="G789" s="15"/>
      <c r="H789" s="15"/>
      <c r="I789" s="15"/>
      <c r="J789" s="15"/>
      <c r="K789" s="15"/>
      <c r="L789" s="15"/>
      <c r="M789" s="15"/>
      <c r="N789" s="15"/>
      <c r="O789" s="15"/>
      <c r="P789" s="15"/>
      <c r="Q789" s="15"/>
      <c r="R789" s="15"/>
      <c r="S789" s="15"/>
      <c r="T789" s="15"/>
      <c r="U789" s="15"/>
    </row>
    <row r="790" spans="1:21">
      <c r="A790" s="15"/>
      <c r="B790" s="15"/>
      <c r="C790" s="15"/>
      <c r="D790" s="15"/>
      <c r="E790" s="15"/>
      <c r="F790" s="15"/>
      <c r="G790" s="15"/>
      <c r="H790" s="15"/>
      <c r="I790" s="15"/>
      <c r="J790" s="15"/>
      <c r="K790" s="15"/>
      <c r="L790" s="15"/>
      <c r="M790" s="15"/>
      <c r="N790" s="15"/>
      <c r="O790" s="15"/>
      <c r="P790" s="15"/>
      <c r="Q790" s="15"/>
      <c r="R790" s="15"/>
      <c r="S790" s="15"/>
      <c r="T790" s="15"/>
      <c r="U790" s="15"/>
    </row>
    <row r="791" spans="1:21">
      <c r="A791" s="15"/>
      <c r="B791" s="15"/>
      <c r="C791" s="15"/>
      <c r="D791" s="15"/>
      <c r="E791" s="15"/>
      <c r="F791" s="15"/>
      <c r="G791" s="15"/>
      <c r="H791" s="15"/>
      <c r="I791" s="15"/>
      <c r="J791" s="15"/>
      <c r="K791" s="15"/>
      <c r="L791" s="15"/>
      <c r="M791" s="15"/>
      <c r="N791" s="15"/>
      <c r="O791" s="15"/>
      <c r="P791" s="15"/>
      <c r="Q791" s="15"/>
      <c r="R791" s="15"/>
      <c r="S791" s="15"/>
      <c r="T791" s="15"/>
      <c r="U791" s="15"/>
    </row>
    <row r="792" spans="1:21">
      <c r="A792" s="15"/>
      <c r="B792" s="15"/>
      <c r="C792" s="15"/>
      <c r="D792" s="15"/>
      <c r="E792" s="15"/>
      <c r="F792" s="15"/>
      <c r="G792" s="15"/>
      <c r="H792" s="15"/>
      <c r="I792" s="15"/>
      <c r="J792" s="15"/>
      <c r="K792" s="15"/>
      <c r="L792" s="15"/>
      <c r="M792" s="15"/>
      <c r="N792" s="15"/>
      <c r="O792" s="15"/>
      <c r="P792" s="15"/>
      <c r="Q792" s="15"/>
      <c r="R792" s="15"/>
      <c r="S792" s="15"/>
      <c r="T792" s="15"/>
      <c r="U792" s="15"/>
    </row>
    <row r="793" spans="1:21">
      <c r="A793" s="15"/>
      <c r="B793" s="15"/>
      <c r="C793" s="15"/>
      <c r="D793" s="15"/>
      <c r="E793" s="15"/>
      <c r="F793" s="15"/>
      <c r="G793" s="15"/>
      <c r="H793" s="15"/>
      <c r="I793" s="15"/>
      <c r="J793" s="15"/>
      <c r="K793" s="15"/>
      <c r="L793" s="15"/>
      <c r="M793" s="15"/>
      <c r="N793" s="15"/>
      <c r="O793" s="15"/>
      <c r="P793" s="15"/>
      <c r="Q793" s="15"/>
      <c r="R793" s="15"/>
      <c r="S793" s="15"/>
      <c r="T793" s="15"/>
      <c r="U793" s="15"/>
    </row>
    <row r="794" spans="1:21">
      <c r="A794" s="15"/>
      <c r="B794" s="15"/>
      <c r="C794" s="15"/>
      <c r="D794" s="15"/>
      <c r="E794" s="15"/>
      <c r="F794" s="15"/>
      <c r="G794" s="15"/>
      <c r="H794" s="15"/>
      <c r="I794" s="15"/>
      <c r="J794" s="15"/>
      <c r="K794" s="15"/>
      <c r="L794" s="15"/>
      <c r="M794" s="15"/>
      <c r="N794" s="15"/>
      <c r="O794" s="15"/>
      <c r="P794" s="15"/>
      <c r="Q794" s="15"/>
      <c r="R794" s="15"/>
      <c r="S794" s="15"/>
      <c r="T794" s="15"/>
      <c r="U794" s="15"/>
    </row>
    <row r="795" spans="1:21">
      <c r="A795" s="15"/>
      <c r="B795" s="15"/>
      <c r="C795" s="15"/>
      <c r="D795" s="15"/>
      <c r="E795" s="15"/>
      <c r="F795" s="15"/>
      <c r="G795" s="15"/>
      <c r="H795" s="15"/>
      <c r="I795" s="15"/>
      <c r="J795" s="15"/>
      <c r="K795" s="15"/>
      <c r="L795" s="15"/>
      <c r="M795" s="15"/>
      <c r="N795" s="15"/>
      <c r="O795" s="15"/>
      <c r="P795" s="15"/>
      <c r="Q795" s="15"/>
      <c r="R795" s="15"/>
      <c r="S795" s="15"/>
      <c r="T795" s="15"/>
      <c r="U795" s="15"/>
    </row>
    <row r="796" spans="1:21">
      <c r="A796" s="15"/>
      <c r="B796" s="15"/>
      <c r="C796" s="15"/>
      <c r="D796" s="15"/>
      <c r="E796" s="15"/>
      <c r="F796" s="15"/>
      <c r="G796" s="15"/>
      <c r="H796" s="15"/>
      <c r="I796" s="15"/>
      <c r="J796" s="15"/>
      <c r="K796" s="15"/>
      <c r="L796" s="15"/>
      <c r="M796" s="15"/>
      <c r="N796" s="15"/>
      <c r="O796" s="15"/>
      <c r="P796" s="15"/>
      <c r="Q796" s="15"/>
      <c r="R796" s="15"/>
      <c r="S796" s="15"/>
      <c r="T796" s="15"/>
      <c r="U796" s="15"/>
    </row>
    <row r="797" spans="1:21">
      <c r="A797" s="15"/>
      <c r="B797" s="15"/>
      <c r="C797" s="15"/>
      <c r="D797" s="15"/>
      <c r="E797" s="15"/>
      <c r="F797" s="15"/>
      <c r="G797" s="15"/>
      <c r="H797" s="15"/>
      <c r="I797" s="15"/>
      <c r="J797" s="15"/>
      <c r="K797" s="15"/>
      <c r="L797" s="15"/>
      <c r="M797" s="15"/>
      <c r="N797" s="15"/>
      <c r="O797" s="15"/>
      <c r="P797" s="15"/>
      <c r="Q797" s="15"/>
      <c r="R797" s="15"/>
      <c r="S797" s="15"/>
      <c r="T797" s="15"/>
      <c r="U797" s="15"/>
    </row>
    <row r="798" spans="1:21">
      <c r="A798" s="15"/>
      <c r="B798" s="15"/>
      <c r="C798" s="15"/>
      <c r="D798" s="15"/>
      <c r="E798" s="15"/>
      <c r="F798" s="15"/>
      <c r="G798" s="15"/>
      <c r="H798" s="15"/>
      <c r="I798" s="15"/>
      <c r="J798" s="15"/>
      <c r="K798" s="15"/>
      <c r="L798" s="15"/>
      <c r="M798" s="15"/>
      <c r="N798" s="15"/>
      <c r="O798" s="15"/>
      <c r="P798" s="15"/>
      <c r="Q798" s="15"/>
      <c r="R798" s="15"/>
      <c r="S798" s="15"/>
      <c r="T798" s="15"/>
      <c r="U798" s="15"/>
    </row>
    <row r="799" spans="1:21">
      <c r="A799" s="15"/>
      <c r="B799" s="15"/>
      <c r="C799" s="15"/>
      <c r="D799" s="15"/>
      <c r="E799" s="15"/>
      <c r="F799" s="15"/>
      <c r="G799" s="15"/>
      <c r="H799" s="15"/>
      <c r="I799" s="15"/>
      <c r="J799" s="15"/>
      <c r="K799" s="15"/>
      <c r="L799" s="15"/>
      <c r="M799" s="15"/>
      <c r="N799" s="15"/>
      <c r="O799" s="15"/>
      <c r="P799" s="15"/>
      <c r="Q799" s="15"/>
      <c r="R799" s="15"/>
      <c r="S799" s="15"/>
      <c r="T799" s="15"/>
      <c r="U799" s="15"/>
    </row>
    <row r="800" spans="1:21">
      <c r="A800" s="15"/>
      <c r="B800" s="15"/>
      <c r="C800" s="15"/>
      <c r="D800" s="15"/>
      <c r="E800" s="15"/>
      <c r="F800" s="15"/>
      <c r="G800" s="15"/>
      <c r="H800" s="15"/>
      <c r="I800" s="15"/>
      <c r="J800" s="15"/>
      <c r="K800" s="15"/>
      <c r="L800" s="15"/>
      <c r="M800" s="15"/>
      <c r="N800" s="15"/>
      <c r="O800" s="15"/>
      <c r="P800" s="15"/>
      <c r="Q800" s="15"/>
      <c r="R800" s="15"/>
      <c r="S800" s="15"/>
      <c r="T800" s="15"/>
      <c r="U800" s="15"/>
    </row>
    <row r="801" spans="1:21">
      <c r="A801" s="15"/>
      <c r="B801" s="15"/>
      <c r="C801" s="15"/>
      <c r="D801" s="15"/>
      <c r="E801" s="15"/>
      <c r="F801" s="15"/>
      <c r="G801" s="15"/>
      <c r="H801" s="15"/>
      <c r="I801" s="15"/>
      <c r="J801" s="15"/>
      <c r="K801" s="15"/>
      <c r="L801" s="15"/>
      <c r="M801" s="15"/>
      <c r="N801" s="15"/>
      <c r="O801" s="15"/>
      <c r="P801" s="15"/>
      <c r="Q801" s="15"/>
      <c r="R801" s="15"/>
      <c r="S801" s="15"/>
      <c r="T801" s="15"/>
      <c r="U801" s="15"/>
    </row>
    <row r="802" spans="1:21">
      <c r="A802" s="15"/>
      <c r="B802" s="15"/>
      <c r="C802" s="15"/>
      <c r="D802" s="15"/>
      <c r="E802" s="15"/>
      <c r="F802" s="15"/>
      <c r="G802" s="15"/>
      <c r="H802" s="15"/>
      <c r="I802" s="15"/>
      <c r="J802" s="15"/>
      <c r="K802" s="15"/>
      <c r="L802" s="15"/>
      <c r="M802" s="15"/>
      <c r="N802" s="15"/>
      <c r="O802" s="15"/>
      <c r="P802" s="15"/>
      <c r="Q802" s="15"/>
      <c r="R802" s="15"/>
      <c r="S802" s="15"/>
      <c r="T802" s="15"/>
      <c r="U802" s="15"/>
    </row>
    <row r="803" spans="1:21">
      <c r="A803" s="15"/>
      <c r="B803" s="15"/>
      <c r="C803" s="15"/>
      <c r="D803" s="15"/>
      <c r="E803" s="15"/>
      <c r="F803" s="15"/>
      <c r="G803" s="15"/>
      <c r="H803" s="15"/>
      <c r="I803" s="15"/>
      <c r="J803" s="15"/>
      <c r="K803" s="15"/>
      <c r="L803" s="15"/>
      <c r="M803" s="15"/>
      <c r="N803" s="15"/>
      <c r="O803" s="15"/>
      <c r="P803" s="15"/>
      <c r="Q803" s="15"/>
      <c r="R803" s="15"/>
      <c r="S803" s="15"/>
      <c r="T803" s="15"/>
      <c r="U803" s="15"/>
    </row>
    <row r="804" spans="1:21">
      <c r="A804" s="15"/>
      <c r="B804" s="15"/>
      <c r="C804" s="15"/>
      <c r="D804" s="15"/>
      <c r="E804" s="15"/>
      <c r="F804" s="15"/>
      <c r="G804" s="15"/>
      <c r="H804" s="15"/>
      <c r="I804" s="15"/>
      <c r="J804" s="15"/>
      <c r="K804" s="15"/>
      <c r="L804" s="15"/>
      <c r="M804" s="15"/>
      <c r="N804" s="15"/>
      <c r="O804" s="15"/>
      <c r="P804" s="15"/>
      <c r="Q804" s="15"/>
      <c r="R804" s="15"/>
      <c r="S804" s="15"/>
      <c r="T804" s="15"/>
      <c r="U804" s="15"/>
    </row>
  </sheetData>
  <sheetProtection algorithmName="SHA-512" hashValue="2eBuBIjkKsuN4K3K+yAok9D2A/KlWoVnaNqZnW5uJqHDvrVXV/7UTm160Si0yZ9I2172nbQokgLOo233aIDkYg==" saltValue="PIosKw/nIyEKvemIHTDDTA==" spinCount="100000" sheet="1" objects="1" scenarios="1"/>
  <protectedRanges>
    <protectedRange sqref="G138 G141 G144 Q138 Q141 Q144 J159 J162" name="zyski_wewnetrzne"/>
    <protectedRange sqref="J55 W72:X72 J72:K72 W50 J57 J48:J50 W55 W57 U49 J81:K81 J74:K74 W79:X79 J73 U73 W74:X74 W81:X81 J79:K79 J113:K113 J115:K115" name="wymiary"/>
    <protectedRange sqref="H46 T46 H70 T77 T53 H53 H77 T70" name="ściana_okna"/>
    <protectedRange sqref="H43 T43" name="Strona świata"/>
    <protectedRange sqref="M24 M27 M30" name="Dane1"/>
    <protectedRange sqref="S24 X27" name="Dane2"/>
    <protectedRange sqref="H59 T59 H83 T83" name="osłona"/>
    <protectedRange sqref="H104 J112:K112 H116 H110 H107 J114:K114 L121" name="dane_dachu"/>
    <protectedRange sqref="C11:J12" name="Symulacjaprzygotowanadla"/>
    <protectedRange sqref="W48" name="wymiary_1"/>
  </protectedRanges>
  <mergeCells count="73">
    <mergeCell ref="C190:W191"/>
    <mergeCell ref="Q54:R54"/>
    <mergeCell ref="J55:K55"/>
    <mergeCell ref="J48:K48"/>
    <mergeCell ref="H46:K46"/>
    <mergeCell ref="G184:I185"/>
    <mergeCell ref="J184:O185"/>
    <mergeCell ref="Q185:Q186"/>
    <mergeCell ref="L186:O186"/>
    <mergeCell ref="Q138:R138"/>
    <mergeCell ref="Q141:R141"/>
    <mergeCell ref="Q144:R144"/>
    <mergeCell ref="J159:K159"/>
    <mergeCell ref="J81:K81"/>
    <mergeCell ref="J162:K162"/>
    <mergeCell ref="G179:M180"/>
    <mergeCell ref="N179:O180"/>
    <mergeCell ref="P179:P180"/>
    <mergeCell ref="H110:K110"/>
    <mergeCell ref="J112:K112"/>
    <mergeCell ref="J114:K114"/>
    <mergeCell ref="H116:K116"/>
    <mergeCell ref="L121:M121"/>
    <mergeCell ref="E128:H128"/>
    <mergeCell ref="W81:X81"/>
    <mergeCell ref="H83:K83"/>
    <mergeCell ref="T83:X83"/>
    <mergeCell ref="H104:K104"/>
    <mergeCell ref="H107:K107"/>
    <mergeCell ref="W74:X74"/>
    <mergeCell ref="H77:K77"/>
    <mergeCell ref="T77:X77"/>
    <mergeCell ref="Q78:R78"/>
    <mergeCell ref="J79:K79"/>
    <mergeCell ref="W79:X79"/>
    <mergeCell ref="J74:K74"/>
    <mergeCell ref="T67:X67"/>
    <mergeCell ref="H70:K70"/>
    <mergeCell ref="T70:X70"/>
    <mergeCell ref="J72:K72"/>
    <mergeCell ref="W72:X72"/>
    <mergeCell ref="H67:K67"/>
    <mergeCell ref="W55:X55"/>
    <mergeCell ref="J57:K57"/>
    <mergeCell ref="W57:X57"/>
    <mergeCell ref="H59:K59"/>
    <mergeCell ref="T59:X59"/>
    <mergeCell ref="W48:X48"/>
    <mergeCell ref="J50:K50"/>
    <mergeCell ref="W50:X50"/>
    <mergeCell ref="H53:K53"/>
    <mergeCell ref="T53:X53"/>
    <mergeCell ref="T46:X46"/>
    <mergeCell ref="C8:Q9"/>
    <mergeCell ref="C11:J12"/>
    <mergeCell ref="C20:F21"/>
    <mergeCell ref="S23:V23"/>
    <mergeCell ref="S24:T27"/>
    <mergeCell ref="U24:V27"/>
    <mergeCell ref="X26:Y26"/>
    <mergeCell ref="X27:X30"/>
    <mergeCell ref="Y27:Y30"/>
    <mergeCell ref="H43:K43"/>
    <mergeCell ref="T43:X43"/>
    <mergeCell ref="H17:M17"/>
    <mergeCell ref="O3:O4"/>
    <mergeCell ref="P3:Q4"/>
    <mergeCell ref="W3:Z4"/>
    <mergeCell ref="D1:H1"/>
    <mergeCell ref="I1:J1"/>
    <mergeCell ref="M1:O1"/>
    <mergeCell ref="P1:Q1"/>
    <mergeCell ref="R1:T1"/>
  </mergeCells>
  <conditionalFormatting sqref="V194">
    <cfRule type="iconSet" priority="2">
      <iconSet iconSet="3Symbols" showValue="0">
        <cfvo type="percent" val="0"/>
        <cfvo type="num" val="1"/>
        <cfvo type="num" val="2"/>
      </iconSet>
    </cfRule>
  </conditionalFormatting>
  <conditionalFormatting sqref="J96 K95">
    <cfRule type="cellIs" dxfId="9" priority="1" operator="between">
      <formula>-17</formula>
      <formula>-7</formula>
    </cfRule>
  </conditionalFormatting>
  <dataValidations disablePrompts="1" count="12">
    <dataValidation type="whole" allowBlank="1" showInputMessage="1" showErrorMessage="1" sqref="Q144" xr:uid="{0380957A-6C88-4172-99EF-FFD760D4EF61}">
      <formula1>1</formula1>
      <formula2>10</formula2>
    </dataValidation>
    <dataValidation type="list" allowBlank="1" showInputMessage="1" showErrorMessage="1" sqref="H107" xr:uid="{5E569A77-5486-4902-9C03-D787CFBCC4F9}">
      <formula1>izolacja_dach</formula1>
    </dataValidation>
    <dataValidation type="list" allowBlank="1" showInputMessage="1" showErrorMessage="1" sqref="H104" xr:uid="{31CAE64B-20F0-48F2-A8E2-8F0733B08188}">
      <formula1>dach</formula1>
    </dataValidation>
    <dataValidation type="decimal" allowBlank="1" showInputMessage="1" showErrorMessage="1" sqref="J79:K79 J81:K81 W79:X79 W81:X81 W57:X57 W55:X55 J55:K55 J57:K57 J114:K114 J112:K112" xr:uid="{C3503AF1-EB11-4414-A076-F86BE8B7673C}">
      <formula1>0</formula1>
      <formula2>20</formula2>
    </dataValidation>
    <dataValidation type="decimal" allowBlank="1" showInputMessage="1" showErrorMessage="1" sqref="J48:J50 U49 J72:J74 U73 J115 J113" xr:uid="{A809DFA9-65BA-4698-94C0-E1A07047EFD2}">
      <formula1>0.1</formula1>
      <formula2>30</formula2>
    </dataValidation>
    <dataValidation type="decimal" allowBlank="1" showInputMessage="1" showErrorMessage="1" sqref="M24 M27 M30" xr:uid="{FDE67235-37CF-460C-98E9-C7A04C642D12}">
      <formula1>1</formula1>
      <formula2>100</formula2>
    </dataValidation>
    <dataValidation type="decimal" allowBlank="1" showInputMessage="1" showErrorMessage="1" sqref="J74:K74 J72:K72 J113:K113 J115:K115" xr:uid="{BCE532B2-E594-467B-9CBB-674F726C7721}">
      <formula1>0.1</formula1>
      <formula2>20</formula2>
    </dataValidation>
    <dataValidation type="list" allowBlank="1" showInputMessage="1" showErrorMessage="1" sqref="Q141 G138 G141 G144 Q138 L121 N121 J159 J162" xr:uid="{2DA16996-3E15-42A8-8C2D-D2BBC26E83FC}">
      <formula1>tak_nie</formula1>
    </dataValidation>
    <dataValidation type="list" allowBlank="1" showInputMessage="1" showErrorMessage="1" sqref="H53 H77 T77 H110 T53" xr:uid="{C8D26512-F70F-4A8B-A4A5-6B9B0956A099}">
      <formula1>okno_sciana</formula1>
    </dataValidation>
    <dataValidation type="list" allowBlank="1" showInputMessage="1" showErrorMessage="1" sqref="H59 T59 H83 T83 H116" xr:uid="{1AD6AE47-ABA5-4587-BB62-F290BD7F5109}">
      <formula1>izolacja</formula1>
    </dataValidation>
    <dataValidation type="list" allowBlank="1" showInputMessage="1" showErrorMessage="1" sqref="T70 H70 H46 T46" xr:uid="{7E4FE6B2-38E6-4056-912E-CEFCFF990EAC}">
      <formula1>sciany</formula1>
    </dataValidation>
    <dataValidation type="list" allowBlank="1" showInputMessage="1" showErrorMessage="1" sqref="H43" xr:uid="{EED7414F-8C44-4827-9246-CA8755E77847}">
      <formula1>strony_swiata</formula1>
    </dataValidation>
  </dataValidations>
  <pageMargins left="0.70866141732283472" right="0.70866141732283472" top="0.74803149606299213" bottom="0.74803149606299213" header="0.31496062992125984" footer="0.31496062992125984"/>
  <pageSetup paperSize="9" scale="52"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CBAB97-D328-4222-8DD3-6FE9138D25EF}">
  <sheetPr codeName="Arkusz8"/>
  <dimension ref="A1:HV804"/>
  <sheetViews>
    <sheetView zoomScale="85" zoomScaleNormal="85" workbookViewId="0">
      <pane ySplit="1" topLeftCell="A2" activePane="bottomLeft" state="frozen"/>
      <selection pane="bottomLeft" activeCell="C11" sqref="C11:J12"/>
    </sheetView>
  </sheetViews>
  <sheetFormatPr defaultColWidth="9.109375" defaultRowHeight="14.4"/>
  <cols>
    <col min="1" max="1" width="1.109375" style="14" customWidth="1"/>
    <col min="2" max="2" width="8.88671875" style="14" customWidth="1"/>
    <col min="3" max="3" width="8.44140625" style="14" customWidth="1"/>
    <col min="4" max="4" width="9.109375" style="14"/>
    <col min="5" max="5" width="2.88671875" style="14" customWidth="1"/>
    <col min="6" max="6" width="9.109375" style="14"/>
    <col min="7" max="7" width="13.88671875" style="14" customWidth="1"/>
    <col min="8" max="8" width="4.21875" style="14" customWidth="1"/>
    <col min="9" max="9" width="7" style="14" customWidth="1"/>
    <col min="10" max="10" width="4.21875" style="14" customWidth="1"/>
    <col min="11" max="11" width="9.109375" style="14"/>
    <col min="12" max="12" width="9.44140625" style="14" customWidth="1"/>
    <col min="13" max="13" width="9.5546875" style="14" customWidth="1"/>
    <col min="14" max="14" width="2.88671875" style="14" customWidth="1"/>
    <col min="15" max="15" width="7.44140625" style="14" customWidth="1"/>
    <col min="16" max="16" width="4.109375" style="14" customWidth="1"/>
    <col min="17" max="17" width="8.88671875" style="14" customWidth="1"/>
    <col min="18" max="18" width="4.21875" style="14" customWidth="1"/>
    <col min="19" max="19" width="4.88671875" style="14" customWidth="1"/>
    <col min="20" max="20" width="6" style="14" customWidth="1"/>
    <col min="21" max="21" width="1" style="14" customWidth="1"/>
    <col min="22" max="22" width="4.21875" style="15" customWidth="1"/>
    <col min="23" max="23" width="4" style="15" customWidth="1"/>
    <col min="24" max="24" width="8.33203125" style="15" customWidth="1"/>
    <col min="25" max="25" width="5.5546875" style="15" customWidth="1"/>
    <col min="26" max="26" width="4.6640625" style="15" customWidth="1"/>
    <col min="27" max="27" width="7.6640625" style="15" customWidth="1"/>
    <col min="28" max="28" width="1" style="73" customWidth="1"/>
    <col min="29" max="230" width="9.109375" style="15"/>
    <col min="231" max="16384" width="9.109375" style="14"/>
  </cols>
  <sheetData>
    <row r="1" spans="1:230" customFormat="1" ht="22.8" customHeight="1">
      <c r="A1" s="137"/>
      <c r="B1" s="137"/>
      <c r="C1" s="137"/>
      <c r="D1" s="287" t="s">
        <v>529</v>
      </c>
      <c r="E1" s="287"/>
      <c r="F1" s="287"/>
      <c r="G1" s="287"/>
      <c r="H1" s="287"/>
      <c r="I1" s="288">
        <f>Obliczenia3!K88</f>
        <v>2082</v>
      </c>
      <c r="J1" s="288"/>
      <c r="K1" s="139" t="s">
        <v>544</v>
      </c>
      <c r="L1" s="137"/>
      <c r="M1" s="287" t="s">
        <v>530</v>
      </c>
      <c r="N1" s="287"/>
      <c r="O1" s="287"/>
      <c r="P1" s="293">
        <f>Obliczenia3!L88</f>
        <v>1.98</v>
      </c>
      <c r="Q1" s="293"/>
      <c r="R1" s="289" t="s">
        <v>543</v>
      </c>
      <c r="S1" s="289"/>
      <c r="T1" s="289"/>
      <c r="U1" s="138"/>
      <c r="V1" s="138"/>
      <c r="W1" s="137"/>
      <c r="X1" s="137"/>
      <c r="Y1" s="137"/>
      <c r="Z1" s="137"/>
      <c r="AA1" s="137"/>
      <c r="AB1" s="137"/>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c r="CN1" s="15"/>
      <c r="CO1" s="15"/>
      <c r="CP1" s="15"/>
      <c r="CQ1" s="15"/>
      <c r="CR1" s="15"/>
      <c r="CS1" s="15"/>
      <c r="CT1" s="15"/>
      <c r="CU1" s="15"/>
      <c r="CV1" s="15"/>
      <c r="CW1" s="15"/>
      <c r="CX1" s="15"/>
      <c r="CY1" s="15"/>
      <c r="CZ1" s="15"/>
      <c r="DA1" s="15"/>
      <c r="DB1" s="15"/>
      <c r="DC1" s="15"/>
      <c r="DD1" s="15"/>
      <c r="DE1" s="15"/>
      <c r="DF1" s="15"/>
      <c r="DG1" s="15"/>
      <c r="DH1" s="15"/>
      <c r="DI1" s="15"/>
      <c r="DJ1" s="15"/>
      <c r="DK1" s="15"/>
      <c r="DL1" s="15"/>
      <c r="DM1" s="15"/>
      <c r="DN1" s="15"/>
      <c r="DO1" s="15"/>
      <c r="DP1" s="15"/>
      <c r="DQ1" s="15"/>
      <c r="DR1" s="15"/>
      <c r="DS1" s="15"/>
      <c r="DT1" s="15"/>
      <c r="DU1" s="15"/>
      <c r="DV1" s="15"/>
      <c r="DW1" s="15"/>
      <c r="DX1" s="15"/>
      <c r="DY1" s="15"/>
      <c r="DZ1" s="15"/>
      <c r="EA1" s="15"/>
      <c r="EB1" s="15"/>
      <c r="EC1" s="15"/>
      <c r="ED1" s="15"/>
      <c r="EE1" s="15"/>
      <c r="EF1" s="15"/>
      <c r="EG1" s="15"/>
      <c r="EH1" s="15"/>
      <c r="EI1" s="15"/>
      <c r="EJ1" s="15"/>
      <c r="EK1" s="15"/>
      <c r="EL1" s="15"/>
      <c r="EM1" s="15"/>
      <c r="EN1" s="15"/>
      <c r="EO1" s="15"/>
      <c r="EP1" s="15"/>
      <c r="EQ1" s="15"/>
      <c r="ER1" s="15"/>
      <c r="ES1" s="15"/>
      <c r="ET1" s="15"/>
      <c r="EU1" s="15"/>
      <c r="EV1" s="15"/>
      <c r="EW1" s="15"/>
      <c r="EX1" s="15"/>
      <c r="EY1" s="15"/>
      <c r="EZ1" s="15"/>
      <c r="FA1" s="15"/>
      <c r="FB1" s="15"/>
      <c r="FC1" s="15"/>
      <c r="FD1" s="15"/>
      <c r="FE1" s="15"/>
      <c r="FF1" s="15"/>
      <c r="FG1" s="15"/>
      <c r="FH1" s="15"/>
      <c r="FI1" s="15"/>
      <c r="FJ1" s="15"/>
      <c r="FK1" s="15"/>
      <c r="FL1" s="15"/>
      <c r="FM1" s="15"/>
      <c r="FN1" s="15"/>
      <c r="FO1" s="15"/>
      <c r="FP1" s="15"/>
      <c r="FQ1" s="15"/>
      <c r="FR1" s="15"/>
      <c r="FS1" s="15"/>
      <c r="FT1" s="15"/>
      <c r="FU1" s="15"/>
      <c r="FV1" s="15"/>
      <c r="FW1" s="15"/>
      <c r="FX1" s="15"/>
      <c r="FY1" s="15"/>
      <c r="FZ1" s="15"/>
      <c r="GA1" s="15"/>
      <c r="GB1" s="15"/>
      <c r="GC1" s="15"/>
      <c r="GD1" s="15"/>
      <c r="GE1" s="15"/>
      <c r="GF1" s="15"/>
      <c r="GG1" s="15"/>
      <c r="GH1" s="15"/>
      <c r="GI1" s="15"/>
      <c r="GJ1" s="15"/>
      <c r="GK1" s="15"/>
      <c r="GL1" s="15"/>
      <c r="GM1" s="15"/>
      <c r="GN1" s="15"/>
      <c r="GO1" s="15"/>
      <c r="GP1" s="15"/>
      <c r="GQ1" s="15"/>
      <c r="GR1" s="15"/>
      <c r="GS1" s="15"/>
      <c r="GT1" s="15"/>
      <c r="GU1" s="15"/>
      <c r="GV1" s="15"/>
      <c r="GW1" s="15"/>
      <c r="GX1" s="15"/>
      <c r="GY1" s="15"/>
      <c r="GZ1" s="15"/>
      <c r="HA1" s="15"/>
      <c r="HB1" s="15"/>
      <c r="HC1" s="15"/>
      <c r="HD1" s="15"/>
      <c r="HE1" s="15"/>
      <c r="HF1" s="15"/>
      <c r="HG1" s="15"/>
      <c r="HH1" s="15"/>
      <c r="HI1" s="15"/>
      <c r="HJ1" s="15"/>
      <c r="HK1" s="15"/>
      <c r="HL1" s="15"/>
      <c r="HM1" s="15"/>
      <c r="HN1" s="15"/>
      <c r="HO1" s="15"/>
      <c r="HP1" s="15"/>
      <c r="HQ1" s="15"/>
      <c r="HR1" s="15"/>
      <c r="HS1" s="15"/>
      <c r="HT1" s="15"/>
      <c r="HU1" s="15"/>
      <c r="HV1" s="15"/>
    </row>
    <row r="2" spans="1:230" customFormat="1">
      <c r="A2" s="42"/>
      <c r="B2" s="45"/>
      <c r="C2" s="44"/>
      <c r="D2" s="44"/>
      <c r="E2" s="44"/>
      <c r="F2" s="44"/>
      <c r="G2" s="44"/>
      <c r="H2" s="44"/>
      <c r="I2" s="44"/>
      <c r="J2" s="44"/>
      <c r="K2" s="44"/>
      <c r="L2" s="44"/>
      <c r="M2" s="44"/>
      <c r="N2" s="44"/>
      <c r="O2" s="44"/>
      <c r="P2" s="45"/>
      <c r="Q2" s="46"/>
      <c r="R2" s="44"/>
      <c r="S2" s="44"/>
      <c r="T2" s="45"/>
      <c r="U2" s="15"/>
      <c r="V2" s="15"/>
      <c r="W2" s="15"/>
      <c r="X2" s="15"/>
      <c r="Y2" s="15"/>
      <c r="Z2" s="15"/>
      <c r="AA2" s="15"/>
      <c r="AB2" s="42"/>
      <c r="AC2" s="15"/>
      <c r="AD2" s="15"/>
      <c r="AE2" s="15"/>
      <c r="AF2" s="15"/>
      <c r="AG2" s="15"/>
      <c r="AH2" s="15"/>
      <c r="AI2" s="15"/>
      <c r="AJ2" s="15"/>
      <c r="AK2" s="15"/>
      <c r="AL2" s="15"/>
      <c r="AM2" s="15"/>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c r="CN2" s="15"/>
      <c r="CO2" s="15"/>
      <c r="CP2" s="15"/>
      <c r="CQ2" s="15"/>
      <c r="CR2" s="15"/>
      <c r="CS2" s="15"/>
      <c r="CT2" s="15"/>
      <c r="CU2" s="15"/>
      <c r="CV2" s="15"/>
      <c r="CW2" s="15"/>
      <c r="CX2" s="15"/>
      <c r="CY2" s="15"/>
      <c r="CZ2" s="15"/>
      <c r="DA2" s="15"/>
      <c r="DB2" s="15"/>
      <c r="DC2" s="15"/>
      <c r="DD2" s="15"/>
      <c r="DE2" s="15"/>
      <c r="DF2" s="15"/>
      <c r="DG2" s="15"/>
      <c r="DH2" s="15"/>
      <c r="DI2" s="15"/>
      <c r="DJ2" s="15"/>
      <c r="DK2" s="15"/>
      <c r="DL2" s="15"/>
      <c r="DM2" s="15"/>
      <c r="DN2" s="15"/>
      <c r="DO2" s="15"/>
      <c r="DP2" s="15"/>
      <c r="DQ2" s="15"/>
      <c r="DR2" s="15"/>
      <c r="DS2" s="15"/>
      <c r="DT2" s="15"/>
      <c r="DU2" s="15"/>
      <c r="DV2" s="15"/>
      <c r="DW2" s="15"/>
      <c r="DX2" s="15"/>
      <c r="DY2" s="15"/>
      <c r="DZ2" s="15"/>
      <c r="EA2" s="15"/>
      <c r="EB2" s="15"/>
      <c r="EC2" s="15"/>
      <c r="ED2" s="15"/>
      <c r="EE2" s="15"/>
      <c r="EF2" s="15"/>
      <c r="EG2" s="15"/>
      <c r="EH2" s="15"/>
      <c r="EI2" s="15"/>
      <c r="EJ2" s="15"/>
      <c r="EK2" s="15"/>
      <c r="EL2" s="15"/>
      <c r="EM2" s="15"/>
      <c r="EN2" s="15"/>
      <c r="EO2" s="15"/>
      <c r="EP2" s="15"/>
      <c r="EQ2" s="15"/>
      <c r="ER2" s="15"/>
      <c r="ES2" s="15"/>
      <c r="ET2" s="15"/>
      <c r="EU2" s="15"/>
      <c r="EV2" s="15"/>
      <c r="EW2" s="15"/>
      <c r="EX2" s="15"/>
      <c r="EY2" s="15"/>
      <c r="EZ2" s="15"/>
      <c r="FA2" s="15"/>
      <c r="FB2" s="15"/>
      <c r="FC2" s="15"/>
      <c r="FD2" s="15"/>
      <c r="FE2" s="15"/>
      <c r="FF2" s="15"/>
      <c r="FG2" s="15"/>
      <c r="FH2" s="15"/>
      <c r="FI2" s="15"/>
      <c r="FJ2" s="15"/>
      <c r="FK2" s="15"/>
      <c r="FL2" s="15"/>
      <c r="FM2" s="15"/>
      <c r="FN2" s="15"/>
      <c r="FO2" s="15"/>
      <c r="FP2" s="15"/>
      <c r="FQ2" s="15"/>
      <c r="FR2" s="15"/>
      <c r="FS2" s="15"/>
      <c r="FT2" s="15"/>
      <c r="FU2" s="15"/>
      <c r="FV2" s="15"/>
      <c r="FW2" s="15"/>
      <c r="FX2" s="15"/>
      <c r="FY2" s="15"/>
      <c r="FZ2" s="15"/>
      <c r="GA2" s="15"/>
      <c r="GB2" s="15"/>
      <c r="GC2" s="15"/>
      <c r="GD2" s="15"/>
      <c r="GE2" s="15"/>
      <c r="GF2" s="15"/>
      <c r="GG2" s="15"/>
      <c r="GH2" s="15"/>
      <c r="GI2" s="15"/>
      <c r="GJ2" s="15"/>
      <c r="GK2" s="15"/>
      <c r="GL2" s="15"/>
      <c r="GM2" s="15"/>
      <c r="GN2" s="15"/>
      <c r="GO2" s="15"/>
      <c r="GP2" s="15"/>
      <c r="GQ2" s="15"/>
      <c r="GR2" s="15"/>
      <c r="GS2" s="15"/>
      <c r="GT2" s="15"/>
      <c r="GU2" s="15"/>
      <c r="GV2" s="15"/>
      <c r="GW2" s="15"/>
      <c r="GX2" s="15"/>
      <c r="GY2" s="15"/>
      <c r="GZ2" s="15"/>
      <c r="HA2" s="15"/>
      <c r="HB2" s="15"/>
      <c r="HC2" s="15"/>
      <c r="HD2" s="15"/>
      <c r="HE2" s="15"/>
      <c r="HF2" s="15"/>
      <c r="HG2" s="15"/>
      <c r="HH2" s="15"/>
      <c r="HI2" s="15"/>
      <c r="HJ2" s="15"/>
      <c r="HK2" s="15"/>
      <c r="HL2" s="15"/>
      <c r="HM2" s="15"/>
      <c r="HN2" s="15"/>
      <c r="HO2" s="15"/>
      <c r="HP2" s="15"/>
      <c r="HQ2" s="15"/>
      <c r="HR2" s="15"/>
      <c r="HS2" s="15"/>
      <c r="HT2" s="15"/>
      <c r="HU2" s="15"/>
      <c r="HV2" s="15"/>
    </row>
    <row r="3" spans="1:230" customFormat="1">
      <c r="A3" s="42"/>
      <c r="B3" s="44"/>
      <c r="C3" s="44"/>
      <c r="D3" s="44"/>
      <c r="E3" s="44"/>
      <c r="F3" s="44"/>
      <c r="G3" s="44"/>
      <c r="H3" s="44"/>
      <c r="I3" s="44"/>
      <c r="J3" s="44"/>
      <c r="K3" s="44"/>
      <c r="L3" s="44"/>
      <c r="M3" s="15"/>
      <c r="N3" s="15"/>
      <c r="O3" s="298" t="s">
        <v>497</v>
      </c>
      <c r="P3" s="299">
        <f ca="1">TODAY()</f>
        <v>44929</v>
      </c>
      <c r="Q3" s="299"/>
      <c r="R3" s="44"/>
      <c r="S3" s="15"/>
      <c r="T3" s="15"/>
      <c r="U3" s="15"/>
      <c r="V3" s="15"/>
      <c r="W3" s="303" t="str">
        <f>'Pom2'!W3</f>
        <v>wersja 04/01/23</v>
      </c>
      <c r="X3" s="303"/>
      <c r="Y3" s="303"/>
      <c r="Z3" s="303"/>
      <c r="AA3" s="15"/>
      <c r="AB3" s="42"/>
      <c r="AC3" s="15"/>
      <c r="AD3" s="15"/>
      <c r="AE3" s="15"/>
      <c r="AF3" s="15"/>
      <c r="AG3" s="15"/>
      <c r="AH3" s="15"/>
      <c r="AI3" s="15"/>
      <c r="AJ3" s="15"/>
      <c r="AK3" s="15"/>
      <c r="AL3" s="15"/>
      <c r="AM3" s="15"/>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c r="CN3" s="15"/>
      <c r="CO3" s="15"/>
      <c r="CP3" s="15"/>
      <c r="CQ3" s="15"/>
      <c r="CR3" s="15"/>
      <c r="CS3" s="15"/>
      <c r="CT3" s="15"/>
      <c r="CU3" s="15"/>
      <c r="CV3" s="15"/>
      <c r="CW3" s="15"/>
      <c r="CX3" s="15"/>
      <c r="CY3" s="15"/>
      <c r="CZ3" s="15"/>
      <c r="DA3" s="15"/>
      <c r="DB3" s="15"/>
      <c r="DC3" s="15"/>
      <c r="DD3" s="15"/>
      <c r="DE3" s="15"/>
      <c r="DF3" s="15"/>
      <c r="DG3" s="15"/>
      <c r="DH3" s="15"/>
      <c r="DI3" s="15"/>
      <c r="DJ3" s="15"/>
      <c r="DK3" s="15"/>
      <c r="DL3" s="15"/>
      <c r="DM3" s="15"/>
      <c r="DN3" s="15"/>
      <c r="DO3" s="15"/>
      <c r="DP3" s="15"/>
      <c r="DQ3" s="15"/>
      <c r="DR3" s="15"/>
      <c r="DS3" s="15"/>
      <c r="DT3" s="15"/>
      <c r="DU3" s="15"/>
      <c r="DV3" s="15"/>
      <c r="DW3" s="15"/>
      <c r="DX3" s="15"/>
      <c r="DY3" s="15"/>
      <c r="DZ3" s="15"/>
      <c r="EA3" s="15"/>
      <c r="EB3" s="15"/>
      <c r="EC3" s="15"/>
      <c r="ED3" s="15"/>
      <c r="EE3" s="15"/>
      <c r="EF3" s="15"/>
      <c r="EG3" s="15"/>
      <c r="EH3" s="15"/>
      <c r="EI3" s="15"/>
      <c r="EJ3" s="15"/>
      <c r="EK3" s="15"/>
      <c r="EL3" s="15"/>
      <c r="EM3" s="15"/>
      <c r="EN3" s="15"/>
      <c r="EO3" s="15"/>
      <c r="EP3" s="15"/>
      <c r="EQ3" s="15"/>
      <c r="ER3" s="15"/>
      <c r="ES3" s="15"/>
      <c r="ET3" s="15"/>
      <c r="EU3" s="15"/>
      <c r="EV3" s="15"/>
      <c r="EW3" s="15"/>
      <c r="EX3" s="15"/>
      <c r="EY3" s="15"/>
      <c r="EZ3" s="15"/>
      <c r="FA3" s="15"/>
      <c r="FB3" s="15"/>
      <c r="FC3" s="15"/>
      <c r="FD3" s="15"/>
      <c r="FE3" s="15"/>
      <c r="FF3" s="15"/>
      <c r="FG3" s="15"/>
      <c r="FH3" s="15"/>
      <c r="FI3" s="15"/>
      <c r="FJ3" s="15"/>
      <c r="FK3" s="15"/>
      <c r="FL3" s="15"/>
      <c r="FM3" s="15"/>
      <c r="FN3" s="15"/>
      <c r="FO3" s="15"/>
      <c r="FP3" s="15"/>
      <c r="FQ3" s="15"/>
      <c r="FR3" s="15"/>
      <c r="FS3" s="15"/>
      <c r="FT3" s="15"/>
      <c r="FU3" s="15"/>
      <c r="FV3" s="15"/>
      <c r="FW3" s="15"/>
      <c r="FX3" s="15"/>
      <c r="FY3" s="15"/>
      <c r="FZ3" s="15"/>
      <c r="GA3" s="15"/>
      <c r="GB3" s="15"/>
      <c r="GC3" s="15"/>
      <c r="GD3" s="15"/>
      <c r="GE3" s="15"/>
      <c r="GF3" s="15"/>
      <c r="GG3" s="15"/>
      <c r="GH3" s="15"/>
      <c r="GI3" s="15"/>
      <c r="GJ3" s="15"/>
      <c r="GK3" s="15"/>
      <c r="GL3" s="15"/>
      <c r="GM3" s="15"/>
      <c r="GN3" s="15"/>
      <c r="GO3" s="15"/>
      <c r="GP3" s="15"/>
      <c r="GQ3" s="15"/>
      <c r="GR3" s="15"/>
      <c r="GS3" s="15"/>
      <c r="GT3" s="15"/>
      <c r="GU3" s="15"/>
      <c r="GV3" s="15"/>
      <c r="GW3" s="15"/>
      <c r="GX3" s="15"/>
      <c r="GY3" s="15"/>
      <c r="GZ3" s="15"/>
      <c r="HA3" s="15"/>
      <c r="HB3" s="15"/>
      <c r="HC3" s="15"/>
      <c r="HD3" s="15"/>
      <c r="HE3" s="15"/>
      <c r="HF3" s="15"/>
      <c r="HG3" s="15"/>
      <c r="HH3" s="15"/>
      <c r="HI3" s="15"/>
      <c r="HJ3" s="15"/>
      <c r="HK3" s="15"/>
      <c r="HL3" s="15"/>
      <c r="HM3" s="15"/>
      <c r="HN3" s="15"/>
      <c r="HO3" s="15"/>
      <c r="HP3" s="15"/>
      <c r="HQ3" s="15"/>
      <c r="HR3" s="15"/>
      <c r="HS3" s="15"/>
      <c r="HT3" s="15"/>
      <c r="HU3" s="15"/>
      <c r="HV3" s="15"/>
    </row>
    <row r="4" spans="1:230" customFormat="1">
      <c r="A4" s="42"/>
      <c r="B4" s="44"/>
      <c r="C4" s="44"/>
      <c r="D4" s="44"/>
      <c r="E4" s="44"/>
      <c r="F4" s="44"/>
      <c r="G4" s="44"/>
      <c r="H4" s="44"/>
      <c r="I4" s="44"/>
      <c r="J4" s="44"/>
      <c r="K4" s="44"/>
      <c r="L4" s="44"/>
      <c r="M4" s="15"/>
      <c r="N4" s="15"/>
      <c r="O4" s="298"/>
      <c r="P4" s="299"/>
      <c r="Q4" s="299"/>
      <c r="R4" s="44"/>
      <c r="S4" s="15"/>
      <c r="T4" s="15"/>
      <c r="U4" s="15"/>
      <c r="V4" s="15"/>
      <c r="W4" s="303"/>
      <c r="X4" s="303"/>
      <c r="Y4" s="303"/>
      <c r="Z4" s="303"/>
      <c r="AA4" s="15"/>
      <c r="AB4" s="42"/>
      <c r="AC4" s="15"/>
      <c r="AD4" s="15"/>
      <c r="AE4" s="15"/>
      <c r="AF4" s="15"/>
      <c r="AG4" s="15"/>
      <c r="AH4" s="15"/>
      <c r="AI4" s="15"/>
      <c r="AJ4" s="15"/>
      <c r="AK4" s="15"/>
      <c r="AL4" s="15"/>
      <c r="AM4" s="15"/>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c r="CV4" s="15"/>
      <c r="CW4" s="15"/>
      <c r="CX4" s="15"/>
      <c r="CY4" s="15"/>
      <c r="CZ4" s="15"/>
      <c r="DA4" s="15"/>
      <c r="DB4" s="15"/>
      <c r="DC4" s="15"/>
      <c r="DD4" s="15"/>
      <c r="DE4" s="15"/>
      <c r="DF4" s="15"/>
      <c r="DG4" s="15"/>
      <c r="DH4" s="15"/>
      <c r="DI4" s="15"/>
      <c r="DJ4" s="15"/>
      <c r="DK4" s="15"/>
      <c r="DL4" s="15"/>
      <c r="DM4" s="15"/>
      <c r="DN4" s="15"/>
      <c r="DO4" s="15"/>
      <c r="DP4" s="15"/>
      <c r="DQ4" s="15"/>
      <c r="DR4" s="15"/>
      <c r="DS4" s="15"/>
      <c r="DT4" s="15"/>
      <c r="DU4" s="15"/>
      <c r="DV4" s="15"/>
      <c r="DW4" s="15"/>
      <c r="DX4" s="15"/>
      <c r="DY4" s="15"/>
      <c r="DZ4" s="15"/>
      <c r="EA4" s="15"/>
      <c r="EB4" s="15"/>
      <c r="EC4" s="15"/>
      <c r="ED4" s="15"/>
      <c r="EE4" s="15"/>
      <c r="EF4" s="15"/>
      <c r="EG4" s="15"/>
      <c r="EH4" s="15"/>
      <c r="EI4" s="15"/>
      <c r="EJ4" s="15"/>
      <c r="EK4" s="15"/>
      <c r="EL4" s="15"/>
      <c r="EM4" s="15"/>
      <c r="EN4" s="15"/>
      <c r="EO4" s="15"/>
      <c r="EP4" s="15"/>
      <c r="EQ4" s="15"/>
      <c r="ER4" s="15"/>
      <c r="ES4" s="15"/>
      <c r="ET4" s="15"/>
      <c r="EU4" s="15"/>
      <c r="EV4" s="15"/>
      <c r="EW4" s="15"/>
      <c r="EX4" s="15"/>
      <c r="EY4" s="15"/>
      <c r="EZ4" s="15"/>
      <c r="FA4" s="15"/>
      <c r="FB4" s="15"/>
      <c r="FC4" s="15"/>
      <c r="FD4" s="15"/>
      <c r="FE4" s="15"/>
      <c r="FF4" s="15"/>
      <c r="FG4" s="15"/>
      <c r="FH4" s="15"/>
      <c r="FI4" s="15"/>
      <c r="FJ4" s="15"/>
      <c r="FK4" s="15"/>
      <c r="FL4" s="15"/>
      <c r="FM4" s="15"/>
      <c r="FN4" s="15"/>
      <c r="FO4" s="15"/>
      <c r="FP4" s="15"/>
      <c r="FQ4" s="15"/>
      <c r="FR4" s="15"/>
      <c r="FS4" s="15"/>
      <c r="FT4" s="15"/>
      <c r="FU4" s="15"/>
      <c r="FV4" s="15"/>
      <c r="FW4" s="15"/>
      <c r="FX4" s="15"/>
      <c r="FY4" s="15"/>
      <c r="FZ4" s="15"/>
      <c r="GA4" s="15"/>
      <c r="GB4" s="15"/>
      <c r="GC4" s="15"/>
      <c r="GD4" s="15"/>
      <c r="GE4" s="15"/>
      <c r="GF4" s="15"/>
      <c r="GG4" s="15"/>
      <c r="GH4" s="15"/>
      <c r="GI4" s="15"/>
      <c r="GJ4" s="15"/>
      <c r="GK4" s="15"/>
      <c r="GL4" s="15"/>
      <c r="GM4" s="15"/>
      <c r="GN4" s="15"/>
      <c r="GO4" s="15"/>
      <c r="GP4" s="15"/>
      <c r="GQ4" s="15"/>
      <c r="GR4" s="15"/>
      <c r="GS4" s="15"/>
      <c r="GT4" s="15"/>
      <c r="GU4" s="15"/>
      <c r="GV4" s="15"/>
      <c r="GW4" s="15"/>
      <c r="GX4" s="15"/>
      <c r="GY4" s="15"/>
      <c r="GZ4" s="15"/>
      <c r="HA4" s="15"/>
      <c r="HB4" s="15"/>
      <c r="HC4" s="15"/>
      <c r="HD4" s="15"/>
      <c r="HE4" s="15"/>
      <c r="HF4" s="15"/>
      <c r="HG4" s="15"/>
      <c r="HH4" s="15"/>
      <c r="HI4" s="15"/>
      <c r="HJ4" s="15"/>
      <c r="HK4" s="15"/>
      <c r="HL4" s="15"/>
      <c r="HM4" s="15"/>
      <c r="HN4" s="15"/>
      <c r="HO4" s="15"/>
      <c r="HP4" s="15"/>
      <c r="HQ4" s="15"/>
      <c r="HR4" s="15"/>
      <c r="HS4" s="15"/>
      <c r="HT4" s="15"/>
      <c r="HU4" s="15"/>
      <c r="HV4" s="15"/>
    </row>
    <row r="5" spans="1:230" customFormat="1">
      <c r="A5" s="42"/>
      <c r="B5" s="45"/>
      <c r="C5" s="45"/>
      <c r="D5" s="45"/>
      <c r="E5" s="45"/>
      <c r="F5" s="45"/>
      <c r="G5" s="45"/>
      <c r="H5" s="45"/>
      <c r="I5" s="45"/>
      <c r="J5" s="45"/>
      <c r="K5" s="45"/>
      <c r="L5" s="45"/>
      <c r="M5" s="45"/>
      <c r="N5" s="45"/>
      <c r="O5" s="45"/>
      <c r="P5" s="45"/>
      <c r="Q5" s="45"/>
      <c r="R5" s="45"/>
      <c r="S5" s="45"/>
      <c r="T5" s="45"/>
      <c r="U5" s="15"/>
      <c r="V5" s="15"/>
      <c r="W5" s="15"/>
      <c r="X5" s="15"/>
      <c r="Y5" s="15"/>
      <c r="Z5" s="15"/>
      <c r="AA5" s="15"/>
      <c r="AB5" s="42"/>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c r="BV5" s="15"/>
      <c r="BW5" s="15"/>
      <c r="BX5" s="15"/>
      <c r="BY5" s="15"/>
      <c r="BZ5" s="15"/>
      <c r="CA5" s="15"/>
      <c r="CB5" s="15"/>
      <c r="CC5" s="15"/>
      <c r="CD5" s="15"/>
      <c r="CE5" s="15"/>
      <c r="CF5" s="15"/>
      <c r="CG5" s="15"/>
      <c r="CH5" s="15"/>
      <c r="CI5" s="15"/>
      <c r="CJ5" s="15"/>
      <c r="CK5" s="15"/>
      <c r="CL5" s="15"/>
      <c r="CM5" s="15"/>
      <c r="CN5" s="15"/>
      <c r="CO5" s="15"/>
      <c r="CP5" s="15"/>
      <c r="CQ5" s="15"/>
      <c r="CR5" s="15"/>
      <c r="CS5" s="15"/>
      <c r="CT5" s="15"/>
      <c r="CU5" s="15"/>
      <c r="CV5" s="15"/>
      <c r="CW5" s="15"/>
      <c r="CX5" s="15"/>
      <c r="CY5" s="15"/>
      <c r="CZ5" s="15"/>
      <c r="DA5" s="15"/>
      <c r="DB5" s="15"/>
      <c r="DC5" s="15"/>
      <c r="DD5" s="15"/>
      <c r="DE5" s="15"/>
      <c r="DF5" s="15"/>
      <c r="DG5" s="15"/>
      <c r="DH5" s="15"/>
      <c r="DI5" s="15"/>
      <c r="DJ5" s="15"/>
      <c r="DK5" s="15"/>
      <c r="DL5" s="15"/>
      <c r="DM5" s="15"/>
      <c r="DN5" s="15"/>
      <c r="DO5" s="15"/>
      <c r="DP5" s="15"/>
      <c r="DQ5" s="15"/>
      <c r="DR5" s="15"/>
      <c r="DS5" s="15"/>
      <c r="DT5" s="15"/>
      <c r="DU5" s="15"/>
      <c r="DV5" s="15"/>
      <c r="DW5" s="15"/>
      <c r="DX5" s="15"/>
      <c r="DY5" s="15"/>
      <c r="DZ5" s="15"/>
      <c r="EA5" s="15"/>
      <c r="EB5" s="15"/>
      <c r="EC5" s="15"/>
      <c r="ED5" s="15"/>
      <c r="EE5" s="15"/>
      <c r="EF5" s="15"/>
      <c r="EG5" s="15"/>
      <c r="EH5" s="15"/>
      <c r="EI5" s="15"/>
      <c r="EJ5" s="15"/>
      <c r="EK5" s="15"/>
      <c r="EL5" s="15"/>
      <c r="EM5" s="15"/>
      <c r="EN5" s="15"/>
      <c r="EO5" s="15"/>
      <c r="EP5" s="15"/>
      <c r="EQ5" s="15"/>
      <c r="ER5" s="15"/>
      <c r="ES5" s="15"/>
      <c r="ET5" s="15"/>
      <c r="EU5" s="15"/>
      <c r="EV5" s="15"/>
      <c r="EW5" s="15"/>
      <c r="EX5" s="15"/>
      <c r="EY5" s="15"/>
      <c r="EZ5" s="15"/>
      <c r="FA5" s="15"/>
      <c r="FB5" s="15"/>
      <c r="FC5" s="15"/>
      <c r="FD5" s="15"/>
      <c r="FE5" s="15"/>
      <c r="FF5" s="15"/>
      <c r="FG5" s="15"/>
      <c r="FH5" s="15"/>
      <c r="FI5" s="15"/>
      <c r="FJ5" s="15"/>
      <c r="FK5" s="15"/>
      <c r="FL5" s="15"/>
      <c r="FM5" s="15"/>
      <c r="FN5" s="15"/>
      <c r="FO5" s="15"/>
      <c r="FP5" s="15"/>
      <c r="FQ5" s="15"/>
      <c r="FR5" s="15"/>
      <c r="FS5" s="15"/>
      <c r="FT5" s="15"/>
      <c r="FU5" s="15"/>
      <c r="FV5" s="15"/>
      <c r="FW5" s="15"/>
      <c r="FX5" s="15"/>
      <c r="FY5" s="15"/>
      <c r="FZ5" s="15"/>
      <c r="GA5" s="15"/>
      <c r="GB5" s="15"/>
      <c r="GC5" s="15"/>
      <c r="GD5" s="15"/>
      <c r="GE5" s="15"/>
      <c r="GF5" s="15"/>
      <c r="GG5" s="15"/>
      <c r="GH5" s="15"/>
      <c r="GI5" s="15"/>
      <c r="GJ5" s="15"/>
      <c r="GK5" s="15"/>
      <c r="GL5" s="15"/>
      <c r="GM5" s="15"/>
      <c r="GN5" s="15"/>
      <c r="GO5" s="15"/>
      <c r="GP5" s="15"/>
      <c r="GQ5" s="15"/>
      <c r="GR5" s="15"/>
      <c r="GS5" s="15"/>
      <c r="GT5" s="15"/>
      <c r="GU5" s="15"/>
      <c r="GV5" s="15"/>
      <c r="GW5" s="15"/>
      <c r="GX5" s="15"/>
      <c r="GY5" s="15"/>
      <c r="GZ5" s="15"/>
      <c r="HA5" s="15"/>
      <c r="HB5" s="15"/>
      <c r="HC5" s="15"/>
      <c r="HD5" s="15"/>
      <c r="HE5" s="15"/>
      <c r="HF5" s="15"/>
      <c r="HG5" s="15"/>
      <c r="HH5" s="15"/>
      <c r="HI5" s="15"/>
      <c r="HJ5" s="15"/>
      <c r="HK5" s="15"/>
      <c r="HL5" s="15"/>
      <c r="HM5" s="15"/>
      <c r="HN5" s="15"/>
      <c r="HO5" s="15"/>
      <c r="HP5" s="15"/>
      <c r="HQ5" s="15"/>
      <c r="HR5" s="15"/>
      <c r="HS5" s="15"/>
      <c r="HT5" s="15"/>
      <c r="HU5" s="15"/>
      <c r="HV5" s="15"/>
    </row>
    <row r="6" spans="1:230" customFormat="1">
      <c r="A6" s="42"/>
      <c r="B6" s="47"/>
      <c r="C6" s="47"/>
      <c r="D6" s="47"/>
      <c r="E6" s="47"/>
      <c r="F6" s="47"/>
      <c r="G6" s="47"/>
      <c r="H6" s="47"/>
      <c r="I6" s="47"/>
      <c r="J6" s="47"/>
      <c r="K6" s="47"/>
      <c r="L6" s="47"/>
      <c r="M6" s="47"/>
      <c r="N6" s="47"/>
      <c r="O6" s="47"/>
      <c r="P6" s="47"/>
      <c r="Q6" s="47"/>
      <c r="R6" s="47"/>
      <c r="S6" s="47"/>
      <c r="T6" s="47"/>
      <c r="U6" s="47"/>
      <c r="V6" s="47"/>
      <c r="W6" s="47"/>
      <c r="X6" s="47"/>
      <c r="Y6" s="47"/>
      <c r="Z6" s="47"/>
      <c r="AA6" s="47"/>
      <c r="AB6" s="42"/>
      <c r="AC6" s="15"/>
      <c r="AD6" s="15"/>
      <c r="AE6" s="15"/>
      <c r="AF6" s="15"/>
      <c r="AG6" s="15"/>
      <c r="AH6" s="15"/>
      <c r="AI6" s="15"/>
      <c r="AJ6" s="15"/>
      <c r="AK6" s="15"/>
      <c r="AL6" s="15"/>
      <c r="AM6" s="15"/>
      <c r="AN6" s="15"/>
      <c r="AO6" s="15"/>
      <c r="AP6" s="15"/>
      <c r="AQ6" s="15"/>
      <c r="AR6" s="15"/>
      <c r="AS6" s="15"/>
      <c r="AT6" s="15"/>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c r="BY6" s="15"/>
      <c r="BZ6" s="15"/>
      <c r="CA6" s="15"/>
      <c r="CB6" s="15"/>
      <c r="CC6" s="15"/>
      <c r="CD6" s="15"/>
      <c r="CE6" s="15"/>
      <c r="CF6" s="15"/>
      <c r="CG6" s="15"/>
      <c r="CH6" s="15"/>
      <c r="CI6" s="15"/>
      <c r="CJ6" s="15"/>
      <c r="CK6" s="15"/>
      <c r="CL6" s="15"/>
      <c r="CM6" s="15"/>
      <c r="CN6" s="15"/>
      <c r="CO6" s="15"/>
      <c r="CP6" s="15"/>
      <c r="CQ6" s="15"/>
      <c r="CR6" s="15"/>
      <c r="CS6" s="15"/>
      <c r="CT6" s="15"/>
      <c r="CU6" s="15"/>
      <c r="CV6" s="15"/>
      <c r="CW6" s="15"/>
      <c r="CX6" s="15"/>
      <c r="CY6" s="15"/>
      <c r="CZ6" s="15"/>
      <c r="DA6" s="15"/>
      <c r="DB6" s="15"/>
      <c r="DC6" s="15"/>
      <c r="DD6" s="15"/>
      <c r="DE6" s="15"/>
      <c r="DF6" s="15"/>
      <c r="DG6" s="15"/>
      <c r="DH6" s="15"/>
      <c r="DI6" s="15"/>
      <c r="DJ6" s="15"/>
      <c r="DK6" s="15"/>
      <c r="DL6" s="15"/>
      <c r="DM6" s="15"/>
      <c r="DN6" s="15"/>
      <c r="DO6" s="15"/>
      <c r="DP6" s="15"/>
      <c r="DQ6" s="15"/>
      <c r="DR6" s="15"/>
      <c r="DS6" s="15"/>
      <c r="DT6" s="15"/>
      <c r="DU6" s="15"/>
      <c r="DV6" s="15"/>
      <c r="DW6" s="15"/>
      <c r="DX6" s="15"/>
      <c r="DY6" s="15"/>
      <c r="DZ6" s="15"/>
      <c r="EA6" s="15"/>
      <c r="EB6" s="15"/>
      <c r="EC6" s="15"/>
      <c r="ED6" s="15"/>
      <c r="EE6" s="15"/>
      <c r="EF6" s="15"/>
      <c r="EG6" s="15"/>
      <c r="EH6" s="15"/>
      <c r="EI6" s="15"/>
      <c r="EJ6" s="15"/>
      <c r="EK6" s="15"/>
      <c r="EL6" s="15"/>
      <c r="EM6" s="15"/>
      <c r="EN6" s="15"/>
      <c r="EO6" s="15"/>
      <c r="EP6" s="15"/>
      <c r="EQ6" s="15"/>
      <c r="ER6" s="15"/>
      <c r="ES6" s="15"/>
      <c r="ET6" s="15"/>
      <c r="EU6" s="15"/>
      <c r="EV6" s="15"/>
      <c r="EW6" s="15"/>
      <c r="EX6" s="15"/>
      <c r="EY6" s="15"/>
      <c r="EZ6" s="15"/>
      <c r="FA6" s="15"/>
      <c r="FB6" s="15"/>
      <c r="FC6" s="15"/>
      <c r="FD6" s="15"/>
      <c r="FE6" s="15"/>
      <c r="FF6" s="15"/>
      <c r="FG6" s="15"/>
      <c r="FH6" s="15"/>
      <c r="FI6" s="15"/>
      <c r="FJ6" s="15"/>
      <c r="FK6" s="15"/>
      <c r="FL6" s="15"/>
      <c r="FM6" s="15"/>
      <c r="FN6" s="15"/>
      <c r="FO6" s="15"/>
      <c r="FP6" s="15"/>
      <c r="FQ6" s="15"/>
      <c r="FR6" s="15"/>
      <c r="FS6" s="15"/>
      <c r="FT6" s="15"/>
      <c r="FU6" s="15"/>
      <c r="FV6" s="15"/>
      <c r="FW6" s="15"/>
      <c r="FX6" s="15"/>
      <c r="FY6" s="15"/>
      <c r="FZ6" s="15"/>
      <c r="GA6" s="15"/>
      <c r="GB6" s="15"/>
      <c r="GC6" s="15"/>
      <c r="GD6" s="15"/>
      <c r="GE6" s="15"/>
      <c r="GF6" s="15"/>
      <c r="GG6" s="15"/>
      <c r="GH6" s="15"/>
      <c r="GI6" s="15"/>
      <c r="GJ6" s="15"/>
      <c r="GK6" s="15"/>
      <c r="GL6" s="15"/>
      <c r="GM6" s="15"/>
      <c r="GN6" s="15"/>
      <c r="GO6" s="15"/>
      <c r="GP6" s="15"/>
      <c r="GQ6" s="15"/>
      <c r="GR6" s="15"/>
      <c r="GS6" s="15"/>
      <c r="GT6" s="15"/>
      <c r="GU6" s="15"/>
      <c r="GV6" s="15"/>
      <c r="GW6" s="15"/>
      <c r="GX6" s="15"/>
      <c r="GY6" s="15"/>
      <c r="GZ6" s="15"/>
      <c r="HA6" s="15"/>
      <c r="HB6" s="15"/>
      <c r="HC6" s="15"/>
      <c r="HD6" s="15"/>
      <c r="HE6" s="15"/>
      <c r="HF6" s="15"/>
      <c r="HG6" s="15"/>
      <c r="HH6" s="15"/>
      <c r="HI6" s="15"/>
      <c r="HJ6" s="15"/>
      <c r="HK6" s="15"/>
      <c r="HL6" s="15"/>
      <c r="HM6" s="15"/>
      <c r="HN6" s="15"/>
      <c r="HO6" s="15"/>
      <c r="HP6" s="15"/>
      <c r="HQ6" s="15"/>
      <c r="HR6" s="15"/>
      <c r="HS6" s="15"/>
      <c r="HT6" s="15"/>
      <c r="HU6" s="15"/>
      <c r="HV6" s="15"/>
    </row>
    <row r="7" spans="1:230" customFormat="1">
      <c r="A7" s="42"/>
      <c r="B7" s="47"/>
      <c r="C7" s="47"/>
      <c r="D7" s="47"/>
      <c r="E7" s="47"/>
      <c r="F7" s="47"/>
      <c r="G7" s="47"/>
      <c r="H7" s="47"/>
      <c r="I7" s="47"/>
      <c r="J7" s="47"/>
      <c r="K7" s="47"/>
      <c r="L7" s="47"/>
      <c r="M7" s="47"/>
      <c r="N7" s="47"/>
      <c r="O7" s="47"/>
      <c r="P7" s="47"/>
      <c r="Q7" s="47"/>
      <c r="R7" s="47"/>
      <c r="S7" s="47"/>
      <c r="T7" s="47"/>
      <c r="U7" s="47"/>
      <c r="V7" s="47"/>
      <c r="W7" s="47"/>
      <c r="X7" s="47"/>
      <c r="Y7" s="47"/>
      <c r="Z7" s="47"/>
      <c r="AA7" s="47"/>
      <c r="AB7" s="42"/>
      <c r="AC7" s="15"/>
      <c r="AD7" s="15"/>
      <c r="AE7" s="15"/>
      <c r="AF7" s="15"/>
      <c r="AG7" s="15"/>
      <c r="AH7" s="15"/>
      <c r="AI7" s="15"/>
      <c r="AJ7" s="15"/>
      <c r="AK7" s="15"/>
      <c r="AL7" s="15"/>
      <c r="AM7" s="15"/>
      <c r="AN7" s="15"/>
      <c r="AO7" s="15"/>
      <c r="AP7" s="15"/>
      <c r="AQ7" s="15"/>
      <c r="AR7" s="15"/>
      <c r="AS7" s="15"/>
      <c r="AT7" s="15"/>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c r="BY7" s="15"/>
      <c r="BZ7" s="15"/>
      <c r="CA7" s="15"/>
      <c r="CB7" s="15"/>
      <c r="CC7" s="15"/>
      <c r="CD7" s="15"/>
      <c r="CE7" s="15"/>
      <c r="CF7" s="15"/>
      <c r="CG7" s="15"/>
      <c r="CH7" s="15"/>
      <c r="CI7" s="15"/>
      <c r="CJ7" s="15"/>
      <c r="CK7" s="15"/>
      <c r="CL7" s="15"/>
      <c r="CM7" s="15"/>
      <c r="CN7" s="15"/>
      <c r="CO7" s="15"/>
      <c r="CP7" s="15"/>
      <c r="CQ7" s="15"/>
      <c r="CR7" s="15"/>
      <c r="CS7" s="15"/>
      <c r="CT7" s="15"/>
      <c r="CU7" s="15"/>
      <c r="CV7" s="15"/>
      <c r="CW7" s="15"/>
      <c r="CX7" s="15"/>
      <c r="CY7" s="15"/>
      <c r="CZ7" s="15"/>
      <c r="DA7" s="15"/>
      <c r="DB7" s="15"/>
      <c r="DC7" s="15"/>
      <c r="DD7" s="15"/>
      <c r="DE7" s="15"/>
      <c r="DF7" s="15"/>
      <c r="DG7" s="15"/>
      <c r="DH7" s="15"/>
      <c r="DI7" s="15"/>
      <c r="DJ7" s="15"/>
      <c r="DK7" s="15"/>
      <c r="DL7" s="15"/>
      <c r="DM7" s="15"/>
      <c r="DN7" s="15"/>
      <c r="DO7" s="15"/>
      <c r="DP7" s="15"/>
      <c r="DQ7" s="15"/>
      <c r="DR7" s="15"/>
      <c r="DS7" s="15"/>
      <c r="DT7" s="15"/>
      <c r="DU7" s="15"/>
      <c r="DV7" s="15"/>
      <c r="DW7" s="15"/>
      <c r="DX7" s="15"/>
      <c r="DY7" s="15"/>
      <c r="DZ7" s="15"/>
      <c r="EA7" s="15"/>
      <c r="EB7" s="15"/>
      <c r="EC7" s="15"/>
      <c r="ED7" s="15"/>
      <c r="EE7" s="15"/>
      <c r="EF7" s="15"/>
      <c r="EG7" s="15"/>
      <c r="EH7" s="15"/>
      <c r="EI7" s="15"/>
      <c r="EJ7" s="15"/>
      <c r="EK7" s="15"/>
      <c r="EL7" s="15"/>
      <c r="EM7" s="15"/>
      <c r="EN7" s="15"/>
      <c r="EO7" s="15"/>
      <c r="EP7" s="15"/>
      <c r="EQ7" s="15"/>
      <c r="ER7" s="15"/>
      <c r="ES7" s="15"/>
      <c r="ET7" s="15"/>
      <c r="EU7" s="15"/>
      <c r="EV7" s="15"/>
      <c r="EW7" s="15"/>
      <c r="EX7" s="15"/>
      <c r="EY7" s="15"/>
      <c r="EZ7" s="15"/>
      <c r="FA7" s="15"/>
      <c r="FB7" s="15"/>
      <c r="FC7" s="15"/>
      <c r="FD7" s="15"/>
      <c r="FE7" s="15"/>
      <c r="FF7" s="15"/>
      <c r="FG7" s="15"/>
      <c r="FH7" s="15"/>
      <c r="FI7" s="15"/>
      <c r="FJ7" s="15"/>
      <c r="FK7" s="15"/>
      <c r="FL7" s="15"/>
      <c r="FM7" s="15"/>
      <c r="FN7" s="15"/>
      <c r="FO7" s="15"/>
      <c r="FP7" s="15"/>
      <c r="FQ7" s="15"/>
      <c r="FR7" s="15"/>
      <c r="FS7" s="15"/>
      <c r="FT7" s="15"/>
      <c r="FU7" s="15"/>
      <c r="FV7" s="15"/>
      <c r="FW7" s="15"/>
      <c r="FX7" s="15"/>
      <c r="FY7" s="15"/>
      <c r="FZ7" s="15"/>
      <c r="GA7" s="15"/>
      <c r="GB7" s="15"/>
      <c r="GC7" s="15"/>
      <c r="GD7" s="15"/>
      <c r="GE7" s="15"/>
      <c r="GF7" s="15"/>
      <c r="GG7" s="15"/>
      <c r="GH7" s="15"/>
      <c r="GI7" s="15"/>
      <c r="GJ7" s="15"/>
      <c r="GK7" s="15"/>
      <c r="GL7" s="15"/>
      <c r="GM7" s="15"/>
      <c r="GN7" s="15"/>
      <c r="GO7" s="15"/>
      <c r="GP7" s="15"/>
      <c r="GQ7" s="15"/>
      <c r="GR7" s="15"/>
      <c r="GS7" s="15"/>
      <c r="GT7" s="15"/>
      <c r="GU7" s="15"/>
      <c r="GV7" s="15"/>
      <c r="GW7" s="15"/>
      <c r="GX7" s="15"/>
      <c r="GY7" s="15"/>
      <c r="GZ7" s="15"/>
      <c r="HA7" s="15"/>
      <c r="HB7" s="15"/>
      <c r="HC7" s="15"/>
      <c r="HD7" s="15"/>
      <c r="HE7" s="15"/>
      <c r="HF7" s="15"/>
      <c r="HG7" s="15"/>
      <c r="HH7" s="15"/>
      <c r="HI7" s="15"/>
      <c r="HJ7" s="15"/>
      <c r="HK7" s="15"/>
      <c r="HL7" s="15"/>
      <c r="HM7" s="15"/>
      <c r="HN7" s="15"/>
      <c r="HO7" s="15"/>
      <c r="HP7" s="15"/>
      <c r="HQ7" s="15"/>
      <c r="HR7" s="15"/>
      <c r="HS7" s="15"/>
      <c r="HT7" s="15"/>
      <c r="HU7" s="15"/>
      <c r="HV7" s="15"/>
    </row>
    <row r="8" spans="1:230" customFormat="1" ht="14.4" customHeight="1">
      <c r="A8" s="42"/>
      <c r="B8" s="47"/>
      <c r="C8" s="302" t="s">
        <v>499</v>
      </c>
      <c r="D8" s="302"/>
      <c r="E8" s="302"/>
      <c r="F8" s="302"/>
      <c r="G8" s="302"/>
      <c r="H8" s="302"/>
      <c r="I8" s="302"/>
      <c r="J8" s="302"/>
      <c r="K8" s="302"/>
      <c r="L8" s="302"/>
      <c r="M8" s="302"/>
      <c r="N8" s="302"/>
      <c r="O8" s="302"/>
      <c r="P8" s="302"/>
      <c r="Q8" s="302"/>
      <c r="R8" s="47"/>
      <c r="S8" s="47"/>
      <c r="T8" s="47"/>
      <c r="U8" s="47"/>
      <c r="V8" s="47"/>
      <c r="W8" s="47"/>
      <c r="X8" s="47"/>
      <c r="Y8" s="47"/>
      <c r="Z8" s="47"/>
      <c r="AA8" s="47"/>
      <c r="AB8" s="42"/>
      <c r="AC8" s="15"/>
      <c r="AD8" s="15"/>
      <c r="AE8" s="15"/>
      <c r="AF8" s="15"/>
      <c r="AG8" s="15"/>
      <c r="AH8" s="15"/>
      <c r="AI8" s="15"/>
      <c r="AJ8" s="15"/>
      <c r="AK8" s="15"/>
      <c r="AL8" s="15"/>
      <c r="AM8" s="15"/>
      <c r="AN8" s="15"/>
      <c r="AO8" s="15"/>
      <c r="AP8" s="15"/>
      <c r="AQ8" s="15"/>
      <c r="AR8" s="15"/>
      <c r="AS8" s="15"/>
      <c r="AT8" s="15"/>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c r="BY8" s="15"/>
      <c r="BZ8" s="15"/>
      <c r="CA8" s="15"/>
      <c r="CB8" s="15"/>
      <c r="CC8" s="15"/>
      <c r="CD8" s="15"/>
      <c r="CE8" s="15"/>
      <c r="CF8" s="15"/>
      <c r="CG8" s="15"/>
      <c r="CH8" s="15"/>
      <c r="CI8" s="15"/>
      <c r="CJ8" s="15"/>
      <c r="CK8" s="15"/>
      <c r="CL8" s="15"/>
      <c r="CM8" s="15"/>
      <c r="CN8" s="15"/>
      <c r="CO8" s="15"/>
      <c r="CP8" s="15"/>
      <c r="CQ8" s="15"/>
      <c r="CR8" s="15"/>
      <c r="CS8" s="15"/>
      <c r="CT8" s="15"/>
      <c r="CU8" s="15"/>
      <c r="CV8" s="15"/>
      <c r="CW8" s="15"/>
      <c r="CX8" s="15"/>
      <c r="CY8" s="15"/>
      <c r="CZ8" s="15"/>
      <c r="DA8" s="15"/>
      <c r="DB8" s="15"/>
      <c r="DC8" s="15"/>
      <c r="DD8" s="15"/>
      <c r="DE8" s="15"/>
      <c r="DF8" s="15"/>
      <c r="DG8" s="15"/>
      <c r="DH8" s="15"/>
      <c r="DI8" s="15"/>
      <c r="DJ8" s="15"/>
      <c r="DK8" s="15"/>
      <c r="DL8" s="15"/>
      <c r="DM8" s="15"/>
      <c r="DN8" s="15"/>
      <c r="DO8" s="15"/>
      <c r="DP8" s="15"/>
      <c r="DQ8" s="15"/>
      <c r="DR8" s="15"/>
      <c r="DS8" s="15"/>
      <c r="DT8" s="15"/>
      <c r="DU8" s="15"/>
      <c r="DV8" s="15"/>
      <c r="DW8" s="15"/>
      <c r="DX8" s="15"/>
      <c r="DY8" s="15"/>
      <c r="DZ8" s="15"/>
      <c r="EA8" s="15"/>
      <c r="EB8" s="15"/>
      <c r="EC8" s="15"/>
      <c r="ED8" s="15"/>
      <c r="EE8" s="15"/>
      <c r="EF8" s="15"/>
      <c r="EG8" s="15"/>
      <c r="EH8" s="15"/>
      <c r="EI8" s="15"/>
      <c r="EJ8" s="15"/>
      <c r="EK8" s="15"/>
      <c r="EL8" s="15"/>
      <c r="EM8" s="15"/>
      <c r="EN8" s="15"/>
      <c r="EO8" s="15"/>
      <c r="EP8" s="15"/>
      <c r="EQ8" s="15"/>
      <c r="ER8" s="15"/>
      <c r="ES8" s="15"/>
      <c r="ET8" s="15"/>
      <c r="EU8" s="15"/>
      <c r="EV8" s="15"/>
      <c r="EW8" s="15"/>
      <c r="EX8" s="15"/>
      <c r="EY8" s="15"/>
      <c r="EZ8" s="15"/>
      <c r="FA8" s="15"/>
      <c r="FB8" s="15"/>
      <c r="FC8" s="15"/>
      <c r="FD8" s="15"/>
      <c r="FE8" s="15"/>
      <c r="FF8" s="15"/>
      <c r="FG8" s="15"/>
      <c r="FH8" s="15"/>
      <c r="FI8" s="15"/>
      <c r="FJ8" s="15"/>
      <c r="FK8" s="15"/>
      <c r="FL8" s="15"/>
      <c r="FM8" s="15"/>
      <c r="FN8" s="15"/>
      <c r="FO8" s="15"/>
      <c r="FP8" s="15"/>
      <c r="FQ8" s="15"/>
      <c r="FR8" s="15"/>
      <c r="FS8" s="15"/>
      <c r="FT8" s="15"/>
      <c r="FU8" s="15"/>
      <c r="FV8" s="15"/>
      <c r="FW8" s="15"/>
      <c r="FX8" s="15"/>
      <c r="FY8" s="15"/>
      <c r="FZ8" s="15"/>
      <c r="GA8" s="15"/>
      <c r="GB8" s="15"/>
      <c r="GC8" s="15"/>
      <c r="GD8" s="15"/>
      <c r="GE8" s="15"/>
      <c r="GF8" s="15"/>
      <c r="GG8" s="15"/>
      <c r="GH8" s="15"/>
      <c r="GI8" s="15"/>
      <c r="GJ8" s="15"/>
      <c r="GK8" s="15"/>
      <c r="GL8" s="15"/>
      <c r="GM8" s="15"/>
      <c r="GN8" s="15"/>
      <c r="GO8" s="15"/>
      <c r="GP8" s="15"/>
      <c r="GQ8" s="15"/>
      <c r="GR8" s="15"/>
      <c r="GS8" s="15"/>
      <c r="GT8" s="15"/>
      <c r="GU8" s="15"/>
      <c r="GV8" s="15"/>
      <c r="GW8" s="15"/>
      <c r="GX8" s="15"/>
      <c r="GY8" s="15"/>
      <c r="GZ8" s="15"/>
      <c r="HA8" s="15"/>
      <c r="HB8" s="15"/>
      <c r="HC8" s="15"/>
      <c r="HD8" s="15"/>
      <c r="HE8" s="15"/>
      <c r="HF8" s="15"/>
      <c r="HG8" s="15"/>
      <c r="HH8" s="15"/>
      <c r="HI8" s="15"/>
      <c r="HJ8" s="15"/>
      <c r="HK8" s="15"/>
      <c r="HL8" s="15"/>
      <c r="HM8" s="15"/>
      <c r="HN8" s="15"/>
      <c r="HO8" s="15"/>
      <c r="HP8" s="15"/>
      <c r="HQ8" s="15"/>
      <c r="HR8" s="15"/>
      <c r="HS8" s="15"/>
      <c r="HT8" s="15"/>
      <c r="HU8" s="15"/>
      <c r="HV8" s="15"/>
    </row>
    <row r="9" spans="1:230" customFormat="1" ht="14.4" customHeight="1">
      <c r="A9" s="42"/>
      <c r="B9" s="47"/>
      <c r="C9" s="302"/>
      <c r="D9" s="302"/>
      <c r="E9" s="302"/>
      <c r="F9" s="302"/>
      <c r="G9" s="302"/>
      <c r="H9" s="302"/>
      <c r="I9" s="302"/>
      <c r="J9" s="302"/>
      <c r="K9" s="302"/>
      <c r="L9" s="302"/>
      <c r="M9" s="302"/>
      <c r="N9" s="302"/>
      <c r="O9" s="302"/>
      <c r="P9" s="302"/>
      <c r="Q9" s="302"/>
      <c r="R9" s="47"/>
      <c r="S9" s="47"/>
      <c r="T9" s="47"/>
      <c r="U9" s="47"/>
      <c r="V9" s="47"/>
      <c r="W9" s="47"/>
      <c r="X9" s="47"/>
      <c r="Y9" s="47"/>
      <c r="Z9" s="47"/>
      <c r="AA9" s="47"/>
      <c r="AB9" s="42"/>
      <c r="AC9" s="15"/>
      <c r="AD9" s="15"/>
      <c r="AE9" s="15"/>
      <c r="AF9" s="15"/>
      <c r="AG9" s="15"/>
      <c r="AH9" s="15"/>
      <c r="AI9" s="15"/>
      <c r="AJ9" s="15"/>
      <c r="AK9" s="15"/>
      <c r="AL9" s="15"/>
      <c r="AM9" s="15"/>
      <c r="AN9" s="15"/>
      <c r="AO9" s="15"/>
      <c r="AP9" s="15"/>
      <c r="AQ9" s="15"/>
      <c r="AR9" s="15"/>
      <c r="AS9" s="15"/>
      <c r="AT9" s="15"/>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c r="BY9" s="15"/>
      <c r="BZ9" s="15"/>
      <c r="CA9" s="15"/>
      <c r="CB9" s="15"/>
      <c r="CC9" s="15"/>
      <c r="CD9" s="15"/>
      <c r="CE9" s="15"/>
      <c r="CF9" s="15"/>
      <c r="CG9" s="15"/>
      <c r="CH9" s="15"/>
      <c r="CI9" s="15"/>
      <c r="CJ9" s="15"/>
      <c r="CK9" s="15"/>
      <c r="CL9" s="15"/>
      <c r="CM9" s="15"/>
      <c r="CN9" s="15"/>
      <c r="CO9" s="15"/>
      <c r="CP9" s="15"/>
      <c r="CQ9" s="15"/>
      <c r="CR9" s="15"/>
      <c r="CS9" s="15"/>
      <c r="CT9" s="15"/>
      <c r="CU9" s="15"/>
      <c r="CV9" s="15"/>
      <c r="CW9" s="15"/>
      <c r="CX9" s="15"/>
      <c r="CY9" s="15"/>
      <c r="CZ9" s="15"/>
      <c r="DA9" s="15"/>
      <c r="DB9" s="15"/>
      <c r="DC9" s="15"/>
      <c r="DD9" s="15"/>
      <c r="DE9" s="15"/>
      <c r="DF9" s="15"/>
      <c r="DG9" s="15"/>
      <c r="DH9" s="15"/>
      <c r="DI9" s="15"/>
      <c r="DJ9" s="15"/>
      <c r="DK9" s="15"/>
      <c r="DL9" s="15"/>
      <c r="DM9" s="15"/>
      <c r="DN9" s="15"/>
      <c r="DO9" s="15"/>
      <c r="DP9" s="15"/>
      <c r="DQ9" s="15"/>
      <c r="DR9" s="15"/>
      <c r="DS9" s="15"/>
      <c r="DT9" s="15"/>
      <c r="DU9" s="15"/>
      <c r="DV9" s="15"/>
      <c r="DW9" s="15"/>
      <c r="DX9" s="15"/>
      <c r="DY9" s="15"/>
      <c r="DZ9" s="15"/>
      <c r="EA9" s="15"/>
      <c r="EB9" s="15"/>
      <c r="EC9" s="15"/>
      <c r="ED9" s="15"/>
      <c r="EE9" s="15"/>
      <c r="EF9" s="15"/>
      <c r="EG9" s="15"/>
      <c r="EH9" s="15"/>
      <c r="EI9" s="15"/>
      <c r="EJ9" s="15"/>
      <c r="EK9" s="15"/>
      <c r="EL9" s="15"/>
      <c r="EM9" s="15"/>
      <c r="EN9" s="15"/>
      <c r="EO9" s="15"/>
      <c r="EP9" s="15"/>
      <c r="EQ9" s="15"/>
      <c r="ER9" s="15"/>
      <c r="ES9" s="15"/>
      <c r="ET9" s="15"/>
      <c r="EU9" s="15"/>
      <c r="EV9" s="15"/>
      <c r="EW9" s="15"/>
      <c r="EX9" s="15"/>
      <c r="EY9" s="15"/>
      <c r="EZ9" s="15"/>
      <c r="FA9" s="15"/>
      <c r="FB9" s="15"/>
      <c r="FC9" s="15"/>
      <c r="FD9" s="15"/>
      <c r="FE9" s="15"/>
      <c r="FF9" s="15"/>
      <c r="FG9" s="15"/>
      <c r="FH9" s="15"/>
      <c r="FI9" s="15"/>
      <c r="FJ9" s="15"/>
      <c r="FK9" s="15"/>
      <c r="FL9" s="15"/>
      <c r="FM9" s="15"/>
      <c r="FN9" s="15"/>
      <c r="FO9" s="15"/>
      <c r="FP9" s="15"/>
      <c r="FQ9" s="15"/>
      <c r="FR9" s="15"/>
      <c r="FS9" s="15"/>
      <c r="FT9" s="15"/>
      <c r="FU9" s="15"/>
      <c r="FV9" s="15"/>
      <c r="FW9" s="15"/>
      <c r="FX9" s="15"/>
      <c r="FY9" s="15"/>
      <c r="FZ9" s="15"/>
      <c r="GA9" s="15"/>
      <c r="GB9" s="15"/>
      <c r="GC9" s="15"/>
      <c r="GD9" s="15"/>
      <c r="GE9" s="15"/>
      <c r="GF9" s="15"/>
      <c r="GG9" s="15"/>
      <c r="GH9" s="15"/>
      <c r="GI9" s="15"/>
      <c r="GJ9" s="15"/>
      <c r="GK9" s="15"/>
      <c r="GL9" s="15"/>
      <c r="GM9" s="15"/>
      <c r="GN9" s="15"/>
      <c r="GO9" s="15"/>
      <c r="GP9" s="15"/>
      <c r="GQ9" s="15"/>
      <c r="GR9" s="15"/>
      <c r="GS9" s="15"/>
      <c r="GT9" s="15"/>
      <c r="GU9" s="15"/>
      <c r="GV9" s="15"/>
      <c r="GW9" s="15"/>
      <c r="GX9" s="15"/>
      <c r="GY9" s="15"/>
      <c r="GZ9" s="15"/>
      <c r="HA9" s="15"/>
      <c r="HB9" s="15"/>
      <c r="HC9" s="15"/>
      <c r="HD9" s="15"/>
      <c r="HE9" s="15"/>
      <c r="HF9" s="15"/>
      <c r="HG9" s="15"/>
      <c r="HH9" s="15"/>
      <c r="HI9" s="15"/>
      <c r="HJ9" s="15"/>
      <c r="HK9" s="15"/>
      <c r="HL9" s="15"/>
      <c r="HM9" s="15"/>
      <c r="HN9" s="15"/>
      <c r="HO9" s="15"/>
      <c r="HP9" s="15"/>
      <c r="HQ9" s="15"/>
      <c r="HR9" s="15"/>
      <c r="HS9" s="15"/>
      <c r="HT9" s="15"/>
      <c r="HU9" s="15"/>
      <c r="HV9" s="15"/>
    </row>
    <row r="10" spans="1:230" customFormat="1">
      <c r="A10" s="42"/>
      <c r="B10" s="47"/>
      <c r="C10" s="47"/>
      <c r="D10" s="47"/>
      <c r="E10" s="47"/>
      <c r="F10" s="47"/>
      <c r="G10" s="47"/>
      <c r="H10" s="47"/>
      <c r="I10" s="47"/>
      <c r="J10" s="47"/>
      <c r="K10" s="47"/>
      <c r="L10" s="47"/>
      <c r="M10" s="47"/>
      <c r="N10" s="47"/>
      <c r="O10" s="47"/>
      <c r="P10" s="47"/>
      <c r="Q10" s="47"/>
      <c r="R10" s="47"/>
      <c r="S10" s="47"/>
      <c r="T10" s="47"/>
      <c r="U10" s="47"/>
      <c r="V10" s="47"/>
      <c r="W10" s="47"/>
      <c r="X10" s="47"/>
      <c r="Y10" s="47"/>
      <c r="Z10" s="47"/>
      <c r="AA10" s="47"/>
      <c r="AB10" s="42"/>
      <c r="AC10" s="15"/>
      <c r="AD10" s="15"/>
      <c r="AE10" s="15"/>
      <c r="AF10" s="15"/>
      <c r="AG10" s="15"/>
      <c r="AH10" s="15"/>
      <c r="AI10" s="15"/>
      <c r="AJ10" s="15"/>
      <c r="AK10" s="15"/>
      <c r="AL10" s="15"/>
      <c r="AM10" s="15"/>
      <c r="AN10" s="15"/>
      <c r="AO10" s="15"/>
      <c r="AP10" s="15"/>
      <c r="AQ10" s="15"/>
      <c r="AR10" s="15"/>
      <c r="AS10" s="15"/>
      <c r="AT10" s="15"/>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c r="BY10" s="15"/>
      <c r="BZ10" s="15"/>
      <c r="CA10" s="15"/>
      <c r="CB10" s="15"/>
      <c r="CC10" s="15"/>
      <c r="CD10" s="15"/>
      <c r="CE10" s="15"/>
      <c r="CF10" s="15"/>
      <c r="CG10" s="15"/>
      <c r="CH10" s="15"/>
      <c r="CI10" s="15"/>
      <c r="CJ10" s="15"/>
      <c r="CK10" s="15"/>
      <c r="CL10" s="15"/>
      <c r="CM10" s="15"/>
      <c r="CN10" s="15"/>
      <c r="CO10" s="15"/>
      <c r="CP10" s="15"/>
      <c r="CQ10" s="15"/>
      <c r="CR10" s="15"/>
      <c r="CS10" s="15"/>
      <c r="CT10" s="15"/>
      <c r="CU10" s="15"/>
      <c r="CV10" s="15"/>
      <c r="CW10" s="15"/>
      <c r="CX10" s="15"/>
      <c r="CY10" s="15"/>
      <c r="CZ10" s="15"/>
      <c r="DA10" s="15"/>
      <c r="DB10" s="15"/>
      <c r="DC10" s="15"/>
      <c r="DD10" s="15"/>
      <c r="DE10" s="15"/>
      <c r="DF10" s="15"/>
      <c r="DG10" s="15"/>
      <c r="DH10" s="15"/>
      <c r="DI10" s="15"/>
      <c r="DJ10" s="15"/>
      <c r="DK10" s="15"/>
      <c r="DL10" s="15"/>
      <c r="DM10" s="15"/>
      <c r="DN10" s="15"/>
      <c r="DO10" s="15"/>
      <c r="DP10" s="15"/>
      <c r="DQ10" s="15"/>
      <c r="DR10" s="15"/>
      <c r="DS10" s="15"/>
      <c r="DT10" s="15"/>
      <c r="DU10" s="15"/>
      <c r="DV10" s="15"/>
      <c r="DW10" s="15"/>
      <c r="DX10" s="15"/>
      <c r="DY10" s="15"/>
      <c r="DZ10" s="15"/>
      <c r="EA10" s="15"/>
      <c r="EB10" s="15"/>
      <c r="EC10" s="15"/>
      <c r="ED10" s="15"/>
      <c r="EE10" s="15"/>
      <c r="EF10" s="15"/>
      <c r="EG10" s="15"/>
      <c r="EH10" s="15"/>
      <c r="EI10" s="15"/>
      <c r="EJ10" s="15"/>
      <c r="EK10" s="15"/>
      <c r="EL10" s="15"/>
      <c r="EM10" s="15"/>
      <c r="EN10" s="15"/>
      <c r="EO10" s="15"/>
      <c r="EP10" s="15"/>
      <c r="EQ10" s="15"/>
      <c r="ER10" s="15"/>
      <c r="ES10" s="15"/>
      <c r="ET10" s="15"/>
      <c r="EU10" s="15"/>
      <c r="EV10" s="15"/>
      <c r="EW10" s="15"/>
      <c r="EX10" s="15"/>
      <c r="EY10" s="15"/>
      <c r="EZ10" s="15"/>
      <c r="FA10" s="15"/>
      <c r="FB10" s="15"/>
      <c r="FC10" s="15"/>
      <c r="FD10" s="15"/>
      <c r="FE10" s="15"/>
      <c r="FF10" s="15"/>
      <c r="FG10" s="15"/>
      <c r="FH10" s="15"/>
      <c r="FI10" s="15"/>
      <c r="FJ10" s="15"/>
      <c r="FK10" s="15"/>
      <c r="FL10" s="15"/>
      <c r="FM10" s="15"/>
      <c r="FN10" s="15"/>
      <c r="FO10" s="15"/>
      <c r="FP10" s="15"/>
      <c r="FQ10" s="15"/>
      <c r="FR10" s="15"/>
      <c r="FS10" s="15"/>
      <c r="FT10" s="15"/>
      <c r="FU10" s="15"/>
      <c r="FV10" s="15"/>
      <c r="FW10" s="15"/>
      <c r="FX10" s="15"/>
      <c r="FY10" s="15"/>
      <c r="FZ10" s="15"/>
      <c r="GA10" s="15"/>
      <c r="GB10" s="15"/>
      <c r="GC10" s="15"/>
      <c r="GD10" s="15"/>
      <c r="GE10" s="15"/>
      <c r="GF10" s="15"/>
      <c r="GG10" s="15"/>
      <c r="GH10" s="15"/>
      <c r="GI10" s="15"/>
      <c r="GJ10" s="15"/>
      <c r="GK10" s="15"/>
      <c r="GL10" s="15"/>
      <c r="GM10" s="15"/>
      <c r="GN10" s="15"/>
      <c r="GO10" s="15"/>
      <c r="GP10" s="15"/>
      <c r="GQ10" s="15"/>
      <c r="GR10" s="15"/>
      <c r="GS10" s="15"/>
      <c r="GT10" s="15"/>
      <c r="GU10" s="15"/>
      <c r="GV10" s="15"/>
      <c r="GW10" s="15"/>
      <c r="GX10" s="15"/>
      <c r="GY10" s="15"/>
      <c r="GZ10" s="15"/>
      <c r="HA10" s="15"/>
      <c r="HB10" s="15"/>
      <c r="HC10" s="15"/>
      <c r="HD10" s="15"/>
      <c r="HE10" s="15"/>
      <c r="HF10" s="15"/>
      <c r="HG10" s="15"/>
      <c r="HH10" s="15"/>
      <c r="HI10" s="15"/>
      <c r="HJ10" s="15"/>
      <c r="HK10" s="15"/>
      <c r="HL10" s="15"/>
      <c r="HM10" s="15"/>
      <c r="HN10" s="15"/>
      <c r="HO10" s="15"/>
      <c r="HP10" s="15"/>
      <c r="HQ10" s="15"/>
      <c r="HR10" s="15"/>
      <c r="HS10" s="15"/>
      <c r="HT10" s="15"/>
      <c r="HU10" s="15"/>
      <c r="HV10" s="15"/>
    </row>
    <row r="11" spans="1:230" customFormat="1">
      <c r="A11" s="42"/>
      <c r="B11" s="47"/>
      <c r="C11" s="300" t="s">
        <v>498</v>
      </c>
      <c r="D11" s="300"/>
      <c r="E11" s="300"/>
      <c r="F11" s="300"/>
      <c r="G11" s="300"/>
      <c r="H11" s="300"/>
      <c r="I11" s="300"/>
      <c r="J11" s="300"/>
      <c r="K11" s="47"/>
      <c r="L11" s="47"/>
      <c r="M11" s="47"/>
      <c r="N11" s="47"/>
      <c r="O11" s="47"/>
      <c r="P11" s="47"/>
      <c r="Q11" s="47"/>
      <c r="R11" s="47"/>
      <c r="S11" s="47"/>
      <c r="T11" s="47"/>
      <c r="U11" s="47"/>
      <c r="V11" s="47"/>
      <c r="W11" s="47"/>
      <c r="X11" s="47"/>
      <c r="Y11" s="47"/>
      <c r="Z11" s="47"/>
      <c r="AA11" s="47"/>
      <c r="AB11" s="42"/>
      <c r="AC11" s="15"/>
      <c r="AD11" s="15"/>
      <c r="AE11" s="15"/>
      <c r="AF11" s="15"/>
      <c r="AG11" s="15"/>
      <c r="AH11" s="15"/>
      <c r="AI11" s="15"/>
      <c r="AJ11" s="15"/>
      <c r="AK11" s="15"/>
      <c r="AL11" s="15"/>
      <c r="AM11" s="15"/>
      <c r="AN11" s="15"/>
      <c r="AO11" s="15"/>
      <c r="AP11" s="15"/>
      <c r="AQ11" s="15"/>
      <c r="AR11" s="15"/>
      <c r="AS11" s="15"/>
      <c r="AT11" s="15"/>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c r="BY11" s="15"/>
      <c r="BZ11" s="15"/>
      <c r="CA11" s="15"/>
      <c r="CB11" s="15"/>
      <c r="CC11" s="15"/>
      <c r="CD11" s="15"/>
      <c r="CE11" s="15"/>
      <c r="CF11" s="15"/>
      <c r="CG11" s="15"/>
      <c r="CH11" s="15"/>
      <c r="CI11" s="15"/>
      <c r="CJ11" s="15"/>
      <c r="CK11" s="15"/>
      <c r="CL11" s="15"/>
      <c r="CM11" s="15"/>
      <c r="CN11" s="15"/>
      <c r="CO11" s="15"/>
      <c r="CP11" s="15"/>
      <c r="CQ11" s="15"/>
      <c r="CR11" s="15"/>
      <c r="CS11" s="15"/>
      <c r="CT11" s="15"/>
      <c r="CU11" s="15"/>
      <c r="CV11" s="15"/>
      <c r="CW11" s="15"/>
      <c r="CX11" s="15"/>
      <c r="CY11" s="15"/>
      <c r="CZ11" s="15"/>
      <c r="DA11" s="15"/>
      <c r="DB11" s="15"/>
      <c r="DC11" s="15"/>
      <c r="DD11" s="15"/>
      <c r="DE11" s="15"/>
      <c r="DF11" s="15"/>
      <c r="DG11" s="15"/>
      <c r="DH11" s="15"/>
      <c r="DI11" s="15"/>
      <c r="DJ11" s="15"/>
      <c r="DK11" s="15"/>
      <c r="DL11" s="15"/>
      <c r="DM11" s="15"/>
      <c r="DN11" s="15"/>
      <c r="DO11" s="15"/>
      <c r="DP11" s="15"/>
      <c r="DQ11" s="15"/>
      <c r="DR11" s="15"/>
      <c r="DS11" s="15"/>
      <c r="DT11" s="15"/>
      <c r="DU11" s="15"/>
      <c r="DV11" s="15"/>
      <c r="DW11" s="15"/>
      <c r="DX11" s="15"/>
      <c r="DY11" s="15"/>
      <c r="DZ11" s="15"/>
      <c r="EA11" s="15"/>
      <c r="EB11" s="15"/>
      <c r="EC11" s="15"/>
      <c r="ED11" s="15"/>
      <c r="EE11" s="15"/>
      <c r="EF11" s="15"/>
      <c r="EG11" s="15"/>
      <c r="EH11" s="15"/>
      <c r="EI11" s="15"/>
      <c r="EJ11" s="15"/>
      <c r="EK11" s="15"/>
      <c r="EL11" s="15"/>
      <c r="EM11" s="15"/>
      <c r="EN11" s="15"/>
      <c r="EO11" s="15"/>
      <c r="EP11" s="15"/>
      <c r="EQ11" s="15"/>
      <c r="ER11" s="15"/>
      <c r="ES11" s="15"/>
      <c r="ET11" s="15"/>
      <c r="EU11" s="15"/>
      <c r="EV11" s="15"/>
      <c r="EW11" s="15"/>
      <c r="EX11" s="15"/>
      <c r="EY11" s="15"/>
      <c r="EZ11" s="15"/>
      <c r="FA11" s="15"/>
      <c r="FB11" s="15"/>
      <c r="FC11" s="15"/>
      <c r="FD11" s="15"/>
      <c r="FE11" s="15"/>
      <c r="FF11" s="15"/>
      <c r="FG11" s="15"/>
      <c r="FH11" s="15"/>
      <c r="FI11" s="15"/>
      <c r="FJ11" s="15"/>
      <c r="FK11" s="15"/>
      <c r="FL11" s="15"/>
      <c r="FM11" s="15"/>
      <c r="FN11" s="15"/>
      <c r="FO11" s="15"/>
      <c r="FP11" s="15"/>
      <c r="FQ11" s="15"/>
      <c r="FR11" s="15"/>
      <c r="FS11" s="15"/>
      <c r="FT11" s="15"/>
      <c r="FU11" s="15"/>
      <c r="FV11" s="15"/>
      <c r="FW11" s="15"/>
      <c r="FX11" s="15"/>
      <c r="FY11" s="15"/>
      <c r="FZ11" s="15"/>
      <c r="GA11" s="15"/>
      <c r="GB11" s="15"/>
      <c r="GC11" s="15"/>
      <c r="GD11" s="15"/>
      <c r="GE11" s="15"/>
      <c r="GF11" s="15"/>
      <c r="GG11" s="15"/>
      <c r="GH11" s="15"/>
      <c r="GI11" s="15"/>
      <c r="GJ11" s="15"/>
      <c r="GK11" s="15"/>
      <c r="GL11" s="15"/>
      <c r="GM11" s="15"/>
      <c r="GN11" s="15"/>
      <c r="GO11" s="15"/>
      <c r="GP11" s="15"/>
      <c r="GQ11" s="15"/>
      <c r="GR11" s="15"/>
      <c r="GS11" s="15"/>
      <c r="GT11" s="15"/>
      <c r="GU11" s="15"/>
      <c r="GV11" s="15"/>
      <c r="GW11" s="15"/>
      <c r="GX11" s="15"/>
      <c r="GY11" s="15"/>
      <c r="GZ11" s="15"/>
      <c r="HA11" s="15"/>
      <c r="HB11" s="15"/>
      <c r="HC11" s="15"/>
      <c r="HD11" s="15"/>
      <c r="HE11" s="15"/>
      <c r="HF11" s="15"/>
      <c r="HG11" s="15"/>
      <c r="HH11" s="15"/>
      <c r="HI11" s="15"/>
      <c r="HJ11" s="15"/>
      <c r="HK11" s="15"/>
      <c r="HL11" s="15"/>
      <c r="HM11" s="15"/>
      <c r="HN11" s="15"/>
      <c r="HO11" s="15"/>
      <c r="HP11" s="15"/>
      <c r="HQ11" s="15"/>
      <c r="HR11" s="15"/>
      <c r="HS11" s="15"/>
      <c r="HT11" s="15"/>
      <c r="HU11" s="15"/>
      <c r="HV11" s="15"/>
    </row>
    <row r="12" spans="1:230" customFormat="1">
      <c r="A12" s="42"/>
      <c r="B12" s="47"/>
      <c r="C12" s="301"/>
      <c r="D12" s="301"/>
      <c r="E12" s="301"/>
      <c r="F12" s="301"/>
      <c r="G12" s="301"/>
      <c r="H12" s="301"/>
      <c r="I12" s="301"/>
      <c r="J12" s="301"/>
      <c r="K12" s="47"/>
      <c r="L12" s="47"/>
      <c r="M12" s="47"/>
      <c r="N12" s="47"/>
      <c r="O12" s="47"/>
      <c r="P12" s="47"/>
      <c r="Q12" s="47"/>
      <c r="R12" s="47"/>
      <c r="S12" s="47"/>
      <c r="T12" s="47"/>
      <c r="U12" s="47"/>
      <c r="V12" s="47"/>
      <c r="W12" s="47"/>
      <c r="X12" s="47"/>
      <c r="Y12" s="47"/>
      <c r="Z12" s="47"/>
      <c r="AA12" s="47"/>
      <c r="AB12" s="42"/>
      <c r="AC12" s="15"/>
      <c r="AD12" s="15"/>
      <c r="AE12" s="15"/>
      <c r="AF12" s="15"/>
      <c r="AG12" s="15"/>
      <c r="AH12" s="15"/>
      <c r="AI12" s="15"/>
      <c r="AJ12" s="15"/>
      <c r="AK12" s="15"/>
      <c r="AL12" s="15"/>
      <c r="AM12" s="15"/>
      <c r="AN12" s="15"/>
      <c r="AO12" s="15"/>
      <c r="AP12" s="15"/>
      <c r="AQ12" s="15"/>
      <c r="AR12" s="15"/>
      <c r="AS12" s="15"/>
      <c r="AT12" s="15"/>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c r="CC12" s="15"/>
      <c r="CD12" s="15"/>
      <c r="CE12" s="15"/>
      <c r="CF12" s="15"/>
      <c r="CG12" s="15"/>
      <c r="CH12" s="15"/>
      <c r="CI12" s="15"/>
      <c r="CJ12" s="15"/>
      <c r="CK12" s="15"/>
      <c r="CL12" s="15"/>
      <c r="CM12" s="15"/>
      <c r="CN12" s="15"/>
      <c r="CO12" s="15"/>
      <c r="CP12" s="15"/>
      <c r="CQ12" s="15"/>
      <c r="CR12" s="15"/>
      <c r="CS12" s="15"/>
      <c r="CT12" s="15"/>
      <c r="CU12" s="15"/>
      <c r="CV12" s="15"/>
      <c r="CW12" s="15"/>
      <c r="CX12" s="15"/>
      <c r="CY12" s="15"/>
      <c r="CZ12" s="15"/>
      <c r="DA12" s="15"/>
      <c r="DB12" s="15"/>
      <c r="DC12" s="15"/>
      <c r="DD12" s="15"/>
      <c r="DE12" s="15"/>
      <c r="DF12" s="15"/>
      <c r="DG12" s="15"/>
      <c r="DH12" s="15"/>
      <c r="DI12" s="15"/>
      <c r="DJ12" s="15"/>
      <c r="DK12" s="15"/>
      <c r="DL12" s="15"/>
      <c r="DM12" s="15"/>
      <c r="DN12" s="15"/>
      <c r="DO12" s="15"/>
      <c r="DP12" s="15"/>
      <c r="DQ12" s="15"/>
      <c r="DR12" s="15"/>
      <c r="DS12" s="15"/>
      <c r="DT12" s="15"/>
      <c r="DU12" s="15"/>
      <c r="DV12" s="15"/>
      <c r="DW12" s="15"/>
      <c r="DX12" s="15"/>
      <c r="DY12" s="15"/>
      <c r="DZ12" s="15"/>
      <c r="EA12" s="15"/>
      <c r="EB12" s="15"/>
      <c r="EC12" s="15"/>
      <c r="ED12" s="15"/>
      <c r="EE12" s="15"/>
      <c r="EF12" s="15"/>
      <c r="EG12" s="15"/>
      <c r="EH12" s="15"/>
      <c r="EI12" s="15"/>
      <c r="EJ12" s="15"/>
      <c r="EK12" s="15"/>
      <c r="EL12" s="15"/>
      <c r="EM12" s="15"/>
      <c r="EN12" s="15"/>
      <c r="EO12" s="15"/>
      <c r="EP12" s="15"/>
      <c r="EQ12" s="15"/>
      <c r="ER12" s="15"/>
      <c r="ES12" s="15"/>
      <c r="ET12" s="15"/>
      <c r="EU12" s="15"/>
      <c r="EV12" s="15"/>
      <c r="EW12" s="15"/>
      <c r="EX12" s="15"/>
      <c r="EY12" s="15"/>
      <c r="EZ12" s="15"/>
      <c r="FA12" s="15"/>
      <c r="FB12" s="15"/>
      <c r="FC12" s="15"/>
      <c r="FD12" s="15"/>
      <c r="FE12" s="15"/>
      <c r="FF12" s="15"/>
      <c r="FG12" s="15"/>
      <c r="FH12" s="15"/>
      <c r="FI12" s="15"/>
      <c r="FJ12" s="15"/>
      <c r="FK12" s="15"/>
      <c r="FL12" s="15"/>
      <c r="FM12" s="15"/>
      <c r="FN12" s="15"/>
      <c r="FO12" s="15"/>
      <c r="FP12" s="15"/>
      <c r="FQ12" s="15"/>
      <c r="FR12" s="15"/>
      <c r="FS12" s="15"/>
      <c r="FT12" s="15"/>
      <c r="FU12" s="15"/>
      <c r="FV12" s="15"/>
      <c r="FW12" s="15"/>
      <c r="FX12" s="15"/>
      <c r="FY12" s="15"/>
      <c r="FZ12" s="15"/>
      <c r="GA12" s="15"/>
      <c r="GB12" s="15"/>
      <c r="GC12" s="15"/>
      <c r="GD12" s="15"/>
      <c r="GE12" s="15"/>
      <c r="GF12" s="15"/>
      <c r="GG12" s="15"/>
      <c r="GH12" s="15"/>
      <c r="GI12" s="15"/>
      <c r="GJ12" s="15"/>
      <c r="GK12" s="15"/>
      <c r="GL12" s="15"/>
      <c r="GM12" s="15"/>
      <c r="GN12" s="15"/>
      <c r="GO12" s="15"/>
      <c r="GP12" s="15"/>
      <c r="GQ12" s="15"/>
      <c r="GR12" s="15"/>
      <c r="GS12" s="15"/>
      <c r="GT12" s="15"/>
      <c r="GU12" s="15"/>
      <c r="GV12" s="15"/>
      <c r="GW12" s="15"/>
      <c r="GX12" s="15"/>
      <c r="GY12" s="15"/>
      <c r="GZ12" s="15"/>
      <c r="HA12" s="15"/>
      <c r="HB12" s="15"/>
      <c r="HC12" s="15"/>
      <c r="HD12" s="15"/>
      <c r="HE12" s="15"/>
      <c r="HF12" s="15"/>
      <c r="HG12" s="15"/>
      <c r="HH12" s="15"/>
      <c r="HI12" s="15"/>
      <c r="HJ12" s="15"/>
      <c r="HK12" s="15"/>
      <c r="HL12" s="15"/>
      <c r="HM12" s="15"/>
      <c r="HN12" s="15"/>
      <c r="HO12" s="15"/>
      <c r="HP12" s="15"/>
      <c r="HQ12" s="15"/>
      <c r="HR12" s="15"/>
      <c r="HS12" s="15"/>
      <c r="HT12" s="15"/>
      <c r="HU12" s="15"/>
      <c r="HV12" s="15"/>
    </row>
    <row r="13" spans="1:230" customFormat="1">
      <c r="A13" s="42"/>
      <c r="B13" s="47"/>
      <c r="C13" s="47"/>
      <c r="D13" s="47"/>
      <c r="E13" s="47"/>
      <c r="F13" s="47"/>
      <c r="G13" s="47"/>
      <c r="H13" s="47"/>
      <c r="I13" s="47"/>
      <c r="J13" s="47"/>
      <c r="K13" s="47"/>
      <c r="L13" s="47"/>
      <c r="M13" s="47"/>
      <c r="N13" s="47"/>
      <c r="O13" s="47"/>
      <c r="P13" s="47"/>
      <c r="Q13" s="47"/>
      <c r="R13" s="47"/>
      <c r="S13" s="47"/>
      <c r="T13" s="47"/>
      <c r="U13" s="47"/>
      <c r="V13" s="47"/>
      <c r="W13" s="47"/>
      <c r="X13" s="47"/>
      <c r="Y13" s="47"/>
      <c r="Z13" s="47"/>
      <c r="AA13" s="47"/>
      <c r="AB13" s="42"/>
      <c r="AC13" s="15"/>
      <c r="AD13" s="15"/>
      <c r="AE13" s="15"/>
      <c r="AF13" s="15"/>
      <c r="AG13" s="15"/>
      <c r="AH13" s="15"/>
      <c r="AI13" s="15"/>
      <c r="AJ13" s="15"/>
      <c r="AK13" s="15"/>
      <c r="AL13" s="15"/>
      <c r="AM13" s="15"/>
      <c r="AN13" s="15"/>
      <c r="AO13" s="15"/>
      <c r="AP13" s="15"/>
      <c r="AQ13" s="15"/>
      <c r="AR13" s="15"/>
      <c r="AS13" s="15"/>
      <c r="AT13" s="15"/>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c r="BY13" s="15"/>
      <c r="BZ13" s="15"/>
      <c r="CA13" s="15"/>
      <c r="CB13" s="15"/>
      <c r="CC13" s="15"/>
      <c r="CD13" s="15"/>
      <c r="CE13" s="15"/>
      <c r="CF13" s="15"/>
      <c r="CG13" s="15"/>
      <c r="CH13" s="15"/>
      <c r="CI13" s="15"/>
      <c r="CJ13" s="15"/>
      <c r="CK13" s="15"/>
      <c r="CL13" s="15"/>
      <c r="CM13" s="15"/>
      <c r="CN13" s="15"/>
      <c r="CO13" s="15"/>
      <c r="CP13" s="15"/>
      <c r="CQ13" s="15"/>
      <c r="CR13" s="15"/>
      <c r="CS13" s="15"/>
      <c r="CT13" s="15"/>
      <c r="CU13" s="15"/>
      <c r="CV13" s="15"/>
      <c r="CW13" s="15"/>
      <c r="CX13" s="15"/>
      <c r="CY13" s="15"/>
      <c r="CZ13" s="15"/>
      <c r="DA13" s="15"/>
      <c r="DB13" s="15"/>
      <c r="DC13" s="15"/>
      <c r="DD13" s="15"/>
      <c r="DE13" s="15"/>
      <c r="DF13" s="15"/>
      <c r="DG13" s="15"/>
      <c r="DH13" s="15"/>
      <c r="DI13" s="15"/>
      <c r="DJ13" s="15"/>
      <c r="DK13" s="15"/>
      <c r="DL13" s="15"/>
      <c r="DM13" s="15"/>
      <c r="DN13" s="15"/>
      <c r="DO13" s="15"/>
      <c r="DP13" s="15"/>
      <c r="DQ13" s="15"/>
      <c r="DR13" s="15"/>
      <c r="DS13" s="15"/>
      <c r="DT13" s="15"/>
      <c r="DU13" s="15"/>
      <c r="DV13" s="15"/>
      <c r="DW13" s="15"/>
      <c r="DX13" s="15"/>
      <c r="DY13" s="15"/>
      <c r="DZ13" s="15"/>
      <c r="EA13" s="15"/>
      <c r="EB13" s="15"/>
      <c r="EC13" s="15"/>
      <c r="ED13" s="15"/>
      <c r="EE13" s="15"/>
      <c r="EF13" s="15"/>
      <c r="EG13" s="15"/>
      <c r="EH13" s="15"/>
      <c r="EI13" s="15"/>
      <c r="EJ13" s="15"/>
      <c r="EK13" s="15"/>
      <c r="EL13" s="15"/>
      <c r="EM13" s="15"/>
      <c r="EN13" s="15"/>
      <c r="EO13" s="15"/>
      <c r="EP13" s="15"/>
      <c r="EQ13" s="15"/>
      <c r="ER13" s="15"/>
      <c r="ES13" s="15"/>
      <c r="ET13" s="15"/>
      <c r="EU13" s="15"/>
      <c r="EV13" s="15"/>
      <c r="EW13" s="15"/>
      <c r="EX13" s="15"/>
      <c r="EY13" s="15"/>
      <c r="EZ13" s="15"/>
      <c r="FA13" s="15"/>
      <c r="FB13" s="15"/>
      <c r="FC13" s="15"/>
      <c r="FD13" s="15"/>
      <c r="FE13" s="15"/>
      <c r="FF13" s="15"/>
      <c r="FG13" s="15"/>
      <c r="FH13" s="15"/>
      <c r="FI13" s="15"/>
      <c r="FJ13" s="15"/>
      <c r="FK13" s="15"/>
      <c r="FL13" s="15"/>
      <c r="FM13" s="15"/>
      <c r="FN13" s="15"/>
      <c r="FO13" s="15"/>
      <c r="FP13" s="15"/>
      <c r="FQ13" s="15"/>
      <c r="FR13" s="15"/>
      <c r="FS13" s="15"/>
      <c r="FT13" s="15"/>
      <c r="FU13" s="15"/>
      <c r="FV13" s="15"/>
      <c r="FW13" s="15"/>
      <c r="FX13" s="15"/>
      <c r="FY13" s="15"/>
      <c r="FZ13" s="15"/>
      <c r="GA13" s="15"/>
      <c r="GB13" s="15"/>
      <c r="GC13" s="15"/>
      <c r="GD13" s="15"/>
      <c r="GE13" s="15"/>
      <c r="GF13" s="15"/>
      <c r="GG13" s="15"/>
      <c r="GH13" s="15"/>
      <c r="GI13" s="15"/>
      <c r="GJ13" s="15"/>
      <c r="GK13" s="15"/>
      <c r="GL13" s="15"/>
      <c r="GM13" s="15"/>
      <c r="GN13" s="15"/>
      <c r="GO13" s="15"/>
      <c r="GP13" s="15"/>
      <c r="GQ13" s="15"/>
      <c r="GR13" s="15"/>
      <c r="GS13" s="15"/>
      <c r="GT13" s="15"/>
      <c r="GU13" s="15"/>
      <c r="GV13" s="15"/>
      <c r="GW13" s="15"/>
      <c r="GX13" s="15"/>
      <c r="GY13" s="15"/>
      <c r="GZ13" s="15"/>
      <c r="HA13" s="15"/>
      <c r="HB13" s="15"/>
      <c r="HC13" s="15"/>
      <c r="HD13" s="15"/>
      <c r="HE13" s="15"/>
      <c r="HF13" s="15"/>
      <c r="HG13" s="15"/>
      <c r="HH13" s="15"/>
      <c r="HI13" s="15"/>
      <c r="HJ13" s="15"/>
      <c r="HK13" s="15"/>
      <c r="HL13" s="15"/>
      <c r="HM13" s="15"/>
      <c r="HN13" s="15"/>
      <c r="HO13" s="15"/>
      <c r="HP13" s="15"/>
      <c r="HQ13" s="15"/>
      <c r="HR13" s="15"/>
      <c r="HS13" s="15"/>
      <c r="HT13" s="15"/>
      <c r="HU13" s="15"/>
      <c r="HV13" s="15"/>
    </row>
    <row r="14" spans="1:230" customFormat="1">
      <c r="A14" s="42"/>
      <c r="B14" s="47"/>
      <c r="C14" s="47"/>
      <c r="D14" s="47"/>
      <c r="E14" s="47"/>
      <c r="F14" s="47"/>
      <c r="G14" s="47"/>
      <c r="H14" s="47"/>
      <c r="I14" s="47"/>
      <c r="J14" s="47"/>
      <c r="K14" s="47"/>
      <c r="L14" s="47"/>
      <c r="M14" s="47"/>
      <c r="N14" s="47"/>
      <c r="O14" s="47"/>
      <c r="P14" s="47"/>
      <c r="Q14" s="47"/>
      <c r="R14" s="47"/>
      <c r="S14" s="47"/>
      <c r="T14" s="47"/>
      <c r="U14" s="47"/>
      <c r="V14" s="47"/>
      <c r="W14" s="47"/>
      <c r="X14" s="47"/>
      <c r="Y14" s="47"/>
      <c r="Z14" s="47"/>
      <c r="AA14" s="47"/>
      <c r="AB14" s="42"/>
      <c r="AC14" s="15"/>
      <c r="AD14" s="15"/>
      <c r="AE14" s="15"/>
      <c r="AF14" s="15"/>
      <c r="AG14" s="15"/>
      <c r="AH14" s="15"/>
      <c r="AI14" s="15"/>
      <c r="AJ14" s="15"/>
      <c r="AK14" s="15"/>
      <c r="AL14" s="15"/>
      <c r="AM14" s="15"/>
      <c r="AN14" s="15"/>
      <c r="AO14" s="15"/>
      <c r="AP14" s="15"/>
      <c r="AQ14" s="15"/>
      <c r="AR14" s="15"/>
      <c r="AS14" s="15"/>
      <c r="AT14" s="15"/>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c r="BY14" s="15"/>
      <c r="BZ14" s="15"/>
      <c r="CA14" s="15"/>
      <c r="CB14" s="15"/>
      <c r="CC14" s="15"/>
      <c r="CD14" s="15"/>
      <c r="CE14" s="15"/>
      <c r="CF14" s="15"/>
      <c r="CG14" s="15"/>
      <c r="CH14" s="15"/>
      <c r="CI14" s="15"/>
      <c r="CJ14" s="15"/>
      <c r="CK14" s="15"/>
      <c r="CL14" s="15"/>
      <c r="CM14" s="15"/>
      <c r="CN14" s="15"/>
      <c r="CO14" s="15"/>
      <c r="CP14" s="15"/>
      <c r="CQ14" s="15"/>
      <c r="CR14" s="15"/>
      <c r="CS14" s="15"/>
      <c r="CT14" s="15"/>
      <c r="CU14" s="15"/>
      <c r="CV14" s="15"/>
      <c r="CW14" s="15"/>
      <c r="CX14" s="15"/>
      <c r="CY14" s="15"/>
      <c r="CZ14" s="15"/>
      <c r="DA14" s="15"/>
      <c r="DB14" s="15"/>
      <c r="DC14" s="15"/>
      <c r="DD14" s="15"/>
      <c r="DE14" s="15"/>
      <c r="DF14" s="15"/>
      <c r="DG14" s="15"/>
      <c r="DH14" s="15"/>
      <c r="DI14" s="15"/>
      <c r="DJ14" s="15"/>
      <c r="DK14" s="15"/>
      <c r="DL14" s="15"/>
      <c r="DM14" s="15"/>
      <c r="DN14" s="15"/>
      <c r="DO14" s="15"/>
      <c r="DP14" s="15"/>
      <c r="DQ14" s="15"/>
      <c r="DR14" s="15"/>
      <c r="DS14" s="15"/>
      <c r="DT14" s="15"/>
      <c r="DU14" s="15"/>
      <c r="DV14" s="15"/>
      <c r="DW14" s="15"/>
      <c r="DX14" s="15"/>
      <c r="DY14" s="15"/>
      <c r="DZ14" s="15"/>
      <c r="EA14" s="15"/>
      <c r="EB14" s="15"/>
      <c r="EC14" s="15"/>
      <c r="ED14" s="15"/>
      <c r="EE14" s="15"/>
      <c r="EF14" s="15"/>
      <c r="EG14" s="15"/>
      <c r="EH14" s="15"/>
      <c r="EI14" s="15"/>
      <c r="EJ14" s="15"/>
      <c r="EK14" s="15"/>
      <c r="EL14" s="15"/>
      <c r="EM14" s="15"/>
      <c r="EN14" s="15"/>
      <c r="EO14" s="15"/>
      <c r="EP14" s="15"/>
      <c r="EQ14" s="15"/>
      <c r="ER14" s="15"/>
      <c r="ES14" s="15"/>
      <c r="ET14" s="15"/>
      <c r="EU14" s="15"/>
      <c r="EV14" s="15"/>
      <c r="EW14" s="15"/>
      <c r="EX14" s="15"/>
      <c r="EY14" s="15"/>
      <c r="EZ14" s="15"/>
      <c r="FA14" s="15"/>
      <c r="FB14" s="15"/>
      <c r="FC14" s="15"/>
      <c r="FD14" s="15"/>
      <c r="FE14" s="15"/>
      <c r="FF14" s="15"/>
      <c r="FG14" s="15"/>
      <c r="FH14" s="15"/>
      <c r="FI14" s="15"/>
      <c r="FJ14" s="15"/>
      <c r="FK14" s="15"/>
      <c r="FL14" s="15"/>
      <c r="FM14" s="15"/>
      <c r="FN14" s="15"/>
      <c r="FO14" s="15"/>
      <c r="FP14" s="15"/>
      <c r="FQ14" s="15"/>
      <c r="FR14" s="15"/>
      <c r="FS14" s="15"/>
      <c r="FT14" s="15"/>
      <c r="FU14" s="15"/>
      <c r="FV14" s="15"/>
      <c r="FW14" s="15"/>
      <c r="FX14" s="15"/>
      <c r="FY14" s="15"/>
      <c r="FZ14" s="15"/>
      <c r="GA14" s="15"/>
      <c r="GB14" s="15"/>
      <c r="GC14" s="15"/>
      <c r="GD14" s="15"/>
      <c r="GE14" s="15"/>
      <c r="GF14" s="15"/>
      <c r="GG14" s="15"/>
      <c r="GH14" s="15"/>
      <c r="GI14" s="15"/>
      <c r="GJ14" s="15"/>
      <c r="GK14" s="15"/>
      <c r="GL14" s="15"/>
      <c r="GM14" s="15"/>
      <c r="GN14" s="15"/>
      <c r="GO14" s="15"/>
      <c r="GP14" s="15"/>
      <c r="GQ14" s="15"/>
      <c r="GR14" s="15"/>
      <c r="GS14" s="15"/>
      <c r="GT14" s="15"/>
      <c r="GU14" s="15"/>
      <c r="GV14" s="15"/>
      <c r="GW14" s="15"/>
      <c r="GX14" s="15"/>
      <c r="GY14" s="15"/>
      <c r="GZ14" s="15"/>
      <c r="HA14" s="15"/>
      <c r="HB14" s="15"/>
      <c r="HC14" s="15"/>
      <c r="HD14" s="15"/>
      <c r="HE14" s="15"/>
      <c r="HF14" s="15"/>
      <c r="HG14" s="15"/>
      <c r="HH14" s="15"/>
      <c r="HI14" s="15"/>
      <c r="HJ14" s="15"/>
      <c r="HK14" s="15"/>
      <c r="HL14" s="15"/>
      <c r="HM14" s="15"/>
      <c r="HN14" s="15"/>
      <c r="HO14" s="15"/>
      <c r="HP14" s="15"/>
      <c r="HQ14" s="15"/>
      <c r="HR14" s="15"/>
      <c r="HS14" s="15"/>
      <c r="HT14" s="15"/>
      <c r="HU14" s="15"/>
      <c r="HV14" s="15"/>
    </row>
    <row r="15" spans="1:230" ht="11.25" customHeight="1">
      <c r="A15" s="42"/>
      <c r="B15" s="15"/>
      <c r="C15" s="15"/>
      <c r="D15" s="15"/>
      <c r="E15" s="15"/>
      <c r="F15" s="15"/>
      <c r="G15" s="15"/>
      <c r="H15" s="15"/>
      <c r="I15" s="15"/>
      <c r="J15" s="15"/>
      <c r="K15" s="15"/>
      <c r="L15" s="15"/>
      <c r="M15" s="15"/>
      <c r="N15" s="15"/>
      <c r="O15" s="15"/>
      <c r="P15" s="15"/>
      <c r="Q15" s="15"/>
      <c r="R15" s="16"/>
      <c r="S15" s="15"/>
      <c r="T15" s="15"/>
      <c r="U15" s="15"/>
      <c r="V15" s="17"/>
      <c r="AB15" s="42"/>
      <c r="AD15" s="71"/>
      <c r="AE15" s="72"/>
      <c r="AF15" s="21"/>
      <c r="AG15" s="21"/>
      <c r="AH15" s="37"/>
      <c r="AI15" s="21"/>
      <c r="AJ15" s="21"/>
      <c r="AK15" s="21"/>
      <c r="AL15" s="21"/>
      <c r="AM15" s="21"/>
      <c r="AN15" s="21"/>
      <c r="AO15" s="21"/>
      <c r="AP15" s="21"/>
      <c r="AQ15" s="21"/>
      <c r="AR15" s="21"/>
      <c r="AS15" s="21"/>
      <c r="AT15" s="21"/>
      <c r="AU15" s="21"/>
      <c r="AV15" s="37"/>
      <c r="AW15" s="37"/>
      <c r="AX15" s="37"/>
    </row>
    <row r="16" spans="1:230" customFormat="1">
      <c r="A16" s="42"/>
      <c r="B16" s="47"/>
      <c r="C16" s="47"/>
      <c r="D16" s="47"/>
      <c r="E16" s="47"/>
      <c r="F16" s="47"/>
      <c r="G16" s="47"/>
      <c r="H16" s="47"/>
      <c r="I16" s="47"/>
      <c r="J16" s="47"/>
      <c r="K16" s="47"/>
      <c r="L16" s="47"/>
      <c r="M16" s="47"/>
      <c r="N16" s="47"/>
      <c r="O16" s="47"/>
      <c r="P16" s="47"/>
      <c r="Q16" s="47"/>
      <c r="R16" s="47"/>
      <c r="S16" s="47"/>
      <c r="T16" s="47"/>
      <c r="U16" s="47"/>
      <c r="V16" s="47"/>
      <c r="W16" s="47"/>
      <c r="X16" s="47"/>
      <c r="Y16" s="47"/>
      <c r="Z16" s="47"/>
      <c r="AA16" s="47"/>
      <c r="AB16" s="42"/>
      <c r="AC16" s="15"/>
      <c r="AD16" s="15"/>
      <c r="AE16" s="15"/>
      <c r="AF16" s="15"/>
      <c r="AG16" s="15"/>
      <c r="AH16" s="15"/>
      <c r="AI16" s="15"/>
      <c r="AJ16" s="15"/>
      <c r="AK16" s="15"/>
      <c r="AL16" s="15"/>
      <c r="AM16" s="15"/>
      <c r="AN16" s="15"/>
      <c r="AO16" s="15"/>
      <c r="AP16" s="15"/>
      <c r="AQ16" s="15"/>
      <c r="AR16" s="15"/>
      <c r="AS16" s="15"/>
      <c r="AT16" s="15"/>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c r="BY16" s="15"/>
      <c r="BZ16" s="15"/>
      <c r="CA16" s="15"/>
      <c r="CB16" s="15"/>
      <c r="CC16" s="15"/>
      <c r="CD16" s="15"/>
      <c r="CE16" s="15"/>
      <c r="CF16" s="15"/>
      <c r="CG16" s="15"/>
      <c r="CH16" s="15"/>
      <c r="CI16" s="15"/>
      <c r="CJ16" s="15"/>
      <c r="CK16" s="15"/>
      <c r="CL16" s="15"/>
      <c r="CM16" s="15"/>
      <c r="CN16" s="15"/>
      <c r="CO16" s="15"/>
      <c r="CP16" s="15"/>
      <c r="CQ16" s="15"/>
      <c r="CR16" s="15"/>
      <c r="CS16" s="15"/>
      <c r="CT16" s="15"/>
      <c r="CU16" s="15"/>
      <c r="CV16" s="15"/>
      <c r="CW16" s="15"/>
      <c r="CX16" s="15"/>
      <c r="CY16" s="15"/>
      <c r="CZ16" s="15"/>
      <c r="DA16" s="15"/>
      <c r="DB16" s="15"/>
      <c r="DC16" s="15"/>
      <c r="DD16" s="15"/>
      <c r="DE16" s="15"/>
      <c r="DF16" s="15"/>
      <c r="DG16" s="15"/>
      <c r="DH16" s="15"/>
      <c r="DI16" s="15"/>
      <c r="DJ16" s="15"/>
      <c r="DK16" s="15"/>
      <c r="DL16" s="15"/>
      <c r="DM16" s="15"/>
      <c r="DN16" s="15"/>
      <c r="DO16" s="15"/>
      <c r="DP16" s="15"/>
      <c r="DQ16" s="15"/>
      <c r="DR16" s="15"/>
      <c r="DS16" s="15"/>
      <c r="DT16" s="15"/>
      <c r="DU16" s="15"/>
      <c r="DV16" s="15"/>
      <c r="DW16" s="15"/>
      <c r="DX16" s="15"/>
      <c r="DY16" s="15"/>
      <c r="DZ16" s="15"/>
      <c r="EA16" s="15"/>
      <c r="EB16" s="15"/>
      <c r="EC16" s="15"/>
      <c r="ED16" s="15"/>
      <c r="EE16" s="15"/>
      <c r="EF16" s="15"/>
      <c r="EG16" s="15"/>
      <c r="EH16" s="15"/>
      <c r="EI16" s="15"/>
      <c r="EJ16" s="15"/>
      <c r="EK16" s="15"/>
      <c r="EL16" s="15"/>
      <c r="EM16" s="15"/>
      <c r="EN16" s="15"/>
      <c r="EO16" s="15"/>
      <c r="EP16" s="15"/>
      <c r="EQ16" s="15"/>
      <c r="ER16" s="15"/>
      <c r="ES16" s="15"/>
      <c r="ET16" s="15"/>
      <c r="EU16" s="15"/>
      <c r="EV16" s="15"/>
      <c r="EW16" s="15"/>
      <c r="EX16" s="15"/>
      <c r="EY16" s="15"/>
      <c r="EZ16" s="15"/>
      <c r="FA16" s="15"/>
      <c r="FB16" s="15"/>
      <c r="FC16" s="15"/>
      <c r="FD16" s="15"/>
      <c r="FE16" s="15"/>
      <c r="FF16" s="15"/>
      <c r="FG16" s="15"/>
      <c r="FH16" s="15"/>
      <c r="FI16" s="15"/>
      <c r="FJ16" s="15"/>
      <c r="FK16" s="15"/>
      <c r="FL16" s="15"/>
      <c r="FM16" s="15"/>
      <c r="FN16" s="15"/>
      <c r="FO16" s="15"/>
      <c r="FP16" s="15"/>
      <c r="FQ16" s="15"/>
      <c r="FR16" s="15"/>
      <c r="FS16" s="15"/>
      <c r="FT16" s="15"/>
      <c r="FU16" s="15"/>
      <c r="FV16" s="15"/>
      <c r="FW16" s="15"/>
      <c r="FX16" s="15"/>
      <c r="FY16" s="15"/>
      <c r="FZ16" s="15"/>
      <c r="GA16" s="15"/>
      <c r="GB16" s="15"/>
      <c r="GC16" s="15"/>
      <c r="GD16" s="15"/>
      <c r="GE16" s="15"/>
      <c r="GF16" s="15"/>
      <c r="GG16" s="15"/>
      <c r="GH16" s="15"/>
      <c r="GI16" s="15"/>
      <c r="GJ16" s="15"/>
      <c r="GK16" s="15"/>
      <c r="GL16" s="15"/>
      <c r="GM16" s="15"/>
      <c r="GN16" s="15"/>
      <c r="GO16" s="15"/>
      <c r="GP16" s="15"/>
      <c r="GQ16" s="15"/>
      <c r="GR16" s="15"/>
      <c r="GS16" s="15"/>
      <c r="GT16" s="15"/>
      <c r="GU16" s="15"/>
      <c r="GV16" s="15"/>
      <c r="GW16" s="15"/>
      <c r="GX16" s="15"/>
      <c r="GY16" s="15"/>
      <c r="GZ16" s="15"/>
      <c r="HA16" s="15"/>
      <c r="HB16" s="15"/>
      <c r="HC16" s="15"/>
      <c r="HD16" s="15"/>
      <c r="HE16" s="15"/>
      <c r="HF16" s="15"/>
      <c r="HG16" s="15"/>
      <c r="HH16" s="15"/>
      <c r="HI16" s="15"/>
      <c r="HJ16" s="15"/>
      <c r="HK16" s="15"/>
      <c r="HL16" s="15"/>
      <c r="HM16" s="15"/>
      <c r="HN16" s="15"/>
      <c r="HO16" s="15"/>
      <c r="HP16" s="15"/>
      <c r="HQ16" s="15"/>
      <c r="HR16" s="15"/>
      <c r="HS16" s="15"/>
      <c r="HT16" s="15"/>
      <c r="HU16" s="15"/>
      <c r="HV16" s="15"/>
    </row>
    <row r="17" spans="1:230" customFormat="1" ht="21">
      <c r="A17" s="42"/>
      <c r="B17" s="47"/>
      <c r="C17" s="53" t="s">
        <v>36</v>
      </c>
      <c r="D17" s="47"/>
      <c r="E17" s="47"/>
      <c r="F17" s="47"/>
      <c r="G17" s="47"/>
      <c r="H17" s="304" t="s">
        <v>581</v>
      </c>
      <c r="I17" s="304"/>
      <c r="J17" s="304"/>
      <c r="K17" s="304"/>
      <c r="L17" s="304"/>
      <c r="M17" s="304"/>
      <c r="N17" s="47"/>
      <c r="O17" s="47"/>
      <c r="P17" s="47"/>
      <c r="Q17" s="47"/>
      <c r="R17" s="47"/>
      <c r="S17" s="47"/>
      <c r="T17" s="47"/>
      <c r="U17" s="47"/>
      <c r="V17" s="47"/>
      <c r="W17" s="47"/>
      <c r="X17" s="47"/>
      <c r="Y17" s="47"/>
      <c r="Z17" s="47"/>
      <c r="AA17" s="47"/>
      <c r="AB17" s="42"/>
      <c r="AC17" s="15"/>
      <c r="AD17" s="15"/>
      <c r="AE17" s="15"/>
      <c r="AF17" s="15"/>
      <c r="AG17" s="15"/>
      <c r="AH17" s="15"/>
      <c r="AI17" s="15"/>
      <c r="AJ17" s="15"/>
      <c r="AK17" s="15"/>
      <c r="AL17" s="15"/>
      <c r="AM17" s="15"/>
      <c r="AN17" s="15"/>
      <c r="AO17" s="15"/>
      <c r="AP17" s="15"/>
      <c r="AQ17" s="15"/>
      <c r="AR17" s="15"/>
      <c r="AS17" s="15"/>
      <c r="AT17" s="15"/>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c r="BY17" s="15"/>
      <c r="BZ17" s="15"/>
      <c r="CA17" s="15"/>
      <c r="CB17" s="15"/>
      <c r="CC17" s="15"/>
      <c r="CD17" s="15"/>
      <c r="CE17" s="15"/>
      <c r="CF17" s="15"/>
      <c r="CG17" s="15"/>
      <c r="CH17" s="15"/>
      <c r="CI17" s="15"/>
      <c r="CJ17" s="15"/>
      <c r="CK17" s="15"/>
      <c r="CL17" s="15"/>
      <c r="CM17" s="15"/>
      <c r="CN17" s="15"/>
      <c r="CO17" s="15"/>
      <c r="CP17" s="15"/>
      <c r="CQ17" s="15"/>
      <c r="CR17" s="15"/>
      <c r="CS17" s="15"/>
      <c r="CT17" s="15"/>
      <c r="CU17" s="15"/>
      <c r="CV17" s="15"/>
      <c r="CW17" s="15"/>
      <c r="CX17" s="15"/>
      <c r="CY17" s="15"/>
      <c r="CZ17" s="15"/>
      <c r="DA17" s="15"/>
      <c r="DB17" s="15"/>
      <c r="DC17" s="15"/>
      <c r="DD17" s="15"/>
      <c r="DE17" s="15"/>
      <c r="DF17" s="15"/>
      <c r="DG17" s="15"/>
      <c r="DH17" s="15"/>
      <c r="DI17" s="15"/>
      <c r="DJ17" s="15"/>
      <c r="DK17" s="15"/>
      <c r="DL17" s="15"/>
      <c r="DM17" s="15"/>
      <c r="DN17" s="15"/>
      <c r="DO17" s="15"/>
      <c r="DP17" s="15"/>
      <c r="DQ17" s="15"/>
      <c r="DR17" s="15"/>
      <c r="DS17" s="15"/>
      <c r="DT17" s="15"/>
      <c r="DU17" s="15"/>
      <c r="DV17" s="15"/>
      <c r="DW17" s="15"/>
      <c r="DX17" s="15"/>
      <c r="DY17" s="15"/>
      <c r="DZ17" s="15"/>
      <c r="EA17" s="15"/>
      <c r="EB17" s="15"/>
      <c r="EC17" s="15"/>
      <c r="ED17" s="15"/>
      <c r="EE17" s="15"/>
      <c r="EF17" s="15"/>
      <c r="EG17" s="15"/>
      <c r="EH17" s="15"/>
      <c r="EI17" s="15"/>
      <c r="EJ17" s="15"/>
      <c r="EK17" s="15"/>
      <c r="EL17" s="15"/>
      <c r="EM17" s="15"/>
      <c r="EN17" s="15"/>
      <c r="EO17" s="15"/>
      <c r="EP17" s="15"/>
      <c r="EQ17" s="15"/>
      <c r="ER17" s="15"/>
      <c r="ES17" s="15"/>
      <c r="ET17" s="15"/>
      <c r="EU17" s="15"/>
      <c r="EV17" s="15"/>
      <c r="EW17" s="15"/>
      <c r="EX17" s="15"/>
      <c r="EY17" s="15"/>
      <c r="EZ17" s="15"/>
      <c r="FA17" s="15"/>
      <c r="FB17" s="15"/>
      <c r="FC17" s="15"/>
      <c r="FD17" s="15"/>
      <c r="FE17" s="15"/>
      <c r="FF17" s="15"/>
      <c r="FG17" s="15"/>
      <c r="FH17" s="15"/>
      <c r="FI17" s="15"/>
      <c r="FJ17" s="15"/>
      <c r="FK17" s="15"/>
      <c r="FL17" s="15"/>
      <c r="FM17" s="15"/>
      <c r="FN17" s="15"/>
      <c r="FO17" s="15"/>
      <c r="FP17" s="15"/>
      <c r="FQ17" s="15"/>
      <c r="FR17" s="15"/>
      <c r="FS17" s="15"/>
      <c r="FT17" s="15"/>
      <c r="FU17" s="15"/>
      <c r="FV17" s="15"/>
      <c r="FW17" s="15"/>
      <c r="FX17" s="15"/>
      <c r="FY17" s="15"/>
      <c r="FZ17" s="15"/>
      <c r="GA17" s="15"/>
      <c r="GB17" s="15"/>
      <c r="GC17" s="15"/>
      <c r="GD17" s="15"/>
      <c r="GE17" s="15"/>
      <c r="GF17" s="15"/>
      <c r="GG17" s="15"/>
      <c r="GH17" s="15"/>
      <c r="GI17" s="15"/>
      <c r="GJ17" s="15"/>
      <c r="GK17" s="15"/>
      <c r="GL17" s="15"/>
      <c r="GM17" s="15"/>
      <c r="GN17" s="15"/>
      <c r="GO17" s="15"/>
      <c r="GP17" s="15"/>
      <c r="GQ17" s="15"/>
      <c r="GR17" s="15"/>
      <c r="GS17" s="15"/>
      <c r="GT17" s="15"/>
      <c r="GU17" s="15"/>
      <c r="GV17" s="15"/>
      <c r="GW17" s="15"/>
      <c r="GX17" s="15"/>
      <c r="GY17" s="15"/>
      <c r="GZ17" s="15"/>
      <c r="HA17" s="15"/>
      <c r="HB17" s="15"/>
      <c r="HC17" s="15"/>
      <c r="HD17" s="15"/>
      <c r="HE17" s="15"/>
      <c r="HF17" s="15"/>
      <c r="HG17" s="15"/>
      <c r="HH17" s="15"/>
      <c r="HI17" s="15"/>
      <c r="HJ17" s="15"/>
      <c r="HK17" s="15"/>
      <c r="HL17" s="15"/>
      <c r="HM17" s="15"/>
      <c r="HN17" s="15"/>
      <c r="HO17" s="15"/>
      <c r="HP17" s="15"/>
      <c r="HQ17" s="15"/>
      <c r="HR17" s="15"/>
      <c r="HS17" s="15"/>
      <c r="HT17" s="15"/>
      <c r="HU17" s="15"/>
      <c r="HV17" s="15"/>
    </row>
    <row r="18" spans="1:230" customFormat="1">
      <c r="A18" s="42"/>
      <c r="B18" s="47"/>
      <c r="C18" s="47"/>
      <c r="D18" s="47"/>
      <c r="E18" s="47"/>
      <c r="F18" s="47"/>
      <c r="G18" s="47"/>
      <c r="H18" s="47"/>
      <c r="I18" s="47"/>
      <c r="J18" s="47"/>
      <c r="K18" s="47"/>
      <c r="L18" s="47"/>
      <c r="M18" s="47"/>
      <c r="N18" s="47"/>
      <c r="O18" s="47"/>
      <c r="P18" s="47"/>
      <c r="Q18" s="47"/>
      <c r="R18" s="47"/>
      <c r="S18" s="47"/>
      <c r="T18" s="47"/>
      <c r="U18" s="47"/>
      <c r="V18" s="47"/>
      <c r="W18" s="47"/>
      <c r="X18" s="47"/>
      <c r="Y18" s="47"/>
      <c r="Z18" s="47"/>
      <c r="AA18" s="47"/>
      <c r="AB18" s="42"/>
      <c r="AC18" s="15"/>
      <c r="AD18" s="15"/>
      <c r="AE18" s="15"/>
      <c r="AF18" s="15"/>
      <c r="AG18" s="15"/>
      <c r="AH18" s="15"/>
      <c r="AI18" s="15"/>
      <c r="AJ18" s="15"/>
      <c r="AK18" s="15"/>
      <c r="AL18" s="15"/>
      <c r="AM18" s="15"/>
      <c r="AN18" s="15"/>
      <c r="AO18" s="15"/>
      <c r="AP18" s="15"/>
      <c r="AQ18" s="15"/>
      <c r="AR18" s="15"/>
      <c r="AS18" s="15"/>
      <c r="AT18" s="15"/>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c r="BY18" s="15"/>
      <c r="BZ18" s="15"/>
      <c r="CA18" s="15"/>
      <c r="CB18" s="15"/>
      <c r="CC18" s="15"/>
      <c r="CD18" s="15"/>
      <c r="CE18" s="15"/>
      <c r="CF18" s="15"/>
      <c r="CG18" s="15"/>
      <c r="CH18" s="15"/>
      <c r="CI18" s="15"/>
      <c r="CJ18" s="15"/>
      <c r="CK18" s="15"/>
      <c r="CL18" s="15"/>
      <c r="CM18" s="15"/>
      <c r="CN18" s="15"/>
      <c r="CO18" s="15"/>
      <c r="CP18" s="15"/>
      <c r="CQ18" s="15"/>
      <c r="CR18" s="15"/>
      <c r="CS18" s="15"/>
      <c r="CT18" s="15"/>
      <c r="CU18" s="15"/>
      <c r="CV18" s="15"/>
      <c r="CW18" s="15"/>
      <c r="CX18" s="15"/>
      <c r="CY18" s="15"/>
      <c r="CZ18" s="15"/>
      <c r="DA18" s="15"/>
      <c r="DB18" s="15"/>
      <c r="DC18" s="15"/>
      <c r="DD18" s="15"/>
      <c r="DE18" s="15"/>
      <c r="DF18" s="15"/>
      <c r="DG18" s="15"/>
      <c r="DH18" s="15"/>
      <c r="DI18" s="15"/>
      <c r="DJ18" s="15"/>
      <c r="DK18" s="15"/>
      <c r="DL18" s="15"/>
      <c r="DM18" s="15"/>
      <c r="DN18" s="15"/>
      <c r="DO18" s="15"/>
      <c r="DP18" s="15"/>
      <c r="DQ18" s="15"/>
      <c r="DR18" s="15"/>
      <c r="DS18" s="15"/>
      <c r="DT18" s="15"/>
      <c r="DU18" s="15"/>
      <c r="DV18" s="15"/>
      <c r="DW18" s="15"/>
      <c r="DX18" s="15"/>
      <c r="DY18" s="15"/>
      <c r="DZ18" s="15"/>
      <c r="EA18" s="15"/>
      <c r="EB18" s="15"/>
      <c r="EC18" s="15"/>
      <c r="ED18" s="15"/>
      <c r="EE18" s="15"/>
      <c r="EF18" s="15"/>
      <c r="EG18" s="15"/>
      <c r="EH18" s="15"/>
      <c r="EI18" s="15"/>
      <c r="EJ18" s="15"/>
      <c r="EK18" s="15"/>
      <c r="EL18" s="15"/>
      <c r="EM18" s="15"/>
      <c r="EN18" s="15"/>
      <c r="EO18" s="15"/>
      <c r="EP18" s="15"/>
      <c r="EQ18" s="15"/>
      <c r="ER18" s="15"/>
      <c r="ES18" s="15"/>
      <c r="ET18" s="15"/>
      <c r="EU18" s="15"/>
      <c r="EV18" s="15"/>
      <c r="EW18" s="15"/>
      <c r="EX18" s="15"/>
      <c r="EY18" s="15"/>
      <c r="EZ18" s="15"/>
      <c r="FA18" s="15"/>
      <c r="FB18" s="15"/>
      <c r="FC18" s="15"/>
      <c r="FD18" s="15"/>
      <c r="FE18" s="15"/>
      <c r="FF18" s="15"/>
      <c r="FG18" s="15"/>
      <c r="FH18" s="15"/>
      <c r="FI18" s="15"/>
      <c r="FJ18" s="15"/>
      <c r="FK18" s="15"/>
      <c r="FL18" s="15"/>
      <c r="FM18" s="15"/>
      <c r="FN18" s="15"/>
      <c r="FO18" s="15"/>
      <c r="FP18" s="15"/>
      <c r="FQ18" s="15"/>
      <c r="FR18" s="15"/>
      <c r="FS18" s="15"/>
      <c r="FT18" s="15"/>
      <c r="FU18" s="15"/>
      <c r="FV18" s="15"/>
      <c r="FW18" s="15"/>
      <c r="FX18" s="15"/>
      <c r="FY18" s="15"/>
      <c r="FZ18" s="15"/>
      <c r="GA18" s="15"/>
      <c r="GB18" s="15"/>
      <c r="GC18" s="15"/>
      <c r="GD18" s="15"/>
      <c r="GE18" s="15"/>
      <c r="GF18" s="15"/>
      <c r="GG18" s="15"/>
      <c r="GH18" s="15"/>
      <c r="GI18" s="15"/>
      <c r="GJ18" s="15"/>
      <c r="GK18" s="15"/>
      <c r="GL18" s="15"/>
      <c r="GM18" s="15"/>
      <c r="GN18" s="15"/>
      <c r="GO18" s="15"/>
      <c r="GP18" s="15"/>
      <c r="GQ18" s="15"/>
      <c r="GR18" s="15"/>
      <c r="GS18" s="15"/>
      <c r="GT18" s="15"/>
      <c r="GU18" s="15"/>
      <c r="GV18" s="15"/>
      <c r="GW18" s="15"/>
      <c r="GX18" s="15"/>
      <c r="GY18" s="15"/>
      <c r="GZ18" s="15"/>
      <c r="HA18" s="15"/>
      <c r="HB18" s="15"/>
      <c r="HC18" s="15"/>
      <c r="HD18" s="15"/>
      <c r="HE18" s="15"/>
      <c r="HF18" s="15"/>
      <c r="HG18" s="15"/>
      <c r="HH18" s="15"/>
      <c r="HI18" s="15"/>
      <c r="HJ18" s="15"/>
      <c r="HK18" s="15"/>
      <c r="HL18" s="15"/>
      <c r="HM18" s="15"/>
      <c r="HN18" s="15"/>
      <c r="HO18" s="15"/>
      <c r="HP18" s="15"/>
      <c r="HQ18" s="15"/>
      <c r="HR18" s="15"/>
      <c r="HS18" s="15"/>
      <c r="HT18" s="15"/>
      <c r="HU18" s="15"/>
      <c r="HV18" s="15"/>
    </row>
    <row r="19" spans="1:230" customFormat="1">
      <c r="A19" s="42"/>
      <c r="B19" s="45"/>
      <c r="C19" s="45"/>
      <c r="D19" s="45"/>
      <c r="E19" s="45"/>
      <c r="F19" s="45"/>
      <c r="G19" s="45"/>
      <c r="H19" s="45"/>
      <c r="I19" s="45"/>
      <c r="J19" s="45"/>
      <c r="K19" s="45"/>
      <c r="L19" s="45"/>
      <c r="M19" s="45"/>
      <c r="N19" s="45"/>
      <c r="O19" s="45"/>
      <c r="P19" s="45"/>
      <c r="Q19" s="45"/>
      <c r="R19" s="45"/>
      <c r="S19" s="45"/>
      <c r="T19" s="45"/>
      <c r="U19" s="45"/>
      <c r="V19" s="45"/>
      <c r="W19" s="45"/>
      <c r="X19" s="45"/>
      <c r="Y19" s="45"/>
      <c r="Z19" s="45"/>
      <c r="AA19" s="45"/>
      <c r="AB19" s="42"/>
      <c r="AC19" s="15"/>
      <c r="AD19" s="15"/>
      <c r="AE19" s="15"/>
      <c r="AF19" s="15"/>
      <c r="AG19" s="15"/>
      <c r="AH19" s="15"/>
      <c r="AI19" s="15"/>
      <c r="AJ19" s="15"/>
      <c r="AK19" s="15"/>
      <c r="AL19" s="15"/>
      <c r="AM19" s="15"/>
      <c r="AN19" s="15"/>
      <c r="AO19" s="15"/>
      <c r="AP19" s="15"/>
      <c r="AQ19" s="15"/>
      <c r="AR19" s="15"/>
      <c r="AS19" s="15"/>
      <c r="AT19" s="15"/>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c r="BY19" s="15"/>
      <c r="BZ19" s="15"/>
      <c r="CA19" s="15"/>
      <c r="CB19" s="15"/>
      <c r="CC19" s="15"/>
      <c r="CD19" s="15"/>
      <c r="CE19" s="15"/>
      <c r="CF19" s="15"/>
      <c r="CG19" s="15"/>
      <c r="CH19" s="15"/>
      <c r="CI19" s="15"/>
      <c r="CJ19" s="15"/>
      <c r="CK19" s="15"/>
      <c r="CL19" s="15"/>
      <c r="CM19" s="15"/>
      <c r="CN19" s="15"/>
      <c r="CO19" s="15"/>
      <c r="CP19" s="15"/>
      <c r="CQ19" s="15"/>
      <c r="CR19" s="15"/>
      <c r="CS19" s="15"/>
      <c r="CT19" s="15"/>
      <c r="CU19" s="15"/>
      <c r="CV19" s="15"/>
      <c r="CW19" s="15"/>
      <c r="CX19" s="15"/>
      <c r="CY19" s="15"/>
      <c r="CZ19" s="15"/>
      <c r="DA19" s="15"/>
      <c r="DB19" s="15"/>
      <c r="DC19" s="15"/>
      <c r="DD19" s="15"/>
      <c r="DE19" s="15"/>
      <c r="DF19" s="15"/>
      <c r="DG19" s="15"/>
      <c r="DH19" s="15"/>
      <c r="DI19" s="15"/>
      <c r="DJ19" s="15"/>
      <c r="DK19" s="15"/>
      <c r="DL19" s="15"/>
      <c r="DM19" s="15"/>
      <c r="DN19" s="15"/>
      <c r="DO19" s="15"/>
      <c r="DP19" s="15"/>
      <c r="DQ19" s="15"/>
      <c r="DR19" s="15"/>
      <c r="DS19" s="15"/>
      <c r="DT19" s="15"/>
      <c r="DU19" s="15"/>
      <c r="DV19" s="15"/>
      <c r="DW19" s="15"/>
      <c r="DX19" s="15"/>
      <c r="DY19" s="15"/>
      <c r="DZ19" s="15"/>
      <c r="EA19" s="15"/>
      <c r="EB19" s="15"/>
      <c r="EC19" s="15"/>
      <c r="ED19" s="15"/>
      <c r="EE19" s="15"/>
      <c r="EF19" s="15"/>
      <c r="EG19" s="15"/>
      <c r="EH19" s="15"/>
      <c r="EI19" s="15"/>
      <c r="EJ19" s="15"/>
      <c r="EK19" s="15"/>
      <c r="EL19" s="15"/>
      <c r="EM19" s="15"/>
      <c r="EN19" s="15"/>
      <c r="EO19" s="15"/>
      <c r="EP19" s="15"/>
      <c r="EQ19" s="15"/>
      <c r="ER19" s="15"/>
      <c r="ES19" s="15"/>
      <c r="ET19" s="15"/>
      <c r="EU19" s="15"/>
      <c r="EV19" s="15"/>
      <c r="EW19" s="15"/>
      <c r="EX19" s="15"/>
      <c r="EY19" s="15"/>
      <c r="EZ19" s="15"/>
      <c r="FA19" s="15"/>
      <c r="FB19" s="15"/>
      <c r="FC19" s="15"/>
      <c r="FD19" s="15"/>
      <c r="FE19" s="15"/>
      <c r="FF19" s="15"/>
      <c r="FG19" s="15"/>
      <c r="FH19" s="15"/>
      <c r="FI19" s="15"/>
      <c r="FJ19" s="15"/>
      <c r="FK19" s="15"/>
      <c r="FL19" s="15"/>
      <c r="FM19" s="15"/>
      <c r="FN19" s="15"/>
      <c r="FO19" s="15"/>
      <c r="FP19" s="15"/>
      <c r="FQ19" s="15"/>
      <c r="FR19" s="15"/>
      <c r="FS19" s="15"/>
      <c r="FT19" s="15"/>
      <c r="FU19" s="15"/>
      <c r="FV19" s="15"/>
      <c r="FW19" s="15"/>
      <c r="FX19" s="15"/>
      <c r="FY19" s="15"/>
      <c r="FZ19" s="15"/>
      <c r="GA19" s="15"/>
      <c r="GB19" s="15"/>
      <c r="GC19" s="15"/>
      <c r="GD19" s="15"/>
      <c r="GE19" s="15"/>
      <c r="GF19" s="15"/>
      <c r="GG19" s="15"/>
      <c r="GH19" s="15"/>
      <c r="GI19" s="15"/>
      <c r="GJ19" s="15"/>
      <c r="GK19" s="15"/>
      <c r="GL19" s="15"/>
      <c r="GM19" s="15"/>
      <c r="GN19" s="15"/>
      <c r="GO19" s="15"/>
      <c r="GP19" s="15"/>
      <c r="GQ19" s="15"/>
      <c r="GR19" s="15"/>
      <c r="GS19" s="15"/>
      <c r="GT19" s="15"/>
      <c r="GU19" s="15"/>
      <c r="GV19" s="15"/>
      <c r="GW19" s="15"/>
      <c r="GX19" s="15"/>
      <c r="GY19" s="15"/>
      <c r="GZ19" s="15"/>
      <c r="HA19" s="15"/>
      <c r="HB19" s="15"/>
      <c r="HC19" s="15"/>
      <c r="HD19" s="15"/>
      <c r="HE19" s="15"/>
      <c r="HF19" s="15"/>
      <c r="HG19" s="15"/>
      <c r="HH19" s="15"/>
      <c r="HI19" s="15"/>
      <c r="HJ19" s="15"/>
      <c r="HK19" s="15"/>
      <c r="HL19" s="15"/>
      <c r="HM19" s="15"/>
      <c r="HN19" s="15"/>
      <c r="HO19" s="15"/>
      <c r="HP19" s="15"/>
      <c r="HQ19" s="15"/>
      <c r="HR19" s="15"/>
      <c r="HS19" s="15"/>
      <c r="HT19" s="15"/>
      <c r="HU19" s="15"/>
      <c r="HV19" s="15"/>
    </row>
    <row r="20" spans="1:230" customFormat="1" ht="14.4" customHeight="1">
      <c r="A20" s="42"/>
      <c r="B20" s="45"/>
      <c r="C20" s="305" t="s">
        <v>511</v>
      </c>
      <c r="D20" s="305"/>
      <c r="E20" s="305"/>
      <c r="F20" s="305"/>
      <c r="G20" s="77"/>
      <c r="H20" s="77"/>
      <c r="I20" s="77"/>
      <c r="J20" s="77"/>
      <c r="K20" s="45"/>
      <c r="L20" s="45"/>
      <c r="M20" s="45"/>
      <c r="N20" s="45"/>
      <c r="O20" s="45"/>
      <c r="P20" s="45"/>
      <c r="Q20" s="45"/>
      <c r="R20" s="45"/>
      <c r="S20" s="45"/>
      <c r="T20" s="45"/>
      <c r="U20" s="45"/>
      <c r="V20" s="45"/>
      <c r="W20" s="45"/>
      <c r="X20" s="45"/>
      <c r="Y20" s="45"/>
      <c r="Z20" s="45"/>
      <c r="AA20" s="45"/>
      <c r="AB20" s="42"/>
      <c r="AC20" s="15"/>
      <c r="AD20" s="15"/>
      <c r="AE20" s="15"/>
      <c r="AF20" s="15"/>
      <c r="AG20" s="15"/>
      <c r="AH20" s="15"/>
      <c r="AI20" s="15"/>
      <c r="AJ20" s="15"/>
      <c r="AK20" s="15"/>
      <c r="AL20" s="15"/>
      <c r="AM20" s="15"/>
      <c r="AN20" s="15"/>
      <c r="AO20" s="15"/>
      <c r="AP20" s="15"/>
      <c r="AQ20" s="15"/>
      <c r="AR20" s="15"/>
      <c r="AS20" s="15"/>
      <c r="AT20" s="15"/>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c r="BY20" s="15"/>
      <c r="BZ20" s="15"/>
      <c r="CA20" s="15"/>
      <c r="CB20" s="15"/>
      <c r="CC20" s="15"/>
      <c r="CD20" s="15"/>
      <c r="CE20" s="15"/>
      <c r="CF20" s="15"/>
      <c r="CG20" s="15"/>
      <c r="CH20" s="15"/>
      <c r="CI20" s="15"/>
      <c r="CJ20" s="15"/>
      <c r="CK20" s="15"/>
      <c r="CL20" s="15"/>
      <c r="CM20" s="15"/>
      <c r="CN20" s="15"/>
      <c r="CO20" s="15"/>
      <c r="CP20" s="15"/>
      <c r="CQ20" s="15"/>
      <c r="CR20" s="15"/>
      <c r="CS20" s="15"/>
      <c r="CT20" s="15"/>
      <c r="CU20" s="15"/>
      <c r="CV20" s="15"/>
      <c r="CW20" s="15"/>
      <c r="CX20" s="15"/>
      <c r="CY20" s="15"/>
      <c r="CZ20" s="15"/>
      <c r="DA20" s="15"/>
      <c r="DB20" s="15"/>
      <c r="DC20" s="15"/>
      <c r="DD20" s="15"/>
      <c r="DE20" s="15"/>
      <c r="DF20" s="15"/>
      <c r="DG20" s="15"/>
      <c r="DH20" s="15"/>
      <c r="DI20" s="15"/>
      <c r="DJ20" s="15"/>
      <c r="DK20" s="15"/>
      <c r="DL20" s="15"/>
      <c r="DM20" s="15"/>
      <c r="DN20" s="15"/>
      <c r="DO20" s="15"/>
      <c r="DP20" s="15"/>
      <c r="DQ20" s="15"/>
      <c r="DR20" s="15"/>
      <c r="DS20" s="15"/>
      <c r="DT20" s="15"/>
      <c r="DU20" s="15"/>
      <c r="DV20" s="15"/>
      <c r="DW20" s="15"/>
      <c r="DX20" s="15"/>
      <c r="DY20" s="15"/>
      <c r="DZ20" s="15"/>
      <c r="EA20" s="15"/>
      <c r="EB20" s="15"/>
      <c r="EC20" s="15"/>
      <c r="ED20" s="15"/>
      <c r="EE20" s="15"/>
      <c r="EF20" s="15"/>
      <c r="EG20" s="15"/>
      <c r="EH20" s="15"/>
      <c r="EI20" s="15"/>
      <c r="EJ20" s="15"/>
      <c r="EK20" s="15"/>
      <c r="EL20" s="15"/>
      <c r="EM20" s="15"/>
      <c r="EN20" s="15"/>
      <c r="EO20" s="15"/>
      <c r="EP20" s="15"/>
      <c r="EQ20" s="15"/>
      <c r="ER20" s="15"/>
      <c r="ES20" s="15"/>
      <c r="ET20" s="15"/>
      <c r="EU20" s="15"/>
      <c r="EV20" s="15"/>
      <c r="EW20" s="15"/>
      <c r="EX20" s="15"/>
      <c r="EY20" s="15"/>
      <c r="EZ20" s="15"/>
      <c r="FA20" s="15"/>
      <c r="FB20" s="15"/>
      <c r="FC20" s="15"/>
      <c r="FD20" s="15"/>
      <c r="FE20" s="15"/>
      <c r="FF20" s="15"/>
      <c r="FG20" s="15"/>
      <c r="FH20" s="15"/>
      <c r="FI20" s="15"/>
      <c r="FJ20" s="15"/>
      <c r="FK20" s="15"/>
      <c r="FL20" s="15"/>
      <c r="FM20" s="15"/>
      <c r="FN20" s="15"/>
      <c r="FO20" s="15"/>
      <c r="FP20" s="15"/>
      <c r="FQ20" s="15"/>
      <c r="FR20" s="15"/>
      <c r="FS20" s="15"/>
      <c r="FT20" s="15"/>
      <c r="FU20" s="15"/>
      <c r="FV20" s="15"/>
      <c r="FW20" s="15"/>
      <c r="FX20" s="15"/>
      <c r="FY20" s="15"/>
      <c r="FZ20" s="15"/>
      <c r="GA20" s="15"/>
      <c r="GB20" s="15"/>
      <c r="GC20" s="15"/>
      <c r="GD20" s="15"/>
      <c r="GE20" s="15"/>
      <c r="GF20" s="15"/>
      <c r="GG20" s="15"/>
      <c r="GH20" s="15"/>
      <c r="GI20" s="15"/>
      <c r="GJ20" s="15"/>
      <c r="GK20" s="15"/>
      <c r="GL20" s="15"/>
      <c r="GM20" s="15"/>
      <c r="GN20" s="15"/>
      <c r="GO20" s="15"/>
      <c r="GP20" s="15"/>
      <c r="GQ20" s="15"/>
      <c r="GR20" s="15"/>
      <c r="GS20" s="15"/>
      <c r="GT20" s="15"/>
      <c r="GU20" s="15"/>
      <c r="GV20" s="15"/>
      <c r="GW20" s="15"/>
      <c r="GX20" s="15"/>
      <c r="GY20" s="15"/>
      <c r="GZ20" s="15"/>
      <c r="HA20" s="15"/>
      <c r="HB20" s="15"/>
      <c r="HC20" s="15"/>
      <c r="HD20" s="15"/>
      <c r="HE20" s="15"/>
      <c r="HF20" s="15"/>
      <c r="HG20" s="15"/>
      <c r="HH20" s="15"/>
      <c r="HI20" s="15"/>
      <c r="HJ20" s="15"/>
      <c r="HK20" s="15"/>
      <c r="HL20" s="15"/>
      <c r="HM20" s="15"/>
      <c r="HN20" s="15"/>
      <c r="HO20" s="15"/>
      <c r="HP20" s="15"/>
      <c r="HQ20" s="15"/>
      <c r="HR20" s="15"/>
      <c r="HS20" s="15"/>
      <c r="HT20" s="15"/>
      <c r="HU20" s="15"/>
      <c r="HV20" s="15"/>
    </row>
    <row r="21" spans="1:230" customFormat="1" ht="14.4" customHeight="1">
      <c r="A21" s="42"/>
      <c r="B21" s="45"/>
      <c r="C21" s="306"/>
      <c r="D21" s="306"/>
      <c r="E21" s="306"/>
      <c r="F21" s="306"/>
      <c r="G21" s="76"/>
      <c r="H21" s="76"/>
      <c r="I21" s="76"/>
      <c r="J21" s="76"/>
      <c r="K21" s="76"/>
      <c r="L21" s="76"/>
      <c r="M21" s="76"/>
      <c r="N21" s="76"/>
      <c r="O21" s="76"/>
      <c r="P21" s="76"/>
      <c r="Q21" s="76"/>
      <c r="R21" s="76"/>
      <c r="S21" s="76"/>
      <c r="T21" s="76"/>
      <c r="U21" s="76"/>
      <c r="V21" s="76"/>
      <c r="W21" s="76"/>
      <c r="X21" s="76"/>
      <c r="Y21" s="76"/>
      <c r="Z21" s="113"/>
      <c r="AA21" s="45"/>
      <c r="AB21" s="42"/>
      <c r="AC21" s="15"/>
      <c r="AD21" s="15"/>
      <c r="AE21" s="15"/>
      <c r="AF21" s="15"/>
      <c r="AG21" s="15"/>
      <c r="AH21" s="15"/>
      <c r="AI21" s="15"/>
      <c r="AJ21" s="15"/>
      <c r="AK21" s="15"/>
      <c r="AL21" s="15"/>
      <c r="AM21" s="15"/>
      <c r="AN21" s="15"/>
      <c r="AO21" s="15"/>
      <c r="AP21" s="15"/>
      <c r="AQ21" s="15"/>
      <c r="AR21" s="15"/>
      <c r="AS21" s="15"/>
      <c r="AT21" s="15"/>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c r="BY21" s="15"/>
      <c r="BZ21" s="15"/>
      <c r="CA21" s="15"/>
      <c r="CB21" s="15"/>
      <c r="CC21" s="15"/>
      <c r="CD21" s="15"/>
      <c r="CE21" s="15"/>
      <c r="CF21" s="15"/>
      <c r="CG21" s="15"/>
      <c r="CH21" s="15"/>
      <c r="CI21" s="15"/>
      <c r="CJ21" s="15"/>
      <c r="CK21" s="15"/>
      <c r="CL21" s="15"/>
      <c r="CM21" s="15"/>
      <c r="CN21" s="15"/>
      <c r="CO21" s="15"/>
      <c r="CP21" s="15"/>
      <c r="CQ21" s="15"/>
      <c r="CR21" s="15"/>
      <c r="CS21" s="15"/>
      <c r="CT21" s="15"/>
      <c r="CU21" s="15"/>
      <c r="CV21" s="15"/>
      <c r="CW21" s="15"/>
      <c r="CX21" s="15"/>
      <c r="CY21" s="15"/>
      <c r="CZ21" s="15"/>
      <c r="DA21" s="15"/>
      <c r="DB21" s="15"/>
      <c r="DC21" s="15"/>
      <c r="DD21" s="15"/>
      <c r="DE21" s="15"/>
      <c r="DF21" s="15"/>
      <c r="DG21" s="15"/>
      <c r="DH21" s="15"/>
      <c r="DI21" s="15"/>
      <c r="DJ21" s="15"/>
      <c r="DK21" s="15"/>
      <c r="DL21" s="15"/>
      <c r="DM21" s="15"/>
      <c r="DN21" s="15"/>
      <c r="DO21" s="15"/>
      <c r="DP21" s="15"/>
      <c r="DQ21" s="15"/>
      <c r="DR21" s="15"/>
      <c r="DS21" s="15"/>
      <c r="DT21" s="15"/>
      <c r="DU21" s="15"/>
      <c r="DV21" s="15"/>
      <c r="DW21" s="15"/>
      <c r="DX21" s="15"/>
      <c r="DY21" s="15"/>
      <c r="DZ21" s="15"/>
      <c r="EA21" s="15"/>
      <c r="EB21" s="15"/>
      <c r="EC21" s="15"/>
      <c r="ED21" s="15"/>
      <c r="EE21" s="15"/>
      <c r="EF21" s="15"/>
      <c r="EG21" s="15"/>
      <c r="EH21" s="15"/>
      <c r="EI21" s="15"/>
      <c r="EJ21" s="15"/>
      <c r="EK21" s="15"/>
      <c r="EL21" s="15"/>
      <c r="EM21" s="15"/>
      <c r="EN21" s="15"/>
      <c r="EO21" s="15"/>
      <c r="EP21" s="15"/>
      <c r="EQ21" s="15"/>
      <c r="ER21" s="15"/>
      <c r="ES21" s="15"/>
      <c r="ET21" s="15"/>
      <c r="EU21" s="15"/>
      <c r="EV21" s="15"/>
      <c r="EW21" s="15"/>
      <c r="EX21" s="15"/>
      <c r="EY21" s="15"/>
      <c r="EZ21" s="15"/>
      <c r="FA21" s="15"/>
      <c r="FB21" s="15"/>
      <c r="FC21" s="15"/>
      <c r="FD21" s="15"/>
      <c r="FE21" s="15"/>
      <c r="FF21" s="15"/>
      <c r="FG21" s="15"/>
      <c r="FH21" s="15"/>
      <c r="FI21" s="15"/>
      <c r="FJ21" s="15"/>
      <c r="FK21" s="15"/>
      <c r="FL21" s="15"/>
      <c r="FM21" s="15"/>
      <c r="FN21" s="15"/>
      <c r="FO21" s="15"/>
      <c r="FP21" s="15"/>
      <c r="FQ21" s="15"/>
      <c r="FR21" s="15"/>
      <c r="FS21" s="15"/>
      <c r="FT21" s="15"/>
      <c r="FU21" s="15"/>
      <c r="FV21" s="15"/>
      <c r="FW21" s="15"/>
      <c r="FX21" s="15"/>
      <c r="FY21" s="15"/>
      <c r="FZ21" s="15"/>
      <c r="GA21" s="15"/>
      <c r="GB21" s="15"/>
      <c r="GC21" s="15"/>
      <c r="GD21" s="15"/>
      <c r="GE21" s="15"/>
      <c r="GF21" s="15"/>
      <c r="GG21" s="15"/>
      <c r="GH21" s="15"/>
      <c r="GI21" s="15"/>
      <c r="GJ21" s="15"/>
      <c r="GK21" s="15"/>
      <c r="GL21" s="15"/>
      <c r="GM21" s="15"/>
      <c r="GN21" s="15"/>
      <c r="GO21" s="15"/>
      <c r="GP21" s="15"/>
      <c r="GQ21" s="15"/>
      <c r="GR21" s="15"/>
      <c r="GS21" s="15"/>
      <c r="GT21" s="15"/>
      <c r="GU21" s="15"/>
      <c r="GV21" s="15"/>
      <c r="GW21" s="15"/>
      <c r="GX21" s="15"/>
      <c r="GY21" s="15"/>
      <c r="GZ21" s="15"/>
      <c r="HA21" s="15"/>
      <c r="HB21" s="15"/>
      <c r="HC21" s="15"/>
      <c r="HD21" s="15"/>
      <c r="HE21" s="15"/>
      <c r="HF21" s="15"/>
      <c r="HG21" s="15"/>
      <c r="HH21" s="15"/>
      <c r="HI21" s="15"/>
      <c r="HJ21" s="15"/>
      <c r="HK21" s="15"/>
      <c r="HL21" s="15"/>
      <c r="HM21" s="15"/>
      <c r="HN21" s="15"/>
      <c r="HO21" s="15"/>
      <c r="HP21" s="15"/>
      <c r="HQ21" s="15"/>
      <c r="HR21" s="15"/>
      <c r="HS21" s="15"/>
      <c r="HT21" s="15"/>
      <c r="HU21" s="15"/>
      <c r="HV21" s="15"/>
    </row>
    <row r="22" spans="1:230" customFormat="1" ht="14.4" customHeight="1">
      <c r="A22" s="42"/>
      <c r="B22" s="45"/>
      <c r="C22" s="45"/>
      <c r="D22" s="45"/>
      <c r="E22" s="45"/>
      <c r="F22" s="45"/>
      <c r="G22" s="45"/>
      <c r="H22" s="45"/>
      <c r="I22" s="45"/>
      <c r="J22" s="45"/>
      <c r="K22" s="45"/>
      <c r="L22" s="45"/>
      <c r="M22" s="45"/>
      <c r="N22" s="45"/>
      <c r="O22" s="45"/>
      <c r="P22" s="45"/>
      <c r="Q22" s="45"/>
      <c r="R22" s="45"/>
      <c r="S22" s="45"/>
      <c r="T22" s="45"/>
      <c r="U22" s="45"/>
      <c r="V22" s="45"/>
      <c r="W22" s="45"/>
      <c r="X22" s="45"/>
      <c r="Y22" s="45"/>
      <c r="Z22" s="45"/>
      <c r="AA22" s="45"/>
      <c r="AB22" s="42"/>
      <c r="AC22" s="15"/>
      <c r="AD22" s="15"/>
      <c r="AE22" s="15"/>
      <c r="AF22" s="15"/>
      <c r="AG22" s="15"/>
      <c r="AH22" s="15"/>
      <c r="AI22" s="15"/>
      <c r="AJ22" s="15"/>
      <c r="AK22" s="15"/>
      <c r="AL22" s="15"/>
      <c r="AM22" s="15"/>
      <c r="AN22" s="15"/>
      <c r="AO22" s="15"/>
      <c r="AP22" s="15"/>
      <c r="AQ22" s="15"/>
      <c r="AR22" s="15"/>
      <c r="AS22" s="15"/>
      <c r="AT22" s="15"/>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c r="BY22" s="15"/>
      <c r="BZ22" s="15"/>
      <c r="CA22" s="15"/>
      <c r="CB22" s="15"/>
      <c r="CC22" s="15"/>
      <c r="CD22" s="15"/>
      <c r="CE22" s="15"/>
      <c r="CF22" s="15"/>
      <c r="CG22" s="15"/>
      <c r="CH22" s="15"/>
      <c r="CI22" s="15"/>
      <c r="CJ22" s="15"/>
      <c r="CK22" s="15"/>
      <c r="CL22" s="15"/>
      <c r="CM22" s="15"/>
      <c r="CN22" s="15"/>
      <c r="CO22" s="15"/>
      <c r="CP22" s="15"/>
      <c r="CQ22" s="15"/>
      <c r="CR22" s="15"/>
      <c r="CS22" s="15"/>
      <c r="CT22" s="15"/>
      <c r="CU22" s="15"/>
      <c r="CV22" s="15"/>
      <c r="CW22" s="15"/>
      <c r="CX22" s="15"/>
      <c r="CY22" s="15"/>
      <c r="CZ22" s="15"/>
      <c r="DA22" s="15"/>
      <c r="DB22" s="15"/>
      <c r="DC22" s="15"/>
      <c r="DD22" s="15"/>
      <c r="DE22" s="15"/>
      <c r="DF22" s="15"/>
      <c r="DG22" s="15"/>
      <c r="DH22" s="15"/>
      <c r="DI22" s="15"/>
      <c r="DJ22" s="15"/>
      <c r="DK22" s="15"/>
      <c r="DL22" s="15"/>
      <c r="DM22" s="15"/>
      <c r="DN22" s="15"/>
      <c r="DO22" s="15"/>
      <c r="DP22" s="15"/>
      <c r="DQ22" s="15"/>
      <c r="DR22" s="15"/>
      <c r="DS22" s="15"/>
      <c r="DT22" s="15"/>
      <c r="DU22" s="15"/>
      <c r="DV22" s="15"/>
      <c r="DW22" s="15"/>
      <c r="DX22" s="15"/>
      <c r="DY22" s="15"/>
      <c r="DZ22" s="15"/>
      <c r="EA22" s="15"/>
      <c r="EB22" s="15"/>
      <c r="EC22" s="15"/>
      <c r="ED22" s="15"/>
      <c r="EE22" s="15"/>
      <c r="EF22" s="15"/>
      <c r="EG22" s="15"/>
      <c r="EH22" s="15"/>
      <c r="EI22" s="15"/>
      <c r="EJ22" s="15"/>
      <c r="EK22" s="15"/>
      <c r="EL22" s="15"/>
      <c r="EM22" s="15"/>
      <c r="EN22" s="15"/>
      <c r="EO22" s="15"/>
      <c r="EP22" s="15"/>
      <c r="EQ22" s="15"/>
      <c r="ER22" s="15"/>
      <c r="ES22" s="15"/>
      <c r="ET22" s="15"/>
      <c r="EU22" s="15"/>
      <c r="EV22" s="15"/>
      <c r="EW22" s="15"/>
      <c r="EX22" s="15"/>
      <c r="EY22" s="15"/>
      <c r="EZ22" s="15"/>
      <c r="FA22" s="15"/>
      <c r="FB22" s="15"/>
      <c r="FC22" s="15"/>
      <c r="FD22" s="15"/>
      <c r="FE22" s="15"/>
      <c r="FF22" s="15"/>
      <c r="FG22" s="15"/>
      <c r="FH22" s="15"/>
      <c r="FI22" s="15"/>
      <c r="FJ22" s="15"/>
      <c r="FK22" s="15"/>
      <c r="FL22" s="15"/>
      <c r="FM22" s="15"/>
      <c r="FN22" s="15"/>
      <c r="FO22" s="15"/>
      <c r="FP22" s="15"/>
      <c r="FQ22" s="15"/>
      <c r="FR22" s="15"/>
      <c r="FS22" s="15"/>
      <c r="FT22" s="15"/>
      <c r="FU22" s="15"/>
      <c r="FV22" s="15"/>
      <c r="FW22" s="15"/>
      <c r="FX22" s="15"/>
      <c r="FY22" s="15"/>
      <c r="FZ22" s="15"/>
      <c r="GA22" s="15"/>
      <c r="GB22" s="15"/>
      <c r="GC22" s="15"/>
      <c r="GD22" s="15"/>
      <c r="GE22" s="15"/>
      <c r="GF22" s="15"/>
      <c r="GG22" s="15"/>
      <c r="GH22" s="15"/>
      <c r="GI22" s="15"/>
      <c r="GJ22" s="15"/>
      <c r="GK22" s="15"/>
      <c r="GL22" s="15"/>
      <c r="GM22" s="15"/>
      <c r="GN22" s="15"/>
      <c r="GO22" s="15"/>
      <c r="GP22" s="15"/>
      <c r="GQ22" s="15"/>
      <c r="GR22" s="15"/>
      <c r="GS22" s="15"/>
      <c r="GT22" s="15"/>
      <c r="GU22" s="15"/>
      <c r="GV22" s="15"/>
      <c r="GW22" s="15"/>
      <c r="GX22" s="15"/>
      <c r="GY22" s="15"/>
      <c r="GZ22" s="15"/>
      <c r="HA22" s="15"/>
      <c r="HB22" s="15"/>
      <c r="HC22" s="15"/>
      <c r="HD22" s="15"/>
      <c r="HE22" s="15"/>
      <c r="HF22" s="15"/>
      <c r="HG22" s="15"/>
      <c r="HH22" s="15"/>
      <c r="HI22" s="15"/>
      <c r="HJ22" s="15"/>
      <c r="HK22" s="15"/>
      <c r="HL22" s="15"/>
      <c r="HM22" s="15"/>
      <c r="HN22" s="15"/>
      <c r="HO22" s="15"/>
      <c r="HP22" s="15"/>
      <c r="HQ22" s="15"/>
      <c r="HR22" s="15"/>
      <c r="HS22" s="15"/>
      <c r="HT22" s="15"/>
      <c r="HU22" s="15"/>
      <c r="HV22" s="15"/>
    </row>
    <row r="23" spans="1:230" customFormat="1" ht="14.4" customHeight="1">
      <c r="A23" s="42"/>
      <c r="B23" s="45"/>
      <c r="C23" s="45"/>
      <c r="D23" s="45"/>
      <c r="E23" s="45"/>
      <c r="F23" s="45"/>
      <c r="G23" s="15"/>
      <c r="H23" s="15"/>
      <c r="I23" s="15"/>
      <c r="J23" s="15"/>
      <c r="K23" s="48"/>
      <c r="L23" s="48"/>
      <c r="M23" s="48"/>
      <c r="N23" s="48"/>
      <c r="O23" s="45"/>
      <c r="P23" s="45"/>
      <c r="Q23" s="75"/>
      <c r="R23" s="88"/>
      <c r="S23" s="296" t="s">
        <v>517</v>
      </c>
      <c r="T23" s="297"/>
      <c r="U23" s="297"/>
      <c r="V23" s="297"/>
      <c r="W23" s="45"/>
      <c r="X23" s="45"/>
      <c r="Y23" s="45"/>
      <c r="Z23" s="45"/>
      <c r="AA23" s="45"/>
      <c r="AB23" s="42"/>
      <c r="AC23" s="15"/>
      <c r="AD23" s="15"/>
      <c r="AE23" s="15"/>
      <c r="AF23" s="15"/>
      <c r="AG23" s="15"/>
      <c r="AH23" s="15"/>
      <c r="AI23" s="15"/>
      <c r="AJ23" s="15"/>
      <c r="AK23" s="15"/>
      <c r="AL23" s="15"/>
      <c r="AM23" s="15"/>
      <c r="AN23" s="15"/>
      <c r="AO23" s="15"/>
      <c r="AP23" s="15"/>
      <c r="AQ23" s="15"/>
      <c r="AR23" s="15"/>
      <c r="AS23" s="15"/>
      <c r="AT23" s="15"/>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c r="BY23" s="15"/>
      <c r="BZ23" s="15"/>
      <c r="CA23" s="15"/>
      <c r="CB23" s="15"/>
      <c r="CC23" s="15"/>
      <c r="CD23" s="15"/>
      <c r="CE23" s="15"/>
      <c r="CF23" s="15"/>
      <c r="CG23" s="15"/>
      <c r="CH23" s="15"/>
      <c r="CI23" s="15"/>
      <c r="CJ23" s="15"/>
      <c r="CK23" s="15"/>
      <c r="CL23" s="15"/>
      <c r="CM23" s="15"/>
      <c r="CN23" s="15"/>
      <c r="CO23" s="15"/>
      <c r="CP23" s="15"/>
      <c r="CQ23" s="15"/>
      <c r="CR23" s="15"/>
      <c r="CS23" s="15"/>
      <c r="CT23" s="15"/>
      <c r="CU23" s="15"/>
      <c r="CV23" s="15"/>
      <c r="CW23" s="15"/>
      <c r="CX23" s="15"/>
      <c r="CY23" s="15"/>
      <c r="CZ23" s="15"/>
      <c r="DA23" s="15"/>
      <c r="DB23" s="15"/>
      <c r="DC23" s="15"/>
      <c r="DD23" s="15"/>
      <c r="DE23" s="15"/>
      <c r="DF23" s="15"/>
      <c r="DG23" s="15"/>
      <c r="DH23" s="15"/>
      <c r="DI23" s="15"/>
      <c r="DJ23" s="15"/>
      <c r="DK23" s="15"/>
      <c r="DL23" s="15"/>
      <c r="DM23" s="15"/>
      <c r="DN23" s="15"/>
      <c r="DO23" s="15"/>
      <c r="DP23" s="15"/>
      <c r="DQ23" s="15"/>
      <c r="DR23" s="15"/>
      <c r="DS23" s="15"/>
      <c r="DT23" s="15"/>
      <c r="DU23" s="15"/>
      <c r="DV23" s="15"/>
      <c r="DW23" s="15"/>
      <c r="DX23" s="15"/>
      <c r="DY23" s="15"/>
      <c r="DZ23" s="15"/>
      <c r="EA23" s="15"/>
      <c r="EB23" s="15"/>
      <c r="EC23" s="15"/>
      <c r="ED23" s="15"/>
      <c r="EE23" s="15"/>
      <c r="EF23" s="15"/>
      <c r="EG23" s="15"/>
      <c r="EH23" s="15"/>
      <c r="EI23" s="15"/>
      <c r="EJ23" s="15"/>
      <c r="EK23" s="15"/>
      <c r="EL23" s="15"/>
      <c r="EM23" s="15"/>
      <c r="EN23" s="15"/>
      <c r="EO23" s="15"/>
      <c r="EP23" s="15"/>
      <c r="EQ23" s="15"/>
      <c r="ER23" s="15"/>
      <c r="ES23" s="15"/>
      <c r="ET23" s="15"/>
      <c r="EU23" s="15"/>
      <c r="EV23" s="15"/>
      <c r="EW23" s="15"/>
      <c r="EX23" s="15"/>
      <c r="EY23" s="15"/>
      <c r="EZ23" s="15"/>
      <c r="FA23" s="15"/>
      <c r="FB23" s="15"/>
      <c r="FC23" s="15"/>
      <c r="FD23" s="15"/>
      <c r="FE23" s="15"/>
      <c r="FF23" s="15"/>
      <c r="FG23" s="15"/>
      <c r="FH23" s="15"/>
      <c r="FI23" s="15"/>
      <c r="FJ23" s="15"/>
      <c r="FK23" s="15"/>
      <c r="FL23" s="15"/>
      <c r="FM23" s="15"/>
      <c r="FN23" s="15"/>
      <c r="FO23" s="15"/>
      <c r="FP23" s="15"/>
      <c r="FQ23" s="15"/>
      <c r="FR23" s="15"/>
      <c r="FS23" s="15"/>
      <c r="FT23" s="15"/>
      <c r="FU23" s="15"/>
      <c r="FV23" s="15"/>
      <c r="FW23" s="15"/>
      <c r="FX23" s="15"/>
      <c r="FY23" s="15"/>
      <c r="FZ23" s="15"/>
      <c r="GA23" s="15"/>
      <c r="GB23" s="15"/>
      <c r="GC23" s="15"/>
      <c r="GD23" s="15"/>
      <c r="GE23" s="15"/>
      <c r="GF23" s="15"/>
      <c r="GG23" s="15"/>
      <c r="GH23" s="15"/>
      <c r="GI23" s="15"/>
      <c r="GJ23" s="15"/>
      <c r="GK23" s="15"/>
      <c r="GL23" s="15"/>
      <c r="GM23" s="15"/>
      <c r="GN23" s="15"/>
      <c r="GO23" s="15"/>
      <c r="GP23" s="15"/>
      <c r="GQ23" s="15"/>
      <c r="GR23" s="15"/>
      <c r="GS23" s="15"/>
      <c r="GT23" s="15"/>
      <c r="GU23" s="15"/>
      <c r="GV23" s="15"/>
      <c r="GW23" s="15"/>
      <c r="GX23" s="15"/>
      <c r="GY23" s="15"/>
      <c r="GZ23" s="15"/>
      <c r="HA23" s="15"/>
      <c r="HB23" s="15"/>
      <c r="HC23" s="15"/>
      <c r="HD23" s="15"/>
      <c r="HE23" s="15"/>
      <c r="HF23" s="15"/>
      <c r="HG23" s="15"/>
      <c r="HH23" s="15"/>
      <c r="HI23" s="15"/>
      <c r="HJ23" s="15"/>
      <c r="HK23" s="15"/>
      <c r="HL23" s="15"/>
      <c r="HM23" s="15"/>
      <c r="HN23" s="15"/>
      <c r="HO23" s="15"/>
      <c r="HP23" s="15"/>
      <c r="HQ23" s="15"/>
      <c r="HR23" s="15"/>
      <c r="HS23" s="15"/>
      <c r="HT23" s="15"/>
      <c r="HU23" s="15"/>
      <c r="HV23" s="15"/>
    </row>
    <row r="24" spans="1:230" customFormat="1" ht="14.4" customHeight="1">
      <c r="A24" s="42"/>
      <c r="B24" s="45"/>
      <c r="C24" s="45"/>
      <c r="D24" s="45"/>
      <c r="E24" s="45"/>
      <c r="F24" s="45"/>
      <c r="G24" s="15"/>
      <c r="H24" s="15"/>
      <c r="I24" s="80" t="s">
        <v>512</v>
      </c>
      <c r="J24" s="80"/>
      <c r="K24" s="80"/>
      <c r="L24" s="48"/>
      <c r="M24" s="166">
        <v>3.5</v>
      </c>
      <c r="N24" s="48"/>
      <c r="O24" s="96" t="s">
        <v>7</v>
      </c>
      <c r="P24" s="45"/>
      <c r="Q24" s="17"/>
      <c r="R24" s="17"/>
      <c r="S24" s="308">
        <f>M24*M27</f>
        <v>10.5</v>
      </c>
      <c r="T24" s="309"/>
      <c r="U24" s="307" t="s">
        <v>522</v>
      </c>
      <c r="V24" s="307"/>
      <c r="W24" s="45"/>
      <c r="X24" s="45"/>
      <c r="Y24" s="45"/>
      <c r="Z24" s="45"/>
      <c r="AA24" s="45"/>
      <c r="AB24" s="42"/>
      <c r="AC24" s="15"/>
      <c r="AD24" s="15"/>
      <c r="AE24" s="15"/>
      <c r="AF24" s="15"/>
      <c r="AG24" s="15"/>
      <c r="AH24" s="15"/>
      <c r="AI24" s="15"/>
      <c r="AJ24" s="15"/>
      <c r="AK24" s="15"/>
      <c r="AL24" s="15"/>
      <c r="AM24" s="15"/>
      <c r="AN24" s="15"/>
      <c r="AO24" s="15"/>
      <c r="AP24" s="15"/>
      <c r="AQ24" s="15"/>
      <c r="AR24" s="15"/>
      <c r="AS24" s="15"/>
      <c r="AT24" s="15"/>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c r="BY24" s="15"/>
      <c r="BZ24" s="15"/>
      <c r="CA24" s="15"/>
      <c r="CB24" s="15"/>
      <c r="CC24" s="15"/>
      <c r="CD24" s="15"/>
      <c r="CE24" s="15"/>
      <c r="CF24" s="15"/>
      <c r="CG24" s="15"/>
      <c r="CH24" s="15"/>
      <c r="CI24" s="15"/>
      <c r="CJ24" s="15"/>
      <c r="CK24" s="15"/>
      <c r="CL24" s="15"/>
      <c r="CM24" s="15"/>
      <c r="CN24" s="15"/>
      <c r="CO24" s="15"/>
      <c r="CP24" s="15"/>
      <c r="CQ24" s="15"/>
      <c r="CR24" s="15"/>
      <c r="CS24" s="15"/>
      <c r="CT24" s="15"/>
      <c r="CU24" s="15"/>
      <c r="CV24" s="15"/>
      <c r="CW24" s="15"/>
      <c r="CX24" s="15"/>
      <c r="CY24" s="15"/>
      <c r="CZ24" s="15"/>
      <c r="DA24" s="15"/>
      <c r="DB24" s="15"/>
      <c r="DC24" s="15"/>
      <c r="DD24" s="15"/>
      <c r="DE24" s="15"/>
      <c r="DF24" s="15"/>
      <c r="DG24" s="15"/>
      <c r="DH24" s="15"/>
      <c r="DI24" s="15"/>
      <c r="DJ24" s="15"/>
      <c r="DK24" s="15"/>
      <c r="DL24" s="15"/>
      <c r="DM24" s="15"/>
      <c r="DN24" s="15"/>
      <c r="DO24" s="15"/>
      <c r="DP24" s="15"/>
      <c r="DQ24" s="15"/>
      <c r="DR24" s="15"/>
      <c r="DS24" s="15"/>
      <c r="DT24" s="15"/>
      <c r="DU24" s="15"/>
      <c r="DV24" s="15"/>
      <c r="DW24" s="15"/>
      <c r="DX24" s="15"/>
      <c r="DY24" s="15"/>
      <c r="DZ24" s="15"/>
      <c r="EA24" s="15"/>
      <c r="EB24" s="15"/>
      <c r="EC24" s="15"/>
      <c r="ED24" s="15"/>
      <c r="EE24" s="15"/>
      <c r="EF24" s="15"/>
      <c r="EG24" s="15"/>
      <c r="EH24" s="15"/>
      <c r="EI24" s="15"/>
      <c r="EJ24" s="15"/>
      <c r="EK24" s="15"/>
      <c r="EL24" s="15"/>
      <c r="EM24" s="15"/>
      <c r="EN24" s="15"/>
      <c r="EO24" s="15"/>
      <c r="EP24" s="15"/>
      <c r="EQ24" s="15"/>
      <c r="ER24" s="15"/>
      <c r="ES24" s="15"/>
      <c r="ET24" s="15"/>
      <c r="EU24" s="15"/>
      <c r="EV24" s="15"/>
      <c r="EW24" s="15"/>
      <c r="EX24" s="15"/>
      <c r="EY24" s="15"/>
      <c r="EZ24" s="15"/>
      <c r="FA24" s="15"/>
      <c r="FB24" s="15"/>
      <c r="FC24" s="15"/>
      <c r="FD24" s="15"/>
      <c r="FE24" s="15"/>
      <c r="FF24" s="15"/>
      <c r="FG24" s="15"/>
      <c r="FH24" s="15"/>
      <c r="FI24" s="15"/>
      <c r="FJ24" s="15"/>
      <c r="FK24" s="15"/>
      <c r="FL24" s="15"/>
      <c r="FM24" s="15"/>
      <c r="FN24" s="15"/>
      <c r="FO24" s="15"/>
      <c r="FP24" s="15"/>
      <c r="FQ24" s="15"/>
      <c r="FR24" s="15"/>
      <c r="FS24" s="15"/>
      <c r="FT24" s="15"/>
      <c r="FU24" s="15"/>
      <c r="FV24" s="15"/>
      <c r="FW24" s="15"/>
      <c r="FX24" s="15"/>
      <c r="FY24" s="15"/>
      <c r="FZ24" s="15"/>
      <c r="GA24" s="15"/>
      <c r="GB24" s="15"/>
      <c r="GC24" s="15"/>
      <c r="GD24" s="15"/>
      <c r="GE24" s="15"/>
      <c r="GF24" s="15"/>
      <c r="GG24" s="15"/>
      <c r="GH24" s="15"/>
      <c r="GI24" s="15"/>
      <c r="GJ24" s="15"/>
      <c r="GK24" s="15"/>
      <c r="GL24" s="15"/>
      <c r="GM24" s="15"/>
      <c r="GN24" s="15"/>
      <c r="GO24" s="15"/>
      <c r="GP24" s="15"/>
      <c r="GQ24" s="15"/>
      <c r="GR24" s="15"/>
      <c r="GS24" s="15"/>
      <c r="GT24" s="15"/>
      <c r="GU24" s="15"/>
      <c r="GV24" s="15"/>
      <c r="GW24" s="15"/>
      <c r="GX24" s="15"/>
      <c r="GY24" s="15"/>
      <c r="GZ24" s="15"/>
      <c r="HA24" s="15"/>
      <c r="HB24" s="15"/>
      <c r="HC24" s="15"/>
      <c r="HD24" s="15"/>
      <c r="HE24" s="15"/>
      <c r="HF24" s="15"/>
      <c r="HG24" s="15"/>
      <c r="HH24" s="15"/>
      <c r="HI24" s="15"/>
      <c r="HJ24" s="15"/>
      <c r="HK24" s="15"/>
      <c r="HL24" s="15"/>
      <c r="HM24" s="15"/>
      <c r="HN24" s="15"/>
      <c r="HO24" s="15"/>
      <c r="HP24" s="15"/>
      <c r="HQ24" s="15"/>
      <c r="HR24" s="15"/>
      <c r="HS24" s="15"/>
      <c r="HT24" s="15"/>
      <c r="HU24" s="15"/>
      <c r="HV24" s="15"/>
    </row>
    <row r="25" spans="1:230" customFormat="1" ht="14.4" customHeight="1">
      <c r="A25" s="42"/>
      <c r="B25" s="45"/>
      <c r="C25" s="45"/>
      <c r="D25" s="45"/>
      <c r="E25" s="45"/>
      <c r="F25" s="79"/>
      <c r="G25" s="15"/>
      <c r="H25" s="15"/>
      <c r="I25" s="52"/>
      <c r="J25" s="52"/>
      <c r="K25" s="52"/>
      <c r="L25" s="52"/>
      <c r="M25" s="52"/>
      <c r="N25" s="52"/>
      <c r="O25" s="97"/>
      <c r="P25" s="45"/>
      <c r="Q25" s="17"/>
      <c r="R25" s="17"/>
      <c r="S25" s="308"/>
      <c r="T25" s="309"/>
      <c r="U25" s="307"/>
      <c r="V25" s="307"/>
      <c r="W25" s="45"/>
      <c r="X25" s="45"/>
      <c r="Y25" s="45"/>
      <c r="Z25" s="45"/>
      <c r="AA25" s="45"/>
      <c r="AB25" s="42"/>
      <c r="AC25" s="15"/>
      <c r="AD25" s="15"/>
      <c r="AE25" s="15"/>
      <c r="AF25" s="15"/>
      <c r="AG25" s="15"/>
      <c r="AH25" s="15"/>
      <c r="AI25" s="15"/>
      <c r="AJ25" s="15"/>
      <c r="AK25" s="15"/>
      <c r="AL25" s="15"/>
      <c r="AM25" s="15"/>
      <c r="AN25" s="15"/>
      <c r="AO25" s="15"/>
      <c r="AP25" s="15"/>
      <c r="AQ25" s="15"/>
      <c r="AR25" s="15"/>
      <c r="AS25" s="15"/>
      <c r="AT25" s="15"/>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c r="BY25" s="15"/>
      <c r="BZ25" s="15"/>
      <c r="CA25" s="15"/>
      <c r="CB25" s="15"/>
      <c r="CC25" s="15"/>
      <c r="CD25" s="15"/>
      <c r="CE25" s="15"/>
      <c r="CF25" s="15"/>
      <c r="CG25" s="15"/>
      <c r="CH25" s="15"/>
      <c r="CI25" s="15"/>
      <c r="CJ25" s="15"/>
      <c r="CK25" s="15"/>
      <c r="CL25" s="15"/>
      <c r="CM25" s="15"/>
      <c r="CN25" s="15"/>
      <c r="CO25" s="15"/>
      <c r="CP25" s="15"/>
      <c r="CQ25" s="15"/>
      <c r="CR25" s="15"/>
      <c r="CS25" s="15"/>
      <c r="CT25" s="15"/>
      <c r="CU25" s="15"/>
      <c r="CV25" s="15"/>
      <c r="CW25" s="15"/>
      <c r="CX25" s="15"/>
      <c r="CY25" s="15"/>
      <c r="CZ25" s="15"/>
      <c r="DA25" s="15"/>
      <c r="DB25" s="15"/>
      <c r="DC25" s="15"/>
      <c r="DD25" s="15"/>
      <c r="DE25" s="15"/>
      <c r="DF25" s="15"/>
      <c r="DG25" s="15"/>
      <c r="DH25" s="15"/>
      <c r="DI25" s="15"/>
      <c r="DJ25" s="15"/>
      <c r="DK25" s="15"/>
      <c r="DL25" s="15"/>
      <c r="DM25" s="15"/>
      <c r="DN25" s="15"/>
      <c r="DO25" s="15"/>
      <c r="DP25" s="15"/>
      <c r="DQ25" s="15"/>
      <c r="DR25" s="15"/>
      <c r="DS25" s="15"/>
      <c r="DT25" s="15"/>
      <c r="DU25" s="15"/>
      <c r="DV25" s="15"/>
      <c r="DW25" s="15"/>
      <c r="DX25" s="15"/>
      <c r="DY25" s="15"/>
      <c r="DZ25" s="15"/>
      <c r="EA25" s="15"/>
      <c r="EB25" s="15"/>
      <c r="EC25" s="15"/>
      <c r="ED25" s="15"/>
      <c r="EE25" s="15"/>
      <c r="EF25" s="15"/>
      <c r="EG25" s="15"/>
      <c r="EH25" s="15"/>
      <c r="EI25" s="15"/>
      <c r="EJ25" s="15"/>
      <c r="EK25" s="15"/>
      <c r="EL25" s="15"/>
      <c r="EM25" s="15"/>
      <c r="EN25" s="15"/>
      <c r="EO25" s="15"/>
      <c r="EP25" s="15"/>
      <c r="EQ25" s="15"/>
      <c r="ER25" s="15"/>
      <c r="ES25" s="15"/>
      <c r="ET25" s="15"/>
      <c r="EU25" s="15"/>
      <c r="EV25" s="15"/>
      <c r="EW25" s="15"/>
      <c r="EX25" s="15"/>
      <c r="EY25" s="15"/>
      <c r="EZ25" s="15"/>
      <c r="FA25" s="15"/>
      <c r="FB25" s="15"/>
      <c r="FC25" s="15"/>
      <c r="FD25" s="15"/>
      <c r="FE25" s="15"/>
      <c r="FF25" s="15"/>
      <c r="FG25" s="15"/>
      <c r="FH25" s="15"/>
      <c r="FI25" s="15"/>
      <c r="FJ25" s="15"/>
      <c r="FK25" s="15"/>
      <c r="FL25" s="15"/>
      <c r="FM25" s="15"/>
      <c r="FN25" s="15"/>
      <c r="FO25" s="15"/>
      <c r="FP25" s="15"/>
      <c r="FQ25" s="15"/>
      <c r="FR25" s="15"/>
      <c r="FS25" s="15"/>
      <c r="FT25" s="15"/>
      <c r="FU25" s="15"/>
      <c r="FV25" s="15"/>
      <c r="FW25" s="15"/>
      <c r="FX25" s="15"/>
      <c r="FY25" s="15"/>
      <c r="FZ25" s="15"/>
      <c r="GA25" s="15"/>
      <c r="GB25" s="15"/>
      <c r="GC25" s="15"/>
      <c r="GD25" s="15"/>
      <c r="GE25" s="15"/>
      <c r="GF25" s="15"/>
      <c r="GG25" s="15"/>
      <c r="GH25" s="15"/>
      <c r="GI25" s="15"/>
      <c r="GJ25" s="15"/>
      <c r="GK25" s="15"/>
      <c r="GL25" s="15"/>
      <c r="GM25" s="15"/>
      <c r="GN25" s="15"/>
      <c r="GO25" s="15"/>
      <c r="GP25" s="15"/>
      <c r="GQ25" s="15"/>
      <c r="GR25" s="15"/>
      <c r="GS25" s="15"/>
      <c r="GT25" s="15"/>
      <c r="GU25" s="15"/>
      <c r="GV25" s="15"/>
      <c r="GW25" s="15"/>
      <c r="GX25" s="15"/>
      <c r="GY25" s="15"/>
      <c r="GZ25" s="15"/>
      <c r="HA25" s="15"/>
      <c r="HB25" s="15"/>
      <c r="HC25" s="15"/>
      <c r="HD25" s="15"/>
      <c r="HE25" s="15"/>
      <c r="HF25" s="15"/>
      <c r="HG25" s="15"/>
      <c r="HH25" s="15"/>
      <c r="HI25" s="15"/>
      <c r="HJ25" s="15"/>
      <c r="HK25" s="15"/>
      <c r="HL25" s="15"/>
      <c r="HM25" s="15"/>
      <c r="HN25" s="15"/>
      <c r="HO25" s="15"/>
      <c r="HP25" s="15"/>
      <c r="HQ25" s="15"/>
      <c r="HR25" s="15"/>
      <c r="HS25" s="15"/>
      <c r="HT25" s="15"/>
      <c r="HU25" s="15"/>
      <c r="HV25" s="15"/>
    </row>
    <row r="26" spans="1:230" customFormat="1" ht="14.4" customHeight="1">
      <c r="A26" s="42"/>
      <c r="B26" s="45"/>
      <c r="C26" s="45"/>
      <c r="D26" s="45"/>
      <c r="E26" s="45"/>
      <c r="F26" s="79"/>
      <c r="G26" s="15"/>
      <c r="H26" s="15"/>
      <c r="I26" s="83"/>
      <c r="J26" s="83"/>
      <c r="K26" s="83"/>
      <c r="L26" s="80"/>
      <c r="M26" s="50"/>
      <c r="N26" s="48"/>
      <c r="O26" s="96"/>
      <c r="P26" s="45"/>
      <c r="Q26" s="17"/>
      <c r="R26" s="17"/>
      <c r="S26" s="308"/>
      <c r="T26" s="309"/>
      <c r="U26" s="307"/>
      <c r="V26" s="307"/>
      <c r="W26" s="89"/>
      <c r="X26" s="296" t="s">
        <v>518</v>
      </c>
      <c r="Y26" s="297"/>
      <c r="Z26" s="116"/>
      <c r="AA26" s="116"/>
      <c r="AB26" s="42"/>
      <c r="AC26" s="15"/>
      <c r="AD26" s="15"/>
      <c r="AE26" s="15"/>
      <c r="AF26" s="15"/>
      <c r="AG26" s="15"/>
      <c r="AH26" s="15"/>
      <c r="AI26" s="15"/>
      <c r="AJ26" s="15"/>
      <c r="AK26" s="15"/>
      <c r="AL26" s="15"/>
      <c r="AM26" s="15"/>
      <c r="AN26" s="15"/>
      <c r="AO26" s="15"/>
      <c r="AP26" s="15"/>
      <c r="AQ26" s="15"/>
      <c r="AR26" s="15"/>
      <c r="AS26" s="15"/>
      <c r="AT26" s="15"/>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c r="BY26" s="15"/>
      <c r="BZ26" s="15"/>
      <c r="CA26" s="15"/>
      <c r="CB26" s="15"/>
      <c r="CC26" s="15"/>
      <c r="CD26" s="15"/>
      <c r="CE26" s="15"/>
      <c r="CF26" s="15"/>
      <c r="CG26" s="15"/>
      <c r="CH26" s="15"/>
      <c r="CI26" s="15"/>
      <c r="CJ26" s="15"/>
      <c r="CK26" s="15"/>
      <c r="CL26" s="15"/>
      <c r="CM26" s="15"/>
      <c r="CN26" s="15"/>
      <c r="CO26" s="15"/>
      <c r="CP26" s="15"/>
      <c r="CQ26" s="15"/>
      <c r="CR26" s="15"/>
      <c r="CS26" s="15"/>
      <c r="CT26" s="15"/>
      <c r="CU26" s="15"/>
      <c r="CV26" s="15"/>
      <c r="CW26" s="15"/>
      <c r="CX26" s="15"/>
      <c r="CY26" s="15"/>
      <c r="CZ26" s="15"/>
      <c r="DA26" s="15"/>
      <c r="DB26" s="15"/>
      <c r="DC26" s="15"/>
      <c r="DD26" s="15"/>
      <c r="DE26" s="15"/>
      <c r="DF26" s="15"/>
      <c r="DG26" s="15"/>
      <c r="DH26" s="15"/>
      <c r="DI26" s="15"/>
      <c r="DJ26" s="15"/>
      <c r="DK26" s="15"/>
      <c r="DL26" s="15"/>
      <c r="DM26" s="15"/>
      <c r="DN26" s="15"/>
      <c r="DO26" s="15"/>
      <c r="DP26" s="15"/>
      <c r="DQ26" s="15"/>
      <c r="DR26" s="15"/>
      <c r="DS26" s="15"/>
      <c r="DT26" s="15"/>
      <c r="DU26" s="15"/>
      <c r="DV26" s="15"/>
      <c r="DW26" s="15"/>
      <c r="DX26" s="15"/>
      <c r="DY26" s="15"/>
      <c r="DZ26" s="15"/>
      <c r="EA26" s="15"/>
      <c r="EB26" s="15"/>
      <c r="EC26" s="15"/>
      <c r="ED26" s="15"/>
      <c r="EE26" s="15"/>
      <c r="EF26" s="15"/>
      <c r="EG26" s="15"/>
      <c r="EH26" s="15"/>
      <c r="EI26" s="15"/>
      <c r="EJ26" s="15"/>
      <c r="EK26" s="15"/>
      <c r="EL26" s="15"/>
      <c r="EM26" s="15"/>
      <c r="EN26" s="15"/>
      <c r="EO26" s="15"/>
      <c r="EP26" s="15"/>
      <c r="EQ26" s="15"/>
      <c r="ER26" s="15"/>
      <c r="ES26" s="15"/>
      <c r="ET26" s="15"/>
      <c r="EU26" s="15"/>
      <c r="EV26" s="15"/>
      <c r="EW26" s="15"/>
      <c r="EX26" s="15"/>
      <c r="EY26" s="15"/>
      <c r="EZ26" s="15"/>
      <c r="FA26" s="15"/>
      <c r="FB26" s="15"/>
      <c r="FC26" s="15"/>
      <c r="FD26" s="15"/>
      <c r="FE26" s="15"/>
      <c r="FF26" s="15"/>
      <c r="FG26" s="15"/>
      <c r="FH26" s="15"/>
      <c r="FI26" s="15"/>
      <c r="FJ26" s="15"/>
      <c r="FK26" s="15"/>
      <c r="FL26" s="15"/>
      <c r="FM26" s="15"/>
      <c r="FN26" s="15"/>
      <c r="FO26" s="15"/>
      <c r="FP26" s="15"/>
      <c r="FQ26" s="15"/>
      <c r="FR26" s="15"/>
      <c r="FS26" s="15"/>
      <c r="FT26" s="15"/>
      <c r="FU26" s="15"/>
      <c r="FV26" s="15"/>
      <c r="FW26" s="15"/>
      <c r="FX26" s="15"/>
      <c r="FY26" s="15"/>
      <c r="FZ26" s="15"/>
      <c r="GA26" s="15"/>
      <c r="GB26" s="15"/>
      <c r="GC26" s="15"/>
      <c r="GD26" s="15"/>
      <c r="GE26" s="15"/>
      <c r="GF26" s="15"/>
      <c r="GG26" s="15"/>
      <c r="GH26" s="15"/>
      <c r="GI26" s="15"/>
      <c r="GJ26" s="15"/>
      <c r="GK26" s="15"/>
      <c r="GL26" s="15"/>
      <c r="GM26" s="15"/>
      <c r="GN26" s="15"/>
      <c r="GO26" s="15"/>
      <c r="GP26" s="15"/>
      <c r="GQ26" s="15"/>
      <c r="GR26" s="15"/>
      <c r="GS26" s="15"/>
      <c r="GT26" s="15"/>
      <c r="GU26" s="15"/>
      <c r="GV26" s="15"/>
      <c r="GW26" s="15"/>
      <c r="GX26" s="15"/>
      <c r="GY26" s="15"/>
      <c r="GZ26" s="15"/>
      <c r="HA26" s="15"/>
      <c r="HB26" s="15"/>
      <c r="HC26" s="15"/>
      <c r="HD26" s="15"/>
      <c r="HE26" s="15"/>
      <c r="HF26" s="15"/>
      <c r="HG26" s="15"/>
      <c r="HH26" s="15"/>
      <c r="HI26" s="15"/>
      <c r="HJ26" s="15"/>
      <c r="HK26" s="15"/>
      <c r="HL26" s="15"/>
      <c r="HM26" s="15"/>
      <c r="HN26" s="15"/>
      <c r="HO26" s="15"/>
      <c r="HP26" s="15"/>
      <c r="HQ26" s="15"/>
      <c r="HR26" s="15"/>
      <c r="HS26" s="15"/>
      <c r="HT26" s="15"/>
      <c r="HU26" s="15"/>
      <c r="HV26" s="15"/>
    </row>
    <row r="27" spans="1:230" customFormat="1" ht="14.4" customHeight="1">
      <c r="A27" s="42"/>
      <c r="B27" s="45"/>
      <c r="C27" s="45"/>
      <c r="D27" s="45"/>
      <c r="E27" s="45"/>
      <c r="F27" s="45"/>
      <c r="G27" s="94" t="str">
        <f>M30&amp;" [m]"</f>
        <v>2,58 [m]</v>
      </c>
      <c r="H27" s="15"/>
      <c r="I27" s="80" t="s">
        <v>513</v>
      </c>
      <c r="J27" s="80"/>
      <c r="K27" s="80"/>
      <c r="L27" s="48"/>
      <c r="M27" s="166">
        <v>3</v>
      </c>
      <c r="N27" s="48"/>
      <c r="O27" s="96" t="s">
        <v>7</v>
      </c>
      <c r="P27" s="45"/>
      <c r="Q27" s="17"/>
      <c r="R27" s="17"/>
      <c r="S27" s="308"/>
      <c r="T27" s="309"/>
      <c r="U27" s="307"/>
      <c r="V27" s="307"/>
      <c r="W27" s="17"/>
      <c r="X27" s="310">
        <f>ROUND(M24*M27*M30,2)</f>
        <v>27.09</v>
      </c>
      <c r="Y27" s="295" t="s">
        <v>523</v>
      </c>
      <c r="Z27" s="114"/>
      <c r="AA27" s="45"/>
      <c r="AB27" s="42"/>
      <c r="AC27" s="15"/>
      <c r="AD27" s="15"/>
      <c r="AE27" s="15"/>
      <c r="AF27" s="15"/>
      <c r="AG27" s="15"/>
      <c r="AH27" s="15"/>
      <c r="AI27" s="15"/>
      <c r="AJ27" s="15"/>
      <c r="AK27" s="15"/>
      <c r="AL27" s="15"/>
      <c r="AM27" s="15"/>
      <c r="AN27" s="15"/>
      <c r="AO27" s="15"/>
      <c r="AP27" s="15"/>
      <c r="AQ27" s="15"/>
      <c r="AR27" s="15"/>
      <c r="AS27" s="15"/>
      <c r="AT27" s="15"/>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c r="BY27" s="15"/>
      <c r="BZ27" s="15"/>
      <c r="CA27" s="15"/>
      <c r="CB27" s="15"/>
      <c r="CC27" s="15"/>
      <c r="CD27" s="15"/>
      <c r="CE27" s="15"/>
      <c r="CF27" s="15"/>
      <c r="CG27" s="15"/>
      <c r="CH27" s="15"/>
      <c r="CI27" s="15"/>
      <c r="CJ27" s="15"/>
      <c r="CK27" s="15"/>
      <c r="CL27" s="15"/>
      <c r="CM27" s="15"/>
      <c r="CN27" s="15"/>
      <c r="CO27" s="15"/>
      <c r="CP27" s="15"/>
      <c r="CQ27" s="15"/>
      <c r="CR27" s="15"/>
      <c r="CS27" s="15"/>
      <c r="CT27" s="15"/>
      <c r="CU27" s="15"/>
      <c r="CV27" s="15"/>
      <c r="CW27" s="15"/>
      <c r="CX27" s="15"/>
      <c r="CY27" s="15"/>
      <c r="CZ27" s="15"/>
      <c r="DA27" s="15"/>
      <c r="DB27" s="15"/>
      <c r="DC27" s="15"/>
      <c r="DD27" s="15"/>
      <c r="DE27" s="15"/>
      <c r="DF27" s="15"/>
      <c r="DG27" s="15"/>
      <c r="DH27" s="15"/>
      <c r="DI27" s="15"/>
      <c r="DJ27" s="15"/>
      <c r="DK27" s="15"/>
      <c r="DL27" s="15"/>
      <c r="DM27" s="15"/>
      <c r="DN27" s="15"/>
      <c r="DO27" s="15"/>
      <c r="DP27" s="15"/>
      <c r="DQ27" s="15"/>
      <c r="DR27" s="15"/>
      <c r="DS27" s="15"/>
      <c r="DT27" s="15"/>
      <c r="DU27" s="15"/>
      <c r="DV27" s="15"/>
      <c r="DW27" s="15"/>
      <c r="DX27" s="15"/>
      <c r="DY27" s="15"/>
      <c r="DZ27" s="15"/>
      <c r="EA27" s="15"/>
      <c r="EB27" s="15"/>
      <c r="EC27" s="15"/>
      <c r="ED27" s="15"/>
      <c r="EE27" s="15"/>
      <c r="EF27" s="15"/>
      <c r="EG27" s="15"/>
      <c r="EH27" s="15"/>
      <c r="EI27" s="15"/>
      <c r="EJ27" s="15"/>
      <c r="EK27" s="15"/>
      <c r="EL27" s="15"/>
      <c r="EM27" s="15"/>
      <c r="EN27" s="15"/>
      <c r="EO27" s="15"/>
      <c r="EP27" s="15"/>
      <c r="EQ27" s="15"/>
      <c r="ER27" s="15"/>
      <c r="ES27" s="15"/>
      <c r="ET27" s="15"/>
      <c r="EU27" s="15"/>
      <c r="EV27" s="15"/>
      <c r="EW27" s="15"/>
      <c r="EX27" s="15"/>
      <c r="EY27" s="15"/>
      <c r="EZ27" s="15"/>
      <c r="FA27" s="15"/>
      <c r="FB27" s="15"/>
      <c r="FC27" s="15"/>
      <c r="FD27" s="15"/>
      <c r="FE27" s="15"/>
      <c r="FF27" s="15"/>
      <c r="FG27" s="15"/>
      <c r="FH27" s="15"/>
      <c r="FI27" s="15"/>
      <c r="FJ27" s="15"/>
      <c r="FK27" s="15"/>
      <c r="FL27" s="15"/>
      <c r="FM27" s="15"/>
      <c r="FN27" s="15"/>
      <c r="FO27" s="15"/>
      <c r="FP27" s="15"/>
      <c r="FQ27" s="15"/>
      <c r="FR27" s="15"/>
      <c r="FS27" s="15"/>
      <c r="FT27" s="15"/>
      <c r="FU27" s="15"/>
      <c r="FV27" s="15"/>
      <c r="FW27" s="15"/>
      <c r="FX27" s="15"/>
      <c r="FY27" s="15"/>
      <c r="FZ27" s="15"/>
      <c r="GA27" s="15"/>
      <c r="GB27" s="15"/>
      <c r="GC27" s="15"/>
      <c r="GD27" s="15"/>
      <c r="GE27" s="15"/>
      <c r="GF27" s="15"/>
      <c r="GG27" s="15"/>
      <c r="GH27" s="15"/>
      <c r="GI27" s="15"/>
      <c r="GJ27" s="15"/>
      <c r="GK27" s="15"/>
      <c r="GL27" s="15"/>
      <c r="GM27" s="15"/>
      <c r="GN27" s="15"/>
      <c r="GO27" s="15"/>
      <c r="GP27" s="15"/>
      <c r="GQ27" s="15"/>
      <c r="GR27" s="15"/>
      <c r="GS27" s="15"/>
      <c r="GT27" s="15"/>
      <c r="GU27" s="15"/>
      <c r="GV27" s="15"/>
      <c r="GW27" s="15"/>
      <c r="GX27" s="15"/>
      <c r="GY27" s="15"/>
      <c r="GZ27" s="15"/>
      <c r="HA27" s="15"/>
      <c r="HB27" s="15"/>
      <c r="HC27" s="15"/>
      <c r="HD27" s="15"/>
      <c r="HE27" s="15"/>
      <c r="HF27" s="15"/>
      <c r="HG27" s="15"/>
      <c r="HH27" s="15"/>
      <c r="HI27" s="15"/>
      <c r="HJ27" s="15"/>
      <c r="HK27" s="15"/>
      <c r="HL27" s="15"/>
      <c r="HM27" s="15"/>
      <c r="HN27" s="15"/>
      <c r="HO27" s="15"/>
      <c r="HP27" s="15"/>
      <c r="HQ27" s="15"/>
      <c r="HR27" s="15"/>
      <c r="HS27" s="15"/>
      <c r="HT27" s="15"/>
      <c r="HU27" s="15"/>
      <c r="HV27" s="15"/>
    </row>
    <row r="28" spans="1:230" customFormat="1">
      <c r="A28" s="42"/>
      <c r="B28" s="45"/>
      <c r="C28" s="45"/>
      <c r="D28" s="45"/>
      <c r="E28" s="45"/>
      <c r="F28" s="45"/>
      <c r="G28" s="15"/>
      <c r="H28" s="15"/>
      <c r="I28" s="52"/>
      <c r="J28" s="52"/>
      <c r="K28" s="52"/>
      <c r="L28" s="52"/>
      <c r="M28" s="52"/>
      <c r="N28" s="52"/>
      <c r="O28" s="97"/>
      <c r="P28" s="45"/>
      <c r="Q28" s="75"/>
      <c r="R28" s="87"/>
      <c r="S28" s="86"/>
      <c r="T28" s="85"/>
      <c r="U28" s="91"/>
      <c r="V28" s="91"/>
      <c r="W28" s="82"/>
      <c r="X28" s="310"/>
      <c r="Y28" s="295"/>
      <c r="Z28" s="114"/>
      <c r="AA28" s="45"/>
      <c r="AB28" s="42"/>
      <c r="AC28" s="15"/>
      <c r="AD28" s="15"/>
      <c r="AE28" s="15"/>
      <c r="AF28" s="15"/>
      <c r="AG28" s="15"/>
      <c r="AH28" s="15"/>
      <c r="AI28" s="15"/>
      <c r="AJ28" s="15"/>
      <c r="AK28" s="15"/>
      <c r="AL28" s="15"/>
      <c r="AM28" s="15"/>
      <c r="AN28" s="15"/>
      <c r="AO28" s="15"/>
      <c r="AP28" s="15"/>
      <c r="AQ28" s="15"/>
      <c r="AR28" s="15"/>
      <c r="AS28" s="15"/>
      <c r="AT28" s="15"/>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c r="BY28" s="15"/>
      <c r="BZ28" s="15"/>
      <c r="CA28" s="15"/>
      <c r="CB28" s="15"/>
      <c r="CC28" s="15"/>
      <c r="CD28" s="15"/>
      <c r="CE28" s="15"/>
      <c r="CF28" s="15"/>
      <c r="CG28" s="15"/>
      <c r="CH28" s="15"/>
      <c r="CI28" s="15"/>
      <c r="CJ28" s="15"/>
      <c r="CK28" s="15"/>
      <c r="CL28" s="15"/>
      <c r="CM28" s="15"/>
      <c r="CN28" s="15"/>
      <c r="CO28" s="15"/>
      <c r="CP28" s="15"/>
      <c r="CQ28" s="15"/>
      <c r="CR28" s="15"/>
      <c r="CS28" s="15"/>
      <c r="CT28" s="15"/>
      <c r="CU28" s="15"/>
      <c r="CV28" s="15"/>
      <c r="CW28" s="15"/>
      <c r="CX28" s="15"/>
      <c r="CY28" s="15"/>
      <c r="CZ28" s="15"/>
      <c r="DA28" s="15"/>
      <c r="DB28" s="15"/>
      <c r="DC28" s="15"/>
      <c r="DD28" s="15"/>
      <c r="DE28" s="15"/>
      <c r="DF28" s="15"/>
      <c r="DG28" s="15"/>
      <c r="DH28" s="15"/>
      <c r="DI28" s="15"/>
      <c r="DJ28" s="15"/>
      <c r="DK28" s="15"/>
      <c r="DL28" s="15"/>
      <c r="DM28" s="15"/>
      <c r="DN28" s="15"/>
      <c r="DO28" s="15"/>
      <c r="DP28" s="15"/>
      <c r="DQ28" s="15"/>
      <c r="DR28" s="15"/>
      <c r="DS28" s="15"/>
      <c r="DT28" s="15"/>
      <c r="DU28" s="15"/>
      <c r="DV28" s="15"/>
      <c r="DW28" s="15"/>
      <c r="DX28" s="15"/>
      <c r="DY28" s="15"/>
      <c r="DZ28" s="15"/>
      <c r="EA28" s="15"/>
      <c r="EB28" s="15"/>
      <c r="EC28" s="15"/>
      <c r="ED28" s="15"/>
      <c r="EE28" s="15"/>
      <c r="EF28" s="15"/>
      <c r="EG28" s="15"/>
      <c r="EH28" s="15"/>
      <c r="EI28" s="15"/>
      <c r="EJ28" s="15"/>
      <c r="EK28" s="15"/>
      <c r="EL28" s="15"/>
      <c r="EM28" s="15"/>
      <c r="EN28" s="15"/>
      <c r="EO28" s="15"/>
      <c r="EP28" s="15"/>
      <c r="EQ28" s="15"/>
      <c r="ER28" s="15"/>
      <c r="ES28" s="15"/>
      <c r="ET28" s="15"/>
      <c r="EU28" s="15"/>
      <c r="EV28" s="15"/>
      <c r="EW28" s="15"/>
      <c r="EX28" s="15"/>
      <c r="EY28" s="15"/>
      <c r="EZ28" s="15"/>
      <c r="FA28" s="15"/>
      <c r="FB28" s="15"/>
      <c r="FC28" s="15"/>
      <c r="FD28" s="15"/>
      <c r="FE28" s="15"/>
      <c r="FF28" s="15"/>
      <c r="FG28" s="15"/>
      <c r="FH28" s="15"/>
      <c r="FI28" s="15"/>
      <c r="FJ28" s="15"/>
      <c r="FK28" s="15"/>
      <c r="FL28" s="15"/>
      <c r="FM28" s="15"/>
      <c r="FN28" s="15"/>
      <c r="FO28" s="15"/>
      <c r="FP28" s="15"/>
      <c r="FQ28" s="15"/>
      <c r="FR28" s="15"/>
      <c r="FS28" s="15"/>
      <c r="FT28" s="15"/>
      <c r="FU28" s="15"/>
      <c r="FV28" s="15"/>
      <c r="FW28" s="15"/>
      <c r="FX28" s="15"/>
      <c r="FY28" s="15"/>
      <c r="FZ28" s="15"/>
      <c r="GA28" s="15"/>
      <c r="GB28" s="15"/>
      <c r="GC28" s="15"/>
      <c r="GD28" s="15"/>
      <c r="GE28" s="15"/>
      <c r="GF28" s="15"/>
      <c r="GG28" s="15"/>
      <c r="GH28" s="15"/>
      <c r="GI28" s="15"/>
      <c r="GJ28" s="15"/>
      <c r="GK28" s="15"/>
      <c r="GL28" s="15"/>
      <c r="GM28" s="15"/>
      <c r="GN28" s="15"/>
      <c r="GO28" s="15"/>
      <c r="GP28" s="15"/>
      <c r="GQ28" s="15"/>
      <c r="GR28" s="15"/>
      <c r="GS28" s="15"/>
      <c r="GT28" s="15"/>
      <c r="GU28" s="15"/>
      <c r="GV28" s="15"/>
      <c r="GW28" s="15"/>
      <c r="GX28" s="15"/>
      <c r="GY28" s="15"/>
      <c r="GZ28" s="15"/>
      <c r="HA28" s="15"/>
      <c r="HB28" s="15"/>
      <c r="HC28" s="15"/>
      <c r="HD28" s="15"/>
      <c r="HE28" s="15"/>
      <c r="HF28" s="15"/>
      <c r="HG28" s="15"/>
      <c r="HH28" s="15"/>
      <c r="HI28" s="15"/>
      <c r="HJ28" s="15"/>
      <c r="HK28" s="15"/>
      <c r="HL28" s="15"/>
      <c r="HM28" s="15"/>
      <c r="HN28" s="15"/>
      <c r="HO28" s="15"/>
      <c r="HP28" s="15"/>
      <c r="HQ28" s="15"/>
      <c r="HR28" s="15"/>
      <c r="HS28" s="15"/>
      <c r="HT28" s="15"/>
      <c r="HU28" s="15"/>
      <c r="HV28" s="15"/>
    </row>
    <row r="29" spans="1:230" customFormat="1" ht="14.4" customHeight="1">
      <c r="A29" s="42"/>
      <c r="B29" s="45"/>
      <c r="C29" s="45"/>
      <c r="D29" s="45"/>
      <c r="E29" s="45"/>
      <c r="F29" s="45"/>
      <c r="G29" s="15"/>
      <c r="H29" s="15"/>
      <c r="I29" s="83"/>
      <c r="J29" s="83"/>
      <c r="K29" s="83"/>
      <c r="L29" s="80"/>
      <c r="M29" s="48"/>
      <c r="N29" s="48"/>
      <c r="O29" s="96"/>
      <c r="P29" s="45"/>
      <c r="Q29" s="75"/>
      <c r="R29" s="45"/>
      <c r="S29" s="15"/>
      <c r="T29" s="85"/>
      <c r="U29" s="85"/>
      <c r="V29" s="85"/>
      <c r="W29" s="82"/>
      <c r="X29" s="310"/>
      <c r="Y29" s="295"/>
      <c r="Z29" s="114"/>
      <c r="AA29" s="45"/>
      <c r="AB29" s="42"/>
      <c r="AC29" s="15"/>
      <c r="AD29" s="15"/>
      <c r="AE29" s="15"/>
      <c r="AF29" s="15"/>
      <c r="AG29" s="15"/>
      <c r="AH29" s="15"/>
      <c r="AI29" s="15"/>
      <c r="AJ29" s="15"/>
      <c r="AK29" s="15"/>
      <c r="AL29" s="15"/>
      <c r="AM29" s="15"/>
      <c r="AN29" s="15"/>
      <c r="AO29" s="15"/>
      <c r="AP29" s="15"/>
      <c r="AQ29" s="15"/>
      <c r="AR29" s="15"/>
      <c r="AS29" s="15"/>
      <c r="AT29" s="15"/>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c r="BY29" s="15"/>
      <c r="BZ29" s="15"/>
      <c r="CA29" s="15"/>
      <c r="CB29" s="15"/>
      <c r="CC29" s="15"/>
      <c r="CD29" s="15"/>
      <c r="CE29" s="15"/>
      <c r="CF29" s="15"/>
      <c r="CG29" s="15"/>
      <c r="CH29" s="15"/>
      <c r="CI29" s="15"/>
      <c r="CJ29" s="15"/>
      <c r="CK29" s="15"/>
      <c r="CL29" s="15"/>
      <c r="CM29" s="15"/>
      <c r="CN29" s="15"/>
      <c r="CO29" s="15"/>
      <c r="CP29" s="15"/>
      <c r="CQ29" s="15"/>
      <c r="CR29" s="15"/>
      <c r="CS29" s="15"/>
      <c r="CT29" s="15"/>
      <c r="CU29" s="15"/>
      <c r="CV29" s="15"/>
      <c r="CW29" s="15"/>
      <c r="CX29" s="15"/>
      <c r="CY29" s="15"/>
      <c r="CZ29" s="15"/>
      <c r="DA29" s="15"/>
      <c r="DB29" s="15"/>
      <c r="DC29" s="15"/>
      <c r="DD29" s="15"/>
      <c r="DE29" s="15"/>
      <c r="DF29" s="15"/>
      <c r="DG29" s="15"/>
      <c r="DH29" s="15"/>
      <c r="DI29" s="15"/>
      <c r="DJ29" s="15"/>
      <c r="DK29" s="15"/>
      <c r="DL29" s="15"/>
      <c r="DM29" s="15"/>
      <c r="DN29" s="15"/>
      <c r="DO29" s="15"/>
      <c r="DP29" s="15"/>
      <c r="DQ29" s="15"/>
      <c r="DR29" s="15"/>
      <c r="DS29" s="15"/>
      <c r="DT29" s="15"/>
      <c r="DU29" s="15"/>
      <c r="DV29" s="15"/>
      <c r="DW29" s="15"/>
      <c r="DX29" s="15"/>
      <c r="DY29" s="15"/>
      <c r="DZ29" s="15"/>
      <c r="EA29" s="15"/>
      <c r="EB29" s="15"/>
      <c r="EC29" s="15"/>
      <c r="ED29" s="15"/>
      <c r="EE29" s="15"/>
      <c r="EF29" s="15"/>
      <c r="EG29" s="15"/>
      <c r="EH29" s="15"/>
      <c r="EI29" s="15"/>
      <c r="EJ29" s="15"/>
      <c r="EK29" s="15"/>
      <c r="EL29" s="15"/>
      <c r="EM29" s="15"/>
      <c r="EN29" s="15"/>
      <c r="EO29" s="15"/>
      <c r="EP29" s="15"/>
      <c r="EQ29" s="15"/>
      <c r="ER29" s="15"/>
      <c r="ES29" s="15"/>
      <c r="ET29" s="15"/>
      <c r="EU29" s="15"/>
      <c r="EV29" s="15"/>
      <c r="EW29" s="15"/>
      <c r="EX29" s="15"/>
      <c r="EY29" s="15"/>
      <c r="EZ29" s="15"/>
      <c r="FA29" s="15"/>
      <c r="FB29" s="15"/>
      <c r="FC29" s="15"/>
      <c r="FD29" s="15"/>
      <c r="FE29" s="15"/>
      <c r="FF29" s="15"/>
      <c r="FG29" s="15"/>
      <c r="FH29" s="15"/>
      <c r="FI29" s="15"/>
      <c r="FJ29" s="15"/>
      <c r="FK29" s="15"/>
      <c r="FL29" s="15"/>
      <c r="FM29" s="15"/>
      <c r="FN29" s="15"/>
      <c r="FO29" s="15"/>
      <c r="FP29" s="15"/>
      <c r="FQ29" s="15"/>
      <c r="FR29" s="15"/>
      <c r="FS29" s="15"/>
      <c r="FT29" s="15"/>
      <c r="FU29" s="15"/>
      <c r="FV29" s="15"/>
      <c r="FW29" s="15"/>
      <c r="FX29" s="15"/>
      <c r="FY29" s="15"/>
      <c r="FZ29" s="15"/>
      <c r="GA29" s="15"/>
      <c r="GB29" s="15"/>
      <c r="GC29" s="15"/>
      <c r="GD29" s="15"/>
      <c r="GE29" s="15"/>
      <c r="GF29" s="15"/>
      <c r="GG29" s="15"/>
      <c r="GH29" s="15"/>
      <c r="GI29" s="15"/>
      <c r="GJ29" s="15"/>
      <c r="GK29" s="15"/>
      <c r="GL29" s="15"/>
      <c r="GM29" s="15"/>
      <c r="GN29" s="15"/>
      <c r="GO29" s="15"/>
      <c r="GP29" s="15"/>
      <c r="GQ29" s="15"/>
      <c r="GR29" s="15"/>
      <c r="GS29" s="15"/>
      <c r="GT29" s="15"/>
      <c r="GU29" s="15"/>
      <c r="GV29" s="15"/>
      <c r="GW29" s="15"/>
      <c r="GX29" s="15"/>
      <c r="GY29" s="15"/>
      <c r="GZ29" s="15"/>
      <c r="HA29" s="15"/>
      <c r="HB29" s="15"/>
      <c r="HC29" s="15"/>
      <c r="HD29" s="15"/>
      <c r="HE29" s="15"/>
      <c r="HF29" s="15"/>
      <c r="HG29" s="15"/>
      <c r="HH29" s="15"/>
      <c r="HI29" s="15"/>
      <c r="HJ29" s="15"/>
      <c r="HK29" s="15"/>
      <c r="HL29" s="15"/>
      <c r="HM29" s="15"/>
      <c r="HN29" s="15"/>
      <c r="HO29" s="15"/>
      <c r="HP29" s="15"/>
      <c r="HQ29" s="15"/>
      <c r="HR29" s="15"/>
      <c r="HS29" s="15"/>
      <c r="HT29" s="15"/>
      <c r="HU29" s="15"/>
      <c r="HV29" s="15"/>
    </row>
    <row r="30" spans="1:230" customFormat="1" ht="14.4" customHeight="1">
      <c r="A30" s="42"/>
      <c r="B30" s="78"/>
      <c r="C30" s="56"/>
      <c r="D30" s="56"/>
      <c r="E30" s="78"/>
      <c r="F30" s="45"/>
      <c r="G30" s="15"/>
      <c r="H30" s="15"/>
      <c r="I30" s="80" t="s">
        <v>514</v>
      </c>
      <c r="J30" s="80"/>
      <c r="K30" s="80"/>
      <c r="L30" s="80"/>
      <c r="M30" s="166">
        <v>2.58</v>
      </c>
      <c r="N30" s="80"/>
      <c r="O30" s="96" t="s">
        <v>7</v>
      </c>
      <c r="P30" s="45"/>
      <c r="Q30" s="45"/>
      <c r="R30" s="45"/>
      <c r="S30" s="15"/>
      <c r="T30" s="85"/>
      <c r="U30" s="85"/>
      <c r="V30" s="85"/>
      <c r="W30" s="82"/>
      <c r="X30" s="310"/>
      <c r="Y30" s="295"/>
      <c r="Z30" s="114"/>
      <c r="AA30" s="45"/>
      <c r="AB30" s="42"/>
      <c r="AC30" s="15"/>
      <c r="AD30" s="15"/>
      <c r="AE30" s="15"/>
      <c r="AF30" s="15"/>
      <c r="AG30" s="15"/>
      <c r="AH30" s="15"/>
      <c r="AI30" s="15"/>
      <c r="AJ30" s="15"/>
      <c r="AK30" s="15"/>
      <c r="AL30" s="15"/>
      <c r="AM30" s="15"/>
      <c r="AN30" s="15"/>
      <c r="AO30" s="15"/>
      <c r="AP30" s="15"/>
      <c r="AQ30" s="15"/>
      <c r="AR30" s="15"/>
      <c r="AS30" s="15"/>
      <c r="AT30" s="15"/>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c r="BY30" s="15"/>
      <c r="BZ30" s="15"/>
      <c r="CA30" s="15"/>
      <c r="CB30" s="15"/>
      <c r="CC30" s="15"/>
      <c r="CD30" s="15"/>
      <c r="CE30" s="15"/>
      <c r="CF30" s="15"/>
      <c r="CG30" s="15"/>
      <c r="CH30" s="15"/>
      <c r="CI30" s="15"/>
      <c r="CJ30" s="15"/>
      <c r="CK30" s="15"/>
      <c r="CL30" s="15"/>
      <c r="CM30" s="15"/>
      <c r="CN30" s="15"/>
      <c r="CO30" s="15"/>
      <c r="CP30" s="15"/>
      <c r="CQ30" s="15"/>
      <c r="CR30" s="15"/>
      <c r="CS30" s="15"/>
      <c r="CT30" s="15"/>
      <c r="CU30" s="15"/>
      <c r="CV30" s="15"/>
      <c r="CW30" s="15"/>
      <c r="CX30" s="15"/>
      <c r="CY30" s="15"/>
      <c r="CZ30" s="15"/>
      <c r="DA30" s="15"/>
      <c r="DB30" s="15"/>
      <c r="DC30" s="15"/>
      <c r="DD30" s="15"/>
      <c r="DE30" s="15"/>
      <c r="DF30" s="15"/>
      <c r="DG30" s="15"/>
      <c r="DH30" s="15"/>
      <c r="DI30" s="15"/>
      <c r="DJ30" s="15"/>
      <c r="DK30" s="15"/>
      <c r="DL30" s="15"/>
      <c r="DM30" s="15"/>
      <c r="DN30" s="15"/>
      <c r="DO30" s="15"/>
      <c r="DP30" s="15"/>
      <c r="DQ30" s="15"/>
      <c r="DR30" s="15"/>
      <c r="DS30" s="15"/>
      <c r="DT30" s="15"/>
      <c r="DU30" s="15"/>
      <c r="DV30" s="15"/>
      <c r="DW30" s="15"/>
      <c r="DX30" s="15"/>
      <c r="DY30" s="15"/>
      <c r="DZ30" s="15"/>
      <c r="EA30" s="15"/>
      <c r="EB30" s="15"/>
      <c r="EC30" s="15"/>
      <c r="ED30" s="15"/>
      <c r="EE30" s="15"/>
      <c r="EF30" s="15"/>
      <c r="EG30" s="15"/>
      <c r="EH30" s="15"/>
      <c r="EI30" s="15"/>
      <c r="EJ30" s="15"/>
      <c r="EK30" s="15"/>
      <c r="EL30" s="15"/>
      <c r="EM30" s="15"/>
      <c r="EN30" s="15"/>
      <c r="EO30" s="15"/>
      <c r="EP30" s="15"/>
      <c r="EQ30" s="15"/>
      <c r="ER30" s="15"/>
      <c r="ES30" s="15"/>
      <c r="ET30" s="15"/>
      <c r="EU30" s="15"/>
      <c r="EV30" s="15"/>
      <c r="EW30" s="15"/>
      <c r="EX30" s="15"/>
      <c r="EY30" s="15"/>
      <c r="EZ30" s="15"/>
      <c r="FA30" s="15"/>
      <c r="FB30" s="15"/>
      <c r="FC30" s="15"/>
      <c r="FD30" s="15"/>
      <c r="FE30" s="15"/>
      <c r="FF30" s="15"/>
      <c r="FG30" s="15"/>
      <c r="FH30" s="15"/>
      <c r="FI30" s="15"/>
      <c r="FJ30" s="15"/>
      <c r="FK30" s="15"/>
      <c r="FL30" s="15"/>
      <c r="FM30" s="15"/>
      <c r="FN30" s="15"/>
      <c r="FO30" s="15"/>
      <c r="FP30" s="15"/>
      <c r="FQ30" s="15"/>
      <c r="FR30" s="15"/>
      <c r="FS30" s="15"/>
      <c r="FT30" s="15"/>
      <c r="FU30" s="15"/>
      <c r="FV30" s="15"/>
      <c r="FW30" s="15"/>
      <c r="FX30" s="15"/>
      <c r="FY30" s="15"/>
      <c r="FZ30" s="15"/>
      <c r="GA30" s="15"/>
      <c r="GB30" s="15"/>
      <c r="GC30" s="15"/>
      <c r="GD30" s="15"/>
      <c r="GE30" s="15"/>
      <c r="GF30" s="15"/>
      <c r="GG30" s="15"/>
      <c r="GH30" s="15"/>
      <c r="GI30" s="15"/>
      <c r="GJ30" s="15"/>
      <c r="GK30" s="15"/>
      <c r="GL30" s="15"/>
      <c r="GM30" s="15"/>
      <c r="GN30" s="15"/>
      <c r="GO30" s="15"/>
      <c r="GP30" s="15"/>
      <c r="GQ30" s="15"/>
      <c r="GR30" s="15"/>
      <c r="GS30" s="15"/>
      <c r="GT30" s="15"/>
      <c r="GU30" s="15"/>
      <c r="GV30" s="15"/>
      <c r="GW30" s="15"/>
      <c r="GX30" s="15"/>
      <c r="GY30" s="15"/>
      <c r="GZ30" s="15"/>
      <c r="HA30" s="15"/>
      <c r="HB30" s="15"/>
      <c r="HC30" s="15"/>
      <c r="HD30" s="15"/>
      <c r="HE30" s="15"/>
      <c r="HF30" s="15"/>
      <c r="HG30" s="15"/>
      <c r="HH30" s="15"/>
      <c r="HI30" s="15"/>
      <c r="HJ30" s="15"/>
      <c r="HK30" s="15"/>
      <c r="HL30" s="15"/>
      <c r="HM30" s="15"/>
      <c r="HN30" s="15"/>
      <c r="HO30" s="15"/>
      <c r="HP30" s="15"/>
      <c r="HQ30" s="15"/>
      <c r="HR30" s="15"/>
      <c r="HS30" s="15"/>
      <c r="HT30" s="15"/>
      <c r="HU30" s="15"/>
      <c r="HV30" s="15"/>
    </row>
    <row r="31" spans="1:230" customFormat="1">
      <c r="A31" s="42"/>
      <c r="B31" s="45"/>
      <c r="C31" s="94" t="str">
        <f>M24&amp;" [m]"</f>
        <v>3,5 [m]</v>
      </c>
      <c r="D31" s="56"/>
      <c r="E31" s="78"/>
      <c r="F31" s="15"/>
      <c r="G31" s="93" t="str">
        <f>M27&amp;" [m]"</f>
        <v>3 [m]</v>
      </c>
      <c r="H31" s="15"/>
      <c r="I31" s="52"/>
      <c r="J31" s="52"/>
      <c r="K31" s="52"/>
      <c r="L31" s="52"/>
      <c r="M31" s="52"/>
      <c r="N31" s="52"/>
      <c r="O31" s="97"/>
      <c r="P31" s="45"/>
      <c r="Q31" s="45"/>
      <c r="R31" s="45"/>
      <c r="S31" s="15"/>
      <c r="T31" s="85"/>
      <c r="U31" s="85"/>
      <c r="V31" s="85"/>
      <c r="W31" s="90"/>
      <c r="X31" s="115"/>
      <c r="Y31" s="96"/>
      <c r="Z31" s="114"/>
      <c r="AA31" s="45"/>
      <c r="AB31" s="42"/>
      <c r="AC31" s="15"/>
      <c r="AD31" s="15"/>
      <c r="AE31" s="15"/>
      <c r="AF31" s="15"/>
      <c r="AG31" s="15"/>
      <c r="AH31" s="15"/>
      <c r="AI31" s="15"/>
      <c r="AJ31" s="15"/>
      <c r="AK31" s="15"/>
      <c r="AL31" s="15"/>
      <c r="AM31" s="15"/>
      <c r="AN31" s="15"/>
      <c r="AO31" s="15"/>
      <c r="AP31" s="15"/>
      <c r="AQ31" s="15"/>
      <c r="AR31" s="15"/>
      <c r="AS31" s="15"/>
      <c r="AT31" s="15"/>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c r="BY31" s="15"/>
      <c r="BZ31" s="15"/>
      <c r="CA31" s="15"/>
      <c r="CB31" s="15"/>
      <c r="CC31" s="15"/>
      <c r="CD31" s="15"/>
      <c r="CE31" s="15"/>
      <c r="CF31" s="15"/>
      <c r="CG31" s="15"/>
      <c r="CH31" s="15"/>
      <c r="CI31" s="15"/>
      <c r="CJ31" s="15"/>
      <c r="CK31" s="15"/>
      <c r="CL31" s="15"/>
      <c r="CM31" s="15"/>
      <c r="CN31" s="15"/>
      <c r="CO31" s="15"/>
      <c r="CP31" s="15"/>
      <c r="CQ31" s="15"/>
      <c r="CR31" s="15"/>
      <c r="CS31" s="15"/>
      <c r="CT31" s="15"/>
      <c r="CU31" s="15"/>
      <c r="CV31" s="15"/>
      <c r="CW31" s="15"/>
      <c r="CX31" s="15"/>
      <c r="CY31" s="15"/>
      <c r="CZ31" s="15"/>
      <c r="DA31" s="15"/>
      <c r="DB31" s="15"/>
      <c r="DC31" s="15"/>
      <c r="DD31" s="15"/>
      <c r="DE31" s="15"/>
      <c r="DF31" s="15"/>
      <c r="DG31" s="15"/>
      <c r="DH31" s="15"/>
      <c r="DI31" s="15"/>
      <c r="DJ31" s="15"/>
      <c r="DK31" s="15"/>
      <c r="DL31" s="15"/>
      <c r="DM31" s="15"/>
      <c r="DN31" s="15"/>
      <c r="DO31" s="15"/>
      <c r="DP31" s="15"/>
      <c r="DQ31" s="15"/>
      <c r="DR31" s="15"/>
      <c r="DS31" s="15"/>
      <c r="DT31" s="15"/>
      <c r="DU31" s="15"/>
      <c r="DV31" s="15"/>
      <c r="DW31" s="15"/>
      <c r="DX31" s="15"/>
      <c r="DY31" s="15"/>
      <c r="DZ31" s="15"/>
      <c r="EA31" s="15"/>
      <c r="EB31" s="15"/>
      <c r="EC31" s="15"/>
      <c r="ED31" s="15"/>
      <c r="EE31" s="15"/>
      <c r="EF31" s="15"/>
      <c r="EG31" s="15"/>
      <c r="EH31" s="15"/>
      <c r="EI31" s="15"/>
      <c r="EJ31" s="15"/>
      <c r="EK31" s="15"/>
      <c r="EL31" s="15"/>
      <c r="EM31" s="15"/>
      <c r="EN31" s="15"/>
      <c r="EO31" s="15"/>
      <c r="EP31" s="15"/>
      <c r="EQ31" s="15"/>
      <c r="ER31" s="15"/>
      <c r="ES31" s="15"/>
      <c r="ET31" s="15"/>
      <c r="EU31" s="15"/>
      <c r="EV31" s="15"/>
      <c r="EW31" s="15"/>
      <c r="EX31" s="15"/>
      <c r="EY31" s="15"/>
      <c r="EZ31" s="15"/>
      <c r="FA31" s="15"/>
      <c r="FB31" s="15"/>
      <c r="FC31" s="15"/>
      <c r="FD31" s="15"/>
      <c r="FE31" s="15"/>
      <c r="FF31" s="15"/>
      <c r="FG31" s="15"/>
      <c r="FH31" s="15"/>
      <c r="FI31" s="15"/>
      <c r="FJ31" s="15"/>
      <c r="FK31" s="15"/>
      <c r="FL31" s="15"/>
      <c r="FM31" s="15"/>
      <c r="FN31" s="15"/>
      <c r="FO31" s="15"/>
      <c r="FP31" s="15"/>
      <c r="FQ31" s="15"/>
      <c r="FR31" s="15"/>
      <c r="FS31" s="15"/>
      <c r="FT31" s="15"/>
      <c r="FU31" s="15"/>
      <c r="FV31" s="15"/>
      <c r="FW31" s="15"/>
      <c r="FX31" s="15"/>
      <c r="FY31" s="15"/>
      <c r="FZ31" s="15"/>
      <c r="GA31" s="15"/>
      <c r="GB31" s="15"/>
      <c r="GC31" s="15"/>
      <c r="GD31" s="15"/>
      <c r="GE31" s="15"/>
      <c r="GF31" s="15"/>
      <c r="GG31" s="15"/>
      <c r="GH31" s="15"/>
      <c r="GI31" s="15"/>
      <c r="GJ31" s="15"/>
      <c r="GK31" s="15"/>
      <c r="GL31" s="15"/>
      <c r="GM31" s="15"/>
      <c r="GN31" s="15"/>
      <c r="GO31" s="15"/>
      <c r="GP31" s="15"/>
      <c r="GQ31" s="15"/>
      <c r="GR31" s="15"/>
      <c r="GS31" s="15"/>
      <c r="GT31" s="15"/>
      <c r="GU31" s="15"/>
      <c r="GV31" s="15"/>
      <c r="GW31" s="15"/>
      <c r="GX31" s="15"/>
      <c r="GY31" s="15"/>
      <c r="GZ31" s="15"/>
      <c r="HA31" s="15"/>
      <c r="HB31" s="15"/>
      <c r="HC31" s="15"/>
      <c r="HD31" s="15"/>
      <c r="HE31" s="15"/>
      <c r="HF31" s="15"/>
      <c r="HG31" s="15"/>
      <c r="HH31" s="15"/>
      <c r="HI31" s="15"/>
      <c r="HJ31" s="15"/>
      <c r="HK31" s="15"/>
      <c r="HL31" s="15"/>
      <c r="HM31" s="15"/>
      <c r="HN31" s="15"/>
      <c r="HO31" s="15"/>
      <c r="HP31" s="15"/>
      <c r="HQ31" s="15"/>
      <c r="HR31" s="15"/>
      <c r="HS31" s="15"/>
      <c r="HT31" s="15"/>
      <c r="HU31" s="15"/>
      <c r="HV31" s="15"/>
    </row>
    <row r="32" spans="1:230" customFormat="1">
      <c r="A32" s="42"/>
      <c r="B32" s="45"/>
      <c r="C32" s="15"/>
      <c r="D32" s="56"/>
      <c r="E32" s="45"/>
      <c r="F32" s="45"/>
      <c r="G32" s="15"/>
      <c r="H32" s="15"/>
      <c r="I32" s="15"/>
      <c r="J32" s="15"/>
      <c r="K32" s="80"/>
      <c r="L32" s="80"/>
      <c r="M32" s="80"/>
      <c r="N32" s="80"/>
      <c r="O32" s="45"/>
      <c r="P32" s="45"/>
      <c r="Q32" s="45"/>
      <c r="R32" s="45"/>
      <c r="S32" s="45"/>
      <c r="T32" s="45"/>
      <c r="U32" s="45"/>
      <c r="V32" s="45"/>
      <c r="W32" s="45"/>
      <c r="X32" s="45"/>
      <c r="Y32" s="45"/>
      <c r="Z32" s="45"/>
      <c r="AA32" s="45"/>
      <c r="AB32" s="42"/>
      <c r="AC32" s="15"/>
      <c r="AD32" s="15"/>
      <c r="AE32" s="15"/>
      <c r="AF32" s="15"/>
      <c r="AG32" s="15"/>
      <c r="AH32" s="15"/>
      <c r="AI32" s="15"/>
      <c r="AJ32" s="15"/>
      <c r="AK32" s="15"/>
      <c r="AL32" s="15"/>
      <c r="AM32" s="15"/>
      <c r="AN32" s="15"/>
      <c r="AO32" s="15"/>
      <c r="AP32" s="15"/>
      <c r="AQ32" s="15"/>
      <c r="AR32" s="15"/>
      <c r="AS32" s="15"/>
      <c r="AT32" s="15"/>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c r="BY32" s="15"/>
      <c r="BZ32" s="15"/>
      <c r="CA32" s="15"/>
      <c r="CB32" s="15"/>
      <c r="CC32" s="15"/>
      <c r="CD32" s="15"/>
      <c r="CE32" s="15"/>
      <c r="CF32" s="15"/>
      <c r="CG32" s="15"/>
      <c r="CH32" s="15"/>
      <c r="CI32" s="15"/>
      <c r="CJ32" s="15"/>
      <c r="CK32" s="15"/>
      <c r="CL32" s="15"/>
      <c r="CM32" s="15"/>
      <c r="CN32" s="15"/>
      <c r="CO32" s="15"/>
      <c r="CP32" s="15"/>
      <c r="CQ32" s="15"/>
      <c r="CR32" s="15"/>
      <c r="CS32" s="15"/>
      <c r="CT32" s="15"/>
      <c r="CU32" s="15"/>
      <c r="CV32" s="15"/>
      <c r="CW32" s="15"/>
      <c r="CX32" s="15"/>
      <c r="CY32" s="15"/>
      <c r="CZ32" s="15"/>
      <c r="DA32" s="15"/>
      <c r="DB32" s="15"/>
      <c r="DC32" s="15"/>
      <c r="DD32" s="15"/>
      <c r="DE32" s="15"/>
      <c r="DF32" s="15"/>
      <c r="DG32" s="15"/>
      <c r="DH32" s="15"/>
      <c r="DI32" s="15"/>
      <c r="DJ32" s="15"/>
      <c r="DK32" s="15"/>
      <c r="DL32" s="15"/>
      <c r="DM32" s="15"/>
      <c r="DN32" s="15"/>
      <c r="DO32" s="15"/>
      <c r="DP32" s="15"/>
      <c r="DQ32" s="15"/>
      <c r="DR32" s="15"/>
      <c r="DS32" s="15"/>
      <c r="DT32" s="15"/>
      <c r="DU32" s="15"/>
      <c r="DV32" s="15"/>
      <c r="DW32" s="15"/>
      <c r="DX32" s="15"/>
      <c r="DY32" s="15"/>
      <c r="DZ32" s="15"/>
      <c r="EA32" s="15"/>
      <c r="EB32" s="15"/>
      <c r="EC32" s="15"/>
      <c r="ED32" s="15"/>
      <c r="EE32" s="15"/>
      <c r="EF32" s="15"/>
      <c r="EG32" s="15"/>
      <c r="EH32" s="15"/>
      <c r="EI32" s="15"/>
      <c r="EJ32" s="15"/>
      <c r="EK32" s="15"/>
      <c r="EL32" s="15"/>
      <c r="EM32" s="15"/>
      <c r="EN32" s="15"/>
      <c r="EO32" s="15"/>
      <c r="EP32" s="15"/>
      <c r="EQ32" s="15"/>
      <c r="ER32" s="15"/>
      <c r="ES32" s="15"/>
      <c r="ET32" s="15"/>
      <c r="EU32" s="15"/>
      <c r="EV32" s="15"/>
      <c r="EW32" s="15"/>
      <c r="EX32" s="15"/>
      <c r="EY32" s="15"/>
      <c r="EZ32" s="15"/>
      <c r="FA32" s="15"/>
      <c r="FB32" s="15"/>
      <c r="FC32" s="15"/>
      <c r="FD32" s="15"/>
      <c r="FE32" s="15"/>
      <c r="FF32" s="15"/>
      <c r="FG32" s="15"/>
      <c r="FH32" s="15"/>
      <c r="FI32" s="15"/>
      <c r="FJ32" s="15"/>
      <c r="FK32" s="15"/>
      <c r="FL32" s="15"/>
      <c r="FM32" s="15"/>
      <c r="FN32" s="15"/>
      <c r="FO32" s="15"/>
      <c r="FP32" s="15"/>
      <c r="FQ32" s="15"/>
      <c r="FR32" s="15"/>
      <c r="FS32" s="15"/>
      <c r="FT32" s="15"/>
      <c r="FU32" s="15"/>
      <c r="FV32" s="15"/>
      <c r="FW32" s="15"/>
      <c r="FX32" s="15"/>
      <c r="FY32" s="15"/>
      <c r="FZ32" s="15"/>
      <c r="GA32" s="15"/>
      <c r="GB32" s="15"/>
      <c r="GC32" s="15"/>
      <c r="GD32" s="15"/>
      <c r="GE32" s="15"/>
      <c r="GF32" s="15"/>
      <c r="GG32" s="15"/>
      <c r="GH32" s="15"/>
      <c r="GI32" s="15"/>
      <c r="GJ32" s="15"/>
      <c r="GK32" s="15"/>
      <c r="GL32" s="15"/>
      <c r="GM32" s="15"/>
      <c r="GN32" s="15"/>
      <c r="GO32" s="15"/>
      <c r="GP32" s="15"/>
      <c r="GQ32" s="15"/>
      <c r="GR32" s="15"/>
      <c r="GS32" s="15"/>
      <c r="GT32" s="15"/>
      <c r="GU32" s="15"/>
      <c r="GV32" s="15"/>
      <c r="GW32" s="15"/>
      <c r="GX32" s="15"/>
      <c r="GY32" s="15"/>
      <c r="GZ32" s="15"/>
      <c r="HA32" s="15"/>
      <c r="HB32" s="15"/>
      <c r="HC32" s="15"/>
      <c r="HD32" s="15"/>
      <c r="HE32" s="15"/>
      <c r="HF32" s="15"/>
      <c r="HG32" s="15"/>
      <c r="HH32" s="15"/>
      <c r="HI32" s="15"/>
      <c r="HJ32" s="15"/>
      <c r="HK32" s="15"/>
      <c r="HL32" s="15"/>
      <c r="HM32" s="15"/>
      <c r="HN32" s="15"/>
      <c r="HO32" s="15"/>
      <c r="HP32" s="15"/>
      <c r="HQ32" s="15"/>
      <c r="HR32" s="15"/>
      <c r="HS32" s="15"/>
      <c r="HT32" s="15"/>
      <c r="HU32" s="15"/>
      <c r="HV32" s="15"/>
    </row>
    <row r="33" spans="1:230" customFormat="1">
      <c r="A33" s="42"/>
      <c r="B33" s="45"/>
      <c r="C33" s="56"/>
      <c r="D33" s="56"/>
      <c r="E33" s="45"/>
      <c r="F33" s="45"/>
      <c r="G33" s="15"/>
      <c r="H33" s="15"/>
      <c r="I33" s="15"/>
      <c r="J33" s="15"/>
      <c r="K33" s="80"/>
      <c r="L33" s="80"/>
      <c r="M33" s="80"/>
      <c r="N33" s="80"/>
      <c r="O33" s="45"/>
      <c r="P33" s="45"/>
      <c r="Q33" s="45"/>
      <c r="R33" s="45"/>
      <c r="S33" s="45"/>
      <c r="T33" s="45"/>
      <c r="U33" s="45"/>
      <c r="V33" s="45"/>
      <c r="W33" s="45"/>
      <c r="X33" s="45"/>
      <c r="Y33" s="45"/>
      <c r="Z33" s="45"/>
      <c r="AA33" s="45"/>
      <c r="AB33" s="42"/>
      <c r="AC33" s="15"/>
      <c r="AD33" s="15"/>
      <c r="AE33" s="15"/>
      <c r="AF33" s="15"/>
      <c r="AG33" s="15"/>
      <c r="AH33" s="15"/>
      <c r="AI33" s="15"/>
      <c r="AJ33" s="15"/>
      <c r="AK33" s="15"/>
      <c r="AL33" s="15"/>
      <c r="AM33" s="15"/>
      <c r="AN33" s="15"/>
      <c r="AO33" s="15"/>
      <c r="AP33" s="15"/>
      <c r="AQ33" s="15"/>
      <c r="AR33" s="15"/>
      <c r="AS33" s="15"/>
      <c r="AT33" s="15"/>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c r="BY33" s="15"/>
      <c r="BZ33" s="15"/>
      <c r="CA33" s="15"/>
      <c r="CB33" s="15"/>
      <c r="CC33" s="15"/>
      <c r="CD33" s="15"/>
      <c r="CE33" s="15"/>
      <c r="CF33" s="15"/>
      <c r="CG33" s="15"/>
      <c r="CH33" s="15"/>
      <c r="CI33" s="15"/>
      <c r="CJ33" s="15"/>
      <c r="CK33" s="15"/>
      <c r="CL33" s="15"/>
      <c r="CM33" s="15"/>
      <c r="CN33" s="15"/>
      <c r="CO33" s="15"/>
      <c r="CP33" s="15"/>
      <c r="CQ33" s="15"/>
      <c r="CR33" s="15"/>
      <c r="CS33" s="15"/>
      <c r="CT33" s="15"/>
      <c r="CU33" s="15"/>
      <c r="CV33" s="15"/>
      <c r="CW33" s="15"/>
      <c r="CX33" s="15"/>
      <c r="CY33" s="15"/>
      <c r="CZ33" s="15"/>
      <c r="DA33" s="15"/>
      <c r="DB33" s="15"/>
      <c r="DC33" s="15"/>
      <c r="DD33" s="15"/>
      <c r="DE33" s="15"/>
      <c r="DF33" s="15"/>
      <c r="DG33" s="15"/>
      <c r="DH33" s="15"/>
      <c r="DI33" s="15"/>
      <c r="DJ33" s="15"/>
      <c r="DK33" s="15"/>
      <c r="DL33" s="15"/>
      <c r="DM33" s="15"/>
      <c r="DN33" s="15"/>
      <c r="DO33" s="15"/>
      <c r="DP33" s="15"/>
      <c r="DQ33" s="15"/>
      <c r="DR33" s="15"/>
      <c r="DS33" s="15"/>
      <c r="DT33" s="15"/>
      <c r="DU33" s="15"/>
      <c r="DV33" s="15"/>
      <c r="DW33" s="15"/>
      <c r="DX33" s="15"/>
      <c r="DY33" s="15"/>
      <c r="DZ33" s="15"/>
      <c r="EA33" s="15"/>
      <c r="EB33" s="15"/>
      <c r="EC33" s="15"/>
      <c r="ED33" s="15"/>
      <c r="EE33" s="15"/>
      <c r="EF33" s="15"/>
      <c r="EG33" s="15"/>
      <c r="EH33" s="15"/>
      <c r="EI33" s="15"/>
      <c r="EJ33" s="15"/>
      <c r="EK33" s="15"/>
      <c r="EL33" s="15"/>
      <c r="EM33" s="15"/>
      <c r="EN33" s="15"/>
      <c r="EO33" s="15"/>
      <c r="EP33" s="15"/>
      <c r="EQ33" s="15"/>
      <c r="ER33" s="15"/>
      <c r="ES33" s="15"/>
      <c r="ET33" s="15"/>
      <c r="EU33" s="15"/>
      <c r="EV33" s="15"/>
      <c r="EW33" s="15"/>
      <c r="EX33" s="15"/>
      <c r="EY33" s="15"/>
      <c r="EZ33" s="15"/>
      <c r="FA33" s="15"/>
      <c r="FB33" s="15"/>
      <c r="FC33" s="15"/>
      <c r="FD33" s="15"/>
      <c r="FE33" s="15"/>
      <c r="FF33" s="15"/>
      <c r="FG33" s="15"/>
      <c r="FH33" s="15"/>
      <c r="FI33" s="15"/>
      <c r="FJ33" s="15"/>
      <c r="FK33" s="15"/>
      <c r="FL33" s="15"/>
      <c r="FM33" s="15"/>
      <c r="FN33" s="15"/>
      <c r="FO33" s="15"/>
      <c r="FP33" s="15"/>
      <c r="FQ33" s="15"/>
      <c r="FR33" s="15"/>
      <c r="FS33" s="15"/>
      <c r="FT33" s="15"/>
      <c r="FU33" s="15"/>
      <c r="FV33" s="15"/>
      <c r="FW33" s="15"/>
      <c r="FX33" s="15"/>
      <c r="FY33" s="15"/>
      <c r="FZ33" s="15"/>
      <c r="GA33" s="15"/>
      <c r="GB33" s="15"/>
      <c r="GC33" s="15"/>
      <c r="GD33" s="15"/>
      <c r="GE33" s="15"/>
      <c r="GF33" s="15"/>
      <c r="GG33" s="15"/>
      <c r="GH33" s="15"/>
      <c r="GI33" s="15"/>
      <c r="GJ33" s="15"/>
      <c r="GK33" s="15"/>
      <c r="GL33" s="15"/>
      <c r="GM33" s="15"/>
      <c r="GN33" s="15"/>
      <c r="GO33" s="15"/>
      <c r="GP33" s="15"/>
      <c r="GQ33" s="15"/>
      <c r="GR33" s="15"/>
      <c r="GS33" s="15"/>
      <c r="GT33" s="15"/>
      <c r="GU33" s="15"/>
      <c r="GV33" s="15"/>
      <c r="GW33" s="15"/>
      <c r="GX33" s="15"/>
      <c r="GY33" s="15"/>
      <c r="GZ33" s="15"/>
      <c r="HA33" s="15"/>
      <c r="HB33" s="15"/>
      <c r="HC33" s="15"/>
      <c r="HD33" s="15"/>
      <c r="HE33" s="15"/>
      <c r="HF33" s="15"/>
      <c r="HG33" s="15"/>
      <c r="HH33" s="15"/>
      <c r="HI33" s="15"/>
      <c r="HJ33" s="15"/>
      <c r="HK33" s="15"/>
      <c r="HL33" s="15"/>
      <c r="HM33" s="15"/>
      <c r="HN33" s="15"/>
      <c r="HO33" s="15"/>
      <c r="HP33" s="15"/>
      <c r="HQ33" s="15"/>
      <c r="HR33" s="15"/>
      <c r="HS33" s="15"/>
      <c r="HT33" s="15"/>
      <c r="HU33" s="15"/>
      <c r="HV33" s="15"/>
    </row>
    <row r="34" spans="1:230" customFormat="1">
      <c r="A34" s="42"/>
      <c r="B34" s="45"/>
      <c r="C34" s="56"/>
      <c r="D34" s="56"/>
      <c r="E34" s="45"/>
      <c r="F34" s="45"/>
      <c r="G34" s="15"/>
      <c r="H34" s="15"/>
      <c r="I34" s="15"/>
      <c r="J34" s="15"/>
      <c r="K34" s="80"/>
      <c r="L34" s="80"/>
      <c r="M34" s="80"/>
      <c r="N34" s="80"/>
      <c r="O34" s="45"/>
      <c r="P34" s="45"/>
      <c r="Q34" s="45"/>
      <c r="R34" s="45"/>
      <c r="S34" s="45"/>
      <c r="T34" s="45"/>
      <c r="U34" s="45"/>
      <c r="V34" s="45"/>
      <c r="W34" s="45"/>
      <c r="X34" s="45"/>
      <c r="Y34" s="45"/>
      <c r="Z34" s="45"/>
      <c r="AA34" s="45"/>
      <c r="AB34" s="42"/>
      <c r="AC34" s="15"/>
      <c r="AD34" s="15"/>
      <c r="AE34" s="15"/>
      <c r="AF34" s="15"/>
      <c r="AG34" s="15"/>
      <c r="AH34" s="15"/>
      <c r="AI34" s="15"/>
      <c r="AJ34" s="15"/>
      <c r="AK34" s="15"/>
      <c r="AL34" s="15"/>
      <c r="AM34" s="15"/>
      <c r="AN34" s="15"/>
      <c r="AO34" s="15"/>
      <c r="AP34" s="15"/>
      <c r="AQ34" s="15"/>
      <c r="AR34" s="15"/>
      <c r="AS34" s="15"/>
      <c r="AT34" s="15"/>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c r="BY34" s="15"/>
      <c r="BZ34" s="15"/>
      <c r="CA34" s="15"/>
      <c r="CB34" s="15"/>
      <c r="CC34" s="15"/>
      <c r="CD34" s="15"/>
      <c r="CE34" s="15"/>
      <c r="CF34" s="15"/>
      <c r="CG34" s="15"/>
      <c r="CH34" s="15"/>
      <c r="CI34" s="15"/>
      <c r="CJ34" s="15"/>
      <c r="CK34" s="15"/>
      <c r="CL34" s="15"/>
      <c r="CM34" s="15"/>
      <c r="CN34" s="15"/>
      <c r="CO34" s="15"/>
      <c r="CP34" s="15"/>
      <c r="CQ34" s="15"/>
      <c r="CR34" s="15"/>
      <c r="CS34" s="15"/>
      <c r="CT34" s="15"/>
      <c r="CU34" s="15"/>
      <c r="CV34" s="15"/>
      <c r="CW34" s="15"/>
      <c r="CX34" s="15"/>
      <c r="CY34" s="15"/>
      <c r="CZ34" s="15"/>
      <c r="DA34" s="15"/>
      <c r="DB34" s="15"/>
      <c r="DC34" s="15"/>
      <c r="DD34" s="15"/>
      <c r="DE34" s="15"/>
      <c r="DF34" s="15"/>
      <c r="DG34" s="15"/>
      <c r="DH34" s="15"/>
      <c r="DI34" s="15"/>
      <c r="DJ34" s="15"/>
      <c r="DK34" s="15"/>
      <c r="DL34" s="15"/>
      <c r="DM34" s="15"/>
      <c r="DN34" s="15"/>
      <c r="DO34" s="15"/>
      <c r="DP34" s="15"/>
      <c r="DQ34" s="15"/>
      <c r="DR34" s="15"/>
      <c r="DS34" s="15"/>
      <c r="DT34" s="15"/>
      <c r="DU34" s="15"/>
      <c r="DV34" s="15"/>
      <c r="DW34" s="15"/>
      <c r="DX34" s="15"/>
      <c r="DY34" s="15"/>
      <c r="DZ34" s="15"/>
      <c r="EA34" s="15"/>
      <c r="EB34" s="15"/>
      <c r="EC34" s="15"/>
      <c r="ED34" s="15"/>
      <c r="EE34" s="15"/>
      <c r="EF34" s="15"/>
      <c r="EG34" s="15"/>
      <c r="EH34" s="15"/>
      <c r="EI34" s="15"/>
      <c r="EJ34" s="15"/>
      <c r="EK34" s="15"/>
      <c r="EL34" s="15"/>
      <c r="EM34" s="15"/>
      <c r="EN34" s="15"/>
      <c r="EO34" s="15"/>
      <c r="EP34" s="15"/>
      <c r="EQ34" s="15"/>
      <c r="ER34" s="15"/>
      <c r="ES34" s="15"/>
      <c r="ET34" s="15"/>
      <c r="EU34" s="15"/>
      <c r="EV34" s="15"/>
      <c r="EW34" s="15"/>
      <c r="EX34" s="15"/>
      <c r="EY34" s="15"/>
      <c r="EZ34" s="15"/>
      <c r="FA34" s="15"/>
      <c r="FB34" s="15"/>
      <c r="FC34" s="15"/>
      <c r="FD34" s="15"/>
      <c r="FE34" s="15"/>
      <c r="FF34" s="15"/>
      <c r="FG34" s="15"/>
      <c r="FH34" s="15"/>
      <c r="FI34" s="15"/>
      <c r="FJ34" s="15"/>
      <c r="FK34" s="15"/>
      <c r="FL34" s="15"/>
      <c r="FM34" s="15"/>
      <c r="FN34" s="15"/>
      <c r="FO34" s="15"/>
      <c r="FP34" s="15"/>
      <c r="FQ34" s="15"/>
      <c r="FR34" s="15"/>
      <c r="FS34" s="15"/>
      <c r="FT34" s="15"/>
      <c r="FU34" s="15"/>
      <c r="FV34" s="15"/>
      <c r="FW34" s="15"/>
      <c r="FX34" s="15"/>
      <c r="FY34" s="15"/>
      <c r="FZ34" s="15"/>
      <c r="GA34" s="15"/>
      <c r="GB34" s="15"/>
      <c r="GC34" s="15"/>
      <c r="GD34" s="15"/>
      <c r="GE34" s="15"/>
      <c r="GF34" s="15"/>
      <c r="GG34" s="15"/>
      <c r="GH34" s="15"/>
      <c r="GI34" s="15"/>
      <c r="GJ34" s="15"/>
      <c r="GK34" s="15"/>
      <c r="GL34" s="15"/>
      <c r="GM34" s="15"/>
      <c r="GN34" s="15"/>
      <c r="GO34" s="15"/>
      <c r="GP34" s="15"/>
      <c r="GQ34" s="15"/>
      <c r="GR34" s="15"/>
      <c r="GS34" s="15"/>
      <c r="GT34" s="15"/>
      <c r="GU34" s="15"/>
      <c r="GV34" s="15"/>
      <c r="GW34" s="15"/>
      <c r="GX34" s="15"/>
      <c r="GY34" s="15"/>
      <c r="GZ34" s="15"/>
      <c r="HA34" s="15"/>
      <c r="HB34" s="15"/>
      <c r="HC34" s="15"/>
      <c r="HD34" s="15"/>
      <c r="HE34" s="15"/>
      <c r="HF34" s="15"/>
      <c r="HG34" s="15"/>
      <c r="HH34" s="15"/>
      <c r="HI34" s="15"/>
      <c r="HJ34" s="15"/>
      <c r="HK34" s="15"/>
      <c r="HL34" s="15"/>
      <c r="HM34" s="15"/>
      <c r="HN34" s="15"/>
      <c r="HO34" s="15"/>
      <c r="HP34" s="15"/>
      <c r="HQ34" s="15"/>
      <c r="HR34" s="15"/>
      <c r="HS34" s="15"/>
      <c r="HT34" s="15"/>
      <c r="HU34" s="15"/>
      <c r="HV34" s="15"/>
    </row>
    <row r="35" spans="1:230" customFormat="1">
      <c r="A35" s="42"/>
      <c r="B35" s="47"/>
      <c r="C35" s="47"/>
      <c r="D35" s="47"/>
      <c r="E35" s="47"/>
      <c r="F35" s="47"/>
      <c r="G35" s="47"/>
      <c r="H35" s="47"/>
      <c r="I35" s="47"/>
      <c r="J35" s="47"/>
      <c r="K35" s="47"/>
      <c r="L35" s="47"/>
      <c r="M35" s="47"/>
      <c r="N35" s="47"/>
      <c r="O35" s="47"/>
      <c r="P35" s="47"/>
      <c r="Q35" s="47"/>
      <c r="R35" s="47"/>
      <c r="S35" s="47"/>
      <c r="T35" s="47"/>
      <c r="U35" s="47"/>
      <c r="V35" s="47"/>
      <c r="W35" s="47"/>
      <c r="X35" s="47"/>
      <c r="Y35" s="47"/>
      <c r="Z35" s="47"/>
      <c r="AA35" s="47"/>
      <c r="AB35" s="42"/>
      <c r="AC35" s="15"/>
      <c r="AD35" s="15"/>
      <c r="AE35" s="15"/>
      <c r="AF35" s="15"/>
      <c r="AG35" s="15"/>
      <c r="AH35" s="15"/>
      <c r="AI35" s="15"/>
      <c r="AJ35" s="15"/>
      <c r="AK35" s="15"/>
      <c r="AL35" s="15"/>
      <c r="AM35" s="15"/>
      <c r="AN35" s="15"/>
      <c r="AO35" s="15"/>
      <c r="AP35" s="15"/>
      <c r="AQ35" s="15"/>
      <c r="AR35" s="15"/>
      <c r="AS35" s="15"/>
      <c r="AT35" s="15"/>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c r="BY35" s="15"/>
      <c r="BZ35" s="15"/>
      <c r="CA35" s="15"/>
      <c r="CB35" s="15"/>
      <c r="CC35" s="15"/>
      <c r="CD35" s="15"/>
      <c r="CE35" s="15"/>
      <c r="CF35" s="15"/>
      <c r="CG35" s="15"/>
      <c r="CH35" s="15"/>
      <c r="CI35" s="15"/>
      <c r="CJ35" s="15"/>
      <c r="CK35" s="15"/>
      <c r="CL35" s="15"/>
      <c r="CM35" s="15"/>
      <c r="CN35" s="15"/>
      <c r="CO35" s="15"/>
      <c r="CP35" s="15"/>
      <c r="CQ35" s="15"/>
      <c r="CR35" s="15"/>
      <c r="CS35" s="15"/>
      <c r="CT35" s="15"/>
      <c r="CU35" s="15"/>
      <c r="CV35" s="15"/>
      <c r="CW35" s="15"/>
      <c r="CX35" s="15"/>
      <c r="CY35" s="15"/>
      <c r="CZ35" s="15"/>
      <c r="DA35" s="15"/>
      <c r="DB35" s="15"/>
      <c r="DC35" s="15"/>
      <c r="DD35" s="15"/>
      <c r="DE35" s="15"/>
      <c r="DF35" s="15"/>
      <c r="DG35" s="15"/>
      <c r="DH35" s="15"/>
      <c r="DI35" s="15"/>
      <c r="DJ35" s="15"/>
      <c r="DK35" s="15"/>
      <c r="DL35" s="15"/>
      <c r="DM35" s="15"/>
      <c r="DN35" s="15"/>
      <c r="DO35" s="15"/>
      <c r="DP35" s="15"/>
      <c r="DQ35" s="15"/>
      <c r="DR35" s="15"/>
      <c r="DS35" s="15"/>
      <c r="DT35" s="15"/>
      <c r="DU35" s="15"/>
      <c r="DV35" s="15"/>
      <c r="DW35" s="15"/>
      <c r="DX35" s="15"/>
      <c r="DY35" s="15"/>
      <c r="DZ35" s="15"/>
      <c r="EA35" s="15"/>
      <c r="EB35" s="15"/>
      <c r="EC35" s="15"/>
      <c r="ED35" s="15"/>
      <c r="EE35" s="15"/>
      <c r="EF35" s="15"/>
      <c r="EG35" s="15"/>
      <c r="EH35" s="15"/>
      <c r="EI35" s="15"/>
      <c r="EJ35" s="15"/>
      <c r="EK35" s="15"/>
      <c r="EL35" s="15"/>
      <c r="EM35" s="15"/>
      <c r="EN35" s="15"/>
      <c r="EO35" s="15"/>
      <c r="EP35" s="15"/>
      <c r="EQ35" s="15"/>
      <c r="ER35" s="15"/>
      <c r="ES35" s="15"/>
      <c r="ET35" s="15"/>
      <c r="EU35" s="15"/>
      <c r="EV35" s="15"/>
      <c r="EW35" s="15"/>
      <c r="EX35" s="15"/>
      <c r="EY35" s="15"/>
      <c r="EZ35" s="15"/>
      <c r="FA35" s="15"/>
      <c r="FB35" s="15"/>
      <c r="FC35" s="15"/>
      <c r="FD35" s="15"/>
      <c r="FE35" s="15"/>
      <c r="FF35" s="15"/>
      <c r="FG35" s="15"/>
      <c r="FH35" s="15"/>
      <c r="FI35" s="15"/>
      <c r="FJ35" s="15"/>
      <c r="FK35" s="15"/>
      <c r="FL35" s="15"/>
      <c r="FM35" s="15"/>
      <c r="FN35" s="15"/>
      <c r="FO35" s="15"/>
      <c r="FP35" s="15"/>
      <c r="FQ35" s="15"/>
      <c r="FR35" s="15"/>
      <c r="FS35" s="15"/>
      <c r="FT35" s="15"/>
      <c r="FU35" s="15"/>
      <c r="FV35" s="15"/>
      <c r="FW35" s="15"/>
      <c r="FX35" s="15"/>
      <c r="FY35" s="15"/>
      <c r="FZ35" s="15"/>
      <c r="GA35" s="15"/>
      <c r="GB35" s="15"/>
      <c r="GC35" s="15"/>
      <c r="GD35" s="15"/>
      <c r="GE35" s="15"/>
      <c r="GF35" s="15"/>
      <c r="GG35" s="15"/>
      <c r="GH35" s="15"/>
      <c r="GI35" s="15"/>
      <c r="GJ35" s="15"/>
      <c r="GK35" s="15"/>
      <c r="GL35" s="15"/>
      <c r="GM35" s="15"/>
      <c r="GN35" s="15"/>
      <c r="GO35" s="15"/>
      <c r="GP35" s="15"/>
      <c r="GQ35" s="15"/>
      <c r="GR35" s="15"/>
      <c r="GS35" s="15"/>
      <c r="GT35" s="15"/>
      <c r="GU35" s="15"/>
      <c r="GV35" s="15"/>
      <c r="GW35" s="15"/>
      <c r="GX35" s="15"/>
      <c r="GY35" s="15"/>
      <c r="GZ35" s="15"/>
      <c r="HA35" s="15"/>
      <c r="HB35" s="15"/>
      <c r="HC35" s="15"/>
      <c r="HD35" s="15"/>
      <c r="HE35" s="15"/>
      <c r="HF35" s="15"/>
      <c r="HG35" s="15"/>
      <c r="HH35" s="15"/>
      <c r="HI35" s="15"/>
      <c r="HJ35" s="15"/>
      <c r="HK35" s="15"/>
      <c r="HL35" s="15"/>
      <c r="HM35" s="15"/>
      <c r="HN35" s="15"/>
      <c r="HO35" s="15"/>
      <c r="HP35" s="15"/>
      <c r="HQ35" s="15"/>
      <c r="HR35" s="15"/>
      <c r="HS35" s="15"/>
      <c r="HT35" s="15"/>
      <c r="HU35" s="15"/>
      <c r="HV35" s="15"/>
    </row>
    <row r="36" spans="1:230" customFormat="1" ht="21">
      <c r="A36" s="42"/>
      <c r="B36" s="47"/>
      <c r="C36" s="53" t="s">
        <v>535</v>
      </c>
      <c r="D36" s="47"/>
      <c r="E36" s="47"/>
      <c r="F36" s="47"/>
      <c r="G36" s="47"/>
      <c r="H36" s="47"/>
      <c r="I36" s="47"/>
      <c r="J36" s="47"/>
      <c r="K36" s="47"/>
      <c r="L36" s="47"/>
      <c r="M36" s="47"/>
      <c r="N36" s="47"/>
      <c r="O36" s="47"/>
      <c r="P36" s="47"/>
      <c r="Q36" s="47"/>
      <c r="R36" s="47"/>
      <c r="S36" s="47"/>
      <c r="T36" s="47"/>
      <c r="U36" s="47"/>
      <c r="V36" s="47"/>
      <c r="W36" s="47"/>
      <c r="X36" s="47"/>
      <c r="Y36" s="47"/>
      <c r="Z36" s="47"/>
      <c r="AA36" s="47"/>
      <c r="AB36" s="42"/>
      <c r="AC36" s="15"/>
      <c r="AD36" s="15"/>
      <c r="AE36" s="15"/>
      <c r="AF36" s="15"/>
      <c r="AG36" s="15"/>
      <c r="AH36" s="15"/>
      <c r="AI36" s="15"/>
      <c r="AJ36" s="15"/>
      <c r="AK36" s="15"/>
      <c r="AL36" s="15"/>
      <c r="AM36" s="15"/>
      <c r="AN36" s="15"/>
      <c r="AO36" s="15"/>
      <c r="AP36" s="15"/>
      <c r="AQ36" s="15"/>
      <c r="AR36" s="15"/>
      <c r="AS36" s="15"/>
      <c r="AT36" s="15"/>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c r="BY36" s="15"/>
      <c r="BZ36" s="15"/>
      <c r="CA36" s="15"/>
      <c r="CB36" s="15"/>
      <c r="CC36" s="15"/>
      <c r="CD36" s="15"/>
      <c r="CE36" s="15"/>
      <c r="CF36" s="15"/>
      <c r="CG36" s="15"/>
      <c r="CH36" s="15"/>
      <c r="CI36" s="15"/>
      <c r="CJ36" s="15"/>
      <c r="CK36" s="15"/>
      <c r="CL36" s="15"/>
      <c r="CM36" s="15"/>
      <c r="CN36" s="15"/>
      <c r="CO36" s="15"/>
      <c r="CP36" s="15"/>
      <c r="CQ36" s="15"/>
      <c r="CR36" s="15"/>
      <c r="CS36" s="15"/>
      <c r="CT36" s="15"/>
      <c r="CU36" s="15"/>
      <c r="CV36" s="15"/>
      <c r="CW36" s="15"/>
      <c r="CX36" s="15"/>
      <c r="CY36" s="15"/>
      <c r="CZ36" s="15"/>
      <c r="DA36" s="15"/>
      <c r="DB36" s="15"/>
      <c r="DC36" s="15"/>
      <c r="DD36" s="15"/>
      <c r="DE36" s="15"/>
      <c r="DF36" s="15"/>
      <c r="DG36" s="15"/>
      <c r="DH36" s="15"/>
      <c r="DI36" s="15"/>
      <c r="DJ36" s="15"/>
      <c r="DK36" s="15"/>
      <c r="DL36" s="15"/>
      <c r="DM36" s="15"/>
      <c r="DN36" s="15"/>
      <c r="DO36" s="15"/>
      <c r="DP36" s="15"/>
      <c r="DQ36" s="15"/>
      <c r="DR36" s="15"/>
      <c r="DS36" s="15"/>
      <c r="DT36" s="15"/>
      <c r="DU36" s="15"/>
      <c r="DV36" s="15"/>
      <c r="DW36" s="15"/>
      <c r="DX36" s="15"/>
      <c r="DY36" s="15"/>
      <c r="DZ36" s="15"/>
      <c r="EA36" s="15"/>
      <c r="EB36" s="15"/>
      <c r="EC36" s="15"/>
      <c r="ED36" s="15"/>
      <c r="EE36" s="15"/>
      <c r="EF36" s="15"/>
      <c r="EG36" s="15"/>
      <c r="EH36" s="15"/>
      <c r="EI36" s="15"/>
      <c r="EJ36" s="15"/>
      <c r="EK36" s="15"/>
      <c r="EL36" s="15"/>
      <c r="EM36" s="15"/>
      <c r="EN36" s="15"/>
      <c r="EO36" s="15"/>
      <c r="EP36" s="15"/>
      <c r="EQ36" s="15"/>
      <c r="ER36" s="15"/>
      <c r="ES36" s="15"/>
      <c r="ET36" s="15"/>
      <c r="EU36" s="15"/>
      <c r="EV36" s="15"/>
      <c r="EW36" s="15"/>
      <c r="EX36" s="15"/>
      <c r="EY36" s="15"/>
      <c r="EZ36" s="15"/>
      <c r="FA36" s="15"/>
      <c r="FB36" s="15"/>
      <c r="FC36" s="15"/>
      <c r="FD36" s="15"/>
      <c r="FE36" s="15"/>
      <c r="FF36" s="15"/>
      <c r="FG36" s="15"/>
      <c r="FH36" s="15"/>
      <c r="FI36" s="15"/>
      <c r="FJ36" s="15"/>
      <c r="FK36" s="15"/>
      <c r="FL36" s="15"/>
      <c r="FM36" s="15"/>
      <c r="FN36" s="15"/>
      <c r="FO36" s="15"/>
      <c r="FP36" s="15"/>
      <c r="FQ36" s="15"/>
      <c r="FR36" s="15"/>
      <c r="FS36" s="15"/>
      <c r="FT36" s="15"/>
      <c r="FU36" s="15"/>
      <c r="FV36" s="15"/>
      <c r="FW36" s="15"/>
      <c r="FX36" s="15"/>
      <c r="FY36" s="15"/>
      <c r="FZ36" s="15"/>
      <c r="GA36" s="15"/>
      <c r="GB36" s="15"/>
      <c r="GC36" s="15"/>
      <c r="GD36" s="15"/>
      <c r="GE36" s="15"/>
      <c r="GF36" s="15"/>
      <c r="GG36" s="15"/>
      <c r="GH36" s="15"/>
      <c r="GI36" s="15"/>
      <c r="GJ36" s="15"/>
      <c r="GK36" s="15"/>
      <c r="GL36" s="15"/>
      <c r="GM36" s="15"/>
      <c r="GN36" s="15"/>
      <c r="GO36" s="15"/>
      <c r="GP36" s="15"/>
      <c r="GQ36" s="15"/>
      <c r="GR36" s="15"/>
      <c r="GS36" s="15"/>
      <c r="GT36" s="15"/>
      <c r="GU36" s="15"/>
      <c r="GV36" s="15"/>
      <c r="GW36" s="15"/>
      <c r="GX36" s="15"/>
      <c r="GY36" s="15"/>
      <c r="GZ36" s="15"/>
      <c r="HA36" s="15"/>
      <c r="HB36" s="15"/>
      <c r="HC36" s="15"/>
      <c r="HD36" s="15"/>
      <c r="HE36" s="15"/>
      <c r="HF36" s="15"/>
      <c r="HG36" s="15"/>
      <c r="HH36" s="15"/>
      <c r="HI36" s="15"/>
      <c r="HJ36" s="15"/>
      <c r="HK36" s="15"/>
      <c r="HL36" s="15"/>
      <c r="HM36" s="15"/>
      <c r="HN36" s="15"/>
      <c r="HO36" s="15"/>
      <c r="HP36" s="15"/>
      <c r="HQ36" s="15"/>
      <c r="HR36" s="15"/>
      <c r="HS36" s="15"/>
      <c r="HT36" s="15"/>
      <c r="HU36" s="15"/>
      <c r="HV36" s="15"/>
    </row>
    <row r="37" spans="1:230" customFormat="1">
      <c r="A37" s="42"/>
      <c r="B37" s="47"/>
      <c r="C37" s="47"/>
      <c r="D37" s="47"/>
      <c r="E37" s="47"/>
      <c r="F37" s="47"/>
      <c r="G37" s="47"/>
      <c r="H37" s="47"/>
      <c r="I37" s="47"/>
      <c r="J37" s="47"/>
      <c r="K37" s="47"/>
      <c r="L37" s="47"/>
      <c r="M37" s="47"/>
      <c r="N37" s="47"/>
      <c r="O37" s="47"/>
      <c r="P37" s="47"/>
      <c r="Q37" s="47"/>
      <c r="R37" s="47"/>
      <c r="S37" s="47"/>
      <c r="T37" s="47"/>
      <c r="U37" s="47"/>
      <c r="V37" s="47"/>
      <c r="W37" s="47"/>
      <c r="X37" s="47"/>
      <c r="Y37" s="47"/>
      <c r="Z37" s="47"/>
      <c r="AA37" s="47"/>
      <c r="AB37" s="42"/>
      <c r="AC37" s="15"/>
      <c r="AD37" s="15"/>
      <c r="AE37" s="15"/>
      <c r="AF37" s="15"/>
      <c r="AG37" s="15"/>
      <c r="AH37" s="15"/>
      <c r="AI37" s="15"/>
      <c r="AJ37" s="15"/>
      <c r="AK37" s="15"/>
      <c r="AL37" s="15"/>
      <c r="AM37" s="15"/>
      <c r="AN37" s="15"/>
      <c r="AO37" s="15"/>
      <c r="AP37" s="15"/>
      <c r="AQ37" s="15"/>
      <c r="AR37" s="15"/>
      <c r="AS37" s="15"/>
      <c r="AT37" s="15"/>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c r="BY37" s="15"/>
      <c r="BZ37" s="15"/>
      <c r="CA37" s="15"/>
      <c r="CB37" s="15"/>
      <c r="CC37" s="15"/>
      <c r="CD37" s="15"/>
      <c r="CE37" s="15"/>
      <c r="CF37" s="15"/>
      <c r="CG37" s="15"/>
      <c r="CH37" s="15"/>
      <c r="CI37" s="15"/>
      <c r="CJ37" s="15"/>
      <c r="CK37" s="15"/>
      <c r="CL37" s="15"/>
      <c r="CM37" s="15"/>
      <c r="CN37" s="15"/>
      <c r="CO37" s="15"/>
      <c r="CP37" s="15"/>
      <c r="CQ37" s="15"/>
      <c r="CR37" s="15"/>
      <c r="CS37" s="15"/>
      <c r="CT37" s="15"/>
      <c r="CU37" s="15"/>
      <c r="CV37" s="15"/>
      <c r="CW37" s="15"/>
      <c r="CX37" s="15"/>
      <c r="CY37" s="15"/>
      <c r="CZ37" s="15"/>
      <c r="DA37" s="15"/>
      <c r="DB37" s="15"/>
      <c r="DC37" s="15"/>
      <c r="DD37" s="15"/>
      <c r="DE37" s="15"/>
      <c r="DF37" s="15"/>
      <c r="DG37" s="15"/>
      <c r="DH37" s="15"/>
      <c r="DI37" s="15"/>
      <c r="DJ37" s="15"/>
      <c r="DK37" s="15"/>
      <c r="DL37" s="15"/>
      <c r="DM37" s="15"/>
      <c r="DN37" s="15"/>
      <c r="DO37" s="15"/>
      <c r="DP37" s="15"/>
      <c r="DQ37" s="15"/>
      <c r="DR37" s="15"/>
      <c r="DS37" s="15"/>
      <c r="DT37" s="15"/>
      <c r="DU37" s="15"/>
      <c r="DV37" s="15"/>
      <c r="DW37" s="15"/>
      <c r="DX37" s="15"/>
      <c r="DY37" s="15"/>
      <c r="DZ37" s="15"/>
      <c r="EA37" s="15"/>
      <c r="EB37" s="15"/>
      <c r="EC37" s="15"/>
      <c r="ED37" s="15"/>
      <c r="EE37" s="15"/>
      <c r="EF37" s="15"/>
      <c r="EG37" s="15"/>
      <c r="EH37" s="15"/>
      <c r="EI37" s="15"/>
      <c r="EJ37" s="15"/>
      <c r="EK37" s="15"/>
      <c r="EL37" s="15"/>
      <c r="EM37" s="15"/>
      <c r="EN37" s="15"/>
      <c r="EO37" s="15"/>
      <c r="EP37" s="15"/>
      <c r="EQ37" s="15"/>
      <c r="ER37" s="15"/>
      <c r="ES37" s="15"/>
      <c r="ET37" s="15"/>
      <c r="EU37" s="15"/>
      <c r="EV37" s="15"/>
      <c r="EW37" s="15"/>
      <c r="EX37" s="15"/>
      <c r="EY37" s="15"/>
      <c r="EZ37" s="15"/>
      <c r="FA37" s="15"/>
      <c r="FB37" s="15"/>
      <c r="FC37" s="15"/>
      <c r="FD37" s="15"/>
      <c r="FE37" s="15"/>
      <c r="FF37" s="15"/>
      <c r="FG37" s="15"/>
      <c r="FH37" s="15"/>
      <c r="FI37" s="15"/>
      <c r="FJ37" s="15"/>
      <c r="FK37" s="15"/>
      <c r="FL37" s="15"/>
      <c r="FM37" s="15"/>
      <c r="FN37" s="15"/>
      <c r="FO37" s="15"/>
      <c r="FP37" s="15"/>
      <c r="FQ37" s="15"/>
      <c r="FR37" s="15"/>
      <c r="FS37" s="15"/>
      <c r="FT37" s="15"/>
      <c r="FU37" s="15"/>
      <c r="FV37" s="15"/>
      <c r="FW37" s="15"/>
      <c r="FX37" s="15"/>
      <c r="FY37" s="15"/>
      <c r="FZ37" s="15"/>
      <c r="GA37" s="15"/>
      <c r="GB37" s="15"/>
      <c r="GC37" s="15"/>
      <c r="GD37" s="15"/>
      <c r="GE37" s="15"/>
      <c r="GF37" s="15"/>
      <c r="GG37" s="15"/>
      <c r="GH37" s="15"/>
      <c r="GI37" s="15"/>
      <c r="GJ37" s="15"/>
      <c r="GK37" s="15"/>
      <c r="GL37" s="15"/>
      <c r="GM37" s="15"/>
      <c r="GN37" s="15"/>
      <c r="GO37" s="15"/>
      <c r="GP37" s="15"/>
      <c r="GQ37" s="15"/>
      <c r="GR37" s="15"/>
      <c r="GS37" s="15"/>
      <c r="GT37" s="15"/>
      <c r="GU37" s="15"/>
      <c r="GV37" s="15"/>
      <c r="GW37" s="15"/>
      <c r="GX37" s="15"/>
      <c r="GY37" s="15"/>
      <c r="GZ37" s="15"/>
      <c r="HA37" s="15"/>
      <c r="HB37" s="15"/>
      <c r="HC37" s="15"/>
      <c r="HD37" s="15"/>
      <c r="HE37" s="15"/>
      <c r="HF37" s="15"/>
      <c r="HG37" s="15"/>
      <c r="HH37" s="15"/>
      <c r="HI37" s="15"/>
      <c r="HJ37" s="15"/>
      <c r="HK37" s="15"/>
      <c r="HL37" s="15"/>
      <c r="HM37" s="15"/>
      <c r="HN37" s="15"/>
      <c r="HO37" s="15"/>
      <c r="HP37" s="15"/>
      <c r="HQ37" s="15"/>
      <c r="HR37" s="15"/>
      <c r="HS37" s="15"/>
      <c r="HT37" s="15"/>
      <c r="HU37" s="15"/>
      <c r="HV37" s="15"/>
    </row>
    <row r="38" spans="1:230" customFormat="1">
      <c r="A38" s="42"/>
      <c r="B38" s="45"/>
      <c r="C38" s="56"/>
      <c r="D38" s="56"/>
      <c r="E38" s="45"/>
      <c r="F38" s="45"/>
      <c r="G38" s="15"/>
      <c r="H38" s="15"/>
      <c r="I38" s="15"/>
      <c r="J38" s="15"/>
      <c r="K38" s="80"/>
      <c r="L38" s="80"/>
      <c r="M38" s="80"/>
      <c r="N38" s="80"/>
      <c r="O38" s="45"/>
      <c r="P38" s="45"/>
      <c r="Q38" s="45"/>
      <c r="R38" s="45"/>
      <c r="S38" s="45"/>
      <c r="T38" s="45"/>
      <c r="U38" s="45"/>
      <c r="V38" s="45"/>
      <c r="W38" s="45"/>
      <c r="X38" s="45"/>
      <c r="Y38" s="45"/>
      <c r="Z38" s="45"/>
      <c r="AA38" s="45"/>
      <c r="AB38" s="42"/>
      <c r="AC38" s="15"/>
      <c r="AD38" s="15"/>
      <c r="AE38" s="15"/>
      <c r="AF38" s="15"/>
      <c r="AG38" s="15"/>
      <c r="AH38" s="15"/>
      <c r="AI38" s="15"/>
      <c r="AJ38" s="15"/>
      <c r="AK38" s="15"/>
      <c r="AL38" s="15"/>
      <c r="AM38" s="15"/>
      <c r="AN38" s="15"/>
      <c r="AO38" s="15"/>
      <c r="AP38" s="15"/>
      <c r="AQ38" s="15"/>
      <c r="AR38" s="15"/>
      <c r="AS38" s="15"/>
      <c r="AT38" s="15"/>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c r="BY38" s="15"/>
      <c r="BZ38" s="15"/>
      <c r="CA38" s="15"/>
      <c r="CB38" s="15"/>
      <c r="CC38" s="15"/>
      <c r="CD38" s="15"/>
      <c r="CE38" s="15"/>
      <c r="CF38" s="15"/>
      <c r="CG38" s="15"/>
      <c r="CH38" s="15"/>
      <c r="CI38" s="15"/>
      <c r="CJ38" s="15"/>
      <c r="CK38" s="15"/>
      <c r="CL38" s="15"/>
      <c r="CM38" s="15"/>
      <c r="CN38" s="15"/>
      <c r="CO38" s="15"/>
      <c r="CP38" s="15"/>
      <c r="CQ38" s="15"/>
      <c r="CR38" s="15"/>
      <c r="CS38" s="15"/>
      <c r="CT38" s="15"/>
      <c r="CU38" s="15"/>
      <c r="CV38" s="15"/>
      <c r="CW38" s="15"/>
      <c r="CX38" s="15"/>
      <c r="CY38" s="15"/>
      <c r="CZ38" s="15"/>
      <c r="DA38" s="15"/>
      <c r="DB38" s="15"/>
      <c r="DC38" s="15"/>
      <c r="DD38" s="15"/>
      <c r="DE38" s="15"/>
      <c r="DF38" s="15"/>
      <c r="DG38" s="15"/>
      <c r="DH38" s="15"/>
      <c r="DI38" s="15"/>
      <c r="DJ38" s="15"/>
      <c r="DK38" s="15"/>
      <c r="DL38" s="15"/>
      <c r="DM38" s="15"/>
      <c r="DN38" s="15"/>
      <c r="DO38" s="15"/>
      <c r="DP38" s="15"/>
      <c r="DQ38" s="15"/>
      <c r="DR38" s="15"/>
      <c r="DS38" s="15"/>
      <c r="DT38" s="15"/>
      <c r="DU38" s="15"/>
      <c r="DV38" s="15"/>
      <c r="DW38" s="15"/>
      <c r="DX38" s="15"/>
      <c r="DY38" s="15"/>
      <c r="DZ38" s="15"/>
      <c r="EA38" s="15"/>
      <c r="EB38" s="15"/>
      <c r="EC38" s="15"/>
      <c r="ED38" s="15"/>
      <c r="EE38" s="15"/>
      <c r="EF38" s="15"/>
      <c r="EG38" s="15"/>
      <c r="EH38" s="15"/>
      <c r="EI38" s="15"/>
      <c r="EJ38" s="15"/>
      <c r="EK38" s="15"/>
      <c r="EL38" s="15"/>
      <c r="EM38" s="15"/>
      <c r="EN38" s="15"/>
      <c r="EO38" s="15"/>
      <c r="EP38" s="15"/>
      <c r="EQ38" s="15"/>
      <c r="ER38" s="15"/>
      <c r="ES38" s="15"/>
      <c r="ET38" s="15"/>
      <c r="EU38" s="15"/>
      <c r="EV38" s="15"/>
      <c r="EW38" s="15"/>
      <c r="EX38" s="15"/>
      <c r="EY38" s="15"/>
      <c r="EZ38" s="15"/>
      <c r="FA38" s="15"/>
      <c r="FB38" s="15"/>
      <c r="FC38" s="15"/>
      <c r="FD38" s="15"/>
      <c r="FE38" s="15"/>
      <c r="FF38" s="15"/>
      <c r="FG38" s="15"/>
      <c r="FH38" s="15"/>
      <c r="FI38" s="15"/>
      <c r="FJ38" s="15"/>
      <c r="FK38" s="15"/>
      <c r="FL38" s="15"/>
      <c r="FM38" s="15"/>
      <c r="FN38" s="15"/>
      <c r="FO38" s="15"/>
      <c r="FP38" s="15"/>
      <c r="FQ38" s="15"/>
      <c r="FR38" s="15"/>
      <c r="FS38" s="15"/>
      <c r="FT38" s="15"/>
      <c r="FU38" s="15"/>
      <c r="FV38" s="15"/>
      <c r="FW38" s="15"/>
      <c r="FX38" s="15"/>
      <c r="FY38" s="15"/>
      <c r="FZ38" s="15"/>
      <c r="GA38" s="15"/>
      <c r="GB38" s="15"/>
      <c r="GC38" s="15"/>
      <c r="GD38" s="15"/>
      <c r="GE38" s="15"/>
      <c r="GF38" s="15"/>
      <c r="GG38" s="15"/>
      <c r="GH38" s="15"/>
      <c r="GI38" s="15"/>
      <c r="GJ38" s="15"/>
      <c r="GK38" s="15"/>
      <c r="GL38" s="15"/>
      <c r="GM38" s="15"/>
      <c r="GN38" s="15"/>
      <c r="GO38" s="15"/>
      <c r="GP38" s="15"/>
      <c r="GQ38" s="15"/>
      <c r="GR38" s="15"/>
      <c r="GS38" s="15"/>
      <c r="GT38" s="15"/>
      <c r="GU38" s="15"/>
      <c r="GV38" s="15"/>
      <c r="GW38" s="15"/>
      <c r="GX38" s="15"/>
      <c r="GY38" s="15"/>
      <c r="GZ38" s="15"/>
      <c r="HA38" s="15"/>
      <c r="HB38" s="15"/>
      <c r="HC38" s="15"/>
      <c r="HD38" s="15"/>
      <c r="HE38" s="15"/>
      <c r="HF38" s="15"/>
      <c r="HG38" s="15"/>
      <c r="HH38" s="15"/>
      <c r="HI38" s="15"/>
      <c r="HJ38" s="15"/>
      <c r="HK38" s="15"/>
      <c r="HL38" s="15"/>
      <c r="HM38" s="15"/>
      <c r="HN38" s="15"/>
      <c r="HO38" s="15"/>
      <c r="HP38" s="15"/>
      <c r="HQ38" s="15"/>
      <c r="HR38" s="15"/>
      <c r="HS38" s="15"/>
      <c r="HT38" s="15"/>
      <c r="HU38" s="15"/>
      <c r="HV38" s="15"/>
    </row>
    <row r="39" spans="1:230" customFormat="1">
      <c r="A39" s="42"/>
      <c r="B39" s="45"/>
      <c r="C39" s="56"/>
      <c r="D39" s="56"/>
      <c r="E39" s="45"/>
      <c r="F39" s="45"/>
      <c r="G39" s="15"/>
      <c r="H39" s="15"/>
      <c r="I39" s="15"/>
      <c r="J39" s="15"/>
      <c r="K39" s="80"/>
      <c r="L39" s="80"/>
      <c r="M39" s="80"/>
      <c r="N39" s="80"/>
      <c r="O39" s="45"/>
      <c r="P39" s="45"/>
      <c r="Q39" s="45"/>
      <c r="R39" s="45"/>
      <c r="S39" s="45"/>
      <c r="T39" s="45"/>
      <c r="U39" s="45"/>
      <c r="V39" s="45"/>
      <c r="W39" s="45"/>
      <c r="X39" s="45"/>
      <c r="Y39" s="45"/>
      <c r="Z39" s="45"/>
      <c r="AA39" s="45"/>
      <c r="AB39" s="42"/>
      <c r="AC39" s="15"/>
      <c r="AD39" s="15"/>
      <c r="AE39" s="15"/>
      <c r="AF39" s="15"/>
      <c r="AG39" s="15"/>
      <c r="AH39" s="15"/>
      <c r="AI39" s="15"/>
      <c r="AJ39" s="15"/>
      <c r="AK39" s="15"/>
      <c r="AL39" s="15"/>
      <c r="AM39" s="15"/>
      <c r="AN39" s="15"/>
      <c r="AO39" s="15"/>
      <c r="AP39" s="15"/>
      <c r="AQ39" s="15"/>
      <c r="AR39" s="15"/>
      <c r="AS39" s="15"/>
      <c r="AT39" s="15"/>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c r="BY39" s="15"/>
      <c r="BZ39" s="15"/>
      <c r="CA39" s="15"/>
      <c r="CB39" s="15"/>
      <c r="CC39" s="15"/>
      <c r="CD39" s="15"/>
      <c r="CE39" s="15"/>
      <c r="CF39" s="15"/>
      <c r="CG39" s="15"/>
      <c r="CH39" s="15"/>
      <c r="CI39" s="15"/>
      <c r="CJ39" s="15"/>
      <c r="CK39" s="15"/>
      <c r="CL39" s="15"/>
      <c r="CM39" s="15"/>
      <c r="CN39" s="15"/>
      <c r="CO39" s="15"/>
      <c r="CP39" s="15"/>
      <c r="CQ39" s="15"/>
      <c r="CR39" s="15"/>
      <c r="CS39" s="15"/>
      <c r="CT39" s="15"/>
      <c r="CU39" s="15"/>
      <c r="CV39" s="15"/>
      <c r="CW39" s="15"/>
      <c r="CX39" s="15"/>
      <c r="CY39" s="15"/>
      <c r="CZ39" s="15"/>
      <c r="DA39" s="15"/>
      <c r="DB39" s="15"/>
      <c r="DC39" s="15"/>
      <c r="DD39" s="15"/>
      <c r="DE39" s="15"/>
      <c r="DF39" s="15"/>
      <c r="DG39" s="15"/>
      <c r="DH39" s="15"/>
      <c r="DI39" s="15"/>
      <c r="DJ39" s="15"/>
      <c r="DK39" s="15"/>
      <c r="DL39" s="15"/>
      <c r="DM39" s="15"/>
      <c r="DN39" s="15"/>
      <c r="DO39" s="15"/>
      <c r="DP39" s="15"/>
      <c r="DQ39" s="15"/>
      <c r="DR39" s="15"/>
      <c r="DS39" s="15"/>
      <c r="DT39" s="15"/>
      <c r="DU39" s="15"/>
      <c r="DV39" s="15"/>
      <c r="DW39" s="15"/>
      <c r="DX39" s="15"/>
      <c r="DY39" s="15"/>
      <c r="DZ39" s="15"/>
      <c r="EA39" s="15"/>
      <c r="EB39" s="15"/>
      <c r="EC39" s="15"/>
      <c r="ED39" s="15"/>
      <c r="EE39" s="15"/>
      <c r="EF39" s="15"/>
      <c r="EG39" s="15"/>
      <c r="EH39" s="15"/>
      <c r="EI39" s="15"/>
      <c r="EJ39" s="15"/>
      <c r="EK39" s="15"/>
      <c r="EL39" s="15"/>
      <c r="EM39" s="15"/>
      <c r="EN39" s="15"/>
      <c r="EO39" s="15"/>
      <c r="EP39" s="15"/>
      <c r="EQ39" s="15"/>
      <c r="ER39" s="15"/>
      <c r="ES39" s="15"/>
      <c r="ET39" s="15"/>
      <c r="EU39" s="15"/>
      <c r="EV39" s="15"/>
      <c r="EW39" s="15"/>
      <c r="EX39" s="15"/>
      <c r="EY39" s="15"/>
      <c r="EZ39" s="15"/>
      <c r="FA39" s="15"/>
      <c r="FB39" s="15"/>
      <c r="FC39" s="15"/>
      <c r="FD39" s="15"/>
      <c r="FE39" s="15"/>
      <c r="FF39" s="15"/>
      <c r="FG39" s="15"/>
      <c r="FH39" s="15"/>
      <c r="FI39" s="15"/>
      <c r="FJ39" s="15"/>
      <c r="FK39" s="15"/>
      <c r="FL39" s="15"/>
      <c r="FM39" s="15"/>
      <c r="FN39" s="15"/>
      <c r="FO39" s="15"/>
      <c r="FP39" s="15"/>
      <c r="FQ39" s="15"/>
      <c r="FR39" s="15"/>
      <c r="FS39" s="15"/>
      <c r="FT39" s="15"/>
      <c r="FU39" s="15"/>
      <c r="FV39" s="15"/>
      <c r="FW39" s="15"/>
      <c r="FX39" s="15"/>
      <c r="FY39" s="15"/>
      <c r="FZ39" s="15"/>
      <c r="GA39" s="15"/>
      <c r="GB39" s="15"/>
      <c r="GC39" s="15"/>
      <c r="GD39" s="15"/>
      <c r="GE39" s="15"/>
      <c r="GF39" s="15"/>
      <c r="GG39" s="15"/>
      <c r="GH39" s="15"/>
      <c r="GI39" s="15"/>
      <c r="GJ39" s="15"/>
      <c r="GK39" s="15"/>
      <c r="GL39" s="15"/>
      <c r="GM39" s="15"/>
      <c r="GN39" s="15"/>
      <c r="GO39" s="15"/>
      <c r="GP39" s="15"/>
      <c r="GQ39" s="15"/>
      <c r="GR39" s="15"/>
      <c r="GS39" s="15"/>
      <c r="GT39" s="15"/>
      <c r="GU39" s="15"/>
      <c r="GV39" s="15"/>
      <c r="GW39" s="15"/>
      <c r="GX39" s="15"/>
      <c r="GY39" s="15"/>
      <c r="GZ39" s="15"/>
      <c r="HA39" s="15"/>
      <c r="HB39" s="15"/>
      <c r="HC39" s="15"/>
      <c r="HD39" s="15"/>
      <c r="HE39" s="15"/>
      <c r="HF39" s="15"/>
      <c r="HG39" s="15"/>
      <c r="HH39" s="15"/>
      <c r="HI39" s="15"/>
      <c r="HJ39" s="15"/>
      <c r="HK39" s="15"/>
      <c r="HL39" s="15"/>
      <c r="HM39" s="15"/>
      <c r="HN39" s="15"/>
      <c r="HO39" s="15"/>
      <c r="HP39" s="15"/>
      <c r="HQ39" s="15"/>
      <c r="HR39" s="15"/>
      <c r="HS39" s="15"/>
      <c r="HT39" s="15"/>
      <c r="HU39" s="15"/>
      <c r="HV39" s="15"/>
    </row>
    <row r="40" spans="1:230" customFormat="1">
      <c r="A40" s="42"/>
      <c r="B40" s="45"/>
      <c r="C40" s="124" t="str">
        <f>VLOOKUP(H43,lista_kierunki_swiata3,3,0)</f>
        <v>S</v>
      </c>
      <c r="D40" s="56"/>
      <c r="E40" s="45"/>
      <c r="F40" s="45"/>
      <c r="G40" s="15"/>
      <c r="H40" s="15"/>
      <c r="I40" s="15"/>
      <c r="J40" s="15"/>
      <c r="K40" s="80"/>
      <c r="L40" s="80"/>
      <c r="M40" s="80"/>
      <c r="N40" s="80"/>
      <c r="O40" s="122" t="str">
        <f>VLOOKUP(T43,lista_kierunki_swiata3,3,0)</f>
        <v>W</v>
      </c>
      <c r="P40" s="15"/>
      <c r="Q40" s="45"/>
      <c r="R40" s="45"/>
      <c r="S40" s="45"/>
      <c r="T40" s="45"/>
      <c r="U40" s="45"/>
      <c r="V40" s="45"/>
      <c r="W40" s="45"/>
      <c r="X40" s="45"/>
      <c r="Y40" s="45"/>
      <c r="Z40" s="45"/>
      <c r="AA40" s="45"/>
      <c r="AB40" s="42"/>
      <c r="AC40" s="15"/>
      <c r="AD40" s="15"/>
      <c r="AE40" s="15"/>
      <c r="AF40" s="15"/>
      <c r="AG40" s="15"/>
      <c r="AH40" s="15"/>
      <c r="AI40" s="15"/>
      <c r="AJ40" s="15"/>
      <c r="AK40" s="15"/>
      <c r="AL40" s="15"/>
      <c r="AM40" s="15"/>
      <c r="AN40" s="15"/>
      <c r="AO40" s="15"/>
      <c r="AP40" s="15"/>
      <c r="AQ40" s="15"/>
      <c r="AR40" s="15"/>
      <c r="AS40" s="15"/>
      <c r="AT40" s="15"/>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c r="BY40" s="15"/>
      <c r="BZ40" s="15"/>
      <c r="CA40" s="15"/>
      <c r="CB40" s="15"/>
      <c r="CC40" s="15"/>
      <c r="CD40" s="15"/>
      <c r="CE40" s="15"/>
      <c r="CF40" s="15"/>
      <c r="CG40" s="15"/>
      <c r="CH40" s="15"/>
      <c r="CI40" s="15"/>
      <c r="CJ40" s="15"/>
      <c r="CK40" s="15"/>
      <c r="CL40" s="15"/>
      <c r="CM40" s="15"/>
      <c r="CN40" s="15"/>
      <c r="CO40" s="15"/>
      <c r="CP40" s="15"/>
      <c r="CQ40" s="15"/>
      <c r="CR40" s="15"/>
      <c r="CS40" s="15"/>
      <c r="CT40" s="15"/>
      <c r="CU40" s="15"/>
      <c r="CV40" s="15"/>
      <c r="CW40" s="15"/>
      <c r="CX40" s="15"/>
      <c r="CY40" s="15"/>
      <c r="CZ40" s="15"/>
      <c r="DA40" s="15"/>
      <c r="DB40" s="15"/>
      <c r="DC40" s="15"/>
      <c r="DD40" s="15"/>
      <c r="DE40" s="15"/>
      <c r="DF40" s="15"/>
      <c r="DG40" s="15"/>
      <c r="DH40" s="15"/>
      <c r="DI40" s="15"/>
      <c r="DJ40" s="15"/>
      <c r="DK40" s="15"/>
      <c r="DL40" s="15"/>
      <c r="DM40" s="15"/>
      <c r="DN40" s="15"/>
      <c r="DO40" s="15"/>
      <c r="DP40" s="15"/>
      <c r="DQ40" s="15"/>
      <c r="DR40" s="15"/>
      <c r="DS40" s="15"/>
      <c r="DT40" s="15"/>
      <c r="DU40" s="15"/>
      <c r="DV40" s="15"/>
      <c r="DW40" s="15"/>
      <c r="DX40" s="15"/>
      <c r="DY40" s="15"/>
      <c r="DZ40" s="15"/>
      <c r="EA40" s="15"/>
      <c r="EB40" s="15"/>
      <c r="EC40" s="15"/>
      <c r="ED40" s="15"/>
      <c r="EE40" s="15"/>
      <c r="EF40" s="15"/>
      <c r="EG40" s="15"/>
      <c r="EH40" s="15"/>
      <c r="EI40" s="15"/>
      <c r="EJ40" s="15"/>
      <c r="EK40" s="15"/>
      <c r="EL40" s="15"/>
      <c r="EM40" s="15"/>
      <c r="EN40" s="15"/>
      <c r="EO40" s="15"/>
      <c r="EP40" s="15"/>
      <c r="EQ40" s="15"/>
      <c r="ER40" s="15"/>
      <c r="ES40" s="15"/>
      <c r="ET40" s="15"/>
      <c r="EU40" s="15"/>
      <c r="EV40" s="15"/>
      <c r="EW40" s="15"/>
      <c r="EX40" s="15"/>
      <c r="EY40" s="15"/>
      <c r="EZ40" s="15"/>
      <c r="FA40" s="15"/>
      <c r="FB40" s="15"/>
      <c r="FC40" s="15"/>
      <c r="FD40" s="15"/>
      <c r="FE40" s="15"/>
      <c r="FF40" s="15"/>
      <c r="FG40" s="15"/>
      <c r="FH40" s="15"/>
      <c r="FI40" s="15"/>
      <c r="FJ40" s="15"/>
      <c r="FK40" s="15"/>
      <c r="FL40" s="15"/>
      <c r="FM40" s="15"/>
      <c r="FN40" s="15"/>
      <c r="FO40" s="15"/>
      <c r="FP40" s="15"/>
      <c r="FQ40" s="15"/>
      <c r="FR40" s="15"/>
      <c r="FS40" s="15"/>
      <c r="FT40" s="15"/>
      <c r="FU40" s="15"/>
      <c r="FV40" s="15"/>
      <c r="FW40" s="15"/>
      <c r="FX40" s="15"/>
      <c r="FY40" s="15"/>
      <c r="FZ40" s="15"/>
      <c r="GA40" s="15"/>
      <c r="GB40" s="15"/>
      <c r="GC40" s="15"/>
      <c r="GD40" s="15"/>
      <c r="GE40" s="15"/>
      <c r="GF40" s="15"/>
      <c r="GG40" s="15"/>
      <c r="GH40" s="15"/>
      <c r="GI40" s="15"/>
      <c r="GJ40" s="15"/>
      <c r="GK40" s="15"/>
      <c r="GL40" s="15"/>
      <c r="GM40" s="15"/>
      <c r="GN40" s="15"/>
      <c r="GO40" s="15"/>
      <c r="GP40" s="15"/>
      <c r="GQ40" s="15"/>
      <c r="GR40" s="15"/>
      <c r="GS40" s="15"/>
      <c r="GT40" s="15"/>
      <c r="GU40" s="15"/>
      <c r="GV40" s="15"/>
      <c r="GW40" s="15"/>
      <c r="GX40" s="15"/>
      <c r="GY40" s="15"/>
      <c r="GZ40" s="15"/>
      <c r="HA40" s="15"/>
      <c r="HB40" s="15"/>
      <c r="HC40" s="15"/>
      <c r="HD40" s="15"/>
      <c r="HE40" s="15"/>
      <c r="HF40" s="15"/>
      <c r="HG40" s="15"/>
      <c r="HH40" s="15"/>
      <c r="HI40" s="15"/>
      <c r="HJ40" s="15"/>
      <c r="HK40" s="15"/>
      <c r="HL40" s="15"/>
      <c r="HM40" s="15"/>
      <c r="HN40" s="15"/>
      <c r="HO40" s="15"/>
      <c r="HP40" s="15"/>
      <c r="HQ40" s="15"/>
      <c r="HR40" s="15"/>
      <c r="HS40" s="15"/>
      <c r="HT40" s="15"/>
      <c r="HU40" s="15"/>
      <c r="HV40" s="15"/>
    </row>
    <row r="41" spans="1:230" customFormat="1">
      <c r="A41" s="42"/>
      <c r="B41" s="45"/>
      <c r="C41" s="56"/>
      <c r="D41" s="15"/>
      <c r="E41" s="15"/>
      <c r="F41" s="15"/>
      <c r="G41" s="15"/>
      <c r="H41" s="15"/>
      <c r="I41" s="15"/>
      <c r="J41" s="15"/>
      <c r="K41" s="80"/>
      <c r="L41" s="80"/>
      <c r="M41" s="80"/>
      <c r="N41" s="80"/>
      <c r="O41" s="45"/>
      <c r="P41" s="45"/>
      <c r="Q41" s="45"/>
      <c r="R41" s="45"/>
      <c r="S41" s="45"/>
      <c r="T41" s="15"/>
      <c r="U41" s="45"/>
      <c r="V41" s="45"/>
      <c r="W41" s="45"/>
      <c r="X41" s="45"/>
      <c r="Y41" s="45"/>
      <c r="Z41" s="45"/>
      <c r="AA41" s="45"/>
      <c r="AB41" s="42"/>
      <c r="AC41" s="15"/>
      <c r="AD41" s="15"/>
      <c r="AE41" s="15"/>
      <c r="AF41" s="15"/>
      <c r="AG41" s="15"/>
      <c r="AH41" s="15"/>
      <c r="AI41" s="15"/>
      <c r="AJ41" s="15"/>
      <c r="AK41" s="15"/>
      <c r="AL41" s="15"/>
      <c r="AM41" s="15"/>
      <c r="AN41" s="15"/>
      <c r="AO41" s="15"/>
      <c r="AP41" s="15"/>
      <c r="AQ41" s="15"/>
      <c r="AR41" s="15"/>
      <c r="AS41" s="15"/>
      <c r="AT41" s="15"/>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c r="BY41" s="15"/>
      <c r="BZ41" s="15"/>
      <c r="CA41" s="15"/>
      <c r="CB41" s="15"/>
      <c r="CC41" s="15"/>
      <c r="CD41" s="15"/>
      <c r="CE41" s="15"/>
      <c r="CF41" s="15"/>
      <c r="CG41" s="15"/>
      <c r="CH41" s="15"/>
      <c r="CI41" s="15"/>
      <c r="CJ41" s="15"/>
      <c r="CK41" s="15"/>
      <c r="CL41" s="15"/>
      <c r="CM41" s="15"/>
      <c r="CN41" s="15"/>
      <c r="CO41" s="15"/>
      <c r="CP41" s="15"/>
      <c r="CQ41" s="15"/>
      <c r="CR41" s="15"/>
      <c r="CS41" s="15"/>
      <c r="CT41" s="15"/>
      <c r="CU41" s="15"/>
      <c r="CV41" s="15"/>
      <c r="CW41" s="15"/>
      <c r="CX41" s="15"/>
      <c r="CY41" s="15"/>
      <c r="CZ41" s="15"/>
      <c r="DA41" s="15"/>
      <c r="DB41" s="15"/>
      <c r="DC41" s="15"/>
      <c r="DD41" s="15"/>
      <c r="DE41" s="15"/>
      <c r="DF41" s="15"/>
      <c r="DG41" s="15"/>
      <c r="DH41" s="15"/>
      <c r="DI41" s="15"/>
      <c r="DJ41" s="15"/>
      <c r="DK41" s="15"/>
      <c r="DL41" s="15"/>
      <c r="DM41" s="15"/>
      <c r="DN41" s="15"/>
      <c r="DO41" s="15"/>
      <c r="DP41" s="15"/>
      <c r="DQ41" s="15"/>
      <c r="DR41" s="15"/>
      <c r="DS41" s="15"/>
      <c r="DT41" s="15"/>
      <c r="DU41" s="15"/>
      <c r="DV41" s="15"/>
      <c r="DW41" s="15"/>
      <c r="DX41" s="15"/>
      <c r="DY41" s="15"/>
      <c r="DZ41" s="15"/>
      <c r="EA41" s="15"/>
      <c r="EB41" s="15"/>
      <c r="EC41" s="15"/>
      <c r="ED41" s="15"/>
      <c r="EE41" s="15"/>
      <c r="EF41" s="15"/>
      <c r="EG41" s="15"/>
      <c r="EH41" s="15"/>
      <c r="EI41" s="15"/>
      <c r="EJ41" s="15"/>
      <c r="EK41" s="15"/>
      <c r="EL41" s="15"/>
      <c r="EM41" s="15"/>
      <c r="EN41" s="15"/>
      <c r="EO41" s="15"/>
      <c r="EP41" s="15"/>
      <c r="EQ41" s="15"/>
      <c r="ER41" s="15"/>
      <c r="ES41" s="15"/>
      <c r="ET41" s="15"/>
      <c r="EU41" s="15"/>
      <c r="EV41" s="15"/>
      <c r="EW41" s="15"/>
      <c r="EX41" s="15"/>
      <c r="EY41" s="15"/>
      <c r="EZ41" s="15"/>
      <c r="FA41" s="15"/>
      <c r="FB41" s="15"/>
      <c r="FC41" s="15"/>
      <c r="FD41" s="15"/>
      <c r="FE41" s="15"/>
      <c r="FF41" s="15"/>
      <c r="FG41" s="15"/>
      <c r="FH41" s="15"/>
      <c r="FI41" s="15"/>
      <c r="FJ41" s="15"/>
      <c r="FK41" s="15"/>
      <c r="FL41" s="15"/>
      <c r="FM41" s="15"/>
      <c r="FN41" s="15"/>
      <c r="FO41" s="15"/>
      <c r="FP41" s="15"/>
      <c r="FQ41" s="15"/>
      <c r="FR41" s="15"/>
      <c r="FS41" s="15"/>
      <c r="FT41" s="15"/>
      <c r="FU41" s="15"/>
      <c r="FV41" s="15"/>
      <c r="FW41" s="15"/>
      <c r="FX41" s="15"/>
      <c r="FY41" s="15"/>
      <c r="FZ41" s="15"/>
      <c r="GA41" s="15"/>
      <c r="GB41" s="15"/>
      <c r="GC41" s="15"/>
      <c r="GD41" s="15"/>
      <c r="GE41" s="15"/>
      <c r="GF41" s="15"/>
      <c r="GG41" s="15"/>
      <c r="GH41" s="15"/>
      <c r="GI41" s="15"/>
      <c r="GJ41" s="15"/>
      <c r="GK41" s="15"/>
      <c r="GL41" s="15"/>
      <c r="GM41" s="15"/>
      <c r="GN41" s="15"/>
      <c r="GO41" s="15"/>
      <c r="GP41" s="15"/>
      <c r="GQ41" s="15"/>
      <c r="GR41" s="15"/>
      <c r="GS41" s="15"/>
      <c r="GT41" s="15"/>
      <c r="GU41" s="15"/>
      <c r="GV41" s="15"/>
      <c r="GW41" s="15"/>
      <c r="GX41" s="15"/>
      <c r="GY41" s="15"/>
      <c r="GZ41" s="15"/>
      <c r="HA41" s="15"/>
      <c r="HB41" s="15"/>
      <c r="HC41" s="15"/>
      <c r="HD41" s="15"/>
      <c r="HE41" s="15"/>
      <c r="HF41" s="15"/>
      <c r="HG41" s="15"/>
      <c r="HH41" s="15"/>
      <c r="HI41" s="15"/>
      <c r="HJ41" s="15"/>
      <c r="HK41" s="15"/>
      <c r="HL41" s="15"/>
      <c r="HM41" s="15"/>
      <c r="HN41" s="15"/>
      <c r="HO41" s="15"/>
      <c r="HP41" s="15"/>
      <c r="HQ41" s="15"/>
      <c r="HR41" s="15"/>
      <c r="HS41" s="15"/>
      <c r="HT41" s="15"/>
      <c r="HU41" s="15"/>
      <c r="HV41" s="15"/>
    </row>
    <row r="42" spans="1:230" customFormat="1">
      <c r="A42" s="42"/>
      <c r="B42" s="45"/>
      <c r="C42" s="56"/>
      <c r="D42" s="56"/>
      <c r="E42" s="45"/>
      <c r="F42" s="45"/>
      <c r="G42" s="15"/>
      <c r="H42" s="15"/>
      <c r="I42" s="15"/>
      <c r="J42" s="15"/>
      <c r="K42" s="80"/>
      <c r="L42" s="80"/>
      <c r="M42" s="80"/>
      <c r="N42" s="80"/>
      <c r="O42" s="45"/>
      <c r="P42" s="56"/>
      <c r="Q42" s="56"/>
      <c r="R42" s="45"/>
      <c r="S42" s="45"/>
      <c r="T42" s="15"/>
      <c r="U42" s="15"/>
      <c r="V42" s="15"/>
      <c r="W42" s="15"/>
      <c r="X42" s="45"/>
      <c r="Y42" s="45"/>
      <c r="Z42" s="45"/>
      <c r="AA42" s="45"/>
      <c r="AB42" s="42"/>
      <c r="AC42" s="15"/>
      <c r="AD42" s="15"/>
      <c r="AE42" s="15"/>
      <c r="AF42" s="15"/>
      <c r="AG42" s="15"/>
      <c r="AH42" s="15"/>
      <c r="AI42" s="15"/>
      <c r="AJ42" s="15"/>
      <c r="AK42" s="15"/>
      <c r="AL42" s="15"/>
      <c r="AM42" s="15"/>
      <c r="AN42" s="15"/>
      <c r="AO42" s="15"/>
      <c r="AP42" s="15"/>
      <c r="AQ42" s="15"/>
      <c r="AR42" s="15"/>
      <c r="AS42" s="15"/>
      <c r="AT42" s="15"/>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c r="BY42" s="15"/>
      <c r="BZ42" s="15"/>
      <c r="CA42" s="15"/>
      <c r="CB42" s="15"/>
      <c r="CC42" s="15"/>
      <c r="CD42" s="15"/>
      <c r="CE42" s="15"/>
      <c r="CF42" s="15"/>
      <c r="CG42" s="15"/>
      <c r="CH42" s="15"/>
      <c r="CI42" s="15"/>
      <c r="CJ42" s="15"/>
      <c r="CK42" s="15"/>
      <c r="CL42" s="15"/>
      <c r="CM42" s="15"/>
      <c r="CN42" s="15"/>
      <c r="CO42" s="15"/>
      <c r="CP42" s="15"/>
      <c r="CQ42" s="15"/>
      <c r="CR42" s="15"/>
      <c r="CS42" s="15"/>
      <c r="CT42" s="15"/>
      <c r="CU42" s="15"/>
      <c r="CV42" s="15"/>
      <c r="CW42" s="15"/>
      <c r="CX42" s="15"/>
      <c r="CY42" s="15"/>
      <c r="CZ42" s="15"/>
      <c r="DA42" s="15"/>
      <c r="DB42" s="15"/>
      <c r="DC42" s="15"/>
      <c r="DD42" s="15"/>
      <c r="DE42" s="15"/>
      <c r="DF42" s="15"/>
      <c r="DG42" s="15"/>
      <c r="DH42" s="15"/>
      <c r="DI42" s="15"/>
      <c r="DJ42" s="15"/>
      <c r="DK42" s="15"/>
      <c r="DL42" s="15"/>
      <c r="DM42" s="15"/>
      <c r="DN42" s="15"/>
      <c r="DO42" s="15"/>
      <c r="DP42" s="15"/>
      <c r="DQ42" s="15"/>
      <c r="DR42" s="15"/>
      <c r="DS42" s="15"/>
      <c r="DT42" s="15"/>
      <c r="DU42" s="15"/>
      <c r="DV42" s="15"/>
      <c r="DW42" s="15"/>
      <c r="DX42" s="15"/>
      <c r="DY42" s="15"/>
      <c r="DZ42" s="15"/>
      <c r="EA42" s="15"/>
      <c r="EB42" s="15"/>
      <c r="EC42" s="15"/>
      <c r="ED42" s="15"/>
      <c r="EE42" s="15"/>
      <c r="EF42" s="15"/>
      <c r="EG42" s="15"/>
      <c r="EH42" s="15"/>
      <c r="EI42" s="15"/>
      <c r="EJ42" s="15"/>
      <c r="EK42" s="15"/>
      <c r="EL42" s="15"/>
      <c r="EM42" s="15"/>
      <c r="EN42" s="15"/>
      <c r="EO42" s="15"/>
      <c r="EP42" s="15"/>
      <c r="EQ42" s="15"/>
      <c r="ER42" s="15"/>
      <c r="ES42" s="15"/>
      <c r="ET42" s="15"/>
      <c r="EU42" s="15"/>
      <c r="EV42" s="15"/>
      <c r="EW42" s="15"/>
      <c r="EX42" s="15"/>
      <c r="EY42" s="15"/>
      <c r="EZ42" s="15"/>
      <c r="FA42" s="15"/>
      <c r="FB42" s="15"/>
      <c r="FC42" s="15"/>
      <c r="FD42" s="15"/>
      <c r="FE42" s="15"/>
      <c r="FF42" s="15"/>
      <c r="FG42" s="15"/>
      <c r="FH42" s="15"/>
      <c r="FI42" s="15"/>
      <c r="FJ42" s="15"/>
      <c r="FK42" s="15"/>
      <c r="FL42" s="15"/>
      <c r="FM42" s="15"/>
      <c r="FN42" s="15"/>
      <c r="FO42" s="15"/>
      <c r="FP42" s="15"/>
      <c r="FQ42" s="15"/>
      <c r="FR42" s="15"/>
      <c r="FS42" s="15"/>
      <c r="FT42" s="15"/>
      <c r="FU42" s="15"/>
      <c r="FV42" s="15"/>
      <c r="FW42" s="15"/>
      <c r="FX42" s="15"/>
      <c r="FY42" s="15"/>
      <c r="FZ42" s="15"/>
      <c r="GA42" s="15"/>
      <c r="GB42" s="15"/>
      <c r="GC42" s="15"/>
      <c r="GD42" s="15"/>
      <c r="GE42" s="15"/>
      <c r="GF42" s="15"/>
      <c r="GG42" s="15"/>
      <c r="GH42" s="15"/>
      <c r="GI42" s="15"/>
      <c r="GJ42" s="15"/>
      <c r="GK42" s="15"/>
      <c r="GL42" s="15"/>
      <c r="GM42" s="15"/>
      <c r="GN42" s="15"/>
      <c r="GO42" s="15"/>
      <c r="GP42" s="15"/>
      <c r="GQ42" s="15"/>
      <c r="GR42" s="15"/>
      <c r="GS42" s="15"/>
      <c r="GT42" s="15"/>
      <c r="GU42" s="15"/>
      <c r="GV42" s="15"/>
      <c r="GW42" s="15"/>
      <c r="GX42" s="15"/>
      <c r="GY42" s="15"/>
      <c r="GZ42" s="15"/>
      <c r="HA42" s="15"/>
      <c r="HB42" s="15"/>
      <c r="HC42" s="15"/>
      <c r="HD42" s="15"/>
      <c r="HE42" s="15"/>
      <c r="HF42" s="15"/>
      <c r="HG42" s="15"/>
      <c r="HH42" s="15"/>
      <c r="HI42" s="15"/>
      <c r="HJ42" s="15"/>
      <c r="HK42" s="15"/>
      <c r="HL42" s="15"/>
      <c r="HM42" s="15"/>
      <c r="HN42" s="15"/>
      <c r="HO42" s="15"/>
      <c r="HP42" s="15"/>
      <c r="HQ42" s="15"/>
      <c r="HR42" s="15"/>
      <c r="HS42" s="15"/>
      <c r="HT42" s="15"/>
      <c r="HU42" s="15"/>
      <c r="HV42" s="15"/>
    </row>
    <row r="43" spans="1:230" customFormat="1" ht="14.4" customHeight="1">
      <c r="A43" s="42"/>
      <c r="B43" s="45"/>
      <c r="C43" s="15"/>
      <c r="D43" s="15"/>
      <c r="E43" s="80"/>
      <c r="F43" s="80" t="s">
        <v>10</v>
      </c>
      <c r="G43" s="38"/>
      <c r="H43" s="292" t="s">
        <v>440</v>
      </c>
      <c r="I43" s="292"/>
      <c r="J43" s="292"/>
      <c r="K43" s="292"/>
      <c r="L43" s="80"/>
      <c r="M43" s="80"/>
      <c r="N43" s="80"/>
      <c r="O43" s="45"/>
      <c r="P43" s="15"/>
      <c r="Q43" s="80" t="s">
        <v>10</v>
      </c>
      <c r="R43" s="15"/>
      <c r="S43" s="80"/>
      <c r="T43" s="291" t="str">
        <f>Obliczenia3!B46</f>
        <v>Zachód</v>
      </c>
      <c r="U43" s="291"/>
      <c r="V43" s="291"/>
      <c r="W43" s="291"/>
      <c r="X43" s="291"/>
      <c r="Y43" s="45"/>
      <c r="Z43" s="45"/>
      <c r="AA43" s="45"/>
      <c r="AB43" s="42"/>
      <c r="AC43" s="15"/>
      <c r="AD43" s="15"/>
      <c r="AE43" s="15"/>
      <c r="AF43" s="15"/>
      <c r="AG43" s="15"/>
      <c r="AH43" s="15"/>
      <c r="AI43" s="15"/>
      <c r="AJ43" s="15"/>
      <c r="AK43" s="15"/>
      <c r="AL43" s="15"/>
      <c r="AM43" s="15"/>
      <c r="AN43" s="15"/>
      <c r="AO43" s="15"/>
      <c r="AP43" s="15"/>
      <c r="AQ43" s="15"/>
      <c r="AR43" s="15"/>
      <c r="AS43" s="15"/>
      <c r="AT43" s="15"/>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c r="BY43" s="15"/>
      <c r="BZ43" s="15"/>
      <c r="CA43" s="15"/>
      <c r="CB43" s="15"/>
      <c r="CC43" s="15"/>
      <c r="CD43" s="15"/>
      <c r="CE43" s="15"/>
      <c r="CF43" s="15"/>
      <c r="CG43" s="15"/>
      <c r="CH43" s="15"/>
      <c r="CI43" s="15"/>
      <c r="CJ43" s="15"/>
      <c r="CK43" s="15"/>
      <c r="CL43" s="15"/>
      <c r="CM43" s="15"/>
      <c r="CN43" s="15"/>
      <c r="CO43" s="15"/>
      <c r="CP43" s="15"/>
      <c r="CQ43" s="15"/>
      <c r="CR43" s="15"/>
      <c r="CS43" s="15"/>
      <c r="CT43" s="15"/>
      <c r="CU43" s="15"/>
      <c r="CV43" s="15"/>
      <c r="CW43" s="15"/>
      <c r="CX43" s="15"/>
      <c r="CY43" s="15"/>
      <c r="CZ43" s="15"/>
      <c r="DA43" s="15"/>
      <c r="DB43" s="15"/>
      <c r="DC43" s="15"/>
      <c r="DD43" s="15"/>
      <c r="DE43" s="15"/>
      <c r="DF43" s="15"/>
      <c r="DG43" s="15"/>
      <c r="DH43" s="15"/>
      <c r="DI43" s="15"/>
      <c r="DJ43" s="15"/>
      <c r="DK43" s="15"/>
      <c r="DL43" s="15"/>
      <c r="DM43" s="15"/>
      <c r="DN43" s="15"/>
      <c r="DO43" s="15"/>
      <c r="DP43" s="15"/>
      <c r="DQ43" s="15"/>
      <c r="DR43" s="15"/>
      <c r="DS43" s="15"/>
      <c r="DT43" s="15"/>
      <c r="DU43" s="15"/>
      <c r="DV43" s="15"/>
      <c r="DW43" s="15"/>
      <c r="DX43" s="15"/>
      <c r="DY43" s="15"/>
      <c r="DZ43" s="15"/>
      <c r="EA43" s="15"/>
      <c r="EB43" s="15"/>
      <c r="EC43" s="15"/>
      <c r="ED43" s="15"/>
      <c r="EE43" s="15"/>
      <c r="EF43" s="15"/>
      <c r="EG43" s="15"/>
      <c r="EH43" s="15"/>
      <c r="EI43" s="15"/>
      <c r="EJ43" s="15"/>
      <c r="EK43" s="15"/>
      <c r="EL43" s="15"/>
      <c r="EM43" s="15"/>
      <c r="EN43" s="15"/>
      <c r="EO43" s="15"/>
      <c r="EP43" s="15"/>
      <c r="EQ43" s="15"/>
      <c r="ER43" s="15"/>
      <c r="ES43" s="15"/>
      <c r="ET43" s="15"/>
      <c r="EU43" s="15"/>
      <c r="EV43" s="15"/>
      <c r="EW43" s="15"/>
      <c r="EX43" s="15"/>
      <c r="EY43" s="15"/>
      <c r="EZ43" s="15"/>
      <c r="FA43" s="15"/>
      <c r="FB43" s="15"/>
      <c r="FC43" s="15"/>
      <c r="FD43" s="15"/>
      <c r="FE43" s="15"/>
      <c r="FF43" s="15"/>
      <c r="FG43" s="15"/>
      <c r="FH43" s="15"/>
      <c r="FI43" s="15"/>
      <c r="FJ43" s="15"/>
      <c r="FK43" s="15"/>
      <c r="FL43" s="15"/>
      <c r="FM43" s="15"/>
      <c r="FN43" s="15"/>
      <c r="FO43" s="15"/>
      <c r="FP43" s="15"/>
      <c r="FQ43" s="15"/>
      <c r="FR43" s="15"/>
      <c r="FS43" s="15"/>
      <c r="FT43" s="15"/>
      <c r="FU43" s="15"/>
      <c r="FV43" s="15"/>
      <c r="FW43" s="15"/>
      <c r="FX43" s="15"/>
      <c r="FY43" s="15"/>
      <c r="FZ43" s="15"/>
      <c r="GA43" s="15"/>
      <c r="GB43" s="15"/>
      <c r="GC43" s="15"/>
      <c r="GD43" s="15"/>
      <c r="GE43" s="15"/>
      <c r="GF43" s="15"/>
      <c r="GG43" s="15"/>
      <c r="GH43" s="15"/>
      <c r="GI43" s="15"/>
      <c r="GJ43" s="15"/>
      <c r="GK43" s="15"/>
      <c r="GL43" s="15"/>
      <c r="GM43" s="15"/>
      <c r="GN43" s="15"/>
      <c r="GO43" s="15"/>
      <c r="GP43" s="15"/>
      <c r="GQ43" s="15"/>
      <c r="GR43" s="15"/>
      <c r="GS43" s="15"/>
      <c r="GT43" s="15"/>
      <c r="GU43" s="15"/>
      <c r="GV43" s="15"/>
      <c r="GW43" s="15"/>
      <c r="GX43" s="15"/>
      <c r="GY43" s="15"/>
      <c r="GZ43" s="15"/>
      <c r="HA43" s="15"/>
      <c r="HB43" s="15"/>
      <c r="HC43" s="15"/>
      <c r="HD43" s="15"/>
      <c r="HE43" s="15"/>
      <c r="HF43" s="15"/>
      <c r="HG43" s="15"/>
      <c r="HH43" s="15"/>
      <c r="HI43" s="15"/>
      <c r="HJ43" s="15"/>
      <c r="HK43" s="15"/>
      <c r="HL43" s="15"/>
      <c r="HM43" s="15"/>
      <c r="HN43" s="15"/>
      <c r="HO43" s="15"/>
      <c r="HP43" s="15"/>
      <c r="HQ43" s="15"/>
      <c r="HR43" s="15"/>
      <c r="HS43" s="15"/>
      <c r="HT43" s="15"/>
      <c r="HU43" s="15"/>
      <c r="HV43" s="15"/>
    </row>
    <row r="44" spans="1:230" customFormat="1" ht="14.4" customHeight="1">
      <c r="A44" s="42"/>
      <c r="B44" s="45"/>
      <c r="C44" s="99"/>
      <c r="D44" s="99"/>
      <c r="E44" s="102"/>
      <c r="F44" s="102"/>
      <c r="G44" s="103"/>
      <c r="H44" s="103"/>
      <c r="I44" s="103"/>
      <c r="J44" s="103"/>
      <c r="K44" s="52"/>
      <c r="L44" s="52"/>
      <c r="M44" s="80"/>
      <c r="N44" s="80"/>
      <c r="O44" s="45"/>
      <c r="P44" s="103"/>
      <c r="Q44" s="101"/>
      <c r="R44" s="102"/>
      <c r="S44" s="102"/>
      <c r="T44" s="103"/>
      <c r="U44" s="103"/>
      <c r="V44" s="103"/>
      <c r="W44" s="103"/>
      <c r="X44" s="102"/>
      <c r="Y44" s="102"/>
      <c r="Z44" s="102"/>
      <c r="AA44" s="45"/>
      <c r="AB44" s="42"/>
      <c r="AC44" s="15"/>
      <c r="AD44" s="15"/>
      <c r="AE44" s="15"/>
      <c r="AF44" s="15"/>
      <c r="AG44" s="15"/>
      <c r="AH44" s="15"/>
      <c r="AI44" s="15"/>
      <c r="AJ44" s="15"/>
      <c r="AK44" s="15"/>
      <c r="AL44" s="15"/>
      <c r="AM44" s="15"/>
      <c r="AN44" s="15"/>
      <c r="AO44" s="15"/>
      <c r="AP44" s="15"/>
      <c r="AQ44" s="15"/>
      <c r="AR44" s="15"/>
      <c r="AS44" s="15"/>
      <c r="AT44" s="15"/>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c r="BY44" s="15"/>
      <c r="BZ44" s="15"/>
      <c r="CA44" s="15"/>
      <c r="CB44" s="15"/>
      <c r="CC44" s="15"/>
      <c r="CD44" s="15"/>
      <c r="CE44" s="15"/>
      <c r="CF44" s="15"/>
      <c r="CG44" s="15"/>
      <c r="CH44" s="15"/>
      <c r="CI44" s="15"/>
      <c r="CJ44" s="15"/>
      <c r="CK44" s="15"/>
      <c r="CL44" s="15"/>
      <c r="CM44" s="15"/>
      <c r="CN44" s="15"/>
      <c r="CO44" s="15"/>
      <c r="CP44" s="15"/>
      <c r="CQ44" s="15"/>
      <c r="CR44" s="15"/>
      <c r="CS44" s="15"/>
      <c r="CT44" s="15"/>
      <c r="CU44" s="15"/>
      <c r="CV44" s="15"/>
      <c r="CW44" s="15"/>
      <c r="CX44" s="15"/>
      <c r="CY44" s="15"/>
      <c r="CZ44" s="15"/>
      <c r="DA44" s="15"/>
      <c r="DB44" s="15"/>
      <c r="DC44" s="15"/>
      <c r="DD44" s="15"/>
      <c r="DE44" s="15"/>
      <c r="DF44" s="15"/>
      <c r="DG44" s="15"/>
      <c r="DH44" s="15"/>
      <c r="DI44" s="15"/>
      <c r="DJ44" s="15"/>
      <c r="DK44" s="15"/>
      <c r="DL44" s="15"/>
      <c r="DM44" s="15"/>
      <c r="DN44" s="15"/>
      <c r="DO44" s="15"/>
      <c r="DP44" s="15"/>
      <c r="DQ44" s="15"/>
      <c r="DR44" s="15"/>
      <c r="DS44" s="15"/>
      <c r="DT44" s="15"/>
      <c r="DU44" s="15"/>
      <c r="DV44" s="15"/>
      <c r="DW44" s="15"/>
      <c r="DX44" s="15"/>
      <c r="DY44" s="15"/>
      <c r="DZ44" s="15"/>
      <c r="EA44" s="15"/>
      <c r="EB44" s="15"/>
      <c r="EC44" s="15"/>
      <c r="ED44" s="15"/>
      <c r="EE44" s="15"/>
      <c r="EF44" s="15"/>
      <c r="EG44" s="15"/>
      <c r="EH44" s="15"/>
      <c r="EI44" s="15"/>
      <c r="EJ44" s="15"/>
      <c r="EK44" s="15"/>
      <c r="EL44" s="15"/>
      <c r="EM44" s="15"/>
      <c r="EN44" s="15"/>
      <c r="EO44" s="15"/>
      <c r="EP44" s="15"/>
      <c r="EQ44" s="15"/>
      <c r="ER44" s="15"/>
      <c r="ES44" s="15"/>
      <c r="ET44" s="15"/>
      <c r="EU44" s="15"/>
      <c r="EV44" s="15"/>
      <c r="EW44" s="15"/>
      <c r="EX44" s="15"/>
      <c r="EY44" s="15"/>
      <c r="EZ44" s="15"/>
      <c r="FA44" s="15"/>
      <c r="FB44" s="15"/>
      <c r="FC44" s="15"/>
      <c r="FD44" s="15"/>
      <c r="FE44" s="15"/>
      <c r="FF44" s="15"/>
      <c r="FG44" s="15"/>
      <c r="FH44" s="15"/>
      <c r="FI44" s="15"/>
      <c r="FJ44" s="15"/>
      <c r="FK44" s="15"/>
      <c r="FL44" s="15"/>
      <c r="FM44" s="15"/>
      <c r="FN44" s="15"/>
      <c r="FO44" s="15"/>
      <c r="FP44" s="15"/>
      <c r="FQ44" s="15"/>
      <c r="FR44" s="15"/>
      <c r="FS44" s="15"/>
      <c r="FT44" s="15"/>
      <c r="FU44" s="15"/>
      <c r="FV44" s="15"/>
      <c r="FW44" s="15"/>
      <c r="FX44" s="15"/>
      <c r="FY44" s="15"/>
      <c r="FZ44" s="15"/>
      <c r="GA44" s="15"/>
      <c r="GB44" s="15"/>
      <c r="GC44" s="15"/>
      <c r="GD44" s="15"/>
      <c r="GE44" s="15"/>
      <c r="GF44" s="15"/>
      <c r="GG44" s="15"/>
      <c r="GH44" s="15"/>
      <c r="GI44" s="15"/>
      <c r="GJ44" s="15"/>
      <c r="GK44" s="15"/>
      <c r="GL44" s="15"/>
      <c r="GM44" s="15"/>
      <c r="GN44" s="15"/>
      <c r="GO44" s="15"/>
      <c r="GP44" s="15"/>
      <c r="GQ44" s="15"/>
      <c r="GR44" s="15"/>
      <c r="GS44" s="15"/>
      <c r="GT44" s="15"/>
      <c r="GU44" s="15"/>
      <c r="GV44" s="15"/>
      <c r="GW44" s="15"/>
      <c r="GX44" s="15"/>
      <c r="GY44" s="15"/>
      <c r="GZ44" s="15"/>
      <c r="HA44" s="15"/>
      <c r="HB44" s="15"/>
      <c r="HC44" s="15"/>
      <c r="HD44" s="15"/>
      <c r="HE44" s="15"/>
      <c r="HF44" s="15"/>
      <c r="HG44" s="15"/>
      <c r="HH44" s="15"/>
      <c r="HI44" s="15"/>
      <c r="HJ44" s="15"/>
      <c r="HK44" s="15"/>
      <c r="HL44" s="15"/>
      <c r="HM44" s="15"/>
      <c r="HN44" s="15"/>
      <c r="HO44" s="15"/>
      <c r="HP44" s="15"/>
      <c r="HQ44" s="15"/>
      <c r="HR44" s="15"/>
      <c r="HS44" s="15"/>
      <c r="HT44" s="15"/>
      <c r="HU44" s="15"/>
      <c r="HV44" s="15"/>
    </row>
    <row r="45" spans="1:230" customFormat="1">
      <c r="A45" s="42"/>
      <c r="B45" s="45"/>
      <c r="C45" s="100"/>
      <c r="D45" s="100"/>
      <c r="E45" s="100"/>
      <c r="F45" s="45"/>
      <c r="G45" s="15"/>
      <c r="H45" s="15"/>
      <c r="I45" s="15"/>
      <c r="J45" s="17"/>
      <c r="K45" s="80"/>
      <c r="L45" s="80"/>
      <c r="M45" s="80"/>
      <c r="N45" s="80"/>
      <c r="O45" s="45"/>
      <c r="P45" s="15"/>
      <c r="Q45" s="100"/>
      <c r="R45" s="100"/>
      <c r="S45" s="45"/>
      <c r="T45" s="15"/>
      <c r="U45" s="15"/>
      <c r="V45" s="15"/>
      <c r="W45" s="15"/>
      <c r="X45" s="45"/>
      <c r="Y45" s="45"/>
      <c r="Z45" s="45"/>
      <c r="AA45" s="45"/>
      <c r="AB45" s="42"/>
      <c r="AC45" s="15"/>
      <c r="AD45" s="15"/>
      <c r="AE45" s="15"/>
      <c r="AF45" s="15"/>
      <c r="AG45" s="15"/>
      <c r="AH45" s="15"/>
      <c r="AI45" s="15"/>
      <c r="AJ45" s="15"/>
      <c r="AK45" s="15"/>
      <c r="AL45" s="15"/>
      <c r="AM45" s="15"/>
      <c r="AN45" s="15"/>
      <c r="AO45" s="15"/>
      <c r="AP45" s="15"/>
      <c r="AQ45" s="15"/>
      <c r="AR45" s="15"/>
      <c r="AS45" s="15"/>
      <c r="AT45" s="15"/>
      <c r="AU45" s="15"/>
      <c r="AV45" s="15"/>
      <c r="AW45" s="15"/>
      <c r="AX45" s="15"/>
      <c r="AY45" s="15"/>
      <c r="AZ45" s="15"/>
      <c r="BA45" s="15"/>
      <c r="BB45" s="15"/>
      <c r="BC45" s="15"/>
      <c r="BD45" s="15"/>
      <c r="BE45" s="15"/>
      <c r="BF45" s="15"/>
      <c r="BG45" s="15"/>
      <c r="BH45" s="15"/>
      <c r="BI45" s="15"/>
      <c r="BJ45" s="15"/>
      <c r="BK45" s="15"/>
      <c r="BL45" s="15"/>
      <c r="BM45" s="15"/>
      <c r="BN45" s="15"/>
      <c r="BO45" s="15"/>
      <c r="BP45" s="15"/>
      <c r="BQ45" s="15"/>
      <c r="BR45" s="15"/>
      <c r="BS45" s="15"/>
      <c r="BT45" s="15"/>
      <c r="BU45" s="15"/>
      <c r="BV45" s="15"/>
      <c r="BW45" s="15"/>
      <c r="BX45" s="15"/>
      <c r="BY45" s="15"/>
      <c r="BZ45" s="15"/>
      <c r="CA45" s="15"/>
      <c r="CB45" s="15"/>
      <c r="CC45" s="15"/>
      <c r="CD45" s="15"/>
      <c r="CE45" s="15"/>
      <c r="CF45" s="15"/>
      <c r="CG45" s="15"/>
      <c r="CH45" s="15"/>
      <c r="CI45" s="15"/>
      <c r="CJ45" s="15"/>
      <c r="CK45" s="15"/>
      <c r="CL45" s="15"/>
      <c r="CM45" s="15"/>
      <c r="CN45" s="15"/>
      <c r="CO45" s="15"/>
      <c r="CP45" s="15"/>
      <c r="CQ45" s="15"/>
      <c r="CR45" s="15"/>
      <c r="CS45" s="15"/>
      <c r="CT45" s="15"/>
      <c r="CU45" s="15"/>
      <c r="CV45" s="15"/>
      <c r="CW45" s="15"/>
      <c r="CX45" s="15"/>
      <c r="CY45" s="15"/>
      <c r="CZ45" s="15"/>
      <c r="DA45" s="15"/>
      <c r="DB45" s="15"/>
      <c r="DC45" s="15"/>
      <c r="DD45" s="15"/>
      <c r="DE45" s="15"/>
      <c r="DF45" s="15"/>
      <c r="DG45" s="15"/>
      <c r="DH45" s="15"/>
      <c r="DI45" s="15"/>
      <c r="DJ45" s="15"/>
      <c r="DK45" s="15"/>
      <c r="DL45" s="15"/>
      <c r="DM45" s="15"/>
      <c r="DN45" s="15"/>
      <c r="DO45" s="15"/>
      <c r="DP45" s="15"/>
      <c r="DQ45" s="15"/>
      <c r="DR45" s="15"/>
      <c r="DS45" s="15"/>
      <c r="DT45" s="15"/>
      <c r="DU45" s="15"/>
      <c r="DV45" s="15"/>
      <c r="DW45" s="15"/>
      <c r="DX45" s="15"/>
      <c r="DY45" s="15"/>
      <c r="DZ45" s="15"/>
      <c r="EA45" s="15"/>
      <c r="EB45" s="15"/>
      <c r="EC45" s="15"/>
      <c r="ED45" s="15"/>
      <c r="EE45" s="15"/>
      <c r="EF45" s="15"/>
      <c r="EG45" s="15"/>
      <c r="EH45" s="15"/>
      <c r="EI45" s="15"/>
      <c r="EJ45" s="15"/>
      <c r="EK45" s="15"/>
      <c r="EL45" s="15"/>
      <c r="EM45" s="15"/>
      <c r="EN45" s="15"/>
      <c r="EO45" s="15"/>
      <c r="EP45" s="15"/>
      <c r="EQ45" s="15"/>
      <c r="ER45" s="15"/>
      <c r="ES45" s="15"/>
      <c r="ET45" s="15"/>
      <c r="EU45" s="15"/>
      <c r="EV45" s="15"/>
      <c r="EW45" s="15"/>
      <c r="EX45" s="15"/>
      <c r="EY45" s="15"/>
      <c r="EZ45" s="15"/>
      <c r="FA45" s="15"/>
      <c r="FB45" s="15"/>
      <c r="FC45" s="15"/>
      <c r="FD45" s="15"/>
      <c r="FE45" s="15"/>
      <c r="FF45" s="15"/>
      <c r="FG45" s="15"/>
      <c r="FH45" s="15"/>
      <c r="FI45" s="15"/>
      <c r="FJ45" s="15"/>
      <c r="FK45" s="15"/>
      <c r="FL45" s="15"/>
      <c r="FM45" s="15"/>
      <c r="FN45" s="15"/>
      <c r="FO45" s="15"/>
      <c r="FP45" s="15"/>
      <c r="FQ45" s="15"/>
      <c r="FR45" s="15"/>
      <c r="FS45" s="15"/>
      <c r="FT45" s="15"/>
      <c r="FU45" s="15"/>
      <c r="FV45" s="15"/>
      <c r="FW45" s="15"/>
      <c r="FX45" s="15"/>
      <c r="FY45" s="15"/>
      <c r="FZ45" s="15"/>
      <c r="GA45" s="15"/>
      <c r="GB45" s="15"/>
      <c r="GC45" s="15"/>
      <c r="GD45" s="15"/>
      <c r="GE45" s="15"/>
      <c r="GF45" s="15"/>
      <c r="GG45" s="15"/>
      <c r="GH45" s="15"/>
      <c r="GI45" s="15"/>
      <c r="GJ45" s="15"/>
      <c r="GK45" s="15"/>
      <c r="GL45" s="15"/>
      <c r="GM45" s="15"/>
      <c r="GN45" s="15"/>
      <c r="GO45" s="15"/>
      <c r="GP45" s="15"/>
      <c r="GQ45" s="15"/>
      <c r="GR45" s="15"/>
      <c r="GS45" s="15"/>
      <c r="GT45" s="15"/>
      <c r="GU45" s="15"/>
      <c r="GV45" s="15"/>
      <c r="GW45" s="15"/>
      <c r="GX45" s="15"/>
      <c r="GY45" s="15"/>
      <c r="GZ45" s="15"/>
      <c r="HA45" s="15"/>
      <c r="HB45" s="15"/>
      <c r="HC45" s="15"/>
      <c r="HD45" s="15"/>
      <c r="HE45" s="15"/>
      <c r="HF45" s="15"/>
      <c r="HG45" s="15"/>
      <c r="HH45" s="15"/>
      <c r="HI45" s="15"/>
      <c r="HJ45" s="15"/>
      <c r="HK45" s="15"/>
      <c r="HL45" s="15"/>
      <c r="HM45" s="15"/>
      <c r="HN45" s="15"/>
      <c r="HO45" s="15"/>
      <c r="HP45" s="15"/>
      <c r="HQ45" s="15"/>
      <c r="HR45" s="15"/>
      <c r="HS45" s="15"/>
      <c r="HT45" s="15"/>
      <c r="HU45" s="15"/>
      <c r="HV45" s="15"/>
    </row>
    <row r="46" spans="1:230" customFormat="1" ht="14.4" customHeight="1">
      <c r="A46" s="42"/>
      <c r="B46" s="45"/>
      <c r="C46" s="17"/>
      <c r="D46" s="100"/>
      <c r="E46" s="100"/>
      <c r="F46" s="80" t="s">
        <v>515</v>
      </c>
      <c r="G46" s="16"/>
      <c r="H46" s="292" t="s">
        <v>473</v>
      </c>
      <c r="I46" s="292"/>
      <c r="J46" s="292"/>
      <c r="K46" s="292"/>
      <c r="L46" s="80"/>
      <c r="M46" s="80"/>
      <c r="N46" s="80"/>
      <c r="O46" s="45"/>
      <c r="P46" s="15"/>
      <c r="Q46" s="80" t="s">
        <v>515</v>
      </c>
      <c r="R46" s="100"/>
      <c r="S46" s="15"/>
      <c r="T46" s="292" t="s">
        <v>473</v>
      </c>
      <c r="U46" s="292"/>
      <c r="V46" s="292"/>
      <c r="W46" s="292"/>
      <c r="X46" s="292"/>
      <c r="Y46" s="45"/>
      <c r="Z46" s="45"/>
      <c r="AA46" s="45"/>
      <c r="AB46" s="42"/>
      <c r="AC46" s="15"/>
      <c r="AD46" s="15"/>
      <c r="AE46" s="15"/>
      <c r="AF46" s="15"/>
      <c r="AG46" s="15"/>
      <c r="AH46" s="15"/>
      <c r="AI46" s="15"/>
      <c r="AJ46" s="15"/>
      <c r="AK46" s="15"/>
      <c r="AL46" s="15"/>
      <c r="AM46" s="15"/>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c r="CC46" s="15"/>
      <c r="CD46" s="15"/>
      <c r="CE46" s="15"/>
      <c r="CF46" s="15"/>
      <c r="CG46" s="15"/>
      <c r="CH46" s="15"/>
      <c r="CI46" s="15"/>
      <c r="CJ46" s="15"/>
      <c r="CK46" s="15"/>
      <c r="CL46" s="15"/>
      <c r="CM46" s="15"/>
      <c r="CN46" s="15"/>
      <c r="CO46" s="15"/>
      <c r="CP46" s="15"/>
      <c r="CQ46" s="15"/>
      <c r="CR46" s="15"/>
      <c r="CS46" s="15"/>
      <c r="CT46" s="15"/>
      <c r="CU46" s="15"/>
      <c r="CV46" s="15"/>
      <c r="CW46" s="15"/>
      <c r="CX46" s="15"/>
      <c r="CY46" s="15"/>
      <c r="CZ46" s="15"/>
      <c r="DA46" s="15"/>
      <c r="DB46" s="15"/>
      <c r="DC46" s="15"/>
      <c r="DD46" s="15"/>
      <c r="DE46" s="15"/>
      <c r="DF46" s="15"/>
      <c r="DG46" s="15"/>
      <c r="DH46" s="15"/>
      <c r="DI46" s="15"/>
      <c r="DJ46" s="15"/>
      <c r="DK46" s="15"/>
      <c r="DL46" s="15"/>
      <c r="DM46" s="15"/>
      <c r="DN46" s="15"/>
      <c r="DO46" s="15"/>
      <c r="DP46" s="15"/>
      <c r="DQ46" s="15"/>
      <c r="DR46" s="15"/>
      <c r="DS46" s="15"/>
      <c r="DT46" s="15"/>
      <c r="DU46" s="15"/>
      <c r="DV46" s="15"/>
      <c r="DW46" s="15"/>
      <c r="DX46" s="15"/>
      <c r="DY46" s="15"/>
      <c r="DZ46" s="15"/>
      <c r="EA46" s="15"/>
      <c r="EB46" s="15"/>
      <c r="EC46" s="15"/>
      <c r="ED46" s="15"/>
      <c r="EE46" s="15"/>
      <c r="EF46" s="15"/>
      <c r="EG46" s="15"/>
      <c r="EH46" s="15"/>
      <c r="EI46" s="15"/>
      <c r="EJ46" s="15"/>
      <c r="EK46" s="15"/>
      <c r="EL46" s="15"/>
      <c r="EM46" s="15"/>
      <c r="EN46" s="15"/>
      <c r="EO46" s="15"/>
      <c r="EP46" s="15"/>
      <c r="EQ46" s="15"/>
      <c r="ER46" s="15"/>
      <c r="ES46" s="15"/>
      <c r="ET46" s="15"/>
      <c r="EU46" s="15"/>
      <c r="EV46" s="15"/>
      <c r="EW46" s="15"/>
      <c r="EX46" s="15"/>
      <c r="EY46" s="15"/>
      <c r="EZ46" s="15"/>
      <c r="FA46" s="15"/>
      <c r="FB46" s="15"/>
      <c r="FC46" s="15"/>
      <c r="FD46" s="15"/>
      <c r="FE46" s="15"/>
      <c r="FF46" s="15"/>
      <c r="FG46" s="15"/>
      <c r="FH46" s="15"/>
      <c r="FI46" s="15"/>
      <c r="FJ46" s="15"/>
      <c r="FK46" s="15"/>
      <c r="FL46" s="15"/>
      <c r="FM46" s="15"/>
      <c r="FN46" s="15"/>
      <c r="FO46" s="15"/>
      <c r="FP46" s="15"/>
      <c r="FQ46" s="15"/>
      <c r="FR46" s="15"/>
      <c r="FS46" s="15"/>
      <c r="FT46" s="15"/>
      <c r="FU46" s="15"/>
      <c r="FV46" s="15"/>
      <c r="FW46" s="15"/>
      <c r="FX46" s="15"/>
      <c r="FY46" s="15"/>
      <c r="FZ46" s="15"/>
      <c r="GA46" s="15"/>
      <c r="GB46" s="15"/>
      <c r="GC46" s="15"/>
      <c r="GD46" s="15"/>
      <c r="GE46" s="15"/>
      <c r="GF46" s="15"/>
      <c r="GG46" s="15"/>
      <c r="GH46" s="15"/>
      <c r="GI46" s="15"/>
      <c r="GJ46" s="15"/>
      <c r="GK46" s="15"/>
      <c r="GL46" s="15"/>
      <c r="GM46" s="15"/>
      <c r="GN46" s="15"/>
      <c r="GO46" s="15"/>
      <c r="GP46" s="15"/>
      <c r="GQ46" s="15"/>
      <c r="GR46" s="15"/>
      <c r="GS46" s="15"/>
      <c r="GT46" s="15"/>
      <c r="GU46" s="15"/>
      <c r="GV46" s="15"/>
      <c r="GW46" s="15"/>
      <c r="GX46" s="15"/>
      <c r="GY46" s="15"/>
      <c r="GZ46" s="15"/>
      <c r="HA46" s="15"/>
      <c r="HB46" s="15"/>
      <c r="HC46" s="15"/>
      <c r="HD46" s="15"/>
      <c r="HE46" s="15"/>
      <c r="HF46" s="15"/>
      <c r="HG46" s="15"/>
      <c r="HH46" s="15"/>
      <c r="HI46" s="15"/>
      <c r="HJ46" s="15"/>
      <c r="HK46" s="15"/>
      <c r="HL46" s="15"/>
      <c r="HM46" s="15"/>
      <c r="HN46" s="15"/>
      <c r="HO46" s="15"/>
      <c r="HP46" s="15"/>
      <c r="HQ46" s="15"/>
      <c r="HR46" s="15"/>
      <c r="HS46" s="15"/>
      <c r="HT46" s="15"/>
      <c r="HU46" s="15"/>
      <c r="HV46" s="15"/>
    </row>
    <row r="47" spans="1:230" customFormat="1" ht="14.4" customHeight="1">
      <c r="A47" s="42"/>
      <c r="B47" s="45"/>
      <c r="C47" s="17"/>
      <c r="D47" s="100"/>
      <c r="E47" s="100"/>
      <c r="F47" s="80"/>
      <c r="G47" s="16"/>
      <c r="H47" s="15"/>
      <c r="I47" s="96"/>
      <c r="J47" s="17"/>
      <c r="K47" s="80"/>
      <c r="L47" s="80"/>
      <c r="M47" s="80"/>
      <c r="N47" s="80"/>
      <c r="O47" s="45"/>
      <c r="P47" s="15"/>
      <c r="Q47" s="80"/>
      <c r="R47" s="100"/>
      <c r="S47" s="100"/>
      <c r="T47" s="100"/>
      <c r="U47" s="15"/>
      <c r="V47" s="96"/>
      <c r="W47" s="15"/>
      <c r="X47" s="45"/>
      <c r="Y47" s="45"/>
      <c r="Z47" s="45"/>
      <c r="AA47" s="45"/>
      <c r="AB47" s="42"/>
      <c r="AC47" s="15"/>
      <c r="AD47" s="15"/>
      <c r="AE47" s="15"/>
      <c r="AF47" s="15"/>
      <c r="AG47" s="15"/>
      <c r="AH47" s="15"/>
      <c r="AI47" s="15"/>
      <c r="AJ47" s="15"/>
      <c r="AK47" s="15"/>
      <c r="AL47" s="15"/>
      <c r="AM47" s="15"/>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c r="CC47" s="15"/>
      <c r="CD47" s="15"/>
      <c r="CE47" s="15"/>
      <c r="CF47" s="15"/>
      <c r="CG47" s="15"/>
      <c r="CH47" s="15"/>
      <c r="CI47" s="15"/>
      <c r="CJ47" s="15"/>
      <c r="CK47" s="15"/>
      <c r="CL47" s="15"/>
      <c r="CM47" s="15"/>
      <c r="CN47" s="15"/>
      <c r="CO47" s="15"/>
      <c r="CP47" s="15"/>
      <c r="CQ47" s="15"/>
      <c r="CR47" s="15"/>
      <c r="CS47" s="15"/>
      <c r="CT47" s="15"/>
      <c r="CU47" s="15"/>
      <c r="CV47" s="15"/>
      <c r="CW47" s="15"/>
      <c r="CX47" s="15"/>
      <c r="CY47" s="15"/>
      <c r="CZ47" s="15"/>
      <c r="DA47" s="15"/>
      <c r="DB47" s="15"/>
      <c r="DC47" s="15"/>
      <c r="DD47" s="15"/>
      <c r="DE47" s="15"/>
      <c r="DF47" s="15"/>
      <c r="DG47" s="15"/>
      <c r="DH47" s="15"/>
      <c r="DI47" s="15"/>
      <c r="DJ47" s="15"/>
      <c r="DK47" s="15"/>
      <c r="DL47" s="15"/>
      <c r="DM47" s="15"/>
      <c r="DN47" s="15"/>
      <c r="DO47" s="15"/>
      <c r="DP47" s="15"/>
      <c r="DQ47" s="15"/>
      <c r="DR47" s="15"/>
      <c r="DS47" s="15"/>
      <c r="DT47" s="15"/>
      <c r="DU47" s="15"/>
      <c r="DV47" s="15"/>
      <c r="DW47" s="15"/>
      <c r="DX47" s="15"/>
      <c r="DY47" s="15"/>
      <c r="DZ47" s="15"/>
      <c r="EA47" s="15"/>
      <c r="EB47" s="15"/>
      <c r="EC47" s="15"/>
      <c r="ED47" s="15"/>
      <c r="EE47" s="15"/>
      <c r="EF47" s="15"/>
      <c r="EG47" s="15"/>
      <c r="EH47" s="15"/>
      <c r="EI47" s="15"/>
      <c r="EJ47" s="15"/>
      <c r="EK47" s="15"/>
      <c r="EL47" s="15"/>
      <c r="EM47" s="15"/>
      <c r="EN47" s="15"/>
      <c r="EO47" s="15"/>
      <c r="EP47" s="15"/>
      <c r="EQ47" s="15"/>
      <c r="ER47" s="15"/>
      <c r="ES47" s="15"/>
      <c r="ET47" s="15"/>
      <c r="EU47" s="15"/>
      <c r="EV47" s="15"/>
      <c r="EW47" s="15"/>
      <c r="EX47" s="15"/>
      <c r="EY47" s="15"/>
      <c r="EZ47" s="15"/>
      <c r="FA47" s="15"/>
      <c r="FB47" s="15"/>
      <c r="FC47" s="15"/>
      <c r="FD47" s="15"/>
      <c r="FE47" s="15"/>
      <c r="FF47" s="15"/>
      <c r="FG47" s="15"/>
      <c r="FH47" s="15"/>
      <c r="FI47" s="15"/>
      <c r="FJ47" s="15"/>
      <c r="FK47" s="15"/>
      <c r="FL47" s="15"/>
      <c r="FM47" s="15"/>
      <c r="FN47" s="15"/>
      <c r="FO47" s="15"/>
      <c r="FP47" s="15"/>
      <c r="FQ47" s="15"/>
      <c r="FR47" s="15"/>
      <c r="FS47" s="15"/>
      <c r="FT47" s="15"/>
      <c r="FU47" s="15"/>
      <c r="FV47" s="15"/>
      <c r="FW47" s="15"/>
      <c r="FX47" s="15"/>
      <c r="FY47" s="15"/>
      <c r="FZ47" s="15"/>
      <c r="GA47" s="15"/>
      <c r="GB47" s="15"/>
      <c r="GC47" s="15"/>
      <c r="GD47" s="15"/>
      <c r="GE47" s="15"/>
      <c r="GF47" s="15"/>
      <c r="GG47" s="15"/>
      <c r="GH47" s="15"/>
      <c r="GI47" s="15"/>
      <c r="GJ47" s="15"/>
      <c r="GK47" s="15"/>
      <c r="GL47" s="15"/>
      <c r="GM47" s="15"/>
      <c r="GN47" s="15"/>
      <c r="GO47" s="15"/>
      <c r="GP47" s="15"/>
      <c r="GQ47" s="15"/>
      <c r="GR47" s="15"/>
      <c r="GS47" s="15"/>
      <c r="GT47" s="15"/>
      <c r="GU47" s="15"/>
      <c r="GV47" s="15"/>
      <c r="GW47" s="15"/>
      <c r="GX47" s="15"/>
      <c r="GY47" s="15"/>
      <c r="GZ47" s="15"/>
      <c r="HA47" s="15"/>
      <c r="HB47" s="15"/>
      <c r="HC47" s="15"/>
      <c r="HD47" s="15"/>
      <c r="HE47" s="15"/>
      <c r="HF47" s="15"/>
      <c r="HG47" s="15"/>
      <c r="HH47" s="15"/>
      <c r="HI47" s="15"/>
      <c r="HJ47" s="15"/>
      <c r="HK47" s="15"/>
      <c r="HL47" s="15"/>
      <c r="HM47" s="15"/>
      <c r="HN47" s="15"/>
      <c r="HO47" s="15"/>
      <c r="HP47" s="15"/>
      <c r="HQ47" s="15"/>
      <c r="HR47" s="15"/>
      <c r="HS47" s="15"/>
      <c r="HT47" s="15"/>
      <c r="HU47" s="15"/>
      <c r="HV47" s="15"/>
    </row>
    <row r="48" spans="1:230" customFormat="1" ht="14.4" customHeight="1">
      <c r="A48" s="42"/>
      <c r="B48" s="45"/>
      <c r="C48" s="15"/>
      <c r="D48" s="100"/>
      <c r="E48" s="100"/>
      <c r="F48" s="80" t="s">
        <v>516</v>
      </c>
      <c r="G48" s="16"/>
      <c r="H48" s="104" t="s">
        <v>3</v>
      </c>
      <c r="I48" s="15"/>
      <c r="J48" s="290">
        <f>M24</f>
        <v>3.5</v>
      </c>
      <c r="K48" s="290"/>
      <c r="L48" s="117" t="s">
        <v>7</v>
      </c>
      <c r="M48" s="80"/>
      <c r="N48" s="80"/>
      <c r="O48" s="45"/>
      <c r="P48" s="15"/>
      <c r="Q48" s="80" t="s">
        <v>516</v>
      </c>
      <c r="R48" s="100"/>
      <c r="S48" s="15"/>
      <c r="T48" s="104" t="s">
        <v>3</v>
      </c>
      <c r="U48" s="15"/>
      <c r="V48" s="15"/>
      <c r="W48" s="290">
        <f>M27</f>
        <v>3</v>
      </c>
      <c r="X48" s="290"/>
      <c r="Y48" s="107" t="s">
        <v>7</v>
      </c>
      <c r="Z48" s="107"/>
      <c r="AA48" s="45"/>
      <c r="AB48" s="42"/>
      <c r="AC48" s="15"/>
      <c r="AD48" s="15"/>
      <c r="AE48" s="15"/>
      <c r="AF48" s="15"/>
      <c r="AG48" s="15"/>
      <c r="AH48" s="15"/>
      <c r="AI48" s="15"/>
      <c r="AJ48" s="15"/>
      <c r="AK48" s="15"/>
      <c r="AL48" s="15"/>
      <c r="AM48" s="15"/>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c r="CC48" s="15"/>
      <c r="CD48" s="15"/>
      <c r="CE48" s="15"/>
      <c r="CF48" s="15"/>
      <c r="CG48" s="15"/>
      <c r="CH48" s="15"/>
      <c r="CI48" s="15"/>
      <c r="CJ48" s="15"/>
      <c r="CK48" s="15"/>
      <c r="CL48" s="15"/>
      <c r="CM48" s="15"/>
      <c r="CN48" s="15"/>
      <c r="CO48" s="15"/>
      <c r="CP48" s="15"/>
      <c r="CQ48" s="15"/>
      <c r="CR48" s="15"/>
      <c r="CS48" s="15"/>
      <c r="CT48" s="15"/>
      <c r="CU48" s="15"/>
      <c r="CV48" s="15"/>
      <c r="CW48" s="15"/>
      <c r="CX48" s="15"/>
      <c r="CY48" s="15"/>
      <c r="CZ48" s="15"/>
      <c r="DA48" s="15"/>
      <c r="DB48" s="15"/>
      <c r="DC48" s="15"/>
      <c r="DD48" s="15"/>
      <c r="DE48" s="15"/>
      <c r="DF48" s="15"/>
      <c r="DG48" s="15"/>
      <c r="DH48" s="15"/>
      <c r="DI48" s="15"/>
      <c r="DJ48" s="15"/>
      <c r="DK48" s="15"/>
      <c r="DL48" s="15"/>
      <c r="DM48" s="15"/>
      <c r="DN48" s="15"/>
      <c r="DO48" s="15"/>
      <c r="DP48" s="15"/>
      <c r="DQ48" s="15"/>
      <c r="DR48" s="15"/>
      <c r="DS48" s="15"/>
      <c r="DT48" s="15"/>
      <c r="DU48" s="15"/>
      <c r="DV48" s="15"/>
      <c r="DW48" s="15"/>
      <c r="DX48" s="15"/>
      <c r="DY48" s="15"/>
      <c r="DZ48" s="15"/>
      <c r="EA48" s="15"/>
      <c r="EB48" s="15"/>
      <c r="EC48" s="15"/>
      <c r="ED48" s="15"/>
      <c r="EE48" s="15"/>
      <c r="EF48" s="15"/>
      <c r="EG48" s="15"/>
      <c r="EH48" s="15"/>
      <c r="EI48" s="15"/>
      <c r="EJ48" s="15"/>
      <c r="EK48" s="15"/>
      <c r="EL48" s="15"/>
      <c r="EM48" s="15"/>
      <c r="EN48" s="15"/>
      <c r="EO48" s="15"/>
      <c r="EP48" s="15"/>
      <c r="EQ48" s="15"/>
      <c r="ER48" s="15"/>
      <c r="ES48" s="15"/>
      <c r="ET48" s="15"/>
      <c r="EU48" s="15"/>
      <c r="EV48" s="15"/>
      <c r="EW48" s="15"/>
      <c r="EX48" s="15"/>
      <c r="EY48" s="15"/>
      <c r="EZ48" s="15"/>
      <c r="FA48" s="15"/>
      <c r="FB48" s="15"/>
      <c r="FC48" s="15"/>
      <c r="FD48" s="15"/>
      <c r="FE48" s="15"/>
      <c r="FF48" s="15"/>
      <c r="FG48" s="15"/>
      <c r="FH48" s="15"/>
      <c r="FI48" s="15"/>
      <c r="FJ48" s="15"/>
      <c r="FK48" s="15"/>
      <c r="FL48" s="15"/>
      <c r="FM48" s="15"/>
      <c r="FN48" s="15"/>
      <c r="FO48" s="15"/>
      <c r="FP48" s="15"/>
      <c r="FQ48" s="15"/>
      <c r="FR48" s="15"/>
      <c r="FS48" s="15"/>
      <c r="FT48" s="15"/>
      <c r="FU48" s="15"/>
      <c r="FV48" s="15"/>
      <c r="FW48" s="15"/>
      <c r="FX48" s="15"/>
      <c r="FY48" s="15"/>
      <c r="FZ48" s="15"/>
      <c r="GA48" s="15"/>
      <c r="GB48" s="15"/>
      <c r="GC48" s="15"/>
      <c r="GD48" s="15"/>
      <c r="GE48" s="15"/>
      <c r="GF48" s="15"/>
      <c r="GG48" s="15"/>
      <c r="GH48" s="15"/>
      <c r="GI48" s="15"/>
      <c r="GJ48" s="15"/>
      <c r="GK48" s="15"/>
      <c r="GL48" s="15"/>
      <c r="GM48" s="15"/>
      <c r="GN48" s="15"/>
      <c r="GO48" s="15"/>
      <c r="GP48" s="15"/>
      <c r="GQ48" s="15"/>
      <c r="GR48" s="15"/>
      <c r="GS48" s="15"/>
      <c r="GT48" s="15"/>
      <c r="GU48" s="15"/>
      <c r="GV48" s="15"/>
      <c r="GW48" s="15"/>
      <c r="GX48" s="15"/>
      <c r="GY48" s="15"/>
      <c r="GZ48" s="15"/>
      <c r="HA48" s="15"/>
      <c r="HB48" s="15"/>
      <c r="HC48" s="15"/>
      <c r="HD48" s="15"/>
      <c r="HE48" s="15"/>
      <c r="HF48" s="15"/>
      <c r="HG48" s="15"/>
      <c r="HH48" s="15"/>
      <c r="HI48" s="15"/>
      <c r="HJ48" s="15"/>
      <c r="HK48" s="15"/>
      <c r="HL48" s="15"/>
      <c r="HM48" s="15"/>
      <c r="HN48" s="15"/>
      <c r="HO48" s="15"/>
      <c r="HP48" s="15"/>
      <c r="HQ48" s="15"/>
      <c r="HR48" s="15"/>
      <c r="HS48" s="15"/>
      <c r="HT48" s="15"/>
      <c r="HU48" s="15"/>
      <c r="HV48" s="15"/>
    </row>
    <row r="49" spans="1:230" customFormat="1">
      <c r="A49" s="42"/>
      <c r="B49" s="45"/>
      <c r="C49" s="17"/>
      <c r="D49" s="100"/>
      <c r="E49" s="100"/>
      <c r="F49" s="80"/>
      <c r="G49" s="16"/>
      <c r="H49" s="104"/>
      <c r="I49" s="15"/>
      <c r="J49" s="106"/>
      <c r="K49" s="15"/>
      <c r="L49" s="114"/>
      <c r="M49" s="80"/>
      <c r="N49" s="80"/>
      <c r="O49" s="45"/>
      <c r="P49" s="15"/>
      <c r="Q49" s="80"/>
      <c r="R49" s="100"/>
      <c r="S49" s="15"/>
      <c r="T49" s="104"/>
      <c r="U49" s="106"/>
      <c r="V49" s="15"/>
      <c r="W49" s="96"/>
      <c r="X49" s="15"/>
      <c r="Y49" s="81"/>
      <c r="Z49" s="81"/>
      <c r="AA49" s="45"/>
      <c r="AB49" s="42"/>
      <c r="AC49" s="15"/>
      <c r="AD49" s="15"/>
      <c r="AE49" s="15"/>
      <c r="AF49" s="15"/>
      <c r="AG49" s="15"/>
      <c r="AH49" s="15"/>
      <c r="AI49" s="15"/>
      <c r="AJ49" s="15"/>
      <c r="AK49" s="15"/>
      <c r="AL49" s="15"/>
      <c r="AM49" s="15"/>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c r="CC49" s="15"/>
      <c r="CD49" s="15"/>
      <c r="CE49" s="15"/>
      <c r="CF49" s="15"/>
      <c r="CG49" s="15"/>
      <c r="CH49" s="15"/>
      <c r="CI49" s="15"/>
      <c r="CJ49" s="15"/>
      <c r="CK49" s="15"/>
      <c r="CL49" s="15"/>
      <c r="CM49" s="15"/>
      <c r="CN49" s="15"/>
      <c r="CO49" s="15"/>
      <c r="CP49" s="15"/>
      <c r="CQ49" s="15"/>
      <c r="CR49" s="15"/>
      <c r="CS49" s="15"/>
      <c r="CT49" s="15"/>
      <c r="CU49" s="15"/>
      <c r="CV49" s="15"/>
      <c r="CW49" s="15"/>
      <c r="CX49" s="15"/>
      <c r="CY49" s="15"/>
      <c r="CZ49" s="15"/>
      <c r="DA49" s="15"/>
      <c r="DB49" s="15"/>
      <c r="DC49" s="15"/>
      <c r="DD49" s="15"/>
      <c r="DE49" s="15"/>
      <c r="DF49" s="15"/>
      <c r="DG49" s="15"/>
      <c r="DH49" s="15"/>
      <c r="DI49" s="15"/>
      <c r="DJ49" s="15"/>
      <c r="DK49" s="15"/>
      <c r="DL49" s="15"/>
      <c r="DM49" s="15"/>
      <c r="DN49" s="15"/>
      <c r="DO49" s="15"/>
      <c r="DP49" s="15"/>
      <c r="DQ49" s="15"/>
      <c r="DR49" s="15"/>
      <c r="DS49" s="15"/>
      <c r="DT49" s="15"/>
      <c r="DU49" s="15"/>
      <c r="DV49" s="15"/>
      <c r="DW49" s="15"/>
      <c r="DX49" s="15"/>
      <c r="DY49" s="15"/>
      <c r="DZ49" s="15"/>
      <c r="EA49" s="15"/>
      <c r="EB49" s="15"/>
      <c r="EC49" s="15"/>
      <c r="ED49" s="15"/>
      <c r="EE49" s="15"/>
      <c r="EF49" s="15"/>
      <c r="EG49" s="15"/>
      <c r="EH49" s="15"/>
      <c r="EI49" s="15"/>
      <c r="EJ49" s="15"/>
      <c r="EK49" s="15"/>
      <c r="EL49" s="15"/>
      <c r="EM49" s="15"/>
      <c r="EN49" s="15"/>
      <c r="EO49" s="15"/>
      <c r="EP49" s="15"/>
      <c r="EQ49" s="15"/>
      <c r="ER49" s="15"/>
      <c r="ES49" s="15"/>
      <c r="ET49" s="15"/>
      <c r="EU49" s="15"/>
      <c r="EV49" s="15"/>
      <c r="EW49" s="15"/>
      <c r="EX49" s="15"/>
      <c r="EY49" s="15"/>
      <c r="EZ49" s="15"/>
      <c r="FA49" s="15"/>
      <c r="FB49" s="15"/>
      <c r="FC49" s="15"/>
      <c r="FD49" s="15"/>
      <c r="FE49" s="15"/>
      <c r="FF49" s="15"/>
      <c r="FG49" s="15"/>
      <c r="FH49" s="15"/>
      <c r="FI49" s="15"/>
      <c r="FJ49" s="15"/>
      <c r="FK49" s="15"/>
      <c r="FL49" s="15"/>
      <c r="FM49" s="15"/>
      <c r="FN49" s="15"/>
      <c r="FO49" s="15"/>
      <c r="FP49" s="15"/>
      <c r="FQ49" s="15"/>
      <c r="FR49" s="15"/>
      <c r="FS49" s="15"/>
      <c r="FT49" s="15"/>
      <c r="FU49" s="15"/>
      <c r="FV49" s="15"/>
      <c r="FW49" s="15"/>
      <c r="FX49" s="15"/>
      <c r="FY49" s="15"/>
      <c r="FZ49" s="15"/>
      <c r="GA49" s="15"/>
      <c r="GB49" s="15"/>
      <c r="GC49" s="15"/>
      <c r="GD49" s="15"/>
      <c r="GE49" s="15"/>
      <c r="GF49" s="15"/>
      <c r="GG49" s="15"/>
      <c r="GH49" s="15"/>
      <c r="GI49" s="15"/>
      <c r="GJ49" s="15"/>
      <c r="GK49" s="15"/>
      <c r="GL49" s="15"/>
      <c r="GM49" s="15"/>
      <c r="GN49" s="15"/>
      <c r="GO49" s="15"/>
      <c r="GP49" s="15"/>
      <c r="GQ49" s="15"/>
      <c r="GR49" s="15"/>
      <c r="GS49" s="15"/>
      <c r="GT49" s="15"/>
      <c r="GU49" s="15"/>
      <c r="GV49" s="15"/>
      <c r="GW49" s="15"/>
      <c r="GX49" s="15"/>
      <c r="GY49" s="15"/>
      <c r="GZ49" s="15"/>
      <c r="HA49" s="15"/>
      <c r="HB49" s="15"/>
      <c r="HC49" s="15"/>
      <c r="HD49" s="15"/>
      <c r="HE49" s="15"/>
      <c r="HF49" s="15"/>
      <c r="HG49" s="15"/>
      <c r="HH49" s="15"/>
      <c r="HI49" s="15"/>
      <c r="HJ49" s="15"/>
      <c r="HK49" s="15"/>
      <c r="HL49" s="15"/>
      <c r="HM49" s="15"/>
      <c r="HN49" s="15"/>
      <c r="HO49" s="15"/>
      <c r="HP49" s="15"/>
      <c r="HQ49" s="15"/>
      <c r="HR49" s="15"/>
      <c r="HS49" s="15"/>
      <c r="HT49" s="15"/>
      <c r="HU49" s="15"/>
      <c r="HV49" s="15"/>
    </row>
    <row r="50" spans="1:230" customFormat="1">
      <c r="A50" s="42"/>
      <c r="B50" s="45"/>
      <c r="C50" s="17"/>
      <c r="D50" s="100"/>
      <c r="E50" s="100"/>
      <c r="F50" s="80"/>
      <c r="G50" s="16"/>
      <c r="H50" s="104" t="s">
        <v>5</v>
      </c>
      <c r="I50" s="15"/>
      <c r="J50" s="290">
        <f>M30</f>
        <v>2.58</v>
      </c>
      <c r="K50" s="290"/>
      <c r="L50" s="117" t="s">
        <v>7</v>
      </c>
      <c r="M50" s="80"/>
      <c r="N50" s="80"/>
      <c r="O50" s="45"/>
      <c r="P50" s="15"/>
      <c r="Q50" s="80"/>
      <c r="R50" s="100"/>
      <c r="S50" s="15"/>
      <c r="T50" s="104" t="s">
        <v>5</v>
      </c>
      <c r="U50" s="15"/>
      <c r="V50" s="15"/>
      <c r="W50" s="290">
        <f>M30</f>
        <v>2.58</v>
      </c>
      <c r="X50" s="290"/>
      <c r="Y50" s="107" t="s">
        <v>7</v>
      </c>
      <c r="Z50" s="107"/>
      <c r="AA50" s="45"/>
      <c r="AB50" s="42"/>
      <c r="AC50" s="15"/>
      <c r="AD50" s="15"/>
      <c r="AE50" s="15"/>
      <c r="AF50" s="15"/>
      <c r="AG50" s="15"/>
      <c r="AH50" s="15"/>
      <c r="AI50" s="15"/>
      <c r="AJ50" s="15"/>
      <c r="AK50" s="15"/>
      <c r="AL50" s="15"/>
      <c r="AM50" s="15"/>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c r="CC50" s="15"/>
      <c r="CD50" s="15"/>
      <c r="CE50" s="15"/>
      <c r="CF50" s="15"/>
      <c r="CG50" s="15"/>
      <c r="CH50" s="15"/>
      <c r="CI50" s="15"/>
      <c r="CJ50" s="15"/>
      <c r="CK50" s="15"/>
      <c r="CL50" s="15"/>
      <c r="CM50" s="15"/>
      <c r="CN50" s="15"/>
      <c r="CO50" s="15"/>
      <c r="CP50" s="15"/>
      <c r="CQ50" s="15"/>
      <c r="CR50" s="15"/>
      <c r="CS50" s="15"/>
      <c r="CT50" s="15"/>
      <c r="CU50" s="15"/>
      <c r="CV50" s="15"/>
      <c r="CW50" s="15"/>
      <c r="CX50" s="15"/>
      <c r="CY50" s="15"/>
      <c r="CZ50" s="15"/>
      <c r="DA50" s="15"/>
      <c r="DB50" s="15"/>
      <c r="DC50" s="15"/>
      <c r="DD50" s="15"/>
      <c r="DE50" s="15"/>
      <c r="DF50" s="15"/>
      <c r="DG50" s="15"/>
      <c r="DH50" s="15"/>
      <c r="DI50" s="15"/>
      <c r="DJ50" s="15"/>
      <c r="DK50" s="15"/>
      <c r="DL50" s="15"/>
      <c r="DM50" s="15"/>
      <c r="DN50" s="15"/>
      <c r="DO50" s="15"/>
      <c r="DP50" s="15"/>
      <c r="DQ50" s="15"/>
      <c r="DR50" s="15"/>
      <c r="DS50" s="15"/>
      <c r="DT50" s="15"/>
      <c r="DU50" s="15"/>
      <c r="DV50" s="15"/>
      <c r="DW50" s="15"/>
      <c r="DX50" s="15"/>
      <c r="DY50" s="15"/>
      <c r="DZ50" s="15"/>
      <c r="EA50" s="15"/>
      <c r="EB50" s="15"/>
      <c r="EC50" s="15"/>
      <c r="ED50" s="15"/>
      <c r="EE50" s="15"/>
      <c r="EF50" s="15"/>
      <c r="EG50" s="15"/>
      <c r="EH50" s="15"/>
      <c r="EI50" s="15"/>
      <c r="EJ50" s="15"/>
      <c r="EK50" s="15"/>
      <c r="EL50" s="15"/>
      <c r="EM50" s="15"/>
      <c r="EN50" s="15"/>
      <c r="EO50" s="15"/>
      <c r="EP50" s="15"/>
      <c r="EQ50" s="15"/>
      <c r="ER50" s="15"/>
      <c r="ES50" s="15"/>
      <c r="ET50" s="15"/>
      <c r="EU50" s="15"/>
      <c r="EV50" s="15"/>
      <c r="EW50" s="15"/>
      <c r="EX50" s="15"/>
      <c r="EY50" s="15"/>
      <c r="EZ50" s="15"/>
      <c r="FA50" s="15"/>
      <c r="FB50" s="15"/>
      <c r="FC50" s="15"/>
      <c r="FD50" s="15"/>
      <c r="FE50" s="15"/>
      <c r="FF50" s="15"/>
      <c r="FG50" s="15"/>
      <c r="FH50" s="15"/>
      <c r="FI50" s="15"/>
      <c r="FJ50" s="15"/>
      <c r="FK50" s="15"/>
      <c r="FL50" s="15"/>
      <c r="FM50" s="15"/>
      <c r="FN50" s="15"/>
      <c r="FO50" s="15"/>
      <c r="FP50" s="15"/>
      <c r="FQ50" s="15"/>
      <c r="FR50" s="15"/>
      <c r="FS50" s="15"/>
      <c r="FT50" s="15"/>
      <c r="FU50" s="15"/>
      <c r="FV50" s="15"/>
      <c r="FW50" s="15"/>
      <c r="FX50" s="15"/>
      <c r="FY50" s="15"/>
      <c r="FZ50" s="15"/>
      <c r="GA50" s="15"/>
      <c r="GB50" s="15"/>
      <c r="GC50" s="15"/>
      <c r="GD50" s="15"/>
      <c r="GE50" s="15"/>
      <c r="GF50" s="15"/>
      <c r="GG50" s="15"/>
      <c r="GH50" s="15"/>
      <c r="GI50" s="15"/>
      <c r="GJ50" s="15"/>
      <c r="GK50" s="15"/>
      <c r="GL50" s="15"/>
      <c r="GM50" s="15"/>
      <c r="GN50" s="15"/>
      <c r="GO50" s="15"/>
      <c r="GP50" s="15"/>
      <c r="GQ50" s="15"/>
      <c r="GR50" s="15"/>
      <c r="GS50" s="15"/>
      <c r="GT50" s="15"/>
      <c r="GU50" s="15"/>
      <c r="GV50" s="15"/>
      <c r="GW50" s="15"/>
      <c r="GX50" s="15"/>
      <c r="GY50" s="15"/>
      <c r="GZ50" s="15"/>
      <c r="HA50" s="15"/>
      <c r="HB50" s="15"/>
      <c r="HC50" s="15"/>
      <c r="HD50" s="15"/>
      <c r="HE50" s="15"/>
      <c r="HF50" s="15"/>
      <c r="HG50" s="15"/>
      <c r="HH50" s="15"/>
      <c r="HI50" s="15"/>
      <c r="HJ50" s="15"/>
      <c r="HK50" s="15"/>
      <c r="HL50" s="15"/>
      <c r="HM50" s="15"/>
      <c r="HN50" s="15"/>
      <c r="HO50" s="15"/>
      <c r="HP50" s="15"/>
      <c r="HQ50" s="15"/>
      <c r="HR50" s="15"/>
      <c r="HS50" s="15"/>
      <c r="HT50" s="15"/>
      <c r="HU50" s="15"/>
      <c r="HV50" s="15"/>
    </row>
    <row r="51" spans="1:230" customFormat="1">
      <c r="A51" s="42"/>
      <c r="B51" s="45"/>
      <c r="C51" s="17"/>
      <c r="D51" s="99"/>
      <c r="E51" s="102"/>
      <c r="F51" s="101"/>
      <c r="G51" s="103"/>
      <c r="H51" s="103"/>
      <c r="I51" s="103"/>
      <c r="J51" s="103"/>
      <c r="K51" s="52"/>
      <c r="L51" s="84"/>
      <c r="M51" s="80"/>
      <c r="N51" s="80"/>
      <c r="O51" s="45"/>
      <c r="P51" s="103"/>
      <c r="Q51" s="101"/>
      <c r="R51" s="102"/>
      <c r="S51" s="103"/>
      <c r="T51" s="103"/>
      <c r="U51" s="103"/>
      <c r="V51" s="103"/>
      <c r="W51" s="103"/>
      <c r="X51" s="112"/>
      <c r="Y51" s="102"/>
      <c r="Z51" s="102"/>
      <c r="AA51" s="45"/>
      <c r="AB51" s="42"/>
      <c r="AC51" s="15"/>
      <c r="AD51" s="15"/>
      <c r="AE51" s="15"/>
      <c r="AF51" s="15"/>
      <c r="AG51" s="15"/>
      <c r="AH51" s="15"/>
      <c r="AI51" s="15"/>
      <c r="AJ51" s="15"/>
      <c r="AK51" s="15"/>
      <c r="AL51" s="15"/>
      <c r="AM51" s="15"/>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c r="CC51" s="15"/>
      <c r="CD51" s="15"/>
      <c r="CE51" s="15"/>
      <c r="CF51" s="15"/>
      <c r="CG51" s="15"/>
      <c r="CH51" s="15"/>
      <c r="CI51" s="15"/>
      <c r="CJ51" s="15"/>
      <c r="CK51" s="15"/>
      <c r="CL51" s="15"/>
      <c r="CM51" s="15"/>
      <c r="CN51" s="15"/>
      <c r="CO51" s="15"/>
      <c r="CP51" s="15"/>
      <c r="CQ51" s="15"/>
      <c r="CR51" s="15"/>
      <c r="CS51" s="15"/>
      <c r="CT51" s="15"/>
      <c r="CU51" s="15"/>
      <c r="CV51" s="15"/>
      <c r="CW51" s="15"/>
      <c r="CX51" s="15"/>
      <c r="CY51" s="15"/>
      <c r="CZ51" s="15"/>
      <c r="DA51" s="15"/>
      <c r="DB51" s="15"/>
      <c r="DC51" s="15"/>
      <c r="DD51" s="15"/>
      <c r="DE51" s="15"/>
      <c r="DF51" s="15"/>
      <c r="DG51" s="15"/>
      <c r="DH51" s="15"/>
      <c r="DI51" s="15"/>
      <c r="DJ51" s="15"/>
      <c r="DK51" s="15"/>
      <c r="DL51" s="15"/>
      <c r="DM51" s="15"/>
      <c r="DN51" s="15"/>
      <c r="DO51" s="15"/>
      <c r="DP51" s="15"/>
      <c r="DQ51" s="15"/>
      <c r="DR51" s="15"/>
      <c r="DS51" s="15"/>
      <c r="DT51" s="15"/>
      <c r="DU51" s="15"/>
      <c r="DV51" s="15"/>
      <c r="DW51" s="15"/>
      <c r="DX51" s="15"/>
      <c r="DY51" s="15"/>
      <c r="DZ51" s="15"/>
      <c r="EA51" s="15"/>
      <c r="EB51" s="15"/>
      <c r="EC51" s="15"/>
      <c r="ED51" s="15"/>
      <c r="EE51" s="15"/>
      <c r="EF51" s="15"/>
      <c r="EG51" s="15"/>
      <c r="EH51" s="15"/>
      <c r="EI51" s="15"/>
      <c r="EJ51" s="15"/>
      <c r="EK51" s="15"/>
      <c r="EL51" s="15"/>
      <c r="EM51" s="15"/>
      <c r="EN51" s="15"/>
      <c r="EO51" s="15"/>
      <c r="EP51" s="15"/>
      <c r="EQ51" s="15"/>
      <c r="ER51" s="15"/>
      <c r="ES51" s="15"/>
      <c r="ET51" s="15"/>
      <c r="EU51" s="15"/>
      <c r="EV51" s="15"/>
      <c r="EW51" s="15"/>
      <c r="EX51" s="15"/>
      <c r="EY51" s="15"/>
      <c r="EZ51" s="15"/>
      <c r="FA51" s="15"/>
      <c r="FB51" s="15"/>
      <c r="FC51" s="15"/>
      <c r="FD51" s="15"/>
      <c r="FE51" s="15"/>
      <c r="FF51" s="15"/>
      <c r="FG51" s="15"/>
      <c r="FH51" s="15"/>
      <c r="FI51" s="15"/>
      <c r="FJ51" s="15"/>
      <c r="FK51" s="15"/>
      <c r="FL51" s="15"/>
      <c r="FM51" s="15"/>
      <c r="FN51" s="15"/>
      <c r="FO51" s="15"/>
      <c r="FP51" s="15"/>
      <c r="FQ51" s="15"/>
      <c r="FR51" s="15"/>
      <c r="FS51" s="15"/>
      <c r="FT51" s="15"/>
      <c r="FU51" s="15"/>
      <c r="FV51" s="15"/>
      <c r="FW51" s="15"/>
      <c r="FX51" s="15"/>
      <c r="FY51" s="15"/>
      <c r="FZ51" s="15"/>
      <c r="GA51" s="15"/>
      <c r="GB51" s="15"/>
      <c r="GC51" s="15"/>
      <c r="GD51" s="15"/>
      <c r="GE51" s="15"/>
      <c r="GF51" s="15"/>
      <c r="GG51" s="15"/>
      <c r="GH51" s="15"/>
      <c r="GI51" s="15"/>
      <c r="GJ51" s="15"/>
      <c r="GK51" s="15"/>
      <c r="GL51" s="15"/>
      <c r="GM51" s="15"/>
      <c r="GN51" s="15"/>
      <c r="GO51" s="15"/>
      <c r="GP51" s="15"/>
      <c r="GQ51" s="15"/>
      <c r="GR51" s="15"/>
      <c r="GS51" s="15"/>
      <c r="GT51" s="15"/>
      <c r="GU51" s="15"/>
      <c r="GV51" s="15"/>
      <c r="GW51" s="15"/>
      <c r="GX51" s="15"/>
      <c r="GY51" s="15"/>
      <c r="GZ51" s="15"/>
      <c r="HA51" s="15"/>
      <c r="HB51" s="15"/>
      <c r="HC51" s="15"/>
      <c r="HD51" s="15"/>
      <c r="HE51" s="15"/>
      <c r="HF51" s="15"/>
      <c r="HG51" s="15"/>
      <c r="HH51" s="15"/>
      <c r="HI51" s="15"/>
      <c r="HJ51" s="15"/>
      <c r="HK51" s="15"/>
      <c r="HL51" s="15"/>
      <c r="HM51" s="15"/>
      <c r="HN51" s="15"/>
      <c r="HO51" s="15"/>
      <c r="HP51" s="15"/>
      <c r="HQ51" s="15"/>
      <c r="HR51" s="15"/>
      <c r="HS51" s="15"/>
      <c r="HT51" s="15"/>
      <c r="HU51" s="15"/>
      <c r="HV51" s="15"/>
    </row>
    <row r="52" spans="1:230" customFormat="1">
      <c r="A52" s="42"/>
      <c r="B52" s="45"/>
      <c r="C52" s="17"/>
      <c r="D52" s="99"/>
      <c r="E52" s="45"/>
      <c r="F52" s="56"/>
      <c r="G52" s="15"/>
      <c r="H52" s="15"/>
      <c r="I52" s="15"/>
      <c r="J52" s="17"/>
      <c r="K52" s="80"/>
      <c r="L52" s="83"/>
      <c r="M52" s="80"/>
      <c r="N52" s="80"/>
      <c r="O52" s="45"/>
      <c r="P52" s="15"/>
      <c r="Q52" s="56"/>
      <c r="R52" s="45"/>
      <c r="S52" s="45"/>
      <c r="T52" s="15"/>
      <c r="U52" s="15"/>
      <c r="V52" s="15"/>
      <c r="W52" s="15"/>
      <c r="X52" s="81"/>
      <c r="Y52" s="45"/>
      <c r="Z52" s="45"/>
      <c r="AA52" s="45"/>
      <c r="AB52" s="42"/>
      <c r="AC52" s="15"/>
      <c r="AD52" s="15"/>
      <c r="AE52" s="15"/>
      <c r="AF52" s="15"/>
      <c r="AG52" s="15"/>
      <c r="AH52" s="15"/>
      <c r="AI52" s="15"/>
      <c r="AJ52" s="15"/>
      <c r="AK52" s="15"/>
      <c r="AL52" s="15"/>
      <c r="AM52" s="15"/>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c r="CC52" s="15"/>
      <c r="CD52" s="15"/>
      <c r="CE52" s="15"/>
      <c r="CF52" s="15"/>
      <c r="CG52" s="15"/>
      <c r="CH52" s="15"/>
      <c r="CI52" s="15"/>
      <c r="CJ52" s="15"/>
      <c r="CK52" s="15"/>
      <c r="CL52" s="15"/>
      <c r="CM52" s="15"/>
      <c r="CN52" s="15"/>
      <c r="CO52" s="15"/>
      <c r="CP52" s="15"/>
      <c r="CQ52" s="15"/>
      <c r="CR52" s="15"/>
      <c r="CS52" s="15"/>
      <c r="CT52" s="15"/>
      <c r="CU52" s="15"/>
      <c r="CV52" s="15"/>
      <c r="CW52" s="15"/>
      <c r="CX52" s="15"/>
      <c r="CY52" s="15"/>
      <c r="CZ52" s="15"/>
      <c r="DA52" s="15"/>
      <c r="DB52" s="15"/>
      <c r="DC52" s="15"/>
      <c r="DD52" s="15"/>
      <c r="DE52" s="15"/>
      <c r="DF52" s="15"/>
      <c r="DG52" s="15"/>
      <c r="DH52" s="15"/>
      <c r="DI52" s="15"/>
      <c r="DJ52" s="15"/>
      <c r="DK52" s="15"/>
      <c r="DL52" s="15"/>
      <c r="DM52" s="15"/>
      <c r="DN52" s="15"/>
      <c r="DO52" s="15"/>
      <c r="DP52" s="15"/>
      <c r="DQ52" s="15"/>
      <c r="DR52" s="15"/>
      <c r="DS52" s="15"/>
      <c r="DT52" s="15"/>
      <c r="DU52" s="15"/>
      <c r="DV52" s="15"/>
      <c r="DW52" s="15"/>
      <c r="DX52" s="15"/>
      <c r="DY52" s="15"/>
      <c r="DZ52" s="15"/>
      <c r="EA52" s="15"/>
      <c r="EB52" s="15"/>
      <c r="EC52" s="15"/>
      <c r="ED52" s="15"/>
      <c r="EE52" s="15"/>
      <c r="EF52" s="15"/>
      <c r="EG52" s="15"/>
      <c r="EH52" s="15"/>
      <c r="EI52" s="15"/>
      <c r="EJ52" s="15"/>
      <c r="EK52" s="15"/>
      <c r="EL52" s="15"/>
      <c r="EM52" s="15"/>
      <c r="EN52" s="15"/>
      <c r="EO52" s="15"/>
      <c r="EP52" s="15"/>
      <c r="EQ52" s="15"/>
      <c r="ER52" s="15"/>
      <c r="ES52" s="15"/>
      <c r="ET52" s="15"/>
      <c r="EU52" s="15"/>
      <c r="EV52" s="15"/>
      <c r="EW52" s="15"/>
      <c r="EX52" s="15"/>
      <c r="EY52" s="15"/>
      <c r="EZ52" s="15"/>
      <c r="FA52" s="15"/>
      <c r="FB52" s="15"/>
      <c r="FC52" s="15"/>
      <c r="FD52" s="15"/>
      <c r="FE52" s="15"/>
      <c r="FF52" s="15"/>
      <c r="FG52" s="15"/>
      <c r="FH52" s="15"/>
      <c r="FI52" s="15"/>
      <c r="FJ52" s="15"/>
      <c r="FK52" s="15"/>
      <c r="FL52" s="15"/>
      <c r="FM52" s="15"/>
      <c r="FN52" s="15"/>
      <c r="FO52" s="15"/>
      <c r="FP52" s="15"/>
      <c r="FQ52" s="15"/>
      <c r="FR52" s="15"/>
      <c r="FS52" s="15"/>
      <c r="FT52" s="15"/>
      <c r="FU52" s="15"/>
      <c r="FV52" s="15"/>
      <c r="FW52" s="15"/>
      <c r="FX52" s="15"/>
      <c r="FY52" s="15"/>
      <c r="FZ52" s="15"/>
      <c r="GA52" s="15"/>
      <c r="GB52" s="15"/>
      <c r="GC52" s="15"/>
      <c r="GD52" s="15"/>
      <c r="GE52" s="15"/>
      <c r="GF52" s="15"/>
      <c r="GG52" s="15"/>
      <c r="GH52" s="15"/>
      <c r="GI52" s="15"/>
      <c r="GJ52" s="15"/>
      <c r="GK52" s="15"/>
      <c r="GL52" s="15"/>
      <c r="GM52" s="15"/>
      <c r="GN52" s="15"/>
      <c r="GO52" s="15"/>
      <c r="GP52" s="15"/>
      <c r="GQ52" s="15"/>
      <c r="GR52" s="15"/>
      <c r="GS52" s="15"/>
      <c r="GT52" s="15"/>
      <c r="GU52" s="15"/>
      <c r="GV52" s="15"/>
      <c r="GW52" s="15"/>
      <c r="GX52" s="15"/>
      <c r="GY52" s="15"/>
      <c r="GZ52" s="15"/>
      <c r="HA52" s="15"/>
      <c r="HB52" s="15"/>
      <c r="HC52" s="15"/>
      <c r="HD52" s="15"/>
      <c r="HE52" s="15"/>
      <c r="HF52" s="15"/>
      <c r="HG52" s="15"/>
      <c r="HH52" s="15"/>
      <c r="HI52" s="15"/>
      <c r="HJ52" s="15"/>
      <c r="HK52" s="15"/>
      <c r="HL52" s="15"/>
      <c r="HM52" s="15"/>
      <c r="HN52" s="15"/>
      <c r="HO52" s="15"/>
      <c r="HP52" s="15"/>
      <c r="HQ52" s="15"/>
      <c r="HR52" s="15"/>
      <c r="HS52" s="15"/>
      <c r="HT52" s="15"/>
      <c r="HU52" s="15"/>
      <c r="HV52" s="15"/>
    </row>
    <row r="53" spans="1:230" customFormat="1">
      <c r="A53" s="42"/>
      <c r="B53" s="45"/>
      <c r="C53" s="17"/>
      <c r="D53" s="99"/>
      <c r="E53" s="45"/>
      <c r="F53" s="80" t="s">
        <v>519</v>
      </c>
      <c r="G53" s="16"/>
      <c r="H53" s="285" t="s">
        <v>469</v>
      </c>
      <c r="I53" s="285"/>
      <c r="J53" s="285"/>
      <c r="K53" s="285"/>
      <c r="L53" s="83"/>
      <c r="M53" s="80"/>
      <c r="N53" s="80"/>
      <c r="O53" s="45"/>
      <c r="P53" s="15"/>
      <c r="Q53" s="80" t="s">
        <v>519</v>
      </c>
      <c r="R53" s="45"/>
      <c r="S53" s="15"/>
      <c r="T53" s="285" t="s">
        <v>454</v>
      </c>
      <c r="U53" s="285"/>
      <c r="V53" s="285"/>
      <c r="W53" s="285"/>
      <c r="X53" s="285"/>
      <c r="Y53" s="81"/>
      <c r="Z53" s="81"/>
      <c r="AA53" s="45"/>
      <c r="AB53" s="42"/>
      <c r="AC53" s="15"/>
      <c r="AD53" s="15"/>
      <c r="AE53" s="15"/>
      <c r="AF53" s="15"/>
      <c r="AG53" s="15"/>
      <c r="AH53" s="15"/>
      <c r="AI53" s="15"/>
      <c r="AJ53" s="15"/>
      <c r="AK53" s="15"/>
      <c r="AL53" s="15"/>
      <c r="AM53" s="15"/>
      <c r="AN53" s="15"/>
      <c r="AO53" s="15"/>
      <c r="AP53" s="15"/>
      <c r="AQ53" s="15"/>
      <c r="AR53" s="15"/>
      <c r="AS53" s="15"/>
      <c r="AT53" s="15"/>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c r="CC53" s="15"/>
      <c r="CD53" s="15"/>
      <c r="CE53" s="15"/>
      <c r="CF53" s="15"/>
      <c r="CG53" s="15"/>
      <c r="CH53" s="15"/>
      <c r="CI53" s="15"/>
      <c r="CJ53" s="15"/>
      <c r="CK53" s="15"/>
      <c r="CL53" s="15"/>
      <c r="CM53" s="15"/>
      <c r="CN53" s="15"/>
      <c r="CO53" s="15"/>
      <c r="CP53" s="15"/>
      <c r="CQ53" s="15"/>
      <c r="CR53" s="15"/>
      <c r="CS53" s="15"/>
      <c r="CT53" s="15"/>
      <c r="CU53" s="15"/>
      <c r="CV53" s="15"/>
      <c r="CW53" s="15"/>
      <c r="CX53" s="15"/>
      <c r="CY53" s="15"/>
      <c r="CZ53" s="15"/>
      <c r="DA53" s="15"/>
      <c r="DB53" s="15"/>
      <c r="DC53" s="15"/>
      <c r="DD53" s="15"/>
      <c r="DE53" s="15"/>
      <c r="DF53" s="15"/>
      <c r="DG53" s="15"/>
      <c r="DH53" s="15"/>
      <c r="DI53" s="15"/>
      <c r="DJ53" s="15"/>
      <c r="DK53" s="15"/>
      <c r="DL53" s="15"/>
      <c r="DM53" s="15"/>
      <c r="DN53" s="15"/>
      <c r="DO53" s="15"/>
      <c r="DP53" s="15"/>
      <c r="DQ53" s="15"/>
      <c r="DR53" s="15"/>
      <c r="DS53" s="15"/>
      <c r="DT53" s="15"/>
      <c r="DU53" s="15"/>
      <c r="DV53" s="15"/>
      <c r="DW53" s="15"/>
      <c r="DX53" s="15"/>
      <c r="DY53" s="15"/>
      <c r="DZ53" s="15"/>
      <c r="EA53" s="15"/>
      <c r="EB53" s="15"/>
      <c r="EC53" s="15"/>
      <c r="ED53" s="15"/>
      <c r="EE53" s="15"/>
      <c r="EF53" s="15"/>
      <c r="EG53" s="15"/>
      <c r="EH53" s="15"/>
      <c r="EI53" s="15"/>
      <c r="EJ53" s="15"/>
      <c r="EK53" s="15"/>
      <c r="EL53" s="15"/>
      <c r="EM53" s="15"/>
      <c r="EN53" s="15"/>
      <c r="EO53" s="15"/>
      <c r="EP53" s="15"/>
      <c r="EQ53" s="15"/>
      <c r="ER53" s="15"/>
      <c r="ES53" s="15"/>
      <c r="ET53" s="15"/>
      <c r="EU53" s="15"/>
      <c r="EV53" s="15"/>
      <c r="EW53" s="15"/>
      <c r="EX53" s="15"/>
      <c r="EY53" s="15"/>
      <c r="EZ53" s="15"/>
      <c r="FA53" s="15"/>
      <c r="FB53" s="15"/>
      <c r="FC53" s="15"/>
      <c r="FD53" s="15"/>
      <c r="FE53" s="15"/>
      <c r="FF53" s="15"/>
      <c r="FG53" s="15"/>
      <c r="FH53" s="15"/>
      <c r="FI53" s="15"/>
      <c r="FJ53" s="15"/>
      <c r="FK53" s="15"/>
      <c r="FL53" s="15"/>
      <c r="FM53" s="15"/>
      <c r="FN53" s="15"/>
      <c r="FO53" s="15"/>
      <c r="FP53" s="15"/>
      <c r="FQ53" s="15"/>
      <c r="FR53" s="15"/>
      <c r="FS53" s="15"/>
      <c r="FT53" s="15"/>
      <c r="FU53" s="15"/>
      <c r="FV53" s="15"/>
      <c r="FW53" s="15"/>
      <c r="FX53" s="15"/>
      <c r="FY53" s="15"/>
      <c r="FZ53" s="15"/>
      <c r="GA53" s="15"/>
      <c r="GB53" s="15"/>
      <c r="GC53" s="15"/>
      <c r="GD53" s="15"/>
      <c r="GE53" s="15"/>
      <c r="GF53" s="15"/>
      <c r="GG53" s="15"/>
      <c r="GH53" s="15"/>
      <c r="GI53" s="15"/>
      <c r="GJ53" s="15"/>
      <c r="GK53" s="15"/>
      <c r="GL53" s="15"/>
      <c r="GM53" s="15"/>
      <c r="GN53" s="15"/>
      <c r="GO53" s="15"/>
      <c r="GP53" s="15"/>
      <c r="GQ53" s="15"/>
      <c r="GR53" s="15"/>
      <c r="GS53" s="15"/>
      <c r="GT53" s="15"/>
      <c r="GU53" s="15"/>
      <c r="GV53" s="15"/>
      <c r="GW53" s="15"/>
      <c r="GX53" s="15"/>
      <c r="GY53" s="15"/>
      <c r="GZ53" s="15"/>
      <c r="HA53" s="15"/>
      <c r="HB53" s="15"/>
      <c r="HC53" s="15"/>
      <c r="HD53" s="15"/>
      <c r="HE53" s="15"/>
      <c r="HF53" s="15"/>
      <c r="HG53" s="15"/>
      <c r="HH53" s="15"/>
      <c r="HI53" s="15"/>
      <c r="HJ53" s="15"/>
      <c r="HK53" s="15"/>
      <c r="HL53" s="15"/>
      <c r="HM53" s="15"/>
      <c r="HN53" s="15"/>
      <c r="HO53" s="15"/>
      <c r="HP53" s="15"/>
      <c r="HQ53" s="15"/>
      <c r="HR53" s="15"/>
      <c r="HS53" s="15"/>
      <c r="HT53" s="15"/>
      <c r="HU53" s="15"/>
      <c r="HV53" s="15"/>
    </row>
    <row r="54" spans="1:230" customFormat="1">
      <c r="A54" s="42"/>
      <c r="B54" s="45"/>
      <c r="C54" s="17"/>
      <c r="D54" s="119"/>
      <c r="E54" s="45"/>
      <c r="F54" s="105"/>
      <c r="G54" s="15"/>
      <c r="H54" s="15"/>
      <c r="I54" s="15"/>
      <c r="J54" s="17"/>
      <c r="K54" s="80"/>
      <c r="L54" s="83"/>
      <c r="M54" s="80"/>
      <c r="N54" s="80"/>
      <c r="O54" s="45"/>
      <c r="P54" s="15"/>
      <c r="Q54" s="294"/>
      <c r="R54" s="294"/>
      <c r="S54" s="15"/>
      <c r="T54" s="45"/>
      <c r="U54" s="15"/>
      <c r="V54" s="15"/>
      <c r="W54" s="15"/>
      <c r="X54" s="15"/>
      <c r="Y54" s="81"/>
      <c r="Z54" s="81"/>
      <c r="AA54" s="45"/>
      <c r="AB54" s="42"/>
      <c r="AC54" s="15"/>
      <c r="AD54" s="15"/>
      <c r="AE54" s="15"/>
      <c r="AF54" s="15"/>
      <c r="AG54" s="15"/>
      <c r="AH54" s="15"/>
      <c r="AI54" s="15"/>
      <c r="AJ54" s="15"/>
      <c r="AK54" s="15"/>
      <c r="AL54" s="15"/>
      <c r="AM54" s="15"/>
      <c r="AN54" s="15"/>
      <c r="AO54" s="15"/>
      <c r="AP54" s="15"/>
      <c r="AQ54" s="15"/>
      <c r="AR54" s="15"/>
      <c r="AS54" s="15"/>
      <c r="AT54" s="15"/>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c r="CC54" s="15"/>
      <c r="CD54" s="15"/>
      <c r="CE54" s="15"/>
      <c r="CF54" s="15"/>
      <c r="CG54" s="15"/>
      <c r="CH54" s="15"/>
      <c r="CI54" s="15"/>
      <c r="CJ54" s="15"/>
      <c r="CK54" s="15"/>
      <c r="CL54" s="15"/>
      <c r="CM54" s="15"/>
      <c r="CN54" s="15"/>
      <c r="CO54" s="15"/>
      <c r="CP54" s="15"/>
      <c r="CQ54" s="15"/>
      <c r="CR54" s="15"/>
      <c r="CS54" s="15"/>
      <c r="CT54" s="15"/>
      <c r="CU54" s="15"/>
      <c r="CV54" s="15"/>
      <c r="CW54" s="15"/>
      <c r="CX54" s="15"/>
      <c r="CY54" s="15"/>
      <c r="CZ54" s="15"/>
      <c r="DA54" s="15"/>
      <c r="DB54" s="15"/>
      <c r="DC54" s="15"/>
      <c r="DD54" s="15"/>
      <c r="DE54" s="15"/>
      <c r="DF54" s="15"/>
      <c r="DG54" s="15"/>
      <c r="DH54" s="15"/>
      <c r="DI54" s="15"/>
      <c r="DJ54" s="15"/>
      <c r="DK54" s="15"/>
      <c r="DL54" s="15"/>
      <c r="DM54" s="15"/>
      <c r="DN54" s="15"/>
      <c r="DO54" s="15"/>
      <c r="DP54" s="15"/>
      <c r="DQ54" s="15"/>
      <c r="DR54" s="15"/>
      <c r="DS54" s="15"/>
      <c r="DT54" s="15"/>
      <c r="DU54" s="15"/>
      <c r="DV54" s="15"/>
      <c r="DW54" s="15"/>
      <c r="DX54" s="15"/>
      <c r="DY54" s="15"/>
      <c r="DZ54" s="15"/>
      <c r="EA54" s="15"/>
      <c r="EB54" s="15"/>
      <c r="EC54" s="15"/>
      <c r="ED54" s="15"/>
      <c r="EE54" s="15"/>
      <c r="EF54" s="15"/>
      <c r="EG54" s="15"/>
      <c r="EH54" s="15"/>
      <c r="EI54" s="15"/>
      <c r="EJ54" s="15"/>
      <c r="EK54" s="15"/>
      <c r="EL54" s="15"/>
      <c r="EM54" s="15"/>
      <c r="EN54" s="15"/>
      <c r="EO54" s="15"/>
      <c r="EP54" s="15"/>
      <c r="EQ54" s="15"/>
      <c r="ER54" s="15"/>
      <c r="ES54" s="15"/>
      <c r="ET54" s="15"/>
      <c r="EU54" s="15"/>
      <c r="EV54" s="15"/>
      <c r="EW54" s="15"/>
      <c r="EX54" s="15"/>
      <c r="EY54" s="15"/>
      <c r="EZ54" s="15"/>
      <c r="FA54" s="15"/>
      <c r="FB54" s="15"/>
      <c r="FC54" s="15"/>
      <c r="FD54" s="15"/>
      <c r="FE54" s="15"/>
      <c r="FF54" s="15"/>
      <c r="FG54" s="15"/>
      <c r="FH54" s="15"/>
      <c r="FI54" s="15"/>
      <c r="FJ54" s="15"/>
      <c r="FK54" s="15"/>
      <c r="FL54" s="15"/>
      <c r="FM54" s="15"/>
      <c r="FN54" s="15"/>
      <c r="FO54" s="15"/>
      <c r="FP54" s="15"/>
      <c r="FQ54" s="15"/>
      <c r="FR54" s="15"/>
      <c r="FS54" s="15"/>
      <c r="FT54" s="15"/>
      <c r="FU54" s="15"/>
      <c r="FV54" s="15"/>
      <c r="FW54" s="15"/>
      <c r="FX54" s="15"/>
      <c r="FY54" s="15"/>
      <c r="FZ54" s="15"/>
      <c r="GA54" s="15"/>
      <c r="GB54" s="15"/>
      <c r="GC54" s="15"/>
      <c r="GD54" s="15"/>
      <c r="GE54" s="15"/>
      <c r="GF54" s="15"/>
      <c r="GG54" s="15"/>
      <c r="GH54" s="15"/>
      <c r="GI54" s="15"/>
      <c r="GJ54" s="15"/>
      <c r="GK54" s="15"/>
      <c r="GL54" s="15"/>
      <c r="GM54" s="15"/>
      <c r="GN54" s="15"/>
      <c r="GO54" s="15"/>
      <c r="GP54" s="15"/>
      <c r="GQ54" s="15"/>
      <c r="GR54" s="15"/>
      <c r="GS54" s="15"/>
      <c r="GT54" s="15"/>
      <c r="GU54" s="15"/>
      <c r="GV54" s="15"/>
      <c r="GW54" s="15"/>
      <c r="GX54" s="15"/>
      <c r="GY54" s="15"/>
      <c r="GZ54" s="15"/>
      <c r="HA54" s="15"/>
      <c r="HB54" s="15"/>
      <c r="HC54" s="15"/>
      <c r="HD54" s="15"/>
      <c r="HE54" s="15"/>
      <c r="HF54" s="15"/>
      <c r="HG54" s="15"/>
      <c r="HH54" s="15"/>
      <c r="HI54" s="15"/>
      <c r="HJ54" s="15"/>
      <c r="HK54" s="15"/>
      <c r="HL54" s="15"/>
      <c r="HM54" s="15"/>
      <c r="HN54" s="15"/>
      <c r="HO54" s="15"/>
      <c r="HP54" s="15"/>
      <c r="HQ54" s="15"/>
      <c r="HR54" s="15"/>
      <c r="HS54" s="15"/>
      <c r="HT54" s="15"/>
      <c r="HU54" s="15"/>
      <c r="HV54" s="15"/>
    </row>
    <row r="55" spans="1:230" customFormat="1">
      <c r="A55" s="42"/>
      <c r="B55" s="45"/>
      <c r="C55" s="17"/>
      <c r="D55" s="99"/>
      <c r="E55" s="45"/>
      <c r="F55" s="56"/>
      <c r="G55" s="15"/>
      <c r="H55" s="104" t="s">
        <v>3</v>
      </c>
      <c r="I55" s="15"/>
      <c r="J55" s="285">
        <v>1.8</v>
      </c>
      <c r="K55" s="285"/>
      <c r="L55" s="117" t="s">
        <v>7</v>
      </c>
      <c r="M55" s="80"/>
      <c r="N55" s="80"/>
      <c r="O55" s="45"/>
      <c r="P55" s="15"/>
      <c r="Q55" s="56"/>
      <c r="R55" s="45"/>
      <c r="S55" s="15"/>
      <c r="T55" s="104" t="s">
        <v>3</v>
      </c>
      <c r="U55" s="15"/>
      <c r="V55" s="15"/>
      <c r="W55" s="285">
        <v>0</v>
      </c>
      <c r="X55" s="285"/>
      <c r="Y55" s="107" t="s">
        <v>7</v>
      </c>
      <c r="Z55" s="107"/>
      <c r="AA55" s="45"/>
      <c r="AB55" s="42"/>
      <c r="AC55" s="15"/>
      <c r="AD55" s="15"/>
      <c r="AE55" s="15"/>
      <c r="AF55" s="15"/>
      <c r="AG55" s="15"/>
      <c r="AH55" s="15"/>
      <c r="AI55" s="15"/>
      <c r="AJ55" s="15"/>
      <c r="AK55" s="15"/>
      <c r="AL55" s="15"/>
      <c r="AM55" s="15"/>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c r="CC55" s="15"/>
      <c r="CD55" s="15"/>
      <c r="CE55" s="15"/>
      <c r="CF55" s="15"/>
      <c r="CG55" s="15"/>
      <c r="CH55" s="15"/>
      <c r="CI55" s="15"/>
      <c r="CJ55" s="15"/>
      <c r="CK55" s="15"/>
      <c r="CL55" s="15"/>
      <c r="CM55" s="15"/>
      <c r="CN55" s="15"/>
      <c r="CO55" s="15"/>
      <c r="CP55" s="15"/>
      <c r="CQ55" s="15"/>
      <c r="CR55" s="15"/>
      <c r="CS55" s="15"/>
      <c r="CT55" s="15"/>
      <c r="CU55" s="15"/>
      <c r="CV55" s="15"/>
      <c r="CW55" s="15"/>
      <c r="CX55" s="15"/>
      <c r="CY55" s="15"/>
      <c r="CZ55" s="15"/>
      <c r="DA55" s="15"/>
      <c r="DB55" s="15"/>
      <c r="DC55" s="15"/>
      <c r="DD55" s="15"/>
      <c r="DE55" s="15"/>
      <c r="DF55" s="15"/>
      <c r="DG55" s="15"/>
      <c r="DH55" s="15"/>
      <c r="DI55" s="15"/>
      <c r="DJ55" s="15"/>
      <c r="DK55" s="15"/>
      <c r="DL55" s="15"/>
      <c r="DM55" s="15"/>
      <c r="DN55" s="15"/>
      <c r="DO55" s="15"/>
      <c r="DP55" s="15"/>
      <c r="DQ55" s="15"/>
      <c r="DR55" s="15"/>
      <c r="DS55" s="15"/>
      <c r="DT55" s="15"/>
      <c r="DU55" s="15"/>
      <c r="DV55" s="15"/>
      <c r="DW55" s="15"/>
      <c r="DX55" s="15"/>
      <c r="DY55" s="15"/>
      <c r="DZ55" s="15"/>
      <c r="EA55" s="15"/>
      <c r="EB55" s="15"/>
      <c r="EC55" s="15"/>
      <c r="ED55" s="15"/>
      <c r="EE55" s="15"/>
      <c r="EF55" s="15"/>
      <c r="EG55" s="15"/>
      <c r="EH55" s="15"/>
      <c r="EI55" s="15"/>
      <c r="EJ55" s="15"/>
      <c r="EK55" s="15"/>
      <c r="EL55" s="15"/>
      <c r="EM55" s="15"/>
      <c r="EN55" s="15"/>
      <c r="EO55" s="15"/>
      <c r="EP55" s="15"/>
      <c r="EQ55" s="15"/>
      <c r="ER55" s="15"/>
      <c r="ES55" s="15"/>
      <c r="ET55" s="15"/>
      <c r="EU55" s="15"/>
      <c r="EV55" s="15"/>
      <c r="EW55" s="15"/>
      <c r="EX55" s="15"/>
      <c r="EY55" s="15"/>
      <c r="EZ55" s="15"/>
      <c r="FA55" s="15"/>
      <c r="FB55" s="15"/>
      <c r="FC55" s="15"/>
      <c r="FD55" s="15"/>
      <c r="FE55" s="15"/>
      <c r="FF55" s="15"/>
      <c r="FG55" s="15"/>
      <c r="FH55" s="15"/>
      <c r="FI55" s="15"/>
      <c r="FJ55" s="15"/>
      <c r="FK55" s="15"/>
      <c r="FL55" s="15"/>
      <c r="FM55" s="15"/>
      <c r="FN55" s="15"/>
      <c r="FO55" s="15"/>
      <c r="FP55" s="15"/>
      <c r="FQ55" s="15"/>
      <c r="FR55" s="15"/>
      <c r="FS55" s="15"/>
      <c r="FT55" s="15"/>
      <c r="FU55" s="15"/>
      <c r="FV55" s="15"/>
      <c r="FW55" s="15"/>
      <c r="FX55" s="15"/>
      <c r="FY55" s="15"/>
      <c r="FZ55" s="15"/>
      <c r="GA55" s="15"/>
      <c r="GB55" s="15"/>
      <c r="GC55" s="15"/>
      <c r="GD55" s="15"/>
      <c r="GE55" s="15"/>
      <c r="GF55" s="15"/>
      <c r="GG55" s="15"/>
      <c r="GH55" s="15"/>
      <c r="GI55" s="15"/>
      <c r="GJ55" s="15"/>
      <c r="GK55" s="15"/>
      <c r="GL55" s="15"/>
      <c r="GM55" s="15"/>
      <c r="GN55" s="15"/>
      <c r="GO55" s="15"/>
      <c r="GP55" s="15"/>
      <c r="GQ55" s="15"/>
      <c r="GR55" s="15"/>
      <c r="GS55" s="15"/>
      <c r="GT55" s="15"/>
      <c r="GU55" s="15"/>
      <c r="GV55" s="15"/>
      <c r="GW55" s="15"/>
      <c r="GX55" s="15"/>
      <c r="GY55" s="15"/>
      <c r="GZ55" s="15"/>
      <c r="HA55" s="15"/>
      <c r="HB55" s="15"/>
      <c r="HC55" s="15"/>
      <c r="HD55" s="15"/>
      <c r="HE55" s="15"/>
      <c r="HF55" s="15"/>
      <c r="HG55" s="15"/>
      <c r="HH55" s="15"/>
      <c r="HI55" s="15"/>
      <c r="HJ55" s="15"/>
      <c r="HK55" s="15"/>
      <c r="HL55" s="15"/>
      <c r="HM55" s="15"/>
      <c r="HN55" s="15"/>
      <c r="HO55" s="15"/>
      <c r="HP55" s="15"/>
      <c r="HQ55" s="15"/>
      <c r="HR55" s="15"/>
      <c r="HS55" s="15"/>
      <c r="HT55" s="15"/>
      <c r="HU55" s="15"/>
      <c r="HV55" s="15"/>
    </row>
    <row r="56" spans="1:230" customFormat="1">
      <c r="A56" s="42"/>
      <c r="B56" s="45"/>
      <c r="C56" s="17"/>
      <c r="D56" s="120"/>
      <c r="E56" s="45"/>
      <c r="F56" s="56"/>
      <c r="G56" s="15"/>
      <c r="H56" s="45"/>
      <c r="I56" s="15"/>
      <c r="J56" s="17"/>
      <c r="K56" s="15"/>
      <c r="L56" s="118"/>
      <c r="M56" s="80"/>
      <c r="N56" s="80"/>
      <c r="O56" s="45"/>
      <c r="P56" s="15"/>
      <c r="Q56" s="56"/>
      <c r="R56" s="45"/>
      <c r="S56" s="111"/>
      <c r="T56" s="45"/>
      <c r="U56" s="15"/>
      <c r="V56" s="15"/>
      <c r="W56" s="15"/>
      <c r="X56" s="15"/>
      <c r="Y56" s="108"/>
      <c r="Z56" s="38"/>
      <c r="AA56" s="45"/>
      <c r="AB56" s="42"/>
      <c r="AC56" s="15"/>
      <c r="AD56" s="15"/>
      <c r="AE56" s="15"/>
      <c r="AF56" s="15"/>
      <c r="AG56" s="15"/>
      <c r="AH56" s="15"/>
      <c r="AI56" s="15"/>
      <c r="AJ56" s="15"/>
      <c r="AK56" s="15"/>
      <c r="AL56" s="15"/>
      <c r="AM56" s="15"/>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c r="CC56" s="15"/>
      <c r="CD56" s="15"/>
      <c r="CE56" s="15"/>
      <c r="CF56" s="15"/>
      <c r="CG56" s="15"/>
      <c r="CH56" s="15"/>
      <c r="CI56" s="15"/>
      <c r="CJ56" s="15"/>
      <c r="CK56" s="15"/>
      <c r="CL56" s="15"/>
      <c r="CM56" s="15"/>
      <c r="CN56" s="15"/>
      <c r="CO56" s="15"/>
      <c r="CP56" s="15"/>
      <c r="CQ56" s="15"/>
      <c r="CR56" s="15"/>
      <c r="CS56" s="15"/>
      <c r="CT56" s="15"/>
      <c r="CU56" s="15"/>
      <c r="CV56" s="15"/>
      <c r="CW56" s="15"/>
      <c r="CX56" s="15"/>
      <c r="CY56" s="15"/>
      <c r="CZ56" s="15"/>
      <c r="DA56" s="15"/>
      <c r="DB56" s="15"/>
      <c r="DC56" s="15"/>
      <c r="DD56" s="15"/>
      <c r="DE56" s="15"/>
      <c r="DF56" s="15"/>
      <c r="DG56" s="15"/>
      <c r="DH56" s="15"/>
      <c r="DI56" s="15"/>
      <c r="DJ56" s="15"/>
      <c r="DK56" s="15"/>
      <c r="DL56" s="15"/>
      <c r="DM56" s="15"/>
      <c r="DN56" s="15"/>
      <c r="DO56" s="15"/>
      <c r="DP56" s="15"/>
      <c r="DQ56" s="15"/>
      <c r="DR56" s="15"/>
      <c r="DS56" s="15"/>
      <c r="DT56" s="15"/>
      <c r="DU56" s="15"/>
      <c r="DV56" s="15"/>
      <c r="DW56" s="15"/>
      <c r="DX56" s="15"/>
      <c r="DY56" s="15"/>
      <c r="DZ56" s="15"/>
      <c r="EA56" s="15"/>
      <c r="EB56" s="15"/>
      <c r="EC56" s="15"/>
      <c r="ED56" s="15"/>
      <c r="EE56" s="15"/>
      <c r="EF56" s="15"/>
      <c r="EG56" s="15"/>
      <c r="EH56" s="15"/>
      <c r="EI56" s="15"/>
      <c r="EJ56" s="15"/>
      <c r="EK56" s="15"/>
      <c r="EL56" s="15"/>
      <c r="EM56" s="15"/>
      <c r="EN56" s="15"/>
      <c r="EO56" s="15"/>
      <c r="EP56" s="15"/>
      <c r="EQ56" s="15"/>
      <c r="ER56" s="15"/>
      <c r="ES56" s="15"/>
      <c r="ET56" s="15"/>
      <c r="EU56" s="15"/>
      <c r="EV56" s="15"/>
      <c r="EW56" s="15"/>
      <c r="EX56" s="15"/>
      <c r="EY56" s="15"/>
      <c r="EZ56" s="15"/>
      <c r="FA56" s="15"/>
      <c r="FB56" s="15"/>
      <c r="FC56" s="15"/>
      <c r="FD56" s="15"/>
      <c r="FE56" s="15"/>
      <c r="FF56" s="15"/>
      <c r="FG56" s="15"/>
      <c r="FH56" s="15"/>
      <c r="FI56" s="15"/>
      <c r="FJ56" s="15"/>
      <c r="FK56" s="15"/>
      <c r="FL56" s="15"/>
      <c r="FM56" s="15"/>
      <c r="FN56" s="15"/>
      <c r="FO56" s="15"/>
      <c r="FP56" s="15"/>
      <c r="FQ56" s="15"/>
      <c r="FR56" s="15"/>
      <c r="FS56" s="15"/>
      <c r="FT56" s="15"/>
      <c r="FU56" s="15"/>
      <c r="FV56" s="15"/>
      <c r="FW56" s="15"/>
      <c r="FX56" s="15"/>
      <c r="FY56" s="15"/>
      <c r="FZ56" s="15"/>
      <c r="GA56" s="15"/>
      <c r="GB56" s="15"/>
      <c r="GC56" s="15"/>
      <c r="GD56" s="15"/>
      <c r="GE56" s="15"/>
      <c r="GF56" s="15"/>
      <c r="GG56" s="15"/>
      <c r="GH56" s="15"/>
      <c r="GI56" s="15"/>
      <c r="GJ56" s="15"/>
      <c r="GK56" s="15"/>
      <c r="GL56" s="15"/>
      <c r="GM56" s="15"/>
      <c r="GN56" s="15"/>
      <c r="GO56" s="15"/>
      <c r="GP56" s="15"/>
      <c r="GQ56" s="15"/>
      <c r="GR56" s="15"/>
      <c r="GS56" s="15"/>
      <c r="GT56" s="15"/>
      <c r="GU56" s="15"/>
      <c r="GV56" s="15"/>
      <c r="GW56" s="15"/>
      <c r="GX56" s="15"/>
      <c r="GY56" s="15"/>
      <c r="GZ56" s="15"/>
      <c r="HA56" s="15"/>
      <c r="HB56" s="15"/>
      <c r="HC56" s="15"/>
      <c r="HD56" s="15"/>
      <c r="HE56" s="15"/>
      <c r="HF56" s="15"/>
      <c r="HG56" s="15"/>
      <c r="HH56" s="15"/>
      <c r="HI56" s="15"/>
      <c r="HJ56" s="15"/>
      <c r="HK56" s="15"/>
      <c r="HL56" s="15"/>
      <c r="HM56" s="15"/>
      <c r="HN56" s="15"/>
      <c r="HO56" s="15"/>
      <c r="HP56" s="15"/>
      <c r="HQ56" s="15"/>
      <c r="HR56" s="15"/>
      <c r="HS56" s="15"/>
      <c r="HT56" s="15"/>
      <c r="HU56" s="15"/>
      <c r="HV56" s="15"/>
    </row>
    <row r="57" spans="1:230" customFormat="1">
      <c r="A57" s="42"/>
      <c r="B57" s="45"/>
      <c r="C57" s="17"/>
      <c r="D57" s="99"/>
      <c r="E57" s="45"/>
      <c r="F57" s="56"/>
      <c r="G57" s="15"/>
      <c r="H57" s="104" t="s">
        <v>5</v>
      </c>
      <c r="I57" s="15"/>
      <c r="J57" s="285">
        <v>1.2</v>
      </c>
      <c r="K57" s="285"/>
      <c r="L57" s="117" t="s">
        <v>7</v>
      </c>
      <c r="M57" s="80"/>
      <c r="N57" s="80"/>
      <c r="O57" s="45"/>
      <c r="P57" s="15"/>
      <c r="Q57" s="56"/>
      <c r="R57" s="45"/>
      <c r="S57" s="15"/>
      <c r="T57" s="104" t="s">
        <v>5</v>
      </c>
      <c r="U57" s="15"/>
      <c r="V57" s="15"/>
      <c r="W57" s="285">
        <v>0</v>
      </c>
      <c r="X57" s="285"/>
      <c r="Y57" s="107" t="s">
        <v>7</v>
      </c>
      <c r="Z57" s="107"/>
      <c r="AA57" s="45"/>
      <c r="AB57" s="42"/>
      <c r="AC57" s="15"/>
      <c r="AD57" s="15"/>
      <c r="AE57" s="15"/>
      <c r="AF57" s="15"/>
      <c r="AG57" s="15"/>
      <c r="AH57" s="15"/>
      <c r="AI57" s="15"/>
      <c r="AJ57" s="15"/>
      <c r="AK57" s="15"/>
      <c r="AL57" s="15"/>
      <c r="AM57" s="15"/>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c r="CC57" s="15"/>
      <c r="CD57" s="15"/>
      <c r="CE57" s="15"/>
      <c r="CF57" s="15"/>
      <c r="CG57" s="15"/>
      <c r="CH57" s="15"/>
      <c r="CI57" s="15"/>
      <c r="CJ57" s="15"/>
      <c r="CK57" s="15"/>
      <c r="CL57" s="15"/>
      <c r="CM57" s="15"/>
      <c r="CN57" s="15"/>
      <c r="CO57" s="15"/>
      <c r="CP57" s="15"/>
      <c r="CQ57" s="15"/>
      <c r="CR57" s="15"/>
      <c r="CS57" s="15"/>
      <c r="CT57" s="15"/>
      <c r="CU57" s="15"/>
      <c r="CV57" s="15"/>
      <c r="CW57" s="15"/>
      <c r="CX57" s="15"/>
      <c r="CY57" s="15"/>
      <c r="CZ57" s="15"/>
      <c r="DA57" s="15"/>
      <c r="DB57" s="15"/>
      <c r="DC57" s="15"/>
      <c r="DD57" s="15"/>
      <c r="DE57" s="15"/>
      <c r="DF57" s="15"/>
      <c r="DG57" s="15"/>
      <c r="DH57" s="15"/>
      <c r="DI57" s="15"/>
      <c r="DJ57" s="15"/>
      <c r="DK57" s="15"/>
      <c r="DL57" s="15"/>
      <c r="DM57" s="15"/>
      <c r="DN57" s="15"/>
      <c r="DO57" s="15"/>
      <c r="DP57" s="15"/>
      <c r="DQ57" s="15"/>
      <c r="DR57" s="15"/>
      <c r="DS57" s="15"/>
      <c r="DT57" s="15"/>
      <c r="DU57" s="15"/>
      <c r="DV57" s="15"/>
      <c r="DW57" s="15"/>
      <c r="DX57" s="15"/>
      <c r="DY57" s="15"/>
      <c r="DZ57" s="15"/>
      <c r="EA57" s="15"/>
      <c r="EB57" s="15"/>
      <c r="EC57" s="15"/>
      <c r="ED57" s="15"/>
      <c r="EE57" s="15"/>
      <c r="EF57" s="15"/>
      <c r="EG57" s="15"/>
      <c r="EH57" s="15"/>
      <c r="EI57" s="15"/>
      <c r="EJ57" s="15"/>
      <c r="EK57" s="15"/>
      <c r="EL57" s="15"/>
      <c r="EM57" s="15"/>
      <c r="EN57" s="15"/>
      <c r="EO57" s="15"/>
      <c r="EP57" s="15"/>
      <c r="EQ57" s="15"/>
      <c r="ER57" s="15"/>
      <c r="ES57" s="15"/>
      <c r="ET57" s="15"/>
      <c r="EU57" s="15"/>
      <c r="EV57" s="15"/>
      <c r="EW57" s="15"/>
      <c r="EX57" s="15"/>
      <c r="EY57" s="15"/>
      <c r="EZ57" s="15"/>
      <c r="FA57" s="15"/>
      <c r="FB57" s="15"/>
      <c r="FC57" s="15"/>
      <c r="FD57" s="15"/>
      <c r="FE57" s="15"/>
      <c r="FF57" s="15"/>
      <c r="FG57" s="15"/>
      <c r="FH57" s="15"/>
      <c r="FI57" s="15"/>
      <c r="FJ57" s="15"/>
      <c r="FK57" s="15"/>
      <c r="FL57" s="15"/>
      <c r="FM57" s="15"/>
      <c r="FN57" s="15"/>
      <c r="FO57" s="15"/>
      <c r="FP57" s="15"/>
      <c r="FQ57" s="15"/>
      <c r="FR57" s="15"/>
      <c r="FS57" s="15"/>
      <c r="FT57" s="15"/>
      <c r="FU57" s="15"/>
      <c r="FV57" s="15"/>
      <c r="FW57" s="15"/>
      <c r="FX57" s="15"/>
      <c r="FY57" s="15"/>
      <c r="FZ57" s="15"/>
      <c r="GA57" s="15"/>
      <c r="GB57" s="15"/>
      <c r="GC57" s="15"/>
      <c r="GD57" s="15"/>
      <c r="GE57" s="15"/>
      <c r="GF57" s="15"/>
      <c r="GG57" s="15"/>
      <c r="GH57" s="15"/>
      <c r="GI57" s="15"/>
      <c r="GJ57" s="15"/>
      <c r="GK57" s="15"/>
      <c r="GL57" s="15"/>
      <c r="GM57" s="15"/>
      <c r="GN57" s="15"/>
      <c r="GO57" s="15"/>
      <c r="GP57" s="15"/>
      <c r="GQ57" s="15"/>
      <c r="GR57" s="15"/>
      <c r="GS57" s="15"/>
      <c r="GT57" s="15"/>
      <c r="GU57" s="15"/>
      <c r="GV57" s="15"/>
      <c r="GW57" s="15"/>
      <c r="GX57" s="15"/>
      <c r="GY57" s="15"/>
      <c r="GZ57" s="15"/>
      <c r="HA57" s="15"/>
      <c r="HB57" s="15"/>
      <c r="HC57" s="15"/>
      <c r="HD57" s="15"/>
      <c r="HE57" s="15"/>
      <c r="HF57" s="15"/>
      <c r="HG57" s="15"/>
      <c r="HH57" s="15"/>
      <c r="HI57" s="15"/>
      <c r="HJ57" s="15"/>
      <c r="HK57" s="15"/>
      <c r="HL57" s="15"/>
      <c r="HM57" s="15"/>
      <c r="HN57" s="15"/>
      <c r="HO57" s="15"/>
      <c r="HP57" s="15"/>
      <c r="HQ57" s="15"/>
      <c r="HR57" s="15"/>
      <c r="HS57" s="15"/>
      <c r="HT57" s="15"/>
      <c r="HU57" s="15"/>
      <c r="HV57" s="15"/>
    </row>
    <row r="58" spans="1:230" customFormat="1">
      <c r="A58" s="42"/>
      <c r="B58" s="45"/>
      <c r="C58" s="15"/>
      <c r="D58" s="99"/>
      <c r="E58" s="75"/>
      <c r="F58" s="99"/>
      <c r="G58" s="17"/>
      <c r="H58" s="17"/>
      <c r="I58" s="17"/>
      <c r="J58" s="17"/>
      <c r="K58" s="80"/>
      <c r="L58" s="80"/>
      <c r="M58" s="80"/>
      <c r="N58" s="80"/>
      <c r="O58" s="45"/>
      <c r="P58" s="15"/>
      <c r="Q58" s="99"/>
      <c r="R58" s="75"/>
      <c r="S58" s="75"/>
      <c r="T58" s="17"/>
      <c r="U58" s="17"/>
      <c r="V58" s="17"/>
      <c r="W58" s="17"/>
      <c r="X58" s="75"/>
      <c r="Y58" s="75"/>
      <c r="Z58" s="75"/>
      <c r="AA58" s="45"/>
      <c r="AB58" s="42"/>
      <c r="AC58" s="15"/>
      <c r="AD58" s="15"/>
      <c r="AE58" s="15"/>
      <c r="AF58" s="15"/>
      <c r="AG58" s="15"/>
      <c r="AH58" s="15"/>
      <c r="AI58" s="15"/>
      <c r="AJ58" s="15"/>
      <c r="AK58" s="15"/>
      <c r="AL58" s="15"/>
      <c r="AM58" s="15"/>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c r="CC58" s="15"/>
      <c r="CD58" s="15"/>
      <c r="CE58" s="15"/>
      <c r="CF58" s="15"/>
      <c r="CG58" s="15"/>
      <c r="CH58" s="15"/>
      <c r="CI58" s="15"/>
      <c r="CJ58" s="15"/>
      <c r="CK58" s="15"/>
      <c r="CL58" s="15"/>
      <c r="CM58" s="15"/>
      <c r="CN58" s="15"/>
      <c r="CO58" s="15"/>
      <c r="CP58" s="15"/>
      <c r="CQ58" s="15"/>
      <c r="CR58" s="15"/>
      <c r="CS58" s="15"/>
      <c r="CT58" s="15"/>
      <c r="CU58" s="15"/>
      <c r="CV58" s="15"/>
      <c r="CW58" s="15"/>
      <c r="CX58" s="15"/>
      <c r="CY58" s="15"/>
      <c r="CZ58" s="15"/>
      <c r="DA58" s="15"/>
      <c r="DB58" s="15"/>
      <c r="DC58" s="15"/>
      <c r="DD58" s="15"/>
      <c r="DE58" s="15"/>
      <c r="DF58" s="15"/>
      <c r="DG58" s="15"/>
      <c r="DH58" s="15"/>
      <c r="DI58" s="15"/>
      <c r="DJ58" s="15"/>
      <c r="DK58" s="15"/>
      <c r="DL58" s="15"/>
      <c r="DM58" s="15"/>
      <c r="DN58" s="15"/>
      <c r="DO58" s="15"/>
      <c r="DP58" s="15"/>
      <c r="DQ58" s="15"/>
      <c r="DR58" s="15"/>
      <c r="DS58" s="15"/>
      <c r="DT58" s="15"/>
      <c r="DU58" s="15"/>
      <c r="DV58" s="15"/>
      <c r="DW58" s="15"/>
      <c r="DX58" s="15"/>
      <c r="DY58" s="15"/>
      <c r="DZ58" s="15"/>
      <c r="EA58" s="15"/>
      <c r="EB58" s="15"/>
      <c r="EC58" s="15"/>
      <c r="ED58" s="15"/>
      <c r="EE58" s="15"/>
      <c r="EF58" s="15"/>
      <c r="EG58" s="15"/>
      <c r="EH58" s="15"/>
      <c r="EI58" s="15"/>
      <c r="EJ58" s="15"/>
      <c r="EK58" s="15"/>
      <c r="EL58" s="15"/>
      <c r="EM58" s="15"/>
      <c r="EN58" s="15"/>
      <c r="EO58" s="15"/>
      <c r="EP58" s="15"/>
      <c r="EQ58" s="15"/>
      <c r="ER58" s="15"/>
      <c r="ES58" s="15"/>
      <c r="ET58" s="15"/>
      <c r="EU58" s="15"/>
      <c r="EV58" s="15"/>
      <c r="EW58" s="15"/>
      <c r="EX58" s="15"/>
      <c r="EY58" s="15"/>
      <c r="EZ58" s="15"/>
      <c r="FA58" s="15"/>
      <c r="FB58" s="15"/>
      <c r="FC58" s="15"/>
      <c r="FD58" s="15"/>
      <c r="FE58" s="15"/>
      <c r="FF58" s="15"/>
      <c r="FG58" s="15"/>
      <c r="FH58" s="15"/>
      <c r="FI58" s="15"/>
      <c r="FJ58" s="15"/>
      <c r="FK58" s="15"/>
      <c r="FL58" s="15"/>
      <c r="FM58" s="15"/>
      <c r="FN58" s="15"/>
      <c r="FO58" s="15"/>
      <c r="FP58" s="15"/>
      <c r="FQ58" s="15"/>
      <c r="FR58" s="15"/>
      <c r="FS58" s="15"/>
      <c r="FT58" s="15"/>
      <c r="FU58" s="15"/>
      <c r="FV58" s="15"/>
      <c r="FW58" s="15"/>
      <c r="FX58" s="15"/>
      <c r="FY58" s="15"/>
      <c r="FZ58" s="15"/>
      <c r="GA58" s="15"/>
      <c r="GB58" s="15"/>
      <c r="GC58" s="15"/>
      <c r="GD58" s="15"/>
      <c r="GE58" s="15"/>
      <c r="GF58" s="15"/>
      <c r="GG58" s="15"/>
      <c r="GH58" s="15"/>
      <c r="GI58" s="15"/>
      <c r="GJ58" s="15"/>
      <c r="GK58" s="15"/>
      <c r="GL58" s="15"/>
      <c r="GM58" s="15"/>
      <c r="GN58" s="15"/>
      <c r="GO58" s="15"/>
      <c r="GP58" s="15"/>
      <c r="GQ58" s="15"/>
      <c r="GR58" s="15"/>
      <c r="GS58" s="15"/>
      <c r="GT58" s="15"/>
      <c r="GU58" s="15"/>
      <c r="GV58" s="15"/>
      <c r="GW58" s="15"/>
      <c r="GX58" s="15"/>
      <c r="GY58" s="15"/>
      <c r="GZ58" s="15"/>
      <c r="HA58" s="15"/>
      <c r="HB58" s="15"/>
      <c r="HC58" s="15"/>
      <c r="HD58" s="15"/>
      <c r="HE58" s="15"/>
      <c r="HF58" s="15"/>
      <c r="HG58" s="15"/>
      <c r="HH58" s="15"/>
      <c r="HI58" s="15"/>
      <c r="HJ58" s="15"/>
      <c r="HK58" s="15"/>
      <c r="HL58" s="15"/>
      <c r="HM58" s="15"/>
      <c r="HN58" s="15"/>
      <c r="HO58" s="15"/>
      <c r="HP58" s="15"/>
      <c r="HQ58" s="15"/>
      <c r="HR58" s="15"/>
      <c r="HS58" s="15"/>
      <c r="HT58" s="15"/>
      <c r="HU58" s="15"/>
      <c r="HV58" s="15"/>
    </row>
    <row r="59" spans="1:230" customFormat="1">
      <c r="A59" s="42"/>
      <c r="B59" s="45"/>
      <c r="C59" s="17"/>
      <c r="D59" s="99"/>
      <c r="E59" s="75"/>
      <c r="F59" s="80" t="s">
        <v>447</v>
      </c>
      <c r="G59" s="15"/>
      <c r="H59" s="285" t="s">
        <v>454</v>
      </c>
      <c r="I59" s="285"/>
      <c r="J59" s="285"/>
      <c r="K59" s="285"/>
      <c r="L59" s="80"/>
      <c r="M59" s="80"/>
      <c r="N59" s="80"/>
      <c r="O59" s="75"/>
      <c r="P59" s="17"/>
      <c r="Q59" s="80" t="s">
        <v>447</v>
      </c>
      <c r="R59" s="75"/>
      <c r="S59" s="75"/>
      <c r="T59" s="285" t="s">
        <v>454</v>
      </c>
      <c r="U59" s="285"/>
      <c r="V59" s="285"/>
      <c r="W59" s="285"/>
      <c r="X59" s="285"/>
      <c r="Y59" s="75"/>
      <c r="Z59" s="75"/>
      <c r="AA59" s="45"/>
      <c r="AB59" s="42"/>
      <c r="AC59" s="15"/>
      <c r="AD59" s="15"/>
      <c r="AE59" s="15"/>
      <c r="AF59" s="15"/>
      <c r="AG59" s="15"/>
      <c r="AH59" s="15"/>
      <c r="AI59" s="15"/>
      <c r="AJ59" s="15"/>
      <c r="AK59" s="15"/>
      <c r="AL59" s="15"/>
      <c r="AM59" s="15"/>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c r="CC59" s="15"/>
      <c r="CD59" s="15"/>
      <c r="CE59" s="15"/>
      <c r="CF59" s="15"/>
      <c r="CG59" s="15"/>
      <c r="CH59" s="15"/>
      <c r="CI59" s="15"/>
      <c r="CJ59" s="15"/>
      <c r="CK59" s="15"/>
      <c r="CL59" s="15"/>
      <c r="CM59" s="15"/>
      <c r="CN59" s="15"/>
      <c r="CO59" s="15"/>
      <c r="CP59" s="15"/>
      <c r="CQ59" s="15"/>
      <c r="CR59" s="15"/>
      <c r="CS59" s="15"/>
      <c r="CT59" s="15"/>
      <c r="CU59" s="15"/>
      <c r="CV59" s="15"/>
      <c r="CW59" s="15"/>
      <c r="CX59" s="15"/>
      <c r="CY59" s="15"/>
      <c r="CZ59" s="15"/>
      <c r="DA59" s="15"/>
      <c r="DB59" s="15"/>
      <c r="DC59" s="15"/>
      <c r="DD59" s="15"/>
      <c r="DE59" s="15"/>
      <c r="DF59" s="15"/>
      <c r="DG59" s="15"/>
      <c r="DH59" s="15"/>
      <c r="DI59" s="15"/>
      <c r="DJ59" s="15"/>
      <c r="DK59" s="15"/>
      <c r="DL59" s="15"/>
      <c r="DM59" s="15"/>
      <c r="DN59" s="15"/>
      <c r="DO59" s="15"/>
      <c r="DP59" s="15"/>
      <c r="DQ59" s="15"/>
      <c r="DR59" s="15"/>
      <c r="DS59" s="15"/>
      <c r="DT59" s="15"/>
      <c r="DU59" s="15"/>
      <c r="DV59" s="15"/>
      <c r="DW59" s="15"/>
      <c r="DX59" s="15"/>
      <c r="DY59" s="15"/>
      <c r="DZ59" s="15"/>
      <c r="EA59" s="15"/>
      <c r="EB59" s="15"/>
      <c r="EC59" s="15"/>
      <c r="ED59" s="15"/>
      <c r="EE59" s="15"/>
      <c r="EF59" s="15"/>
      <c r="EG59" s="15"/>
      <c r="EH59" s="15"/>
      <c r="EI59" s="15"/>
      <c r="EJ59" s="15"/>
      <c r="EK59" s="15"/>
      <c r="EL59" s="15"/>
      <c r="EM59" s="15"/>
      <c r="EN59" s="15"/>
      <c r="EO59" s="15"/>
      <c r="EP59" s="15"/>
      <c r="EQ59" s="15"/>
      <c r="ER59" s="15"/>
      <c r="ES59" s="15"/>
      <c r="ET59" s="15"/>
      <c r="EU59" s="15"/>
      <c r="EV59" s="15"/>
      <c r="EW59" s="15"/>
      <c r="EX59" s="15"/>
      <c r="EY59" s="15"/>
      <c r="EZ59" s="15"/>
      <c r="FA59" s="15"/>
      <c r="FB59" s="15"/>
      <c r="FC59" s="15"/>
      <c r="FD59" s="15"/>
      <c r="FE59" s="15"/>
      <c r="FF59" s="15"/>
      <c r="FG59" s="15"/>
      <c r="FH59" s="15"/>
      <c r="FI59" s="15"/>
      <c r="FJ59" s="15"/>
      <c r="FK59" s="15"/>
      <c r="FL59" s="15"/>
      <c r="FM59" s="15"/>
      <c r="FN59" s="15"/>
      <c r="FO59" s="15"/>
      <c r="FP59" s="15"/>
      <c r="FQ59" s="15"/>
      <c r="FR59" s="15"/>
      <c r="FS59" s="15"/>
      <c r="FT59" s="15"/>
      <c r="FU59" s="15"/>
      <c r="FV59" s="15"/>
      <c r="FW59" s="15"/>
      <c r="FX59" s="15"/>
      <c r="FY59" s="15"/>
      <c r="FZ59" s="15"/>
      <c r="GA59" s="15"/>
      <c r="GB59" s="15"/>
      <c r="GC59" s="15"/>
      <c r="GD59" s="15"/>
      <c r="GE59" s="15"/>
      <c r="GF59" s="15"/>
      <c r="GG59" s="15"/>
      <c r="GH59" s="15"/>
      <c r="GI59" s="15"/>
      <c r="GJ59" s="15"/>
      <c r="GK59" s="15"/>
      <c r="GL59" s="15"/>
      <c r="GM59" s="15"/>
      <c r="GN59" s="15"/>
      <c r="GO59" s="15"/>
      <c r="GP59" s="15"/>
      <c r="GQ59" s="15"/>
      <c r="GR59" s="15"/>
      <c r="GS59" s="15"/>
      <c r="GT59" s="15"/>
      <c r="GU59" s="15"/>
      <c r="GV59" s="15"/>
      <c r="GW59" s="15"/>
      <c r="GX59" s="15"/>
      <c r="GY59" s="15"/>
      <c r="GZ59" s="15"/>
      <c r="HA59" s="15"/>
      <c r="HB59" s="15"/>
      <c r="HC59" s="15"/>
      <c r="HD59" s="15"/>
      <c r="HE59" s="15"/>
      <c r="HF59" s="15"/>
      <c r="HG59" s="15"/>
      <c r="HH59" s="15"/>
      <c r="HI59" s="15"/>
      <c r="HJ59" s="15"/>
      <c r="HK59" s="15"/>
      <c r="HL59" s="15"/>
      <c r="HM59" s="15"/>
      <c r="HN59" s="15"/>
      <c r="HO59" s="15"/>
      <c r="HP59" s="15"/>
      <c r="HQ59" s="15"/>
      <c r="HR59" s="15"/>
      <c r="HS59" s="15"/>
      <c r="HT59" s="15"/>
      <c r="HU59" s="15"/>
      <c r="HV59" s="15"/>
    </row>
    <row r="60" spans="1:230" customFormat="1">
      <c r="A60" s="42"/>
      <c r="B60" s="45"/>
      <c r="C60" s="17"/>
      <c r="D60" s="17"/>
      <c r="E60" s="17"/>
      <c r="F60" s="17"/>
      <c r="G60" s="17"/>
      <c r="H60" s="17"/>
      <c r="I60" s="17"/>
      <c r="J60" s="17"/>
      <c r="K60" s="80"/>
      <c r="L60" s="80"/>
      <c r="M60" s="80"/>
      <c r="N60" s="80"/>
      <c r="O60" s="75"/>
      <c r="P60" s="75"/>
      <c r="Q60" s="75"/>
      <c r="R60" s="75"/>
      <c r="S60" s="75"/>
      <c r="T60" s="75"/>
      <c r="U60" s="75"/>
      <c r="V60" s="75"/>
      <c r="W60" s="75"/>
      <c r="X60" s="75"/>
      <c r="Y60" s="75"/>
      <c r="Z60" s="75"/>
      <c r="AA60" s="45"/>
      <c r="AB60" s="42"/>
      <c r="AC60" s="15"/>
      <c r="AD60" s="15"/>
      <c r="AE60" s="15"/>
      <c r="AF60" s="15"/>
      <c r="AG60" s="15"/>
      <c r="AH60" s="15"/>
      <c r="AI60" s="15"/>
      <c r="AJ60" s="15"/>
      <c r="AK60" s="15"/>
      <c r="AL60" s="15"/>
      <c r="AM60" s="15"/>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c r="CC60" s="15"/>
      <c r="CD60" s="15"/>
      <c r="CE60" s="15"/>
      <c r="CF60" s="15"/>
      <c r="CG60" s="15"/>
      <c r="CH60" s="15"/>
      <c r="CI60" s="15"/>
      <c r="CJ60" s="15"/>
      <c r="CK60" s="15"/>
      <c r="CL60" s="15"/>
      <c r="CM60" s="15"/>
      <c r="CN60" s="15"/>
      <c r="CO60" s="15"/>
      <c r="CP60" s="15"/>
      <c r="CQ60" s="15"/>
      <c r="CR60" s="15"/>
      <c r="CS60" s="15"/>
      <c r="CT60" s="15"/>
      <c r="CU60" s="15"/>
      <c r="CV60" s="15"/>
      <c r="CW60" s="15"/>
      <c r="CX60" s="15"/>
      <c r="CY60" s="15"/>
      <c r="CZ60" s="15"/>
      <c r="DA60" s="15"/>
      <c r="DB60" s="15"/>
      <c r="DC60" s="15"/>
      <c r="DD60" s="15"/>
      <c r="DE60" s="15"/>
      <c r="DF60" s="15"/>
      <c r="DG60" s="15"/>
      <c r="DH60" s="15"/>
      <c r="DI60" s="15"/>
      <c r="DJ60" s="15"/>
      <c r="DK60" s="15"/>
      <c r="DL60" s="15"/>
      <c r="DM60" s="15"/>
      <c r="DN60" s="15"/>
      <c r="DO60" s="15"/>
      <c r="DP60" s="15"/>
      <c r="DQ60" s="15"/>
      <c r="DR60" s="15"/>
      <c r="DS60" s="15"/>
      <c r="DT60" s="15"/>
      <c r="DU60" s="15"/>
      <c r="DV60" s="15"/>
      <c r="DW60" s="15"/>
      <c r="DX60" s="15"/>
      <c r="DY60" s="15"/>
      <c r="DZ60" s="15"/>
      <c r="EA60" s="15"/>
      <c r="EB60" s="15"/>
      <c r="EC60" s="15"/>
      <c r="ED60" s="15"/>
      <c r="EE60" s="15"/>
      <c r="EF60" s="15"/>
      <c r="EG60" s="15"/>
      <c r="EH60" s="15"/>
      <c r="EI60" s="15"/>
      <c r="EJ60" s="15"/>
      <c r="EK60" s="15"/>
      <c r="EL60" s="15"/>
      <c r="EM60" s="15"/>
      <c r="EN60" s="15"/>
      <c r="EO60" s="15"/>
      <c r="EP60" s="15"/>
      <c r="EQ60" s="15"/>
      <c r="ER60" s="15"/>
      <c r="ES60" s="15"/>
      <c r="ET60" s="15"/>
      <c r="EU60" s="15"/>
      <c r="EV60" s="15"/>
      <c r="EW60" s="15"/>
      <c r="EX60" s="15"/>
      <c r="EY60" s="15"/>
      <c r="EZ60" s="15"/>
      <c r="FA60" s="15"/>
      <c r="FB60" s="15"/>
      <c r="FC60" s="15"/>
      <c r="FD60" s="15"/>
      <c r="FE60" s="15"/>
      <c r="FF60" s="15"/>
      <c r="FG60" s="15"/>
      <c r="FH60" s="15"/>
      <c r="FI60" s="15"/>
      <c r="FJ60" s="15"/>
      <c r="FK60" s="15"/>
      <c r="FL60" s="15"/>
      <c r="FM60" s="15"/>
      <c r="FN60" s="15"/>
      <c r="FO60" s="15"/>
      <c r="FP60" s="15"/>
      <c r="FQ60" s="15"/>
      <c r="FR60" s="15"/>
      <c r="FS60" s="15"/>
      <c r="FT60" s="15"/>
      <c r="FU60" s="15"/>
      <c r="FV60" s="15"/>
      <c r="FW60" s="15"/>
      <c r="FX60" s="15"/>
      <c r="FY60" s="15"/>
      <c r="FZ60" s="15"/>
      <c r="GA60" s="15"/>
      <c r="GB60" s="15"/>
      <c r="GC60" s="15"/>
      <c r="GD60" s="15"/>
      <c r="GE60" s="15"/>
      <c r="GF60" s="15"/>
      <c r="GG60" s="15"/>
      <c r="GH60" s="15"/>
      <c r="GI60" s="15"/>
      <c r="GJ60" s="15"/>
      <c r="GK60" s="15"/>
      <c r="GL60" s="15"/>
      <c r="GM60" s="15"/>
      <c r="GN60" s="15"/>
      <c r="GO60" s="15"/>
      <c r="GP60" s="15"/>
      <c r="GQ60" s="15"/>
      <c r="GR60" s="15"/>
      <c r="GS60" s="15"/>
      <c r="GT60" s="15"/>
      <c r="GU60" s="15"/>
      <c r="GV60" s="15"/>
      <c r="GW60" s="15"/>
      <c r="GX60" s="15"/>
      <c r="GY60" s="15"/>
      <c r="GZ60" s="15"/>
      <c r="HA60" s="15"/>
      <c r="HB60" s="15"/>
      <c r="HC60" s="15"/>
      <c r="HD60" s="15"/>
      <c r="HE60" s="15"/>
      <c r="HF60" s="15"/>
      <c r="HG60" s="15"/>
      <c r="HH60" s="15"/>
      <c r="HI60" s="15"/>
      <c r="HJ60" s="15"/>
      <c r="HK60" s="15"/>
      <c r="HL60" s="15"/>
      <c r="HM60" s="15"/>
      <c r="HN60" s="15"/>
      <c r="HO60" s="15"/>
      <c r="HP60" s="15"/>
      <c r="HQ60" s="15"/>
      <c r="HR60" s="15"/>
      <c r="HS60" s="15"/>
      <c r="HT60" s="15"/>
      <c r="HU60" s="15"/>
      <c r="HV60" s="15"/>
    </row>
    <row r="61" spans="1:230" customFormat="1">
      <c r="A61" s="42"/>
      <c r="B61" s="45"/>
      <c r="C61" s="56"/>
      <c r="D61" s="56"/>
      <c r="E61" s="129" t="s">
        <v>489</v>
      </c>
      <c r="F61" s="45"/>
      <c r="G61" s="15"/>
      <c r="H61" s="15"/>
      <c r="I61" s="15"/>
      <c r="J61" s="15"/>
      <c r="K61" s="80"/>
      <c r="L61" s="80"/>
      <c r="M61" s="80"/>
      <c r="N61" s="80"/>
      <c r="O61" s="45"/>
      <c r="P61" s="129"/>
      <c r="Q61" s="45"/>
      <c r="R61" s="45"/>
      <c r="S61" s="45"/>
      <c r="T61" s="45"/>
      <c r="U61" s="45"/>
      <c r="V61" s="45"/>
      <c r="W61" s="45"/>
      <c r="X61" s="45"/>
      <c r="Y61" s="45"/>
      <c r="Z61" s="45"/>
      <c r="AA61" s="45"/>
      <c r="AB61" s="42"/>
      <c r="AC61" s="15"/>
      <c r="AD61" s="15"/>
      <c r="AE61" s="15"/>
      <c r="AF61" s="15"/>
      <c r="AG61" s="15"/>
      <c r="AH61" s="15"/>
      <c r="AI61" s="15"/>
      <c r="AJ61" s="15"/>
      <c r="AK61" s="15"/>
      <c r="AL61" s="15"/>
      <c r="AM61" s="15"/>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c r="CC61" s="15"/>
      <c r="CD61" s="15"/>
      <c r="CE61" s="15"/>
      <c r="CF61" s="15"/>
      <c r="CG61" s="15"/>
      <c r="CH61" s="15"/>
      <c r="CI61" s="15"/>
      <c r="CJ61" s="15"/>
      <c r="CK61" s="15"/>
      <c r="CL61" s="15"/>
      <c r="CM61" s="15"/>
      <c r="CN61" s="15"/>
      <c r="CO61" s="15"/>
      <c r="CP61" s="15"/>
      <c r="CQ61" s="15"/>
      <c r="CR61" s="15"/>
      <c r="CS61" s="15"/>
      <c r="CT61" s="15"/>
      <c r="CU61" s="15"/>
      <c r="CV61" s="15"/>
      <c r="CW61" s="15"/>
      <c r="CX61" s="15"/>
      <c r="CY61" s="15"/>
      <c r="CZ61" s="15"/>
      <c r="DA61" s="15"/>
      <c r="DB61" s="15"/>
      <c r="DC61" s="15"/>
      <c r="DD61" s="15"/>
      <c r="DE61" s="15"/>
      <c r="DF61" s="15"/>
      <c r="DG61" s="15"/>
      <c r="DH61" s="15"/>
      <c r="DI61" s="15"/>
      <c r="DJ61" s="15"/>
      <c r="DK61" s="15"/>
      <c r="DL61" s="15"/>
      <c r="DM61" s="15"/>
      <c r="DN61" s="15"/>
      <c r="DO61" s="15"/>
      <c r="DP61" s="15"/>
      <c r="DQ61" s="15"/>
      <c r="DR61" s="15"/>
      <c r="DS61" s="15"/>
      <c r="DT61" s="15"/>
      <c r="DU61" s="15"/>
      <c r="DV61" s="15"/>
      <c r="DW61" s="15"/>
      <c r="DX61" s="15"/>
      <c r="DY61" s="15"/>
      <c r="DZ61" s="15"/>
      <c r="EA61" s="15"/>
      <c r="EB61" s="15"/>
      <c r="EC61" s="15"/>
      <c r="ED61" s="15"/>
      <c r="EE61" s="15"/>
      <c r="EF61" s="15"/>
      <c r="EG61" s="15"/>
      <c r="EH61" s="15"/>
      <c r="EI61" s="15"/>
      <c r="EJ61" s="15"/>
      <c r="EK61" s="15"/>
      <c r="EL61" s="15"/>
      <c r="EM61" s="15"/>
      <c r="EN61" s="15"/>
      <c r="EO61" s="15"/>
      <c r="EP61" s="15"/>
      <c r="EQ61" s="15"/>
      <c r="ER61" s="15"/>
      <c r="ES61" s="15"/>
      <c r="ET61" s="15"/>
      <c r="EU61" s="15"/>
      <c r="EV61" s="15"/>
      <c r="EW61" s="15"/>
      <c r="EX61" s="15"/>
      <c r="EY61" s="15"/>
      <c r="EZ61" s="15"/>
      <c r="FA61" s="15"/>
      <c r="FB61" s="15"/>
      <c r="FC61" s="15"/>
      <c r="FD61" s="15"/>
      <c r="FE61" s="15"/>
      <c r="FF61" s="15"/>
      <c r="FG61" s="15"/>
      <c r="FH61" s="15"/>
      <c r="FI61" s="15"/>
      <c r="FJ61" s="15"/>
      <c r="FK61" s="15"/>
      <c r="FL61" s="15"/>
      <c r="FM61" s="15"/>
      <c r="FN61" s="15"/>
      <c r="FO61" s="15"/>
      <c r="FP61" s="15"/>
      <c r="FQ61" s="15"/>
      <c r="FR61" s="15"/>
      <c r="FS61" s="15"/>
      <c r="FT61" s="15"/>
      <c r="FU61" s="15"/>
      <c r="FV61" s="15"/>
      <c r="FW61" s="15"/>
      <c r="FX61" s="15"/>
      <c r="FY61" s="15"/>
      <c r="FZ61" s="15"/>
      <c r="GA61" s="15"/>
      <c r="GB61" s="15"/>
      <c r="GC61" s="15"/>
      <c r="GD61" s="15"/>
      <c r="GE61" s="15"/>
      <c r="GF61" s="15"/>
      <c r="GG61" s="15"/>
      <c r="GH61" s="15"/>
      <c r="GI61" s="15"/>
      <c r="GJ61" s="15"/>
      <c r="GK61" s="15"/>
      <c r="GL61" s="15"/>
      <c r="GM61" s="15"/>
      <c r="GN61" s="15"/>
      <c r="GO61" s="15"/>
      <c r="GP61" s="15"/>
      <c r="GQ61" s="15"/>
      <c r="GR61" s="15"/>
      <c r="GS61" s="15"/>
      <c r="GT61" s="15"/>
      <c r="GU61" s="15"/>
      <c r="GV61" s="15"/>
      <c r="GW61" s="15"/>
      <c r="GX61" s="15"/>
      <c r="GY61" s="15"/>
      <c r="GZ61" s="15"/>
      <c r="HA61" s="15"/>
      <c r="HB61" s="15"/>
      <c r="HC61" s="15"/>
      <c r="HD61" s="15"/>
      <c r="HE61" s="15"/>
      <c r="HF61" s="15"/>
      <c r="HG61" s="15"/>
      <c r="HH61" s="15"/>
      <c r="HI61" s="15"/>
      <c r="HJ61" s="15"/>
      <c r="HK61" s="15"/>
      <c r="HL61" s="15"/>
      <c r="HM61" s="15"/>
      <c r="HN61" s="15"/>
      <c r="HO61" s="15"/>
      <c r="HP61" s="15"/>
      <c r="HQ61" s="15"/>
      <c r="HR61" s="15"/>
      <c r="HS61" s="15"/>
      <c r="HT61" s="15"/>
      <c r="HU61" s="15"/>
      <c r="HV61" s="15"/>
    </row>
    <row r="62" spans="1:230" customFormat="1">
      <c r="A62" s="42"/>
      <c r="B62" s="45"/>
      <c r="C62" s="56"/>
      <c r="D62" s="56"/>
      <c r="E62" s="45"/>
      <c r="F62" s="45"/>
      <c r="G62" s="15"/>
      <c r="H62" s="15"/>
      <c r="I62" s="15"/>
      <c r="J62" s="15"/>
      <c r="K62" s="80"/>
      <c r="L62" s="80"/>
      <c r="M62" s="80"/>
      <c r="N62" s="80"/>
      <c r="O62" s="45"/>
      <c r="P62" s="45"/>
      <c r="Q62" s="45"/>
      <c r="R62" s="45"/>
      <c r="S62" s="45"/>
      <c r="T62" s="45"/>
      <c r="U62" s="45"/>
      <c r="V62" s="45"/>
      <c r="W62" s="45"/>
      <c r="X62" s="45"/>
      <c r="Y62" s="45"/>
      <c r="Z62" s="45"/>
      <c r="AA62" s="45"/>
      <c r="AB62" s="42"/>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c r="BI62" s="15"/>
      <c r="BJ62" s="15"/>
      <c r="BK62" s="15"/>
      <c r="BL62" s="15"/>
      <c r="BM62" s="15"/>
      <c r="BN62" s="15"/>
      <c r="BO62" s="15"/>
      <c r="BP62" s="15"/>
      <c r="BQ62" s="15"/>
      <c r="BR62" s="15"/>
      <c r="BS62" s="15"/>
      <c r="BT62" s="15"/>
      <c r="BU62" s="15"/>
      <c r="BV62" s="15"/>
      <c r="BW62" s="15"/>
      <c r="BX62" s="15"/>
      <c r="BY62" s="15"/>
      <c r="BZ62" s="15"/>
      <c r="CA62" s="15"/>
      <c r="CB62" s="15"/>
      <c r="CC62" s="15"/>
      <c r="CD62" s="15"/>
      <c r="CE62" s="15"/>
      <c r="CF62" s="15"/>
      <c r="CG62" s="15"/>
      <c r="CH62" s="15"/>
      <c r="CI62" s="15"/>
      <c r="CJ62" s="15"/>
      <c r="CK62" s="15"/>
      <c r="CL62" s="15"/>
      <c r="CM62" s="15"/>
      <c r="CN62" s="15"/>
      <c r="CO62" s="15"/>
      <c r="CP62" s="15"/>
      <c r="CQ62" s="15"/>
      <c r="CR62" s="15"/>
      <c r="CS62" s="15"/>
      <c r="CT62" s="15"/>
      <c r="CU62" s="15"/>
      <c r="CV62" s="15"/>
      <c r="CW62" s="15"/>
      <c r="CX62" s="15"/>
      <c r="CY62" s="15"/>
      <c r="CZ62" s="15"/>
      <c r="DA62" s="15"/>
      <c r="DB62" s="15"/>
      <c r="DC62" s="15"/>
      <c r="DD62" s="15"/>
      <c r="DE62" s="15"/>
      <c r="DF62" s="15"/>
      <c r="DG62" s="15"/>
      <c r="DH62" s="15"/>
      <c r="DI62" s="15"/>
      <c r="DJ62" s="15"/>
      <c r="DK62" s="15"/>
      <c r="DL62" s="15"/>
      <c r="DM62" s="15"/>
      <c r="DN62" s="15"/>
      <c r="DO62" s="15"/>
      <c r="DP62" s="15"/>
      <c r="DQ62" s="15"/>
      <c r="DR62" s="15"/>
      <c r="DS62" s="15"/>
      <c r="DT62" s="15"/>
      <c r="DU62" s="15"/>
      <c r="DV62" s="15"/>
      <c r="DW62" s="15"/>
      <c r="DX62" s="15"/>
      <c r="DY62" s="15"/>
      <c r="DZ62" s="15"/>
      <c r="EA62" s="15"/>
      <c r="EB62" s="15"/>
      <c r="EC62" s="15"/>
      <c r="ED62" s="15"/>
      <c r="EE62" s="15"/>
      <c r="EF62" s="15"/>
      <c r="EG62" s="15"/>
      <c r="EH62" s="15"/>
      <c r="EI62" s="15"/>
      <c r="EJ62" s="15"/>
      <c r="EK62" s="15"/>
      <c r="EL62" s="15"/>
      <c r="EM62" s="15"/>
      <c r="EN62" s="15"/>
      <c r="EO62" s="15"/>
      <c r="EP62" s="15"/>
      <c r="EQ62" s="15"/>
      <c r="ER62" s="15"/>
      <c r="ES62" s="15"/>
      <c r="ET62" s="15"/>
      <c r="EU62" s="15"/>
      <c r="EV62" s="15"/>
      <c r="EW62" s="15"/>
      <c r="EX62" s="15"/>
      <c r="EY62" s="15"/>
      <c r="EZ62" s="15"/>
      <c r="FA62" s="15"/>
      <c r="FB62" s="15"/>
      <c r="FC62" s="15"/>
      <c r="FD62" s="15"/>
      <c r="FE62" s="15"/>
      <c r="FF62" s="15"/>
      <c r="FG62" s="15"/>
      <c r="FH62" s="15"/>
      <c r="FI62" s="15"/>
      <c r="FJ62" s="15"/>
      <c r="FK62" s="15"/>
      <c r="FL62" s="15"/>
      <c r="FM62" s="15"/>
      <c r="FN62" s="15"/>
      <c r="FO62" s="15"/>
      <c r="FP62" s="15"/>
      <c r="FQ62" s="15"/>
      <c r="FR62" s="15"/>
      <c r="FS62" s="15"/>
      <c r="FT62" s="15"/>
      <c r="FU62" s="15"/>
      <c r="FV62" s="15"/>
      <c r="FW62" s="15"/>
      <c r="FX62" s="15"/>
      <c r="FY62" s="15"/>
      <c r="FZ62" s="15"/>
      <c r="GA62" s="15"/>
      <c r="GB62" s="15"/>
      <c r="GC62" s="15"/>
      <c r="GD62" s="15"/>
      <c r="GE62" s="15"/>
      <c r="GF62" s="15"/>
      <c r="GG62" s="15"/>
      <c r="GH62" s="15"/>
      <c r="GI62" s="15"/>
      <c r="GJ62" s="15"/>
      <c r="GK62" s="15"/>
      <c r="GL62" s="15"/>
      <c r="GM62" s="15"/>
      <c r="GN62" s="15"/>
      <c r="GO62" s="15"/>
      <c r="GP62" s="15"/>
      <c r="GQ62" s="15"/>
      <c r="GR62" s="15"/>
      <c r="GS62" s="15"/>
      <c r="GT62" s="15"/>
      <c r="GU62" s="15"/>
      <c r="GV62" s="15"/>
      <c r="GW62" s="15"/>
      <c r="GX62" s="15"/>
      <c r="GY62" s="15"/>
      <c r="GZ62" s="15"/>
      <c r="HA62" s="15"/>
      <c r="HB62" s="15"/>
      <c r="HC62" s="15"/>
      <c r="HD62" s="15"/>
      <c r="HE62" s="15"/>
      <c r="HF62" s="15"/>
      <c r="HG62" s="15"/>
      <c r="HH62" s="15"/>
      <c r="HI62" s="15"/>
      <c r="HJ62" s="15"/>
      <c r="HK62" s="15"/>
      <c r="HL62" s="15"/>
      <c r="HM62" s="15"/>
      <c r="HN62" s="15"/>
      <c r="HO62" s="15"/>
      <c r="HP62" s="15"/>
      <c r="HQ62" s="15"/>
      <c r="HR62" s="15"/>
      <c r="HS62" s="15"/>
      <c r="HT62" s="15"/>
      <c r="HU62" s="15"/>
      <c r="HV62" s="15"/>
    </row>
    <row r="63" spans="1:230" customFormat="1">
      <c r="A63" s="42"/>
      <c r="B63" s="45"/>
      <c r="C63" s="56"/>
      <c r="D63" s="56"/>
      <c r="E63" s="45"/>
      <c r="F63" s="45"/>
      <c r="G63" s="15"/>
      <c r="H63" s="15"/>
      <c r="I63" s="15"/>
      <c r="J63" s="15"/>
      <c r="K63" s="80"/>
      <c r="L63" s="80"/>
      <c r="M63" s="80"/>
      <c r="N63" s="80"/>
      <c r="O63" s="45"/>
      <c r="P63" s="45"/>
      <c r="Q63" s="45"/>
      <c r="R63" s="45"/>
      <c r="S63" s="45"/>
      <c r="T63" s="45"/>
      <c r="U63" s="45"/>
      <c r="V63" s="45"/>
      <c r="W63" s="45"/>
      <c r="X63" s="45"/>
      <c r="Y63" s="45"/>
      <c r="Z63" s="45"/>
      <c r="AA63" s="45"/>
      <c r="AB63" s="42"/>
      <c r="AC63" s="15"/>
      <c r="AD63" s="15"/>
      <c r="AE63" s="15"/>
      <c r="AF63" s="15"/>
      <c r="AG63" s="15"/>
      <c r="AH63" s="15"/>
      <c r="AI63" s="15"/>
      <c r="AJ63" s="15"/>
      <c r="AK63" s="15"/>
      <c r="AL63" s="15"/>
      <c r="AM63" s="15"/>
      <c r="AN63" s="15"/>
      <c r="AO63" s="15"/>
      <c r="AP63" s="15"/>
      <c r="AQ63" s="15"/>
      <c r="AR63" s="15"/>
      <c r="AS63" s="15"/>
      <c r="AT63" s="15"/>
      <c r="AU63" s="15"/>
      <c r="AV63" s="15"/>
      <c r="AW63" s="15"/>
      <c r="AX63" s="15"/>
      <c r="AY63" s="15"/>
      <c r="AZ63" s="15"/>
      <c r="BA63" s="15"/>
      <c r="BB63" s="15"/>
      <c r="BC63" s="15"/>
      <c r="BD63" s="15"/>
      <c r="BE63" s="15"/>
      <c r="BF63" s="15"/>
      <c r="BG63" s="15"/>
      <c r="BH63" s="15"/>
      <c r="BI63" s="15"/>
      <c r="BJ63" s="15"/>
      <c r="BK63" s="15"/>
      <c r="BL63" s="15"/>
      <c r="BM63" s="15"/>
      <c r="BN63" s="15"/>
      <c r="BO63" s="15"/>
      <c r="BP63" s="15"/>
      <c r="BQ63" s="15"/>
      <c r="BR63" s="15"/>
      <c r="BS63" s="15"/>
      <c r="BT63" s="15"/>
      <c r="BU63" s="15"/>
      <c r="BV63" s="15"/>
      <c r="BW63" s="15"/>
      <c r="BX63" s="15"/>
      <c r="BY63" s="15"/>
      <c r="BZ63" s="15"/>
      <c r="CA63" s="15"/>
      <c r="CB63" s="15"/>
      <c r="CC63" s="15"/>
      <c r="CD63" s="15"/>
      <c r="CE63" s="15"/>
      <c r="CF63" s="15"/>
      <c r="CG63" s="15"/>
      <c r="CH63" s="15"/>
      <c r="CI63" s="15"/>
      <c r="CJ63" s="15"/>
      <c r="CK63" s="15"/>
      <c r="CL63" s="15"/>
      <c r="CM63" s="15"/>
      <c r="CN63" s="15"/>
      <c r="CO63" s="15"/>
      <c r="CP63" s="15"/>
      <c r="CQ63" s="15"/>
      <c r="CR63" s="15"/>
      <c r="CS63" s="15"/>
      <c r="CT63" s="15"/>
      <c r="CU63" s="15"/>
      <c r="CV63" s="15"/>
      <c r="CW63" s="15"/>
      <c r="CX63" s="15"/>
      <c r="CY63" s="15"/>
      <c r="CZ63" s="15"/>
      <c r="DA63" s="15"/>
      <c r="DB63" s="15"/>
      <c r="DC63" s="15"/>
      <c r="DD63" s="15"/>
      <c r="DE63" s="15"/>
      <c r="DF63" s="15"/>
      <c r="DG63" s="15"/>
      <c r="DH63" s="15"/>
      <c r="DI63" s="15"/>
      <c r="DJ63" s="15"/>
      <c r="DK63" s="15"/>
      <c r="DL63" s="15"/>
      <c r="DM63" s="15"/>
      <c r="DN63" s="15"/>
      <c r="DO63" s="15"/>
      <c r="DP63" s="15"/>
      <c r="DQ63" s="15"/>
      <c r="DR63" s="15"/>
      <c r="DS63" s="15"/>
      <c r="DT63" s="15"/>
      <c r="DU63" s="15"/>
      <c r="DV63" s="15"/>
      <c r="DW63" s="15"/>
      <c r="DX63" s="15"/>
      <c r="DY63" s="15"/>
      <c r="DZ63" s="15"/>
      <c r="EA63" s="15"/>
      <c r="EB63" s="15"/>
      <c r="EC63" s="15"/>
      <c r="ED63" s="15"/>
      <c r="EE63" s="15"/>
      <c r="EF63" s="15"/>
      <c r="EG63" s="15"/>
      <c r="EH63" s="15"/>
      <c r="EI63" s="15"/>
      <c r="EJ63" s="15"/>
      <c r="EK63" s="15"/>
      <c r="EL63" s="15"/>
      <c r="EM63" s="15"/>
      <c r="EN63" s="15"/>
      <c r="EO63" s="15"/>
      <c r="EP63" s="15"/>
      <c r="EQ63" s="15"/>
      <c r="ER63" s="15"/>
      <c r="ES63" s="15"/>
      <c r="ET63" s="15"/>
      <c r="EU63" s="15"/>
      <c r="EV63" s="15"/>
      <c r="EW63" s="15"/>
      <c r="EX63" s="15"/>
      <c r="EY63" s="15"/>
      <c r="EZ63" s="15"/>
      <c r="FA63" s="15"/>
      <c r="FB63" s="15"/>
      <c r="FC63" s="15"/>
      <c r="FD63" s="15"/>
      <c r="FE63" s="15"/>
      <c r="FF63" s="15"/>
      <c r="FG63" s="15"/>
      <c r="FH63" s="15"/>
      <c r="FI63" s="15"/>
      <c r="FJ63" s="15"/>
      <c r="FK63" s="15"/>
      <c r="FL63" s="15"/>
      <c r="FM63" s="15"/>
      <c r="FN63" s="15"/>
      <c r="FO63" s="15"/>
      <c r="FP63" s="15"/>
      <c r="FQ63" s="15"/>
      <c r="FR63" s="15"/>
      <c r="FS63" s="15"/>
      <c r="FT63" s="15"/>
      <c r="FU63" s="15"/>
      <c r="FV63" s="15"/>
      <c r="FW63" s="15"/>
      <c r="FX63" s="15"/>
      <c r="FY63" s="15"/>
      <c r="FZ63" s="15"/>
      <c r="GA63" s="15"/>
      <c r="GB63" s="15"/>
      <c r="GC63" s="15"/>
      <c r="GD63" s="15"/>
      <c r="GE63" s="15"/>
      <c r="GF63" s="15"/>
      <c r="GG63" s="15"/>
      <c r="GH63" s="15"/>
      <c r="GI63" s="15"/>
      <c r="GJ63" s="15"/>
      <c r="GK63" s="15"/>
      <c r="GL63" s="15"/>
      <c r="GM63" s="15"/>
      <c r="GN63" s="15"/>
      <c r="GO63" s="15"/>
      <c r="GP63" s="15"/>
      <c r="GQ63" s="15"/>
      <c r="GR63" s="15"/>
      <c r="GS63" s="15"/>
      <c r="GT63" s="15"/>
      <c r="GU63" s="15"/>
      <c r="GV63" s="15"/>
      <c r="GW63" s="15"/>
      <c r="GX63" s="15"/>
      <c r="GY63" s="15"/>
      <c r="GZ63" s="15"/>
      <c r="HA63" s="15"/>
      <c r="HB63" s="15"/>
      <c r="HC63" s="15"/>
      <c r="HD63" s="15"/>
      <c r="HE63" s="15"/>
      <c r="HF63" s="15"/>
      <c r="HG63" s="15"/>
      <c r="HH63" s="15"/>
      <c r="HI63" s="15"/>
      <c r="HJ63" s="15"/>
      <c r="HK63" s="15"/>
      <c r="HL63" s="15"/>
      <c r="HM63" s="15"/>
      <c r="HN63" s="15"/>
      <c r="HO63" s="15"/>
      <c r="HP63" s="15"/>
      <c r="HQ63" s="15"/>
      <c r="HR63" s="15"/>
      <c r="HS63" s="15"/>
      <c r="HT63" s="15"/>
      <c r="HU63" s="15"/>
      <c r="HV63" s="15"/>
    </row>
    <row r="64" spans="1:230" customFormat="1">
      <c r="A64" s="42"/>
      <c r="B64" s="45"/>
      <c r="C64" s="56"/>
      <c r="D64" s="56"/>
      <c r="E64" s="45"/>
      <c r="F64" s="45"/>
      <c r="G64" s="15"/>
      <c r="H64" s="15"/>
      <c r="I64" s="15"/>
      <c r="J64" s="15"/>
      <c r="K64" s="80"/>
      <c r="L64" s="80"/>
      <c r="M64" s="80"/>
      <c r="N64" s="80"/>
      <c r="O64" s="45"/>
      <c r="P64" s="45"/>
      <c r="Q64" s="45"/>
      <c r="R64" s="45"/>
      <c r="S64" s="45"/>
      <c r="T64" s="45"/>
      <c r="U64" s="45"/>
      <c r="V64" s="45"/>
      <c r="W64" s="45"/>
      <c r="X64" s="45"/>
      <c r="Y64" s="45"/>
      <c r="Z64" s="45"/>
      <c r="AA64" s="45"/>
      <c r="AB64" s="42"/>
      <c r="AC64" s="15"/>
      <c r="AD64" s="15"/>
      <c r="AE64" s="15"/>
      <c r="AF64" s="15"/>
      <c r="AG64" s="15"/>
      <c r="AH64" s="15"/>
      <c r="AI64" s="15"/>
      <c r="AJ64" s="15"/>
      <c r="AK64" s="15"/>
      <c r="AL64" s="15"/>
      <c r="AM64" s="15"/>
      <c r="AN64" s="15"/>
      <c r="AO64" s="15"/>
      <c r="AP64" s="15"/>
      <c r="AQ64" s="15"/>
      <c r="AR64" s="15"/>
      <c r="AS64" s="15"/>
      <c r="AT64" s="15"/>
      <c r="AU64" s="15"/>
      <c r="AV64" s="15"/>
      <c r="AW64" s="15"/>
      <c r="AX64" s="15"/>
      <c r="AY64" s="15"/>
      <c r="AZ64" s="15"/>
      <c r="BA64" s="15"/>
      <c r="BB64" s="15"/>
      <c r="BC64" s="15"/>
      <c r="BD64" s="15"/>
      <c r="BE64" s="15"/>
      <c r="BF64" s="15"/>
      <c r="BG64" s="15"/>
      <c r="BH64" s="15"/>
      <c r="BI64" s="15"/>
      <c r="BJ64" s="15"/>
      <c r="BK64" s="15"/>
      <c r="BL64" s="15"/>
      <c r="BM64" s="15"/>
      <c r="BN64" s="15"/>
      <c r="BO64" s="15"/>
      <c r="BP64" s="15"/>
      <c r="BQ64" s="15"/>
      <c r="BR64" s="15"/>
      <c r="BS64" s="15"/>
      <c r="BT64" s="15"/>
      <c r="BU64" s="15"/>
      <c r="BV64" s="15"/>
      <c r="BW64" s="15"/>
      <c r="BX64" s="15"/>
      <c r="BY64" s="15"/>
      <c r="BZ64" s="15"/>
      <c r="CA64" s="15"/>
      <c r="CB64" s="15"/>
      <c r="CC64" s="15"/>
      <c r="CD64" s="15"/>
      <c r="CE64" s="15"/>
      <c r="CF64" s="15"/>
      <c r="CG64" s="15"/>
      <c r="CH64" s="15"/>
      <c r="CI64" s="15"/>
      <c r="CJ64" s="15"/>
      <c r="CK64" s="15"/>
      <c r="CL64" s="15"/>
      <c r="CM64" s="15"/>
      <c r="CN64" s="15"/>
      <c r="CO64" s="15"/>
      <c r="CP64" s="15"/>
      <c r="CQ64" s="15"/>
      <c r="CR64" s="15"/>
      <c r="CS64" s="15"/>
      <c r="CT64" s="15"/>
      <c r="CU64" s="15"/>
      <c r="CV64" s="15"/>
      <c r="CW64" s="15"/>
      <c r="CX64" s="15"/>
      <c r="CY64" s="15"/>
      <c r="CZ64" s="15"/>
      <c r="DA64" s="15"/>
      <c r="DB64" s="15"/>
      <c r="DC64" s="15"/>
      <c r="DD64" s="15"/>
      <c r="DE64" s="15"/>
      <c r="DF64" s="15"/>
      <c r="DG64" s="15"/>
      <c r="DH64" s="15"/>
      <c r="DI64" s="15"/>
      <c r="DJ64" s="15"/>
      <c r="DK64" s="15"/>
      <c r="DL64" s="15"/>
      <c r="DM64" s="15"/>
      <c r="DN64" s="15"/>
      <c r="DO64" s="15"/>
      <c r="DP64" s="15"/>
      <c r="DQ64" s="15"/>
      <c r="DR64" s="15"/>
      <c r="DS64" s="15"/>
      <c r="DT64" s="15"/>
      <c r="DU64" s="15"/>
      <c r="DV64" s="15"/>
      <c r="DW64" s="15"/>
      <c r="DX64" s="15"/>
      <c r="DY64" s="15"/>
      <c r="DZ64" s="15"/>
      <c r="EA64" s="15"/>
      <c r="EB64" s="15"/>
      <c r="EC64" s="15"/>
      <c r="ED64" s="15"/>
      <c r="EE64" s="15"/>
      <c r="EF64" s="15"/>
      <c r="EG64" s="15"/>
      <c r="EH64" s="15"/>
      <c r="EI64" s="15"/>
      <c r="EJ64" s="15"/>
      <c r="EK64" s="15"/>
      <c r="EL64" s="15"/>
      <c r="EM64" s="15"/>
      <c r="EN64" s="15"/>
      <c r="EO64" s="15"/>
      <c r="EP64" s="15"/>
      <c r="EQ64" s="15"/>
      <c r="ER64" s="15"/>
      <c r="ES64" s="15"/>
      <c r="ET64" s="15"/>
      <c r="EU64" s="15"/>
      <c r="EV64" s="15"/>
      <c r="EW64" s="15"/>
      <c r="EX64" s="15"/>
      <c r="EY64" s="15"/>
      <c r="EZ64" s="15"/>
      <c r="FA64" s="15"/>
      <c r="FB64" s="15"/>
      <c r="FC64" s="15"/>
      <c r="FD64" s="15"/>
      <c r="FE64" s="15"/>
      <c r="FF64" s="15"/>
      <c r="FG64" s="15"/>
      <c r="FH64" s="15"/>
      <c r="FI64" s="15"/>
      <c r="FJ64" s="15"/>
      <c r="FK64" s="15"/>
      <c r="FL64" s="15"/>
      <c r="FM64" s="15"/>
      <c r="FN64" s="15"/>
      <c r="FO64" s="15"/>
      <c r="FP64" s="15"/>
      <c r="FQ64" s="15"/>
      <c r="FR64" s="15"/>
      <c r="FS64" s="15"/>
      <c r="FT64" s="15"/>
      <c r="FU64" s="15"/>
      <c r="FV64" s="15"/>
      <c r="FW64" s="15"/>
      <c r="FX64" s="15"/>
      <c r="FY64" s="15"/>
      <c r="FZ64" s="15"/>
      <c r="GA64" s="15"/>
      <c r="GB64" s="15"/>
      <c r="GC64" s="15"/>
      <c r="GD64" s="15"/>
      <c r="GE64" s="15"/>
      <c r="GF64" s="15"/>
      <c r="GG64" s="15"/>
      <c r="GH64" s="15"/>
      <c r="GI64" s="15"/>
      <c r="GJ64" s="15"/>
      <c r="GK64" s="15"/>
      <c r="GL64" s="15"/>
      <c r="GM64" s="15"/>
      <c r="GN64" s="15"/>
      <c r="GO64" s="15"/>
      <c r="GP64" s="15"/>
      <c r="GQ64" s="15"/>
      <c r="GR64" s="15"/>
      <c r="GS64" s="15"/>
      <c r="GT64" s="15"/>
      <c r="GU64" s="15"/>
      <c r="GV64" s="15"/>
      <c r="GW64" s="15"/>
      <c r="GX64" s="15"/>
      <c r="GY64" s="15"/>
      <c r="GZ64" s="15"/>
      <c r="HA64" s="15"/>
      <c r="HB64" s="15"/>
      <c r="HC64" s="15"/>
      <c r="HD64" s="15"/>
      <c r="HE64" s="15"/>
      <c r="HF64" s="15"/>
      <c r="HG64" s="15"/>
      <c r="HH64" s="15"/>
      <c r="HI64" s="15"/>
      <c r="HJ64" s="15"/>
      <c r="HK64" s="15"/>
      <c r="HL64" s="15"/>
      <c r="HM64" s="15"/>
      <c r="HN64" s="15"/>
      <c r="HO64" s="15"/>
      <c r="HP64" s="15"/>
      <c r="HQ64" s="15"/>
      <c r="HR64" s="15"/>
      <c r="HS64" s="15"/>
      <c r="HT64" s="15"/>
      <c r="HU64" s="15"/>
      <c r="HV64" s="15"/>
    </row>
    <row r="65" spans="1:230" customFormat="1">
      <c r="A65" s="42"/>
      <c r="B65" s="45"/>
      <c r="C65" s="56"/>
      <c r="D65" s="15"/>
      <c r="E65" s="15"/>
      <c r="F65" s="15"/>
      <c r="G65" s="15"/>
      <c r="H65" s="15"/>
      <c r="I65" s="15"/>
      <c r="J65" s="15"/>
      <c r="K65" s="80"/>
      <c r="L65" s="80"/>
      <c r="M65" s="80"/>
      <c r="N65" s="80"/>
      <c r="O65" s="45"/>
      <c r="P65" s="45"/>
      <c r="Q65" s="45"/>
      <c r="R65" s="45"/>
      <c r="S65" s="45"/>
      <c r="T65" s="15"/>
      <c r="U65" s="45"/>
      <c r="V65" s="45"/>
      <c r="W65" s="45"/>
      <c r="X65" s="45"/>
      <c r="Y65" s="45"/>
      <c r="Z65" s="45"/>
      <c r="AA65" s="45"/>
      <c r="AB65" s="42"/>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c r="BI65" s="15"/>
      <c r="BJ65" s="15"/>
      <c r="BK65" s="15"/>
      <c r="BL65" s="15"/>
      <c r="BM65" s="15"/>
      <c r="BN65" s="15"/>
      <c r="BO65" s="15"/>
      <c r="BP65" s="15"/>
      <c r="BQ65" s="15"/>
      <c r="BR65" s="15"/>
      <c r="BS65" s="15"/>
      <c r="BT65" s="15"/>
      <c r="BU65" s="15"/>
      <c r="BV65" s="15"/>
      <c r="BW65" s="15"/>
      <c r="BX65" s="15"/>
      <c r="BY65" s="15"/>
      <c r="BZ65" s="15"/>
      <c r="CA65" s="15"/>
      <c r="CB65" s="15"/>
      <c r="CC65" s="15"/>
      <c r="CD65" s="15"/>
      <c r="CE65" s="15"/>
      <c r="CF65" s="15"/>
      <c r="CG65" s="15"/>
      <c r="CH65" s="15"/>
      <c r="CI65" s="15"/>
      <c r="CJ65" s="15"/>
      <c r="CK65" s="15"/>
      <c r="CL65" s="15"/>
      <c r="CM65" s="15"/>
      <c r="CN65" s="15"/>
      <c r="CO65" s="15"/>
      <c r="CP65" s="15"/>
      <c r="CQ65" s="15"/>
      <c r="CR65" s="15"/>
      <c r="CS65" s="15"/>
      <c r="CT65" s="15"/>
      <c r="CU65" s="15"/>
      <c r="CV65" s="15"/>
      <c r="CW65" s="15"/>
      <c r="CX65" s="15"/>
      <c r="CY65" s="15"/>
      <c r="CZ65" s="15"/>
      <c r="DA65" s="15"/>
      <c r="DB65" s="15"/>
      <c r="DC65" s="15"/>
      <c r="DD65" s="15"/>
      <c r="DE65" s="15"/>
      <c r="DF65" s="15"/>
      <c r="DG65" s="15"/>
      <c r="DH65" s="15"/>
      <c r="DI65" s="15"/>
      <c r="DJ65" s="15"/>
      <c r="DK65" s="15"/>
      <c r="DL65" s="15"/>
      <c r="DM65" s="15"/>
      <c r="DN65" s="15"/>
      <c r="DO65" s="15"/>
      <c r="DP65" s="15"/>
      <c r="DQ65" s="15"/>
      <c r="DR65" s="15"/>
      <c r="DS65" s="15"/>
      <c r="DT65" s="15"/>
      <c r="DU65" s="15"/>
      <c r="DV65" s="15"/>
      <c r="DW65" s="15"/>
      <c r="DX65" s="15"/>
      <c r="DY65" s="15"/>
      <c r="DZ65" s="15"/>
      <c r="EA65" s="15"/>
      <c r="EB65" s="15"/>
      <c r="EC65" s="15"/>
      <c r="ED65" s="15"/>
      <c r="EE65" s="15"/>
      <c r="EF65" s="15"/>
      <c r="EG65" s="15"/>
      <c r="EH65" s="15"/>
      <c r="EI65" s="15"/>
      <c r="EJ65" s="15"/>
      <c r="EK65" s="15"/>
      <c r="EL65" s="15"/>
      <c r="EM65" s="15"/>
      <c r="EN65" s="15"/>
      <c r="EO65" s="15"/>
      <c r="EP65" s="15"/>
      <c r="EQ65" s="15"/>
      <c r="ER65" s="15"/>
      <c r="ES65" s="15"/>
      <c r="ET65" s="15"/>
      <c r="EU65" s="15"/>
      <c r="EV65" s="15"/>
      <c r="EW65" s="15"/>
      <c r="EX65" s="15"/>
      <c r="EY65" s="15"/>
      <c r="EZ65" s="15"/>
      <c r="FA65" s="15"/>
      <c r="FB65" s="15"/>
      <c r="FC65" s="15"/>
      <c r="FD65" s="15"/>
      <c r="FE65" s="15"/>
      <c r="FF65" s="15"/>
      <c r="FG65" s="15"/>
      <c r="FH65" s="15"/>
      <c r="FI65" s="15"/>
      <c r="FJ65" s="15"/>
      <c r="FK65" s="15"/>
      <c r="FL65" s="15"/>
      <c r="FM65" s="15"/>
      <c r="FN65" s="15"/>
      <c r="FO65" s="15"/>
      <c r="FP65" s="15"/>
      <c r="FQ65" s="15"/>
      <c r="FR65" s="15"/>
      <c r="FS65" s="15"/>
      <c r="FT65" s="15"/>
      <c r="FU65" s="15"/>
      <c r="FV65" s="15"/>
      <c r="FW65" s="15"/>
      <c r="FX65" s="15"/>
      <c r="FY65" s="15"/>
      <c r="FZ65" s="15"/>
      <c r="GA65" s="15"/>
      <c r="GB65" s="15"/>
      <c r="GC65" s="15"/>
      <c r="GD65" s="15"/>
      <c r="GE65" s="15"/>
      <c r="GF65" s="15"/>
      <c r="GG65" s="15"/>
      <c r="GH65" s="15"/>
      <c r="GI65" s="15"/>
      <c r="GJ65" s="15"/>
      <c r="GK65" s="15"/>
      <c r="GL65" s="15"/>
      <c r="GM65" s="15"/>
      <c r="GN65" s="15"/>
      <c r="GO65" s="15"/>
      <c r="GP65" s="15"/>
      <c r="GQ65" s="15"/>
      <c r="GR65" s="15"/>
      <c r="GS65" s="15"/>
      <c r="GT65" s="15"/>
      <c r="GU65" s="15"/>
      <c r="GV65" s="15"/>
      <c r="GW65" s="15"/>
      <c r="GX65" s="15"/>
      <c r="GY65" s="15"/>
      <c r="GZ65" s="15"/>
      <c r="HA65" s="15"/>
      <c r="HB65" s="15"/>
      <c r="HC65" s="15"/>
      <c r="HD65" s="15"/>
      <c r="HE65" s="15"/>
      <c r="HF65" s="15"/>
      <c r="HG65" s="15"/>
      <c r="HH65" s="15"/>
      <c r="HI65" s="15"/>
      <c r="HJ65" s="15"/>
      <c r="HK65" s="15"/>
      <c r="HL65" s="15"/>
      <c r="HM65" s="15"/>
      <c r="HN65" s="15"/>
      <c r="HO65" s="15"/>
      <c r="HP65" s="15"/>
      <c r="HQ65" s="15"/>
      <c r="HR65" s="15"/>
      <c r="HS65" s="15"/>
      <c r="HT65" s="15"/>
      <c r="HU65" s="15"/>
      <c r="HV65" s="15"/>
    </row>
    <row r="66" spans="1:230" customFormat="1">
      <c r="A66" s="42"/>
      <c r="B66" s="45"/>
      <c r="C66" s="56"/>
      <c r="D66" s="56"/>
      <c r="E66" s="45"/>
      <c r="F66" s="45"/>
      <c r="G66" s="15"/>
      <c r="H66" s="15"/>
      <c r="I66" s="15"/>
      <c r="J66" s="15"/>
      <c r="K66" s="80"/>
      <c r="L66" s="80"/>
      <c r="M66" s="80"/>
      <c r="N66" s="80"/>
      <c r="O66" s="45"/>
      <c r="P66" s="56"/>
      <c r="Q66" s="56"/>
      <c r="R66" s="45"/>
      <c r="S66" s="45"/>
      <c r="T66" s="15"/>
      <c r="U66" s="15"/>
      <c r="V66" s="15"/>
      <c r="W66" s="15"/>
      <c r="X66" s="45"/>
      <c r="Y66" s="45"/>
      <c r="Z66" s="45"/>
      <c r="AA66" s="45"/>
      <c r="AB66" s="42"/>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c r="BI66" s="15"/>
      <c r="BJ66" s="15"/>
      <c r="BK66" s="15"/>
      <c r="BL66" s="15"/>
      <c r="BM66" s="15"/>
      <c r="BN66" s="15"/>
      <c r="BO66" s="15"/>
      <c r="BP66" s="15"/>
      <c r="BQ66" s="15"/>
      <c r="BR66" s="15"/>
      <c r="BS66" s="15"/>
      <c r="BT66" s="15"/>
      <c r="BU66" s="15"/>
      <c r="BV66" s="15"/>
      <c r="BW66" s="15"/>
      <c r="BX66" s="15"/>
      <c r="BY66" s="15"/>
      <c r="BZ66" s="15"/>
      <c r="CA66" s="15"/>
      <c r="CB66" s="15"/>
      <c r="CC66" s="15"/>
      <c r="CD66" s="15"/>
      <c r="CE66" s="15"/>
      <c r="CF66" s="15"/>
      <c r="CG66" s="15"/>
      <c r="CH66" s="15"/>
      <c r="CI66" s="15"/>
      <c r="CJ66" s="15"/>
      <c r="CK66" s="15"/>
      <c r="CL66" s="15"/>
      <c r="CM66" s="15"/>
      <c r="CN66" s="15"/>
      <c r="CO66" s="15"/>
      <c r="CP66" s="15"/>
      <c r="CQ66" s="15"/>
      <c r="CR66" s="15"/>
      <c r="CS66" s="15"/>
      <c r="CT66" s="15"/>
      <c r="CU66" s="15"/>
      <c r="CV66" s="15"/>
      <c r="CW66" s="15"/>
      <c r="CX66" s="15"/>
      <c r="CY66" s="15"/>
      <c r="CZ66" s="15"/>
      <c r="DA66" s="15"/>
      <c r="DB66" s="15"/>
      <c r="DC66" s="15"/>
      <c r="DD66" s="15"/>
      <c r="DE66" s="15"/>
      <c r="DF66" s="15"/>
      <c r="DG66" s="15"/>
      <c r="DH66" s="15"/>
      <c r="DI66" s="15"/>
      <c r="DJ66" s="15"/>
      <c r="DK66" s="15"/>
      <c r="DL66" s="15"/>
      <c r="DM66" s="15"/>
      <c r="DN66" s="15"/>
      <c r="DO66" s="15"/>
      <c r="DP66" s="15"/>
      <c r="DQ66" s="15"/>
      <c r="DR66" s="15"/>
      <c r="DS66" s="15"/>
      <c r="DT66" s="15"/>
      <c r="DU66" s="15"/>
      <c r="DV66" s="15"/>
      <c r="DW66" s="15"/>
      <c r="DX66" s="15"/>
      <c r="DY66" s="15"/>
      <c r="DZ66" s="15"/>
      <c r="EA66" s="15"/>
      <c r="EB66" s="15"/>
      <c r="EC66" s="15"/>
      <c r="ED66" s="15"/>
      <c r="EE66" s="15"/>
      <c r="EF66" s="15"/>
      <c r="EG66" s="15"/>
      <c r="EH66" s="15"/>
      <c r="EI66" s="15"/>
      <c r="EJ66" s="15"/>
      <c r="EK66" s="15"/>
      <c r="EL66" s="15"/>
      <c r="EM66" s="15"/>
      <c r="EN66" s="15"/>
      <c r="EO66" s="15"/>
      <c r="EP66" s="15"/>
      <c r="EQ66" s="15"/>
      <c r="ER66" s="15"/>
      <c r="ES66" s="15"/>
      <c r="ET66" s="15"/>
      <c r="EU66" s="15"/>
      <c r="EV66" s="15"/>
      <c r="EW66" s="15"/>
      <c r="EX66" s="15"/>
      <c r="EY66" s="15"/>
      <c r="EZ66" s="15"/>
      <c r="FA66" s="15"/>
      <c r="FB66" s="15"/>
      <c r="FC66" s="15"/>
      <c r="FD66" s="15"/>
      <c r="FE66" s="15"/>
      <c r="FF66" s="15"/>
      <c r="FG66" s="15"/>
      <c r="FH66" s="15"/>
      <c r="FI66" s="15"/>
      <c r="FJ66" s="15"/>
      <c r="FK66" s="15"/>
      <c r="FL66" s="15"/>
      <c r="FM66" s="15"/>
      <c r="FN66" s="15"/>
      <c r="FO66" s="15"/>
      <c r="FP66" s="15"/>
      <c r="FQ66" s="15"/>
      <c r="FR66" s="15"/>
      <c r="FS66" s="15"/>
      <c r="FT66" s="15"/>
      <c r="FU66" s="15"/>
      <c r="FV66" s="15"/>
      <c r="FW66" s="15"/>
      <c r="FX66" s="15"/>
      <c r="FY66" s="15"/>
      <c r="FZ66" s="15"/>
      <c r="GA66" s="15"/>
      <c r="GB66" s="15"/>
      <c r="GC66" s="15"/>
      <c r="GD66" s="15"/>
      <c r="GE66" s="15"/>
      <c r="GF66" s="15"/>
      <c r="GG66" s="15"/>
      <c r="GH66" s="15"/>
      <c r="GI66" s="15"/>
      <c r="GJ66" s="15"/>
      <c r="GK66" s="15"/>
      <c r="GL66" s="15"/>
      <c r="GM66" s="15"/>
      <c r="GN66" s="15"/>
      <c r="GO66" s="15"/>
      <c r="GP66" s="15"/>
      <c r="GQ66" s="15"/>
      <c r="GR66" s="15"/>
      <c r="GS66" s="15"/>
      <c r="GT66" s="15"/>
      <c r="GU66" s="15"/>
      <c r="GV66" s="15"/>
      <c r="GW66" s="15"/>
      <c r="GX66" s="15"/>
      <c r="GY66" s="15"/>
      <c r="GZ66" s="15"/>
      <c r="HA66" s="15"/>
      <c r="HB66" s="15"/>
      <c r="HC66" s="15"/>
      <c r="HD66" s="15"/>
      <c r="HE66" s="15"/>
      <c r="HF66" s="15"/>
      <c r="HG66" s="15"/>
      <c r="HH66" s="15"/>
      <c r="HI66" s="15"/>
      <c r="HJ66" s="15"/>
      <c r="HK66" s="15"/>
      <c r="HL66" s="15"/>
      <c r="HM66" s="15"/>
      <c r="HN66" s="15"/>
      <c r="HO66" s="15"/>
      <c r="HP66" s="15"/>
      <c r="HQ66" s="15"/>
      <c r="HR66" s="15"/>
      <c r="HS66" s="15"/>
      <c r="HT66" s="15"/>
      <c r="HU66" s="15"/>
      <c r="HV66" s="15"/>
    </row>
    <row r="67" spans="1:230" customFormat="1" ht="14.4" customHeight="1">
      <c r="A67" s="42"/>
      <c r="B67" s="45"/>
      <c r="C67" s="15"/>
      <c r="D67" s="15"/>
      <c r="E67" s="80"/>
      <c r="F67" s="80" t="s">
        <v>10</v>
      </c>
      <c r="G67" s="38"/>
      <c r="H67" s="291" t="str">
        <f>Obliczenia3!B48</f>
        <v>Wschód</v>
      </c>
      <c r="I67" s="291"/>
      <c r="J67" s="291"/>
      <c r="K67" s="291"/>
      <c r="L67" s="80"/>
      <c r="M67" s="80"/>
      <c r="N67" s="80"/>
      <c r="O67" s="45"/>
      <c r="P67" s="15"/>
      <c r="Q67" s="80" t="s">
        <v>10</v>
      </c>
      <c r="R67" s="15"/>
      <c r="S67" s="80"/>
      <c r="T67" s="291" t="str">
        <f>Obliczenia3!B47</f>
        <v>Północ</v>
      </c>
      <c r="U67" s="291"/>
      <c r="V67" s="291"/>
      <c r="W67" s="291"/>
      <c r="X67" s="291"/>
      <c r="Y67" s="45"/>
      <c r="Z67" s="45"/>
      <c r="AA67" s="45"/>
      <c r="AB67" s="42"/>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c r="BI67" s="15"/>
      <c r="BJ67" s="15"/>
      <c r="BK67" s="15"/>
      <c r="BL67" s="15"/>
      <c r="BM67" s="15"/>
      <c r="BN67" s="15"/>
      <c r="BO67" s="15"/>
      <c r="BP67" s="15"/>
      <c r="BQ67" s="15"/>
      <c r="BR67" s="15"/>
      <c r="BS67" s="15"/>
      <c r="BT67" s="15"/>
      <c r="BU67" s="15"/>
      <c r="BV67" s="15"/>
      <c r="BW67" s="15"/>
      <c r="BX67" s="15"/>
      <c r="BY67" s="15"/>
      <c r="BZ67" s="15"/>
      <c r="CA67" s="15"/>
      <c r="CB67" s="15"/>
      <c r="CC67" s="15"/>
      <c r="CD67" s="15"/>
      <c r="CE67" s="15"/>
      <c r="CF67" s="15"/>
      <c r="CG67" s="15"/>
      <c r="CH67" s="15"/>
      <c r="CI67" s="15"/>
      <c r="CJ67" s="15"/>
      <c r="CK67" s="15"/>
      <c r="CL67" s="15"/>
      <c r="CM67" s="15"/>
      <c r="CN67" s="15"/>
      <c r="CO67" s="15"/>
      <c r="CP67" s="15"/>
      <c r="CQ67" s="15"/>
      <c r="CR67" s="15"/>
      <c r="CS67" s="15"/>
      <c r="CT67" s="15"/>
      <c r="CU67" s="15"/>
      <c r="CV67" s="15"/>
      <c r="CW67" s="15"/>
      <c r="CX67" s="15"/>
      <c r="CY67" s="15"/>
      <c r="CZ67" s="15"/>
      <c r="DA67" s="15"/>
      <c r="DB67" s="15"/>
      <c r="DC67" s="15"/>
      <c r="DD67" s="15"/>
      <c r="DE67" s="15"/>
      <c r="DF67" s="15"/>
      <c r="DG67" s="15"/>
      <c r="DH67" s="15"/>
      <c r="DI67" s="15"/>
      <c r="DJ67" s="15"/>
      <c r="DK67" s="15"/>
      <c r="DL67" s="15"/>
      <c r="DM67" s="15"/>
      <c r="DN67" s="15"/>
      <c r="DO67" s="15"/>
      <c r="DP67" s="15"/>
      <c r="DQ67" s="15"/>
      <c r="DR67" s="15"/>
      <c r="DS67" s="15"/>
      <c r="DT67" s="15"/>
      <c r="DU67" s="15"/>
      <c r="DV67" s="15"/>
      <c r="DW67" s="15"/>
      <c r="DX67" s="15"/>
      <c r="DY67" s="15"/>
      <c r="DZ67" s="15"/>
      <c r="EA67" s="15"/>
      <c r="EB67" s="15"/>
      <c r="EC67" s="15"/>
      <c r="ED67" s="15"/>
      <c r="EE67" s="15"/>
      <c r="EF67" s="15"/>
      <c r="EG67" s="15"/>
      <c r="EH67" s="15"/>
      <c r="EI67" s="15"/>
      <c r="EJ67" s="15"/>
      <c r="EK67" s="15"/>
      <c r="EL67" s="15"/>
      <c r="EM67" s="15"/>
      <c r="EN67" s="15"/>
      <c r="EO67" s="15"/>
      <c r="EP67" s="15"/>
      <c r="EQ67" s="15"/>
      <c r="ER67" s="15"/>
      <c r="ES67" s="15"/>
      <c r="ET67" s="15"/>
      <c r="EU67" s="15"/>
      <c r="EV67" s="15"/>
      <c r="EW67" s="15"/>
      <c r="EX67" s="15"/>
      <c r="EY67" s="15"/>
      <c r="EZ67" s="15"/>
      <c r="FA67" s="15"/>
      <c r="FB67" s="15"/>
      <c r="FC67" s="15"/>
      <c r="FD67" s="15"/>
      <c r="FE67" s="15"/>
      <c r="FF67" s="15"/>
      <c r="FG67" s="15"/>
      <c r="FH67" s="15"/>
      <c r="FI67" s="15"/>
      <c r="FJ67" s="15"/>
      <c r="FK67" s="15"/>
      <c r="FL67" s="15"/>
      <c r="FM67" s="15"/>
      <c r="FN67" s="15"/>
      <c r="FO67" s="15"/>
      <c r="FP67" s="15"/>
      <c r="FQ67" s="15"/>
      <c r="FR67" s="15"/>
      <c r="FS67" s="15"/>
      <c r="FT67" s="15"/>
      <c r="FU67" s="15"/>
      <c r="FV67" s="15"/>
      <c r="FW67" s="15"/>
      <c r="FX67" s="15"/>
      <c r="FY67" s="15"/>
      <c r="FZ67" s="15"/>
      <c r="GA67" s="15"/>
      <c r="GB67" s="15"/>
      <c r="GC67" s="15"/>
      <c r="GD67" s="15"/>
      <c r="GE67" s="15"/>
      <c r="GF67" s="15"/>
      <c r="GG67" s="15"/>
      <c r="GH67" s="15"/>
      <c r="GI67" s="15"/>
      <c r="GJ67" s="15"/>
      <c r="GK67" s="15"/>
      <c r="GL67" s="15"/>
      <c r="GM67" s="15"/>
      <c r="GN67" s="15"/>
      <c r="GO67" s="15"/>
      <c r="GP67" s="15"/>
      <c r="GQ67" s="15"/>
      <c r="GR67" s="15"/>
      <c r="GS67" s="15"/>
      <c r="GT67" s="15"/>
      <c r="GU67" s="15"/>
      <c r="GV67" s="15"/>
      <c r="GW67" s="15"/>
      <c r="GX67" s="15"/>
      <c r="GY67" s="15"/>
      <c r="GZ67" s="15"/>
      <c r="HA67" s="15"/>
      <c r="HB67" s="15"/>
      <c r="HC67" s="15"/>
      <c r="HD67" s="15"/>
      <c r="HE67" s="15"/>
      <c r="HF67" s="15"/>
      <c r="HG67" s="15"/>
      <c r="HH67" s="15"/>
      <c r="HI67" s="15"/>
      <c r="HJ67" s="15"/>
      <c r="HK67" s="15"/>
      <c r="HL67" s="15"/>
      <c r="HM67" s="15"/>
      <c r="HN67" s="15"/>
      <c r="HO67" s="15"/>
      <c r="HP67" s="15"/>
      <c r="HQ67" s="15"/>
      <c r="HR67" s="15"/>
      <c r="HS67" s="15"/>
      <c r="HT67" s="15"/>
      <c r="HU67" s="15"/>
      <c r="HV67" s="15"/>
    </row>
    <row r="68" spans="1:230" customFormat="1" ht="14.4" customHeight="1">
      <c r="A68" s="42"/>
      <c r="B68" s="45"/>
      <c r="C68" s="123" t="str">
        <f>VLOOKUP(H67,lista_kierunki_swiata3,3,0)</f>
        <v>E</v>
      </c>
      <c r="D68" s="99"/>
      <c r="E68" s="102"/>
      <c r="F68" s="102"/>
      <c r="G68" s="103"/>
      <c r="H68" s="103"/>
      <c r="I68" s="103"/>
      <c r="J68" s="103"/>
      <c r="K68" s="52"/>
      <c r="L68" s="52"/>
      <c r="M68" s="80"/>
      <c r="N68" s="80"/>
      <c r="O68" s="122" t="str">
        <f>VLOOKUP(T67,lista_kierunki_swiata3,3,0)</f>
        <v>N</v>
      </c>
      <c r="P68" s="103"/>
      <c r="Q68" s="101"/>
      <c r="R68" s="102"/>
      <c r="S68" s="102"/>
      <c r="T68" s="103"/>
      <c r="U68" s="103"/>
      <c r="V68" s="103"/>
      <c r="W68" s="103"/>
      <c r="X68" s="102"/>
      <c r="Y68" s="102"/>
      <c r="Z68" s="102"/>
      <c r="AA68" s="45"/>
      <c r="AB68" s="42"/>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c r="BI68" s="15"/>
      <c r="BJ68" s="15"/>
      <c r="BK68" s="15"/>
      <c r="BL68" s="15"/>
      <c r="BM68" s="15"/>
      <c r="BN68" s="15"/>
      <c r="BO68" s="15"/>
      <c r="BP68" s="15"/>
      <c r="BQ68" s="15"/>
      <c r="BR68" s="15"/>
      <c r="BS68" s="15"/>
      <c r="BT68" s="15"/>
      <c r="BU68" s="15"/>
      <c r="BV68" s="15"/>
      <c r="BW68" s="15"/>
      <c r="BX68" s="15"/>
      <c r="BY68" s="15"/>
      <c r="BZ68" s="15"/>
      <c r="CA68" s="15"/>
      <c r="CB68" s="15"/>
      <c r="CC68" s="15"/>
      <c r="CD68" s="15"/>
      <c r="CE68" s="15"/>
      <c r="CF68" s="15"/>
      <c r="CG68" s="15"/>
      <c r="CH68" s="15"/>
      <c r="CI68" s="15"/>
      <c r="CJ68" s="15"/>
      <c r="CK68" s="15"/>
      <c r="CL68" s="15"/>
      <c r="CM68" s="15"/>
      <c r="CN68" s="15"/>
      <c r="CO68" s="15"/>
      <c r="CP68" s="15"/>
      <c r="CQ68" s="15"/>
      <c r="CR68" s="15"/>
      <c r="CS68" s="15"/>
      <c r="CT68" s="15"/>
      <c r="CU68" s="15"/>
      <c r="CV68" s="15"/>
      <c r="CW68" s="15"/>
      <c r="CX68" s="15"/>
      <c r="CY68" s="15"/>
      <c r="CZ68" s="15"/>
      <c r="DA68" s="15"/>
      <c r="DB68" s="15"/>
      <c r="DC68" s="15"/>
      <c r="DD68" s="15"/>
      <c r="DE68" s="15"/>
      <c r="DF68" s="15"/>
      <c r="DG68" s="15"/>
      <c r="DH68" s="15"/>
      <c r="DI68" s="15"/>
      <c r="DJ68" s="15"/>
      <c r="DK68" s="15"/>
      <c r="DL68" s="15"/>
      <c r="DM68" s="15"/>
      <c r="DN68" s="15"/>
      <c r="DO68" s="15"/>
      <c r="DP68" s="15"/>
      <c r="DQ68" s="15"/>
      <c r="DR68" s="15"/>
      <c r="DS68" s="15"/>
      <c r="DT68" s="15"/>
      <c r="DU68" s="15"/>
      <c r="DV68" s="15"/>
      <c r="DW68" s="15"/>
      <c r="DX68" s="15"/>
      <c r="DY68" s="15"/>
      <c r="DZ68" s="15"/>
      <c r="EA68" s="15"/>
      <c r="EB68" s="15"/>
      <c r="EC68" s="15"/>
      <c r="ED68" s="15"/>
      <c r="EE68" s="15"/>
      <c r="EF68" s="15"/>
      <c r="EG68" s="15"/>
      <c r="EH68" s="15"/>
      <c r="EI68" s="15"/>
      <c r="EJ68" s="15"/>
      <c r="EK68" s="15"/>
      <c r="EL68" s="15"/>
      <c r="EM68" s="15"/>
      <c r="EN68" s="15"/>
      <c r="EO68" s="15"/>
      <c r="EP68" s="15"/>
      <c r="EQ68" s="15"/>
      <c r="ER68" s="15"/>
      <c r="ES68" s="15"/>
      <c r="ET68" s="15"/>
      <c r="EU68" s="15"/>
      <c r="EV68" s="15"/>
      <c r="EW68" s="15"/>
      <c r="EX68" s="15"/>
      <c r="EY68" s="15"/>
      <c r="EZ68" s="15"/>
      <c r="FA68" s="15"/>
      <c r="FB68" s="15"/>
      <c r="FC68" s="15"/>
      <c r="FD68" s="15"/>
      <c r="FE68" s="15"/>
      <c r="FF68" s="15"/>
      <c r="FG68" s="15"/>
      <c r="FH68" s="15"/>
      <c r="FI68" s="15"/>
      <c r="FJ68" s="15"/>
      <c r="FK68" s="15"/>
      <c r="FL68" s="15"/>
      <c r="FM68" s="15"/>
      <c r="FN68" s="15"/>
      <c r="FO68" s="15"/>
      <c r="FP68" s="15"/>
      <c r="FQ68" s="15"/>
      <c r="FR68" s="15"/>
      <c r="FS68" s="15"/>
      <c r="FT68" s="15"/>
      <c r="FU68" s="15"/>
      <c r="FV68" s="15"/>
      <c r="FW68" s="15"/>
      <c r="FX68" s="15"/>
      <c r="FY68" s="15"/>
      <c r="FZ68" s="15"/>
      <c r="GA68" s="15"/>
      <c r="GB68" s="15"/>
      <c r="GC68" s="15"/>
      <c r="GD68" s="15"/>
      <c r="GE68" s="15"/>
      <c r="GF68" s="15"/>
      <c r="GG68" s="15"/>
      <c r="GH68" s="15"/>
      <c r="GI68" s="15"/>
      <c r="GJ68" s="15"/>
      <c r="GK68" s="15"/>
      <c r="GL68" s="15"/>
      <c r="GM68" s="15"/>
      <c r="GN68" s="15"/>
      <c r="GO68" s="15"/>
      <c r="GP68" s="15"/>
      <c r="GQ68" s="15"/>
      <c r="GR68" s="15"/>
      <c r="GS68" s="15"/>
      <c r="GT68" s="15"/>
      <c r="GU68" s="15"/>
      <c r="GV68" s="15"/>
      <c r="GW68" s="15"/>
      <c r="GX68" s="15"/>
      <c r="GY68" s="15"/>
      <c r="GZ68" s="15"/>
      <c r="HA68" s="15"/>
      <c r="HB68" s="15"/>
      <c r="HC68" s="15"/>
      <c r="HD68" s="15"/>
      <c r="HE68" s="15"/>
      <c r="HF68" s="15"/>
      <c r="HG68" s="15"/>
      <c r="HH68" s="15"/>
      <c r="HI68" s="15"/>
      <c r="HJ68" s="15"/>
      <c r="HK68" s="15"/>
      <c r="HL68" s="15"/>
      <c r="HM68" s="15"/>
      <c r="HN68" s="15"/>
      <c r="HO68" s="15"/>
      <c r="HP68" s="15"/>
      <c r="HQ68" s="15"/>
      <c r="HR68" s="15"/>
      <c r="HS68" s="15"/>
      <c r="HT68" s="15"/>
      <c r="HU68" s="15"/>
      <c r="HV68" s="15"/>
    </row>
    <row r="69" spans="1:230" customFormat="1">
      <c r="A69" s="42"/>
      <c r="B69" s="45"/>
      <c r="C69" s="15"/>
      <c r="D69" s="100"/>
      <c r="E69" s="100"/>
      <c r="F69" s="45"/>
      <c r="G69" s="15"/>
      <c r="H69" s="15"/>
      <c r="I69" s="15"/>
      <c r="J69" s="17"/>
      <c r="K69" s="80"/>
      <c r="L69" s="80"/>
      <c r="M69" s="80"/>
      <c r="N69" s="80"/>
      <c r="O69" s="15"/>
      <c r="P69" s="15"/>
      <c r="Q69" s="100"/>
      <c r="R69" s="100"/>
      <c r="S69" s="45"/>
      <c r="T69" s="15"/>
      <c r="U69" s="15"/>
      <c r="V69" s="15"/>
      <c r="W69" s="15"/>
      <c r="X69" s="45"/>
      <c r="Y69" s="45"/>
      <c r="Z69" s="45"/>
      <c r="AA69" s="45"/>
      <c r="AB69" s="42"/>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c r="BI69" s="15"/>
      <c r="BJ69" s="15"/>
      <c r="BK69" s="15"/>
      <c r="BL69" s="15"/>
      <c r="BM69" s="15"/>
      <c r="BN69" s="15"/>
      <c r="BO69" s="15"/>
      <c r="BP69" s="15"/>
      <c r="BQ69" s="15"/>
      <c r="BR69" s="15"/>
      <c r="BS69" s="15"/>
      <c r="BT69" s="15"/>
      <c r="BU69" s="15"/>
      <c r="BV69" s="15"/>
      <c r="BW69" s="15"/>
      <c r="BX69" s="15"/>
      <c r="BY69" s="15"/>
      <c r="BZ69" s="15"/>
      <c r="CA69" s="15"/>
      <c r="CB69" s="15"/>
      <c r="CC69" s="15"/>
      <c r="CD69" s="15"/>
      <c r="CE69" s="15"/>
      <c r="CF69" s="15"/>
      <c r="CG69" s="15"/>
      <c r="CH69" s="15"/>
      <c r="CI69" s="15"/>
      <c r="CJ69" s="15"/>
      <c r="CK69" s="15"/>
      <c r="CL69" s="15"/>
      <c r="CM69" s="15"/>
      <c r="CN69" s="15"/>
      <c r="CO69" s="15"/>
      <c r="CP69" s="15"/>
      <c r="CQ69" s="15"/>
      <c r="CR69" s="15"/>
      <c r="CS69" s="15"/>
      <c r="CT69" s="15"/>
      <c r="CU69" s="15"/>
      <c r="CV69" s="15"/>
      <c r="CW69" s="15"/>
      <c r="CX69" s="15"/>
      <c r="CY69" s="15"/>
      <c r="CZ69" s="15"/>
      <c r="DA69" s="15"/>
      <c r="DB69" s="15"/>
      <c r="DC69" s="15"/>
      <c r="DD69" s="15"/>
      <c r="DE69" s="15"/>
      <c r="DF69" s="15"/>
      <c r="DG69" s="15"/>
      <c r="DH69" s="15"/>
      <c r="DI69" s="15"/>
      <c r="DJ69" s="15"/>
      <c r="DK69" s="15"/>
      <c r="DL69" s="15"/>
      <c r="DM69" s="15"/>
      <c r="DN69" s="15"/>
      <c r="DO69" s="15"/>
      <c r="DP69" s="15"/>
      <c r="DQ69" s="15"/>
      <c r="DR69" s="15"/>
      <c r="DS69" s="15"/>
      <c r="DT69" s="15"/>
      <c r="DU69" s="15"/>
      <c r="DV69" s="15"/>
      <c r="DW69" s="15"/>
      <c r="DX69" s="15"/>
      <c r="DY69" s="15"/>
      <c r="DZ69" s="15"/>
      <c r="EA69" s="15"/>
      <c r="EB69" s="15"/>
      <c r="EC69" s="15"/>
      <c r="ED69" s="15"/>
      <c r="EE69" s="15"/>
      <c r="EF69" s="15"/>
      <c r="EG69" s="15"/>
      <c r="EH69" s="15"/>
      <c r="EI69" s="15"/>
      <c r="EJ69" s="15"/>
      <c r="EK69" s="15"/>
      <c r="EL69" s="15"/>
      <c r="EM69" s="15"/>
      <c r="EN69" s="15"/>
      <c r="EO69" s="15"/>
      <c r="EP69" s="15"/>
      <c r="EQ69" s="15"/>
      <c r="ER69" s="15"/>
      <c r="ES69" s="15"/>
      <c r="ET69" s="15"/>
      <c r="EU69" s="15"/>
      <c r="EV69" s="15"/>
      <c r="EW69" s="15"/>
      <c r="EX69" s="15"/>
      <c r="EY69" s="15"/>
      <c r="EZ69" s="15"/>
      <c r="FA69" s="15"/>
      <c r="FB69" s="15"/>
      <c r="FC69" s="15"/>
      <c r="FD69" s="15"/>
      <c r="FE69" s="15"/>
      <c r="FF69" s="15"/>
      <c r="FG69" s="15"/>
      <c r="FH69" s="15"/>
      <c r="FI69" s="15"/>
      <c r="FJ69" s="15"/>
      <c r="FK69" s="15"/>
      <c r="FL69" s="15"/>
      <c r="FM69" s="15"/>
      <c r="FN69" s="15"/>
      <c r="FO69" s="15"/>
      <c r="FP69" s="15"/>
      <c r="FQ69" s="15"/>
      <c r="FR69" s="15"/>
      <c r="FS69" s="15"/>
      <c r="FT69" s="15"/>
      <c r="FU69" s="15"/>
      <c r="FV69" s="15"/>
      <c r="FW69" s="15"/>
      <c r="FX69" s="15"/>
      <c r="FY69" s="15"/>
      <c r="FZ69" s="15"/>
      <c r="GA69" s="15"/>
      <c r="GB69" s="15"/>
      <c r="GC69" s="15"/>
      <c r="GD69" s="15"/>
      <c r="GE69" s="15"/>
      <c r="GF69" s="15"/>
      <c r="GG69" s="15"/>
      <c r="GH69" s="15"/>
      <c r="GI69" s="15"/>
      <c r="GJ69" s="15"/>
      <c r="GK69" s="15"/>
      <c r="GL69" s="15"/>
      <c r="GM69" s="15"/>
      <c r="GN69" s="15"/>
      <c r="GO69" s="15"/>
      <c r="GP69" s="15"/>
      <c r="GQ69" s="15"/>
      <c r="GR69" s="15"/>
      <c r="GS69" s="15"/>
      <c r="GT69" s="15"/>
      <c r="GU69" s="15"/>
      <c r="GV69" s="15"/>
      <c r="GW69" s="15"/>
      <c r="GX69" s="15"/>
      <c r="GY69" s="15"/>
      <c r="GZ69" s="15"/>
      <c r="HA69" s="15"/>
      <c r="HB69" s="15"/>
      <c r="HC69" s="15"/>
      <c r="HD69" s="15"/>
      <c r="HE69" s="15"/>
      <c r="HF69" s="15"/>
      <c r="HG69" s="15"/>
      <c r="HH69" s="15"/>
      <c r="HI69" s="15"/>
      <c r="HJ69" s="15"/>
      <c r="HK69" s="15"/>
      <c r="HL69" s="15"/>
      <c r="HM69" s="15"/>
      <c r="HN69" s="15"/>
      <c r="HO69" s="15"/>
      <c r="HP69" s="15"/>
      <c r="HQ69" s="15"/>
      <c r="HR69" s="15"/>
      <c r="HS69" s="15"/>
      <c r="HT69" s="15"/>
      <c r="HU69" s="15"/>
      <c r="HV69" s="15"/>
    </row>
    <row r="70" spans="1:230" customFormat="1" ht="14.4" customHeight="1">
      <c r="A70" s="42"/>
      <c r="B70" s="45"/>
      <c r="C70" s="17"/>
      <c r="D70" s="100"/>
      <c r="E70" s="100"/>
      <c r="F70" s="80" t="s">
        <v>515</v>
      </c>
      <c r="G70" s="16"/>
      <c r="H70" s="292" t="s">
        <v>472</v>
      </c>
      <c r="I70" s="292"/>
      <c r="J70" s="292"/>
      <c r="K70" s="292"/>
      <c r="L70" s="80"/>
      <c r="M70" s="80"/>
      <c r="N70" s="80"/>
      <c r="O70" s="15"/>
      <c r="P70" s="15"/>
      <c r="Q70" s="80" t="s">
        <v>515</v>
      </c>
      <c r="R70" s="100"/>
      <c r="S70" s="15"/>
      <c r="T70" s="292" t="s">
        <v>472</v>
      </c>
      <c r="U70" s="292"/>
      <c r="V70" s="292"/>
      <c r="W70" s="292"/>
      <c r="X70" s="292"/>
      <c r="Y70" s="45"/>
      <c r="Z70" s="45"/>
      <c r="AA70" s="45"/>
      <c r="AB70" s="42"/>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c r="BI70" s="15"/>
      <c r="BJ70" s="15"/>
      <c r="BK70" s="15"/>
      <c r="BL70" s="15"/>
      <c r="BM70" s="15"/>
      <c r="BN70" s="15"/>
      <c r="BO70" s="15"/>
      <c r="BP70" s="15"/>
      <c r="BQ70" s="15"/>
      <c r="BR70" s="15"/>
      <c r="BS70" s="15"/>
      <c r="BT70" s="15"/>
      <c r="BU70" s="15"/>
      <c r="BV70" s="15"/>
      <c r="BW70" s="15"/>
      <c r="BX70" s="15"/>
      <c r="BY70" s="15"/>
      <c r="BZ70" s="15"/>
      <c r="CA70" s="15"/>
      <c r="CB70" s="15"/>
      <c r="CC70" s="15"/>
      <c r="CD70" s="15"/>
      <c r="CE70" s="15"/>
      <c r="CF70" s="15"/>
      <c r="CG70" s="15"/>
      <c r="CH70" s="15"/>
      <c r="CI70" s="15"/>
      <c r="CJ70" s="15"/>
      <c r="CK70" s="15"/>
      <c r="CL70" s="15"/>
      <c r="CM70" s="15"/>
      <c r="CN70" s="15"/>
      <c r="CO70" s="15"/>
      <c r="CP70" s="15"/>
      <c r="CQ70" s="15"/>
      <c r="CR70" s="15"/>
      <c r="CS70" s="15"/>
      <c r="CT70" s="15"/>
      <c r="CU70" s="15"/>
      <c r="CV70" s="15"/>
      <c r="CW70" s="15"/>
      <c r="CX70" s="15"/>
      <c r="CY70" s="15"/>
      <c r="CZ70" s="15"/>
      <c r="DA70" s="15"/>
      <c r="DB70" s="15"/>
      <c r="DC70" s="15"/>
      <c r="DD70" s="15"/>
      <c r="DE70" s="15"/>
      <c r="DF70" s="15"/>
      <c r="DG70" s="15"/>
      <c r="DH70" s="15"/>
      <c r="DI70" s="15"/>
      <c r="DJ70" s="15"/>
      <c r="DK70" s="15"/>
      <c r="DL70" s="15"/>
      <c r="DM70" s="15"/>
      <c r="DN70" s="15"/>
      <c r="DO70" s="15"/>
      <c r="DP70" s="15"/>
      <c r="DQ70" s="15"/>
      <c r="DR70" s="15"/>
      <c r="DS70" s="15"/>
      <c r="DT70" s="15"/>
      <c r="DU70" s="15"/>
      <c r="DV70" s="15"/>
      <c r="DW70" s="15"/>
      <c r="DX70" s="15"/>
      <c r="DY70" s="15"/>
      <c r="DZ70" s="15"/>
      <c r="EA70" s="15"/>
      <c r="EB70" s="15"/>
      <c r="EC70" s="15"/>
      <c r="ED70" s="15"/>
      <c r="EE70" s="15"/>
      <c r="EF70" s="15"/>
      <c r="EG70" s="15"/>
      <c r="EH70" s="15"/>
      <c r="EI70" s="15"/>
      <c r="EJ70" s="15"/>
      <c r="EK70" s="15"/>
      <c r="EL70" s="15"/>
      <c r="EM70" s="15"/>
      <c r="EN70" s="15"/>
      <c r="EO70" s="15"/>
      <c r="EP70" s="15"/>
      <c r="EQ70" s="15"/>
      <c r="ER70" s="15"/>
      <c r="ES70" s="15"/>
      <c r="ET70" s="15"/>
      <c r="EU70" s="15"/>
      <c r="EV70" s="15"/>
      <c r="EW70" s="15"/>
      <c r="EX70" s="15"/>
      <c r="EY70" s="15"/>
      <c r="EZ70" s="15"/>
      <c r="FA70" s="15"/>
      <c r="FB70" s="15"/>
      <c r="FC70" s="15"/>
      <c r="FD70" s="15"/>
      <c r="FE70" s="15"/>
      <c r="FF70" s="15"/>
      <c r="FG70" s="15"/>
      <c r="FH70" s="15"/>
      <c r="FI70" s="15"/>
      <c r="FJ70" s="15"/>
      <c r="FK70" s="15"/>
      <c r="FL70" s="15"/>
      <c r="FM70" s="15"/>
      <c r="FN70" s="15"/>
      <c r="FO70" s="15"/>
      <c r="FP70" s="15"/>
      <c r="FQ70" s="15"/>
      <c r="FR70" s="15"/>
      <c r="FS70" s="15"/>
      <c r="FT70" s="15"/>
      <c r="FU70" s="15"/>
      <c r="FV70" s="15"/>
      <c r="FW70" s="15"/>
      <c r="FX70" s="15"/>
      <c r="FY70" s="15"/>
      <c r="FZ70" s="15"/>
      <c r="GA70" s="15"/>
      <c r="GB70" s="15"/>
      <c r="GC70" s="15"/>
      <c r="GD70" s="15"/>
      <c r="GE70" s="15"/>
      <c r="GF70" s="15"/>
      <c r="GG70" s="15"/>
      <c r="GH70" s="15"/>
      <c r="GI70" s="15"/>
      <c r="GJ70" s="15"/>
      <c r="GK70" s="15"/>
      <c r="GL70" s="15"/>
      <c r="GM70" s="15"/>
      <c r="GN70" s="15"/>
      <c r="GO70" s="15"/>
      <c r="GP70" s="15"/>
      <c r="GQ70" s="15"/>
      <c r="GR70" s="15"/>
      <c r="GS70" s="15"/>
      <c r="GT70" s="15"/>
      <c r="GU70" s="15"/>
      <c r="GV70" s="15"/>
      <c r="GW70" s="15"/>
      <c r="GX70" s="15"/>
      <c r="GY70" s="15"/>
      <c r="GZ70" s="15"/>
      <c r="HA70" s="15"/>
      <c r="HB70" s="15"/>
      <c r="HC70" s="15"/>
      <c r="HD70" s="15"/>
      <c r="HE70" s="15"/>
      <c r="HF70" s="15"/>
      <c r="HG70" s="15"/>
      <c r="HH70" s="15"/>
      <c r="HI70" s="15"/>
      <c r="HJ70" s="15"/>
      <c r="HK70" s="15"/>
      <c r="HL70" s="15"/>
      <c r="HM70" s="15"/>
      <c r="HN70" s="15"/>
      <c r="HO70" s="15"/>
      <c r="HP70" s="15"/>
      <c r="HQ70" s="15"/>
      <c r="HR70" s="15"/>
      <c r="HS70" s="15"/>
      <c r="HT70" s="15"/>
      <c r="HU70" s="15"/>
      <c r="HV70" s="15"/>
    </row>
    <row r="71" spans="1:230" customFormat="1" ht="14.4" customHeight="1">
      <c r="A71" s="42"/>
      <c r="B71" s="45"/>
      <c r="C71" s="17"/>
      <c r="D71" s="100"/>
      <c r="E71" s="100"/>
      <c r="F71" s="80"/>
      <c r="G71" s="16"/>
      <c r="H71" s="15"/>
      <c r="I71" s="96"/>
      <c r="J71" s="17"/>
      <c r="K71" s="80"/>
      <c r="L71" s="80"/>
      <c r="M71" s="80"/>
      <c r="N71" s="80"/>
      <c r="O71" s="45"/>
      <c r="P71" s="15"/>
      <c r="Q71" s="80"/>
      <c r="R71" s="100"/>
      <c r="S71" s="100"/>
      <c r="T71" s="100"/>
      <c r="U71" s="15"/>
      <c r="V71" s="96"/>
      <c r="W71" s="15"/>
      <c r="X71" s="45"/>
      <c r="Y71" s="45"/>
      <c r="Z71" s="45"/>
      <c r="AA71" s="45"/>
      <c r="AB71" s="42"/>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c r="BI71" s="15"/>
      <c r="BJ71" s="15"/>
      <c r="BK71" s="15"/>
      <c r="BL71" s="15"/>
      <c r="BM71" s="15"/>
      <c r="BN71" s="15"/>
      <c r="BO71" s="15"/>
      <c r="BP71" s="15"/>
      <c r="BQ71" s="15"/>
      <c r="BR71" s="15"/>
      <c r="BS71" s="15"/>
      <c r="BT71" s="15"/>
      <c r="BU71" s="15"/>
      <c r="BV71" s="15"/>
      <c r="BW71" s="15"/>
      <c r="BX71" s="15"/>
      <c r="BY71" s="15"/>
      <c r="BZ71" s="15"/>
      <c r="CA71" s="15"/>
      <c r="CB71" s="15"/>
      <c r="CC71" s="15"/>
      <c r="CD71" s="15"/>
      <c r="CE71" s="15"/>
      <c r="CF71" s="15"/>
      <c r="CG71" s="15"/>
      <c r="CH71" s="15"/>
      <c r="CI71" s="15"/>
      <c r="CJ71" s="15"/>
      <c r="CK71" s="15"/>
      <c r="CL71" s="15"/>
      <c r="CM71" s="15"/>
      <c r="CN71" s="15"/>
      <c r="CO71" s="15"/>
      <c r="CP71" s="15"/>
      <c r="CQ71" s="15"/>
      <c r="CR71" s="15"/>
      <c r="CS71" s="15"/>
      <c r="CT71" s="15"/>
      <c r="CU71" s="15"/>
      <c r="CV71" s="15"/>
      <c r="CW71" s="15"/>
      <c r="CX71" s="15"/>
      <c r="CY71" s="15"/>
      <c r="CZ71" s="15"/>
      <c r="DA71" s="15"/>
      <c r="DB71" s="15"/>
      <c r="DC71" s="15"/>
      <c r="DD71" s="15"/>
      <c r="DE71" s="15"/>
      <c r="DF71" s="15"/>
      <c r="DG71" s="15"/>
      <c r="DH71" s="15"/>
      <c r="DI71" s="15"/>
      <c r="DJ71" s="15"/>
      <c r="DK71" s="15"/>
      <c r="DL71" s="15"/>
      <c r="DM71" s="15"/>
      <c r="DN71" s="15"/>
      <c r="DO71" s="15"/>
      <c r="DP71" s="15"/>
      <c r="DQ71" s="15"/>
      <c r="DR71" s="15"/>
      <c r="DS71" s="15"/>
      <c r="DT71" s="15"/>
      <c r="DU71" s="15"/>
      <c r="DV71" s="15"/>
      <c r="DW71" s="15"/>
      <c r="DX71" s="15"/>
      <c r="DY71" s="15"/>
      <c r="DZ71" s="15"/>
      <c r="EA71" s="15"/>
      <c r="EB71" s="15"/>
      <c r="EC71" s="15"/>
      <c r="ED71" s="15"/>
      <c r="EE71" s="15"/>
      <c r="EF71" s="15"/>
      <c r="EG71" s="15"/>
      <c r="EH71" s="15"/>
      <c r="EI71" s="15"/>
      <c r="EJ71" s="15"/>
      <c r="EK71" s="15"/>
      <c r="EL71" s="15"/>
      <c r="EM71" s="15"/>
      <c r="EN71" s="15"/>
      <c r="EO71" s="15"/>
      <c r="EP71" s="15"/>
      <c r="EQ71" s="15"/>
      <c r="ER71" s="15"/>
      <c r="ES71" s="15"/>
      <c r="ET71" s="15"/>
      <c r="EU71" s="15"/>
      <c r="EV71" s="15"/>
      <c r="EW71" s="15"/>
      <c r="EX71" s="15"/>
      <c r="EY71" s="15"/>
      <c r="EZ71" s="15"/>
      <c r="FA71" s="15"/>
      <c r="FB71" s="15"/>
      <c r="FC71" s="15"/>
      <c r="FD71" s="15"/>
      <c r="FE71" s="15"/>
      <c r="FF71" s="15"/>
      <c r="FG71" s="15"/>
      <c r="FH71" s="15"/>
      <c r="FI71" s="15"/>
      <c r="FJ71" s="15"/>
      <c r="FK71" s="15"/>
      <c r="FL71" s="15"/>
      <c r="FM71" s="15"/>
      <c r="FN71" s="15"/>
      <c r="FO71" s="15"/>
      <c r="FP71" s="15"/>
      <c r="FQ71" s="15"/>
      <c r="FR71" s="15"/>
      <c r="FS71" s="15"/>
      <c r="FT71" s="15"/>
      <c r="FU71" s="15"/>
      <c r="FV71" s="15"/>
      <c r="FW71" s="15"/>
      <c r="FX71" s="15"/>
      <c r="FY71" s="15"/>
      <c r="FZ71" s="15"/>
      <c r="GA71" s="15"/>
      <c r="GB71" s="15"/>
      <c r="GC71" s="15"/>
      <c r="GD71" s="15"/>
      <c r="GE71" s="15"/>
      <c r="GF71" s="15"/>
      <c r="GG71" s="15"/>
      <c r="GH71" s="15"/>
      <c r="GI71" s="15"/>
      <c r="GJ71" s="15"/>
      <c r="GK71" s="15"/>
      <c r="GL71" s="15"/>
      <c r="GM71" s="15"/>
      <c r="GN71" s="15"/>
      <c r="GO71" s="15"/>
      <c r="GP71" s="15"/>
      <c r="GQ71" s="15"/>
      <c r="GR71" s="15"/>
      <c r="GS71" s="15"/>
      <c r="GT71" s="15"/>
      <c r="GU71" s="15"/>
      <c r="GV71" s="15"/>
      <c r="GW71" s="15"/>
      <c r="GX71" s="15"/>
      <c r="GY71" s="15"/>
      <c r="GZ71" s="15"/>
      <c r="HA71" s="15"/>
      <c r="HB71" s="15"/>
      <c r="HC71" s="15"/>
      <c r="HD71" s="15"/>
      <c r="HE71" s="15"/>
      <c r="HF71" s="15"/>
      <c r="HG71" s="15"/>
      <c r="HH71" s="15"/>
      <c r="HI71" s="15"/>
      <c r="HJ71" s="15"/>
      <c r="HK71" s="15"/>
      <c r="HL71" s="15"/>
      <c r="HM71" s="15"/>
      <c r="HN71" s="15"/>
      <c r="HO71" s="15"/>
      <c r="HP71" s="15"/>
      <c r="HQ71" s="15"/>
      <c r="HR71" s="15"/>
      <c r="HS71" s="15"/>
      <c r="HT71" s="15"/>
      <c r="HU71" s="15"/>
      <c r="HV71" s="15"/>
    </row>
    <row r="72" spans="1:230" customFormat="1" ht="14.4" customHeight="1">
      <c r="A72" s="42"/>
      <c r="B72" s="45"/>
      <c r="C72" s="15"/>
      <c r="D72" s="100"/>
      <c r="E72" s="100"/>
      <c r="F72" s="80" t="s">
        <v>516</v>
      </c>
      <c r="G72" s="16"/>
      <c r="H72" s="104" t="s">
        <v>3</v>
      </c>
      <c r="I72" s="15"/>
      <c r="J72" s="290">
        <f>W48</f>
        <v>3</v>
      </c>
      <c r="K72" s="290"/>
      <c r="L72" s="117" t="s">
        <v>7</v>
      </c>
      <c r="M72" s="80"/>
      <c r="N72" s="80"/>
      <c r="O72" s="45"/>
      <c r="P72" s="15"/>
      <c r="Q72" s="80" t="s">
        <v>516</v>
      </c>
      <c r="R72" s="100"/>
      <c r="S72" s="15"/>
      <c r="T72" s="104" t="s">
        <v>3</v>
      </c>
      <c r="U72" s="15"/>
      <c r="V72" s="15"/>
      <c r="W72" s="290">
        <f>J48</f>
        <v>3.5</v>
      </c>
      <c r="X72" s="290"/>
      <c r="Y72" s="107" t="s">
        <v>7</v>
      </c>
      <c r="Z72" s="107"/>
      <c r="AA72" s="45"/>
      <c r="AB72" s="42"/>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c r="BI72" s="15"/>
      <c r="BJ72" s="15"/>
      <c r="BK72" s="15"/>
      <c r="BL72" s="15"/>
      <c r="BM72" s="15"/>
      <c r="BN72" s="15"/>
      <c r="BO72" s="15"/>
      <c r="BP72" s="15"/>
      <c r="BQ72" s="15"/>
      <c r="BR72" s="15"/>
      <c r="BS72" s="15"/>
      <c r="BT72" s="15"/>
      <c r="BU72" s="15"/>
      <c r="BV72" s="15"/>
      <c r="BW72" s="15"/>
      <c r="BX72" s="15"/>
      <c r="BY72" s="15"/>
      <c r="BZ72" s="15"/>
      <c r="CA72" s="15"/>
      <c r="CB72" s="15"/>
      <c r="CC72" s="15"/>
      <c r="CD72" s="15"/>
      <c r="CE72" s="15"/>
      <c r="CF72" s="15"/>
      <c r="CG72" s="15"/>
      <c r="CH72" s="15"/>
      <c r="CI72" s="15"/>
      <c r="CJ72" s="15"/>
      <c r="CK72" s="15"/>
      <c r="CL72" s="15"/>
      <c r="CM72" s="15"/>
      <c r="CN72" s="15"/>
      <c r="CO72" s="15"/>
      <c r="CP72" s="15"/>
      <c r="CQ72" s="15"/>
      <c r="CR72" s="15"/>
      <c r="CS72" s="15"/>
      <c r="CT72" s="15"/>
      <c r="CU72" s="15"/>
      <c r="CV72" s="15"/>
      <c r="CW72" s="15"/>
      <c r="CX72" s="15"/>
      <c r="CY72" s="15"/>
      <c r="CZ72" s="15"/>
      <c r="DA72" s="15"/>
      <c r="DB72" s="15"/>
      <c r="DC72" s="15"/>
      <c r="DD72" s="15"/>
      <c r="DE72" s="15"/>
      <c r="DF72" s="15"/>
      <c r="DG72" s="15"/>
      <c r="DH72" s="15"/>
      <c r="DI72" s="15"/>
      <c r="DJ72" s="15"/>
      <c r="DK72" s="15"/>
      <c r="DL72" s="15"/>
      <c r="DM72" s="15"/>
      <c r="DN72" s="15"/>
      <c r="DO72" s="15"/>
      <c r="DP72" s="15"/>
      <c r="DQ72" s="15"/>
      <c r="DR72" s="15"/>
      <c r="DS72" s="15"/>
      <c r="DT72" s="15"/>
      <c r="DU72" s="15"/>
      <c r="DV72" s="15"/>
      <c r="DW72" s="15"/>
      <c r="DX72" s="15"/>
      <c r="DY72" s="15"/>
      <c r="DZ72" s="15"/>
      <c r="EA72" s="15"/>
      <c r="EB72" s="15"/>
      <c r="EC72" s="15"/>
      <c r="ED72" s="15"/>
      <c r="EE72" s="15"/>
      <c r="EF72" s="15"/>
      <c r="EG72" s="15"/>
      <c r="EH72" s="15"/>
      <c r="EI72" s="15"/>
      <c r="EJ72" s="15"/>
      <c r="EK72" s="15"/>
      <c r="EL72" s="15"/>
      <c r="EM72" s="15"/>
      <c r="EN72" s="15"/>
      <c r="EO72" s="15"/>
      <c r="EP72" s="15"/>
      <c r="EQ72" s="15"/>
      <c r="ER72" s="15"/>
      <c r="ES72" s="15"/>
      <c r="ET72" s="15"/>
      <c r="EU72" s="15"/>
      <c r="EV72" s="15"/>
      <c r="EW72" s="15"/>
      <c r="EX72" s="15"/>
      <c r="EY72" s="15"/>
      <c r="EZ72" s="15"/>
      <c r="FA72" s="15"/>
      <c r="FB72" s="15"/>
      <c r="FC72" s="15"/>
      <c r="FD72" s="15"/>
      <c r="FE72" s="15"/>
      <c r="FF72" s="15"/>
      <c r="FG72" s="15"/>
      <c r="FH72" s="15"/>
      <c r="FI72" s="15"/>
      <c r="FJ72" s="15"/>
      <c r="FK72" s="15"/>
      <c r="FL72" s="15"/>
      <c r="FM72" s="15"/>
      <c r="FN72" s="15"/>
      <c r="FO72" s="15"/>
      <c r="FP72" s="15"/>
      <c r="FQ72" s="15"/>
      <c r="FR72" s="15"/>
      <c r="FS72" s="15"/>
      <c r="FT72" s="15"/>
      <c r="FU72" s="15"/>
      <c r="FV72" s="15"/>
      <c r="FW72" s="15"/>
      <c r="FX72" s="15"/>
      <c r="FY72" s="15"/>
      <c r="FZ72" s="15"/>
      <c r="GA72" s="15"/>
      <c r="GB72" s="15"/>
      <c r="GC72" s="15"/>
      <c r="GD72" s="15"/>
      <c r="GE72" s="15"/>
      <c r="GF72" s="15"/>
      <c r="GG72" s="15"/>
      <c r="GH72" s="15"/>
      <c r="GI72" s="15"/>
      <c r="GJ72" s="15"/>
      <c r="GK72" s="15"/>
      <c r="GL72" s="15"/>
      <c r="GM72" s="15"/>
      <c r="GN72" s="15"/>
      <c r="GO72" s="15"/>
      <c r="GP72" s="15"/>
      <c r="GQ72" s="15"/>
      <c r="GR72" s="15"/>
      <c r="GS72" s="15"/>
      <c r="GT72" s="15"/>
      <c r="GU72" s="15"/>
      <c r="GV72" s="15"/>
      <c r="GW72" s="15"/>
      <c r="GX72" s="15"/>
      <c r="GY72" s="15"/>
      <c r="GZ72" s="15"/>
      <c r="HA72" s="15"/>
      <c r="HB72" s="15"/>
      <c r="HC72" s="15"/>
      <c r="HD72" s="15"/>
      <c r="HE72" s="15"/>
      <c r="HF72" s="15"/>
      <c r="HG72" s="15"/>
      <c r="HH72" s="15"/>
      <c r="HI72" s="15"/>
      <c r="HJ72" s="15"/>
      <c r="HK72" s="15"/>
      <c r="HL72" s="15"/>
      <c r="HM72" s="15"/>
      <c r="HN72" s="15"/>
      <c r="HO72" s="15"/>
      <c r="HP72" s="15"/>
      <c r="HQ72" s="15"/>
      <c r="HR72" s="15"/>
      <c r="HS72" s="15"/>
      <c r="HT72" s="15"/>
      <c r="HU72" s="15"/>
      <c r="HV72" s="15"/>
    </row>
    <row r="73" spans="1:230" customFormat="1">
      <c r="A73" s="42"/>
      <c r="B73" s="45"/>
      <c r="C73" s="17"/>
      <c r="D73" s="100"/>
      <c r="E73" s="100"/>
      <c r="F73" s="80"/>
      <c r="G73" s="16"/>
      <c r="H73" s="104"/>
      <c r="I73" s="15"/>
      <c r="J73" s="106"/>
      <c r="K73" s="15"/>
      <c r="L73" s="114"/>
      <c r="M73" s="80"/>
      <c r="N73" s="80"/>
      <c r="O73" s="45"/>
      <c r="P73" s="15"/>
      <c r="Q73" s="80"/>
      <c r="R73" s="100"/>
      <c r="S73" s="15"/>
      <c r="T73" s="104"/>
      <c r="U73" s="106"/>
      <c r="V73" s="15"/>
      <c r="W73" s="96"/>
      <c r="X73" s="15"/>
      <c r="Y73" s="81"/>
      <c r="Z73" s="81"/>
      <c r="AA73" s="45"/>
      <c r="AB73" s="42"/>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c r="BI73" s="15"/>
      <c r="BJ73" s="15"/>
      <c r="BK73" s="15"/>
      <c r="BL73" s="15"/>
      <c r="BM73" s="15"/>
      <c r="BN73" s="15"/>
      <c r="BO73" s="15"/>
      <c r="BP73" s="15"/>
      <c r="BQ73" s="15"/>
      <c r="BR73" s="15"/>
      <c r="BS73" s="15"/>
      <c r="BT73" s="15"/>
      <c r="BU73" s="15"/>
      <c r="BV73" s="15"/>
      <c r="BW73" s="15"/>
      <c r="BX73" s="15"/>
      <c r="BY73" s="15"/>
      <c r="BZ73" s="15"/>
      <c r="CA73" s="15"/>
      <c r="CB73" s="15"/>
      <c r="CC73" s="15"/>
      <c r="CD73" s="15"/>
      <c r="CE73" s="15"/>
      <c r="CF73" s="15"/>
      <c r="CG73" s="15"/>
      <c r="CH73" s="15"/>
      <c r="CI73" s="15"/>
      <c r="CJ73" s="15"/>
      <c r="CK73" s="15"/>
      <c r="CL73" s="15"/>
      <c r="CM73" s="15"/>
      <c r="CN73" s="15"/>
      <c r="CO73" s="15"/>
      <c r="CP73" s="15"/>
      <c r="CQ73" s="15"/>
      <c r="CR73" s="15"/>
      <c r="CS73" s="15"/>
      <c r="CT73" s="15"/>
      <c r="CU73" s="15"/>
      <c r="CV73" s="15"/>
      <c r="CW73" s="15"/>
      <c r="CX73" s="15"/>
      <c r="CY73" s="15"/>
      <c r="CZ73" s="15"/>
      <c r="DA73" s="15"/>
      <c r="DB73" s="15"/>
      <c r="DC73" s="15"/>
      <c r="DD73" s="15"/>
      <c r="DE73" s="15"/>
      <c r="DF73" s="15"/>
      <c r="DG73" s="15"/>
      <c r="DH73" s="15"/>
      <c r="DI73" s="15"/>
      <c r="DJ73" s="15"/>
      <c r="DK73" s="15"/>
      <c r="DL73" s="15"/>
      <c r="DM73" s="15"/>
      <c r="DN73" s="15"/>
      <c r="DO73" s="15"/>
      <c r="DP73" s="15"/>
      <c r="DQ73" s="15"/>
      <c r="DR73" s="15"/>
      <c r="DS73" s="15"/>
      <c r="DT73" s="15"/>
      <c r="DU73" s="15"/>
      <c r="DV73" s="15"/>
      <c r="DW73" s="15"/>
      <c r="DX73" s="15"/>
      <c r="DY73" s="15"/>
      <c r="DZ73" s="15"/>
      <c r="EA73" s="15"/>
      <c r="EB73" s="15"/>
      <c r="EC73" s="15"/>
      <c r="ED73" s="15"/>
      <c r="EE73" s="15"/>
      <c r="EF73" s="15"/>
      <c r="EG73" s="15"/>
      <c r="EH73" s="15"/>
      <c r="EI73" s="15"/>
      <c r="EJ73" s="15"/>
      <c r="EK73" s="15"/>
      <c r="EL73" s="15"/>
      <c r="EM73" s="15"/>
      <c r="EN73" s="15"/>
      <c r="EO73" s="15"/>
      <c r="EP73" s="15"/>
      <c r="EQ73" s="15"/>
      <c r="ER73" s="15"/>
      <c r="ES73" s="15"/>
      <c r="ET73" s="15"/>
      <c r="EU73" s="15"/>
      <c r="EV73" s="15"/>
      <c r="EW73" s="15"/>
      <c r="EX73" s="15"/>
      <c r="EY73" s="15"/>
      <c r="EZ73" s="15"/>
      <c r="FA73" s="15"/>
      <c r="FB73" s="15"/>
      <c r="FC73" s="15"/>
      <c r="FD73" s="15"/>
      <c r="FE73" s="15"/>
      <c r="FF73" s="15"/>
      <c r="FG73" s="15"/>
      <c r="FH73" s="15"/>
      <c r="FI73" s="15"/>
      <c r="FJ73" s="15"/>
      <c r="FK73" s="15"/>
      <c r="FL73" s="15"/>
      <c r="FM73" s="15"/>
      <c r="FN73" s="15"/>
      <c r="FO73" s="15"/>
      <c r="FP73" s="15"/>
      <c r="FQ73" s="15"/>
      <c r="FR73" s="15"/>
      <c r="FS73" s="15"/>
      <c r="FT73" s="15"/>
      <c r="FU73" s="15"/>
      <c r="FV73" s="15"/>
      <c r="FW73" s="15"/>
      <c r="FX73" s="15"/>
      <c r="FY73" s="15"/>
      <c r="FZ73" s="15"/>
      <c r="GA73" s="15"/>
      <c r="GB73" s="15"/>
      <c r="GC73" s="15"/>
      <c r="GD73" s="15"/>
      <c r="GE73" s="15"/>
      <c r="GF73" s="15"/>
      <c r="GG73" s="15"/>
      <c r="GH73" s="15"/>
      <c r="GI73" s="15"/>
      <c r="GJ73" s="15"/>
      <c r="GK73" s="15"/>
      <c r="GL73" s="15"/>
      <c r="GM73" s="15"/>
      <c r="GN73" s="15"/>
      <c r="GO73" s="15"/>
      <c r="GP73" s="15"/>
      <c r="GQ73" s="15"/>
      <c r="GR73" s="15"/>
      <c r="GS73" s="15"/>
      <c r="GT73" s="15"/>
      <c r="GU73" s="15"/>
      <c r="GV73" s="15"/>
      <c r="GW73" s="15"/>
      <c r="GX73" s="15"/>
      <c r="GY73" s="15"/>
      <c r="GZ73" s="15"/>
      <c r="HA73" s="15"/>
      <c r="HB73" s="15"/>
      <c r="HC73" s="15"/>
      <c r="HD73" s="15"/>
      <c r="HE73" s="15"/>
      <c r="HF73" s="15"/>
      <c r="HG73" s="15"/>
      <c r="HH73" s="15"/>
      <c r="HI73" s="15"/>
      <c r="HJ73" s="15"/>
      <c r="HK73" s="15"/>
      <c r="HL73" s="15"/>
      <c r="HM73" s="15"/>
      <c r="HN73" s="15"/>
      <c r="HO73" s="15"/>
      <c r="HP73" s="15"/>
      <c r="HQ73" s="15"/>
      <c r="HR73" s="15"/>
      <c r="HS73" s="15"/>
      <c r="HT73" s="15"/>
      <c r="HU73" s="15"/>
      <c r="HV73" s="15"/>
    </row>
    <row r="74" spans="1:230" customFormat="1">
      <c r="A74" s="42"/>
      <c r="B74" s="45"/>
      <c r="C74" s="17"/>
      <c r="D74" s="100"/>
      <c r="E74" s="100"/>
      <c r="F74" s="80"/>
      <c r="G74" s="16"/>
      <c r="H74" s="104" t="s">
        <v>5</v>
      </c>
      <c r="I74" s="15"/>
      <c r="J74" s="290">
        <f>M30</f>
        <v>2.58</v>
      </c>
      <c r="K74" s="290"/>
      <c r="L74" s="117" t="s">
        <v>7</v>
      </c>
      <c r="M74" s="80"/>
      <c r="N74" s="80"/>
      <c r="O74" s="45"/>
      <c r="P74" s="15"/>
      <c r="Q74" s="80"/>
      <c r="R74" s="100"/>
      <c r="S74" s="15"/>
      <c r="T74" s="104" t="s">
        <v>5</v>
      </c>
      <c r="U74" s="15"/>
      <c r="V74" s="15"/>
      <c r="W74" s="290">
        <f>M30</f>
        <v>2.58</v>
      </c>
      <c r="X74" s="290"/>
      <c r="Y74" s="107" t="s">
        <v>7</v>
      </c>
      <c r="Z74" s="107"/>
      <c r="AA74" s="45"/>
      <c r="AB74" s="42"/>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c r="BI74" s="15"/>
      <c r="BJ74" s="15"/>
      <c r="BK74" s="15"/>
      <c r="BL74" s="15"/>
      <c r="BM74" s="15"/>
      <c r="BN74" s="15"/>
      <c r="BO74" s="15"/>
      <c r="BP74" s="15"/>
      <c r="BQ74" s="15"/>
      <c r="BR74" s="15"/>
      <c r="BS74" s="15"/>
      <c r="BT74" s="15"/>
      <c r="BU74" s="15"/>
      <c r="BV74" s="15"/>
      <c r="BW74" s="15"/>
      <c r="BX74" s="15"/>
      <c r="BY74" s="15"/>
      <c r="BZ74" s="15"/>
      <c r="CA74" s="15"/>
      <c r="CB74" s="15"/>
      <c r="CC74" s="15"/>
      <c r="CD74" s="15"/>
      <c r="CE74" s="15"/>
      <c r="CF74" s="15"/>
      <c r="CG74" s="15"/>
      <c r="CH74" s="15"/>
      <c r="CI74" s="15"/>
      <c r="CJ74" s="15"/>
      <c r="CK74" s="15"/>
      <c r="CL74" s="15"/>
      <c r="CM74" s="15"/>
      <c r="CN74" s="15"/>
      <c r="CO74" s="15"/>
      <c r="CP74" s="15"/>
      <c r="CQ74" s="15"/>
      <c r="CR74" s="15"/>
      <c r="CS74" s="15"/>
      <c r="CT74" s="15"/>
      <c r="CU74" s="15"/>
      <c r="CV74" s="15"/>
      <c r="CW74" s="15"/>
      <c r="CX74" s="15"/>
      <c r="CY74" s="15"/>
      <c r="CZ74" s="15"/>
      <c r="DA74" s="15"/>
      <c r="DB74" s="15"/>
      <c r="DC74" s="15"/>
      <c r="DD74" s="15"/>
      <c r="DE74" s="15"/>
      <c r="DF74" s="15"/>
      <c r="DG74" s="15"/>
      <c r="DH74" s="15"/>
      <c r="DI74" s="15"/>
      <c r="DJ74" s="15"/>
      <c r="DK74" s="15"/>
      <c r="DL74" s="15"/>
      <c r="DM74" s="15"/>
      <c r="DN74" s="15"/>
      <c r="DO74" s="15"/>
      <c r="DP74" s="15"/>
      <c r="DQ74" s="15"/>
      <c r="DR74" s="15"/>
      <c r="DS74" s="15"/>
      <c r="DT74" s="15"/>
      <c r="DU74" s="15"/>
      <c r="DV74" s="15"/>
      <c r="DW74" s="15"/>
      <c r="DX74" s="15"/>
      <c r="DY74" s="15"/>
      <c r="DZ74" s="15"/>
      <c r="EA74" s="15"/>
      <c r="EB74" s="15"/>
      <c r="EC74" s="15"/>
      <c r="ED74" s="15"/>
      <c r="EE74" s="15"/>
      <c r="EF74" s="15"/>
      <c r="EG74" s="15"/>
      <c r="EH74" s="15"/>
      <c r="EI74" s="15"/>
      <c r="EJ74" s="15"/>
      <c r="EK74" s="15"/>
      <c r="EL74" s="15"/>
      <c r="EM74" s="15"/>
      <c r="EN74" s="15"/>
      <c r="EO74" s="15"/>
      <c r="EP74" s="15"/>
      <c r="EQ74" s="15"/>
      <c r="ER74" s="15"/>
      <c r="ES74" s="15"/>
      <c r="ET74" s="15"/>
      <c r="EU74" s="15"/>
      <c r="EV74" s="15"/>
      <c r="EW74" s="15"/>
      <c r="EX74" s="15"/>
      <c r="EY74" s="15"/>
      <c r="EZ74" s="15"/>
      <c r="FA74" s="15"/>
      <c r="FB74" s="15"/>
      <c r="FC74" s="15"/>
      <c r="FD74" s="15"/>
      <c r="FE74" s="15"/>
      <c r="FF74" s="15"/>
      <c r="FG74" s="15"/>
      <c r="FH74" s="15"/>
      <c r="FI74" s="15"/>
      <c r="FJ74" s="15"/>
      <c r="FK74" s="15"/>
      <c r="FL74" s="15"/>
      <c r="FM74" s="15"/>
      <c r="FN74" s="15"/>
      <c r="FO74" s="15"/>
      <c r="FP74" s="15"/>
      <c r="FQ74" s="15"/>
      <c r="FR74" s="15"/>
      <c r="FS74" s="15"/>
      <c r="FT74" s="15"/>
      <c r="FU74" s="15"/>
      <c r="FV74" s="15"/>
      <c r="FW74" s="15"/>
      <c r="FX74" s="15"/>
      <c r="FY74" s="15"/>
      <c r="FZ74" s="15"/>
      <c r="GA74" s="15"/>
      <c r="GB74" s="15"/>
      <c r="GC74" s="15"/>
      <c r="GD74" s="15"/>
      <c r="GE74" s="15"/>
      <c r="GF74" s="15"/>
      <c r="GG74" s="15"/>
      <c r="GH74" s="15"/>
      <c r="GI74" s="15"/>
      <c r="GJ74" s="15"/>
      <c r="GK74" s="15"/>
      <c r="GL74" s="15"/>
      <c r="GM74" s="15"/>
      <c r="GN74" s="15"/>
      <c r="GO74" s="15"/>
      <c r="GP74" s="15"/>
      <c r="GQ74" s="15"/>
      <c r="GR74" s="15"/>
      <c r="GS74" s="15"/>
      <c r="GT74" s="15"/>
      <c r="GU74" s="15"/>
      <c r="GV74" s="15"/>
      <c r="GW74" s="15"/>
      <c r="GX74" s="15"/>
      <c r="GY74" s="15"/>
      <c r="GZ74" s="15"/>
      <c r="HA74" s="15"/>
      <c r="HB74" s="15"/>
      <c r="HC74" s="15"/>
      <c r="HD74" s="15"/>
      <c r="HE74" s="15"/>
      <c r="HF74" s="15"/>
      <c r="HG74" s="15"/>
      <c r="HH74" s="15"/>
      <c r="HI74" s="15"/>
      <c r="HJ74" s="15"/>
      <c r="HK74" s="15"/>
      <c r="HL74" s="15"/>
      <c r="HM74" s="15"/>
      <c r="HN74" s="15"/>
      <c r="HO74" s="15"/>
      <c r="HP74" s="15"/>
      <c r="HQ74" s="15"/>
      <c r="HR74" s="15"/>
      <c r="HS74" s="15"/>
      <c r="HT74" s="15"/>
      <c r="HU74" s="15"/>
      <c r="HV74" s="15"/>
    </row>
    <row r="75" spans="1:230" customFormat="1">
      <c r="A75" s="42"/>
      <c r="B75" s="45"/>
      <c r="C75" s="17"/>
      <c r="D75" s="99"/>
      <c r="E75" s="102"/>
      <c r="F75" s="101"/>
      <c r="G75" s="103"/>
      <c r="H75" s="103"/>
      <c r="I75" s="103"/>
      <c r="J75" s="103"/>
      <c r="K75" s="52"/>
      <c r="L75" s="84"/>
      <c r="M75" s="80"/>
      <c r="N75" s="80"/>
      <c r="O75" s="45"/>
      <c r="P75" s="103"/>
      <c r="Q75" s="101"/>
      <c r="R75" s="102"/>
      <c r="S75" s="103"/>
      <c r="T75" s="103"/>
      <c r="U75" s="103"/>
      <c r="V75" s="103"/>
      <c r="W75" s="103"/>
      <c r="X75" s="112"/>
      <c r="Y75" s="102"/>
      <c r="Z75" s="102"/>
      <c r="AA75" s="45"/>
      <c r="AB75" s="42"/>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c r="BI75" s="15"/>
      <c r="BJ75" s="15"/>
      <c r="BK75" s="15"/>
      <c r="BL75" s="15"/>
      <c r="BM75" s="15"/>
      <c r="BN75" s="15"/>
      <c r="BO75" s="15"/>
      <c r="BP75" s="15"/>
      <c r="BQ75" s="15"/>
      <c r="BR75" s="15"/>
      <c r="BS75" s="15"/>
      <c r="BT75" s="15"/>
      <c r="BU75" s="15"/>
      <c r="BV75" s="15"/>
      <c r="BW75" s="15"/>
      <c r="BX75" s="15"/>
      <c r="BY75" s="15"/>
      <c r="BZ75" s="15"/>
      <c r="CA75" s="15"/>
      <c r="CB75" s="15"/>
      <c r="CC75" s="15"/>
      <c r="CD75" s="15"/>
      <c r="CE75" s="15"/>
      <c r="CF75" s="15"/>
      <c r="CG75" s="15"/>
      <c r="CH75" s="15"/>
      <c r="CI75" s="15"/>
      <c r="CJ75" s="15"/>
      <c r="CK75" s="15"/>
      <c r="CL75" s="15"/>
      <c r="CM75" s="15"/>
      <c r="CN75" s="15"/>
      <c r="CO75" s="15"/>
      <c r="CP75" s="15"/>
      <c r="CQ75" s="15"/>
      <c r="CR75" s="15"/>
      <c r="CS75" s="15"/>
      <c r="CT75" s="15"/>
      <c r="CU75" s="15"/>
      <c r="CV75" s="15"/>
      <c r="CW75" s="15"/>
      <c r="CX75" s="15"/>
      <c r="CY75" s="15"/>
      <c r="CZ75" s="15"/>
      <c r="DA75" s="15"/>
      <c r="DB75" s="15"/>
      <c r="DC75" s="15"/>
      <c r="DD75" s="15"/>
      <c r="DE75" s="15"/>
      <c r="DF75" s="15"/>
      <c r="DG75" s="15"/>
      <c r="DH75" s="15"/>
      <c r="DI75" s="15"/>
      <c r="DJ75" s="15"/>
      <c r="DK75" s="15"/>
      <c r="DL75" s="15"/>
      <c r="DM75" s="15"/>
      <c r="DN75" s="15"/>
      <c r="DO75" s="15"/>
      <c r="DP75" s="15"/>
      <c r="DQ75" s="15"/>
      <c r="DR75" s="15"/>
      <c r="DS75" s="15"/>
      <c r="DT75" s="15"/>
      <c r="DU75" s="15"/>
      <c r="DV75" s="15"/>
      <c r="DW75" s="15"/>
      <c r="DX75" s="15"/>
      <c r="DY75" s="15"/>
      <c r="DZ75" s="15"/>
      <c r="EA75" s="15"/>
      <c r="EB75" s="15"/>
      <c r="EC75" s="15"/>
      <c r="ED75" s="15"/>
      <c r="EE75" s="15"/>
      <c r="EF75" s="15"/>
      <c r="EG75" s="15"/>
      <c r="EH75" s="15"/>
      <c r="EI75" s="15"/>
      <c r="EJ75" s="15"/>
      <c r="EK75" s="15"/>
      <c r="EL75" s="15"/>
      <c r="EM75" s="15"/>
      <c r="EN75" s="15"/>
      <c r="EO75" s="15"/>
      <c r="EP75" s="15"/>
      <c r="EQ75" s="15"/>
      <c r="ER75" s="15"/>
      <c r="ES75" s="15"/>
      <c r="ET75" s="15"/>
      <c r="EU75" s="15"/>
      <c r="EV75" s="15"/>
      <c r="EW75" s="15"/>
      <c r="EX75" s="15"/>
      <c r="EY75" s="15"/>
      <c r="EZ75" s="15"/>
      <c r="FA75" s="15"/>
      <c r="FB75" s="15"/>
      <c r="FC75" s="15"/>
      <c r="FD75" s="15"/>
      <c r="FE75" s="15"/>
      <c r="FF75" s="15"/>
      <c r="FG75" s="15"/>
      <c r="FH75" s="15"/>
      <c r="FI75" s="15"/>
      <c r="FJ75" s="15"/>
      <c r="FK75" s="15"/>
      <c r="FL75" s="15"/>
      <c r="FM75" s="15"/>
      <c r="FN75" s="15"/>
      <c r="FO75" s="15"/>
      <c r="FP75" s="15"/>
      <c r="FQ75" s="15"/>
      <c r="FR75" s="15"/>
      <c r="FS75" s="15"/>
      <c r="FT75" s="15"/>
      <c r="FU75" s="15"/>
      <c r="FV75" s="15"/>
      <c r="FW75" s="15"/>
      <c r="FX75" s="15"/>
      <c r="FY75" s="15"/>
      <c r="FZ75" s="15"/>
      <c r="GA75" s="15"/>
      <c r="GB75" s="15"/>
      <c r="GC75" s="15"/>
      <c r="GD75" s="15"/>
      <c r="GE75" s="15"/>
      <c r="GF75" s="15"/>
      <c r="GG75" s="15"/>
      <c r="GH75" s="15"/>
      <c r="GI75" s="15"/>
      <c r="GJ75" s="15"/>
      <c r="GK75" s="15"/>
      <c r="GL75" s="15"/>
      <c r="GM75" s="15"/>
      <c r="GN75" s="15"/>
      <c r="GO75" s="15"/>
      <c r="GP75" s="15"/>
      <c r="GQ75" s="15"/>
      <c r="GR75" s="15"/>
      <c r="GS75" s="15"/>
      <c r="GT75" s="15"/>
      <c r="GU75" s="15"/>
      <c r="GV75" s="15"/>
      <c r="GW75" s="15"/>
      <c r="GX75" s="15"/>
      <c r="GY75" s="15"/>
      <c r="GZ75" s="15"/>
      <c r="HA75" s="15"/>
      <c r="HB75" s="15"/>
      <c r="HC75" s="15"/>
      <c r="HD75" s="15"/>
      <c r="HE75" s="15"/>
      <c r="HF75" s="15"/>
      <c r="HG75" s="15"/>
      <c r="HH75" s="15"/>
      <c r="HI75" s="15"/>
      <c r="HJ75" s="15"/>
      <c r="HK75" s="15"/>
      <c r="HL75" s="15"/>
      <c r="HM75" s="15"/>
      <c r="HN75" s="15"/>
      <c r="HO75" s="15"/>
      <c r="HP75" s="15"/>
      <c r="HQ75" s="15"/>
      <c r="HR75" s="15"/>
      <c r="HS75" s="15"/>
      <c r="HT75" s="15"/>
      <c r="HU75" s="15"/>
      <c r="HV75" s="15"/>
    </row>
    <row r="76" spans="1:230" customFormat="1">
      <c r="A76" s="42"/>
      <c r="B76" s="45"/>
      <c r="C76" s="17"/>
      <c r="D76" s="99"/>
      <c r="E76" s="45"/>
      <c r="F76" s="56"/>
      <c r="G76" s="15"/>
      <c r="H76" s="15"/>
      <c r="I76" s="15"/>
      <c r="J76" s="17"/>
      <c r="K76" s="80"/>
      <c r="L76" s="83"/>
      <c r="M76" s="80"/>
      <c r="N76" s="80"/>
      <c r="O76" s="45"/>
      <c r="P76" s="15"/>
      <c r="Q76" s="56"/>
      <c r="R76" s="45"/>
      <c r="S76" s="45"/>
      <c r="T76" s="15"/>
      <c r="U76" s="15"/>
      <c r="V76" s="15"/>
      <c r="W76" s="15"/>
      <c r="X76" s="81"/>
      <c r="Y76" s="45"/>
      <c r="Z76" s="45"/>
      <c r="AA76" s="45"/>
      <c r="AB76" s="42"/>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c r="BI76" s="15"/>
      <c r="BJ76" s="15"/>
      <c r="BK76" s="15"/>
      <c r="BL76" s="15"/>
      <c r="BM76" s="15"/>
      <c r="BN76" s="15"/>
      <c r="BO76" s="15"/>
      <c r="BP76" s="15"/>
      <c r="BQ76" s="15"/>
      <c r="BR76" s="15"/>
      <c r="BS76" s="15"/>
      <c r="BT76" s="15"/>
      <c r="BU76" s="15"/>
      <c r="BV76" s="15"/>
      <c r="BW76" s="15"/>
      <c r="BX76" s="15"/>
      <c r="BY76" s="15"/>
      <c r="BZ76" s="15"/>
      <c r="CA76" s="15"/>
      <c r="CB76" s="15"/>
      <c r="CC76" s="15"/>
      <c r="CD76" s="15"/>
      <c r="CE76" s="15"/>
      <c r="CF76" s="15"/>
      <c r="CG76" s="15"/>
      <c r="CH76" s="15"/>
      <c r="CI76" s="15"/>
      <c r="CJ76" s="15"/>
      <c r="CK76" s="15"/>
      <c r="CL76" s="15"/>
      <c r="CM76" s="15"/>
      <c r="CN76" s="15"/>
      <c r="CO76" s="15"/>
      <c r="CP76" s="15"/>
      <c r="CQ76" s="15"/>
      <c r="CR76" s="15"/>
      <c r="CS76" s="15"/>
      <c r="CT76" s="15"/>
      <c r="CU76" s="15"/>
      <c r="CV76" s="15"/>
      <c r="CW76" s="15"/>
      <c r="CX76" s="15"/>
      <c r="CY76" s="15"/>
      <c r="CZ76" s="15"/>
      <c r="DA76" s="15"/>
      <c r="DB76" s="15"/>
      <c r="DC76" s="15"/>
      <c r="DD76" s="15"/>
      <c r="DE76" s="15"/>
      <c r="DF76" s="15"/>
      <c r="DG76" s="15"/>
      <c r="DH76" s="15"/>
      <c r="DI76" s="15"/>
      <c r="DJ76" s="15"/>
      <c r="DK76" s="15"/>
      <c r="DL76" s="15"/>
      <c r="DM76" s="15"/>
      <c r="DN76" s="15"/>
      <c r="DO76" s="15"/>
      <c r="DP76" s="15"/>
      <c r="DQ76" s="15"/>
      <c r="DR76" s="15"/>
      <c r="DS76" s="15"/>
      <c r="DT76" s="15"/>
      <c r="DU76" s="15"/>
      <c r="DV76" s="15"/>
      <c r="DW76" s="15"/>
      <c r="DX76" s="15"/>
      <c r="DY76" s="15"/>
      <c r="DZ76" s="15"/>
      <c r="EA76" s="15"/>
      <c r="EB76" s="15"/>
      <c r="EC76" s="15"/>
      <c r="ED76" s="15"/>
      <c r="EE76" s="15"/>
      <c r="EF76" s="15"/>
      <c r="EG76" s="15"/>
      <c r="EH76" s="15"/>
      <c r="EI76" s="15"/>
      <c r="EJ76" s="15"/>
      <c r="EK76" s="15"/>
      <c r="EL76" s="15"/>
      <c r="EM76" s="15"/>
      <c r="EN76" s="15"/>
      <c r="EO76" s="15"/>
      <c r="EP76" s="15"/>
      <c r="EQ76" s="15"/>
      <c r="ER76" s="15"/>
      <c r="ES76" s="15"/>
      <c r="ET76" s="15"/>
      <c r="EU76" s="15"/>
      <c r="EV76" s="15"/>
      <c r="EW76" s="15"/>
      <c r="EX76" s="15"/>
      <c r="EY76" s="15"/>
      <c r="EZ76" s="15"/>
      <c r="FA76" s="15"/>
      <c r="FB76" s="15"/>
      <c r="FC76" s="15"/>
      <c r="FD76" s="15"/>
      <c r="FE76" s="15"/>
      <c r="FF76" s="15"/>
      <c r="FG76" s="15"/>
      <c r="FH76" s="15"/>
      <c r="FI76" s="15"/>
      <c r="FJ76" s="15"/>
      <c r="FK76" s="15"/>
      <c r="FL76" s="15"/>
      <c r="FM76" s="15"/>
      <c r="FN76" s="15"/>
      <c r="FO76" s="15"/>
      <c r="FP76" s="15"/>
      <c r="FQ76" s="15"/>
      <c r="FR76" s="15"/>
      <c r="FS76" s="15"/>
      <c r="FT76" s="15"/>
      <c r="FU76" s="15"/>
      <c r="FV76" s="15"/>
      <c r="FW76" s="15"/>
      <c r="FX76" s="15"/>
      <c r="FY76" s="15"/>
      <c r="FZ76" s="15"/>
      <c r="GA76" s="15"/>
      <c r="GB76" s="15"/>
      <c r="GC76" s="15"/>
      <c r="GD76" s="15"/>
      <c r="GE76" s="15"/>
      <c r="GF76" s="15"/>
      <c r="GG76" s="15"/>
      <c r="GH76" s="15"/>
      <c r="GI76" s="15"/>
      <c r="GJ76" s="15"/>
      <c r="GK76" s="15"/>
      <c r="GL76" s="15"/>
      <c r="GM76" s="15"/>
      <c r="GN76" s="15"/>
      <c r="GO76" s="15"/>
      <c r="GP76" s="15"/>
      <c r="GQ76" s="15"/>
      <c r="GR76" s="15"/>
      <c r="GS76" s="15"/>
      <c r="GT76" s="15"/>
      <c r="GU76" s="15"/>
      <c r="GV76" s="15"/>
      <c r="GW76" s="15"/>
      <c r="GX76" s="15"/>
      <c r="GY76" s="15"/>
      <c r="GZ76" s="15"/>
      <c r="HA76" s="15"/>
      <c r="HB76" s="15"/>
      <c r="HC76" s="15"/>
      <c r="HD76" s="15"/>
      <c r="HE76" s="15"/>
      <c r="HF76" s="15"/>
      <c r="HG76" s="15"/>
      <c r="HH76" s="15"/>
      <c r="HI76" s="15"/>
      <c r="HJ76" s="15"/>
      <c r="HK76" s="15"/>
      <c r="HL76" s="15"/>
      <c r="HM76" s="15"/>
      <c r="HN76" s="15"/>
      <c r="HO76" s="15"/>
      <c r="HP76" s="15"/>
      <c r="HQ76" s="15"/>
      <c r="HR76" s="15"/>
      <c r="HS76" s="15"/>
      <c r="HT76" s="15"/>
      <c r="HU76" s="15"/>
      <c r="HV76" s="15"/>
    </row>
    <row r="77" spans="1:230" customFormat="1" ht="15.6" customHeight="1">
      <c r="A77" s="42"/>
      <c r="B77" s="45"/>
      <c r="C77" s="17"/>
      <c r="D77" s="99"/>
      <c r="E77" s="45"/>
      <c r="F77" s="80" t="s">
        <v>519</v>
      </c>
      <c r="G77" s="16"/>
      <c r="H77" s="285" t="s">
        <v>454</v>
      </c>
      <c r="I77" s="285"/>
      <c r="J77" s="285"/>
      <c r="K77" s="285"/>
      <c r="L77" s="83"/>
      <c r="M77" s="80"/>
      <c r="N77" s="80"/>
      <c r="O77" s="45"/>
      <c r="P77" s="15"/>
      <c r="Q77" s="80" t="s">
        <v>519</v>
      </c>
      <c r="R77" s="45"/>
      <c r="S77" s="15"/>
      <c r="T77" s="285" t="s">
        <v>469</v>
      </c>
      <c r="U77" s="285"/>
      <c r="V77" s="285"/>
      <c r="W77" s="285"/>
      <c r="X77" s="285"/>
      <c r="Y77" s="81"/>
      <c r="Z77" s="81"/>
      <c r="AA77" s="45"/>
      <c r="AB77" s="42"/>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c r="BI77" s="15"/>
      <c r="BJ77" s="15"/>
      <c r="BK77" s="15"/>
      <c r="BL77" s="15"/>
      <c r="BM77" s="15"/>
      <c r="BN77" s="15"/>
      <c r="BO77" s="15"/>
      <c r="BP77" s="15"/>
      <c r="BQ77" s="15"/>
      <c r="BR77" s="15"/>
      <c r="BS77" s="15"/>
      <c r="BT77" s="15"/>
      <c r="BU77" s="15"/>
      <c r="BV77" s="15"/>
      <c r="BW77" s="15"/>
      <c r="BX77" s="15"/>
      <c r="BY77" s="15"/>
      <c r="BZ77" s="15"/>
      <c r="CA77" s="15"/>
      <c r="CB77" s="15"/>
      <c r="CC77" s="15"/>
      <c r="CD77" s="15"/>
      <c r="CE77" s="15"/>
      <c r="CF77" s="15"/>
      <c r="CG77" s="15"/>
      <c r="CH77" s="15"/>
      <c r="CI77" s="15"/>
      <c r="CJ77" s="15"/>
      <c r="CK77" s="15"/>
      <c r="CL77" s="15"/>
      <c r="CM77" s="15"/>
      <c r="CN77" s="15"/>
      <c r="CO77" s="15"/>
      <c r="CP77" s="15"/>
      <c r="CQ77" s="15"/>
      <c r="CR77" s="15"/>
      <c r="CS77" s="15"/>
      <c r="CT77" s="15"/>
      <c r="CU77" s="15"/>
      <c r="CV77" s="15"/>
      <c r="CW77" s="15"/>
      <c r="CX77" s="15"/>
      <c r="CY77" s="15"/>
      <c r="CZ77" s="15"/>
      <c r="DA77" s="15"/>
      <c r="DB77" s="15"/>
      <c r="DC77" s="15"/>
      <c r="DD77" s="15"/>
      <c r="DE77" s="15"/>
      <c r="DF77" s="15"/>
      <c r="DG77" s="15"/>
      <c r="DH77" s="15"/>
      <c r="DI77" s="15"/>
      <c r="DJ77" s="15"/>
      <c r="DK77" s="15"/>
      <c r="DL77" s="15"/>
      <c r="DM77" s="15"/>
      <c r="DN77" s="15"/>
      <c r="DO77" s="15"/>
      <c r="DP77" s="15"/>
      <c r="DQ77" s="15"/>
      <c r="DR77" s="15"/>
      <c r="DS77" s="15"/>
      <c r="DT77" s="15"/>
      <c r="DU77" s="15"/>
      <c r="DV77" s="15"/>
      <c r="DW77" s="15"/>
      <c r="DX77" s="15"/>
      <c r="DY77" s="15"/>
      <c r="DZ77" s="15"/>
      <c r="EA77" s="15"/>
      <c r="EB77" s="15"/>
      <c r="EC77" s="15"/>
      <c r="ED77" s="15"/>
      <c r="EE77" s="15"/>
      <c r="EF77" s="15"/>
      <c r="EG77" s="15"/>
      <c r="EH77" s="15"/>
      <c r="EI77" s="15"/>
      <c r="EJ77" s="15"/>
      <c r="EK77" s="15"/>
      <c r="EL77" s="15"/>
      <c r="EM77" s="15"/>
      <c r="EN77" s="15"/>
      <c r="EO77" s="15"/>
      <c r="EP77" s="15"/>
      <c r="EQ77" s="15"/>
      <c r="ER77" s="15"/>
      <c r="ES77" s="15"/>
      <c r="ET77" s="15"/>
      <c r="EU77" s="15"/>
      <c r="EV77" s="15"/>
      <c r="EW77" s="15"/>
      <c r="EX77" s="15"/>
      <c r="EY77" s="15"/>
      <c r="EZ77" s="15"/>
      <c r="FA77" s="15"/>
      <c r="FB77" s="15"/>
      <c r="FC77" s="15"/>
      <c r="FD77" s="15"/>
      <c r="FE77" s="15"/>
      <c r="FF77" s="15"/>
      <c r="FG77" s="15"/>
      <c r="FH77" s="15"/>
      <c r="FI77" s="15"/>
      <c r="FJ77" s="15"/>
      <c r="FK77" s="15"/>
      <c r="FL77" s="15"/>
      <c r="FM77" s="15"/>
      <c r="FN77" s="15"/>
      <c r="FO77" s="15"/>
      <c r="FP77" s="15"/>
      <c r="FQ77" s="15"/>
      <c r="FR77" s="15"/>
      <c r="FS77" s="15"/>
      <c r="FT77" s="15"/>
      <c r="FU77" s="15"/>
      <c r="FV77" s="15"/>
      <c r="FW77" s="15"/>
      <c r="FX77" s="15"/>
      <c r="FY77" s="15"/>
      <c r="FZ77" s="15"/>
      <c r="GA77" s="15"/>
      <c r="GB77" s="15"/>
      <c r="GC77" s="15"/>
      <c r="GD77" s="15"/>
      <c r="GE77" s="15"/>
      <c r="GF77" s="15"/>
      <c r="GG77" s="15"/>
      <c r="GH77" s="15"/>
      <c r="GI77" s="15"/>
      <c r="GJ77" s="15"/>
      <c r="GK77" s="15"/>
      <c r="GL77" s="15"/>
      <c r="GM77" s="15"/>
      <c r="GN77" s="15"/>
      <c r="GO77" s="15"/>
      <c r="GP77" s="15"/>
      <c r="GQ77" s="15"/>
      <c r="GR77" s="15"/>
      <c r="GS77" s="15"/>
      <c r="GT77" s="15"/>
      <c r="GU77" s="15"/>
      <c r="GV77" s="15"/>
      <c r="GW77" s="15"/>
      <c r="GX77" s="15"/>
      <c r="GY77" s="15"/>
      <c r="GZ77" s="15"/>
      <c r="HA77" s="15"/>
      <c r="HB77" s="15"/>
      <c r="HC77" s="15"/>
      <c r="HD77" s="15"/>
      <c r="HE77" s="15"/>
      <c r="HF77" s="15"/>
      <c r="HG77" s="15"/>
      <c r="HH77" s="15"/>
      <c r="HI77" s="15"/>
      <c r="HJ77" s="15"/>
      <c r="HK77" s="15"/>
      <c r="HL77" s="15"/>
      <c r="HM77" s="15"/>
      <c r="HN77" s="15"/>
      <c r="HO77" s="15"/>
      <c r="HP77" s="15"/>
      <c r="HQ77" s="15"/>
      <c r="HR77" s="15"/>
      <c r="HS77" s="15"/>
      <c r="HT77" s="15"/>
      <c r="HU77" s="15"/>
      <c r="HV77" s="15"/>
    </row>
    <row r="78" spans="1:230" customFormat="1">
      <c r="A78" s="42"/>
      <c r="B78" s="45"/>
      <c r="C78" s="17"/>
      <c r="D78" s="119"/>
      <c r="E78" s="45"/>
      <c r="F78" s="105"/>
      <c r="G78" s="15"/>
      <c r="H78" s="15"/>
      <c r="I78" s="15"/>
      <c r="J78" s="17"/>
      <c r="K78" s="80"/>
      <c r="L78" s="83"/>
      <c r="M78" s="80"/>
      <c r="N78" s="80"/>
      <c r="O78" s="45"/>
      <c r="P78" s="15"/>
      <c r="Q78" s="294"/>
      <c r="R78" s="294"/>
      <c r="S78" s="15"/>
      <c r="T78" s="45"/>
      <c r="U78" s="15"/>
      <c r="V78" s="15"/>
      <c r="W78" s="15"/>
      <c r="X78" s="15"/>
      <c r="Y78" s="81"/>
      <c r="Z78" s="81"/>
      <c r="AA78" s="45"/>
      <c r="AB78" s="42"/>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c r="BI78" s="15"/>
      <c r="BJ78" s="15"/>
      <c r="BK78" s="15"/>
      <c r="BL78" s="15"/>
      <c r="BM78" s="15"/>
      <c r="BN78" s="15"/>
      <c r="BO78" s="15"/>
      <c r="BP78" s="15"/>
      <c r="BQ78" s="15"/>
      <c r="BR78" s="15"/>
      <c r="BS78" s="15"/>
      <c r="BT78" s="15"/>
      <c r="BU78" s="15"/>
      <c r="BV78" s="15"/>
      <c r="BW78" s="15"/>
      <c r="BX78" s="15"/>
      <c r="BY78" s="15"/>
      <c r="BZ78" s="15"/>
      <c r="CA78" s="15"/>
      <c r="CB78" s="15"/>
      <c r="CC78" s="15"/>
      <c r="CD78" s="15"/>
      <c r="CE78" s="15"/>
      <c r="CF78" s="15"/>
      <c r="CG78" s="15"/>
      <c r="CH78" s="15"/>
      <c r="CI78" s="15"/>
      <c r="CJ78" s="15"/>
      <c r="CK78" s="15"/>
      <c r="CL78" s="15"/>
      <c r="CM78" s="15"/>
      <c r="CN78" s="15"/>
      <c r="CO78" s="15"/>
      <c r="CP78" s="15"/>
      <c r="CQ78" s="15"/>
      <c r="CR78" s="15"/>
      <c r="CS78" s="15"/>
      <c r="CT78" s="15"/>
      <c r="CU78" s="15"/>
      <c r="CV78" s="15"/>
      <c r="CW78" s="15"/>
      <c r="CX78" s="15"/>
      <c r="CY78" s="15"/>
      <c r="CZ78" s="15"/>
      <c r="DA78" s="15"/>
      <c r="DB78" s="15"/>
      <c r="DC78" s="15"/>
      <c r="DD78" s="15"/>
      <c r="DE78" s="15"/>
      <c r="DF78" s="15"/>
      <c r="DG78" s="15"/>
      <c r="DH78" s="15"/>
      <c r="DI78" s="15"/>
      <c r="DJ78" s="15"/>
      <c r="DK78" s="15"/>
      <c r="DL78" s="15"/>
      <c r="DM78" s="15"/>
      <c r="DN78" s="15"/>
      <c r="DO78" s="15"/>
      <c r="DP78" s="15"/>
      <c r="DQ78" s="15"/>
      <c r="DR78" s="15"/>
      <c r="DS78" s="15"/>
      <c r="DT78" s="15"/>
      <c r="DU78" s="15"/>
      <c r="DV78" s="15"/>
      <c r="DW78" s="15"/>
      <c r="DX78" s="15"/>
      <c r="DY78" s="15"/>
      <c r="DZ78" s="15"/>
      <c r="EA78" s="15"/>
      <c r="EB78" s="15"/>
      <c r="EC78" s="15"/>
      <c r="ED78" s="15"/>
      <c r="EE78" s="15"/>
      <c r="EF78" s="15"/>
      <c r="EG78" s="15"/>
      <c r="EH78" s="15"/>
      <c r="EI78" s="15"/>
      <c r="EJ78" s="15"/>
      <c r="EK78" s="15"/>
      <c r="EL78" s="15"/>
      <c r="EM78" s="15"/>
      <c r="EN78" s="15"/>
      <c r="EO78" s="15"/>
      <c r="EP78" s="15"/>
      <c r="EQ78" s="15"/>
      <c r="ER78" s="15"/>
      <c r="ES78" s="15"/>
      <c r="ET78" s="15"/>
      <c r="EU78" s="15"/>
      <c r="EV78" s="15"/>
      <c r="EW78" s="15"/>
      <c r="EX78" s="15"/>
      <c r="EY78" s="15"/>
      <c r="EZ78" s="15"/>
      <c r="FA78" s="15"/>
      <c r="FB78" s="15"/>
      <c r="FC78" s="15"/>
      <c r="FD78" s="15"/>
      <c r="FE78" s="15"/>
      <c r="FF78" s="15"/>
      <c r="FG78" s="15"/>
      <c r="FH78" s="15"/>
      <c r="FI78" s="15"/>
      <c r="FJ78" s="15"/>
      <c r="FK78" s="15"/>
      <c r="FL78" s="15"/>
      <c r="FM78" s="15"/>
      <c r="FN78" s="15"/>
      <c r="FO78" s="15"/>
      <c r="FP78" s="15"/>
      <c r="FQ78" s="15"/>
      <c r="FR78" s="15"/>
      <c r="FS78" s="15"/>
      <c r="FT78" s="15"/>
      <c r="FU78" s="15"/>
      <c r="FV78" s="15"/>
      <c r="FW78" s="15"/>
      <c r="FX78" s="15"/>
      <c r="FY78" s="15"/>
      <c r="FZ78" s="15"/>
      <c r="GA78" s="15"/>
      <c r="GB78" s="15"/>
      <c r="GC78" s="15"/>
      <c r="GD78" s="15"/>
      <c r="GE78" s="15"/>
      <c r="GF78" s="15"/>
      <c r="GG78" s="15"/>
      <c r="GH78" s="15"/>
      <c r="GI78" s="15"/>
      <c r="GJ78" s="15"/>
      <c r="GK78" s="15"/>
      <c r="GL78" s="15"/>
      <c r="GM78" s="15"/>
      <c r="GN78" s="15"/>
      <c r="GO78" s="15"/>
      <c r="GP78" s="15"/>
      <c r="GQ78" s="15"/>
      <c r="GR78" s="15"/>
      <c r="GS78" s="15"/>
      <c r="GT78" s="15"/>
      <c r="GU78" s="15"/>
      <c r="GV78" s="15"/>
      <c r="GW78" s="15"/>
      <c r="GX78" s="15"/>
      <c r="GY78" s="15"/>
      <c r="GZ78" s="15"/>
      <c r="HA78" s="15"/>
      <c r="HB78" s="15"/>
      <c r="HC78" s="15"/>
      <c r="HD78" s="15"/>
      <c r="HE78" s="15"/>
      <c r="HF78" s="15"/>
      <c r="HG78" s="15"/>
      <c r="HH78" s="15"/>
      <c r="HI78" s="15"/>
      <c r="HJ78" s="15"/>
      <c r="HK78" s="15"/>
      <c r="HL78" s="15"/>
      <c r="HM78" s="15"/>
      <c r="HN78" s="15"/>
      <c r="HO78" s="15"/>
      <c r="HP78" s="15"/>
      <c r="HQ78" s="15"/>
      <c r="HR78" s="15"/>
      <c r="HS78" s="15"/>
      <c r="HT78" s="15"/>
      <c r="HU78" s="15"/>
      <c r="HV78" s="15"/>
    </row>
    <row r="79" spans="1:230" customFormat="1">
      <c r="A79" s="42"/>
      <c r="B79" s="45"/>
      <c r="C79" s="17"/>
      <c r="D79" s="99"/>
      <c r="E79" s="45"/>
      <c r="F79" s="56"/>
      <c r="G79" s="15"/>
      <c r="H79" s="104" t="s">
        <v>3</v>
      </c>
      <c r="I79" s="15"/>
      <c r="J79" s="285">
        <v>0</v>
      </c>
      <c r="K79" s="285"/>
      <c r="L79" s="117" t="s">
        <v>7</v>
      </c>
      <c r="M79" s="80"/>
      <c r="N79" s="80"/>
      <c r="O79" s="45"/>
      <c r="P79" s="15"/>
      <c r="Q79" s="56"/>
      <c r="R79" s="45"/>
      <c r="S79" s="15"/>
      <c r="T79" s="104" t="s">
        <v>3</v>
      </c>
      <c r="U79" s="15"/>
      <c r="V79" s="15"/>
      <c r="W79" s="285">
        <v>2</v>
      </c>
      <c r="X79" s="285"/>
      <c r="Y79" s="107" t="s">
        <v>7</v>
      </c>
      <c r="Z79" s="107"/>
      <c r="AA79" s="45"/>
      <c r="AB79" s="42"/>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c r="BI79" s="15"/>
      <c r="BJ79" s="15"/>
      <c r="BK79" s="15"/>
      <c r="BL79" s="15"/>
      <c r="BM79" s="15"/>
      <c r="BN79" s="15"/>
      <c r="BO79" s="15"/>
      <c r="BP79" s="15"/>
      <c r="BQ79" s="15"/>
      <c r="BR79" s="15"/>
      <c r="BS79" s="15"/>
      <c r="BT79" s="15"/>
      <c r="BU79" s="15"/>
      <c r="BV79" s="15"/>
      <c r="BW79" s="15"/>
      <c r="BX79" s="15"/>
      <c r="BY79" s="15"/>
      <c r="BZ79" s="15"/>
      <c r="CA79" s="15"/>
      <c r="CB79" s="15"/>
      <c r="CC79" s="15"/>
      <c r="CD79" s="15"/>
      <c r="CE79" s="15"/>
      <c r="CF79" s="15"/>
      <c r="CG79" s="15"/>
      <c r="CH79" s="15"/>
      <c r="CI79" s="15"/>
      <c r="CJ79" s="15"/>
      <c r="CK79" s="15"/>
      <c r="CL79" s="15"/>
      <c r="CM79" s="15"/>
      <c r="CN79" s="15"/>
      <c r="CO79" s="15"/>
      <c r="CP79" s="15"/>
      <c r="CQ79" s="15"/>
      <c r="CR79" s="15"/>
      <c r="CS79" s="15"/>
      <c r="CT79" s="15"/>
      <c r="CU79" s="15"/>
      <c r="CV79" s="15"/>
      <c r="CW79" s="15"/>
      <c r="CX79" s="15"/>
      <c r="CY79" s="15"/>
      <c r="CZ79" s="15"/>
      <c r="DA79" s="15"/>
      <c r="DB79" s="15"/>
      <c r="DC79" s="15"/>
      <c r="DD79" s="15"/>
      <c r="DE79" s="15"/>
      <c r="DF79" s="15"/>
      <c r="DG79" s="15"/>
      <c r="DH79" s="15"/>
      <c r="DI79" s="15"/>
      <c r="DJ79" s="15"/>
      <c r="DK79" s="15"/>
      <c r="DL79" s="15"/>
      <c r="DM79" s="15"/>
      <c r="DN79" s="15"/>
      <c r="DO79" s="15"/>
      <c r="DP79" s="15"/>
      <c r="DQ79" s="15"/>
      <c r="DR79" s="15"/>
      <c r="DS79" s="15"/>
      <c r="DT79" s="15"/>
      <c r="DU79" s="15"/>
      <c r="DV79" s="15"/>
      <c r="DW79" s="15"/>
      <c r="DX79" s="15"/>
      <c r="DY79" s="15"/>
      <c r="DZ79" s="15"/>
      <c r="EA79" s="15"/>
      <c r="EB79" s="15"/>
      <c r="EC79" s="15"/>
      <c r="ED79" s="15"/>
      <c r="EE79" s="15"/>
      <c r="EF79" s="15"/>
      <c r="EG79" s="15"/>
      <c r="EH79" s="15"/>
      <c r="EI79" s="15"/>
      <c r="EJ79" s="15"/>
      <c r="EK79" s="15"/>
      <c r="EL79" s="15"/>
      <c r="EM79" s="15"/>
      <c r="EN79" s="15"/>
      <c r="EO79" s="15"/>
      <c r="EP79" s="15"/>
      <c r="EQ79" s="15"/>
      <c r="ER79" s="15"/>
      <c r="ES79" s="15"/>
      <c r="ET79" s="15"/>
      <c r="EU79" s="15"/>
      <c r="EV79" s="15"/>
      <c r="EW79" s="15"/>
      <c r="EX79" s="15"/>
      <c r="EY79" s="15"/>
      <c r="EZ79" s="15"/>
      <c r="FA79" s="15"/>
      <c r="FB79" s="15"/>
      <c r="FC79" s="15"/>
      <c r="FD79" s="15"/>
      <c r="FE79" s="15"/>
      <c r="FF79" s="15"/>
      <c r="FG79" s="15"/>
      <c r="FH79" s="15"/>
      <c r="FI79" s="15"/>
      <c r="FJ79" s="15"/>
      <c r="FK79" s="15"/>
      <c r="FL79" s="15"/>
      <c r="FM79" s="15"/>
      <c r="FN79" s="15"/>
      <c r="FO79" s="15"/>
      <c r="FP79" s="15"/>
      <c r="FQ79" s="15"/>
      <c r="FR79" s="15"/>
      <c r="FS79" s="15"/>
      <c r="FT79" s="15"/>
      <c r="FU79" s="15"/>
      <c r="FV79" s="15"/>
      <c r="FW79" s="15"/>
      <c r="FX79" s="15"/>
      <c r="FY79" s="15"/>
      <c r="FZ79" s="15"/>
      <c r="GA79" s="15"/>
      <c r="GB79" s="15"/>
      <c r="GC79" s="15"/>
      <c r="GD79" s="15"/>
      <c r="GE79" s="15"/>
      <c r="GF79" s="15"/>
      <c r="GG79" s="15"/>
      <c r="GH79" s="15"/>
      <c r="GI79" s="15"/>
      <c r="GJ79" s="15"/>
      <c r="GK79" s="15"/>
      <c r="GL79" s="15"/>
      <c r="GM79" s="15"/>
      <c r="GN79" s="15"/>
      <c r="GO79" s="15"/>
      <c r="GP79" s="15"/>
      <c r="GQ79" s="15"/>
      <c r="GR79" s="15"/>
      <c r="GS79" s="15"/>
      <c r="GT79" s="15"/>
      <c r="GU79" s="15"/>
      <c r="GV79" s="15"/>
      <c r="GW79" s="15"/>
      <c r="GX79" s="15"/>
      <c r="GY79" s="15"/>
      <c r="GZ79" s="15"/>
      <c r="HA79" s="15"/>
      <c r="HB79" s="15"/>
      <c r="HC79" s="15"/>
      <c r="HD79" s="15"/>
      <c r="HE79" s="15"/>
      <c r="HF79" s="15"/>
      <c r="HG79" s="15"/>
      <c r="HH79" s="15"/>
      <c r="HI79" s="15"/>
      <c r="HJ79" s="15"/>
      <c r="HK79" s="15"/>
      <c r="HL79" s="15"/>
      <c r="HM79" s="15"/>
      <c r="HN79" s="15"/>
      <c r="HO79" s="15"/>
      <c r="HP79" s="15"/>
      <c r="HQ79" s="15"/>
      <c r="HR79" s="15"/>
      <c r="HS79" s="15"/>
      <c r="HT79" s="15"/>
      <c r="HU79" s="15"/>
      <c r="HV79" s="15"/>
    </row>
    <row r="80" spans="1:230" customFormat="1">
      <c r="A80" s="42"/>
      <c r="B80" s="45"/>
      <c r="C80" s="17"/>
      <c r="D80" s="120"/>
      <c r="E80" s="45"/>
      <c r="F80" s="56"/>
      <c r="G80" s="15"/>
      <c r="H80" s="45"/>
      <c r="I80" s="15"/>
      <c r="J80" s="17"/>
      <c r="K80" s="15"/>
      <c r="L80" s="118"/>
      <c r="M80" s="80"/>
      <c r="N80" s="80"/>
      <c r="O80" s="45"/>
      <c r="P80" s="15"/>
      <c r="Q80" s="56"/>
      <c r="R80" s="45"/>
      <c r="S80" s="111"/>
      <c r="T80" s="45"/>
      <c r="U80" s="15"/>
      <c r="V80" s="15"/>
      <c r="W80" s="15"/>
      <c r="X80" s="15"/>
      <c r="Y80" s="108"/>
      <c r="Z80" s="38"/>
      <c r="AA80" s="45"/>
      <c r="AB80" s="42"/>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c r="BI80" s="15"/>
      <c r="BJ80" s="15"/>
      <c r="BK80" s="15"/>
      <c r="BL80" s="15"/>
      <c r="BM80" s="15"/>
      <c r="BN80" s="15"/>
      <c r="BO80" s="15"/>
      <c r="BP80" s="15"/>
      <c r="BQ80" s="15"/>
      <c r="BR80" s="15"/>
      <c r="BS80" s="15"/>
      <c r="BT80" s="15"/>
      <c r="BU80" s="15"/>
      <c r="BV80" s="15"/>
      <c r="BW80" s="15"/>
      <c r="BX80" s="15"/>
      <c r="BY80" s="15"/>
      <c r="BZ80" s="15"/>
      <c r="CA80" s="15"/>
      <c r="CB80" s="15"/>
      <c r="CC80" s="15"/>
      <c r="CD80" s="15"/>
      <c r="CE80" s="15"/>
      <c r="CF80" s="15"/>
      <c r="CG80" s="15"/>
      <c r="CH80" s="15"/>
      <c r="CI80" s="15"/>
      <c r="CJ80" s="15"/>
      <c r="CK80" s="15"/>
      <c r="CL80" s="15"/>
      <c r="CM80" s="15"/>
      <c r="CN80" s="15"/>
      <c r="CO80" s="15"/>
      <c r="CP80" s="15"/>
      <c r="CQ80" s="15"/>
      <c r="CR80" s="15"/>
      <c r="CS80" s="15"/>
      <c r="CT80" s="15"/>
      <c r="CU80" s="15"/>
      <c r="CV80" s="15"/>
      <c r="CW80" s="15"/>
      <c r="CX80" s="15"/>
      <c r="CY80" s="15"/>
      <c r="CZ80" s="15"/>
      <c r="DA80" s="15"/>
      <c r="DB80" s="15"/>
      <c r="DC80" s="15"/>
      <c r="DD80" s="15"/>
      <c r="DE80" s="15"/>
      <c r="DF80" s="15"/>
      <c r="DG80" s="15"/>
      <c r="DH80" s="15"/>
      <c r="DI80" s="15"/>
      <c r="DJ80" s="15"/>
      <c r="DK80" s="15"/>
      <c r="DL80" s="15"/>
      <c r="DM80" s="15"/>
      <c r="DN80" s="15"/>
      <c r="DO80" s="15"/>
      <c r="DP80" s="15"/>
      <c r="DQ80" s="15"/>
      <c r="DR80" s="15"/>
      <c r="DS80" s="15"/>
      <c r="DT80" s="15"/>
      <c r="DU80" s="15"/>
      <c r="DV80" s="15"/>
      <c r="DW80" s="15"/>
      <c r="DX80" s="15"/>
      <c r="DY80" s="15"/>
      <c r="DZ80" s="15"/>
      <c r="EA80" s="15"/>
      <c r="EB80" s="15"/>
      <c r="EC80" s="15"/>
      <c r="ED80" s="15"/>
      <c r="EE80" s="15"/>
      <c r="EF80" s="15"/>
      <c r="EG80" s="15"/>
      <c r="EH80" s="15"/>
      <c r="EI80" s="15"/>
      <c r="EJ80" s="15"/>
      <c r="EK80" s="15"/>
      <c r="EL80" s="15"/>
      <c r="EM80" s="15"/>
      <c r="EN80" s="15"/>
      <c r="EO80" s="15"/>
      <c r="EP80" s="15"/>
      <c r="EQ80" s="15"/>
      <c r="ER80" s="15"/>
      <c r="ES80" s="15"/>
      <c r="ET80" s="15"/>
      <c r="EU80" s="15"/>
      <c r="EV80" s="15"/>
      <c r="EW80" s="15"/>
      <c r="EX80" s="15"/>
      <c r="EY80" s="15"/>
      <c r="EZ80" s="15"/>
      <c r="FA80" s="15"/>
      <c r="FB80" s="15"/>
      <c r="FC80" s="15"/>
      <c r="FD80" s="15"/>
      <c r="FE80" s="15"/>
      <c r="FF80" s="15"/>
      <c r="FG80" s="15"/>
      <c r="FH80" s="15"/>
      <c r="FI80" s="15"/>
      <c r="FJ80" s="15"/>
      <c r="FK80" s="15"/>
      <c r="FL80" s="15"/>
      <c r="FM80" s="15"/>
      <c r="FN80" s="15"/>
      <c r="FO80" s="15"/>
      <c r="FP80" s="15"/>
      <c r="FQ80" s="15"/>
      <c r="FR80" s="15"/>
      <c r="FS80" s="15"/>
      <c r="FT80" s="15"/>
      <c r="FU80" s="15"/>
      <c r="FV80" s="15"/>
      <c r="FW80" s="15"/>
      <c r="FX80" s="15"/>
      <c r="FY80" s="15"/>
      <c r="FZ80" s="15"/>
      <c r="GA80" s="15"/>
      <c r="GB80" s="15"/>
      <c r="GC80" s="15"/>
      <c r="GD80" s="15"/>
      <c r="GE80" s="15"/>
      <c r="GF80" s="15"/>
      <c r="GG80" s="15"/>
      <c r="GH80" s="15"/>
      <c r="GI80" s="15"/>
      <c r="GJ80" s="15"/>
      <c r="GK80" s="15"/>
      <c r="GL80" s="15"/>
      <c r="GM80" s="15"/>
      <c r="GN80" s="15"/>
      <c r="GO80" s="15"/>
      <c r="GP80" s="15"/>
      <c r="GQ80" s="15"/>
      <c r="GR80" s="15"/>
      <c r="GS80" s="15"/>
      <c r="GT80" s="15"/>
      <c r="GU80" s="15"/>
      <c r="GV80" s="15"/>
      <c r="GW80" s="15"/>
      <c r="GX80" s="15"/>
      <c r="GY80" s="15"/>
      <c r="GZ80" s="15"/>
      <c r="HA80" s="15"/>
      <c r="HB80" s="15"/>
      <c r="HC80" s="15"/>
      <c r="HD80" s="15"/>
      <c r="HE80" s="15"/>
      <c r="HF80" s="15"/>
      <c r="HG80" s="15"/>
      <c r="HH80" s="15"/>
      <c r="HI80" s="15"/>
      <c r="HJ80" s="15"/>
      <c r="HK80" s="15"/>
      <c r="HL80" s="15"/>
      <c r="HM80" s="15"/>
      <c r="HN80" s="15"/>
      <c r="HO80" s="15"/>
      <c r="HP80" s="15"/>
      <c r="HQ80" s="15"/>
      <c r="HR80" s="15"/>
      <c r="HS80" s="15"/>
      <c r="HT80" s="15"/>
      <c r="HU80" s="15"/>
      <c r="HV80" s="15"/>
    </row>
    <row r="81" spans="1:230" customFormat="1">
      <c r="A81" s="42"/>
      <c r="B81" s="45"/>
      <c r="C81" s="17"/>
      <c r="D81" s="99"/>
      <c r="E81" s="45"/>
      <c r="F81" s="56"/>
      <c r="G81" s="15"/>
      <c r="H81" s="104" t="s">
        <v>5</v>
      </c>
      <c r="I81" s="15"/>
      <c r="J81" s="285">
        <v>0</v>
      </c>
      <c r="K81" s="285"/>
      <c r="L81" s="117" t="s">
        <v>7</v>
      </c>
      <c r="M81" s="80"/>
      <c r="N81" s="80"/>
      <c r="O81" s="45"/>
      <c r="P81" s="15"/>
      <c r="Q81" s="56"/>
      <c r="R81" s="45"/>
      <c r="S81" s="15"/>
      <c r="T81" s="104" t="s">
        <v>5</v>
      </c>
      <c r="U81" s="15"/>
      <c r="V81" s="15"/>
      <c r="W81" s="285">
        <v>1</v>
      </c>
      <c r="X81" s="285"/>
      <c r="Y81" s="107" t="s">
        <v>7</v>
      </c>
      <c r="Z81" s="107"/>
      <c r="AA81" s="45"/>
      <c r="AB81" s="42"/>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c r="BI81" s="15"/>
      <c r="BJ81" s="15"/>
      <c r="BK81" s="15"/>
      <c r="BL81" s="15"/>
      <c r="BM81" s="15"/>
      <c r="BN81" s="15"/>
      <c r="BO81" s="15"/>
      <c r="BP81" s="15"/>
      <c r="BQ81" s="15"/>
      <c r="BR81" s="15"/>
      <c r="BS81" s="15"/>
      <c r="BT81" s="15"/>
      <c r="BU81" s="15"/>
      <c r="BV81" s="15"/>
      <c r="BW81" s="15"/>
      <c r="BX81" s="15"/>
      <c r="BY81" s="15"/>
      <c r="BZ81" s="15"/>
      <c r="CA81" s="15"/>
      <c r="CB81" s="15"/>
      <c r="CC81" s="15"/>
      <c r="CD81" s="15"/>
      <c r="CE81" s="15"/>
      <c r="CF81" s="15"/>
      <c r="CG81" s="15"/>
      <c r="CH81" s="15"/>
      <c r="CI81" s="15"/>
      <c r="CJ81" s="15"/>
      <c r="CK81" s="15"/>
      <c r="CL81" s="15"/>
      <c r="CM81" s="15"/>
      <c r="CN81" s="15"/>
      <c r="CO81" s="15"/>
      <c r="CP81" s="15"/>
      <c r="CQ81" s="15"/>
      <c r="CR81" s="15"/>
      <c r="CS81" s="15"/>
      <c r="CT81" s="15"/>
      <c r="CU81" s="15"/>
      <c r="CV81" s="15"/>
      <c r="CW81" s="15"/>
      <c r="CX81" s="15"/>
      <c r="CY81" s="15"/>
      <c r="CZ81" s="15"/>
      <c r="DA81" s="15"/>
      <c r="DB81" s="15"/>
      <c r="DC81" s="15"/>
      <c r="DD81" s="15"/>
      <c r="DE81" s="15"/>
      <c r="DF81" s="15"/>
      <c r="DG81" s="15"/>
      <c r="DH81" s="15"/>
      <c r="DI81" s="15"/>
      <c r="DJ81" s="15"/>
      <c r="DK81" s="15"/>
      <c r="DL81" s="15"/>
      <c r="DM81" s="15"/>
      <c r="DN81" s="15"/>
      <c r="DO81" s="15"/>
      <c r="DP81" s="15"/>
      <c r="DQ81" s="15"/>
      <c r="DR81" s="15"/>
      <c r="DS81" s="15"/>
      <c r="DT81" s="15"/>
      <c r="DU81" s="15"/>
      <c r="DV81" s="15"/>
      <c r="DW81" s="15"/>
      <c r="DX81" s="15"/>
      <c r="DY81" s="15"/>
      <c r="DZ81" s="15"/>
      <c r="EA81" s="15"/>
      <c r="EB81" s="15"/>
      <c r="EC81" s="15"/>
      <c r="ED81" s="15"/>
      <c r="EE81" s="15"/>
      <c r="EF81" s="15"/>
      <c r="EG81" s="15"/>
      <c r="EH81" s="15"/>
      <c r="EI81" s="15"/>
      <c r="EJ81" s="15"/>
      <c r="EK81" s="15"/>
      <c r="EL81" s="15"/>
      <c r="EM81" s="15"/>
      <c r="EN81" s="15"/>
      <c r="EO81" s="15"/>
      <c r="EP81" s="15"/>
      <c r="EQ81" s="15"/>
      <c r="ER81" s="15"/>
      <c r="ES81" s="15"/>
      <c r="ET81" s="15"/>
      <c r="EU81" s="15"/>
      <c r="EV81" s="15"/>
      <c r="EW81" s="15"/>
      <c r="EX81" s="15"/>
      <c r="EY81" s="15"/>
      <c r="EZ81" s="15"/>
      <c r="FA81" s="15"/>
      <c r="FB81" s="15"/>
      <c r="FC81" s="15"/>
      <c r="FD81" s="15"/>
      <c r="FE81" s="15"/>
      <c r="FF81" s="15"/>
      <c r="FG81" s="15"/>
      <c r="FH81" s="15"/>
      <c r="FI81" s="15"/>
      <c r="FJ81" s="15"/>
      <c r="FK81" s="15"/>
      <c r="FL81" s="15"/>
      <c r="FM81" s="15"/>
      <c r="FN81" s="15"/>
      <c r="FO81" s="15"/>
      <c r="FP81" s="15"/>
      <c r="FQ81" s="15"/>
      <c r="FR81" s="15"/>
      <c r="FS81" s="15"/>
      <c r="FT81" s="15"/>
      <c r="FU81" s="15"/>
      <c r="FV81" s="15"/>
      <c r="FW81" s="15"/>
      <c r="FX81" s="15"/>
      <c r="FY81" s="15"/>
      <c r="FZ81" s="15"/>
      <c r="GA81" s="15"/>
      <c r="GB81" s="15"/>
      <c r="GC81" s="15"/>
      <c r="GD81" s="15"/>
      <c r="GE81" s="15"/>
      <c r="GF81" s="15"/>
      <c r="GG81" s="15"/>
      <c r="GH81" s="15"/>
      <c r="GI81" s="15"/>
      <c r="GJ81" s="15"/>
      <c r="GK81" s="15"/>
      <c r="GL81" s="15"/>
      <c r="GM81" s="15"/>
      <c r="GN81" s="15"/>
      <c r="GO81" s="15"/>
      <c r="GP81" s="15"/>
      <c r="GQ81" s="15"/>
      <c r="GR81" s="15"/>
      <c r="GS81" s="15"/>
      <c r="GT81" s="15"/>
      <c r="GU81" s="15"/>
      <c r="GV81" s="15"/>
      <c r="GW81" s="15"/>
      <c r="GX81" s="15"/>
      <c r="GY81" s="15"/>
      <c r="GZ81" s="15"/>
      <c r="HA81" s="15"/>
      <c r="HB81" s="15"/>
      <c r="HC81" s="15"/>
      <c r="HD81" s="15"/>
      <c r="HE81" s="15"/>
      <c r="HF81" s="15"/>
      <c r="HG81" s="15"/>
      <c r="HH81" s="15"/>
      <c r="HI81" s="15"/>
      <c r="HJ81" s="15"/>
      <c r="HK81" s="15"/>
      <c r="HL81" s="15"/>
      <c r="HM81" s="15"/>
      <c r="HN81" s="15"/>
      <c r="HO81" s="15"/>
      <c r="HP81" s="15"/>
      <c r="HQ81" s="15"/>
      <c r="HR81" s="15"/>
      <c r="HS81" s="15"/>
      <c r="HT81" s="15"/>
      <c r="HU81" s="15"/>
      <c r="HV81" s="15"/>
    </row>
    <row r="82" spans="1:230" customFormat="1">
      <c r="A82" s="42"/>
      <c r="B82" s="45"/>
      <c r="C82" s="17"/>
      <c r="D82" s="99"/>
      <c r="E82" s="75"/>
      <c r="F82" s="99"/>
      <c r="G82" s="17"/>
      <c r="H82" s="17"/>
      <c r="I82" s="17"/>
      <c r="J82" s="17"/>
      <c r="K82" s="80"/>
      <c r="L82" s="80"/>
      <c r="M82" s="80"/>
      <c r="N82" s="80"/>
      <c r="O82" s="45"/>
      <c r="P82" s="15"/>
      <c r="Q82" s="99"/>
      <c r="R82" s="75"/>
      <c r="S82" s="75"/>
      <c r="T82" s="17"/>
      <c r="U82" s="17"/>
      <c r="V82" s="17"/>
      <c r="W82" s="17"/>
      <c r="X82" s="75"/>
      <c r="Y82" s="75"/>
      <c r="Z82" s="75"/>
      <c r="AA82" s="45"/>
      <c r="AB82" s="42"/>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c r="BI82" s="15"/>
      <c r="BJ82" s="15"/>
      <c r="BK82" s="15"/>
      <c r="BL82" s="15"/>
      <c r="BM82" s="15"/>
      <c r="BN82" s="15"/>
      <c r="BO82" s="15"/>
      <c r="BP82" s="15"/>
      <c r="BQ82" s="15"/>
      <c r="BR82" s="15"/>
      <c r="BS82" s="15"/>
      <c r="BT82" s="15"/>
      <c r="BU82" s="15"/>
      <c r="BV82" s="15"/>
      <c r="BW82" s="15"/>
      <c r="BX82" s="15"/>
      <c r="BY82" s="15"/>
      <c r="BZ82" s="15"/>
      <c r="CA82" s="15"/>
      <c r="CB82" s="15"/>
      <c r="CC82" s="15"/>
      <c r="CD82" s="15"/>
      <c r="CE82" s="15"/>
      <c r="CF82" s="15"/>
      <c r="CG82" s="15"/>
      <c r="CH82" s="15"/>
      <c r="CI82" s="15"/>
      <c r="CJ82" s="15"/>
      <c r="CK82" s="15"/>
      <c r="CL82" s="15"/>
      <c r="CM82" s="15"/>
      <c r="CN82" s="15"/>
      <c r="CO82" s="15"/>
      <c r="CP82" s="15"/>
      <c r="CQ82" s="15"/>
      <c r="CR82" s="15"/>
      <c r="CS82" s="15"/>
      <c r="CT82" s="15"/>
      <c r="CU82" s="15"/>
      <c r="CV82" s="15"/>
      <c r="CW82" s="15"/>
      <c r="CX82" s="15"/>
      <c r="CY82" s="15"/>
      <c r="CZ82" s="15"/>
      <c r="DA82" s="15"/>
      <c r="DB82" s="15"/>
      <c r="DC82" s="15"/>
      <c r="DD82" s="15"/>
      <c r="DE82" s="15"/>
      <c r="DF82" s="15"/>
      <c r="DG82" s="15"/>
      <c r="DH82" s="15"/>
      <c r="DI82" s="15"/>
      <c r="DJ82" s="15"/>
      <c r="DK82" s="15"/>
      <c r="DL82" s="15"/>
      <c r="DM82" s="15"/>
      <c r="DN82" s="15"/>
      <c r="DO82" s="15"/>
      <c r="DP82" s="15"/>
      <c r="DQ82" s="15"/>
      <c r="DR82" s="15"/>
      <c r="DS82" s="15"/>
      <c r="DT82" s="15"/>
      <c r="DU82" s="15"/>
      <c r="DV82" s="15"/>
      <c r="DW82" s="15"/>
      <c r="DX82" s="15"/>
      <c r="DY82" s="15"/>
      <c r="DZ82" s="15"/>
      <c r="EA82" s="15"/>
      <c r="EB82" s="15"/>
      <c r="EC82" s="15"/>
      <c r="ED82" s="15"/>
      <c r="EE82" s="15"/>
      <c r="EF82" s="15"/>
      <c r="EG82" s="15"/>
      <c r="EH82" s="15"/>
      <c r="EI82" s="15"/>
      <c r="EJ82" s="15"/>
      <c r="EK82" s="15"/>
      <c r="EL82" s="15"/>
      <c r="EM82" s="15"/>
      <c r="EN82" s="15"/>
      <c r="EO82" s="15"/>
      <c r="EP82" s="15"/>
      <c r="EQ82" s="15"/>
      <c r="ER82" s="15"/>
      <c r="ES82" s="15"/>
      <c r="ET82" s="15"/>
      <c r="EU82" s="15"/>
      <c r="EV82" s="15"/>
      <c r="EW82" s="15"/>
      <c r="EX82" s="15"/>
      <c r="EY82" s="15"/>
      <c r="EZ82" s="15"/>
      <c r="FA82" s="15"/>
      <c r="FB82" s="15"/>
      <c r="FC82" s="15"/>
      <c r="FD82" s="15"/>
      <c r="FE82" s="15"/>
      <c r="FF82" s="15"/>
      <c r="FG82" s="15"/>
      <c r="FH82" s="15"/>
      <c r="FI82" s="15"/>
      <c r="FJ82" s="15"/>
      <c r="FK82" s="15"/>
      <c r="FL82" s="15"/>
      <c r="FM82" s="15"/>
      <c r="FN82" s="15"/>
      <c r="FO82" s="15"/>
      <c r="FP82" s="15"/>
      <c r="FQ82" s="15"/>
      <c r="FR82" s="15"/>
      <c r="FS82" s="15"/>
      <c r="FT82" s="15"/>
      <c r="FU82" s="15"/>
      <c r="FV82" s="15"/>
      <c r="FW82" s="15"/>
      <c r="FX82" s="15"/>
      <c r="FY82" s="15"/>
      <c r="FZ82" s="15"/>
      <c r="GA82" s="15"/>
      <c r="GB82" s="15"/>
      <c r="GC82" s="15"/>
      <c r="GD82" s="15"/>
      <c r="GE82" s="15"/>
      <c r="GF82" s="15"/>
      <c r="GG82" s="15"/>
      <c r="GH82" s="15"/>
      <c r="GI82" s="15"/>
      <c r="GJ82" s="15"/>
      <c r="GK82" s="15"/>
      <c r="GL82" s="15"/>
      <c r="GM82" s="15"/>
      <c r="GN82" s="15"/>
      <c r="GO82" s="15"/>
      <c r="GP82" s="15"/>
      <c r="GQ82" s="15"/>
      <c r="GR82" s="15"/>
      <c r="GS82" s="15"/>
      <c r="GT82" s="15"/>
      <c r="GU82" s="15"/>
      <c r="GV82" s="15"/>
      <c r="GW82" s="15"/>
      <c r="GX82" s="15"/>
      <c r="GY82" s="15"/>
      <c r="GZ82" s="15"/>
      <c r="HA82" s="15"/>
      <c r="HB82" s="15"/>
      <c r="HC82" s="15"/>
      <c r="HD82" s="15"/>
      <c r="HE82" s="15"/>
      <c r="HF82" s="15"/>
      <c r="HG82" s="15"/>
      <c r="HH82" s="15"/>
      <c r="HI82" s="15"/>
      <c r="HJ82" s="15"/>
      <c r="HK82" s="15"/>
      <c r="HL82" s="15"/>
      <c r="HM82" s="15"/>
      <c r="HN82" s="15"/>
      <c r="HO82" s="15"/>
      <c r="HP82" s="15"/>
      <c r="HQ82" s="15"/>
      <c r="HR82" s="15"/>
      <c r="HS82" s="15"/>
      <c r="HT82" s="15"/>
      <c r="HU82" s="15"/>
      <c r="HV82" s="15"/>
    </row>
    <row r="83" spans="1:230" customFormat="1" ht="15.6" customHeight="1">
      <c r="A83" s="42"/>
      <c r="B83" s="45"/>
      <c r="C83" s="17"/>
      <c r="D83" s="99"/>
      <c r="E83" s="75"/>
      <c r="F83" s="80" t="s">
        <v>447</v>
      </c>
      <c r="G83" s="15"/>
      <c r="H83" s="285" t="s">
        <v>454</v>
      </c>
      <c r="I83" s="285"/>
      <c r="J83" s="285"/>
      <c r="K83" s="285"/>
      <c r="L83" s="80"/>
      <c r="M83" s="80"/>
      <c r="N83" s="80"/>
      <c r="O83" s="75"/>
      <c r="P83" s="17"/>
      <c r="Q83" s="80" t="s">
        <v>447</v>
      </c>
      <c r="R83" s="75"/>
      <c r="S83" s="75"/>
      <c r="T83" s="285" t="s">
        <v>454</v>
      </c>
      <c r="U83" s="285"/>
      <c r="V83" s="285"/>
      <c r="W83" s="285"/>
      <c r="X83" s="285"/>
      <c r="Y83" s="75"/>
      <c r="Z83" s="75"/>
      <c r="AA83" s="45"/>
      <c r="AB83" s="42"/>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c r="BI83" s="15"/>
      <c r="BJ83" s="15"/>
      <c r="BK83" s="15"/>
      <c r="BL83" s="15"/>
      <c r="BM83" s="15"/>
      <c r="BN83" s="15"/>
      <c r="BO83" s="15"/>
      <c r="BP83" s="15"/>
      <c r="BQ83" s="15"/>
      <c r="BR83" s="15"/>
      <c r="BS83" s="15"/>
      <c r="BT83" s="15"/>
      <c r="BU83" s="15"/>
      <c r="BV83" s="15"/>
      <c r="BW83" s="15"/>
      <c r="BX83" s="15"/>
      <c r="BY83" s="15"/>
      <c r="BZ83" s="15"/>
      <c r="CA83" s="15"/>
      <c r="CB83" s="15"/>
      <c r="CC83" s="15"/>
      <c r="CD83" s="15"/>
      <c r="CE83" s="15"/>
      <c r="CF83" s="15"/>
      <c r="CG83" s="15"/>
      <c r="CH83" s="15"/>
      <c r="CI83" s="15"/>
      <c r="CJ83" s="15"/>
      <c r="CK83" s="15"/>
      <c r="CL83" s="15"/>
      <c r="CM83" s="15"/>
      <c r="CN83" s="15"/>
      <c r="CO83" s="15"/>
      <c r="CP83" s="15"/>
      <c r="CQ83" s="15"/>
      <c r="CR83" s="15"/>
      <c r="CS83" s="15"/>
      <c r="CT83" s="15"/>
      <c r="CU83" s="15"/>
      <c r="CV83" s="15"/>
      <c r="CW83" s="15"/>
      <c r="CX83" s="15"/>
      <c r="CY83" s="15"/>
      <c r="CZ83" s="15"/>
      <c r="DA83" s="15"/>
      <c r="DB83" s="15"/>
      <c r="DC83" s="15"/>
      <c r="DD83" s="15"/>
      <c r="DE83" s="15"/>
      <c r="DF83" s="15"/>
      <c r="DG83" s="15"/>
      <c r="DH83" s="15"/>
      <c r="DI83" s="15"/>
      <c r="DJ83" s="15"/>
      <c r="DK83" s="15"/>
      <c r="DL83" s="15"/>
      <c r="DM83" s="15"/>
      <c r="DN83" s="15"/>
      <c r="DO83" s="15"/>
      <c r="DP83" s="15"/>
      <c r="DQ83" s="15"/>
      <c r="DR83" s="15"/>
      <c r="DS83" s="15"/>
      <c r="DT83" s="15"/>
      <c r="DU83" s="15"/>
      <c r="DV83" s="15"/>
      <c r="DW83" s="15"/>
      <c r="DX83" s="15"/>
      <c r="DY83" s="15"/>
      <c r="DZ83" s="15"/>
      <c r="EA83" s="15"/>
      <c r="EB83" s="15"/>
      <c r="EC83" s="15"/>
      <c r="ED83" s="15"/>
      <c r="EE83" s="15"/>
      <c r="EF83" s="15"/>
      <c r="EG83" s="15"/>
      <c r="EH83" s="15"/>
      <c r="EI83" s="15"/>
      <c r="EJ83" s="15"/>
      <c r="EK83" s="15"/>
      <c r="EL83" s="15"/>
      <c r="EM83" s="15"/>
      <c r="EN83" s="15"/>
      <c r="EO83" s="15"/>
      <c r="EP83" s="15"/>
      <c r="EQ83" s="15"/>
      <c r="ER83" s="15"/>
      <c r="ES83" s="15"/>
      <c r="ET83" s="15"/>
      <c r="EU83" s="15"/>
      <c r="EV83" s="15"/>
      <c r="EW83" s="15"/>
      <c r="EX83" s="15"/>
      <c r="EY83" s="15"/>
      <c r="EZ83" s="15"/>
      <c r="FA83" s="15"/>
      <c r="FB83" s="15"/>
      <c r="FC83" s="15"/>
      <c r="FD83" s="15"/>
      <c r="FE83" s="15"/>
      <c r="FF83" s="15"/>
      <c r="FG83" s="15"/>
      <c r="FH83" s="15"/>
      <c r="FI83" s="15"/>
      <c r="FJ83" s="15"/>
      <c r="FK83" s="15"/>
      <c r="FL83" s="15"/>
      <c r="FM83" s="15"/>
      <c r="FN83" s="15"/>
      <c r="FO83" s="15"/>
      <c r="FP83" s="15"/>
      <c r="FQ83" s="15"/>
      <c r="FR83" s="15"/>
      <c r="FS83" s="15"/>
      <c r="FT83" s="15"/>
      <c r="FU83" s="15"/>
      <c r="FV83" s="15"/>
      <c r="FW83" s="15"/>
      <c r="FX83" s="15"/>
      <c r="FY83" s="15"/>
      <c r="FZ83" s="15"/>
      <c r="GA83" s="15"/>
      <c r="GB83" s="15"/>
      <c r="GC83" s="15"/>
      <c r="GD83" s="15"/>
      <c r="GE83" s="15"/>
      <c r="GF83" s="15"/>
      <c r="GG83" s="15"/>
      <c r="GH83" s="15"/>
      <c r="GI83" s="15"/>
      <c r="GJ83" s="15"/>
      <c r="GK83" s="15"/>
      <c r="GL83" s="15"/>
      <c r="GM83" s="15"/>
      <c r="GN83" s="15"/>
      <c r="GO83" s="15"/>
      <c r="GP83" s="15"/>
      <c r="GQ83" s="15"/>
      <c r="GR83" s="15"/>
      <c r="GS83" s="15"/>
      <c r="GT83" s="15"/>
      <c r="GU83" s="15"/>
      <c r="GV83" s="15"/>
      <c r="GW83" s="15"/>
      <c r="GX83" s="15"/>
      <c r="GY83" s="15"/>
      <c r="GZ83" s="15"/>
      <c r="HA83" s="15"/>
      <c r="HB83" s="15"/>
      <c r="HC83" s="15"/>
      <c r="HD83" s="15"/>
      <c r="HE83" s="15"/>
      <c r="HF83" s="15"/>
      <c r="HG83" s="15"/>
      <c r="HH83" s="15"/>
      <c r="HI83" s="15"/>
      <c r="HJ83" s="15"/>
      <c r="HK83" s="15"/>
      <c r="HL83" s="15"/>
      <c r="HM83" s="15"/>
      <c r="HN83" s="15"/>
      <c r="HO83" s="15"/>
      <c r="HP83" s="15"/>
      <c r="HQ83" s="15"/>
      <c r="HR83" s="15"/>
      <c r="HS83" s="15"/>
      <c r="HT83" s="15"/>
      <c r="HU83" s="15"/>
      <c r="HV83" s="15"/>
    </row>
    <row r="84" spans="1:230" customFormat="1">
      <c r="A84" s="42"/>
      <c r="B84" s="45"/>
      <c r="C84" s="17"/>
      <c r="D84" s="17"/>
      <c r="E84" s="17"/>
      <c r="F84" s="17"/>
      <c r="G84" s="17"/>
      <c r="H84" s="17"/>
      <c r="I84" s="17"/>
      <c r="J84" s="17"/>
      <c r="K84" s="80"/>
      <c r="L84" s="80"/>
      <c r="M84" s="80"/>
      <c r="N84" s="80"/>
      <c r="O84" s="75"/>
      <c r="P84" s="75"/>
      <c r="Q84" s="75"/>
      <c r="R84" s="75"/>
      <c r="S84" s="75"/>
      <c r="T84" s="75"/>
      <c r="U84" s="75"/>
      <c r="V84" s="75"/>
      <c r="W84" s="75"/>
      <c r="X84" s="75"/>
      <c r="Y84" s="75"/>
      <c r="Z84" s="75"/>
      <c r="AA84" s="45"/>
      <c r="AB84" s="42"/>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c r="BI84" s="15"/>
      <c r="BJ84" s="15"/>
      <c r="BK84" s="15"/>
      <c r="BL84" s="15"/>
      <c r="BM84" s="15"/>
      <c r="BN84" s="15"/>
      <c r="BO84" s="15"/>
      <c r="BP84" s="15"/>
      <c r="BQ84" s="15"/>
      <c r="BR84" s="15"/>
      <c r="BS84" s="15"/>
      <c r="BT84" s="15"/>
      <c r="BU84" s="15"/>
      <c r="BV84" s="15"/>
      <c r="BW84" s="15"/>
      <c r="BX84" s="15"/>
      <c r="BY84" s="15"/>
      <c r="BZ84" s="15"/>
      <c r="CA84" s="15"/>
      <c r="CB84" s="15"/>
      <c r="CC84" s="15"/>
      <c r="CD84" s="15"/>
      <c r="CE84" s="15"/>
      <c r="CF84" s="15"/>
      <c r="CG84" s="15"/>
      <c r="CH84" s="15"/>
      <c r="CI84" s="15"/>
      <c r="CJ84" s="15"/>
      <c r="CK84" s="15"/>
      <c r="CL84" s="15"/>
      <c r="CM84" s="15"/>
      <c r="CN84" s="15"/>
      <c r="CO84" s="15"/>
      <c r="CP84" s="15"/>
      <c r="CQ84" s="15"/>
      <c r="CR84" s="15"/>
      <c r="CS84" s="15"/>
      <c r="CT84" s="15"/>
      <c r="CU84" s="15"/>
      <c r="CV84" s="15"/>
      <c r="CW84" s="15"/>
      <c r="CX84" s="15"/>
      <c r="CY84" s="15"/>
      <c r="CZ84" s="15"/>
      <c r="DA84" s="15"/>
      <c r="DB84" s="15"/>
      <c r="DC84" s="15"/>
      <c r="DD84" s="15"/>
      <c r="DE84" s="15"/>
      <c r="DF84" s="15"/>
      <c r="DG84" s="15"/>
      <c r="DH84" s="15"/>
      <c r="DI84" s="15"/>
      <c r="DJ84" s="15"/>
      <c r="DK84" s="15"/>
      <c r="DL84" s="15"/>
      <c r="DM84" s="15"/>
      <c r="DN84" s="15"/>
      <c r="DO84" s="15"/>
      <c r="DP84" s="15"/>
      <c r="DQ84" s="15"/>
      <c r="DR84" s="15"/>
      <c r="DS84" s="15"/>
      <c r="DT84" s="15"/>
      <c r="DU84" s="15"/>
      <c r="DV84" s="15"/>
      <c r="DW84" s="15"/>
      <c r="DX84" s="15"/>
      <c r="DY84" s="15"/>
      <c r="DZ84" s="15"/>
      <c r="EA84" s="15"/>
      <c r="EB84" s="15"/>
      <c r="EC84" s="15"/>
      <c r="ED84" s="15"/>
      <c r="EE84" s="15"/>
      <c r="EF84" s="15"/>
      <c r="EG84" s="15"/>
      <c r="EH84" s="15"/>
      <c r="EI84" s="15"/>
      <c r="EJ84" s="15"/>
      <c r="EK84" s="15"/>
      <c r="EL84" s="15"/>
      <c r="EM84" s="15"/>
      <c r="EN84" s="15"/>
      <c r="EO84" s="15"/>
      <c r="EP84" s="15"/>
      <c r="EQ84" s="15"/>
      <c r="ER84" s="15"/>
      <c r="ES84" s="15"/>
      <c r="ET84" s="15"/>
      <c r="EU84" s="15"/>
      <c r="EV84" s="15"/>
      <c r="EW84" s="15"/>
      <c r="EX84" s="15"/>
      <c r="EY84" s="15"/>
      <c r="EZ84" s="15"/>
      <c r="FA84" s="15"/>
      <c r="FB84" s="15"/>
      <c r="FC84" s="15"/>
      <c r="FD84" s="15"/>
      <c r="FE84" s="15"/>
      <c r="FF84" s="15"/>
      <c r="FG84" s="15"/>
      <c r="FH84" s="15"/>
      <c r="FI84" s="15"/>
      <c r="FJ84" s="15"/>
      <c r="FK84" s="15"/>
      <c r="FL84" s="15"/>
      <c r="FM84" s="15"/>
      <c r="FN84" s="15"/>
      <c r="FO84" s="15"/>
      <c r="FP84" s="15"/>
      <c r="FQ84" s="15"/>
      <c r="FR84" s="15"/>
      <c r="FS84" s="15"/>
      <c r="FT84" s="15"/>
      <c r="FU84" s="15"/>
      <c r="FV84" s="15"/>
      <c r="FW84" s="15"/>
      <c r="FX84" s="15"/>
      <c r="FY84" s="15"/>
      <c r="FZ84" s="15"/>
      <c r="GA84" s="15"/>
      <c r="GB84" s="15"/>
      <c r="GC84" s="15"/>
      <c r="GD84" s="15"/>
      <c r="GE84" s="15"/>
      <c r="GF84" s="15"/>
      <c r="GG84" s="15"/>
      <c r="GH84" s="15"/>
      <c r="GI84" s="15"/>
      <c r="GJ84" s="15"/>
      <c r="GK84" s="15"/>
      <c r="GL84" s="15"/>
      <c r="GM84" s="15"/>
      <c r="GN84" s="15"/>
      <c r="GO84" s="15"/>
      <c r="GP84" s="15"/>
      <c r="GQ84" s="15"/>
      <c r="GR84" s="15"/>
      <c r="GS84" s="15"/>
      <c r="GT84" s="15"/>
      <c r="GU84" s="15"/>
      <c r="GV84" s="15"/>
      <c r="GW84" s="15"/>
      <c r="GX84" s="15"/>
      <c r="GY84" s="15"/>
      <c r="GZ84" s="15"/>
      <c r="HA84" s="15"/>
      <c r="HB84" s="15"/>
      <c r="HC84" s="15"/>
      <c r="HD84" s="15"/>
      <c r="HE84" s="15"/>
      <c r="HF84" s="15"/>
      <c r="HG84" s="15"/>
      <c r="HH84" s="15"/>
      <c r="HI84" s="15"/>
      <c r="HJ84" s="15"/>
      <c r="HK84" s="15"/>
      <c r="HL84" s="15"/>
      <c r="HM84" s="15"/>
      <c r="HN84" s="15"/>
      <c r="HO84" s="15"/>
      <c r="HP84" s="15"/>
      <c r="HQ84" s="15"/>
      <c r="HR84" s="15"/>
      <c r="HS84" s="15"/>
      <c r="HT84" s="15"/>
      <c r="HU84" s="15"/>
      <c r="HV84" s="15"/>
    </row>
    <row r="85" spans="1:230" customFormat="1">
      <c r="A85" s="42"/>
      <c r="B85" s="45"/>
      <c r="C85" s="56"/>
      <c r="D85" s="56"/>
      <c r="E85" s="45"/>
      <c r="F85" s="45"/>
      <c r="G85" s="15"/>
      <c r="H85" s="15"/>
      <c r="I85" s="15"/>
      <c r="J85" s="15"/>
      <c r="K85" s="80"/>
      <c r="L85" s="80"/>
      <c r="M85" s="80"/>
      <c r="N85" s="80"/>
      <c r="O85" s="45"/>
      <c r="P85" s="45"/>
      <c r="Q85" s="45"/>
      <c r="R85" s="45"/>
      <c r="S85" s="45"/>
      <c r="T85" s="45"/>
      <c r="U85" s="45"/>
      <c r="V85" s="45"/>
      <c r="W85" s="45"/>
      <c r="X85" s="45"/>
      <c r="Y85" s="45"/>
      <c r="Z85" s="45"/>
      <c r="AA85" s="45"/>
      <c r="AB85" s="42"/>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c r="BI85" s="15"/>
      <c r="BJ85" s="15"/>
      <c r="BK85" s="15"/>
      <c r="BL85" s="15"/>
      <c r="BM85" s="15"/>
      <c r="BN85" s="15"/>
      <c r="BO85" s="15"/>
      <c r="BP85" s="15"/>
      <c r="BQ85" s="15"/>
      <c r="BR85" s="15"/>
      <c r="BS85" s="15"/>
      <c r="BT85" s="15"/>
      <c r="BU85" s="15"/>
      <c r="BV85" s="15"/>
      <c r="BW85" s="15"/>
      <c r="BX85" s="15"/>
      <c r="BY85" s="15"/>
      <c r="BZ85" s="15"/>
      <c r="CA85" s="15"/>
      <c r="CB85" s="15"/>
      <c r="CC85" s="15"/>
      <c r="CD85" s="15"/>
      <c r="CE85" s="15"/>
      <c r="CF85" s="15"/>
      <c r="CG85" s="15"/>
      <c r="CH85" s="15"/>
      <c r="CI85" s="15"/>
      <c r="CJ85" s="15"/>
      <c r="CK85" s="15"/>
      <c r="CL85" s="15"/>
      <c r="CM85" s="15"/>
      <c r="CN85" s="15"/>
      <c r="CO85" s="15"/>
      <c r="CP85" s="15"/>
      <c r="CQ85" s="15"/>
      <c r="CR85" s="15"/>
      <c r="CS85" s="15"/>
      <c r="CT85" s="15"/>
      <c r="CU85" s="15"/>
      <c r="CV85" s="15"/>
      <c r="CW85" s="15"/>
      <c r="CX85" s="15"/>
      <c r="CY85" s="15"/>
      <c r="CZ85" s="15"/>
      <c r="DA85" s="15"/>
      <c r="DB85" s="15"/>
      <c r="DC85" s="15"/>
      <c r="DD85" s="15"/>
      <c r="DE85" s="15"/>
      <c r="DF85" s="15"/>
      <c r="DG85" s="15"/>
      <c r="DH85" s="15"/>
      <c r="DI85" s="15"/>
      <c r="DJ85" s="15"/>
      <c r="DK85" s="15"/>
      <c r="DL85" s="15"/>
      <c r="DM85" s="15"/>
      <c r="DN85" s="15"/>
      <c r="DO85" s="15"/>
      <c r="DP85" s="15"/>
      <c r="DQ85" s="15"/>
      <c r="DR85" s="15"/>
      <c r="DS85" s="15"/>
      <c r="DT85" s="15"/>
      <c r="DU85" s="15"/>
      <c r="DV85" s="15"/>
      <c r="DW85" s="15"/>
      <c r="DX85" s="15"/>
      <c r="DY85" s="15"/>
      <c r="DZ85" s="15"/>
      <c r="EA85" s="15"/>
      <c r="EB85" s="15"/>
      <c r="EC85" s="15"/>
      <c r="ED85" s="15"/>
      <c r="EE85" s="15"/>
      <c r="EF85" s="15"/>
      <c r="EG85" s="15"/>
      <c r="EH85" s="15"/>
      <c r="EI85" s="15"/>
      <c r="EJ85" s="15"/>
      <c r="EK85" s="15"/>
      <c r="EL85" s="15"/>
      <c r="EM85" s="15"/>
      <c r="EN85" s="15"/>
      <c r="EO85" s="15"/>
      <c r="EP85" s="15"/>
      <c r="EQ85" s="15"/>
      <c r="ER85" s="15"/>
      <c r="ES85" s="15"/>
      <c r="ET85" s="15"/>
      <c r="EU85" s="15"/>
      <c r="EV85" s="15"/>
      <c r="EW85" s="15"/>
      <c r="EX85" s="15"/>
      <c r="EY85" s="15"/>
      <c r="EZ85" s="15"/>
      <c r="FA85" s="15"/>
      <c r="FB85" s="15"/>
      <c r="FC85" s="15"/>
      <c r="FD85" s="15"/>
      <c r="FE85" s="15"/>
      <c r="FF85" s="15"/>
      <c r="FG85" s="15"/>
      <c r="FH85" s="15"/>
      <c r="FI85" s="15"/>
      <c r="FJ85" s="15"/>
      <c r="FK85" s="15"/>
      <c r="FL85" s="15"/>
      <c r="FM85" s="15"/>
      <c r="FN85" s="15"/>
      <c r="FO85" s="15"/>
      <c r="FP85" s="15"/>
      <c r="FQ85" s="15"/>
      <c r="FR85" s="15"/>
      <c r="FS85" s="15"/>
      <c r="FT85" s="15"/>
      <c r="FU85" s="15"/>
      <c r="FV85" s="15"/>
      <c r="FW85" s="15"/>
      <c r="FX85" s="15"/>
      <c r="FY85" s="15"/>
      <c r="FZ85" s="15"/>
      <c r="GA85" s="15"/>
      <c r="GB85" s="15"/>
      <c r="GC85" s="15"/>
      <c r="GD85" s="15"/>
      <c r="GE85" s="15"/>
      <c r="GF85" s="15"/>
      <c r="GG85" s="15"/>
      <c r="GH85" s="15"/>
      <c r="GI85" s="15"/>
      <c r="GJ85" s="15"/>
      <c r="GK85" s="15"/>
      <c r="GL85" s="15"/>
      <c r="GM85" s="15"/>
      <c r="GN85" s="15"/>
      <c r="GO85" s="15"/>
      <c r="GP85" s="15"/>
      <c r="GQ85" s="15"/>
      <c r="GR85" s="15"/>
      <c r="GS85" s="15"/>
      <c r="GT85" s="15"/>
      <c r="GU85" s="15"/>
      <c r="GV85" s="15"/>
      <c r="GW85" s="15"/>
      <c r="GX85" s="15"/>
      <c r="GY85" s="15"/>
      <c r="GZ85" s="15"/>
      <c r="HA85" s="15"/>
      <c r="HB85" s="15"/>
      <c r="HC85" s="15"/>
      <c r="HD85" s="15"/>
      <c r="HE85" s="15"/>
      <c r="HF85" s="15"/>
      <c r="HG85" s="15"/>
      <c r="HH85" s="15"/>
      <c r="HI85" s="15"/>
      <c r="HJ85" s="15"/>
      <c r="HK85" s="15"/>
      <c r="HL85" s="15"/>
      <c r="HM85" s="15"/>
      <c r="HN85" s="15"/>
      <c r="HO85" s="15"/>
      <c r="HP85" s="15"/>
      <c r="HQ85" s="15"/>
      <c r="HR85" s="15"/>
      <c r="HS85" s="15"/>
      <c r="HT85" s="15"/>
      <c r="HU85" s="15"/>
      <c r="HV85" s="15"/>
    </row>
    <row r="86" spans="1:230">
      <c r="A86" s="42"/>
      <c r="B86" s="15"/>
      <c r="C86" s="121"/>
      <c r="D86" s="20"/>
      <c r="E86" s="20"/>
      <c r="F86" s="15"/>
      <c r="G86" s="20"/>
      <c r="H86" s="20"/>
      <c r="I86" s="20"/>
      <c r="J86" s="20"/>
      <c r="K86" s="20"/>
      <c r="L86" s="20"/>
      <c r="M86" s="20"/>
      <c r="N86" s="20"/>
      <c r="O86" s="20"/>
      <c r="P86" s="20"/>
      <c r="Q86" s="20"/>
      <c r="R86" s="20"/>
      <c r="S86" s="20"/>
      <c r="T86" s="20"/>
      <c r="U86" s="20"/>
      <c r="V86" s="20"/>
      <c r="AB86" s="42"/>
    </row>
    <row r="87" spans="1:230">
      <c r="A87" s="42"/>
      <c r="B87" s="15"/>
      <c r="C87" s="121"/>
      <c r="D87" s="20"/>
      <c r="E87" s="20"/>
      <c r="F87" s="15"/>
      <c r="G87" s="20"/>
      <c r="H87" s="20"/>
      <c r="I87" s="20"/>
      <c r="J87" s="20"/>
      <c r="K87" s="20"/>
      <c r="L87" s="20"/>
      <c r="M87" s="121"/>
      <c r="N87" s="20"/>
      <c r="O87" s="20"/>
      <c r="P87" s="15"/>
      <c r="Q87" s="20"/>
      <c r="R87" s="20"/>
      <c r="S87" s="20"/>
      <c r="T87" s="20"/>
      <c r="U87" s="20"/>
      <c r="V87" s="20"/>
      <c r="AB87" s="42"/>
    </row>
    <row r="88" spans="1:230">
      <c r="A88" s="42"/>
      <c r="B88" s="15"/>
      <c r="C88" s="45"/>
      <c r="D88" s="125" t="s">
        <v>526</v>
      </c>
      <c r="E88" s="55"/>
      <c r="F88" s="54"/>
      <c r="G88" s="54"/>
      <c r="H88" s="55"/>
      <c r="I88" s="125" t="s">
        <v>527</v>
      </c>
      <c r="J88" s="55"/>
      <c r="K88" s="55"/>
      <c r="L88" s="125" t="s">
        <v>528</v>
      </c>
      <c r="M88" s="55"/>
      <c r="N88" s="20"/>
      <c r="O88" s="20"/>
      <c r="P88" s="20"/>
      <c r="Q88" s="20"/>
      <c r="R88" s="20"/>
      <c r="S88" s="20"/>
      <c r="T88" s="20"/>
      <c r="U88" s="20"/>
      <c r="V88" s="20"/>
      <c r="AB88" s="42"/>
    </row>
    <row r="89" spans="1:230">
      <c r="A89" s="42"/>
      <c r="B89" s="15"/>
      <c r="C89" s="45"/>
      <c r="D89" s="49"/>
      <c r="E89" s="45"/>
      <c r="F89" s="49"/>
      <c r="G89" s="49"/>
      <c r="H89" s="45"/>
      <c r="I89" s="45"/>
      <c r="J89" s="20"/>
      <c r="K89" s="20"/>
      <c r="L89" s="20"/>
      <c r="M89" s="20"/>
      <c r="N89" s="20"/>
      <c r="O89" s="20"/>
      <c r="P89" s="20"/>
      <c r="Q89" s="20"/>
      <c r="R89" s="20"/>
      <c r="S89" s="20"/>
      <c r="T89" s="20"/>
      <c r="U89" s="20"/>
      <c r="V89" s="20"/>
      <c r="AB89" s="42"/>
    </row>
    <row r="90" spans="1:230" ht="14.4" customHeight="1">
      <c r="A90" s="42"/>
      <c r="B90" s="15"/>
      <c r="C90" s="80" t="s">
        <v>525</v>
      </c>
      <c r="D90" s="15"/>
      <c r="E90" s="57" t="str">
        <f>Obliczenia3!B30</f>
        <v>Południe</v>
      </c>
      <c r="F90" s="15"/>
      <c r="G90" s="15"/>
      <c r="H90" s="15"/>
      <c r="I90" s="126">
        <f>Obliczenia3!L30</f>
        <v>648</v>
      </c>
      <c r="J90" s="58" t="s">
        <v>17</v>
      </c>
      <c r="K90" s="128"/>
      <c r="L90" s="126">
        <f>Obliczenia3!L45</f>
        <v>171.75000000000003</v>
      </c>
      <c r="M90" s="58" t="s">
        <v>17</v>
      </c>
      <c r="N90" s="15"/>
      <c r="O90" s="57"/>
      <c r="P90" s="15"/>
      <c r="Q90" s="15"/>
      <c r="R90" s="15"/>
      <c r="S90" s="15"/>
      <c r="T90" s="15"/>
      <c r="U90" s="20"/>
      <c r="V90" s="20"/>
      <c r="AB90" s="42"/>
    </row>
    <row r="91" spans="1:230">
      <c r="A91" s="42"/>
      <c r="B91" s="15"/>
      <c r="C91" s="80" t="s">
        <v>525</v>
      </c>
      <c r="D91" s="15"/>
      <c r="E91" s="57" t="str">
        <f>Obliczenia3!B31</f>
        <v>Zachód</v>
      </c>
      <c r="F91" s="15"/>
      <c r="G91" s="15"/>
      <c r="H91" s="15"/>
      <c r="I91" s="126">
        <f>Obliczenia3!L31</f>
        <v>0</v>
      </c>
      <c r="J91" s="58" t="s">
        <v>17</v>
      </c>
      <c r="K91" s="128"/>
      <c r="L91" s="126">
        <f>Obliczenia3!L46</f>
        <v>193.5</v>
      </c>
      <c r="M91" s="58" t="s">
        <v>17</v>
      </c>
      <c r="N91" s="15"/>
      <c r="O91" s="57"/>
      <c r="P91" s="15"/>
      <c r="Q91" s="15"/>
      <c r="R91" s="15"/>
      <c r="S91" s="15"/>
      <c r="T91" s="15"/>
      <c r="U91" s="20"/>
      <c r="V91" s="20"/>
      <c r="AB91" s="42"/>
    </row>
    <row r="92" spans="1:230">
      <c r="A92" s="42"/>
      <c r="B92" s="15"/>
      <c r="C92" s="80" t="s">
        <v>525</v>
      </c>
      <c r="D92" s="15"/>
      <c r="E92" s="57" t="str">
        <f>Obliczenia3!B32</f>
        <v>Północ</v>
      </c>
      <c r="F92" s="15"/>
      <c r="G92" s="15"/>
      <c r="H92" s="15"/>
      <c r="I92" s="126">
        <f>Obliczenia3!L32</f>
        <v>120</v>
      </c>
      <c r="J92" s="58" t="s">
        <v>17</v>
      </c>
      <c r="K92" s="128"/>
      <c r="L92" s="126">
        <f>Obliczenia3!L47</f>
        <v>70.300000000000011</v>
      </c>
      <c r="M92" s="58" t="s">
        <v>17</v>
      </c>
      <c r="N92" s="15"/>
      <c r="O92" s="57"/>
      <c r="P92" s="15"/>
      <c r="Q92" s="15"/>
      <c r="R92" s="15"/>
      <c r="S92" s="15"/>
      <c r="T92" s="15"/>
      <c r="U92" s="20"/>
      <c r="V92" s="20"/>
      <c r="AB92" s="42"/>
    </row>
    <row r="93" spans="1:230">
      <c r="A93" s="42"/>
      <c r="B93" s="15"/>
      <c r="C93" s="80" t="s">
        <v>525</v>
      </c>
      <c r="D93" s="15"/>
      <c r="E93" s="57" t="str">
        <f>Obliczenia3!B33</f>
        <v>Wschód</v>
      </c>
      <c r="F93" s="15"/>
      <c r="G93" s="15"/>
      <c r="H93" s="15"/>
      <c r="I93" s="126">
        <f>Obliczenia3!L33</f>
        <v>0</v>
      </c>
      <c r="J93" s="58" t="s">
        <v>17</v>
      </c>
      <c r="K93" s="128"/>
      <c r="L93" s="126">
        <f>Obliczenia3!L48</f>
        <v>77.400000000000006</v>
      </c>
      <c r="M93" s="58" t="s">
        <v>17</v>
      </c>
      <c r="N93" s="15"/>
      <c r="O93" s="57"/>
      <c r="P93" s="15"/>
      <c r="Q93" s="15"/>
      <c r="R93" s="15"/>
      <c r="S93" s="15"/>
      <c r="T93" s="15"/>
      <c r="U93" s="20"/>
      <c r="V93" s="20"/>
      <c r="AB93" s="42"/>
    </row>
    <row r="94" spans="1:230">
      <c r="A94" s="42"/>
      <c r="B94" s="15"/>
      <c r="C94" s="57"/>
      <c r="D94" s="20"/>
      <c r="E94" s="20"/>
      <c r="F94" s="126"/>
      <c r="G94" s="58"/>
      <c r="H94" s="15"/>
      <c r="I94" s="20"/>
      <c r="J94" s="20"/>
      <c r="K94" s="20"/>
      <c r="L94" s="20"/>
      <c r="M94" s="20"/>
      <c r="N94" s="20"/>
      <c r="O94" s="20"/>
      <c r="P94" s="20"/>
      <c r="Q94" s="20"/>
      <c r="R94" s="20"/>
      <c r="S94" s="20"/>
      <c r="T94" s="20"/>
      <c r="U94" s="20"/>
      <c r="V94" s="20"/>
      <c r="AB94" s="42"/>
    </row>
    <row r="95" spans="1:230">
      <c r="A95" s="42"/>
      <c r="B95" s="15"/>
      <c r="C95" s="57" t="s">
        <v>521</v>
      </c>
      <c r="D95" s="20"/>
      <c r="E95" s="20"/>
      <c r="F95" s="126"/>
      <c r="G95" s="58"/>
      <c r="H95" s="15"/>
      <c r="I95" s="130">
        <f>Obliczenia3!R35+Obliczenia3!L49</f>
        <v>1160</v>
      </c>
      <c r="J95" s="58" t="s">
        <v>17</v>
      </c>
      <c r="K95" s="144" t="s">
        <v>460</v>
      </c>
      <c r="L95" s="20"/>
      <c r="M95" s="20"/>
      <c r="N95" s="20"/>
      <c r="O95" s="20"/>
      <c r="P95" s="20"/>
      <c r="Q95" s="20"/>
      <c r="R95" s="20"/>
      <c r="S95" s="20"/>
      <c r="T95" s="20"/>
      <c r="U95" s="20"/>
      <c r="V95" s="20"/>
      <c r="AB95" s="42"/>
    </row>
    <row r="96" spans="1:230">
      <c r="A96" s="42"/>
      <c r="B96" s="15"/>
      <c r="C96" s="57"/>
      <c r="D96" s="20"/>
      <c r="E96" s="20"/>
      <c r="F96" s="126"/>
      <c r="G96" s="58"/>
      <c r="H96" s="126"/>
      <c r="I96" s="58"/>
      <c r="J96" s="128"/>
      <c r="K96" s="20"/>
      <c r="L96" s="20"/>
      <c r="M96" s="20"/>
      <c r="N96" s="20"/>
      <c r="O96" s="20"/>
      <c r="P96" s="20"/>
      <c r="Q96" s="20"/>
      <c r="R96" s="20"/>
      <c r="S96" s="20"/>
      <c r="T96" s="20"/>
      <c r="U96" s="20"/>
      <c r="V96" s="20"/>
      <c r="AB96" s="42"/>
    </row>
    <row r="97" spans="1:230" customFormat="1">
      <c r="A97" s="42"/>
      <c r="B97" s="45"/>
      <c r="C97" s="56"/>
      <c r="D97" s="56"/>
      <c r="E97" s="45"/>
      <c r="F97" s="45"/>
      <c r="G97" s="15"/>
      <c r="H97" s="15"/>
      <c r="I97" s="15"/>
      <c r="J97" s="15"/>
      <c r="K97" s="80"/>
      <c r="L97" s="80"/>
      <c r="M97" s="80"/>
      <c r="N97" s="80"/>
      <c r="O97" s="45"/>
      <c r="P97" s="45"/>
      <c r="Q97" s="45"/>
      <c r="R97" s="45"/>
      <c r="S97" s="45"/>
      <c r="T97" s="45"/>
      <c r="U97" s="45"/>
      <c r="V97" s="45"/>
      <c r="W97" s="45"/>
      <c r="X97" s="45"/>
      <c r="Y97" s="45"/>
      <c r="Z97" s="45"/>
      <c r="AA97" s="45"/>
      <c r="AB97" s="42"/>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c r="BI97" s="15"/>
      <c r="BJ97" s="15"/>
      <c r="BK97" s="15"/>
      <c r="BL97" s="15"/>
      <c r="BM97" s="15"/>
      <c r="BN97" s="15"/>
      <c r="BO97" s="15"/>
      <c r="BP97" s="15"/>
      <c r="BQ97" s="15"/>
      <c r="BR97" s="15"/>
      <c r="BS97" s="15"/>
      <c r="BT97" s="15"/>
      <c r="BU97" s="15"/>
      <c r="BV97" s="15"/>
      <c r="BW97" s="15"/>
      <c r="BX97" s="15"/>
      <c r="BY97" s="15"/>
      <c r="BZ97" s="15"/>
      <c r="CA97" s="15"/>
      <c r="CB97" s="15"/>
      <c r="CC97" s="15"/>
      <c r="CD97" s="15"/>
      <c r="CE97" s="15"/>
      <c r="CF97" s="15"/>
      <c r="CG97" s="15"/>
      <c r="CH97" s="15"/>
      <c r="CI97" s="15"/>
      <c r="CJ97" s="15"/>
      <c r="CK97" s="15"/>
      <c r="CL97" s="15"/>
      <c r="CM97" s="15"/>
      <c r="CN97" s="15"/>
      <c r="CO97" s="15"/>
      <c r="CP97" s="15"/>
      <c r="CQ97" s="15"/>
      <c r="CR97" s="15"/>
      <c r="CS97" s="15"/>
      <c r="CT97" s="15"/>
      <c r="CU97" s="15"/>
      <c r="CV97" s="15"/>
      <c r="CW97" s="15"/>
      <c r="CX97" s="15"/>
      <c r="CY97" s="15"/>
      <c r="CZ97" s="15"/>
      <c r="DA97" s="15"/>
      <c r="DB97" s="15"/>
      <c r="DC97" s="15"/>
      <c r="DD97" s="15"/>
      <c r="DE97" s="15"/>
      <c r="DF97" s="15"/>
      <c r="DG97" s="15"/>
      <c r="DH97" s="15"/>
      <c r="DI97" s="15"/>
      <c r="DJ97" s="15"/>
      <c r="DK97" s="15"/>
      <c r="DL97" s="15"/>
      <c r="DM97" s="15"/>
      <c r="DN97" s="15"/>
      <c r="DO97" s="15"/>
      <c r="DP97" s="15"/>
      <c r="DQ97" s="15"/>
      <c r="DR97" s="15"/>
      <c r="DS97" s="15"/>
      <c r="DT97" s="15"/>
      <c r="DU97" s="15"/>
      <c r="DV97" s="15"/>
      <c r="DW97" s="15"/>
      <c r="DX97" s="15"/>
      <c r="DY97" s="15"/>
      <c r="DZ97" s="15"/>
      <c r="EA97" s="15"/>
      <c r="EB97" s="15"/>
      <c r="EC97" s="15"/>
      <c r="ED97" s="15"/>
      <c r="EE97" s="15"/>
      <c r="EF97" s="15"/>
      <c r="EG97" s="15"/>
      <c r="EH97" s="15"/>
      <c r="EI97" s="15"/>
      <c r="EJ97" s="15"/>
      <c r="EK97" s="15"/>
      <c r="EL97" s="15"/>
      <c r="EM97" s="15"/>
      <c r="EN97" s="15"/>
      <c r="EO97" s="15"/>
      <c r="EP97" s="15"/>
      <c r="EQ97" s="15"/>
      <c r="ER97" s="15"/>
      <c r="ES97" s="15"/>
      <c r="ET97" s="15"/>
      <c r="EU97" s="15"/>
      <c r="EV97" s="15"/>
      <c r="EW97" s="15"/>
      <c r="EX97" s="15"/>
      <c r="EY97" s="15"/>
      <c r="EZ97" s="15"/>
      <c r="FA97" s="15"/>
      <c r="FB97" s="15"/>
      <c r="FC97" s="15"/>
      <c r="FD97" s="15"/>
      <c r="FE97" s="15"/>
      <c r="FF97" s="15"/>
      <c r="FG97" s="15"/>
      <c r="FH97" s="15"/>
      <c r="FI97" s="15"/>
      <c r="FJ97" s="15"/>
      <c r="FK97" s="15"/>
      <c r="FL97" s="15"/>
      <c r="FM97" s="15"/>
      <c r="FN97" s="15"/>
      <c r="FO97" s="15"/>
      <c r="FP97" s="15"/>
      <c r="FQ97" s="15"/>
      <c r="FR97" s="15"/>
      <c r="FS97" s="15"/>
      <c r="FT97" s="15"/>
      <c r="FU97" s="15"/>
      <c r="FV97" s="15"/>
      <c r="FW97" s="15"/>
      <c r="FX97" s="15"/>
      <c r="FY97" s="15"/>
      <c r="FZ97" s="15"/>
      <c r="GA97" s="15"/>
      <c r="GB97" s="15"/>
      <c r="GC97" s="15"/>
      <c r="GD97" s="15"/>
      <c r="GE97" s="15"/>
      <c r="GF97" s="15"/>
      <c r="GG97" s="15"/>
      <c r="GH97" s="15"/>
      <c r="GI97" s="15"/>
      <c r="GJ97" s="15"/>
      <c r="GK97" s="15"/>
      <c r="GL97" s="15"/>
      <c r="GM97" s="15"/>
      <c r="GN97" s="15"/>
      <c r="GO97" s="15"/>
      <c r="GP97" s="15"/>
      <c r="GQ97" s="15"/>
      <c r="GR97" s="15"/>
      <c r="GS97" s="15"/>
      <c r="GT97" s="15"/>
      <c r="GU97" s="15"/>
      <c r="GV97" s="15"/>
      <c r="GW97" s="15"/>
      <c r="GX97" s="15"/>
      <c r="GY97" s="15"/>
      <c r="GZ97" s="15"/>
      <c r="HA97" s="15"/>
      <c r="HB97" s="15"/>
      <c r="HC97" s="15"/>
      <c r="HD97" s="15"/>
      <c r="HE97" s="15"/>
      <c r="HF97" s="15"/>
      <c r="HG97" s="15"/>
      <c r="HH97" s="15"/>
      <c r="HI97" s="15"/>
      <c r="HJ97" s="15"/>
      <c r="HK97" s="15"/>
      <c r="HL97" s="15"/>
      <c r="HM97" s="15"/>
      <c r="HN97" s="15"/>
      <c r="HO97" s="15"/>
      <c r="HP97" s="15"/>
      <c r="HQ97" s="15"/>
      <c r="HR97" s="15"/>
      <c r="HS97" s="15"/>
      <c r="HT97" s="15"/>
      <c r="HU97" s="15"/>
      <c r="HV97" s="15"/>
    </row>
    <row r="98" spans="1:230" customFormat="1">
      <c r="A98" s="42"/>
      <c r="B98" s="47"/>
      <c r="C98" s="47"/>
      <c r="D98" s="47"/>
      <c r="E98" s="47"/>
      <c r="F98" s="47"/>
      <c r="G98" s="47"/>
      <c r="H98" s="47"/>
      <c r="I98" s="47"/>
      <c r="J98" s="47"/>
      <c r="K98" s="47"/>
      <c r="L98" s="47"/>
      <c r="M98" s="47"/>
      <c r="N98" s="47"/>
      <c r="O98" s="47"/>
      <c r="P98" s="47"/>
      <c r="Q98" s="47"/>
      <c r="R98" s="47"/>
      <c r="S98" s="47"/>
      <c r="T98" s="47"/>
      <c r="U98" s="47"/>
      <c r="V98" s="47"/>
      <c r="W98" s="47"/>
      <c r="X98" s="47"/>
      <c r="Y98" s="47"/>
      <c r="Z98" s="47"/>
      <c r="AA98" s="47"/>
      <c r="AB98" s="42"/>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c r="BI98" s="15"/>
      <c r="BJ98" s="15"/>
      <c r="BK98" s="15"/>
      <c r="BL98" s="15"/>
      <c r="BM98" s="15"/>
      <c r="BN98" s="15"/>
      <c r="BO98" s="15"/>
      <c r="BP98" s="15"/>
      <c r="BQ98" s="15"/>
      <c r="BR98" s="15"/>
      <c r="BS98" s="15"/>
      <c r="BT98" s="15"/>
      <c r="BU98" s="15"/>
      <c r="BV98" s="15"/>
      <c r="BW98" s="15"/>
      <c r="BX98" s="15"/>
      <c r="BY98" s="15"/>
      <c r="BZ98" s="15"/>
      <c r="CA98" s="15"/>
      <c r="CB98" s="15"/>
      <c r="CC98" s="15"/>
      <c r="CD98" s="15"/>
      <c r="CE98" s="15"/>
      <c r="CF98" s="15"/>
      <c r="CG98" s="15"/>
      <c r="CH98" s="15"/>
      <c r="CI98" s="15"/>
      <c r="CJ98" s="15"/>
      <c r="CK98" s="15"/>
      <c r="CL98" s="15"/>
      <c r="CM98" s="15"/>
      <c r="CN98" s="15"/>
      <c r="CO98" s="15"/>
      <c r="CP98" s="15"/>
      <c r="CQ98" s="15"/>
      <c r="CR98" s="15"/>
      <c r="CS98" s="15"/>
      <c r="CT98" s="15"/>
      <c r="CU98" s="15"/>
      <c r="CV98" s="15"/>
      <c r="CW98" s="15"/>
      <c r="CX98" s="15"/>
      <c r="CY98" s="15"/>
      <c r="CZ98" s="15"/>
      <c r="DA98" s="15"/>
      <c r="DB98" s="15"/>
      <c r="DC98" s="15"/>
      <c r="DD98" s="15"/>
      <c r="DE98" s="15"/>
      <c r="DF98" s="15"/>
      <c r="DG98" s="15"/>
      <c r="DH98" s="15"/>
      <c r="DI98" s="15"/>
      <c r="DJ98" s="15"/>
      <c r="DK98" s="15"/>
      <c r="DL98" s="15"/>
      <c r="DM98" s="15"/>
      <c r="DN98" s="15"/>
      <c r="DO98" s="15"/>
      <c r="DP98" s="15"/>
      <c r="DQ98" s="15"/>
      <c r="DR98" s="15"/>
      <c r="DS98" s="15"/>
      <c r="DT98" s="15"/>
      <c r="DU98" s="15"/>
      <c r="DV98" s="15"/>
      <c r="DW98" s="15"/>
      <c r="DX98" s="15"/>
      <c r="DY98" s="15"/>
      <c r="DZ98" s="15"/>
      <c r="EA98" s="15"/>
      <c r="EB98" s="15"/>
      <c r="EC98" s="15"/>
      <c r="ED98" s="15"/>
      <c r="EE98" s="15"/>
      <c r="EF98" s="15"/>
      <c r="EG98" s="15"/>
      <c r="EH98" s="15"/>
      <c r="EI98" s="15"/>
      <c r="EJ98" s="15"/>
      <c r="EK98" s="15"/>
      <c r="EL98" s="15"/>
      <c r="EM98" s="15"/>
      <c r="EN98" s="15"/>
      <c r="EO98" s="15"/>
      <c r="EP98" s="15"/>
      <c r="EQ98" s="15"/>
      <c r="ER98" s="15"/>
      <c r="ES98" s="15"/>
      <c r="ET98" s="15"/>
      <c r="EU98" s="15"/>
      <c r="EV98" s="15"/>
      <c r="EW98" s="15"/>
      <c r="EX98" s="15"/>
      <c r="EY98" s="15"/>
      <c r="EZ98" s="15"/>
      <c r="FA98" s="15"/>
      <c r="FB98" s="15"/>
      <c r="FC98" s="15"/>
      <c r="FD98" s="15"/>
      <c r="FE98" s="15"/>
      <c r="FF98" s="15"/>
      <c r="FG98" s="15"/>
      <c r="FH98" s="15"/>
      <c r="FI98" s="15"/>
      <c r="FJ98" s="15"/>
      <c r="FK98" s="15"/>
      <c r="FL98" s="15"/>
      <c r="FM98" s="15"/>
      <c r="FN98" s="15"/>
      <c r="FO98" s="15"/>
      <c r="FP98" s="15"/>
      <c r="FQ98" s="15"/>
      <c r="FR98" s="15"/>
      <c r="FS98" s="15"/>
      <c r="FT98" s="15"/>
      <c r="FU98" s="15"/>
      <c r="FV98" s="15"/>
      <c r="FW98" s="15"/>
      <c r="FX98" s="15"/>
      <c r="FY98" s="15"/>
      <c r="FZ98" s="15"/>
      <c r="GA98" s="15"/>
      <c r="GB98" s="15"/>
      <c r="GC98" s="15"/>
      <c r="GD98" s="15"/>
      <c r="GE98" s="15"/>
      <c r="GF98" s="15"/>
      <c r="GG98" s="15"/>
      <c r="GH98" s="15"/>
      <c r="GI98" s="15"/>
      <c r="GJ98" s="15"/>
      <c r="GK98" s="15"/>
      <c r="GL98" s="15"/>
      <c r="GM98" s="15"/>
      <c r="GN98" s="15"/>
      <c r="GO98" s="15"/>
      <c r="GP98" s="15"/>
      <c r="GQ98" s="15"/>
      <c r="GR98" s="15"/>
      <c r="GS98" s="15"/>
      <c r="GT98" s="15"/>
      <c r="GU98" s="15"/>
      <c r="GV98" s="15"/>
      <c r="GW98" s="15"/>
      <c r="GX98" s="15"/>
      <c r="GY98" s="15"/>
      <c r="GZ98" s="15"/>
      <c r="HA98" s="15"/>
      <c r="HB98" s="15"/>
      <c r="HC98" s="15"/>
      <c r="HD98" s="15"/>
      <c r="HE98" s="15"/>
      <c r="HF98" s="15"/>
      <c r="HG98" s="15"/>
      <c r="HH98" s="15"/>
      <c r="HI98" s="15"/>
      <c r="HJ98" s="15"/>
      <c r="HK98" s="15"/>
      <c r="HL98" s="15"/>
      <c r="HM98" s="15"/>
      <c r="HN98" s="15"/>
      <c r="HO98" s="15"/>
      <c r="HP98" s="15"/>
      <c r="HQ98" s="15"/>
      <c r="HR98" s="15"/>
      <c r="HS98" s="15"/>
      <c r="HT98" s="15"/>
      <c r="HU98" s="15"/>
      <c r="HV98" s="15"/>
    </row>
    <row r="99" spans="1:230" customFormat="1" ht="21">
      <c r="A99" s="42"/>
      <c r="B99" s="47"/>
      <c r="C99" s="53" t="s">
        <v>536</v>
      </c>
      <c r="D99" s="47"/>
      <c r="E99" s="47"/>
      <c r="F99" s="47"/>
      <c r="G99" s="47"/>
      <c r="H99" s="47"/>
      <c r="I99" s="47"/>
      <c r="J99" s="47"/>
      <c r="K99" s="47"/>
      <c r="L99" s="47"/>
      <c r="M99" s="47"/>
      <c r="N99" s="47"/>
      <c r="O99" s="47"/>
      <c r="P99" s="47"/>
      <c r="Q99" s="47"/>
      <c r="R99" s="47"/>
      <c r="S99" s="47"/>
      <c r="T99" s="47"/>
      <c r="U99" s="47"/>
      <c r="V99" s="47"/>
      <c r="W99" s="47"/>
      <c r="X99" s="47"/>
      <c r="Y99" s="47"/>
      <c r="Z99" s="47"/>
      <c r="AA99" s="47"/>
      <c r="AB99" s="42"/>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c r="BI99" s="15"/>
      <c r="BJ99" s="15"/>
      <c r="BK99" s="15"/>
      <c r="BL99" s="15"/>
      <c r="BM99" s="15"/>
      <c r="BN99" s="15"/>
      <c r="BO99" s="15"/>
      <c r="BP99" s="15"/>
      <c r="BQ99" s="15"/>
      <c r="BR99" s="15"/>
      <c r="BS99" s="15"/>
      <c r="BT99" s="15"/>
      <c r="BU99" s="15"/>
      <c r="BV99" s="15"/>
      <c r="BW99" s="15"/>
      <c r="BX99" s="15"/>
      <c r="BY99" s="15"/>
      <c r="BZ99" s="15"/>
      <c r="CA99" s="15"/>
      <c r="CB99" s="15"/>
      <c r="CC99" s="15"/>
      <c r="CD99" s="15"/>
      <c r="CE99" s="15"/>
      <c r="CF99" s="15"/>
      <c r="CG99" s="15"/>
      <c r="CH99" s="15"/>
      <c r="CI99" s="15"/>
      <c r="CJ99" s="15"/>
      <c r="CK99" s="15"/>
      <c r="CL99" s="15"/>
      <c r="CM99" s="15"/>
      <c r="CN99" s="15"/>
      <c r="CO99" s="15"/>
      <c r="CP99" s="15"/>
      <c r="CQ99" s="15"/>
      <c r="CR99" s="15"/>
      <c r="CS99" s="15"/>
      <c r="CT99" s="15"/>
      <c r="CU99" s="15"/>
      <c r="CV99" s="15"/>
      <c r="CW99" s="15"/>
      <c r="CX99" s="15"/>
      <c r="CY99" s="15"/>
      <c r="CZ99" s="15"/>
      <c r="DA99" s="15"/>
      <c r="DB99" s="15"/>
      <c r="DC99" s="15"/>
      <c r="DD99" s="15"/>
      <c r="DE99" s="15"/>
      <c r="DF99" s="15"/>
      <c r="DG99" s="15"/>
      <c r="DH99" s="15"/>
      <c r="DI99" s="15"/>
      <c r="DJ99" s="15"/>
      <c r="DK99" s="15"/>
      <c r="DL99" s="15"/>
      <c r="DM99" s="15"/>
      <c r="DN99" s="15"/>
      <c r="DO99" s="15"/>
      <c r="DP99" s="15"/>
      <c r="DQ99" s="15"/>
      <c r="DR99" s="15"/>
      <c r="DS99" s="15"/>
      <c r="DT99" s="15"/>
      <c r="DU99" s="15"/>
      <c r="DV99" s="15"/>
      <c r="DW99" s="15"/>
      <c r="DX99" s="15"/>
      <c r="DY99" s="15"/>
      <c r="DZ99" s="15"/>
      <c r="EA99" s="15"/>
      <c r="EB99" s="15"/>
      <c r="EC99" s="15"/>
      <c r="ED99" s="15"/>
      <c r="EE99" s="15"/>
      <c r="EF99" s="15"/>
      <c r="EG99" s="15"/>
      <c r="EH99" s="15"/>
      <c r="EI99" s="15"/>
      <c r="EJ99" s="15"/>
      <c r="EK99" s="15"/>
      <c r="EL99" s="15"/>
      <c r="EM99" s="15"/>
      <c r="EN99" s="15"/>
      <c r="EO99" s="15"/>
      <c r="EP99" s="15"/>
      <c r="EQ99" s="15"/>
      <c r="ER99" s="15"/>
      <c r="ES99" s="15"/>
      <c r="ET99" s="15"/>
      <c r="EU99" s="15"/>
      <c r="EV99" s="15"/>
      <c r="EW99" s="15"/>
      <c r="EX99" s="15"/>
      <c r="EY99" s="15"/>
      <c r="EZ99" s="15"/>
      <c r="FA99" s="15"/>
      <c r="FB99" s="15"/>
      <c r="FC99" s="15"/>
      <c r="FD99" s="15"/>
      <c r="FE99" s="15"/>
      <c r="FF99" s="15"/>
      <c r="FG99" s="15"/>
      <c r="FH99" s="15"/>
      <c r="FI99" s="15"/>
      <c r="FJ99" s="15"/>
      <c r="FK99" s="15"/>
      <c r="FL99" s="15"/>
      <c r="FM99" s="15"/>
      <c r="FN99" s="15"/>
      <c r="FO99" s="15"/>
      <c r="FP99" s="15"/>
      <c r="FQ99" s="15"/>
      <c r="FR99" s="15"/>
      <c r="FS99" s="15"/>
      <c r="FT99" s="15"/>
      <c r="FU99" s="15"/>
      <c r="FV99" s="15"/>
      <c r="FW99" s="15"/>
      <c r="FX99" s="15"/>
      <c r="FY99" s="15"/>
      <c r="FZ99" s="15"/>
      <c r="GA99" s="15"/>
      <c r="GB99" s="15"/>
      <c r="GC99" s="15"/>
      <c r="GD99" s="15"/>
      <c r="GE99" s="15"/>
      <c r="GF99" s="15"/>
      <c r="GG99" s="15"/>
      <c r="GH99" s="15"/>
      <c r="GI99" s="15"/>
      <c r="GJ99" s="15"/>
      <c r="GK99" s="15"/>
      <c r="GL99" s="15"/>
      <c r="GM99" s="15"/>
      <c r="GN99" s="15"/>
      <c r="GO99" s="15"/>
      <c r="GP99" s="15"/>
      <c r="GQ99" s="15"/>
      <c r="GR99" s="15"/>
      <c r="GS99" s="15"/>
      <c r="GT99" s="15"/>
      <c r="GU99" s="15"/>
      <c r="GV99" s="15"/>
      <c r="GW99" s="15"/>
      <c r="GX99" s="15"/>
      <c r="GY99" s="15"/>
      <c r="GZ99" s="15"/>
      <c r="HA99" s="15"/>
      <c r="HB99" s="15"/>
      <c r="HC99" s="15"/>
      <c r="HD99" s="15"/>
      <c r="HE99" s="15"/>
      <c r="HF99" s="15"/>
      <c r="HG99" s="15"/>
      <c r="HH99" s="15"/>
      <c r="HI99" s="15"/>
      <c r="HJ99" s="15"/>
      <c r="HK99" s="15"/>
      <c r="HL99" s="15"/>
      <c r="HM99" s="15"/>
      <c r="HN99" s="15"/>
      <c r="HO99" s="15"/>
      <c r="HP99" s="15"/>
      <c r="HQ99" s="15"/>
      <c r="HR99" s="15"/>
      <c r="HS99" s="15"/>
      <c r="HT99" s="15"/>
      <c r="HU99" s="15"/>
      <c r="HV99" s="15"/>
    </row>
    <row r="100" spans="1:230" customFormat="1">
      <c r="A100" s="42"/>
      <c r="B100" s="47"/>
      <c r="C100" s="47"/>
      <c r="D100" s="47"/>
      <c r="E100" s="47"/>
      <c r="F100" s="47"/>
      <c r="G100" s="47"/>
      <c r="H100" s="47"/>
      <c r="I100" s="47"/>
      <c r="J100" s="47"/>
      <c r="K100" s="47"/>
      <c r="L100" s="47"/>
      <c r="M100" s="47"/>
      <c r="N100" s="47"/>
      <c r="O100" s="47"/>
      <c r="P100" s="47"/>
      <c r="Q100" s="47"/>
      <c r="R100" s="47"/>
      <c r="S100" s="47"/>
      <c r="T100" s="47"/>
      <c r="U100" s="47"/>
      <c r="V100" s="47"/>
      <c r="W100" s="47"/>
      <c r="X100" s="47"/>
      <c r="Y100" s="47"/>
      <c r="Z100" s="47"/>
      <c r="AA100" s="47"/>
      <c r="AB100" s="42"/>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c r="BI100" s="15"/>
      <c r="BJ100" s="15"/>
      <c r="BK100" s="15"/>
      <c r="BL100" s="15"/>
      <c r="BM100" s="15"/>
      <c r="BN100" s="15"/>
      <c r="BO100" s="15"/>
      <c r="BP100" s="15"/>
      <c r="BQ100" s="15"/>
      <c r="BR100" s="15"/>
      <c r="BS100" s="15"/>
      <c r="BT100" s="15"/>
      <c r="BU100" s="15"/>
      <c r="BV100" s="15"/>
      <c r="BW100" s="15"/>
      <c r="BX100" s="15"/>
      <c r="BY100" s="15"/>
      <c r="BZ100" s="15"/>
      <c r="CA100" s="15"/>
      <c r="CB100" s="15"/>
      <c r="CC100" s="15"/>
      <c r="CD100" s="15"/>
      <c r="CE100" s="15"/>
      <c r="CF100" s="15"/>
      <c r="CG100" s="15"/>
      <c r="CH100" s="15"/>
      <c r="CI100" s="15"/>
      <c r="CJ100" s="15"/>
      <c r="CK100" s="15"/>
      <c r="CL100" s="15"/>
      <c r="CM100" s="15"/>
      <c r="CN100" s="15"/>
      <c r="CO100" s="15"/>
      <c r="CP100" s="15"/>
      <c r="CQ100" s="15"/>
      <c r="CR100" s="15"/>
      <c r="CS100" s="15"/>
      <c r="CT100" s="15"/>
      <c r="CU100" s="15"/>
      <c r="CV100" s="15"/>
      <c r="CW100" s="15"/>
      <c r="CX100" s="15"/>
      <c r="CY100" s="15"/>
      <c r="CZ100" s="15"/>
      <c r="DA100" s="15"/>
      <c r="DB100" s="15"/>
      <c r="DC100" s="15"/>
      <c r="DD100" s="15"/>
      <c r="DE100" s="15"/>
      <c r="DF100" s="15"/>
      <c r="DG100" s="15"/>
      <c r="DH100" s="15"/>
      <c r="DI100" s="15"/>
      <c r="DJ100" s="15"/>
      <c r="DK100" s="15"/>
      <c r="DL100" s="15"/>
      <c r="DM100" s="15"/>
      <c r="DN100" s="15"/>
      <c r="DO100" s="15"/>
      <c r="DP100" s="15"/>
      <c r="DQ100" s="15"/>
      <c r="DR100" s="15"/>
      <c r="DS100" s="15"/>
      <c r="DT100" s="15"/>
      <c r="DU100" s="15"/>
      <c r="DV100" s="15"/>
      <c r="DW100" s="15"/>
      <c r="DX100" s="15"/>
      <c r="DY100" s="15"/>
      <c r="DZ100" s="15"/>
      <c r="EA100" s="15"/>
      <c r="EB100" s="15"/>
      <c r="EC100" s="15"/>
      <c r="ED100" s="15"/>
      <c r="EE100" s="15"/>
      <c r="EF100" s="15"/>
      <c r="EG100" s="15"/>
      <c r="EH100" s="15"/>
      <c r="EI100" s="15"/>
      <c r="EJ100" s="15"/>
      <c r="EK100" s="15"/>
      <c r="EL100" s="15"/>
      <c r="EM100" s="15"/>
      <c r="EN100" s="15"/>
      <c r="EO100" s="15"/>
      <c r="EP100" s="15"/>
      <c r="EQ100" s="15"/>
      <c r="ER100" s="15"/>
      <c r="ES100" s="15"/>
      <c r="ET100" s="15"/>
      <c r="EU100" s="15"/>
      <c r="EV100" s="15"/>
      <c r="EW100" s="15"/>
      <c r="EX100" s="15"/>
      <c r="EY100" s="15"/>
      <c r="EZ100" s="15"/>
      <c r="FA100" s="15"/>
      <c r="FB100" s="15"/>
      <c r="FC100" s="15"/>
      <c r="FD100" s="15"/>
      <c r="FE100" s="15"/>
      <c r="FF100" s="15"/>
      <c r="FG100" s="15"/>
      <c r="FH100" s="15"/>
      <c r="FI100" s="15"/>
      <c r="FJ100" s="15"/>
      <c r="FK100" s="15"/>
      <c r="FL100" s="15"/>
      <c r="FM100" s="15"/>
      <c r="FN100" s="15"/>
      <c r="FO100" s="15"/>
      <c r="FP100" s="15"/>
      <c r="FQ100" s="15"/>
      <c r="FR100" s="15"/>
      <c r="FS100" s="15"/>
      <c r="FT100" s="15"/>
      <c r="FU100" s="15"/>
      <c r="FV100" s="15"/>
      <c r="FW100" s="15"/>
      <c r="FX100" s="15"/>
      <c r="FY100" s="15"/>
      <c r="FZ100" s="15"/>
      <c r="GA100" s="15"/>
      <c r="GB100" s="15"/>
      <c r="GC100" s="15"/>
      <c r="GD100" s="15"/>
      <c r="GE100" s="15"/>
      <c r="GF100" s="15"/>
      <c r="GG100" s="15"/>
      <c r="GH100" s="15"/>
      <c r="GI100" s="15"/>
      <c r="GJ100" s="15"/>
      <c r="GK100" s="15"/>
      <c r="GL100" s="15"/>
      <c r="GM100" s="15"/>
      <c r="GN100" s="15"/>
      <c r="GO100" s="15"/>
      <c r="GP100" s="15"/>
      <c r="GQ100" s="15"/>
      <c r="GR100" s="15"/>
      <c r="GS100" s="15"/>
      <c r="GT100" s="15"/>
      <c r="GU100" s="15"/>
      <c r="GV100" s="15"/>
      <c r="GW100" s="15"/>
      <c r="GX100" s="15"/>
      <c r="GY100" s="15"/>
      <c r="GZ100" s="15"/>
      <c r="HA100" s="15"/>
      <c r="HB100" s="15"/>
      <c r="HC100" s="15"/>
      <c r="HD100" s="15"/>
      <c r="HE100" s="15"/>
      <c r="HF100" s="15"/>
      <c r="HG100" s="15"/>
      <c r="HH100" s="15"/>
      <c r="HI100" s="15"/>
      <c r="HJ100" s="15"/>
      <c r="HK100" s="15"/>
      <c r="HL100" s="15"/>
      <c r="HM100" s="15"/>
      <c r="HN100" s="15"/>
      <c r="HO100" s="15"/>
      <c r="HP100" s="15"/>
      <c r="HQ100" s="15"/>
      <c r="HR100" s="15"/>
      <c r="HS100" s="15"/>
      <c r="HT100" s="15"/>
      <c r="HU100" s="15"/>
      <c r="HV100" s="15"/>
    </row>
    <row r="101" spans="1:230" customFormat="1">
      <c r="A101" s="42"/>
      <c r="B101" s="45"/>
      <c r="C101" s="56"/>
      <c r="D101" s="56"/>
      <c r="E101" s="45"/>
      <c r="F101" s="45"/>
      <c r="G101" s="15"/>
      <c r="H101" s="15"/>
      <c r="I101" s="15"/>
      <c r="J101" s="15"/>
      <c r="K101" s="80"/>
      <c r="L101" s="80"/>
      <c r="M101" s="80"/>
      <c r="N101" s="80"/>
      <c r="O101" s="45"/>
      <c r="P101" s="45"/>
      <c r="Q101" s="45"/>
      <c r="R101" s="45"/>
      <c r="S101" s="45"/>
      <c r="T101" s="45"/>
      <c r="U101" s="45"/>
      <c r="V101" s="45"/>
      <c r="W101" s="45"/>
      <c r="X101" s="45"/>
      <c r="Y101" s="45"/>
      <c r="Z101" s="45"/>
      <c r="AA101" s="45"/>
      <c r="AB101" s="42"/>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c r="BI101" s="15"/>
      <c r="BJ101" s="15"/>
      <c r="BK101" s="15"/>
      <c r="BL101" s="15"/>
      <c r="BM101" s="15"/>
      <c r="BN101" s="15"/>
      <c r="BO101" s="15"/>
      <c r="BP101" s="15"/>
      <c r="BQ101" s="15"/>
      <c r="BR101" s="15"/>
      <c r="BS101" s="15"/>
      <c r="BT101" s="15"/>
      <c r="BU101" s="15"/>
      <c r="BV101" s="15"/>
      <c r="BW101" s="15"/>
      <c r="BX101" s="15"/>
      <c r="BY101" s="15"/>
      <c r="BZ101" s="15"/>
      <c r="CA101" s="15"/>
      <c r="CB101" s="15"/>
      <c r="CC101" s="15"/>
      <c r="CD101" s="15"/>
      <c r="CE101" s="15"/>
      <c r="CF101" s="15"/>
      <c r="CG101" s="15"/>
      <c r="CH101" s="15"/>
      <c r="CI101" s="15"/>
      <c r="CJ101" s="15"/>
      <c r="CK101" s="15"/>
      <c r="CL101" s="15"/>
      <c r="CM101" s="15"/>
      <c r="CN101" s="15"/>
      <c r="CO101" s="15"/>
      <c r="CP101" s="15"/>
      <c r="CQ101" s="15"/>
      <c r="CR101" s="15"/>
      <c r="CS101" s="15"/>
      <c r="CT101" s="15"/>
      <c r="CU101" s="15"/>
      <c r="CV101" s="15"/>
      <c r="CW101" s="15"/>
      <c r="CX101" s="15"/>
      <c r="CY101" s="15"/>
      <c r="CZ101" s="15"/>
      <c r="DA101" s="15"/>
      <c r="DB101" s="15"/>
      <c r="DC101" s="15"/>
      <c r="DD101" s="15"/>
      <c r="DE101" s="15"/>
      <c r="DF101" s="15"/>
      <c r="DG101" s="15"/>
      <c r="DH101" s="15"/>
      <c r="DI101" s="15"/>
      <c r="DJ101" s="15"/>
      <c r="DK101" s="15"/>
      <c r="DL101" s="15"/>
      <c r="DM101" s="15"/>
      <c r="DN101" s="15"/>
      <c r="DO101" s="15"/>
      <c r="DP101" s="15"/>
      <c r="DQ101" s="15"/>
      <c r="DR101" s="15"/>
      <c r="DS101" s="15"/>
      <c r="DT101" s="15"/>
      <c r="DU101" s="15"/>
      <c r="DV101" s="15"/>
      <c r="DW101" s="15"/>
      <c r="DX101" s="15"/>
      <c r="DY101" s="15"/>
      <c r="DZ101" s="15"/>
      <c r="EA101" s="15"/>
      <c r="EB101" s="15"/>
      <c r="EC101" s="15"/>
      <c r="ED101" s="15"/>
      <c r="EE101" s="15"/>
      <c r="EF101" s="15"/>
      <c r="EG101" s="15"/>
      <c r="EH101" s="15"/>
      <c r="EI101" s="15"/>
      <c r="EJ101" s="15"/>
      <c r="EK101" s="15"/>
      <c r="EL101" s="15"/>
      <c r="EM101" s="15"/>
      <c r="EN101" s="15"/>
      <c r="EO101" s="15"/>
      <c r="EP101" s="15"/>
      <c r="EQ101" s="15"/>
      <c r="ER101" s="15"/>
      <c r="ES101" s="15"/>
      <c r="ET101" s="15"/>
      <c r="EU101" s="15"/>
      <c r="EV101" s="15"/>
      <c r="EW101" s="15"/>
      <c r="EX101" s="15"/>
      <c r="EY101" s="15"/>
      <c r="EZ101" s="15"/>
      <c r="FA101" s="15"/>
      <c r="FB101" s="15"/>
      <c r="FC101" s="15"/>
      <c r="FD101" s="15"/>
      <c r="FE101" s="15"/>
      <c r="FF101" s="15"/>
      <c r="FG101" s="15"/>
      <c r="FH101" s="15"/>
      <c r="FI101" s="15"/>
      <c r="FJ101" s="15"/>
      <c r="FK101" s="15"/>
      <c r="FL101" s="15"/>
      <c r="FM101" s="15"/>
      <c r="FN101" s="15"/>
      <c r="FO101" s="15"/>
      <c r="FP101" s="15"/>
      <c r="FQ101" s="15"/>
      <c r="FR101" s="15"/>
      <c r="FS101" s="15"/>
      <c r="FT101" s="15"/>
      <c r="FU101" s="15"/>
      <c r="FV101" s="15"/>
      <c r="FW101" s="15"/>
      <c r="FX101" s="15"/>
      <c r="FY101" s="15"/>
      <c r="FZ101" s="15"/>
      <c r="GA101" s="15"/>
      <c r="GB101" s="15"/>
      <c r="GC101" s="15"/>
      <c r="GD101" s="15"/>
      <c r="GE101" s="15"/>
      <c r="GF101" s="15"/>
      <c r="GG101" s="15"/>
      <c r="GH101" s="15"/>
      <c r="GI101" s="15"/>
      <c r="GJ101" s="15"/>
      <c r="GK101" s="15"/>
      <c r="GL101" s="15"/>
      <c r="GM101" s="15"/>
      <c r="GN101" s="15"/>
      <c r="GO101" s="15"/>
      <c r="GP101" s="15"/>
      <c r="GQ101" s="15"/>
      <c r="GR101" s="15"/>
      <c r="GS101" s="15"/>
      <c r="GT101" s="15"/>
      <c r="GU101" s="15"/>
      <c r="GV101" s="15"/>
      <c r="GW101" s="15"/>
      <c r="GX101" s="15"/>
      <c r="GY101" s="15"/>
      <c r="GZ101" s="15"/>
      <c r="HA101" s="15"/>
      <c r="HB101" s="15"/>
      <c r="HC101" s="15"/>
      <c r="HD101" s="15"/>
      <c r="HE101" s="15"/>
      <c r="HF101" s="15"/>
      <c r="HG101" s="15"/>
      <c r="HH101" s="15"/>
      <c r="HI101" s="15"/>
      <c r="HJ101" s="15"/>
      <c r="HK101" s="15"/>
      <c r="HL101" s="15"/>
      <c r="HM101" s="15"/>
      <c r="HN101" s="15"/>
      <c r="HO101" s="15"/>
      <c r="HP101" s="15"/>
      <c r="HQ101" s="15"/>
      <c r="HR101" s="15"/>
      <c r="HS101" s="15"/>
      <c r="HT101" s="15"/>
      <c r="HU101" s="15"/>
      <c r="HV101" s="15"/>
    </row>
    <row r="102" spans="1:230" customFormat="1">
      <c r="A102" s="42"/>
      <c r="B102" s="45"/>
      <c r="C102" s="56"/>
      <c r="D102" s="56"/>
      <c r="E102" s="45"/>
      <c r="F102" s="45"/>
      <c r="H102" s="15"/>
      <c r="I102" s="15"/>
      <c r="J102" s="15"/>
      <c r="K102" s="15"/>
      <c r="L102" s="80"/>
      <c r="M102" s="80"/>
      <c r="N102" s="80"/>
      <c r="O102" s="45"/>
      <c r="P102" s="45"/>
      <c r="Q102" s="45"/>
      <c r="R102" s="45"/>
      <c r="S102" s="45"/>
      <c r="T102" s="45"/>
      <c r="U102" s="45"/>
      <c r="V102" s="45"/>
      <c r="W102" s="45"/>
      <c r="X102" s="45"/>
      <c r="Y102" s="45"/>
      <c r="Z102" s="45"/>
      <c r="AA102" s="45"/>
      <c r="AB102" s="42"/>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c r="BI102" s="15"/>
      <c r="BJ102" s="15"/>
      <c r="BK102" s="15"/>
      <c r="BL102" s="15"/>
      <c r="BM102" s="15"/>
      <c r="BN102" s="15"/>
      <c r="BO102" s="15"/>
      <c r="BP102" s="15"/>
      <c r="BQ102" s="15"/>
      <c r="BR102" s="15"/>
      <c r="BS102" s="15"/>
      <c r="BT102" s="15"/>
      <c r="BU102" s="15"/>
      <c r="BV102" s="15"/>
      <c r="BW102" s="15"/>
      <c r="BX102" s="15"/>
      <c r="BY102" s="15"/>
      <c r="BZ102" s="15"/>
      <c r="CA102" s="15"/>
      <c r="CB102" s="15"/>
      <c r="CC102" s="15"/>
      <c r="CD102" s="15"/>
      <c r="CE102" s="15"/>
      <c r="CF102" s="15"/>
      <c r="CG102" s="15"/>
      <c r="CH102" s="15"/>
      <c r="CI102" s="15"/>
      <c r="CJ102" s="15"/>
      <c r="CK102" s="15"/>
      <c r="CL102" s="15"/>
      <c r="CM102" s="15"/>
      <c r="CN102" s="15"/>
      <c r="CO102" s="15"/>
      <c r="CP102" s="15"/>
      <c r="CQ102" s="15"/>
      <c r="CR102" s="15"/>
      <c r="CS102" s="15"/>
      <c r="CT102" s="15"/>
      <c r="CU102" s="15"/>
      <c r="CV102" s="15"/>
      <c r="CW102" s="15"/>
      <c r="CX102" s="15"/>
      <c r="CY102" s="15"/>
      <c r="CZ102" s="15"/>
      <c r="DA102" s="15"/>
      <c r="DB102" s="15"/>
      <c r="DC102" s="15"/>
      <c r="DD102" s="15"/>
      <c r="DE102" s="15"/>
      <c r="DF102" s="15"/>
      <c r="DG102" s="15"/>
      <c r="DH102" s="15"/>
      <c r="DI102" s="15"/>
      <c r="DJ102" s="15"/>
      <c r="DK102" s="15"/>
      <c r="DL102" s="15"/>
      <c r="DM102" s="15"/>
      <c r="DN102" s="15"/>
      <c r="DO102" s="15"/>
      <c r="DP102" s="15"/>
      <c r="DQ102" s="15"/>
      <c r="DR102" s="15"/>
      <c r="DS102" s="15"/>
      <c r="DT102" s="15"/>
      <c r="DU102" s="15"/>
      <c r="DV102" s="15"/>
      <c r="DW102" s="15"/>
      <c r="DX102" s="15"/>
      <c r="DY102" s="15"/>
      <c r="DZ102" s="15"/>
      <c r="EA102" s="15"/>
      <c r="EB102" s="15"/>
      <c r="EC102" s="15"/>
      <c r="ED102" s="15"/>
      <c r="EE102" s="15"/>
      <c r="EF102" s="15"/>
      <c r="EG102" s="15"/>
      <c r="EH102" s="15"/>
      <c r="EI102" s="15"/>
      <c r="EJ102" s="15"/>
      <c r="EK102" s="15"/>
      <c r="EL102" s="15"/>
      <c r="EM102" s="15"/>
      <c r="EN102" s="15"/>
      <c r="EO102" s="15"/>
      <c r="EP102" s="15"/>
      <c r="EQ102" s="15"/>
      <c r="ER102" s="15"/>
      <c r="ES102" s="15"/>
      <c r="ET102" s="15"/>
      <c r="EU102" s="15"/>
      <c r="EV102" s="15"/>
      <c r="EW102" s="15"/>
      <c r="EX102" s="15"/>
      <c r="EY102" s="15"/>
      <c r="EZ102" s="15"/>
      <c r="FA102" s="15"/>
      <c r="FB102" s="15"/>
      <c r="FC102" s="15"/>
      <c r="FD102" s="15"/>
      <c r="FE102" s="15"/>
      <c r="FF102" s="15"/>
      <c r="FG102" s="15"/>
      <c r="FH102" s="15"/>
      <c r="FI102" s="15"/>
      <c r="FJ102" s="15"/>
      <c r="FK102" s="15"/>
      <c r="FL102" s="15"/>
      <c r="FM102" s="15"/>
      <c r="FN102" s="15"/>
      <c r="FO102" s="15"/>
      <c r="FP102" s="15"/>
      <c r="FQ102" s="15"/>
      <c r="FR102" s="15"/>
      <c r="FS102" s="15"/>
      <c r="FT102" s="15"/>
      <c r="FU102" s="15"/>
      <c r="FV102" s="15"/>
      <c r="FW102" s="15"/>
      <c r="FX102" s="15"/>
      <c r="FY102" s="15"/>
      <c r="FZ102" s="15"/>
      <c r="GA102" s="15"/>
      <c r="GB102" s="15"/>
      <c r="GC102" s="15"/>
      <c r="GD102" s="15"/>
      <c r="GE102" s="15"/>
      <c r="GF102" s="15"/>
      <c r="GG102" s="15"/>
      <c r="GH102" s="15"/>
      <c r="GI102" s="15"/>
      <c r="GJ102" s="15"/>
      <c r="GK102" s="15"/>
      <c r="GL102" s="15"/>
      <c r="GM102" s="15"/>
      <c r="GN102" s="15"/>
      <c r="GO102" s="15"/>
      <c r="GP102" s="15"/>
      <c r="GQ102" s="15"/>
      <c r="GR102" s="15"/>
      <c r="GS102" s="15"/>
      <c r="GT102" s="15"/>
      <c r="GU102" s="15"/>
      <c r="GV102" s="15"/>
      <c r="GW102" s="15"/>
      <c r="GX102" s="15"/>
      <c r="GY102" s="15"/>
      <c r="GZ102" s="15"/>
      <c r="HA102" s="15"/>
      <c r="HB102" s="15"/>
      <c r="HC102" s="15"/>
      <c r="HD102" s="15"/>
      <c r="HE102" s="15"/>
      <c r="HF102" s="15"/>
      <c r="HG102" s="15"/>
      <c r="HH102" s="15"/>
      <c r="HI102" s="15"/>
      <c r="HJ102" s="15"/>
      <c r="HK102" s="15"/>
      <c r="HL102" s="15"/>
      <c r="HM102" s="15"/>
      <c r="HN102" s="15"/>
      <c r="HO102" s="15"/>
      <c r="HP102" s="15"/>
      <c r="HQ102" s="15"/>
      <c r="HR102" s="15"/>
      <c r="HS102" s="15"/>
      <c r="HT102" s="15"/>
      <c r="HU102" s="15"/>
      <c r="HV102" s="15"/>
    </row>
    <row r="103" spans="1:230" customFormat="1">
      <c r="A103" s="42"/>
      <c r="B103" s="45"/>
      <c r="C103" s="56"/>
      <c r="D103" s="56"/>
      <c r="E103" s="45"/>
      <c r="F103" s="45"/>
      <c r="G103" s="15"/>
      <c r="H103" s="15"/>
      <c r="I103" s="15"/>
      <c r="J103" s="15"/>
      <c r="K103" s="80"/>
      <c r="L103" s="80"/>
      <c r="M103" s="80"/>
      <c r="N103" s="80"/>
      <c r="O103" s="45"/>
      <c r="P103" s="45"/>
      <c r="Q103" s="45"/>
      <c r="R103" s="45"/>
      <c r="S103" s="45"/>
      <c r="T103" s="45"/>
      <c r="U103" s="45"/>
      <c r="V103" s="45"/>
      <c r="W103" s="45"/>
      <c r="X103" s="45"/>
      <c r="Y103" s="45"/>
      <c r="Z103" s="45"/>
      <c r="AA103" s="45"/>
      <c r="AB103" s="42"/>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c r="BI103" s="15"/>
      <c r="BJ103" s="15"/>
      <c r="BK103" s="15"/>
      <c r="BL103" s="15"/>
      <c r="BM103" s="15"/>
      <c r="BN103" s="15"/>
      <c r="BO103" s="15"/>
      <c r="BP103" s="15"/>
      <c r="BQ103" s="15"/>
      <c r="BR103" s="15"/>
      <c r="BS103" s="15"/>
      <c r="BT103" s="15"/>
      <c r="BU103" s="15"/>
      <c r="BV103" s="15"/>
      <c r="BW103" s="15"/>
      <c r="BX103" s="15"/>
      <c r="BY103" s="15"/>
      <c r="BZ103" s="15"/>
      <c r="CA103" s="15"/>
      <c r="CB103" s="15"/>
      <c r="CC103" s="15"/>
      <c r="CD103" s="15"/>
      <c r="CE103" s="15"/>
      <c r="CF103" s="15"/>
      <c r="CG103" s="15"/>
      <c r="CH103" s="15"/>
      <c r="CI103" s="15"/>
      <c r="CJ103" s="15"/>
      <c r="CK103" s="15"/>
      <c r="CL103" s="15"/>
      <c r="CM103" s="15"/>
      <c r="CN103" s="15"/>
      <c r="CO103" s="15"/>
      <c r="CP103" s="15"/>
      <c r="CQ103" s="15"/>
      <c r="CR103" s="15"/>
      <c r="CS103" s="15"/>
      <c r="CT103" s="15"/>
      <c r="CU103" s="15"/>
      <c r="CV103" s="15"/>
      <c r="CW103" s="15"/>
      <c r="CX103" s="15"/>
      <c r="CY103" s="15"/>
      <c r="CZ103" s="15"/>
      <c r="DA103" s="15"/>
      <c r="DB103" s="15"/>
      <c r="DC103" s="15"/>
      <c r="DD103" s="15"/>
      <c r="DE103" s="15"/>
      <c r="DF103" s="15"/>
      <c r="DG103" s="15"/>
      <c r="DH103" s="15"/>
      <c r="DI103" s="15"/>
      <c r="DJ103" s="15"/>
      <c r="DK103" s="15"/>
      <c r="DL103" s="15"/>
      <c r="DM103" s="15"/>
      <c r="DN103" s="15"/>
      <c r="DO103" s="15"/>
      <c r="DP103" s="15"/>
      <c r="DQ103" s="15"/>
      <c r="DR103" s="15"/>
      <c r="DS103" s="15"/>
      <c r="DT103" s="15"/>
      <c r="DU103" s="15"/>
      <c r="DV103" s="15"/>
      <c r="DW103" s="15"/>
      <c r="DX103" s="15"/>
      <c r="DY103" s="15"/>
      <c r="DZ103" s="15"/>
      <c r="EA103" s="15"/>
      <c r="EB103" s="15"/>
      <c r="EC103" s="15"/>
      <c r="ED103" s="15"/>
      <c r="EE103" s="15"/>
      <c r="EF103" s="15"/>
      <c r="EG103" s="15"/>
      <c r="EH103" s="15"/>
      <c r="EI103" s="15"/>
      <c r="EJ103" s="15"/>
      <c r="EK103" s="15"/>
      <c r="EL103" s="15"/>
      <c r="EM103" s="15"/>
      <c r="EN103" s="15"/>
      <c r="EO103" s="15"/>
      <c r="EP103" s="15"/>
      <c r="EQ103" s="15"/>
      <c r="ER103" s="15"/>
      <c r="ES103" s="15"/>
      <c r="ET103" s="15"/>
      <c r="EU103" s="15"/>
      <c r="EV103" s="15"/>
      <c r="EW103" s="15"/>
      <c r="EX103" s="15"/>
      <c r="EY103" s="15"/>
      <c r="EZ103" s="15"/>
      <c r="FA103" s="15"/>
      <c r="FB103" s="15"/>
      <c r="FC103" s="15"/>
      <c r="FD103" s="15"/>
      <c r="FE103" s="15"/>
      <c r="FF103" s="15"/>
      <c r="FG103" s="15"/>
      <c r="FH103" s="15"/>
      <c r="FI103" s="15"/>
      <c r="FJ103" s="15"/>
      <c r="FK103" s="15"/>
      <c r="FL103" s="15"/>
      <c r="FM103" s="15"/>
      <c r="FN103" s="15"/>
      <c r="FO103" s="15"/>
      <c r="FP103" s="15"/>
      <c r="FQ103" s="15"/>
      <c r="FR103" s="15"/>
      <c r="FS103" s="15"/>
      <c r="FT103" s="15"/>
      <c r="FU103" s="15"/>
      <c r="FV103" s="15"/>
      <c r="FW103" s="15"/>
      <c r="FX103" s="15"/>
      <c r="FY103" s="15"/>
      <c r="FZ103" s="15"/>
      <c r="GA103" s="15"/>
      <c r="GB103" s="15"/>
      <c r="GC103" s="15"/>
      <c r="GD103" s="15"/>
      <c r="GE103" s="15"/>
      <c r="GF103" s="15"/>
      <c r="GG103" s="15"/>
      <c r="GH103" s="15"/>
      <c r="GI103" s="15"/>
      <c r="GJ103" s="15"/>
      <c r="GK103" s="15"/>
      <c r="GL103" s="15"/>
      <c r="GM103" s="15"/>
      <c r="GN103" s="15"/>
      <c r="GO103" s="15"/>
      <c r="GP103" s="15"/>
      <c r="GQ103" s="15"/>
      <c r="GR103" s="15"/>
      <c r="GS103" s="15"/>
      <c r="GT103" s="15"/>
      <c r="GU103" s="15"/>
      <c r="GV103" s="15"/>
      <c r="GW103" s="15"/>
      <c r="GX103" s="15"/>
      <c r="GY103" s="15"/>
      <c r="GZ103" s="15"/>
      <c r="HA103" s="15"/>
      <c r="HB103" s="15"/>
      <c r="HC103" s="15"/>
      <c r="HD103" s="15"/>
      <c r="HE103" s="15"/>
      <c r="HF103" s="15"/>
      <c r="HG103" s="15"/>
      <c r="HH103" s="15"/>
      <c r="HI103" s="15"/>
      <c r="HJ103" s="15"/>
      <c r="HK103" s="15"/>
      <c r="HL103" s="15"/>
      <c r="HM103" s="15"/>
      <c r="HN103" s="15"/>
      <c r="HO103" s="15"/>
      <c r="HP103" s="15"/>
      <c r="HQ103" s="15"/>
      <c r="HR103" s="15"/>
      <c r="HS103" s="15"/>
      <c r="HT103" s="15"/>
      <c r="HU103" s="15"/>
      <c r="HV103" s="15"/>
    </row>
    <row r="104" spans="1:230" customFormat="1" ht="14.4" customHeight="1">
      <c r="A104" s="42"/>
      <c r="B104" s="45"/>
      <c r="C104" s="56"/>
      <c r="D104" s="56"/>
      <c r="E104" s="80"/>
      <c r="F104" s="80" t="s">
        <v>455</v>
      </c>
      <c r="G104" s="38"/>
      <c r="H104" s="292" t="s">
        <v>457</v>
      </c>
      <c r="I104" s="292"/>
      <c r="J104" s="292"/>
      <c r="K104" s="292"/>
      <c r="L104" s="80"/>
      <c r="M104" s="80"/>
      <c r="N104" s="80"/>
      <c r="O104" s="45"/>
      <c r="P104" s="45"/>
      <c r="Q104" s="45"/>
      <c r="R104" s="45"/>
      <c r="S104" s="45"/>
      <c r="T104" s="45"/>
      <c r="U104" s="45"/>
      <c r="V104" s="45"/>
      <c r="W104" s="45"/>
      <c r="X104" s="45"/>
      <c r="Y104" s="45"/>
      <c r="Z104" s="45"/>
      <c r="AA104" s="45"/>
      <c r="AB104" s="42"/>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c r="BI104" s="15"/>
      <c r="BJ104" s="15"/>
      <c r="BK104" s="15"/>
      <c r="BL104" s="15"/>
      <c r="BM104" s="15"/>
      <c r="BN104" s="15"/>
      <c r="BO104" s="15"/>
      <c r="BP104" s="15"/>
      <c r="BQ104" s="15"/>
      <c r="BR104" s="15"/>
      <c r="BS104" s="15"/>
      <c r="BT104" s="15"/>
      <c r="BU104" s="15"/>
      <c r="BV104" s="15"/>
      <c r="BW104" s="15"/>
      <c r="BX104" s="15"/>
      <c r="BY104" s="15"/>
      <c r="BZ104" s="15"/>
      <c r="CA104" s="15"/>
      <c r="CB104" s="15"/>
      <c r="CC104" s="15"/>
      <c r="CD104" s="15"/>
      <c r="CE104" s="15"/>
      <c r="CF104" s="15"/>
      <c r="CG104" s="15"/>
      <c r="CH104" s="15"/>
      <c r="CI104" s="15"/>
      <c r="CJ104" s="15"/>
      <c r="CK104" s="15"/>
      <c r="CL104" s="15"/>
      <c r="CM104" s="15"/>
      <c r="CN104" s="15"/>
      <c r="CO104" s="15"/>
      <c r="CP104" s="15"/>
      <c r="CQ104" s="15"/>
      <c r="CR104" s="15"/>
      <c r="CS104" s="15"/>
      <c r="CT104" s="15"/>
      <c r="CU104" s="15"/>
      <c r="CV104" s="15"/>
      <c r="CW104" s="15"/>
      <c r="CX104" s="15"/>
      <c r="CY104" s="15"/>
      <c r="CZ104" s="15"/>
      <c r="DA104" s="15"/>
      <c r="DB104" s="15"/>
      <c r="DC104" s="15"/>
      <c r="DD104" s="15"/>
      <c r="DE104" s="15"/>
      <c r="DF104" s="15"/>
      <c r="DG104" s="15"/>
      <c r="DH104" s="15"/>
      <c r="DI104" s="15"/>
      <c r="DJ104" s="15"/>
      <c r="DK104" s="15"/>
      <c r="DL104" s="15"/>
      <c r="DM104" s="15"/>
      <c r="DN104" s="15"/>
      <c r="DO104" s="15"/>
      <c r="DP104" s="15"/>
      <c r="DQ104" s="15"/>
      <c r="DR104" s="15"/>
      <c r="DS104" s="15"/>
      <c r="DT104" s="15"/>
      <c r="DU104" s="15"/>
      <c r="DV104" s="15"/>
      <c r="DW104" s="15"/>
      <c r="DX104" s="15"/>
      <c r="DY104" s="15"/>
      <c r="DZ104" s="15"/>
      <c r="EA104" s="15"/>
      <c r="EB104" s="15"/>
      <c r="EC104" s="15"/>
      <c r="ED104" s="15"/>
      <c r="EE104" s="15"/>
      <c r="EF104" s="15"/>
      <c r="EG104" s="15"/>
      <c r="EH104" s="15"/>
      <c r="EI104" s="15"/>
      <c r="EJ104" s="15"/>
      <c r="EK104" s="15"/>
      <c r="EL104" s="15"/>
      <c r="EM104" s="15"/>
      <c r="EN104" s="15"/>
      <c r="EO104" s="15"/>
      <c r="EP104" s="15"/>
      <c r="EQ104" s="15"/>
      <c r="ER104" s="15"/>
      <c r="ES104" s="15"/>
      <c r="ET104" s="15"/>
      <c r="EU104" s="15"/>
      <c r="EV104" s="15"/>
      <c r="EW104" s="15"/>
      <c r="EX104" s="15"/>
      <c r="EY104" s="15"/>
      <c r="EZ104" s="15"/>
      <c r="FA104" s="15"/>
      <c r="FB104" s="15"/>
      <c r="FC104" s="15"/>
      <c r="FD104" s="15"/>
      <c r="FE104" s="15"/>
      <c r="FF104" s="15"/>
      <c r="FG104" s="15"/>
      <c r="FH104" s="15"/>
      <c r="FI104" s="15"/>
      <c r="FJ104" s="15"/>
      <c r="FK104" s="15"/>
      <c r="FL104" s="15"/>
      <c r="FM104" s="15"/>
      <c r="FN104" s="15"/>
      <c r="FO104" s="15"/>
      <c r="FP104" s="15"/>
      <c r="FQ104" s="15"/>
      <c r="FR104" s="15"/>
      <c r="FS104" s="15"/>
      <c r="FT104" s="15"/>
      <c r="FU104" s="15"/>
      <c r="FV104" s="15"/>
      <c r="FW104" s="15"/>
      <c r="FX104" s="15"/>
      <c r="FY104" s="15"/>
      <c r="FZ104" s="15"/>
      <c r="GA104" s="15"/>
      <c r="GB104" s="15"/>
      <c r="GC104" s="15"/>
      <c r="GD104" s="15"/>
      <c r="GE104" s="15"/>
      <c r="GF104" s="15"/>
      <c r="GG104" s="15"/>
      <c r="GH104" s="15"/>
      <c r="GI104" s="15"/>
      <c r="GJ104" s="15"/>
      <c r="GK104" s="15"/>
      <c r="GL104" s="15"/>
      <c r="GM104" s="15"/>
      <c r="GN104" s="15"/>
      <c r="GO104" s="15"/>
      <c r="GP104" s="15"/>
      <c r="GQ104" s="15"/>
      <c r="GR104" s="15"/>
      <c r="GS104" s="15"/>
      <c r="GT104" s="15"/>
      <c r="GU104" s="15"/>
      <c r="GV104" s="15"/>
      <c r="GW104" s="15"/>
      <c r="GX104" s="15"/>
      <c r="GY104" s="15"/>
      <c r="GZ104" s="15"/>
      <c r="HA104" s="15"/>
      <c r="HB104" s="15"/>
      <c r="HC104" s="15"/>
      <c r="HD104" s="15"/>
      <c r="HE104" s="15"/>
      <c r="HF104" s="15"/>
      <c r="HG104" s="15"/>
      <c r="HH104" s="15"/>
      <c r="HI104" s="15"/>
      <c r="HJ104" s="15"/>
      <c r="HK104" s="15"/>
      <c r="HL104" s="15"/>
      <c r="HM104" s="15"/>
      <c r="HN104" s="15"/>
      <c r="HO104" s="15"/>
      <c r="HP104" s="15"/>
      <c r="HQ104" s="15"/>
      <c r="HR104" s="15"/>
      <c r="HS104" s="15"/>
      <c r="HT104" s="15"/>
      <c r="HU104" s="15"/>
      <c r="HV104" s="15"/>
    </row>
    <row r="105" spans="1:230" customFormat="1">
      <c r="A105" s="42"/>
      <c r="B105" s="45"/>
      <c r="C105" s="56"/>
      <c r="D105" s="56"/>
      <c r="E105" s="102"/>
      <c r="F105" s="102"/>
      <c r="G105" s="103"/>
      <c r="H105" s="103"/>
      <c r="I105" s="103"/>
      <c r="J105" s="103"/>
      <c r="K105" s="52"/>
      <c r="L105" s="52"/>
      <c r="M105" s="80"/>
      <c r="N105" s="80"/>
      <c r="O105" s="45"/>
      <c r="P105" s="45"/>
      <c r="Q105" s="45"/>
      <c r="R105" s="45"/>
      <c r="S105" s="45"/>
      <c r="T105" s="45"/>
      <c r="U105" s="45"/>
      <c r="V105" s="45"/>
      <c r="W105" s="45"/>
      <c r="X105" s="45"/>
      <c r="Y105" s="45"/>
      <c r="Z105" s="45"/>
      <c r="AA105" s="45"/>
      <c r="AB105" s="42"/>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c r="BI105" s="15"/>
      <c r="BJ105" s="15"/>
      <c r="BK105" s="15"/>
      <c r="BL105" s="15"/>
      <c r="BM105" s="15"/>
      <c r="BN105" s="15"/>
      <c r="BO105" s="15"/>
      <c r="BP105" s="15"/>
      <c r="BQ105" s="15"/>
      <c r="BR105" s="15"/>
      <c r="BS105" s="15"/>
      <c r="BT105" s="15"/>
      <c r="BU105" s="15"/>
      <c r="BV105" s="15"/>
      <c r="BW105" s="15"/>
      <c r="BX105" s="15"/>
      <c r="BY105" s="15"/>
      <c r="BZ105" s="15"/>
      <c r="CA105" s="15"/>
      <c r="CB105" s="15"/>
      <c r="CC105" s="15"/>
      <c r="CD105" s="15"/>
      <c r="CE105" s="15"/>
      <c r="CF105" s="15"/>
      <c r="CG105" s="15"/>
      <c r="CH105" s="15"/>
      <c r="CI105" s="15"/>
      <c r="CJ105" s="15"/>
      <c r="CK105" s="15"/>
      <c r="CL105" s="15"/>
      <c r="CM105" s="15"/>
      <c r="CN105" s="15"/>
      <c r="CO105" s="15"/>
      <c r="CP105" s="15"/>
      <c r="CQ105" s="15"/>
      <c r="CR105" s="15"/>
      <c r="CS105" s="15"/>
      <c r="CT105" s="15"/>
      <c r="CU105" s="15"/>
      <c r="CV105" s="15"/>
      <c r="CW105" s="15"/>
      <c r="CX105" s="15"/>
      <c r="CY105" s="15"/>
      <c r="CZ105" s="15"/>
      <c r="DA105" s="15"/>
      <c r="DB105" s="15"/>
      <c r="DC105" s="15"/>
      <c r="DD105" s="15"/>
      <c r="DE105" s="15"/>
      <c r="DF105" s="15"/>
      <c r="DG105" s="15"/>
      <c r="DH105" s="15"/>
      <c r="DI105" s="15"/>
      <c r="DJ105" s="15"/>
      <c r="DK105" s="15"/>
      <c r="DL105" s="15"/>
      <c r="DM105" s="15"/>
      <c r="DN105" s="15"/>
      <c r="DO105" s="15"/>
      <c r="DP105" s="15"/>
      <c r="DQ105" s="15"/>
      <c r="DR105" s="15"/>
      <c r="DS105" s="15"/>
      <c r="DT105" s="15"/>
      <c r="DU105" s="15"/>
      <c r="DV105" s="15"/>
      <c r="DW105" s="15"/>
      <c r="DX105" s="15"/>
      <c r="DY105" s="15"/>
      <c r="DZ105" s="15"/>
      <c r="EA105" s="15"/>
      <c r="EB105" s="15"/>
      <c r="EC105" s="15"/>
      <c r="ED105" s="15"/>
      <c r="EE105" s="15"/>
      <c r="EF105" s="15"/>
      <c r="EG105" s="15"/>
      <c r="EH105" s="15"/>
      <c r="EI105" s="15"/>
      <c r="EJ105" s="15"/>
      <c r="EK105" s="15"/>
      <c r="EL105" s="15"/>
      <c r="EM105" s="15"/>
      <c r="EN105" s="15"/>
      <c r="EO105" s="15"/>
      <c r="EP105" s="15"/>
      <c r="EQ105" s="15"/>
      <c r="ER105" s="15"/>
      <c r="ES105" s="15"/>
      <c r="ET105" s="15"/>
      <c r="EU105" s="15"/>
      <c r="EV105" s="15"/>
      <c r="EW105" s="15"/>
      <c r="EX105" s="15"/>
      <c r="EY105" s="15"/>
      <c r="EZ105" s="15"/>
      <c r="FA105" s="15"/>
      <c r="FB105" s="15"/>
      <c r="FC105" s="15"/>
      <c r="FD105" s="15"/>
      <c r="FE105" s="15"/>
      <c r="FF105" s="15"/>
      <c r="FG105" s="15"/>
      <c r="FH105" s="15"/>
      <c r="FI105" s="15"/>
      <c r="FJ105" s="15"/>
      <c r="FK105" s="15"/>
      <c r="FL105" s="15"/>
      <c r="FM105" s="15"/>
      <c r="FN105" s="15"/>
      <c r="FO105" s="15"/>
      <c r="FP105" s="15"/>
      <c r="FQ105" s="15"/>
      <c r="FR105" s="15"/>
      <c r="FS105" s="15"/>
      <c r="FT105" s="15"/>
      <c r="FU105" s="15"/>
      <c r="FV105" s="15"/>
      <c r="FW105" s="15"/>
      <c r="FX105" s="15"/>
      <c r="FY105" s="15"/>
      <c r="FZ105" s="15"/>
      <c r="GA105" s="15"/>
      <c r="GB105" s="15"/>
      <c r="GC105" s="15"/>
      <c r="GD105" s="15"/>
      <c r="GE105" s="15"/>
      <c r="GF105" s="15"/>
      <c r="GG105" s="15"/>
      <c r="GH105" s="15"/>
      <c r="GI105" s="15"/>
      <c r="GJ105" s="15"/>
      <c r="GK105" s="15"/>
      <c r="GL105" s="15"/>
      <c r="GM105" s="15"/>
      <c r="GN105" s="15"/>
      <c r="GO105" s="15"/>
      <c r="GP105" s="15"/>
      <c r="GQ105" s="15"/>
      <c r="GR105" s="15"/>
      <c r="GS105" s="15"/>
      <c r="GT105" s="15"/>
      <c r="GU105" s="15"/>
      <c r="GV105" s="15"/>
      <c r="GW105" s="15"/>
      <c r="GX105" s="15"/>
      <c r="GY105" s="15"/>
      <c r="GZ105" s="15"/>
      <c r="HA105" s="15"/>
      <c r="HB105" s="15"/>
      <c r="HC105" s="15"/>
      <c r="HD105" s="15"/>
      <c r="HE105" s="15"/>
      <c r="HF105" s="15"/>
      <c r="HG105" s="15"/>
      <c r="HH105" s="15"/>
      <c r="HI105" s="15"/>
      <c r="HJ105" s="15"/>
      <c r="HK105" s="15"/>
      <c r="HL105" s="15"/>
      <c r="HM105" s="15"/>
      <c r="HN105" s="15"/>
      <c r="HO105" s="15"/>
      <c r="HP105" s="15"/>
      <c r="HQ105" s="15"/>
      <c r="HR105" s="15"/>
      <c r="HS105" s="15"/>
      <c r="HT105" s="15"/>
      <c r="HU105" s="15"/>
      <c r="HV105" s="15"/>
    </row>
    <row r="106" spans="1:230" customFormat="1" ht="14.4" customHeight="1">
      <c r="A106" s="42"/>
      <c r="B106" s="45"/>
      <c r="C106" s="56"/>
      <c r="D106" s="56"/>
      <c r="E106" s="100"/>
      <c r="F106" s="45"/>
      <c r="G106" s="15"/>
      <c r="H106" s="15"/>
      <c r="I106" s="15"/>
      <c r="J106" s="17"/>
      <c r="K106" s="80"/>
      <c r="L106" s="80"/>
      <c r="M106" s="80"/>
      <c r="N106" s="80"/>
      <c r="O106" s="45"/>
      <c r="P106" s="45"/>
      <c r="Q106" s="45"/>
      <c r="R106" s="45"/>
      <c r="S106" s="45"/>
      <c r="T106" s="45"/>
      <c r="U106" s="45"/>
      <c r="V106" s="45"/>
      <c r="W106" s="45"/>
      <c r="X106" s="45"/>
      <c r="Y106" s="45"/>
      <c r="Z106" s="45"/>
      <c r="AA106" s="45"/>
      <c r="AB106" s="42"/>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c r="BI106" s="15"/>
      <c r="BJ106" s="15"/>
      <c r="BK106" s="15"/>
      <c r="BL106" s="15"/>
      <c r="BM106" s="15"/>
      <c r="BN106" s="15"/>
      <c r="BO106" s="15"/>
      <c r="BP106" s="15"/>
      <c r="BQ106" s="15"/>
      <c r="BR106" s="15"/>
      <c r="BS106" s="15"/>
      <c r="BT106" s="15"/>
      <c r="BU106" s="15"/>
      <c r="BV106" s="15"/>
      <c r="BW106" s="15"/>
      <c r="BX106" s="15"/>
      <c r="BY106" s="15"/>
      <c r="BZ106" s="15"/>
      <c r="CA106" s="15"/>
      <c r="CB106" s="15"/>
      <c r="CC106" s="15"/>
      <c r="CD106" s="15"/>
      <c r="CE106" s="15"/>
      <c r="CF106" s="15"/>
      <c r="CG106" s="15"/>
      <c r="CH106" s="15"/>
      <c r="CI106" s="15"/>
      <c r="CJ106" s="15"/>
      <c r="CK106" s="15"/>
      <c r="CL106" s="15"/>
      <c r="CM106" s="15"/>
      <c r="CN106" s="15"/>
      <c r="CO106" s="15"/>
      <c r="CP106" s="15"/>
      <c r="CQ106" s="15"/>
      <c r="CR106" s="15"/>
      <c r="CS106" s="15"/>
      <c r="CT106" s="15"/>
      <c r="CU106" s="15"/>
      <c r="CV106" s="15"/>
      <c r="CW106" s="15"/>
      <c r="CX106" s="15"/>
      <c r="CY106" s="15"/>
      <c r="CZ106" s="15"/>
      <c r="DA106" s="15"/>
      <c r="DB106" s="15"/>
      <c r="DC106" s="15"/>
      <c r="DD106" s="15"/>
      <c r="DE106" s="15"/>
      <c r="DF106" s="15"/>
      <c r="DG106" s="15"/>
      <c r="DH106" s="15"/>
      <c r="DI106" s="15"/>
      <c r="DJ106" s="15"/>
      <c r="DK106" s="15"/>
      <c r="DL106" s="15"/>
      <c r="DM106" s="15"/>
      <c r="DN106" s="15"/>
      <c r="DO106" s="15"/>
      <c r="DP106" s="15"/>
      <c r="DQ106" s="15"/>
      <c r="DR106" s="15"/>
      <c r="DS106" s="15"/>
      <c r="DT106" s="15"/>
      <c r="DU106" s="15"/>
      <c r="DV106" s="15"/>
      <c r="DW106" s="15"/>
      <c r="DX106" s="15"/>
      <c r="DY106" s="15"/>
      <c r="DZ106" s="15"/>
      <c r="EA106" s="15"/>
      <c r="EB106" s="15"/>
      <c r="EC106" s="15"/>
      <c r="ED106" s="15"/>
      <c r="EE106" s="15"/>
      <c r="EF106" s="15"/>
      <c r="EG106" s="15"/>
      <c r="EH106" s="15"/>
      <c r="EI106" s="15"/>
      <c r="EJ106" s="15"/>
      <c r="EK106" s="15"/>
      <c r="EL106" s="15"/>
      <c r="EM106" s="15"/>
      <c r="EN106" s="15"/>
      <c r="EO106" s="15"/>
      <c r="EP106" s="15"/>
      <c r="EQ106" s="15"/>
      <c r="ER106" s="15"/>
      <c r="ES106" s="15"/>
      <c r="ET106" s="15"/>
      <c r="EU106" s="15"/>
      <c r="EV106" s="15"/>
      <c r="EW106" s="15"/>
      <c r="EX106" s="15"/>
      <c r="EY106" s="15"/>
      <c r="EZ106" s="15"/>
      <c r="FA106" s="15"/>
      <c r="FB106" s="15"/>
      <c r="FC106" s="15"/>
      <c r="FD106" s="15"/>
      <c r="FE106" s="15"/>
      <c r="FF106" s="15"/>
      <c r="FG106" s="15"/>
      <c r="FH106" s="15"/>
      <c r="FI106" s="15"/>
      <c r="FJ106" s="15"/>
      <c r="FK106" s="15"/>
      <c r="FL106" s="15"/>
      <c r="FM106" s="15"/>
      <c r="FN106" s="15"/>
      <c r="FO106" s="15"/>
      <c r="FP106" s="15"/>
      <c r="FQ106" s="15"/>
      <c r="FR106" s="15"/>
      <c r="FS106" s="15"/>
      <c r="FT106" s="15"/>
      <c r="FU106" s="15"/>
      <c r="FV106" s="15"/>
      <c r="FW106" s="15"/>
      <c r="FX106" s="15"/>
      <c r="FY106" s="15"/>
      <c r="FZ106" s="15"/>
      <c r="GA106" s="15"/>
      <c r="GB106" s="15"/>
      <c r="GC106" s="15"/>
      <c r="GD106" s="15"/>
      <c r="GE106" s="15"/>
      <c r="GF106" s="15"/>
      <c r="GG106" s="15"/>
      <c r="GH106" s="15"/>
      <c r="GI106" s="15"/>
      <c r="GJ106" s="15"/>
      <c r="GK106" s="15"/>
      <c r="GL106" s="15"/>
      <c r="GM106" s="15"/>
      <c r="GN106" s="15"/>
      <c r="GO106" s="15"/>
      <c r="GP106" s="15"/>
      <c r="GQ106" s="15"/>
      <c r="GR106" s="15"/>
      <c r="GS106" s="15"/>
      <c r="GT106" s="15"/>
      <c r="GU106" s="15"/>
      <c r="GV106" s="15"/>
      <c r="GW106" s="15"/>
      <c r="GX106" s="15"/>
      <c r="GY106" s="15"/>
      <c r="GZ106" s="15"/>
      <c r="HA106" s="15"/>
      <c r="HB106" s="15"/>
      <c r="HC106" s="15"/>
      <c r="HD106" s="15"/>
      <c r="HE106" s="15"/>
      <c r="HF106" s="15"/>
      <c r="HG106" s="15"/>
      <c r="HH106" s="15"/>
      <c r="HI106" s="15"/>
      <c r="HJ106" s="15"/>
      <c r="HK106" s="15"/>
      <c r="HL106" s="15"/>
      <c r="HM106" s="15"/>
      <c r="HN106" s="15"/>
      <c r="HO106" s="15"/>
      <c r="HP106" s="15"/>
      <c r="HQ106" s="15"/>
      <c r="HR106" s="15"/>
      <c r="HS106" s="15"/>
      <c r="HT106" s="15"/>
      <c r="HU106" s="15"/>
      <c r="HV106" s="15"/>
    </row>
    <row r="107" spans="1:230" customFormat="1" ht="14.4" customHeight="1">
      <c r="A107" s="42"/>
      <c r="B107" s="45"/>
      <c r="C107" s="56"/>
      <c r="D107" s="56"/>
      <c r="E107" s="100"/>
      <c r="F107" s="80" t="s">
        <v>524</v>
      </c>
      <c r="G107" s="16"/>
      <c r="H107" s="292" t="s">
        <v>23</v>
      </c>
      <c r="I107" s="292"/>
      <c r="J107" s="292"/>
      <c r="K107" s="292"/>
      <c r="L107" s="80"/>
      <c r="M107" s="80"/>
      <c r="N107" s="80"/>
      <c r="O107" s="45"/>
      <c r="P107" s="45"/>
      <c r="Q107" s="45"/>
      <c r="R107" s="45"/>
      <c r="S107" s="45"/>
      <c r="T107" s="45"/>
      <c r="U107" s="45"/>
      <c r="V107" s="45"/>
      <c r="W107" s="45"/>
      <c r="X107" s="45"/>
      <c r="Y107" s="45"/>
      <c r="Z107" s="45"/>
      <c r="AA107" s="45"/>
      <c r="AB107" s="42"/>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c r="BI107" s="15"/>
      <c r="BJ107" s="15"/>
      <c r="BK107" s="15"/>
      <c r="BL107" s="15"/>
      <c r="BM107" s="15"/>
      <c r="BN107" s="15"/>
      <c r="BO107" s="15"/>
      <c r="BP107" s="15"/>
      <c r="BQ107" s="15"/>
      <c r="BR107" s="15"/>
      <c r="BS107" s="15"/>
      <c r="BT107" s="15"/>
      <c r="BU107" s="15"/>
      <c r="BV107" s="15"/>
      <c r="BW107" s="15"/>
      <c r="BX107" s="15"/>
      <c r="BY107" s="15"/>
      <c r="BZ107" s="15"/>
      <c r="CA107" s="15"/>
      <c r="CB107" s="15"/>
      <c r="CC107" s="15"/>
      <c r="CD107" s="15"/>
      <c r="CE107" s="15"/>
      <c r="CF107" s="15"/>
      <c r="CG107" s="15"/>
      <c r="CH107" s="15"/>
      <c r="CI107" s="15"/>
      <c r="CJ107" s="15"/>
      <c r="CK107" s="15"/>
      <c r="CL107" s="15"/>
      <c r="CM107" s="15"/>
      <c r="CN107" s="15"/>
      <c r="CO107" s="15"/>
      <c r="CP107" s="15"/>
      <c r="CQ107" s="15"/>
      <c r="CR107" s="15"/>
      <c r="CS107" s="15"/>
      <c r="CT107" s="15"/>
      <c r="CU107" s="15"/>
      <c r="CV107" s="15"/>
      <c r="CW107" s="15"/>
      <c r="CX107" s="15"/>
      <c r="CY107" s="15"/>
      <c r="CZ107" s="15"/>
      <c r="DA107" s="15"/>
      <c r="DB107" s="15"/>
      <c r="DC107" s="15"/>
      <c r="DD107" s="15"/>
      <c r="DE107" s="15"/>
      <c r="DF107" s="15"/>
      <c r="DG107" s="15"/>
      <c r="DH107" s="15"/>
      <c r="DI107" s="15"/>
      <c r="DJ107" s="15"/>
      <c r="DK107" s="15"/>
      <c r="DL107" s="15"/>
      <c r="DM107" s="15"/>
      <c r="DN107" s="15"/>
      <c r="DO107" s="15"/>
      <c r="DP107" s="15"/>
      <c r="DQ107" s="15"/>
      <c r="DR107" s="15"/>
      <c r="DS107" s="15"/>
      <c r="DT107" s="15"/>
      <c r="DU107" s="15"/>
      <c r="DV107" s="15"/>
      <c r="DW107" s="15"/>
      <c r="DX107" s="15"/>
      <c r="DY107" s="15"/>
      <c r="DZ107" s="15"/>
      <c r="EA107" s="15"/>
      <c r="EB107" s="15"/>
      <c r="EC107" s="15"/>
      <c r="ED107" s="15"/>
      <c r="EE107" s="15"/>
      <c r="EF107" s="15"/>
      <c r="EG107" s="15"/>
      <c r="EH107" s="15"/>
      <c r="EI107" s="15"/>
      <c r="EJ107" s="15"/>
      <c r="EK107" s="15"/>
      <c r="EL107" s="15"/>
      <c r="EM107" s="15"/>
      <c r="EN107" s="15"/>
      <c r="EO107" s="15"/>
      <c r="EP107" s="15"/>
      <c r="EQ107" s="15"/>
      <c r="ER107" s="15"/>
      <c r="ES107" s="15"/>
      <c r="ET107" s="15"/>
      <c r="EU107" s="15"/>
      <c r="EV107" s="15"/>
      <c r="EW107" s="15"/>
      <c r="EX107" s="15"/>
      <c r="EY107" s="15"/>
      <c r="EZ107" s="15"/>
      <c r="FA107" s="15"/>
      <c r="FB107" s="15"/>
      <c r="FC107" s="15"/>
      <c r="FD107" s="15"/>
      <c r="FE107" s="15"/>
      <c r="FF107" s="15"/>
      <c r="FG107" s="15"/>
      <c r="FH107" s="15"/>
      <c r="FI107" s="15"/>
      <c r="FJ107" s="15"/>
      <c r="FK107" s="15"/>
      <c r="FL107" s="15"/>
      <c r="FM107" s="15"/>
      <c r="FN107" s="15"/>
      <c r="FO107" s="15"/>
      <c r="FP107" s="15"/>
      <c r="FQ107" s="15"/>
      <c r="FR107" s="15"/>
      <c r="FS107" s="15"/>
      <c r="FT107" s="15"/>
      <c r="FU107" s="15"/>
      <c r="FV107" s="15"/>
      <c r="FW107" s="15"/>
      <c r="FX107" s="15"/>
      <c r="FY107" s="15"/>
      <c r="FZ107" s="15"/>
      <c r="GA107" s="15"/>
      <c r="GB107" s="15"/>
      <c r="GC107" s="15"/>
      <c r="GD107" s="15"/>
      <c r="GE107" s="15"/>
      <c r="GF107" s="15"/>
      <c r="GG107" s="15"/>
      <c r="GH107" s="15"/>
      <c r="GI107" s="15"/>
      <c r="GJ107" s="15"/>
      <c r="GK107" s="15"/>
      <c r="GL107" s="15"/>
      <c r="GM107" s="15"/>
      <c r="GN107" s="15"/>
      <c r="GO107" s="15"/>
      <c r="GP107" s="15"/>
      <c r="GQ107" s="15"/>
      <c r="GR107" s="15"/>
      <c r="GS107" s="15"/>
      <c r="GT107" s="15"/>
      <c r="GU107" s="15"/>
      <c r="GV107" s="15"/>
      <c r="GW107" s="15"/>
      <c r="GX107" s="15"/>
      <c r="GY107" s="15"/>
      <c r="GZ107" s="15"/>
      <c r="HA107" s="15"/>
      <c r="HB107" s="15"/>
      <c r="HC107" s="15"/>
      <c r="HD107" s="15"/>
      <c r="HE107" s="15"/>
      <c r="HF107" s="15"/>
      <c r="HG107" s="15"/>
      <c r="HH107" s="15"/>
      <c r="HI107" s="15"/>
      <c r="HJ107" s="15"/>
      <c r="HK107" s="15"/>
      <c r="HL107" s="15"/>
      <c r="HM107" s="15"/>
      <c r="HN107" s="15"/>
      <c r="HO107" s="15"/>
      <c r="HP107" s="15"/>
      <c r="HQ107" s="15"/>
      <c r="HR107" s="15"/>
      <c r="HS107" s="15"/>
      <c r="HT107" s="15"/>
      <c r="HU107" s="15"/>
      <c r="HV107" s="15"/>
    </row>
    <row r="108" spans="1:230" customFormat="1">
      <c r="A108" s="42"/>
      <c r="B108" s="45"/>
      <c r="C108" s="56"/>
      <c r="D108" s="56"/>
      <c r="E108" s="132"/>
      <c r="F108" s="52"/>
      <c r="G108" s="133"/>
      <c r="H108" s="103"/>
      <c r="I108" s="134"/>
      <c r="J108" s="103"/>
      <c r="K108" s="52"/>
      <c r="L108" s="52"/>
      <c r="M108" s="131"/>
      <c r="N108" s="80"/>
      <c r="O108" s="45"/>
      <c r="P108" s="45"/>
      <c r="Q108" s="45"/>
      <c r="R108" s="45"/>
      <c r="S108" s="45"/>
      <c r="T108" s="45"/>
      <c r="U108" s="45"/>
      <c r="V108" s="45"/>
      <c r="W108" s="45"/>
      <c r="X108" s="45"/>
      <c r="Y108" s="45"/>
      <c r="Z108" s="45"/>
      <c r="AA108" s="45"/>
      <c r="AB108" s="42"/>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c r="BI108" s="15"/>
      <c r="BJ108" s="15"/>
      <c r="BK108" s="15"/>
      <c r="BL108" s="15"/>
      <c r="BM108" s="15"/>
      <c r="BN108" s="15"/>
      <c r="BO108" s="15"/>
      <c r="BP108" s="15"/>
      <c r="BQ108" s="15"/>
      <c r="BR108" s="15"/>
      <c r="BS108" s="15"/>
      <c r="BT108" s="15"/>
      <c r="BU108" s="15"/>
      <c r="BV108" s="15"/>
      <c r="BW108" s="15"/>
      <c r="BX108" s="15"/>
      <c r="BY108" s="15"/>
      <c r="BZ108" s="15"/>
      <c r="CA108" s="15"/>
      <c r="CB108" s="15"/>
      <c r="CC108" s="15"/>
      <c r="CD108" s="15"/>
      <c r="CE108" s="15"/>
      <c r="CF108" s="15"/>
      <c r="CG108" s="15"/>
      <c r="CH108" s="15"/>
      <c r="CI108" s="15"/>
      <c r="CJ108" s="15"/>
      <c r="CK108" s="15"/>
      <c r="CL108" s="15"/>
      <c r="CM108" s="15"/>
      <c r="CN108" s="15"/>
      <c r="CO108" s="15"/>
      <c r="CP108" s="15"/>
      <c r="CQ108" s="15"/>
      <c r="CR108" s="15"/>
      <c r="CS108" s="15"/>
      <c r="CT108" s="15"/>
      <c r="CU108" s="15"/>
      <c r="CV108" s="15"/>
      <c r="CW108" s="15"/>
      <c r="CX108" s="15"/>
      <c r="CY108" s="15"/>
      <c r="CZ108" s="15"/>
      <c r="DA108" s="15"/>
      <c r="DB108" s="15"/>
      <c r="DC108" s="15"/>
      <c r="DD108" s="15"/>
      <c r="DE108" s="15"/>
      <c r="DF108" s="15"/>
      <c r="DG108" s="15"/>
      <c r="DH108" s="15"/>
      <c r="DI108" s="15"/>
      <c r="DJ108" s="15"/>
      <c r="DK108" s="15"/>
      <c r="DL108" s="15"/>
      <c r="DM108" s="15"/>
      <c r="DN108" s="15"/>
      <c r="DO108" s="15"/>
      <c r="DP108" s="15"/>
      <c r="DQ108" s="15"/>
      <c r="DR108" s="15"/>
      <c r="DS108" s="15"/>
      <c r="DT108" s="15"/>
      <c r="DU108" s="15"/>
      <c r="DV108" s="15"/>
      <c r="DW108" s="15"/>
      <c r="DX108" s="15"/>
      <c r="DY108" s="15"/>
      <c r="DZ108" s="15"/>
      <c r="EA108" s="15"/>
      <c r="EB108" s="15"/>
      <c r="EC108" s="15"/>
      <c r="ED108" s="15"/>
      <c r="EE108" s="15"/>
      <c r="EF108" s="15"/>
      <c r="EG108" s="15"/>
      <c r="EH108" s="15"/>
      <c r="EI108" s="15"/>
      <c r="EJ108" s="15"/>
      <c r="EK108" s="15"/>
      <c r="EL108" s="15"/>
      <c r="EM108" s="15"/>
      <c r="EN108" s="15"/>
      <c r="EO108" s="15"/>
      <c r="EP108" s="15"/>
      <c r="EQ108" s="15"/>
      <c r="ER108" s="15"/>
      <c r="ES108" s="15"/>
      <c r="ET108" s="15"/>
      <c r="EU108" s="15"/>
      <c r="EV108" s="15"/>
      <c r="EW108" s="15"/>
      <c r="EX108" s="15"/>
      <c r="EY108" s="15"/>
      <c r="EZ108" s="15"/>
      <c r="FA108" s="15"/>
      <c r="FB108" s="15"/>
      <c r="FC108" s="15"/>
      <c r="FD108" s="15"/>
      <c r="FE108" s="15"/>
      <c r="FF108" s="15"/>
      <c r="FG108" s="15"/>
      <c r="FH108" s="15"/>
      <c r="FI108" s="15"/>
      <c r="FJ108" s="15"/>
      <c r="FK108" s="15"/>
      <c r="FL108" s="15"/>
      <c r="FM108" s="15"/>
      <c r="FN108" s="15"/>
      <c r="FO108" s="15"/>
      <c r="FP108" s="15"/>
      <c r="FQ108" s="15"/>
      <c r="FR108" s="15"/>
      <c r="FS108" s="15"/>
      <c r="FT108" s="15"/>
      <c r="FU108" s="15"/>
      <c r="FV108" s="15"/>
      <c r="FW108" s="15"/>
      <c r="FX108" s="15"/>
      <c r="FY108" s="15"/>
      <c r="FZ108" s="15"/>
      <c r="GA108" s="15"/>
      <c r="GB108" s="15"/>
      <c r="GC108" s="15"/>
      <c r="GD108" s="15"/>
      <c r="GE108" s="15"/>
      <c r="GF108" s="15"/>
      <c r="GG108" s="15"/>
      <c r="GH108" s="15"/>
      <c r="GI108" s="15"/>
      <c r="GJ108" s="15"/>
      <c r="GK108" s="15"/>
      <c r="GL108" s="15"/>
      <c r="GM108" s="15"/>
      <c r="GN108" s="15"/>
      <c r="GO108" s="15"/>
      <c r="GP108" s="15"/>
      <c r="GQ108" s="15"/>
      <c r="GR108" s="15"/>
      <c r="GS108" s="15"/>
      <c r="GT108" s="15"/>
      <c r="GU108" s="15"/>
      <c r="GV108" s="15"/>
      <c r="GW108" s="15"/>
      <c r="GX108" s="15"/>
      <c r="GY108" s="15"/>
      <c r="GZ108" s="15"/>
      <c r="HA108" s="15"/>
      <c r="HB108" s="15"/>
      <c r="HC108" s="15"/>
      <c r="HD108" s="15"/>
      <c r="HE108" s="15"/>
      <c r="HF108" s="15"/>
      <c r="HG108" s="15"/>
      <c r="HH108" s="15"/>
      <c r="HI108" s="15"/>
      <c r="HJ108" s="15"/>
      <c r="HK108" s="15"/>
      <c r="HL108" s="15"/>
      <c r="HM108" s="15"/>
      <c r="HN108" s="15"/>
      <c r="HO108" s="15"/>
      <c r="HP108" s="15"/>
      <c r="HQ108" s="15"/>
      <c r="HR108" s="15"/>
      <c r="HS108" s="15"/>
      <c r="HT108" s="15"/>
      <c r="HU108" s="15"/>
      <c r="HV108" s="15"/>
    </row>
    <row r="109" spans="1:230" customFormat="1">
      <c r="A109" s="42"/>
      <c r="B109" s="45"/>
      <c r="C109" s="56"/>
      <c r="D109" s="56"/>
      <c r="E109" s="100"/>
      <c r="F109" s="15"/>
      <c r="G109" s="15"/>
      <c r="H109" s="15"/>
      <c r="I109" s="15"/>
      <c r="J109" s="15"/>
      <c r="K109" s="15"/>
      <c r="L109" s="15"/>
      <c r="M109" s="80"/>
      <c r="N109" s="80"/>
      <c r="O109" s="45"/>
      <c r="P109" s="45"/>
      <c r="Q109" s="45"/>
      <c r="R109" s="45"/>
      <c r="S109" s="45"/>
      <c r="T109" s="45"/>
      <c r="U109" s="45"/>
      <c r="V109" s="45"/>
      <c r="W109" s="45"/>
      <c r="X109" s="45"/>
      <c r="Y109" s="45"/>
      <c r="Z109" s="45"/>
      <c r="AA109" s="45"/>
      <c r="AB109" s="42"/>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c r="BI109" s="15"/>
      <c r="BJ109" s="15"/>
      <c r="BK109" s="15"/>
      <c r="BL109" s="15"/>
      <c r="BM109" s="15"/>
      <c r="BN109" s="15"/>
      <c r="BO109" s="15"/>
      <c r="BP109" s="15"/>
      <c r="BQ109" s="15"/>
      <c r="BR109" s="15"/>
      <c r="BS109" s="15"/>
      <c r="BT109" s="15"/>
      <c r="BU109" s="15"/>
      <c r="BV109" s="15"/>
      <c r="BW109" s="15"/>
      <c r="BX109" s="15"/>
      <c r="BY109" s="15"/>
      <c r="BZ109" s="15"/>
      <c r="CA109" s="15"/>
      <c r="CB109" s="15"/>
      <c r="CC109" s="15"/>
      <c r="CD109" s="15"/>
      <c r="CE109" s="15"/>
      <c r="CF109" s="15"/>
      <c r="CG109" s="15"/>
      <c r="CH109" s="15"/>
      <c r="CI109" s="15"/>
      <c r="CJ109" s="15"/>
      <c r="CK109" s="15"/>
      <c r="CL109" s="15"/>
      <c r="CM109" s="15"/>
      <c r="CN109" s="15"/>
      <c r="CO109" s="15"/>
      <c r="CP109" s="15"/>
      <c r="CQ109" s="15"/>
      <c r="CR109" s="15"/>
      <c r="CS109" s="15"/>
      <c r="CT109" s="15"/>
      <c r="CU109" s="15"/>
      <c r="CV109" s="15"/>
      <c r="CW109" s="15"/>
      <c r="CX109" s="15"/>
      <c r="CY109" s="15"/>
      <c r="CZ109" s="15"/>
      <c r="DA109" s="15"/>
      <c r="DB109" s="15"/>
      <c r="DC109" s="15"/>
      <c r="DD109" s="15"/>
      <c r="DE109" s="15"/>
      <c r="DF109" s="15"/>
      <c r="DG109" s="15"/>
      <c r="DH109" s="15"/>
      <c r="DI109" s="15"/>
      <c r="DJ109" s="15"/>
      <c r="DK109" s="15"/>
      <c r="DL109" s="15"/>
      <c r="DM109" s="15"/>
      <c r="DN109" s="15"/>
      <c r="DO109" s="15"/>
      <c r="DP109" s="15"/>
      <c r="DQ109" s="15"/>
      <c r="DR109" s="15"/>
      <c r="DS109" s="15"/>
      <c r="DT109" s="15"/>
      <c r="DU109" s="15"/>
      <c r="DV109" s="15"/>
      <c r="DW109" s="15"/>
      <c r="DX109" s="15"/>
      <c r="DY109" s="15"/>
      <c r="DZ109" s="15"/>
      <c r="EA109" s="15"/>
      <c r="EB109" s="15"/>
      <c r="EC109" s="15"/>
      <c r="ED109" s="15"/>
      <c r="EE109" s="15"/>
      <c r="EF109" s="15"/>
      <c r="EG109" s="15"/>
      <c r="EH109" s="15"/>
      <c r="EI109" s="15"/>
      <c r="EJ109" s="15"/>
      <c r="EK109" s="15"/>
      <c r="EL109" s="15"/>
      <c r="EM109" s="15"/>
      <c r="EN109" s="15"/>
      <c r="EO109" s="15"/>
      <c r="EP109" s="15"/>
      <c r="EQ109" s="15"/>
      <c r="ER109" s="15"/>
      <c r="ES109" s="15"/>
      <c r="ET109" s="15"/>
      <c r="EU109" s="15"/>
      <c r="EV109" s="15"/>
      <c r="EW109" s="15"/>
      <c r="EX109" s="15"/>
      <c r="EY109" s="15"/>
      <c r="EZ109" s="15"/>
      <c r="FA109" s="15"/>
      <c r="FB109" s="15"/>
      <c r="FC109" s="15"/>
      <c r="FD109" s="15"/>
      <c r="FE109" s="15"/>
      <c r="FF109" s="15"/>
      <c r="FG109" s="15"/>
      <c r="FH109" s="15"/>
      <c r="FI109" s="15"/>
      <c r="FJ109" s="15"/>
      <c r="FK109" s="15"/>
      <c r="FL109" s="15"/>
      <c r="FM109" s="15"/>
      <c r="FN109" s="15"/>
      <c r="FO109" s="15"/>
      <c r="FP109" s="15"/>
      <c r="FQ109" s="15"/>
      <c r="FR109" s="15"/>
      <c r="FS109" s="15"/>
      <c r="FT109" s="15"/>
      <c r="FU109" s="15"/>
      <c r="FV109" s="15"/>
      <c r="FW109" s="15"/>
      <c r="FX109" s="15"/>
      <c r="FY109" s="15"/>
      <c r="FZ109" s="15"/>
      <c r="GA109" s="15"/>
      <c r="GB109" s="15"/>
      <c r="GC109" s="15"/>
      <c r="GD109" s="15"/>
      <c r="GE109" s="15"/>
      <c r="GF109" s="15"/>
      <c r="GG109" s="15"/>
      <c r="GH109" s="15"/>
      <c r="GI109" s="15"/>
      <c r="GJ109" s="15"/>
      <c r="GK109" s="15"/>
      <c r="GL109" s="15"/>
      <c r="GM109" s="15"/>
      <c r="GN109" s="15"/>
      <c r="GO109" s="15"/>
      <c r="GP109" s="15"/>
      <c r="GQ109" s="15"/>
      <c r="GR109" s="15"/>
      <c r="GS109" s="15"/>
      <c r="GT109" s="15"/>
      <c r="GU109" s="15"/>
      <c r="GV109" s="15"/>
      <c r="GW109" s="15"/>
      <c r="GX109" s="15"/>
      <c r="GY109" s="15"/>
      <c r="GZ109" s="15"/>
      <c r="HA109" s="15"/>
      <c r="HB109" s="15"/>
      <c r="HC109" s="15"/>
      <c r="HD109" s="15"/>
      <c r="HE109" s="15"/>
      <c r="HF109" s="15"/>
      <c r="HG109" s="15"/>
      <c r="HH109" s="15"/>
      <c r="HI109" s="15"/>
      <c r="HJ109" s="15"/>
      <c r="HK109" s="15"/>
      <c r="HL109" s="15"/>
      <c r="HM109" s="15"/>
      <c r="HN109" s="15"/>
      <c r="HO109" s="15"/>
      <c r="HP109" s="15"/>
      <c r="HQ109" s="15"/>
      <c r="HR109" s="15"/>
      <c r="HS109" s="15"/>
      <c r="HT109" s="15"/>
      <c r="HU109" s="15"/>
      <c r="HV109" s="15"/>
    </row>
    <row r="110" spans="1:230" customFormat="1">
      <c r="A110" s="42"/>
      <c r="B110" s="45"/>
      <c r="C110" s="56"/>
      <c r="D110" s="56"/>
      <c r="E110" s="45"/>
      <c r="F110" s="80" t="s">
        <v>519</v>
      </c>
      <c r="G110" s="16"/>
      <c r="H110" s="292" t="s">
        <v>454</v>
      </c>
      <c r="I110" s="292"/>
      <c r="J110" s="292"/>
      <c r="K110" s="292"/>
      <c r="L110" s="83"/>
      <c r="M110" s="80"/>
      <c r="N110" s="80"/>
      <c r="O110" s="45"/>
      <c r="P110" s="45"/>
      <c r="Q110" s="45"/>
      <c r="R110" s="45"/>
      <c r="S110" s="45"/>
      <c r="T110" s="45"/>
      <c r="U110" s="45"/>
      <c r="V110" s="45"/>
      <c r="W110" s="45"/>
      <c r="X110" s="45"/>
      <c r="Y110" s="45"/>
      <c r="Z110" s="45"/>
      <c r="AA110" s="45"/>
      <c r="AB110" s="42"/>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c r="BI110" s="15"/>
      <c r="BJ110" s="15"/>
      <c r="BK110" s="15"/>
      <c r="BL110" s="15"/>
      <c r="BM110" s="15"/>
      <c r="BN110" s="15"/>
      <c r="BO110" s="15"/>
      <c r="BP110" s="15"/>
      <c r="BQ110" s="15"/>
      <c r="BR110" s="15"/>
      <c r="BS110" s="15"/>
      <c r="BT110" s="15"/>
      <c r="BU110" s="15"/>
      <c r="BV110" s="15"/>
      <c r="BW110" s="15"/>
      <c r="BX110" s="15"/>
      <c r="BY110" s="15"/>
      <c r="BZ110" s="15"/>
      <c r="CA110" s="15"/>
      <c r="CB110" s="15"/>
      <c r="CC110" s="15"/>
      <c r="CD110" s="15"/>
      <c r="CE110" s="15"/>
      <c r="CF110" s="15"/>
      <c r="CG110" s="15"/>
      <c r="CH110" s="15"/>
      <c r="CI110" s="15"/>
      <c r="CJ110" s="15"/>
      <c r="CK110" s="15"/>
      <c r="CL110" s="15"/>
      <c r="CM110" s="15"/>
      <c r="CN110" s="15"/>
      <c r="CO110" s="15"/>
      <c r="CP110" s="15"/>
      <c r="CQ110" s="15"/>
      <c r="CR110" s="15"/>
      <c r="CS110" s="15"/>
      <c r="CT110" s="15"/>
      <c r="CU110" s="15"/>
      <c r="CV110" s="15"/>
      <c r="CW110" s="15"/>
      <c r="CX110" s="15"/>
      <c r="CY110" s="15"/>
      <c r="CZ110" s="15"/>
      <c r="DA110" s="15"/>
      <c r="DB110" s="15"/>
      <c r="DC110" s="15"/>
      <c r="DD110" s="15"/>
      <c r="DE110" s="15"/>
      <c r="DF110" s="15"/>
      <c r="DG110" s="15"/>
      <c r="DH110" s="15"/>
      <c r="DI110" s="15"/>
      <c r="DJ110" s="15"/>
      <c r="DK110" s="15"/>
      <c r="DL110" s="15"/>
      <c r="DM110" s="15"/>
      <c r="DN110" s="15"/>
      <c r="DO110" s="15"/>
      <c r="DP110" s="15"/>
      <c r="DQ110" s="15"/>
      <c r="DR110" s="15"/>
      <c r="DS110" s="15"/>
      <c r="DT110" s="15"/>
      <c r="DU110" s="15"/>
      <c r="DV110" s="15"/>
      <c r="DW110" s="15"/>
      <c r="DX110" s="15"/>
      <c r="DY110" s="15"/>
      <c r="DZ110" s="15"/>
      <c r="EA110" s="15"/>
      <c r="EB110" s="15"/>
      <c r="EC110" s="15"/>
      <c r="ED110" s="15"/>
      <c r="EE110" s="15"/>
      <c r="EF110" s="15"/>
      <c r="EG110" s="15"/>
      <c r="EH110" s="15"/>
      <c r="EI110" s="15"/>
      <c r="EJ110" s="15"/>
      <c r="EK110" s="15"/>
      <c r="EL110" s="15"/>
      <c r="EM110" s="15"/>
      <c r="EN110" s="15"/>
      <c r="EO110" s="15"/>
      <c r="EP110" s="15"/>
      <c r="EQ110" s="15"/>
      <c r="ER110" s="15"/>
      <c r="ES110" s="15"/>
      <c r="ET110" s="15"/>
      <c r="EU110" s="15"/>
      <c r="EV110" s="15"/>
      <c r="EW110" s="15"/>
      <c r="EX110" s="15"/>
      <c r="EY110" s="15"/>
      <c r="EZ110" s="15"/>
      <c r="FA110" s="15"/>
      <c r="FB110" s="15"/>
      <c r="FC110" s="15"/>
      <c r="FD110" s="15"/>
      <c r="FE110" s="15"/>
      <c r="FF110" s="15"/>
      <c r="FG110" s="15"/>
      <c r="FH110" s="15"/>
      <c r="FI110" s="15"/>
      <c r="FJ110" s="15"/>
      <c r="FK110" s="15"/>
      <c r="FL110" s="15"/>
      <c r="FM110" s="15"/>
      <c r="FN110" s="15"/>
      <c r="FO110" s="15"/>
      <c r="FP110" s="15"/>
      <c r="FQ110" s="15"/>
      <c r="FR110" s="15"/>
      <c r="FS110" s="15"/>
      <c r="FT110" s="15"/>
      <c r="FU110" s="15"/>
      <c r="FV110" s="15"/>
      <c r="FW110" s="15"/>
      <c r="FX110" s="15"/>
      <c r="FY110" s="15"/>
      <c r="FZ110" s="15"/>
      <c r="GA110" s="15"/>
      <c r="GB110" s="15"/>
      <c r="GC110" s="15"/>
      <c r="GD110" s="15"/>
      <c r="GE110" s="15"/>
      <c r="GF110" s="15"/>
      <c r="GG110" s="15"/>
      <c r="GH110" s="15"/>
      <c r="GI110" s="15"/>
      <c r="GJ110" s="15"/>
      <c r="GK110" s="15"/>
      <c r="GL110" s="15"/>
      <c r="GM110" s="15"/>
      <c r="GN110" s="15"/>
      <c r="GO110" s="15"/>
      <c r="GP110" s="15"/>
      <c r="GQ110" s="15"/>
      <c r="GR110" s="15"/>
      <c r="GS110" s="15"/>
      <c r="GT110" s="15"/>
      <c r="GU110" s="15"/>
      <c r="GV110" s="15"/>
      <c r="GW110" s="15"/>
      <c r="GX110" s="15"/>
      <c r="GY110" s="15"/>
      <c r="GZ110" s="15"/>
      <c r="HA110" s="15"/>
      <c r="HB110" s="15"/>
      <c r="HC110" s="15"/>
      <c r="HD110" s="15"/>
      <c r="HE110" s="15"/>
      <c r="HF110" s="15"/>
      <c r="HG110" s="15"/>
      <c r="HH110" s="15"/>
      <c r="HI110" s="15"/>
      <c r="HJ110" s="15"/>
      <c r="HK110" s="15"/>
      <c r="HL110" s="15"/>
      <c r="HM110" s="15"/>
      <c r="HN110" s="15"/>
      <c r="HO110" s="15"/>
      <c r="HP110" s="15"/>
      <c r="HQ110" s="15"/>
      <c r="HR110" s="15"/>
      <c r="HS110" s="15"/>
      <c r="HT110" s="15"/>
      <c r="HU110" s="15"/>
      <c r="HV110" s="15"/>
    </row>
    <row r="111" spans="1:230">
      <c r="A111" s="42"/>
      <c r="B111" s="15"/>
      <c r="C111" s="20"/>
      <c r="D111" s="20"/>
      <c r="E111" s="20"/>
      <c r="F111" s="15"/>
      <c r="G111" s="20"/>
      <c r="H111" s="20"/>
      <c r="I111" s="20"/>
      <c r="J111" s="20"/>
      <c r="K111" s="20"/>
      <c r="L111" s="20"/>
      <c r="M111" s="20"/>
      <c r="N111" s="20"/>
      <c r="O111" s="20"/>
      <c r="P111" s="20"/>
      <c r="Q111" s="20"/>
      <c r="R111" s="20"/>
      <c r="S111" s="20"/>
      <c r="T111" s="20"/>
      <c r="U111" s="20"/>
      <c r="V111" s="20"/>
      <c r="AB111" s="42"/>
    </row>
    <row r="112" spans="1:230" s="23" customFormat="1" ht="15" customHeight="1">
      <c r="A112" s="42"/>
      <c r="B112" s="17"/>
      <c r="C112" s="22"/>
      <c r="D112" s="22"/>
      <c r="E112" s="22"/>
      <c r="F112" s="80"/>
      <c r="G112" s="16"/>
      <c r="H112" s="104" t="s">
        <v>3</v>
      </c>
      <c r="I112" s="15"/>
      <c r="J112" s="285">
        <v>0</v>
      </c>
      <c r="K112" s="285"/>
      <c r="L112" s="117" t="s">
        <v>7</v>
      </c>
      <c r="M112" s="22"/>
      <c r="N112" s="22"/>
      <c r="O112" s="22"/>
      <c r="P112" s="22"/>
      <c r="Q112" s="22"/>
      <c r="R112" s="22"/>
      <c r="S112" s="22"/>
      <c r="T112" s="22"/>
      <c r="U112" s="22"/>
      <c r="V112" s="22"/>
      <c r="W112" s="22"/>
      <c r="X112" s="22"/>
      <c r="Y112" s="22"/>
      <c r="Z112" s="22"/>
      <c r="AA112" s="22"/>
      <c r="AB112" s="42"/>
      <c r="AC112" s="17"/>
      <c r="AD112" s="17"/>
      <c r="AE112" s="17"/>
      <c r="AF112" s="17"/>
      <c r="AG112" s="17"/>
      <c r="AH112" s="17"/>
      <c r="AI112" s="17"/>
      <c r="AJ112" s="17"/>
      <c r="AK112" s="17"/>
      <c r="AL112" s="17"/>
      <c r="AM112" s="17"/>
      <c r="AN112" s="17"/>
      <c r="AO112" s="17"/>
      <c r="AP112" s="17"/>
      <c r="AQ112" s="17"/>
      <c r="AR112" s="17"/>
      <c r="AS112" s="17"/>
      <c r="AT112" s="17"/>
      <c r="AU112" s="17"/>
      <c r="AV112" s="17"/>
      <c r="AW112" s="17"/>
      <c r="AX112" s="17"/>
      <c r="AY112" s="17"/>
      <c r="AZ112" s="17"/>
      <c r="BA112" s="17"/>
      <c r="BB112" s="17"/>
      <c r="BC112" s="17"/>
      <c r="BD112" s="17"/>
      <c r="BE112" s="17"/>
      <c r="BF112" s="17"/>
      <c r="BG112" s="17"/>
      <c r="BH112" s="17"/>
      <c r="BI112" s="17"/>
      <c r="BJ112" s="17"/>
      <c r="BK112" s="17"/>
      <c r="BL112" s="17"/>
      <c r="BM112" s="17"/>
      <c r="BN112" s="17"/>
      <c r="BO112" s="17"/>
      <c r="BP112" s="17"/>
      <c r="BQ112" s="17"/>
      <c r="BR112" s="17"/>
      <c r="BS112" s="17"/>
      <c r="BT112" s="17"/>
      <c r="BU112" s="17"/>
      <c r="BV112" s="17"/>
      <c r="BW112" s="17"/>
      <c r="BX112" s="17"/>
      <c r="BY112" s="17"/>
      <c r="BZ112" s="17"/>
      <c r="CA112" s="17"/>
      <c r="CB112" s="17"/>
      <c r="CC112" s="17"/>
      <c r="CD112" s="17"/>
      <c r="CE112" s="17"/>
      <c r="CF112" s="17"/>
      <c r="CG112" s="17"/>
      <c r="CH112" s="17"/>
      <c r="CI112" s="17"/>
      <c r="CJ112" s="17"/>
      <c r="CK112" s="17"/>
      <c r="CL112" s="17"/>
      <c r="CM112" s="17"/>
      <c r="CN112" s="17"/>
      <c r="CO112" s="17"/>
      <c r="CP112" s="17"/>
      <c r="CQ112" s="17"/>
      <c r="CR112" s="17"/>
      <c r="CS112" s="17"/>
      <c r="CT112" s="17"/>
      <c r="CU112" s="17"/>
      <c r="CV112" s="17"/>
      <c r="CW112" s="17"/>
      <c r="CX112" s="17"/>
      <c r="CY112" s="17"/>
      <c r="CZ112" s="17"/>
      <c r="DA112" s="17"/>
      <c r="DB112" s="17"/>
      <c r="DC112" s="17"/>
      <c r="DD112" s="17"/>
      <c r="DE112" s="17"/>
      <c r="DF112" s="17"/>
      <c r="DG112" s="17"/>
      <c r="DH112" s="17"/>
      <c r="DI112" s="17"/>
      <c r="DJ112" s="17"/>
      <c r="DK112" s="17"/>
      <c r="DL112" s="17"/>
      <c r="DM112" s="17"/>
      <c r="DN112" s="17"/>
      <c r="DO112" s="17"/>
      <c r="DP112" s="17"/>
      <c r="DQ112" s="17"/>
      <c r="DR112" s="17"/>
      <c r="DS112" s="17"/>
      <c r="DT112" s="17"/>
      <c r="DU112" s="17"/>
      <c r="DV112" s="17"/>
      <c r="DW112" s="17"/>
      <c r="DX112" s="17"/>
      <c r="DY112" s="17"/>
      <c r="DZ112" s="17"/>
      <c r="EA112" s="17"/>
      <c r="EB112" s="17"/>
      <c r="EC112" s="17"/>
      <c r="ED112" s="17"/>
      <c r="EE112" s="17"/>
      <c r="EF112" s="17"/>
      <c r="EG112" s="17"/>
      <c r="EH112" s="17"/>
      <c r="EI112" s="17"/>
      <c r="EJ112" s="17"/>
      <c r="EK112" s="17"/>
      <c r="EL112" s="17"/>
      <c r="EM112" s="17"/>
      <c r="EN112" s="17"/>
      <c r="EO112" s="17"/>
      <c r="EP112" s="17"/>
      <c r="EQ112" s="17"/>
      <c r="ER112" s="17"/>
      <c r="ES112" s="17"/>
      <c r="ET112" s="17"/>
      <c r="EU112" s="17"/>
      <c r="EV112" s="17"/>
      <c r="EW112" s="17"/>
      <c r="EX112" s="17"/>
      <c r="EY112" s="17"/>
      <c r="EZ112" s="17"/>
      <c r="FA112" s="17"/>
      <c r="FB112" s="17"/>
      <c r="FC112" s="17"/>
      <c r="FD112" s="17"/>
      <c r="FE112" s="17"/>
      <c r="FF112" s="17"/>
      <c r="FG112" s="17"/>
      <c r="FH112" s="17"/>
      <c r="FI112" s="17"/>
      <c r="FJ112" s="17"/>
      <c r="FK112" s="17"/>
      <c r="FL112" s="17"/>
      <c r="FM112" s="17"/>
      <c r="FN112" s="17"/>
      <c r="FO112" s="17"/>
      <c r="FP112" s="17"/>
      <c r="FQ112" s="17"/>
      <c r="FR112" s="17"/>
      <c r="FS112" s="17"/>
      <c r="FT112" s="17"/>
      <c r="FU112" s="17"/>
      <c r="FV112" s="17"/>
      <c r="FW112" s="17"/>
      <c r="FX112" s="17"/>
      <c r="FY112" s="17"/>
      <c r="FZ112" s="17"/>
      <c r="GA112" s="17"/>
      <c r="GB112" s="17"/>
      <c r="GC112" s="17"/>
      <c r="GD112" s="17"/>
      <c r="GE112" s="17"/>
      <c r="GF112" s="17"/>
      <c r="GG112" s="17"/>
      <c r="GH112" s="17"/>
      <c r="GI112" s="17"/>
      <c r="GJ112" s="17"/>
      <c r="GK112" s="17"/>
      <c r="GL112" s="17"/>
      <c r="GM112" s="17"/>
      <c r="GN112" s="17"/>
      <c r="GO112" s="17"/>
      <c r="GP112" s="17"/>
      <c r="GQ112" s="17"/>
      <c r="GR112" s="17"/>
      <c r="GS112" s="17"/>
      <c r="GT112" s="17"/>
      <c r="GU112" s="17"/>
      <c r="GV112" s="17"/>
      <c r="GW112" s="17"/>
      <c r="GX112" s="17"/>
      <c r="GY112" s="17"/>
      <c r="GZ112" s="17"/>
      <c r="HA112" s="17"/>
      <c r="HB112" s="17"/>
      <c r="HC112" s="17"/>
      <c r="HD112" s="17"/>
      <c r="HE112" s="17"/>
      <c r="HF112" s="17"/>
      <c r="HG112" s="17"/>
      <c r="HH112" s="17"/>
      <c r="HI112" s="17"/>
      <c r="HJ112" s="17"/>
      <c r="HK112" s="17"/>
      <c r="HL112" s="17"/>
      <c r="HM112" s="17"/>
      <c r="HN112" s="17"/>
      <c r="HO112" s="17"/>
      <c r="HP112" s="17"/>
      <c r="HQ112" s="17"/>
      <c r="HR112" s="17"/>
      <c r="HS112" s="17"/>
      <c r="HT112" s="17"/>
      <c r="HU112" s="17"/>
      <c r="HV112" s="17"/>
    </row>
    <row r="113" spans="1:230" s="23" customFormat="1" ht="15" customHeight="1">
      <c r="A113" s="42"/>
      <c r="B113" s="17"/>
      <c r="C113" s="22"/>
      <c r="D113" s="22"/>
      <c r="E113" s="22"/>
      <c r="F113" s="80"/>
      <c r="G113" s="16"/>
      <c r="H113" s="104"/>
      <c r="I113" s="15"/>
      <c r="J113" s="106"/>
      <c r="K113" s="106"/>
      <c r="L113" s="117"/>
      <c r="M113" s="22"/>
      <c r="N113" s="22"/>
      <c r="O113" s="22"/>
      <c r="P113" s="22"/>
      <c r="Q113" s="22"/>
      <c r="R113" s="22"/>
      <c r="S113" s="22"/>
      <c r="T113" s="22"/>
      <c r="U113" s="22"/>
      <c r="V113" s="22"/>
      <c r="W113" s="22"/>
      <c r="X113" s="22"/>
      <c r="Y113" s="22"/>
      <c r="Z113" s="22"/>
      <c r="AA113" s="22"/>
      <c r="AB113" s="42"/>
      <c r="AC113" s="17"/>
      <c r="AD113" s="17"/>
      <c r="AE113" s="17"/>
      <c r="AF113" s="17"/>
      <c r="AG113" s="17"/>
      <c r="AH113" s="17"/>
      <c r="AI113" s="17"/>
      <c r="AJ113" s="17"/>
      <c r="AK113" s="17"/>
      <c r="AL113" s="17"/>
      <c r="AM113" s="17"/>
      <c r="AN113" s="17"/>
      <c r="AO113" s="17"/>
      <c r="AP113" s="17"/>
      <c r="AQ113" s="17"/>
      <c r="AR113" s="17"/>
      <c r="AS113" s="17"/>
      <c r="AT113" s="17"/>
      <c r="AU113" s="17"/>
      <c r="AV113" s="17"/>
      <c r="AW113" s="17"/>
      <c r="AX113" s="17"/>
      <c r="AY113" s="17"/>
      <c r="AZ113" s="17"/>
      <c r="BA113" s="17"/>
      <c r="BB113" s="17"/>
      <c r="BC113" s="17"/>
      <c r="BD113" s="17"/>
      <c r="BE113" s="17"/>
      <c r="BF113" s="17"/>
      <c r="BG113" s="17"/>
      <c r="BH113" s="17"/>
      <c r="BI113" s="17"/>
      <c r="BJ113" s="17"/>
      <c r="BK113" s="17"/>
      <c r="BL113" s="17"/>
      <c r="BM113" s="17"/>
      <c r="BN113" s="17"/>
      <c r="BO113" s="17"/>
      <c r="BP113" s="17"/>
      <c r="BQ113" s="17"/>
      <c r="BR113" s="17"/>
      <c r="BS113" s="17"/>
      <c r="BT113" s="17"/>
      <c r="BU113" s="17"/>
      <c r="BV113" s="17"/>
      <c r="BW113" s="17"/>
      <c r="BX113" s="17"/>
      <c r="BY113" s="17"/>
      <c r="BZ113" s="17"/>
      <c r="CA113" s="17"/>
      <c r="CB113" s="17"/>
      <c r="CC113" s="17"/>
      <c r="CD113" s="17"/>
      <c r="CE113" s="17"/>
      <c r="CF113" s="17"/>
      <c r="CG113" s="17"/>
      <c r="CH113" s="17"/>
      <c r="CI113" s="17"/>
      <c r="CJ113" s="17"/>
      <c r="CK113" s="17"/>
      <c r="CL113" s="17"/>
      <c r="CM113" s="17"/>
      <c r="CN113" s="17"/>
      <c r="CO113" s="17"/>
      <c r="CP113" s="17"/>
      <c r="CQ113" s="17"/>
      <c r="CR113" s="17"/>
      <c r="CS113" s="17"/>
      <c r="CT113" s="17"/>
      <c r="CU113" s="17"/>
      <c r="CV113" s="17"/>
      <c r="CW113" s="17"/>
      <c r="CX113" s="17"/>
      <c r="CY113" s="17"/>
      <c r="CZ113" s="17"/>
      <c r="DA113" s="17"/>
      <c r="DB113" s="17"/>
      <c r="DC113" s="17"/>
      <c r="DD113" s="17"/>
      <c r="DE113" s="17"/>
      <c r="DF113" s="17"/>
      <c r="DG113" s="17"/>
      <c r="DH113" s="17"/>
      <c r="DI113" s="17"/>
      <c r="DJ113" s="17"/>
      <c r="DK113" s="17"/>
      <c r="DL113" s="17"/>
      <c r="DM113" s="17"/>
      <c r="DN113" s="17"/>
      <c r="DO113" s="17"/>
      <c r="DP113" s="17"/>
      <c r="DQ113" s="17"/>
      <c r="DR113" s="17"/>
      <c r="DS113" s="17"/>
      <c r="DT113" s="17"/>
      <c r="DU113" s="17"/>
      <c r="DV113" s="17"/>
      <c r="DW113" s="17"/>
      <c r="DX113" s="17"/>
      <c r="DY113" s="17"/>
      <c r="DZ113" s="17"/>
      <c r="EA113" s="17"/>
      <c r="EB113" s="17"/>
      <c r="EC113" s="17"/>
      <c r="ED113" s="17"/>
      <c r="EE113" s="17"/>
      <c r="EF113" s="17"/>
      <c r="EG113" s="17"/>
      <c r="EH113" s="17"/>
      <c r="EI113" s="17"/>
      <c r="EJ113" s="17"/>
      <c r="EK113" s="17"/>
      <c r="EL113" s="17"/>
      <c r="EM113" s="17"/>
      <c r="EN113" s="17"/>
      <c r="EO113" s="17"/>
      <c r="EP113" s="17"/>
      <c r="EQ113" s="17"/>
      <c r="ER113" s="17"/>
      <c r="ES113" s="17"/>
      <c r="ET113" s="17"/>
      <c r="EU113" s="17"/>
      <c r="EV113" s="17"/>
      <c r="EW113" s="17"/>
      <c r="EX113" s="17"/>
      <c r="EY113" s="17"/>
      <c r="EZ113" s="17"/>
      <c r="FA113" s="17"/>
      <c r="FB113" s="17"/>
      <c r="FC113" s="17"/>
      <c r="FD113" s="17"/>
      <c r="FE113" s="17"/>
      <c r="FF113" s="17"/>
      <c r="FG113" s="17"/>
      <c r="FH113" s="17"/>
      <c r="FI113" s="17"/>
      <c r="FJ113" s="17"/>
      <c r="FK113" s="17"/>
      <c r="FL113" s="17"/>
      <c r="FM113" s="17"/>
      <c r="FN113" s="17"/>
      <c r="FO113" s="17"/>
      <c r="FP113" s="17"/>
      <c r="FQ113" s="17"/>
      <c r="FR113" s="17"/>
      <c r="FS113" s="17"/>
      <c r="FT113" s="17"/>
      <c r="FU113" s="17"/>
      <c r="FV113" s="17"/>
      <c r="FW113" s="17"/>
      <c r="FX113" s="17"/>
      <c r="FY113" s="17"/>
      <c r="FZ113" s="17"/>
      <c r="GA113" s="17"/>
      <c r="GB113" s="17"/>
      <c r="GC113" s="17"/>
      <c r="GD113" s="17"/>
      <c r="GE113" s="17"/>
      <c r="GF113" s="17"/>
      <c r="GG113" s="17"/>
      <c r="GH113" s="17"/>
      <c r="GI113" s="17"/>
      <c r="GJ113" s="17"/>
      <c r="GK113" s="17"/>
      <c r="GL113" s="17"/>
      <c r="GM113" s="17"/>
      <c r="GN113" s="17"/>
      <c r="GO113" s="17"/>
      <c r="GP113" s="17"/>
      <c r="GQ113" s="17"/>
      <c r="GR113" s="17"/>
      <c r="GS113" s="17"/>
      <c r="GT113" s="17"/>
      <c r="GU113" s="17"/>
      <c r="GV113" s="17"/>
      <c r="GW113" s="17"/>
      <c r="GX113" s="17"/>
      <c r="GY113" s="17"/>
      <c r="GZ113" s="17"/>
      <c r="HA113" s="17"/>
      <c r="HB113" s="17"/>
      <c r="HC113" s="17"/>
      <c r="HD113" s="17"/>
      <c r="HE113" s="17"/>
      <c r="HF113" s="17"/>
      <c r="HG113" s="17"/>
      <c r="HH113" s="17"/>
      <c r="HI113" s="17"/>
      <c r="HJ113" s="17"/>
      <c r="HK113" s="17"/>
      <c r="HL113" s="17"/>
      <c r="HM113" s="17"/>
      <c r="HN113" s="17"/>
      <c r="HO113" s="17"/>
      <c r="HP113" s="17"/>
      <c r="HQ113" s="17"/>
      <c r="HR113" s="17"/>
      <c r="HS113" s="17"/>
      <c r="HT113" s="17"/>
      <c r="HU113" s="17"/>
      <c r="HV113" s="17"/>
    </row>
    <row r="114" spans="1:230" s="23" customFormat="1" ht="15" customHeight="1">
      <c r="A114" s="42"/>
      <c r="B114" s="17"/>
      <c r="C114" s="22"/>
      <c r="D114" s="22"/>
      <c r="E114" s="22"/>
      <c r="F114" s="80"/>
      <c r="G114" s="16"/>
      <c r="H114" s="104" t="s">
        <v>5</v>
      </c>
      <c r="I114" s="15"/>
      <c r="J114" s="285">
        <v>0</v>
      </c>
      <c r="K114" s="285"/>
      <c r="L114" s="117" t="s">
        <v>7</v>
      </c>
      <c r="M114" s="22"/>
      <c r="N114" s="22"/>
      <c r="O114" s="22"/>
      <c r="P114" s="22"/>
      <c r="Q114" s="22"/>
      <c r="R114" s="22"/>
      <c r="S114" s="22"/>
      <c r="T114" s="22"/>
      <c r="U114" s="22"/>
      <c r="V114" s="22"/>
      <c r="W114" s="22"/>
      <c r="X114" s="22"/>
      <c r="Y114" s="22"/>
      <c r="Z114" s="22"/>
      <c r="AA114" s="22"/>
      <c r="AB114" s="42"/>
      <c r="AC114" s="17"/>
      <c r="AD114" s="17"/>
      <c r="AE114" s="17"/>
      <c r="AF114" s="17"/>
      <c r="AG114" s="17"/>
      <c r="AH114" s="17"/>
      <c r="AI114" s="17"/>
      <c r="AJ114" s="17"/>
      <c r="AK114" s="17"/>
      <c r="AL114" s="17"/>
      <c r="AM114" s="17"/>
      <c r="AN114" s="17"/>
      <c r="AO114" s="17"/>
      <c r="AP114" s="17"/>
      <c r="AQ114" s="17"/>
      <c r="AR114" s="17"/>
      <c r="AS114" s="17"/>
      <c r="AT114" s="17"/>
      <c r="AU114" s="17"/>
      <c r="AV114" s="17"/>
      <c r="AW114" s="17"/>
      <c r="AX114" s="17"/>
      <c r="AY114" s="17"/>
      <c r="AZ114" s="17"/>
      <c r="BA114" s="17"/>
      <c r="BB114" s="17"/>
      <c r="BC114" s="17"/>
      <c r="BD114" s="17"/>
      <c r="BE114" s="17"/>
      <c r="BF114" s="17"/>
      <c r="BG114" s="17"/>
      <c r="BH114" s="17"/>
      <c r="BI114" s="17"/>
      <c r="BJ114" s="17"/>
      <c r="BK114" s="17"/>
      <c r="BL114" s="17"/>
      <c r="BM114" s="17"/>
      <c r="BN114" s="17"/>
      <c r="BO114" s="17"/>
      <c r="BP114" s="17"/>
      <c r="BQ114" s="17"/>
      <c r="BR114" s="17"/>
      <c r="BS114" s="17"/>
      <c r="BT114" s="17"/>
      <c r="BU114" s="17"/>
      <c r="BV114" s="17"/>
      <c r="BW114" s="17"/>
      <c r="BX114" s="17"/>
      <c r="BY114" s="17"/>
      <c r="BZ114" s="17"/>
      <c r="CA114" s="17"/>
      <c r="CB114" s="17"/>
      <c r="CC114" s="17"/>
      <c r="CD114" s="17"/>
      <c r="CE114" s="17"/>
      <c r="CF114" s="17"/>
      <c r="CG114" s="17"/>
      <c r="CH114" s="17"/>
      <c r="CI114" s="17"/>
      <c r="CJ114" s="17"/>
      <c r="CK114" s="17"/>
      <c r="CL114" s="17"/>
      <c r="CM114" s="17"/>
      <c r="CN114" s="17"/>
      <c r="CO114" s="17"/>
      <c r="CP114" s="17"/>
      <c r="CQ114" s="17"/>
      <c r="CR114" s="17"/>
      <c r="CS114" s="17"/>
      <c r="CT114" s="17"/>
      <c r="CU114" s="17"/>
      <c r="CV114" s="17"/>
      <c r="CW114" s="17"/>
      <c r="CX114" s="17"/>
      <c r="CY114" s="17"/>
      <c r="CZ114" s="17"/>
      <c r="DA114" s="17"/>
      <c r="DB114" s="17"/>
      <c r="DC114" s="17"/>
      <c r="DD114" s="17"/>
      <c r="DE114" s="17"/>
      <c r="DF114" s="17"/>
      <c r="DG114" s="17"/>
      <c r="DH114" s="17"/>
      <c r="DI114" s="17"/>
      <c r="DJ114" s="17"/>
      <c r="DK114" s="17"/>
      <c r="DL114" s="17"/>
      <c r="DM114" s="17"/>
      <c r="DN114" s="17"/>
      <c r="DO114" s="17"/>
      <c r="DP114" s="17"/>
      <c r="DQ114" s="17"/>
      <c r="DR114" s="17"/>
      <c r="DS114" s="17"/>
      <c r="DT114" s="17"/>
      <c r="DU114" s="17"/>
      <c r="DV114" s="17"/>
      <c r="DW114" s="17"/>
      <c r="DX114" s="17"/>
      <c r="DY114" s="17"/>
      <c r="DZ114" s="17"/>
      <c r="EA114" s="17"/>
      <c r="EB114" s="17"/>
      <c r="EC114" s="17"/>
      <c r="ED114" s="17"/>
      <c r="EE114" s="17"/>
      <c r="EF114" s="17"/>
      <c r="EG114" s="17"/>
      <c r="EH114" s="17"/>
      <c r="EI114" s="17"/>
      <c r="EJ114" s="17"/>
      <c r="EK114" s="17"/>
      <c r="EL114" s="17"/>
      <c r="EM114" s="17"/>
      <c r="EN114" s="17"/>
      <c r="EO114" s="17"/>
      <c r="EP114" s="17"/>
      <c r="EQ114" s="17"/>
      <c r="ER114" s="17"/>
      <c r="ES114" s="17"/>
      <c r="ET114" s="17"/>
      <c r="EU114" s="17"/>
      <c r="EV114" s="17"/>
      <c r="EW114" s="17"/>
      <c r="EX114" s="17"/>
      <c r="EY114" s="17"/>
      <c r="EZ114" s="17"/>
      <c r="FA114" s="17"/>
      <c r="FB114" s="17"/>
      <c r="FC114" s="17"/>
      <c r="FD114" s="17"/>
      <c r="FE114" s="17"/>
      <c r="FF114" s="17"/>
      <c r="FG114" s="17"/>
      <c r="FH114" s="17"/>
      <c r="FI114" s="17"/>
      <c r="FJ114" s="17"/>
      <c r="FK114" s="17"/>
      <c r="FL114" s="17"/>
      <c r="FM114" s="17"/>
      <c r="FN114" s="17"/>
      <c r="FO114" s="17"/>
      <c r="FP114" s="17"/>
      <c r="FQ114" s="17"/>
      <c r="FR114" s="17"/>
      <c r="FS114" s="17"/>
      <c r="FT114" s="17"/>
      <c r="FU114" s="17"/>
      <c r="FV114" s="17"/>
      <c r="FW114" s="17"/>
      <c r="FX114" s="17"/>
      <c r="FY114" s="17"/>
      <c r="FZ114" s="17"/>
      <c r="GA114" s="17"/>
      <c r="GB114" s="17"/>
      <c r="GC114" s="17"/>
      <c r="GD114" s="17"/>
      <c r="GE114" s="17"/>
      <c r="GF114" s="17"/>
      <c r="GG114" s="17"/>
      <c r="GH114" s="17"/>
      <c r="GI114" s="17"/>
      <c r="GJ114" s="17"/>
      <c r="GK114" s="17"/>
      <c r="GL114" s="17"/>
      <c r="GM114" s="17"/>
      <c r="GN114" s="17"/>
      <c r="GO114" s="17"/>
      <c r="GP114" s="17"/>
      <c r="GQ114" s="17"/>
      <c r="GR114" s="17"/>
      <c r="GS114" s="17"/>
      <c r="GT114" s="17"/>
      <c r="GU114" s="17"/>
      <c r="GV114" s="17"/>
      <c r="GW114" s="17"/>
      <c r="GX114" s="17"/>
      <c r="GY114" s="17"/>
      <c r="GZ114" s="17"/>
      <c r="HA114" s="17"/>
      <c r="HB114" s="17"/>
      <c r="HC114" s="17"/>
      <c r="HD114" s="17"/>
      <c r="HE114" s="17"/>
      <c r="HF114" s="17"/>
      <c r="HG114" s="17"/>
      <c r="HH114" s="17"/>
      <c r="HI114" s="17"/>
      <c r="HJ114" s="17"/>
      <c r="HK114" s="17"/>
      <c r="HL114" s="17"/>
      <c r="HM114" s="17"/>
      <c r="HN114" s="17"/>
      <c r="HO114" s="17"/>
      <c r="HP114" s="17"/>
      <c r="HQ114" s="17"/>
      <c r="HR114" s="17"/>
      <c r="HS114" s="17"/>
      <c r="HT114" s="17"/>
      <c r="HU114" s="17"/>
      <c r="HV114" s="17"/>
    </row>
    <row r="115" spans="1:230" s="23" customFormat="1" ht="15" customHeight="1">
      <c r="A115" s="42"/>
      <c r="B115" s="17"/>
      <c r="C115" s="22"/>
      <c r="D115" s="22"/>
      <c r="E115" s="22"/>
      <c r="F115" s="80"/>
      <c r="G115" s="16"/>
      <c r="H115" s="104"/>
      <c r="I115" s="15"/>
      <c r="J115" s="106"/>
      <c r="K115" s="106"/>
      <c r="L115" s="117"/>
      <c r="M115" s="22"/>
      <c r="N115" s="22"/>
      <c r="O115" s="22"/>
      <c r="P115" s="22"/>
      <c r="Q115" s="140" t="str">
        <f>M27&amp;" [m]"</f>
        <v>3 [m]</v>
      </c>
      <c r="R115" s="135"/>
      <c r="S115" s="135"/>
      <c r="T115" s="135"/>
      <c r="U115" s="135"/>
      <c r="V115" s="135"/>
      <c r="W115" s="95" t="str">
        <f>M24&amp;" [m]"</f>
        <v>3,5 [m]</v>
      </c>
      <c r="X115" s="135"/>
      <c r="Y115" s="22"/>
      <c r="Z115" s="22"/>
      <c r="AA115" s="22"/>
      <c r="AB115" s="42"/>
      <c r="AC115" s="17"/>
      <c r="AD115" s="17"/>
      <c r="AE115" s="17"/>
      <c r="AF115" s="17"/>
      <c r="AG115" s="17"/>
      <c r="AH115" s="17"/>
      <c r="AI115" s="17"/>
      <c r="AJ115" s="17"/>
      <c r="AK115" s="17"/>
      <c r="AL115" s="17"/>
      <c r="AM115" s="17"/>
      <c r="AN115" s="17"/>
      <c r="AO115" s="17"/>
      <c r="AP115" s="17"/>
      <c r="AQ115" s="17"/>
      <c r="AR115" s="17"/>
      <c r="AS115" s="17"/>
      <c r="AT115" s="17"/>
      <c r="AU115" s="17"/>
      <c r="AV115" s="17"/>
      <c r="AW115" s="17"/>
      <c r="AX115" s="17"/>
      <c r="AY115" s="17"/>
      <c r="AZ115" s="17"/>
      <c r="BA115" s="17"/>
      <c r="BB115" s="17"/>
      <c r="BC115" s="17"/>
      <c r="BD115" s="17"/>
      <c r="BE115" s="17"/>
      <c r="BF115" s="17"/>
      <c r="BG115" s="17"/>
      <c r="BH115" s="17"/>
      <c r="BI115" s="17"/>
      <c r="BJ115" s="17"/>
      <c r="BK115" s="17"/>
      <c r="BL115" s="17"/>
      <c r="BM115" s="17"/>
      <c r="BN115" s="17"/>
      <c r="BO115" s="17"/>
      <c r="BP115" s="17"/>
      <c r="BQ115" s="17"/>
      <c r="BR115" s="17"/>
      <c r="BS115" s="17"/>
      <c r="BT115" s="17"/>
      <c r="BU115" s="17"/>
      <c r="BV115" s="17"/>
      <c r="BW115" s="17"/>
      <c r="BX115" s="17"/>
      <c r="BY115" s="17"/>
      <c r="BZ115" s="17"/>
      <c r="CA115" s="17"/>
      <c r="CB115" s="17"/>
      <c r="CC115" s="17"/>
      <c r="CD115" s="17"/>
      <c r="CE115" s="17"/>
      <c r="CF115" s="17"/>
      <c r="CG115" s="17"/>
      <c r="CH115" s="17"/>
      <c r="CI115" s="17"/>
      <c r="CJ115" s="17"/>
      <c r="CK115" s="17"/>
      <c r="CL115" s="17"/>
      <c r="CM115" s="17"/>
      <c r="CN115" s="17"/>
      <c r="CO115" s="17"/>
      <c r="CP115" s="17"/>
      <c r="CQ115" s="17"/>
      <c r="CR115" s="17"/>
      <c r="CS115" s="17"/>
      <c r="CT115" s="17"/>
      <c r="CU115" s="17"/>
      <c r="CV115" s="17"/>
      <c r="CW115" s="17"/>
      <c r="CX115" s="17"/>
      <c r="CY115" s="17"/>
      <c r="CZ115" s="17"/>
      <c r="DA115" s="17"/>
      <c r="DB115" s="17"/>
      <c r="DC115" s="17"/>
      <c r="DD115" s="17"/>
      <c r="DE115" s="17"/>
      <c r="DF115" s="17"/>
      <c r="DG115" s="17"/>
      <c r="DH115" s="17"/>
      <c r="DI115" s="17"/>
      <c r="DJ115" s="17"/>
      <c r="DK115" s="17"/>
      <c r="DL115" s="17"/>
      <c r="DM115" s="17"/>
      <c r="DN115" s="17"/>
      <c r="DO115" s="17"/>
      <c r="DP115" s="17"/>
      <c r="DQ115" s="17"/>
      <c r="DR115" s="17"/>
      <c r="DS115" s="17"/>
      <c r="DT115" s="17"/>
      <c r="DU115" s="17"/>
      <c r="DV115" s="17"/>
      <c r="DW115" s="17"/>
      <c r="DX115" s="17"/>
      <c r="DY115" s="17"/>
      <c r="DZ115" s="17"/>
      <c r="EA115" s="17"/>
      <c r="EB115" s="17"/>
      <c r="EC115" s="17"/>
      <c r="ED115" s="17"/>
      <c r="EE115" s="17"/>
      <c r="EF115" s="17"/>
      <c r="EG115" s="17"/>
      <c r="EH115" s="17"/>
      <c r="EI115" s="17"/>
      <c r="EJ115" s="17"/>
      <c r="EK115" s="17"/>
      <c r="EL115" s="17"/>
      <c r="EM115" s="17"/>
      <c r="EN115" s="17"/>
      <c r="EO115" s="17"/>
      <c r="EP115" s="17"/>
      <c r="EQ115" s="17"/>
      <c r="ER115" s="17"/>
      <c r="ES115" s="17"/>
      <c r="ET115" s="17"/>
      <c r="EU115" s="17"/>
      <c r="EV115" s="17"/>
      <c r="EW115" s="17"/>
      <c r="EX115" s="17"/>
      <c r="EY115" s="17"/>
      <c r="EZ115" s="17"/>
      <c r="FA115" s="17"/>
      <c r="FB115" s="17"/>
      <c r="FC115" s="17"/>
      <c r="FD115" s="17"/>
      <c r="FE115" s="17"/>
      <c r="FF115" s="17"/>
      <c r="FG115" s="17"/>
      <c r="FH115" s="17"/>
      <c r="FI115" s="17"/>
      <c r="FJ115" s="17"/>
      <c r="FK115" s="17"/>
      <c r="FL115" s="17"/>
      <c r="FM115" s="17"/>
      <c r="FN115" s="17"/>
      <c r="FO115" s="17"/>
      <c r="FP115" s="17"/>
      <c r="FQ115" s="17"/>
      <c r="FR115" s="17"/>
      <c r="FS115" s="17"/>
      <c r="FT115" s="17"/>
      <c r="FU115" s="17"/>
      <c r="FV115" s="17"/>
      <c r="FW115" s="17"/>
      <c r="FX115" s="17"/>
      <c r="FY115" s="17"/>
      <c r="FZ115" s="17"/>
      <c r="GA115" s="17"/>
      <c r="GB115" s="17"/>
      <c r="GC115" s="17"/>
      <c r="GD115" s="17"/>
      <c r="GE115" s="17"/>
      <c r="GF115" s="17"/>
      <c r="GG115" s="17"/>
      <c r="GH115" s="17"/>
      <c r="GI115" s="17"/>
      <c r="GJ115" s="17"/>
      <c r="GK115" s="17"/>
      <c r="GL115" s="17"/>
      <c r="GM115" s="17"/>
      <c r="GN115" s="17"/>
      <c r="GO115" s="17"/>
      <c r="GP115" s="17"/>
      <c r="GQ115" s="17"/>
      <c r="GR115" s="17"/>
      <c r="GS115" s="17"/>
      <c r="GT115" s="17"/>
      <c r="GU115" s="17"/>
      <c r="GV115" s="17"/>
      <c r="GW115" s="17"/>
      <c r="GX115" s="17"/>
      <c r="GY115" s="17"/>
      <c r="GZ115" s="17"/>
      <c r="HA115" s="17"/>
      <c r="HB115" s="17"/>
      <c r="HC115" s="17"/>
      <c r="HD115" s="17"/>
      <c r="HE115" s="17"/>
      <c r="HF115" s="17"/>
      <c r="HG115" s="17"/>
      <c r="HH115" s="17"/>
      <c r="HI115" s="17"/>
      <c r="HJ115" s="17"/>
      <c r="HK115" s="17"/>
      <c r="HL115" s="17"/>
      <c r="HM115" s="17"/>
      <c r="HN115" s="17"/>
      <c r="HO115" s="17"/>
      <c r="HP115" s="17"/>
      <c r="HQ115" s="17"/>
      <c r="HR115" s="17"/>
      <c r="HS115" s="17"/>
      <c r="HT115" s="17"/>
      <c r="HU115" s="17"/>
      <c r="HV115" s="17"/>
    </row>
    <row r="116" spans="1:230" s="23" customFormat="1" ht="15" customHeight="1">
      <c r="A116" s="42"/>
      <c r="B116" s="17"/>
      <c r="C116" s="22"/>
      <c r="D116" s="22"/>
      <c r="E116" s="75"/>
      <c r="F116" s="80" t="s">
        <v>447</v>
      </c>
      <c r="G116" s="15"/>
      <c r="H116" s="292" t="s">
        <v>454</v>
      </c>
      <c r="I116" s="292"/>
      <c r="J116" s="292"/>
      <c r="K116" s="292"/>
      <c r="L116" s="80"/>
      <c r="M116" s="22"/>
      <c r="N116" s="22"/>
      <c r="O116" s="22"/>
      <c r="P116" s="22"/>
      <c r="Q116" s="22"/>
      <c r="R116" s="22"/>
      <c r="S116" s="22"/>
      <c r="T116" s="22"/>
      <c r="U116" s="22"/>
      <c r="V116" s="22"/>
      <c r="W116" s="22"/>
      <c r="X116" s="22"/>
      <c r="Y116" s="22"/>
      <c r="Z116" s="22"/>
      <c r="AA116" s="22"/>
      <c r="AB116" s="42"/>
      <c r="AC116" s="17"/>
      <c r="AD116" s="17"/>
      <c r="AE116" s="17"/>
      <c r="AF116" s="17"/>
      <c r="AG116" s="17"/>
      <c r="AH116" s="17"/>
      <c r="AI116" s="17"/>
      <c r="AJ116" s="17"/>
      <c r="AK116" s="17"/>
      <c r="AL116" s="17"/>
      <c r="AM116" s="17"/>
      <c r="AN116" s="17"/>
      <c r="AO116" s="17"/>
      <c r="AP116" s="17"/>
      <c r="AQ116" s="17"/>
      <c r="AR116" s="17"/>
      <c r="AS116" s="17"/>
      <c r="AT116" s="17"/>
      <c r="AU116" s="17"/>
      <c r="AV116" s="17"/>
      <c r="AW116" s="17"/>
      <c r="AX116" s="17"/>
      <c r="AY116" s="17"/>
      <c r="AZ116" s="17"/>
      <c r="BA116" s="17"/>
      <c r="BB116" s="17"/>
      <c r="BC116" s="17"/>
      <c r="BD116" s="17"/>
      <c r="BE116" s="17"/>
      <c r="BF116" s="17"/>
      <c r="BG116" s="17"/>
      <c r="BH116" s="17"/>
      <c r="BI116" s="17"/>
      <c r="BJ116" s="17"/>
      <c r="BK116" s="17"/>
      <c r="BL116" s="17"/>
      <c r="BM116" s="17"/>
      <c r="BN116" s="17"/>
      <c r="BO116" s="17"/>
      <c r="BP116" s="17"/>
      <c r="BQ116" s="17"/>
      <c r="BR116" s="17"/>
      <c r="BS116" s="17"/>
      <c r="BT116" s="17"/>
      <c r="BU116" s="17"/>
      <c r="BV116" s="17"/>
      <c r="BW116" s="17"/>
      <c r="BX116" s="17"/>
      <c r="BY116" s="17"/>
      <c r="BZ116" s="17"/>
      <c r="CA116" s="17"/>
      <c r="CB116" s="17"/>
      <c r="CC116" s="17"/>
      <c r="CD116" s="17"/>
      <c r="CE116" s="17"/>
      <c r="CF116" s="17"/>
      <c r="CG116" s="17"/>
      <c r="CH116" s="17"/>
      <c r="CI116" s="17"/>
      <c r="CJ116" s="17"/>
      <c r="CK116" s="17"/>
      <c r="CL116" s="17"/>
      <c r="CM116" s="17"/>
      <c r="CN116" s="17"/>
      <c r="CO116" s="17"/>
      <c r="CP116" s="17"/>
      <c r="CQ116" s="17"/>
      <c r="CR116" s="17"/>
      <c r="CS116" s="17"/>
      <c r="CT116" s="17"/>
      <c r="CU116" s="17"/>
      <c r="CV116" s="17"/>
      <c r="CW116" s="17"/>
      <c r="CX116" s="17"/>
      <c r="CY116" s="17"/>
      <c r="CZ116" s="17"/>
      <c r="DA116" s="17"/>
      <c r="DB116" s="17"/>
      <c r="DC116" s="17"/>
      <c r="DD116" s="17"/>
      <c r="DE116" s="17"/>
      <c r="DF116" s="17"/>
      <c r="DG116" s="17"/>
      <c r="DH116" s="17"/>
      <c r="DI116" s="17"/>
      <c r="DJ116" s="17"/>
      <c r="DK116" s="17"/>
      <c r="DL116" s="17"/>
      <c r="DM116" s="17"/>
      <c r="DN116" s="17"/>
      <c r="DO116" s="17"/>
      <c r="DP116" s="17"/>
      <c r="DQ116" s="17"/>
      <c r="DR116" s="17"/>
      <c r="DS116" s="17"/>
      <c r="DT116" s="17"/>
      <c r="DU116" s="17"/>
      <c r="DV116" s="17"/>
      <c r="DW116" s="17"/>
      <c r="DX116" s="17"/>
      <c r="DY116" s="17"/>
      <c r="DZ116" s="17"/>
      <c r="EA116" s="17"/>
      <c r="EB116" s="17"/>
      <c r="EC116" s="17"/>
      <c r="ED116" s="17"/>
      <c r="EE116" s="17"/>
      <c r="EF116" s="17"/>
      <c r="EG116" s="17"/>
      <c r="EH116" s="17"/>
      <c r="EI116" s="17"/>
      <c r="EJ116" s="17"/>
      <c r="EK116" s="17"/>
      <c r="EL116" s="17"/>
      <c r="EM116" s="17"/>
      <c r="EN116" s="17"/>
      <c r="EO116" s="17"/>
      <c r="EP116" s="17"/>
      <c r="EQ116" s="17"/>
      <c r="ER116" s="17"/>
      <c r="ES116" s="17"/>
      <c r="ET116" s="17"/>
      <c r="EU116" s="17"/>
      <c r="EV116" s="17"/>
      <c r="EW116" s="17"/>
      <c r="EX116" s="17"/>
      <c r="EY116" s="17"/>
      <c r="EZ116" s="17"/>
      <c r="FA116" s="17"/>
      <c r="FB116" s="17"/>
      <c r="FC116" s="17"/>
      <c r="FD116" s="17"/>
      <c r="FE116" s="17"/>
      <c r="FF116" s="17"/>
      <c r="FG116" s="17"/>
      <c r="FH116" s="17"/>
      <c r="FI116" s="17"/>
      <c r="FJ116" s="17"/>
      <c r="FK116" s="17"/>
      <c r="FL116" s="17"/>
      <c r="FM116" s="17"/>
      <c r="FN116" s="17"/>
      <c r="FO116" s="17"/>
      <c r="FP116" s="17"/>
      <c r="FQ116" s="17"/>
      <c r="FR116" s="17"/>
      <c r="FS116" s="17"/>
      <c r="FT116" s="17"/>
      <c r="FU116" s="17"/>
      <c r="FV116" s="17"/>
      <c r="FW116" s="17"/>
      <c r="FX116" s="17"/>
      <c r="FY116" s="17"/>
      <c r="FZ116" s="17"/>
      <c r="GA116" s="17"/>
      <c r="GB116" s="17"/>
      <c r="GC116" s="17"/>
      <c r="GD116" s="17"/>
      <c r="GE116" s="17"/>
      <c r="GF116" s="17"/>
      <c r="GG116" s="17"/>
      <c r="GH116" s="17"/>
      <c r="GI116" s="17"/>
      <c r="GJ116" s="17"/>
      <c r="GK116" s="17"/>
      <c r="GL116" s="17"/>
      <c r="GM116" s="17"/>
      <c r="GN116" s="17"/>
      <c r="GO116" s="17"/>
      <c r="GP116" s="17"/>
      <c r="GQ116" s="17"/>
      <c r="GR116" s="17"/>
      <c r="GS116" s="17"/>
      <c r="GT116" s="17"/>
      <c r="GU116" s="17"/>
      <c r="GV116" s="17"/>
      <c r="GW116" s="17"/>
      <c r="GX116" s="17"/>
      <c r="GY116" s="17"/>
      <c r="GZ116" s="17"/>
      <c r="HA116" s="17"/>
      <c r="HB116" s="17"/>
      <c r="HC116" s="17"/>
      <c r="HD116" s="17"/>
      <c r="HE116" s="17"/>
      <c r="HF116" s="17"/>
      <c r="HG116" s="17"/>
      <c r="HH116" s="17"/>
      <c r="HI116" s="17"/>
      <c r="HJ116" s="17"/>
      <c r="HK116" s="17"/>
      <c r="HL116" s="17"/>
      <c r="HM116" s="17"/>
      <c r="HN116" s="17"/>
      <c r="HO116" s="17"/>
      <c r="HP116" s="17"/>
      <c r="HQ116" s="17"/>
      <c r="HR116" s="17"/>
      <c r="HS116" s="17"/>
      <c r="HT116" s="17"/>
      <c r="HU116" s="17"/>
      <c r="HV116" s="17"/>
    </row>
    <row r="117" spans="1:230" s="23" customFormat="1" ht="15" customHeight="1">
      <c r="A117" s="42"/>
      <c r="B117" s="17"/>
      <c r="C117" s="22"/>
      <c r="D117" s="22"/>
      <c r="E117" s="17"/>
      <c r="F117" s="17"/>
      <c r="G117" s="17"/>
      <c r="H117" s="17"/>
      <c r="I117" s="17"/>
      <c r="J117" s="17"/>
      <c r="K117" s="80"/>
      <c r="L117" s="80"/>
      <c r="M117" s="22"/>
      <c r="N117" s="22"/>
      <c r="O117" s="22"/>
      <c r="P117" s="22"/>
      <c r="Q117" s="22"/>
      <c r="R117" s="22"/>
      <c r="S117" s="22"/>
      <c r="T117" s="22"/>
      <c r="U117" s="22"/>
      <c r="V117" s="22"/>
      <c r="W117" s="22"/>
      <c r="X117" s="22"/>
      <c r="Y117" s="22"/>
      <c r="Z117" s="22"/>
      <c r="AA117" s="22"/>
      <c r="AB117" s="42"/>
      <c r="AC117" s="17"/>
      <c r="AD117" s="17"/>
      <c r="AE117" s="17"/>
      <c r="AF117" s="17"/>
      <c r="AG117" s="17"/>
      <c r="AH117" s="17"/>
      <c r="AI117" s="17"/>
      <c r="AJ117" s="17"/>
      <c r="AK117" s="17"/>
      <c r="AL117" s="17"/>
      <c r="AM117" s="17"/>
      <c r="AN117" s="17"/>
      <c r="AO117" s="17"/>
      <c r="AP117" s="17"/>
      <c r="AQ117" s="17"/>
      <c r="AR117" s="17"/>
      <c r="AS117" s="17"/>
      <c r="AT117" s="17"/>
      <c r="AU117" s="17"/>
      <c r="AV117" s="17"/>
      <c r="AW117" s="17"/>
      <c r="AX117" s="17"/>
      <c r="AY117" s="17"/>
      <c r="AZ117" s="17"/>
      <c r="BA117" s="17"/>
      <c r="BB117" s="17"/>
      <c r="BC117" s="17"/>
      <c r="BD117" s="17"/>
      <c r="BE117" s="17"/>
      <c r="BF117" s="17"/>
      <c r="BG117" s="17"/>
      <c r="BH117" s="17"/>
      <c r="BI117" s="17"/>
      <c r="BJ117" s="17"/>
      <c r="BK117" s="17"/>
      <c r="BL117" s="17"/>
      <c r="BM117" s="17"/>
      <c r="BN117" s="17"/>
      <c r="BO117" s="17"/>
      <c r="BP117" s="17"/>
      <c r="BQ117" s="17"/>
      <c r="BR117" s="17"/>
      <c r="BS117" s="17"/>
      <c r="BT117" s="17"/>
      <c r="BU117" s="17"/>
      <c r="BV117" s="17"/>
      <c r="BW117" s="17"/>
      <c r="BX117" s="17"/>
      <c r="BY117" s="17"/>
      <c r="BZ117" s="17"/>
      <c r="CA117" s="17"/>
      <c r="CB117" s="17"/>
      <c r="CC117" s="17"/>
      <c r="CD117" s="17"/>
      <c r="CE117" s="17"/>
      <c r="CF117" s="17"/>
      <c r="CG117" s="17"/>
      <c r="CH117" s="17"/>
      <c r="CI117" s="17"/>
      <c r="CJ117" s="17"/>
      <c r="CK117" s="17"/>
      <c r="CL117" s="17"/>
      <c r="CM117" s="17"/>
      <c r="CN117" s="17"/>
      <c r="CO117" s="17"/>
      <c r="CP117" s="17"/>
      <c r="CQ117" s="17"/>
      <c r="CR117" s="17"/>
      <c r="CS117" s="17"/>
      <c r="CT117" s="17"/>
      <c r="CU117" s="17"/>
      <c r="CV117" s="17"/>
      <c r="CW117" s="17"/>
      <c r="CX117" s="17"/>
      <c r="CY117" s="17"/>
      <c r="CZ117" s="17"/>
      <c r="DA117" s="17"/>
      <c r="DB117" s="17"/>
      <c r="DC117" s="17"/>
      <c r="DD117" s="17"/>
      <c r="DE117" s="17"/>
      <c r="DF117" s="17"/>
      <c r="DG117" s="17"/>
      <c r="DH117" s="17"/>
      <c r="DI117" s="17"/>
      <c r="DJ117" s="17"/>
      <c r="DK117" s="17"/>
      <c r="DL117" s="17"/>
      <c r="DM117" s="17"/>
      <c r="DN117" s="17"/>
      <c r="DO117" s="17"/>
      <c r="DP117" s="17"/>
      <c r="DQ117" s="17"/>
      <c r="DR117" s="17"/>
      <c r="DS117" s="17"/>
      <c r="DT117" s="17"/>
      <c r="DU117" s="17"/>
      <c r="DV117" s="17"/>
      <c r="DW117" s="17"/>
      <c r="DX117" s="17"/>
      <c r="DY117" s="17"/>
      <c r="DZ117" s="17"/>
      <c r="EA117" s="17"/>
      <c r="EB117" s="17"/>
      <c r="EC117" s="17"/>
      <c r="ED117" s="17"/>
      <c r="EE117" s="17"/>
      <c r="EF117" s="17"/>
      <c r="EG117" s="17"/>
      <c r="EH117" s="17"/>
      <c r="EI117" s="17"/>
      <c r="EJ117" s="17"/>
      <c r="EK117" s="17"/>
      <c r="EL117" s="17"/>
      <c r="EM117" s="17"/>
      <c r="EN117" s="17"/>
      <c r="EO117" s="17"/>
      <c r="EP117" s="17"/>
      <c r="EQ117" s="17"/>
      <c r="ER117" s="17"/>
      <c r="ES117" s="17"/>
      <c r="ET117" s="17"/>
      <c r="EU117" s="17"/>
      <c r="EV117" s="17"/>
      <c r="EW117" s="17"/>
      <c r="EX117" s="17"/>
      <c r="EY117" s="17"/>
      <c r="EZ117" s="17"/>
      <c r="FA117" s="17"/>
      <c r="FB117" s="17"/>
      <c r="FC117" s="17"/>
      <c r="FD117" s="17"/>
      <c r="FE117" s="17"/>
      <c r="FF117" s="17"/>
      <c r="FG117" s="17"/>
      <c r="FH117" s="17"/>
      <c r="FI117" s="17"/>
      <c r="FJ117" s="17"/>
      <c r="FK117" s="17"/>
      <c r="FL117" s="17"/>
      <c r="FM117" s="17"/>
      <c r="FN117" s="17"/>
      <c r="FO117" s="17"/>
      <c r="FP117" s="17"/>
      <c r="FQ117" s="17"/>
      <c r="FR117" s="17"/>
      <c r="FS117" s="17"/>
      <c r="FT117" s="17"/>
      <c r="FU117" s="17"/>
      <c r="FV117" s="17"/>
      <c r="FW117" s="17"/>
      <c r="FX117" s="17"/>
      <c r="FY117" s="17"/>
      <c r="FZ117" s="17"/>
      <c r="GA117" s="17"/>
      <c r="GB117" s="17"/>
      <c r="GC117" s="17"/>
      <c r="GD117" s="17"/>
      <c r="GE117" s="17"/>
      <c r="GF117" s="17"/>
      <c r="GG117" s="17"/>
      <c r="GH117" s="17"/>
      <c r="GI117" s="17"/>
      <c r="GJ117" s="17"/>
      <c r="GK117" s="17"/>
      <c r="GL117" s="17"/>
      <c r="GM117" s="17"/>
      <c r="GN117" s="17"/>
      <c r="GO117" s="17"/>
      <c r="GP117" s="17"/>
      <c r="GQ117" s="17"/>
      <c r="GR117" s="17"/>
      <c r="GS117" s="17"/>
      <c r="GT117" s="17"/>
      <c r="GU117" s="17"/>
      <c r="GV117" s="17"/>
      <c r="GW117" s="17"/>
      <c r="GX117" s="17"/>
      <c r="GY117" s="17"/>
      <c r="GZ117" s="17"/>
      <c r="HA117" s="17"/>
      <c r="HB117" s="17"/>
      <c r="HC117" s="17"/>
      <c r="HD117" s="17"/>
      <c r="HE117" s="17"/>
      <c r="HF117" s="17"/>
      <c r="HG117" s="17"/>
      <c r="HH117" s="17"/>
      <c r="HI117" s="17"/>
      <c r="HJ117" s="17"/>
      <c r="HK117" s="17"/>
      <c r="HL117" s="17"/>
      <c r="HM117" s="17"/>
      <c r="HN117" s="17"/>
      <c r="HO117" s="17"/>
      <c r="HP117" s="17"/>
      <c r="HQ117" s="17"/>
      <c r="HR117" s="17"/>
      <c r="HS117" s="17"/>
      <c r="HT117" s="17"/>
      <c r="HU117" s="17"/>
      <c r="HV117" s="17"/>
    </row>
    <row r="118" spans="1:230" s="23" customFormat="1" ht="15" customHeight="1">
      <c r="A118" s="42"/>
      <c r="B118" s="17"/>
      <c r="C118" s="22"/>
      <c r="D118" s="22"/>
      <c r="E118" s="129" t="s">
        <v>489</v>
      </c>
      <c r="F118" s="17"/>
      <c r="G118" s="17"/>
      <c r="H118" s="17"/>
      <c r="I118" s="17"/>
      <c r="J118" s="17"/>
      <c r="K118" s="80"/>
      <c r="L118" s="80"/>
      <c r="M118" s="22"/>
      <c r="N118" s="22"/>
      <c r="O118" s="22"/>
      <c r="P118" s="22"/>
      <c r="Q118" s="22"/>
      <c r="R118" s="22"/>
      <c r="S118" s="22"/>
      <c r="T118" s="22"/>
      <c r="U118" s="22"/>
      <c r="V118" s="22"/>
      <c r="W118" s="22"/>
      <c r="X118" s="22"/>
      <c r="Y118" s="22"/>
      <c r="Z118" s="22"/>
      <c r="AA118" s="22"/>
      <c r="AB118" s="42"/>
      <c r="AC118" s="17"/>
      <c r="AD118" s="17"/>
      <c r="AE118" s="17"/>
      <c r="AF118" s="17"/>
      <c r="AG118" s="17"/>
      <c r="AH118" s="17"/>
      <c r="AI118" s="17"/>
      <c r="AJ118" s="17"/>
      <c r="AK118" s="17"/>
      <c r="AL118" s="17"/>
      <c r="AM118" s="17"/>
      <c r="AN118" s="17"/>
      <c r="AO118" s="17"/>
      <c r="AP118" s="17"/>
      <c r="AQ118" s="17"/>
      <c r="AR118" s="17"/>
      <c r="AS118" s="17"/>
      <c r="AT118" s="17"/>
      <c r="AU118" s="17"/>
      <c r="AV118" s="17"/>
      <c r="AW118" s="17"/>
      <c r="AX118" s="17"/>
      <c r="AY118" s="17"/>
      <c r="AZ118" s="17"/>
      <c r="BA118" s="17"/>
      <c r="BB118" s="17"/>
      <c r="BC118" s="17"/>
      <c r="BD118" s="17"/>
      <c r="BE118" s="17"/>
      <c r="BF118" s="17"/>
      <c r="BG118" s="17"/>
      <c r="BH118" s="17"/>
      <c r="BI118" s="17"/>
      <c r="BJ118" s="17"/>
      <c r="BK118" s="17"/>
      <c r="BL118" s="17"/>
      <c r="BM118" s="17"/>
      <c r="BN118" s="17"/>
      <c r="BO118" s="17"/>
      <c r="BP118" s="17"/>
      <c r="BQ118" s="17"/>
      <c r="BR118" s="17"/>
      <c r="BS118" s="17"/>
      <c r="BT118" s="17"/>
      <c r="BU118" s="17"/>
      <c r="BV118" s="17"/>
      <c r="BW118" s="17"/>
      <c r="BX118" s="17"/>
      <c r="BY118" s="17"/>
      <c r="BZ118" s="17"/>
      <c r="CA118" s="17"/>
      <c r="CB118" s="17"/>
      <c r="CC118" s="17"/>
      <c r="CD118" s="17"/>
      <c r="CE118" s="17"/>
      <c r="CF118" s="17"/>
      <c r="CG118" s="17"/>
      <c r="CH118" s="17"/>
      <c r="CI118" s="17"/>
      <c r="CJ118" s="17"/>
      <c r="CK118" s="17"/>
      <c r="CL118" s="17"/>
      <c r="CM118" s="17"/>
      <c r="CN118" s="17"/>
      <c r="CO118" s="17"/>
      <c r="CP118" s="17"/>
      <c r="CQ118" s="17"/>
      <c r="CR118" s="17"/>
      <c r="CS118" s="17"/>
      <c r="CT118" s="17"/>
      <c r="CU118" s="17"/>
      <c r="CV118" s="17"/>
      <c r="CW118" s="17"/>
      <c r="CX118" s="17"/>
      <c r="CY118" s="17"/>
      <c r="CZ118" s="17"/>
      <c r="DA118" s="17"/>
      <c r="DB118" s="17"/>
      <c r="DC118" s="17"/>
      <c r="DD118" s="17"/>
      <c r="DE118" s="17"/>
      <c r="DF118" s="17"/>
      <c r="DG118" s="17"/>
      <c r="DH118" s="17"/>
      <c r="DI118" s="17"/>
      <c r="DJ118" s="17"/>
      <c r="DK118" s="17"/>
      <c r="DL118" s="17"/>
      <c r="DM118" s="17"/>
      <c r="DN118" s="17"/>
      <c r="DO118" s="17"/>
      <c r="DP118" s="17"/>
      <c r="DQ118" s="17"/>
      <c r="DR118" s="17"/>
      <c r="DS118" s="17"/>
      <c r="DT118" s="17"/>
      <c r="DU118" s="17"/>
      <c r="DV118" s="17"/>
      <c r="DW118" s="17"/>
      <c r="DX118" s="17"/>
      <c r="DY118" s="17"/>
      <c r="DZ118" s="17"/>
      <c r="EA118" s="17"/>
      <c r="EB118" s="17"/>
      <c r="EC118" s="17"/>
      <c r="ED118" s="17"/>
      <c r="EE118" s="17"/>
      <c r="EF118" s="17"/>
      <c r="EG118" s="17"/>
      <c r="EH118" s="17"/>
      <c r="EI118" s="17"/>
      <c r="EJ118" s="17"/>
      <c r="EK118" s="17"/>
      <c r="EL118" s="17"/>
      <c r="EM118" s="17"/>
      <c r="EN118" s="17"/>
      <c r="EO118" s="17"/>
      <c r="EP118" s="17"/>
      <c r="EQ118" s="17"/>
      <c r="ER118" s="17"/>
      <c r="ES118" s="17"/>
      <c r="ET118" s="17"/>
      <c r="EU118" s="17"/>
      <c r="EV118" s="17"/>
      <c r="EW118" s="17"/>
      <c r="EX118" s="17"/>
      <c r="EY118" s="17"/>
      <c r="EZ118" s="17"/>
      <c r="FA118" s="17"/>
      <c r="FB118" s="17"/>
      <c r="FC118" s="17"/>
      <c r="FD118" s="17"/>
      <c r="FE118" s="17"/>
      <c r="FF118" s="17"/>
      <c r="FG118" s="17"/>
      <c r="FH118" s="17"/>
      <c r="FI118" s="17"/>
      <c r="FJ118" s="17"/>
      <c r="FK118" s="17"/>
      <c r="FL118" s="17"/>
      <c r="FM118" s="17"/>
      <c r="FN118" s="17"/>
      <c r="FO118" s="17"/>
      <c r="FP118" s="17"/>
      <c r="FQ118" s="17"/>
      <c r="FR118" s="17"/>
      <c r="FS118" s="17"/>
      <c r="FT118" s="17"/>
      <c r="FU118" s="17"/>
      <c r="FV118" s="17"/>
      <c r="FW118" s="17"/>
      <c r="FX118" s="17"/>
      <c r="FY118" s="17"/>
      <c r="FZ118" s="17"/>
      <c r="GA118" s="17"/>
      <c r="GB118" s="17"/>
      <c r="GC118" s="17"/>
      <c r="GD118" s="17"/>
      <c r="GE118" s="17"/>
      <c r="GF118" s="17"/>
      <c r="GG118" s="17"/>
      <c r="GH118" s="17"/>
      <c r="GI118" s="17"/>
      <c r="GJ118" s="17"/>
      <c r="GK118" s="17"/>
      <c r="GL118" s="17"/>
      <c r="GM118" s="17"/>
      <c r="GN118" s="17"/>
      <c r="GO118" s="17"/>
      <c r="GP118" s="17"/>
      <c r="GQ118" s="17"/>
      <c r="GR118" s="17"/>
      <c r="GS118" s="17"/>
      <c r="GT118" s="17"/>
      <c r="GU118" s="17"/>
      <c r="GV118" s="17"/>
      <c r="GW118" s="17"/>
      <c r="GX118" s="17"/>
      <c r="GY118" s="17"/>
      <c r="GZ118" s="17"/>
      <c r="HA118" s="17"/>
      <c r="HB118" s="17"/>
      <c r="HC118" s="17"/>
      <c r="HD118" s="17"/>
      <c r="HE118" s="17"/>
      <c r="HF118" s="17"/>
      <c r="HG118" s="17"/>
      <c r="HH118" s="17"/>
      <c r="HI118" s="17"/>
      <c r="HJ118" s="17"/>
      <c r="HK118" s="17"/>
      <c r="HL118" s="17"/>
      <c r="HM118" s="17"/>
      <c r="HN118" s="17"/>
      <c r="HO118" s="17"/>
      <c r="HP118" s="17"/>
      <c r="HQ118" s="17"/>
      <c r="HR118" s="17"/>
      <c r="HS118" s="17"/>
      <c r="HT118" s="17"/>
      <c r="HU118" s="17"/>
      <c r="HV118" s="17"/>
    </row>
    <row r="119" spans="1:230" s="23" customFormat="1" ht="15" customHeight="1">
      <c r="A119" s="42"/>
      <c r="B119" s="17"/>
      <c r="C119" s="22"/>
      <c r="D119" s="22"/>
      <c r="E119" s="143"/>
      <c r="F119" s="103"/>
      <c r="G119" s="103"/>
      <c r="H119" s="103"/>
      <c r="I119" s="103"/>
      <c r="J119" s="103"/>
      <c r="K119" s="52"/>
      <c r="L119" s="52"/>
      <c r="M119" s="142"/>
      <c r="N119" s="142"/>
      <c r="O119" s="22"/>
      <c r="P119" s="22"/>
      <c r="Q119" s="22"/>
      <c r="R119" s="22"/>
      <c r="S119" s="22"/>
      <c r="T119" s="22"/>
      <c r="U119" s="22"/>
      <c r="V119" s="22"/>
      <c r="W119" s="22"/>
      <c r="X119" s="22"/>
      <c r="Y119" s="22"/>
      <c r="Z119" s="22"/>
      <c r="AA119" s="22"/>
      <c r="AB119" s="42"/>
      <c r="AC119" s="17"/>
      <c r="AD119" s="17"/>
      <c r="AE119" s="17"/>
      <c r="AF119" s="17"/>
      <c r="AG119" s="17"/>
      <c r="AH119" s="17"/>
      <c r="AI119" s="17"/>
      <c r="AJ119" s="17"/>
      <c r="AK119" s="17"/>
      <c r="AL119" s="17"/>
      <c r="AM119" s="17"/>
      <c r="AN119" s="17"/>
      <c r="AO119" s="17"/>
      <c r="AP119" s="17"/>
      <c r="AQ119" s="17"/>
      <c r="AR119" s="17"/>
      <c r="AS119" s="17"/>
      <c r="AT119" s="17"/>
      <c r="AU119" s="17"/>
      <c r="AV119" s="17"/>
      <c r="AW119" s="17"/>
      <c r="AX119" s="17"/>
      <c r="AY119" s="17"/>
      <c r="AZ119" s="17"/>
      <c r="BA119" s="17"/>
      <c r="BB119" s="17"/>
      <c r="BC119" s="17"/>
      <c r="BD119" s="17"/>
      <c r="BE119" s="17"/>
      <c r="BF119" s="17"/>
      <c r="BG119" s="17"/>
      <c r="BH119" s="17"/>
      <c r="BI119" s="17"/>
      <c r="BJ119" s="17"/>
      <c r="BK119" s="17"/>
      <c r="BL119" s="17"/>
      <c r="BM119" s="17"/>
      <c r="BN119" s="17"/>
      <c r="BO119" s="17"/>
      <c r="BP119" s="17"/>
      <c r="BQ119" s="17"/>
      <c r="BR119" s="17"/>
      <c r="BS119" s="17"/>
      <c r="BT119" s="17"/>
      <c r="BU119" s="17"/>
      <c r="BV119" s="17"/>
      <c r="BW119" s="17"/>
      <c r="BX119" s="17"/>
      <c r="BY119" s="17"/>
      <c r="BZ119" s="17"/>
      <c r="CA119" s="17"/>
      <c r="CB119" s="17"/>
      <c r="CC119" s="17"/>
      <c r="CD119" s="17"/>
      <c r="CE119" s="17"/>
      <c r="CF119" s="17"/>
      <c r="CG119" s="17"/>
      <c r="CH119" s="17"/>
      <c r="CI119" s="17"/>
      <c r="CJ119" s="17"/>
      <c r="CK119" s="17"/>
      <c r="CL119" s="17"/>
      <c r="CM119" s="17"/>
      <c r="CN119" s="17"/>
      <c r="CO119" s="17"/>
      <c r="CP119" s="17"/>
      <c r="CQ119" s="17"/>
      <c r="CR119" s="17"/>
      <c r="CS119" s="17"/>
      <c r="CT119" s="17"/>
      <c r="CU119" s="17"/>
      <c r="CV119" s="17"/>
      <c r="CW119" s="17"/>
      <c r="CX119" s="17"/>
      <c r="CY119" s="17"/>
      <c r="CZ119" s="17"/>
      <c r="DA119" s="17"/>
      <c r="DB119" s="17"/>
      <c r="DC119" s="17"/>
      <c r="DD119" s="17"/>
      <c r="DE119" s="17"/>
      <c r="DF119" s="17"/>
      <c r="DG119" s="17"/>
      <c r="DH119" s="17"/>
      <c r="DI119" s="17"/>
      <c r="DJ119" s="17"/>
      <c r="DK119" s="17"/>
      <c r="DL119" s="17"/>
      <c r="DM119" s="17"/>
      <c r="DN119" s="17"/>
      <c r="DO119" s="17"/>
      <c r="DP119" s="17"/>
      <c r="DQ119" s="17"/>
      <c r="DR119" s="17"/>
      <c r="DS119" s="17"/>
      <c r="DT119" s="17"/>
      <c r="DU119" s="17"/>
      <c r="DV119" s="17"/>
      <c r="DW119" s="17"/>
      <c r="DX119" s="17"/>
      <c r="DY119" s="17"/>
      <c r="DZ119" s="17"/>
      <c r="EA119" s="17"/>
      <c r="EB119" s="17"/>
      <c r="EC119" s="17"/>
      <c r="ED119" s="17"/>
      <c r="EE119" s="17"/>
      <c r="EF119" s="17"/>
      <c r="EG119" s="17"/>
      <c r="EH119" s="17"/>
      <c r="EI119" s="17"/>
      <c r="EJ119" s="17"/>
      <c r="EK119" s="17"/>
      <c r="EL119" s="17"/>
      <c r="EM119" s="17"/>
      <c r="EN119" s="17"/>
      <c r="EO119" s="17"/>
      <c r="EP119" s="17"/>
      <c r="EQ119" s="17"/>
      <c r="ER119" s="17"/>
      <c r="ES119" s="17"/>
      <c r="ET119" s="17"/>
      <c r="EU119" s="17"/>
      <c r="EV119" s="17"/>
      <c r="EW119" s="17"/>
      <c r="EX119" s="17"/>
      <c r="EY119" s="17"/>
      <c r="EZ119" s="17"/>
      <c r="FA119" s="17"/>
      <c r="FB119" s="17"/>
      <c r="FC119" s="17"/>
      <c r="FD119" s="17"/>
      <c r="FE119" s="17"/>
      <c r="FF119" s="17"/>
      <c r="FG119" s="17"/>
      <c r="FH119" s="17"/>
      <c r="FI119" s="17"/>
      <c r="FJ119" s="17"/>
      <c r="FK119" s="17"/>
      <c r="FL119" s="17"/>
      <c r="FM119" s="17"/>
      <c r="FN119" s="17"/>
      <c r="FO119" s="17"/>
      <c r="FP119" s="17"/>
      <c r="FQ119" s="17"/>
      <c r="FR119" s="17"/>
      <c r="FS119" s="17"/>
      <c r="FT119" s="17"/>
      <c r="FU119" s="17"/>
      <c r="FV119" s="17"/>
      <c r="FW119" s="17"/>
      <c r="FX119" s="17"/>
      <c r="FY119" s="17"/>
      <c r="FZ119" s="17"/>
      <c r="GA119" s="17"/>
      <c r="GB119" s="17"/>
      <c r="GC119" s="17"/>
      <c r="GD119" s="17"/>
      <c r="GE119" s="17"/>
      <c r="GF119" s="17"/>
      <c r="GG119" s="17"/>
      <c r="GH119" s="17"/>
      <c r="GI119" s="17"/>
      <c r="GJ119" s="17"/>
      <c r="GK119" s="17"/>
      <c r="GL119" s="17"/>
      <c r="GM119" s="17"/>
      <c r="GN119" s="17"/>
      <c r="GO119" s="17"/>
      <c r="GP119" s="17"/>
      <c r="GQ119" s="17"/>
      <c r="GR119" s="17"/>
      <c r="GS119" s="17"/>
      <c r="GT119" s="17"/>
      <c r="GU119" s="17"/>
      <c r="GV119" s="17"/>
      <c r="GW119" s="17"/>
      <c r="GX119" s="17"/>
      <c r="GY119" s="17"/>
      <c r="GZ119" s="17"/>
      <c r="HA119" s="17"/>
      <c r="HB119" s="17"/>
      <c r="HC119" s="17"/>
      <c r="HD119" s="17"/>
      <c r="HE119" s="17"/>
      <c r="HF119" s="17"/>
      <c r="HG119" s="17"/>
      <c r="HH119" s="17"/>
      <c r="HI119" s="17"/>
      <c r="HJ119" s="17"/>
      <c r="HK119" s="17"/>
      <c r="HL119" s="17"/>
      <c r="HM119" s="17"/>
      <c r="HN119" s="17"/>
      <c r="HO119" s="17"/>
      <c r="HP119" s="17"/>
      <c r="HQ119" s="17"/>
      <c r="HR119" s="17"/>
      <c r="HS119" s="17"/>
      <c r="HT119" s="17"/>
      <c r="HU119" s="17"/>
      <c r="HV119" s="17"/>
    </row>
    <row r="120" spans="1:230" s="23" customFormat="1" ht="15" customHeight="1">
      <c r="A120" s="42"/>
      <c r="B120" s="17"/>
      <c r="C120" s="22"/>
      <c r="D120" s="22"/>
      <c r="E120" s="45"/>
      <c r="F120" s="45"/>
      <c r="G120" s="15"/>
      <c r="H120" s="15"/>
      <c r="I120" s="15"/>
      <c r="J120" s="15"/>
      <c r="K120" s="80"/>
      <c r="L120" s="80"/>
      <c r="M120" s="22"/>
      <c r="N120" s="22"/>
      <c r="O120" s="22"/>
      <c r="P120" s="22"/>
      <c r="Q120" s="22"/>
      <c r="R120" s="22"/>
      <c r="S120" s="22"/>
      <c r="T120" s="22"/>
      <c r="U120" s="22"/>
      <c r="V120" s="22"/>
      <c r="W120" s="22"/>
      <c r="X120" s="22"/>
      <c r="Y120" s="22"/>
      <c r="Z120" s="22"/>
      <c r="AA120" s="22"/>
      <c r="AB120" s="42"/>
      <c r="AC120" s="17"/>
      <c r="AD120" s="17"/>
      <c r="AE120" s="17"/>
      <c r="AF120" s="17"/>
      <c r="AG120" s="17"/>
      <c r="AH120" s="17"/>
      <c r="AI120" s="17"/>
      <c r="AJ120" s="17"/>
      <c r="AK120" s="17"/>
      <c r="AL120" s="17"/>
      <c r="AM120" s="17"/>
      <c r="AN120" s="17"/>
      <c r="AO120" s="17"/>
      <c r="AP120" s="17"/>
      <c r="AQ120" s="17"/>
      <c r="AR120" s="17"/>
      <c r="AS120" s="17"/>
      <c r="AT120" s="17"/>
      <c r="AU120" s="17"/>
      <c r="AV120" s="17"/>
      <c r="AW120" s="17"/>
      <c r="AX120" s="17"/>
      <c r="AY120" s="17"/>
      <c r="AZ120" s="17"/>
      <c r="BA120" s="17"/>
      <c r="BB120" s="17"/>
      <c r="BC120" s="17"/>
      <c r="BD120" s="17"/>
      <c r="BE120" s="17"/>
      <c r="BF120" s="17"/>
      <c r="BG120" s="17"/>
      <c r="BH120" s="17"/>
      <c r="BI120" s="17"/>
      <c r="BJ120" s="17"/>
      <c r="BK120" s="17"/>
      <c r="BL120" s="17"/>
      <c r="BM120" s="17"/>
      <c r="BN120" s="17"/>
      <c r="BO120" s="17"/>
      <c r="BP120" s="17"/>
      <c r="BQ120" s="17"/>
      <c r="BR120" s="17"/>
      <c r="BS120" s="17"/>
      <c r="BT120" s="17"/>
      <c r="BU120" s="17"/>
      <c r="BV120" s="17"/>
      <c r="BW120" s="17"/>
      <c r="BX120" s="17"/>
      <c r="BY120" s="17"/>
      <c r="BZ120" s="17"/>
      <c r="CA120" s="17"/>
      <c r="CB120" s="17"/>
      <c r="CC120" s="17"/>
      <c r="CD120" s="17"/>
      <c r="CE120" s="17"/>
      <c r="CF120" s="17"/>
      <c r="CG120" s="17"/>
      <c r="CH120" s="17"/>
      <c r="CI120" s="17"/>
      <c r="CJ120" s="17"/>
      <c r="CK120" s="17"/>
      <c r="CL120" s="17"/>
      <c r="CM120" s="17"/>
      <c r="CN120" s="17"/>
      <c r="CO120" s="17"/>
      <c r="CP120" s="17"/>
      <c r="CQ120" s="17"/>
      <c r="CR120" s="17"/>
      <c r="CS120" s="17"/>
      <c r="CT120" s="17"/>
      <c r="CU120" s="17"/>
      <c r="CV120" s="17"/>
      <c r="CW120" s="17"/>
      <c r="CX120" s="17"/>
      <c r="CY120" s="17"/>
      <c r="CZ120" s="17"/>
      <c r="DA120" s="17"/>
      <c r="DB120" s="17"/>
      <c r="DC120" s="17"/>
      <c r="DD120" s="17"/>
      <c r="DE120" s="17"/>
      <c r="DF120" s="17"/>
      <c r="DG120" s="17"/>
      <c r="DH120" s="17"/>
      <c r="DI120" s="17"/>
      <c r="DJ120" s="17"/>
      <c r="DK120" s="17"/>
      <c r="DL120" s="17"/>
      <c r="DM120" s="17"/>
      <c r="DN120" s="17"/>
      <c r="DO120" s="17"/>
      <c r="DP120" s="17"/>
      <c r="DQ120" s="17"/>
      <c r="DR120" s="17"/>
      <c r="DS120" s="17"/>
      <c r="DT120" s="17"/>
      <c r="DU120" s="17"/>
      <c r="DV120" s="17"/>
      <c r="DW120" s="17"/>
      <c r="DX120" s="17"/>
      <c r="DY120" s="17"/>
      <c r="DZ120" s="17"/>
      <c r="EA120" s="17"/>
      <c r="EB120" s="17"/>
      <c r="EC120" s="17"/>
      <c r="ED120" s="17"/>
      <c r="EE120" s="17"/>
      <c r="EF120" s="17"/>
      <c r="EG120" s="17"/>
      <c r="EH120" s="17"/>
      <c r="EI120" s="17"/>
      <c r="EJ120" s="17"/>
      <c r="EK120" s="17"/>
      <c r="EL120" s="17"/>
      <c r="EM120" s="17"/>
      <c r="EN120" s="17"/>
      <c r="EO120" s="17"/>
      <c r="EP120" s="17"/>
      <c r="EQ120" s="17"/>
      <c r="ER120" s="17"/>
      <c r="ES120" s="17"/>
      <c r="ET120" s="17"/>
      <c r="EU120" s="17"/>
      <c r="EV120" s="17"/>
      <c r="EW120" s="17"/>
      <c r="EX120" s="17"/>
      <c r="EY120" s="17"/>
      <c r="EZ120" s="17"/>
      <c r="FA120" s="17"/>
      <c r="FB120" s="17"/>
      <c r="FC120" s="17"/>
      <c r="FD120" s="17"/>
      <c r="FE120" s="17"/>
      <c r="FF120" s="17"/>
      <c r="FG120" s="17"/>
      <c r="FH120" s="17"/>
      <c r="FI120" s="17"/>
      <c r="FJ120" s="17"/>
      <c r="FK120" s="17"/>
      <c r="FL120" s="17"/>
      <c r="FM120" s="17"/>
      <c r="FN120" s="17"/>
      <c r="FO120" s="17"/>
      <c r="FP120" s="17"/>
      <c r="FQ120" s="17"/>
      <c r="FR120" s="17"/>
      <c r="FS120" s="17"/>
      <c r="FT120" s="17"/>
      <c r="FU120" s="17"/>
      <c r="FV120" s="17"/>
      <c r="FW120" s="17"/>
      <c r="FX120" s="17"/>
      <c r="FY120" s="17"/>
      <c r="FZ120" s="17"/>
      <c r="GA120" s="17"/>
      <c r="GB120" s="17"/>
      <c r="GC120" s="17"/>
      <c r="GD120" s="17"/>
      <c r="GE120" s="17"/>
      <c r="GF120" s="17"/>
      <c r="GG120" s="17"/>
      <c r="GH120" s="17"/>
      <c r="GI120" s="17"/>
      <c r="GJ120" s="17"/>
      <c r="GK120" s="17"/>
      <c r="GL120" s="17"/>
      <c r="GM120" s="17"/>
      <c r="GN120" s="17"/>
      <c r="GO120" s="17"/>
      <c r="GP120" s="17"/>
      <c r="GQ120" s="17"/>
      <c r="GR120" s="17"/>
      <c r="GS120" s="17"/>
      <c r="GT120" s="17"/>
      <c r="GU120" s="17"/>
      <c r="GV120" s="17"/>
      <c r="GW120" s="17"/>
      <c r="GX120" s="17"/>
      <c r="GY120" s="17"/>
      <c r="GZ120" s="17"/>
      <c r="HA120" s="17"/>
      <c r="HB120" s="17"/>
      <c r="HC120" s="17"/>
      <c r="HD120" s="17"/>
      <c r="HE120" s="17"/>
      <c r="HF120" s="17"/>
      <c r="HG120" s="17"/>
      <c r="HH120" s="17"/>
      <c r="HI120" s="17"/>
      <c r="HJ120" s="17"/>
      <c r="HK120" s="17"/>
      <c r="HL120" s="17"/>
      <c r="HM120" s="17"/>
      <c r="HN120" s="17"/>
      <c r="HO120" s="17"/>
      <c r="HP120" s="17"/>
      <c r="HQ120" s="17"/>
      <c r="HR120" s="17"/>
      <c r="HS120" s="17"/>
      <c r="HT120" s="17"/>
      <c r="HU120" s="17"/>
      <c r="HV120" s="17"/>
    </row>
    <row r="121" spans="1:230" s="23" customFormat="1" ht="15" customHeight="1">
      <c r="A121" s="42"/>
      <c r="B121" s="17"/>
      <c r="C121" s="22"/>
      <c r="D121" s="22"/>
      <c r="E121" s="80"/>
      <c r="F121" s="80" t="s">
        <v>474</v>
      </c>
      <c r="G121" s="38"/>
      <c r="H121" s="17"/>
      <c r="I121" s="109"/>
      <c r="J121" s="109"/>
      <c r="K121" s="109"/>
      <c r="L121" s="285" t="s">
        <v>458</v>
      </c>
      <c r="M121" s="285"/>
      <c r="N121" s="109"/>
      <c r="O121" s="22"/>
      <c r="P121" s="22"/>
      <c r="Q121" s="22"/>
      <c r="R121" s="22"/>
      <c r="S121" s="22"/>
      <c r="T121" s="22"/>
      <c r="U121" s="22"/>
      <c r="V121" s="22"/>
      <c r="W121" s="22"/>
      <c r="X121" s="22"/>
      <c r="Y121" s="22"/>
      <c r="Z121" s="22"/>
      <c r="AA121" s="22"/>
      <c r="AB121" s="42"/>
      <c r="AC121" s="17"/>
      <c r="AD121" s="17"/>
      <c r="AE121" s="17"/>
      <c r="AF121" s="17"/>
      <c r="AG121" s="17"/>
      <c r="AH121" s="17"/>
      <c r="AI121" s="17"/>
      <c r="AJ121" s="17"/>
      <c r="AK121" s="17"/>
      <c r="AL121" s="17"/>
      <c r="AM121" s="17"/>
      <c r="AN121" s="17"/>
      <c r="AO121" s="17"/>
      <c r="AP121" s="17"/>
      <c r="AQ121" s="17"/>
      <c r="AR121" s="17"/>
      <c r="AS121" s="17"/>
      <c r="AT121" s="17"/>
      <c r="AU121" s="17"/>
      <c r="AV121" s="17"/>
      <c r="AW121" s="17"/>
      <c r="AX121" s="17"/>
      <c r="AY121" s="17"/>
      <c r="AZ121" s="17"/>
      <c r="BA121" s="17"/>
      <c r="BB121" s="17"/>
      <c r="BC121" s="17"/>
      <c r="BD121" s="17"/>
      <c r="BE121" s="17"/>
      <c r="BF121" s="17"/>
      <c r="BG121" s="17"/>
      <c r="BH121" s="17"/>
      <c r="BI121" s="17"/>
      <c r="BJ121" s="17"/>
      <c r="BK121" s="17"/>
      <c r="BL121" s="17"/>
      <c r="BM121" s="17"/>
      <c r="BN121" s="17"/>
      <c r="BO121" s="17"/>
      <c r="BP121" s="17"/>
      <c r="BQ121" s="17"/>
      <c r="BR121" s="17"/>
      <c r="BS121" s="17"/>
      <c r="BT121" s="17"/>
      <c r="BU121" s="17"/>
      <c r="BV121" s="17"/>
      <c r="BW121" s="17"/>
      <c r="BX121" s="17"/>
      <c r="BY121" s="17"/>
      <c r="BZ121" s="17"/>
      <c r="CA121" s="17"/>
      <c r="CB121" s="17"/>
      <c r="CC121" s="17"/>
      <c r="CD121" s="17"/>
      <c r="CE121" s="17"/>
      <c r="CF121" s="17"/>
      <c r="CG121" s="17"/>
      <c r="CH121" s="17"/>
      <c r="CI121" s="17"/>
      <c r="CJ121" s="17"/>
      <c r="CK121" s="17"/>
      <c r="CL121" s="17"/>
      <c r="CM121" s="17"/>
      <c r="CN121" s="17"/>
      <c r="CO121" s="17"/>
      <c r="CP121" s="17"/>
      <c r="CQ121" s="17"/>
      <c r="CR121" s="17"/>
      <c r="CS121" s="17"/>
      <c r="CT121" s="17"/>
      <c r="CU121" s="17"/>
      <c r="CV121" s="17"/>
      <c r="CW121" s="17"/>
      <c r="CX121" s="17"/>
      <c r="CY121" s="17"/>
      <c r="CZ121" s="17"/>
      <c r="DA121" s="17"/>
      <c r="DB121" s="17"/>
      <c r="DC121" s="17"/>
      <c r="DD121" s="17"/>
      <c r="DE121" s="17"/>
      <c r="DF121" s="17"/>
      <c r="DG121" s="17"/>
      <c r="DH121" s="17"/>
      <c r="DI121" s="17"/>
      <c r="DJ121" s="17"/>
      <c r="DK121" s="17"/>
      <c r="DL121" s="17"/>
      <c r="DM121" s="17"/>
      <c r="DN121" s="17"/>
      <c r="DO121" s="17"/>
      <c r="DP121" s="17"/>
      <c r="DQ121" s="17"/>
      <c r="DR121" s="17"/>
      <c r="DS121" s="17"/>
      <c r="DT121" s="17"/>
      <c r="DU121" s="17"/>
      <c r="DV121" s="17"/>
      <c r="DW121" s="17"/>
      <c r="DX121" s="17"/>
      <c r="DY121" s="17"/>
      <c r="DZ121" s="17"/>
      <c r="EA121" s="17"/>
      <c r="EB121" s="17"/>
      <c r="EC121" s="17"/>
      <c r="ED121" s="17"/>
      <c r="EE121" s="17"/>
      <c r="EF121" s="17"/>
      <c r="EG121" s="17"/>
      <c r="EH121" s="17"/>
      <c r="EI121" s="17"/>
      <c r="EJ121" s="17"/>
      <c r="EK121" s="17"/>
      <c r="EL121" s="17"/>
      <c r="EM121" s="17"/>
      <c r="EN121" s="17"/>
      <c r="EO121" s="17"/>
      <c r="EP121" s="17"/>
      <c r="EQ121" s="17"/>
      <c r="ER121" s="17"/>
      <c r="ES121" s="17"/>
      <c r="ET121" s="17"/>
      <c r="EU121" s="17"/>
      <c r="EV121" s="17"/>
      <c r="EW121" s="17"/>
      <c r="EX121" s="17"/>
      <c r="EY121" s="17"/>
      <c r="EZ121" s="17"/>
      <c r="FA121" s="17"/>
      <c r="FB121" s="17"/>
      <c r="FC121" s="17"/>
      <c r="FD121" s="17"/>
      <c r="FE121" s="17"/>
      <c r="FF121" s="17"/>
      <c r="FG121" s="17"/>
      <c r="FH121" s="17"/>
      <c r="FI121" s="17"/>
      <c r="FJ121" s="17"/>
      <c r="FK121" s="17"/>
      <c r="FL121" s="17"/>
      <c r="FM121" s="17"/>
      <c r="FN121" s="17"/>
      <c r="FO121" s="17"/>
      <c r="FP121" s="17"/>
      <c r="FQ121" s="17"/>
      <c r="FR121" s="17"/>
      <c r="FS121" s="17"/>
      <c r="FT121" s="17"/>
      <c r="FU121" s="17"/>
      <c r="FV121" s="17"/>
      <c r="FW121" s="17"/>
      <c r="FX121" s="17"/>
      <c r="FY121" s="17"/>
      <c r="FZ121" s="17"/>
      <c r="GA121" s="17"/>
      <c r="GB121" s="17"/>
      <c r="GC121" s="17"/>
      <c r="GD121" s="17"/>
      <c r="GE121" s="17"/>
      <c r="GF121" s="17"/>
      <c r="GG121" s="17"/>
      <c r="GH121" s="17"/>
      <c r="GI121" s="17"/>
      <c r="GJ121" s="17"/>
      <c r="GK121" s="17"/>
      <c r="GL121" s="17"/>
      <c r="GM121" s="17"/>
      <c r="GN121" s="17"/>
      <c r="GO121" s="17"/>
      <c r="GP121" s="17"/>
      <c r="GQ121" s="17"/>
      <c r="GR121" s="17"/>
      <c r="GS121" s="17"/>
      <c r="GT121" s="17"/>
      <c r="GU121" s="17"/>
      <c r="GV121" s="17"/>
      <c r="GW121" s="17"/>
      <c r="GX121" s="17"/>
      <c r="GY121" s="17"/>
      <c r="GZ121" s="17"/>
      <c r="HA121" s="17"/>
      <c r="HB121" s="17"/>
      <c r="HC121" s="17"/>
      <c r="HD121" s="17"/>
      <c r="HE121" s="17"/>
      <c r="HF121" s="17"/>
      <c r="HG121" s="17"/>
      <c r="HH121" s="17"/>
      <c r="HI121" s="17"/>
      <c r="HJ121" s="17"/>
      <c r="HK121" s="17"/>
      <c r="HL121" s="17"/>
      <c r="HM121" s="17"/>
      <c r="HN121" s="17"/>
      <c r="HO121" s="17"/>
      <c r="HP121" s="17"/>
      <c r="HQ121" s="17"/>
      <c r="HR121" s="17"/>
      <c r="HS121" s="17"/>
      <c r="HT121" s="17"/>
      <c r="HU121" s="17"/>
      <c r="HV121" s="17"/>
    </row>
    <row r="122" spans="1:230" s="23" customFormat="1" ht="15" customHeight="1">
      <c r="A122" s="42"/>
      <c r="B122" s="17"/>
      <c r="C122" s="22"/>
      <c r="D122" s="22"/>
      <c r="E122" s="75"/>
      <c r="F122" s="75"/>
      <c r="G122" s="17"/>
      <c r="H122" s="17"/>
      <c r="I122" s="17"/>
      <c r="J122" s="17"/>
      <c r="K122" s="80"/>
      <c r="L122" s="80"/>
      <c r="M122" s="22"/>
      <c r="N122" s="22"/>
      <c r="O122" s="22"/>
      <c r="P122" s="22"/>
      <c r="Q122" s="22"/>
      <c r="R122" s="22"/>
      <c r="S122" s="22"/>
      <c r="T122" s="22"/>
      <c r="U122" s="22"/>
      <c r="V122" s="22"/>
      <c r="W122" s="22"/>
      <c r="X122" s="22"/>
      <c r="Y122" s="22"/>
      <c r="Z122" s="22"/>
      <c r="AA122" s="22"/>
      <c r="AB122" s="42"/>
      <c r="AC122" s="17"/>
      <c r="AD122" s="17"/>
      <c r="AE122" s="17"/>
      <c r="AF122" s="17"/>
      <c r="AG122" s="17"/>
      <c r="AH122" s="17"/>
      <c r="AI122" s="17"/>
      <c r="AJ122" s="17"/>
      <c r="AK122" s="17"/>
      <c r="AL122" s="17"/>
      <c r="AM122" s="17"/>
      <c r="AN122" s="17"/>
      <c r="AO122" s="17"/>
      <c r="AP122" s="17"/>
      <c r="AQ122" s="17"/>
      <c r="AR122" s="17"/>
      <c r="AS122" s="17"/>
      <c r="AT122" s="17"/>
      <c r="AU122" s="17"/>
      <c r="AV122" s="17"/>
      <c r="AW122" s="17"/>
      <c r="AX122" s="17"/>
      <c r="AY122" s="17"/>
      <c r="AZ122" s="17"/>
      <c r="BA122" s="17"/>
      <c r="BB122" s="17"/>
      <c r="BC122" s="17"/>
      <c r="BD122" s="17"/>
      <c r="BE122" s="17"/>
      <c r="BF122" s="17"/>
      <c r="BG122" s="17"/>
      <c r="BH122" s="17"/>
      <c r="BI122" s="17"/>
      <c r="BJ122" s="17"/>
      <c r="BK122" s="17"/>
      <c r="BL122" s="17"/>
      <c r="BM122" s="17"/>
      <c r="BN122" s="17"/>
      <c r="BO122" s="17"/>
      <c r="BP122" s="17"/>
      <c r="BQ122" s="17"/>
      <c r="BR122" s="17"/>
      <c r="BS122" s="17"/>
      <c r="BT122" s="17"/>
      <c r="BU122" s="17"/>
      <c r="BV122" s="17"/>
      <c r="BW122" s="17"/>
      <c r="BX122" s="17"/>
      <c r="BY122" s="17"/>
      <c r="BZ122" s="17"/>
      <c r="CA122" s="17"/>
      <c r="CB122" s="17"/>
      <c r="CC122" s="17"/>
      <c r="CD122" s="17"/>
      <c r="CE122" s="17"/>
      <c r="CF122" s="17"/>
      <c r="CG122" s="17"/>
      <c r="CH122" s="17"/>
      <c r="CI122" s="17"/>
      <c r="CJ122" s="17"/>
      <c r="CK122" s="17"/>
      <c r="CL122" s="17"/>
      <c r="CM122" s="17"/>
      <c r="CN122" s="17"/>
      <c r="CO122" s="17"/>
      <c r="CP122" s="17"/>
      <c r="CQ122" s="17"/>
      <c r="CR122" s="17"/>
      <c r="CS122" s="17"/>
      <c r="CT122" s="17"/>
      <c r="CU122" s="17"/>
      <c r="CV122" s="17"/>
      <c r="CW122" s="17"/>
      <c r="CX122" s="17"/>
      <c r="CY122" s="17"/>
      <c r="CZ122" s="17"/>
      <c r="DA122" s="17"/>
      <c r="DB122" s="17"/>
      <c r="DC122" s="17"/>
      <c r="DD122" s="17"/>
      <c r="DE122" s="17"/>
      <c r="DF122" s="17"/>
      <c r="DG122" s="17"/>
      <c r="DH122" s="17"/>
      <c r="DI122" s="17"/>
      <c r="DJ122" s="17"/>
      <c r="DK122" s="17"/>
      <c r="DL122" s="17"/>
      <c r="DM122" s="17"/>
      <c r="DN122" s="17"/>
      <c r="DO122" s="17"/>
      <c r="DP122" s="17"/>
      <c r="DQ122" s="17"/>
      <c r="DR122" s="17"/>
      <c r="DS122" s="17"/>
      <c r="DT122" s="17"/>
      <c r="DU122" s="17"/>
      <c r="DV122" s="17"/>
      <c r="DW122" s="17"/>
      <c r="DX122" s="17"/>
      <c r="DY122" s="17"/>
      <c r="DZ122" s="17"/>
      <c r="EA122" s="17"/>
      <c r="EB122" s="17"/>
      <c r="EC122" s="17"/>
      <c r="ED122" s="17"/>
      <c r="EE122" s="17"/>
      <c r="EF122" s="17"/>
      <c r="EG122" s="17"/>
      <c r="EH122" s="17"/>
      <c r="EI122" s="17"/>
      <c r="EJ122" s="17"/>
      <c r="EK122" s="17"/>
      <c r="EL122" s="17"/>
      <c r="EM122" s="17"/>
      <c r="EN122" s="17"/>
      <c r="EO122" s="17"/>
      <c r="EP122" s="17"/>
      <c r="EQ122" s="17"/>
      <c r="ER122" s="17"/>
      <c r="ES122" s="17"/>
      <c r="ET122" s="17"/>
      <c r="EU122" s="17"/>
      <c r="EV122" s="17"/>
      <c r="EW122" s="17"/>
      <c r="EX122" s="17"/>
      <c r="EY122" s="17"/>
      <c r="EZ122" s="17"/>
      <c r="FA122" s="17"/>
      <c r="FB122" s="17"/>
      <c r="FC122" s="17"/>
      <c r="FD122" s="17"/>
      <c r="FE122" s="17"/>
      <c r="FF122" s="17"/>
      <c r="FG122" s="17"/>
      <c r="FH122" s="17"/>
      <c r="FI122" s="17"/>
      <c r="FJ122" s="17"/>
      <c r="FK122" s="17"/>
      <c r="FL122" s="17"/>
      <c r="FM122" s="17"/>
      <c r="FN122" s="17"/>
      <c r="FO122" s="17"/>
      <c r="FP122" s="17"/>
      <c r="FQ122" s="17"/>
      <c r="FR122" s="17"/>
      <c r="FS122" s="17"/>
      <c r="FT122" s="17"/>
      <c r="FU122" s="17"/>
      <c r="FV122" s="17"/>
      <c r="FW122" s="17"/>
      <c r="FX122" s="17"/>
      <c r="FY122" s="17"/>
      <c r="FZ122" s="17"/>
      <c r="GA122" s="17"/>
      <c r="GB122" s="17"/>
      <c r="GC122" s="17"/>
      <c r="GD122" s="17"/>
      <c r="GE122" s="17"/>
      <c r="GF122" s="17"/>
      <c r="GG122" s="17"/>
      <c r="GH122" s="17"/>
      <c r="GI122" s="17"/>
      <c r="GJ122" s="17"/>
      <c r="GK122" s="17"/>
      <c r="GL122" s="17"/>
      <c r="GM122" s="17"/>
      <c r="GN122" s="17"/>
      <c r="GO122" s="17"/>
      <c r="GP122" s="17"/>
      <c r="GQ122" s="17"/>
      <c r="GR122" s="17"/>
      <c r="GS122" s="17"/>
      <c r="GT122" s="17"/>
      <c r="GU122" s="17"/>
      <c r="GV122" s="17"/>
      <c r="GW122" s="17"/>
      <c r="GX122" s="17"/>
      <c r="GY122" s="17"/>
      <c r="GZ122" s="17"/>
      <c r="HA122" s="17"/>
      <c r="HB122" s="17"/>
      <c r="HC122" s="17"/>
      <c r="HD122" s="17"/>
      <c r="HE122" s="17"/>
      <c r="HF122" s="17"/>
      <c r="HG122" s="17"/>
      <c r="HH122" s="17"/>
      <c r="HI122" s="17"/>
      <c r="HJ122" s="17"/>
      <c r="HK122" s="17"/>
      <c r="HL122" s="17"/>
      <c r="HM122" s="17"/>
      <c r="HN122" s="17"/>
      <c r="HO122" s="17"/>
      <c r="HP122" s="17"/>
      <c r="HQ122" s="17"/>
      <c r="HR122" s="17"/>
      <c r="HS122" s="17"/>
      <c r="HT122" s="17"/>
      <c r="HU122" s="17"/>
      <c r="HV122" s="17"/>
    </row>
    <row r="123" spans="1:230" s="23" customFormat="1" ht="15" customHeight="1">
      <c r="A123" s="42"/>
      <c r="B123" s="17"/>
      <c r="C123" s="22"/>
      <c r="D123" s="22"/>
      <c r="E123" s="129"/>
      <c r="F123" s="17"/>
      <c r="G123" s="17"/>
      <c r="H123" s="17"/>
      <c r="I123" s="17"/>
      <c r="J123" s="17"/>
      <c r="K123" s="80"/>
      <c r="L123" s="80"/>
      <c r="M123" s="22"/>
      <c r="N123" s="22"/>
      <c r="O123" s="22"/>
      <c r="P123" s="22"/>
      <c r="Q123" s="22"/>
      <c r="R123" s="22"/>
      <c r="S123" s="22"/>
      <c r="T123" s="22"/>
      <c r="U123" s="22"/>
      <c r="V123" s="22"/>
      <c r="W123" s="22"/>
      <c r="X123" s="22"/>
      <c r="Y123" s="22"/>
      <c r="Z123" s="22"/>
      <c r="AA123" s="22"/>
      <c r="AB123" s="42"/>
      <c r="AC123" s="17"/>
      <c r="AD123" s="17"/>
      <c r="AE123" s="17"/>
      <c r="AF123" s="17"/>
      <c r="AG123" s="17"/>
      <c r="AH123" s="17"/>
      <c r="AI123" s="17"/>
      <c r="AJ123" s="17"/>
      <c r="AK123" s="17"/>
      <c r="AL123" s="17"/>
      <c r="AM123" s="17"/>
      <c r="AN123" s="17"/>
      <c r="AO123" s="17"/>
      <c r="AP123" s="17"/>
      <c r="AQ123" s="17"/>
      <c r="AR123" s="17"/>
      <c r="AS123" s="17"/>
      <c r="AT123" s="17"/>
      <c r="AU123" s="17"/>
      <c r="AV123" s="17"/>
      <c r="AW123" s="17"/>
      <c r="AX123" s="17"/>
      <c r="AY123" s="17"/>
      <c r="AZ123" s="17"/>
      <c r="BA123" s="17"/>
      <c r="BB123" s="17"/>
      <c r="BC123" s="17"/>
      <c r="BD123" s="17"/>
      <c r="BE123" s="17"/>
      <c r="BF123" s="17"/>
      <c r="BG123" s="17"/>
      <c r="BH123" s="17"/>
      <c r="BI123" s="17"/>
      <c r="BJ123" s="17"/>
      <c r="BK123" s="17"/>
      <c r="BL123" s="17"/>
      <c r="BM123" s="17"/>
      <c r="BN123" s="17"/>
      <c r="BO123" s="17"/>
      <c r="BP123" s="17"/>
      <c r="BQ123" s="17"/>
      <c r="BR123" s="17"/>
      <c r="BS123" s="17"/>
      <c r="BT123" s="17"/>
      <c r="BU123" s="17"/>
      <c r="BV123" s="17"/>
      <c r="BW123" s="17"/>
      <c r="BX123" s="17"/>
      <c r="BY123" s="17"/>
      <c r="BZ123" s="17"/>
      <c r="CA123" s="17"/>
      <c r="CB123" s="17"/>
      <c r="CC123" s="17"/>
      <c r="CD123" s="17"/>
      <c r="CE123" s="17"/>
      <c r="CF123" s="17"/>
      <c r="CG123" s="17"/>
      <c r="CH123" s="17"/>
      <c r="CI123" s="17"/>
      <c r="CJ123" s="17"/>
      <c r="CK123" s="17"/>
      <c r="CL123" s="17"/>
      <c r="CM123" s="17"/>
      <c r="CN123" s="17"/>
      <c r="CO123" s="17"/>
      <c r="CP123" s="17"/>
      <c r="CQ123" s="17"/>
      <c r="CR123" s="17"/>
      <c r="CS123" s="17"/>
      <c r="CT123" s="17"/>
      <c r="CU123" s="17"/>
      <c r="CV123" s="17"/>
      <c r="CW123" s="17"/>
      <c r="CX123" s="17"/>
      <c r="CY123" s="17"/>
      <c r="CZ123" s="17"/>
      <c r="DA123" s="17"/>
      <c r="DB123" s="17"/>
      <c r="DC123" s="17"/>
      <c r="DD123" s="17"/>
      <c r="DE123" s="17"/>
      <c r="DF123" s="17"/>
      <c r="DG123" s="17"/>
      <c r="DH123" s="17"/>
      <c r="DI123" s="17"/>
      <c r="DJ123" s="17"/>
      <c r="DK123" s="17"/>
      <c r="DL123" s="17"/>
      <c r="DM123" s="17"/>
      <c r="DN123" s="17"/>
      <c r="DO123" s="17"/>
      <c r="DP123" s="17"/>
      <c r="DQ123" s="17"/>
      <c r="DR123" s="17"/>
      <c r="DS123" s="17"/>
      <c r="DT123" s="17"/>
      <c r="DU123" s="17"/>
      <c r="DV123" s="17"/>
      <c r="DW123" s="17"/>
      <c r="DX123" s="17"/>
      <c r="DY123" s="17"/>
      <c r="DZ123" s="17"/>
      <c r="EA123" s="17"/>
      <c r="EB123" s="17"/>
      <c r="EC123" s="17"/>
      <c r="ED123" s="17"/>
      <c r="EE123" s="17"/>
      <c r="EF123" s="17"/>
      <c r="EG123" s="17"/>
      <c r="EH123" s="17"/>
      <c r="EI123" s="17"/>
      <c r="EJ123" s="17"/>
      <c r="EK123" s="17"/>
      <c r="EL123" s="17"/>
      <c r="EM123" s="17"/>
      <c r="EN123" s="17"/>
      <c r="EO123" s="17"/>
      <c r="EP123" s="17"/>
      <c r="EQ123" s="17"/>
      <c r="ER123" s="17"/>
      <c r="ES123" s="17"/>
      <c r="ET123" s="17"/>
      <c r="EU123" s="17"/>
      <c r="EV123" s="17"/>
      <c r="EW123" s="17"/>
      <c r="EX123" s="17"/>
      <c r="EY123" s="17"/>
      <c r="EZ123" s="17"/>
      <c r="FA123" s="17"/>
      <c r="FB123" s="17"/>
      <c r="FC123" s="17"/>
      <c r="FD123" s="17"/>
      <c r="FE123" s="17"/>
      <c r="FF123" s="17"/>
      <c r="FG123" s="17"/>
      <c r="FH123" s="17"/>
      <c r="FI123" s="17"/>
      <c r="FJ123" s="17"/>
      <c r="FK123" s="17"/>
      <c r="FL123" s="17"/>
      <c r="FM123" s="17"/>
      <c r="FN123" s="17"/>
      <c r="FO123" s="17"/>
      <c r="FP123" s="17"/>
      <c r="FQ123" s="17"/>
      <c r="FR123" s="17"/>
      <c r="FS123" s="17"/>
      <c r="FT123" s="17"/>
      <c r="FU123" s="17"/>
      <c r="FV123" s="17"/>
      <c r="FW123" s="17"/>
      <c r="FX123" s="17"/>
      <c r="FY123" s="17"/>
      <c r="FZ123" s="17"/>
      <c r="GA123" s="17"/>
      <c r="GB123" s="17"/>
      <c r="GC123" s="17"/>
      <c r="GD123" s="17"/>
      <c r="GE123" s="17"/>
      <c r="GF123" s="17"/>
      <c r="GG123" s="17"/>
      <c r="GH123" s="17"/>
      <c r="GI123" s="17"/>
      <c r="GJ123" s="17"/>
      <c r="GK123" s="17"/>
      <c r="GL123" s="17"/>
      <c r="GM123" s="17"/>
      <c r="GN123" s="17"/>
      <c r="GO123" s="17"/>
      <c r="GP123" s="17"/>
      <c r="GQ123" s="17"/>
      <c r="GR123" s="17"/>
      <c r="GS123" s="17"/>
      <c r="GT123" s="17"/>
      <c r="GU123" s="17"/>
      <c r="GV123" s="17"/>
      <c r="GW123" s="17"/>
      <c r="GX123" s="17"/>
      <c r="GY123" s="17"/>
      <c r="GZ123" s="17"/>
      <c r="HA123" s="17"/>
      <c r="HB123" s="17"/>
      <c r="HC123" s="17"/>
      <c r="HD123" s="17"/>
      <c r="HE123" s="17"/>
      <c r="HF123" s="17"/>
      <c r="HG123" s="17"/>
      <c r="HH123" s="17"/>
      <c r="HI123" s="17"/>
      <c r="HJ123" s="17"/>
      <c r="HK123" s="17"/>
      <c r="HL123" s="17"/>
      <c r="HM123" s="17"/>
      <c r="HN123" s="17"/>
      <c r="HO123" s="17"/>
      <c r="HP123" s="17"/>
      <c r="HQ123" s="17"/>
      <c r="HR123" s="17"/>
      <c r="HS123" s="17"/>
      <c r="HT123" s="17"/>
      <c r="HU123" s="17"/>
      <c r="HV123" s="17"/>
    </row>
    <row r="124" spans="1:230" s="23" customFormat="1" ht="15" customHeight="1">
      <c r="A124" s="42"/>
      <c r="B124" s="17"/>
      <c r="C124" s="22"/>
      <c r="D124" s="22"/>
      <c r="E124" s="129"/>
      <c r="F124" s="17"/>
      <c r="G124" s="17"/>
      <c r="H124" s="17"/>
      <c r="I124" s="17"/>
      <c r="J124" s="17"/>
      <c r="K124" s="80"/>
      <c r="L124" s="80"/>
      <c r="M124" s="22"/>
      <c r="N124" s="22"/>
      <c r="O124" s="22"/>
      <c r="P124" s="22"/>
      <c r="Q124" s="22"/>
      <c r="R124" s="22"/>
      <c r="S124" s="22"/>
      <c r="T124" s="22"/>
      <c r="U124" s="22"/>
      <c r="V124" s="22"/>
      <c r="W124" s="22"/>
      <c r="X124" s="22"/>
      <c r="Y124" s="22"/>
      <c r="Z124" s="22"/>
      <c r="AA124" s="22"/>
      <c r="AB124" s="42"/>
      <c r="AC124" s="17"/>
      <c r="AD124" s="17"/>
      <c r="AE124" s="17"/>
      <c r="AF124" s="17"/>
      <c r="AG124" s="17"/>
      <c r="AH124" s="17"/>
      <c r="AI124" s="17"/>
      <c r="AJ124" s="17"/>
      <c r="AK124" s="17"/>
      <c r="AL124" s="17"/>
      <c r="AM124" s="17"/>
      <c r="AN124" s="17"/>
      <c r="AO124" s="17"/>
      <c r="AP124" s="17"/>
      <c r="AQ124" s="17"/>
      <c r="AR124" s="17"/>
      <c r="AS124" s="17"/>
      <c r="AT124" s="17"/>
      <c r="AU124" s="17"/>
      <c r="AV124" s="17"/>
      <c r="AW124" s="17"/>
      <c r="AX124" s="17"/>
      <c r="AY124" s="17"/>
      <c r="AZ124" s="17"/>
      <c r="BA124" s="17"/>
      <c r="BB124" s="17"/>
      <c r="BC124" s="17"/>
      <c r="BD124" s="17"/>
      <c r="BE124" s="17"/>
      <c r="BF124" s="17"/>
      <c r="BG124" s="17"/>
      <c r="BH124" s="17"/>
      <c r="BI124" s="17"/>
      <c r="BJ124" s="17"/>
      <c r="BK124" s="17"/>
      <c r="BL124" s="17"/>
      <c r="BM124" s="17"/>
      <c r="BN124" s="17"/>
      <c r="BO124" s="17"/>
      <c r="BP124" s="17"/>
      <c r="BQ124" s="17"/>
      <c r="BR124" s="17"/>
      <c r="BS124" s="17"/>
      <c r="BT124" s="17"/>
      <c r="BU124" s="17"/>
      <c r="BV124" s="17"/>
      <c r="BW124" s="17"/>
      <c r="BX124" s="17"/>
      <c r="BY124" s="17"/>
      <c r="BZ124" s="17"/>
      <c r="CA124" s="17"/>
      <c r="CB124" s="17"/>
      <c r="CC124" s="17"/>
      <c r="CD124" s="17"/>
      <c r="CE124" s="17"/>
      <c r="CF124" s="17"/>
      <c r="CG124" s="17"/>
      <c r="CH124" s="17"/>
      <c r="CI124" s="17"/>
      <c r="CJ124" s="17"/>
      <c r="CK124" s="17"/>
      <c r="CL124" s="17"/>
      <c r="CM124" s="17"/>
      <c r="CN124" s="17"/>
      <c r="CO124" s="17"/>
      <c r="CP124" s="17"/>
      <c r="CQ124" s="17"/>
      <c r="CR124" s="17"/>
      <c r="CS124" s="17"/>
      <c r="CT124" s="17"/>
      <c r="CU124" s="17"/>
      <c r="CV124" s="17"/>
      <c r="CW124" s="17"/>
      <c r="CX124" s="17"/>
      <c r="CY124" s="17"/>
      <c r="CZ124" s="17"/>
      <c r="DA124" s="17"/>
      <c r="DB124" s="17"/>
      <c r="DC124" s="17"/>
      <c r="DD124" s="17"/>
      <c r="DE124" s="17"/>
      <c r="DF124" s="17"/>
      <c r="DG124" s="17"/>
      <c r="DH124" s="17"/>
      <c r="DI124" s="17"/>
      <c r="DJ124" s="17"/>
      <c r="DK124" s="17"/>
      <c r="DL124" s="17"/>
      <c r="DM124" s="17"/>
      <c r="DN124" s="17"/>
      <c r="DO124" s="17"/>
      <c r="DP124" s="17"/>
      <c r="DQ124" s="17"/>
      <c r="DR124" s="17"/>
      <c r="DS124" s="17"/>
      <c r="DT124" s="17"/>
      <c r="DU124" s="17"/>
      <c r="DV124" s="17"/>
      <c r="DW124" s="17"/>
      <c r="DX124" s="17"/>
      <c r="DY124" s="17"/>
      <c r="DZ124" s="17"/>
      <c r="EA124" s="17"/>
      <c r="EB124" s="17"/>
      <c r="EC124" s="17"/>
      <c r="ED124" s="17"/>
      <c r="EE124" s="17"/>
      <c r="EF124" s="17"/>
      <c r="EG124" s="17"/>
      <c r="EH124" s="17"/>
      <c r="EI124" s="17"/>
      <c r="EJ124" s="17"/>
      <c r="EK124" s="17"/>
      <c r="EL124" s="17"/>
      <c r="EM124" s="17"/>
      <c r="EN124" s="17"/>
      <c r="EO124" s="17"/>
      <c r="EP124" s="17"/>
      <c r="EQ124" s="17"/>
      <c r="ER124" s="17"/>
      <c r="ES124" s="17"/>
      <c r="ET124" s="17"/>
      <c r="EU124" s="17"/>
      <c r="EV124" s="17"/>
      <c r="EW124" s="17"/>
      <c r="EX124" s="17"/>
      <c r="EY124" s="17"/>
      <c r="EZ124" s="17"/>
      <c r="FA124" s="17"/>
      <c r="FB124" s="17"/>
      <c r="FC124" s="17"/>
      <c r="FD124" s="17"/>
      <c r="FE124" s="17"/>
      <c r="FF124" s="17"/>
      <c r="FG124" s="17"/>
      <c r="FH124" s="17"/>
      <c r="FI124" s="17"/>
      <c r="FJ124" s="17"/>
      <c r="FK124" s="17"/>
      <c r="FL124" s="17"/>
      <c r="FM124" s="17"/>
      <c r="FN124" s="17"/>
      <c r="FO124" s="17"/>
      <c r="FP124" s="17"/>
      <c r="FQ124" s="17"/>
      <c r="FR124" s="17"/>
      <c r="FS124" s="17"/>
      <c r="FT124" s="17"/>
      <c r="FU124" s="17"/>
      <c r="FV124" s="17"/>
      <c r="FW124" s="17"/>
      <c r="FX124" s="17"/>
      <c r="FY124" s="17"/>
      <c r="FZ124" s="17"/>
      <c r="GA124" s="17"/>
      <c r="GB124" s="17"/>
      <c r="GC124" s="17"/>
      <c r="GD124" s="17"/>
      <c r="GE124" s="17"/>
      <c r="GF124" s="17"/>
      <c r="GG124" s="17"/>
      <c r="GH124" s="17"/>
      <c r="GI124" s="17"/>
      <c r="GJ124" s="17"/>
      <c r="GK124" s="17"/>
      <c r="GL124" s="17"/>
      <c r="GM124" s="17"/>
      <c r="GN124" s="17"/>
      <c r="GO124" s="17"/>
      <c r="GP124" s="17"/>
      <c r="GQ124" s="17"/>
      <c r="GR124" s="17"/>
      <c r="GS124" s="17"/>
      <c r="GT124" s="17"/>
      <c r="GU124" s="17"/>
      <c r="GV124" s="17"/>
      <c r="GW124" s="17"/>
      <c r="GX124" s="17"/>
      <c r="GY124" s="17"/>
      <c r="GZ124" s="17"/>
      <c r="HA124" s="17"/>
      <c r="HB124" s="17"/>
      <c r="HC124" s="17"/>
      <c r="HD124" s="17"/>
      <c r="HE124" s="17"/>
      <c r="HF124" s="17"/>
      <c r="HG124" s="17"/>
      <c r="HH124" s="17"/>
      <c r="HI124" s="17"/>
      <c r="HJ124" s="17"/>
      <c r="HK124" s="17"/>
      <c r="HL124" s="17"/>
      <c r="HM124" s="17"/>
      <c r="HN124" s="17"/>
      <c r="HO124" s="17"/>
      <c r="HP124" s="17"/>
      <c r="HQ124" s="17"/>
      <c r="HR124" s="17"/>
      <c r="HS124" s="17"/>
      <c r="HT124" s="17"/>
      <c r="HU124" s="17"/>
      <c r="HV124" s="17"/>
    </row>
    <row r="125" spans="1:230" s="23" customFormat="1" ht="15" customHeight="1">
      <c r="A125" s="42"/>
      <c r="B125" s="15"/>
      <c r="C125" s="121"/>
      <c r="D125" s="20"/>
      <c r="E125" s="20"/>
      <c r="F125" s="15"/>
      <c r="G125" s="20"/>
      <c r="H125" s="20"/>
      <c r="I125" s="20"/>
      <c r="J125" s="20"/>
      <c r="K125" s="20"/>
      <c r="L125" s="20"/>
      <c r="M125" s="121"/>
      <c r="N125" s="22"/>
      <c r="O125" s="22"/>
      <c r="P125" s="22"/>
      <c r="Q125" s="22"/>
      <c r="R125" s="22"/>
      <c r="S125" s="22"/>
      <c r="T125" s="22"/>
      <c r="U125" s="22"/>
      <c r="V125" s="22"/>
      <c r="W125" s="22"/>
      <c r="X125" s="22"/>
      <c r="Y125" s="22"/>
      <c r="Z125" s="22"/>
      <c r="AA125" s="22"/>
      <c r="AB125" s="42"/>
      <c r="AC125" s="17"/>
      <c r="AD125" s="17"/>
      <c r="AE125" s="17"/>
      <c r="AF125" s="17"/>
      <c r="AG125" s="17"/>
      <c r="AH125" s="17"/>
      <c r="AI125" s="17"/>
      <c r="AJ125" s="17"/>
      <c r="AK125" s="17"/>
      <c r="AL125" s="17"/>
      <c r="AM125" s="17"/>
      <c r="AN125" s="17"/>
      <c r="AO125" s="17"/>
      <c r="AP125" s="17"/>
      <c r="AQ125" s="17"/>
      <c r="AR125" s="17"/>
      <c r="AS125" s="17"/>
      <c r="AT125" s="17"/>
      <c r="AU125" s="17"/>
      <c r="AV125" s="17"/>
      <c r="AW125" s="17"/>
      <c r="AX125" s="17"/>
      <c r="AY125" s="17"/>
      <c r="AZ125" s="17"/>
      <c r="BA125" s="17"/>
      <c r="BB125" s="17"/>
      <c r="BC125" s="17"/>
      <c r="BD125" s="17"/>
      <c r="BE125" s="17"/>
      <c r="BF125" s="17"/>
      <c r="BG125" s="17"/>
      <c r="BH125" s="17"/>
      <c r="BI125" s="17"/>
      <c r="BJ125" s="17"/>
      <c r="BK125" s="17"/>
      <c r="BL125" s="17"/>
      <c r="BM125" s="17"/>
      <c r="BN125" s="17"/>
      <c r="BO125" s="17"/>
      <c r="BP125" s="17"/>
      <c r="BQ125" s="17"/>
      <c r="BR125" s="17"/>
      <c r="BS125" s="17"/>
      <c r="BT125" s="17"/>
      <c r="BU125" s="17"/>
      <c r="BV125" s="17"/>
      <c r="BW125" s="17"/>
      <c r="BX125" s="17"/>
      <c r="BY125" s="17"/>
      <c r="BZ125" s="17"/>
      <c r="CA125" s="17"/>
      <c r="CB125" s="17"/>
      <c r="CC125" s="17"/>
      <c r="CD125" s="17"/>
      <c r="CE125" s="17"/>
      <c r="CF125" s="17"/>
      <c r="CG125" s="17"/>
      <c r="CH125" s="17"/>
      <c r="CI125" s="17"/>
      <c r="CJ125" s="17"/>
      <c r="CK125" s="17"/>
      <c r="CL125" s="17"/>
      <c r="CM125" s="17"/>
      <c r="CN125" s="17"/>
      <c r="CO125" s="17"/>
      <c r="CP125" s="17"/>
      <c r="CQ125" s="17"/>
      <c r="CR125" s="17"/>
      <c r="CS125" s="17"/>
      <c r="CT125" s="17"/>
      <c r="CU125" s="17"/>
      <c r="CV125" s="17"/>
      <c r="CW125" s="17"/>
      <c r="CX125" s="17"/>
      <c r="CY125" s="17"/>
      <c r="CZ125" s="17"/>
      <c r="DA125" s="17"/>
      <c r="DB125" s="17"/>
      <c r="DC125" s="17"/>
      <c r="DD125" s="17"/>
      <c r="DE125" s="17"/>
      <c r="DF125" s="17"/>
      <c r="DG125" s="17"/>
      <c r="DH125" s="17"/>
      <c r="DI125" s="17"/>
      <c r="DJ125" s="17"/>
      <c r="DK125" s="17"/>
      <c r="DL125" s="17"/>
      <c r="DM125" s="17"/>
      <c r="DN125" s="17"/>
      <c r="DO125" s="17"/>
      <c r="DP125" s="17"/>
      <c r="DQ125" s="17"/>
      <c r="DR125" s="17"/>
      <c r="DS125" s="17"/>
      <c r="DT125" s="17"/>
      <c r="DU125" s="17"/>
      <c r="DV125" s="17"/>
      <c r="DW125" s="17"/>
      <c r="DX125" s="17"/>
      <c r="DY125" s="17"/>
      <c r="DZ125" s="17"/>
      <c r="EA125" s="17"/>
      <c r="EB125" s="17"/>
      <c r="EC125" s="17"/>
      <c r="ED125" s="17"/>
      <c r="EE125" s="17"/>
      <c r="EF125" s="17"/>
      <c r="EG125" s="17"/>
      <c r="EH125" s="17"/>
      <c r="EI125" s="17"/>
      <c r="EJ125" s="17"/>
      <c r="EK125" s="17"/>
      <c r="EL125" s="17"/>
      <c r="EM125" s="17"/>
      <c r="EN125" s="17"/>
      <c r="EO125" s="17"/>
      <c r="EP125" s="17"/>
      <c r="EQ125" s="17"/>
      <c r="ER125" s="17"/>
      <c r="ES125" s="17"/>
      <c r="ET125" s="17"/>
      <c r="EU125" s="17"/>
      <c r="EV125" s="17"/>
      <c r="EW125" s="17"/>
      <c r="EX125" s="17"/>
      <c r="EY125" s="17"/>
      <c r="EZ125" s="17"/>
      <c r="FA125" s="17"/>
      <c r="FB125" s="17"/>
      <c r="FC125" s="17"/>
      <c r="FD125" s="17"/>
      <c r="FE125" s="17"/>
      <c r="FF125" s="17"/>
      <c r="FG125" s="17"/>
      <c r="FH125" s="17"/>
      <c r="FI125" s="17"/>
      <c r="FJ125" s="17"/>
      <c r="FK125" s="17"/>
      <c r="FL125" s="17"/>
      <c r="FM125" s="17"/>
      <c r="FN125" s="17"/>
      <c r="FO125" s="17"/>
      <c r="FP125" s="17"/>
      <c r="FQ125" s="17"/>
      <c r="FR125" s="17"/>
      <c r="FS125" s="17"/>
      <c r="FT125" s="17"/>
      <c r="FU125" s="17"/>
      <c r="FV125" s="17"/>
      <c r="FW125" s="17"/>
      <c r="FX125" s="17"/>
      <c r="FY125" s="17"/>
      <c r="FZ125" s="17"/>
      <c r="GA125" s="17"/>
      <c r="GB125" s="17"/>
      <c r="GC125" s="17"/>
      <c r="GD125" s="17"/>
      <c r="GE125" s="17"/>
      <c r="GF125" s="17"/>
      <c r="GG125" s="17"/>
      <c r="GH125" s="17"/>
      <c r="GI125" s="17"/>
      <c r="GJ125" s="17"/>
      <c r="GK125" s="17"/>
      <c r="GL125" s="17"/>
      <c r="GM125" s="17"/>
      <c r="GN125" s="17"/>
      <c r="GO125" s="17"/>
      <c r="GP125" s="17"/>
      <c r="GQ125" s="17"/>
      <c r="GR125" s="17"/>
      <c r="GS125" s="17"/>
      <c r="GT125" s="17"/>
      <c r="GU125" s="17"/>
      <c r="GV125" s="17"/>
      <c r="GW125" s="17"/>
      <c r="GX125" s="17"/>
      <c r="GY125" s="17"/>
      <c r="GZ125" s="17"/>
      <c r="HA125" s="17"/>
      <c r="HB125" s="17"/>
      <c r="HC125" s="17"/>
      <c r="HD125" s="17"/>
      <c r="HE125" s="17"/>
      <c r="HF125" s="17"/>
      <c r="HG125" s="17"/>
      <c r="HH125" s="17"/>
      <c r="HI125" s="17"/>
      <c r="HJ125" s="17"/>
      <c r="HK125" s="17"/>
      <c r="HL125" s="17"/>
      <c r="HM125" s="17"/>
      <c r="HN125" s="17"/>
      <c r="HO125" s="17"/>
      <c r="HP125" s="17"/>
      <c r="HQ125" s="17"/>
      <c r="HR125" s="17"/>
      <c r="HS125" s="17"/>
      <c r="HT125" s="17"/>
      <c r="HU125" s="17"/>
      <c r="HV125" s="17"/>
    </row>
    <row r="126" spans="1:230" s="23" customFormat="1" ht="15" customHeight="1">
      <c r="A126" s="42"/>
      <c r="B126" s="15"/>
      <c r="C126" s="45"/>
      <c r="D126" s="125" t="s">
        <v>526</v>
      </c>
      <c r="E126" s="55"/>
      <c r="F126" s="54"/>
      <c r="G126" s="54"/>
      <c r="H126" s="55"/>
      <c r="I126" s="125" t="s">
        <v>527</v>
      </c>
      <c r="J126" s="55"/>
      <c r="K126" s="55"/>
      <c r="L126" s="125" t="s">
        <v>533</v>
      </c>
      <c r="M126" s="55"/>
      <c r="N126" s="55"/>
      <c r="O126" s="125" t="s">
        <v>534</v>
      </c>
      <c r="P126" s="55"/>
      <c r="Q126" s="55"/>
      <c r="R126" s="22"/>
      <c r="S126" s="22"/>
      <c r="T126" s="22"/>
      <c r="U126" s="22"/>
      <c r="V126" s="22"/>
      <c r="W126" s="22"/>
      <c r="X126" s="22"/>
      <c r="Y126" s="22"/>
      <c r="Z126" s="22"/>
      <c r="AA126" s="22"/>
      <c r="AB126" s="42"/>
      <c r="AC126" s="17"/>
      <c r="AD126" s="17"/>
      <c r="AE126" s="17"/>
      <c r="AF126" s="17"/>
      <c r="AG126" s="17"/>
      <c r="AH126" s="17"/>
      <c r="AI126" s="17"/>
      <c r="AJ126" s="17"/>
      <c r="AK126" s="17"/>
      <c r="AL126" s="17"/>
      <c r="AM126" s="17"/>
      <c r="AN126" s="17"/>
      <c r="AO126" s="17"/>
      <c r="AP126" s="17"/>
      <c r="AQ126" s="17"/>
      <c r="AR126" s="17"/>
      <c r="AS126" s="17"/>
      <c r="AT126" s="17"/>
      <c r="AU126" s="17"/>
      <c r="AV126" s="17"/>
      <c r="AW126" s="17"/>
      <c r="AX126" s="17"/>
      <c r="AY126" s="17"/>
      <c r="AZ126" s="17"/>
      <c r="BA126" s="17"/>
      <c r="BB126" s="17"/>
      <c r="BC126" s="17"/>
      <c r="BD126" s="17"/>
      <c r="BE126" s="17"/>
      <c r="BF126" s="17"/>
      <c r="BG126" s="17"/>
      <c r="BH126" s="17"/>
      <c r="BI126" s="17"/>
      <c r="BJ126" s="17"/>
      <c r="BK126" s="17"/>
      <c r="BL126" s="17"/>
      <c r="BM126" s="17"/>
      <c r="BN126" s="17"/>
      <c r="BO126" s="17"/>
      <c r="BP126" s="17"/>
      <c r="BQ126" s="17"/>
      <c r="BR126" s="17"/>
      <c r="BS126" s="17"/>
      <c r="BT126" s="17"/>
      <c r="BU126" s="17"/>
      <c r="BV126" s="17"/>
      <c r="BW126" s="17"/>
      <c r="BX126" s="17"/>
      <c r="BY126" s="17"/>
      <c r="BZ126" s="17"/>
      <c r="CA126" s="17"/>
      <c r="CB126" s="17"/>
      <c r="CC126" s="17"/>
      <c r="CD126" s="17"/>
      <c r="CE126" s="17"/>
      <c r="CF126" s="17"/>
      <c r="CG126" s="17"/>
      <c r="CH126" s="17"/>
      <c r="CI126" s="17"/>
      <c r="CJ126" s="17"/>
      <c r="CK126" s="17"/>
      <c r="CL126" s="17"/>
      <c r="CM126" s="17"/>
      <c r="CN126" s="17"/>
      <c r="CO126" s="17"/>
      <c r="CP126" s="17"/>
      <c r="CQ126" s="17"/>
      <c r="CR126" s="17"/>
      <c r="CS126" s="17"/>
      <c r="CT126" s="17"/>
      <c r="CU126" s="17"/>
      <c r="CV126" s="17"/>
      <c r="CW126" s="17"/>
      <c r="CX126" s="17"/>
      <c r="CY126" s="17"/>
      <c r="CZ126" s="17"/>
      <c r="DA126" s="17"/>
      <c r="DB126" s="17"/>
      <c r="DC126" s="17"/>
      <c r="DD126" s="17"/>
      <c r="DE126" s="17"/>
      <c r="DF126" s="17"/>
      <c r="DG126" s="17"/>
      <c r="DH126" s="17"/>
      <c r="DI126" s="17"/>
      <c r="DJ126" s="17"/>
      <c r="DK126" s="17"/>
      <c r="DL126" s="17"/>
      <c r="DM126" s="17"/>
      <c r="DN126" s="17"/>
      <c r="DO126" s="17"/>
      <c r="DP126" s="17"/>
      <c r="DQ126" s="17"/>
      <c r="DR126" s="17"/>
      <c r="DS126" s="17"/>
      <c r="DT126" s="17"/>
      <c r="DU126" s="17"/>
      <c r="DV126" s="17"/>
      <c r="DW126" s="17"/>
      <c r="DX126" s="17"/>
      <c r="DY126" s="17"/>
      <c r="DZ126" s="17"/>
      <c r="EA126" s="17"/>
      <c r="EB126" s="17"/>
      <c r="EC126" s="17"/>
      <c r="ED126" s="17"/>
      <c r="EE126" s="17"/>
      <c r="EF126" s="17"/>
      <c r="EG126" s="17"/>
      <c r="EH126" s="17"/>
      <c r="EI126" s="17"/>
      <c r="EJ126" s="17"/>
      <c r="EK126" s="17"/>
      <c r="EL126" s="17"/>
      <c r="EM126" s="17"/>
      <c r="EN126" s="17"/>
      <c r="EO126" s="17"/>
      <c r="EP126" s="17"/>
      <c r="EQ126" s="17"/>
      <c r="ER126" s="17"/>
      <c r="ES126" s="17"/>
      <c r="ET126" s="17"/>
      <c r="EU126" s="17"/>
      <c r="EV126" s="17"/>
      <c r="EW126" s="17"/>
      <c r="EX126" s="17"/>
      <c r="EY126" s="17"/>
      <c r="EZ126" s="17"/>
      <c r="FA126" s="17"/>
      <c r="FB126" s="17"/>
      <c r="FC126" s="17"/>
      <c r="FD126" s="17"/>
      <c r="FE126" s="17"/>
      <c r="FF126" s="17"/>
      <c r="FG126" s="17"/>
      <c r="FH126" s="17"/>
      <c r="FI126" s="17"/>
      <c r="FJ126" s="17"/>
      <c r="FK126" s="17"/>
      <c r="FL126" s="17"/>
      <c r="FM126" s="17"/>
      <c r="FN126" s="17"/>
      <c r="FO126" s="17"/>
      <c r="FP126" s="17"/>
      <c r="FQ126" s="17"/>
      <c r="FR126" s="17"/>
      <c r="FS126" s="17"/>
      <c r="FT126" s="17"/>
      <c r="FU126" s="17"/>
      <c r="FV126" s="17"/>
      <c r="FW126" s="17"/>
      <c r="FX126" s="17"/>
      <c r="FY126" s="17"/>
      <c r="FZ126" s="17"/>
      <c r="GA126" s="17"/>
      <c r="GB126" s="17"/>
      <c r="GC126" s="17"/>
      <c r="GD126" s="17"/>
      <c r="GE126" s="17"/>
      <c r="GF126" s="17"/>
      <c r="GG126" s="17"/>
      <c r="GH126" s="17"/>
      <c r="GI126" s="17"/>
      <c r="GJ126" s="17"/>
      <c r="GK126" s="17"/>
      <c r="GL126" s="17"/>
      <c r="GM126" s="17"/>
      <c r="GN126" s="17"/>
      <c r="GO126" s="17"/>
      <c r="GP126" s="17"/>
      <c r="GQ126" s="17"/>
      <c r="GR126" s="17"/>
      <c r="GS126" s="17"/>
      <c r="GT126" s="17"/>
      <c r="GU126" s="17"/>
      <c r="GV126" s="17"/>
      <c r="GW126" s="17"/>
      <c r="GX126" s="17"/>
      <c r="GY126" s="17"/>
      <c r="GZ126" s="17"/>
      <c r="HA126" s="17"/>
      <c r="HB126" s="17"/>
      <c r="HC126" s="17"/>
      <c r="HD126" s="17"/>
      <c r="HE126" s="17"/>
      <c r="HF126" s="17"/>
      <c r="HG126" s="17"/>
      <c r="HH126" s="17"/>
      <c r="HI126" s="17"/>
      <c r="HJ126" s="17"/>
      <c r="HK126" s="17"/>
      <c r="HL126" s="17"/>
      <c r="HM126" s="17"/>
      <c r="HN126" s="17"/>
      <c r="HO126" s="17"/>
      <c r="HP126" s="17"/>
      <c r="HQ126" s="17"/>
      <c r="HR126" s="17"/>
      <c r="HS126" s="17"/>
      <c r="HT126" s="17"/>
      <c r="HU126" s="17"/>
      <c r="HV126" s="17"/>
    </row>
    <row r="127" spans="1:230" s="23" customFormat="1" ht="15" customHeight="1">
      <c r="A127" s="42"/>
      <c r="B127" s="15"/>
      <c r="C127" s="45"/>
      <c r="D127" s="49"/>
      <c r="E127" s="45"/>
      <c r="F127" s="49"/>
      <c r="G127" s="49"/>
      <c r="H127" s="45"/>
      <c r="I127" s="45"/>
      <c r="J127" s="20"/>
      <c r="K127" s="20"/>
      <c r="L127" s="20"/>
      <c r="M127" s="20"/>
      <c r="N127" s="22"/>
      <c r="O127" s="22"/>
      <c r="P127" s="22"/>
      <c r="Q127" s="22"/>
      <c r="R127" s="22"/>
      <c r="S127" s="22"/>
      <c r="T127" s="22"/>
      <c r="U127" s="22"/>
      <c r="V127" s="22"/>
      <c r="W127" s="22"/>
      <c r="X127" s="22"/>
      <c r="Y127" s="22"/>
      <c r="Z127" s="22"/>
      <c r="AA127" s="22"/>
      <c r="AB127" s="42"/>
      <c r="AC127" s="17"/>
      <c r="AD127" s="17"/>
      <c r="AE127" s="17"/>
      <c r="AF127" s="17"/>
      <c r="AG127" s="17"/>
      <c r="AH127" s="17"/>
      <c r="AI127" s="17"/>
      <c r="AJ127" s="17"/>
      <c r="AK127" s="17"/>
      <c r="AL127" s="17"/>
      <c r="AM127" s="17"/>
      <c r="AN127" s="17"/>
      <c r="AO127" s="17"/>
      <c r="AP127" s="17"/>
      <c r="AQ127" s="17"/>
      <c r="AR127" s="17"/>
      <c r="AS127" s="17"/>
      <c r="AT127" s="17"/>
      <c r="AU127" s="17"/>
      <c r="AV127" s="17"/>
      <c r="AW127" s="17"/>
      <c r="AX127" s="17"/>
      <c r="AY127" s="17"/>
      <c r="AZ127" s="17"/>
      <c r="BA127" s="17"/>
      <c r="BB127" s="17"/>
      <c r="BC127" s="17"/>
      <c r="BD127" s="17"/>
      <c r="BE127" s="17"/>
      <c r="BF127" s="17"/>
      <c r="BG127" s="17"/>
      <c r="BH127" s="17"/>
      <c r="BI127" s="17"/>
      <c r="BJ127" s="17"/>
      <c r="BK127" s="17"/>
      <c r="BL127" s="17"/>
      <c r="BM127" s="17"/>
      <c r="BN127" s="17"/>
      <c r="BO127" s="17"/>
      <c r="BP127" s="17"/>
      <c r="BQ127" s="17"/>
      <c r="BR127" s="17"/>
      <c r="BS127" s="17"/>
      <c r="BT127" s="17"/>
      <c r="BU127" s="17"/>
      <c r="BV127" s="17"/>
      <c r="BW127" s="17"/>
      <c r="BX127" s="17"/>
      <c r="BY127" s="17"/>
      <c r="BZ127" s="17"/>
      <c r="CA127" s="17"/>
      <c r="CB127" s="17"/>
      <c r="CC127" s="17"/>
      <c r="CD127" s="17"/>
      <c r="CE127" s="17"/>
      <c r="CF127" s="17"/>
      <c r="CG127" s="17"/>
      <c r="CH127" s="17"/>
      <c r="CI127" s="17"/>
      <c r="CJ127" s="17"/>
      <c r="CK127" s="17"/>
      <c r="CL127" s="17"/>
      <c r="CM127" s="17"/>
      <c r="CN127" s="17"/>
      <c r="CO127" s="17"/>
      <c r="CP127" s="17"/>
      <c r="CQ127" s="17"/>
      <c r="CR127" s="17"/>
      <c r="CS127" s="17"/>
      <c r="CT127" s="17"/>
      <c r="CU127" s="17"/>
      <c r="CV127" s="17"/>
      <c r="CW127" s="17"/>
      <c r="CX127" s="17"/>
      <c r="CY127" s="17"/>
      <c r="CZ127" s="17"/>
      <c r="DA127" s="17"/>
      <c r="DB127" s="17"/>
      <c r="DC127" s="17"/>
      <c r="DD127" s="17"/>
      <c r="DE127" s="17"/>
      <c r="DF127" s="17"/>
      <c r="DG127" s="17"/>
      <c r="DH127" s="17"/>
      <c r="DI127" s="17"/>
      <c r="DJ127" s="17"/>
      <c r="DK127" s="17"/>
      <c r="DL127" s="17"/>
      <c r="DM127" s="17"/>
      <c r="DN127" s="17"/>
      <c r="DO127" s="17"/>
      <c r="DP127" s="17"/>
      <c r="DQ127" s="17"/>
      <c r="DR127" s="17"/>
      <c r="DS127" s="17"/>
      <c r="DT127" s="17"/>
      <c r="DU127" s="17"/>
      <c r="DV127" s="17"/>
      <c r="DW127" s="17"/>
      <c r="DX127" s="17"/>
      <c r="DY127" s="17"/>
      <c r="DZ127" s="17"/>
      <c r="EA127" s="17"/>
      <c r="EB127" s="17"/>
      <c r="EC127" s="17"/>
      <c r="ED127" s="17"/>
      <c r="EE127" s="17"/>
      <c r="EF127" s="17"/>
      <c r="EG127" s="17"/>
      <c r="EH127" s="17"/>
      <c r="EI127" s="17"/>
      <c r="EJ127" s="17"/>
      <c r="EK127" s="17"/>
      <c r="EL127" s="17"/>
      <c r="EM127" s="17"/>
      <c r="EN127" s="17"/>
      <c r="EO127" s="17"/>
      <c r="EP127" s="17"/>
      <c r="EQ127" s="17"/>
      <c r="ER127" s="17"/>
      <c r="ES127" s="17"/>
      <c r="ET127" s="17"/>
      <c r="EU127" s="17"/>
      <c r="EV127" s="17"/>
      <c r="EW127" s="17"/>
      <c r="EX127" s="17"/>
      <c r="EY127" s="17"/>
      <c r="EZ127" s="17"/>
      <c r="FA127" s="17"/>
      <c r="FB127" s="17"/>
      <c r="FC127" s="17"/>
      <c r="FD127" s="17"/>
      <c r="FE127" s="17"/>
      <c r="FF127" s="17"/>
      <c r="FG127" s="17"/>
      <c r="FH127" s="17"/>
      <c r="FI127" s="17"/>
      <c r="FJ127" s="17"/>
      <c r="FK127" s="17"/>
      <c r="FL127" s="17"/>
      <c r="FM127" s="17"/>
      <c r="FN127" s="17"/>
      <c r="FO127" s="17"/>
      <c r="FP127" s="17"/>
      <c r="FQ127" s="17"/>
      <c r="FR127" s="17"/>
      <c r="FS127" s="17"/>
      <c r="FT127" s="17"/>
      <c r="FU127" s="17"/>
      <c r="FV127" s="17"/>
      <c r="FW127" s="17"/>
      <c r="FX127" s="17"/>
      <c r="FY127" s="17"/>
      <c r="FZ127" s="17"/>
      <c r="GA127" s="17"/>
      <c r="GB127" s="17"/>
      <c r="GC127" s="17"/>
      <c r="GD127" s="17"/>
      <c r="GE127" s="17"/>
      <c r="GF127" s="17"/>
      <c r="GG127" s="17"/>
      <c r="GH127" s="17"/>
      <c r="GI127" s="17"/>
      <c r="GJ127" s="17"/>
      <c r="GK127" s="17"/>
      <c r="GL127" s="17"/>
      <c r="GM127" s="17"/>
      <c r="GN127" s="17"/>
      <c r="GO127" s="17"/>
      <c r="GP127" s="17"/>
      <c r="GQ127" s="17"/>
      <c r="GR127" s="17"/>
      <c r="GS127" s="17"/>
      <c r="GT127" s="17"/>
      <c r="GU127" s="17"/>
      <c r="GV127" s="17"/>
      <c r="GW127" s="17"/>
      <c r="GX127" s="17"/>
      <c r="GY127" s="17"/>
      <c r="GZ127" s="17"/>
      <c r="HA127" s="17"/>
      <c r="HB127" s="17"/>
      <c r="HC127" s="17"/>
      <c r="HD127" s="17"/>
      <c r="HE127" s="17"/>
      <c r="HF127" s="17"/>
      <c r="HG127" s="17"/>
      <c r="HH127" s="17"/>
      <c r="HI127" s="17"/>
      <c r="HJ127" s="17"/>
      <c r="HK127" s="17"/>
      <c r="HL127" s="17"/>
      <c r="HM127" s="17"/>
      <c r="HN127" s="17"/>
      <c r="HO127" s="17"/>
      <c r="HP127" s="17"/>
      <c r="HQ127" s="17"/>
      <c r="HR127" s="17"/>
      <c r="HS127" s="17"/>
      <c r="HT127" s="17"/>
      <c r="HU127" s="17"/>
      <c r="HV127" s="17"/>
    </row>
    <row r="128" spans="1:230" s="23" customFormat="1" ht="15" customHeight="1">
      <c r="A128" s="42"/>
      <c r="B128" s="15"/>
      <c r="C128" s="80" t="s">
        <v>531</v>
      </c>
      <c r="D128" s="15"/>
      <c r="E128" s="286" t="str">
        <f>Obliczenia3!F63&amp;", "&amp;Obliczenia3!H63</f>
        <v>Spadzisty, Izolowany</v>
      </c>
      <c r="F128" s="286"/>
      <c r="G128" s="286"/>
      <c r="H128" s="286"/>
      <c r="I128" s="126">
        <f>Obliczenia3!L40</f>
        <v>0</v>
      </c>
      <c r="J128" s="58" t="s">
        <v>17</v>
      </c>
      <c r="K128" s="128"/>
      <c r="L128" s="126">
        <f>Obliczenia3!L68</f>
        <v>262</v>
      </c>
      <c r="M128" s="58" t="s">
        <v>17</v>
      </c>
      <c r="N128" s="22"/>
      <c r="O128" s="126">
        <f>Obliczenia3!L55</f>
        <v>105</v>
      </c>
      <c r="P128" s="58" t="s">
        <v>17</v>
      </c>
      <c r="Q128" s="22"/>
      <c r="R128" s="22"/>
      <c r="S128" s="22"/>
      <c r="T128" s="22"/>
      <c r="U128" s="22"/>
      <c r="V128" s="22"/>
      <c r="W128" s="22"/>
      <c r="X128" s="22"/>
      <c r="Y128" s="22"/>
      <c r="Z128" s="22"/>
      <c r="AA128" s="22"/>
      <c r="AB128" s="42"/>
      <c r="AC128" s="17"/>
      <c r="AD128" s="17"/>
      <c r="AE128" s="17"/>
      <c r="AF128" s="17"/>
      <c r="AG128" s="17"/>
      <c r="AH128" s="17"/>
      <c r="AI128" s="17"/>
      <c r="AJ128" s="17"/>
      <c r="AK128" s="17"/>
      <c r="AL128" s="17"/>
      <c r="AM128" s="17"/>
      <c r="AN128" s="17"/>
      <c r="AO128" s="17"/>
      <c r="AP128" s="17"/>
      <c r="AQ128" s="17"/>
      <c r="AR128" s="17"/>
      <c r="AS128" s="17"/>
      <c r="AT128" s="17"/>
      <c r="AU128" s="17"/>
      <c r="AV128" s="17"/>
      <c r="AW128" s="17"/>
      <c r="AX128" s="17"/>
      <c r="AY128" s="17"/>
      <c r="AZ128" s="17"/>
      <c r="BA128" s="17"/>
      <c r="BB128" s="17"/>
      <c r="BC128" s="17"/>
      <c r="BD128" s="17"/>
      <c r="BE128" s="17"/>
      <c r="BF128" s="17"/>
      <c r="BG128" s="17"/>
      <c r="BH128" s="17"/>
      <c r="BI128" s="17"/>
      <c r="BJ128" s="17"/>
      <c r="BK128" s="17"/>
      <c r="BL128" s="17"/>
      <c r="BM128" s="17"/>
      <c r="BN128" s="17"/>
      <c r="BO128" s="17"/>
      <c r="BP128" s="17"/>
      <c r="BQ128" s="17"/>
      <c r="BR128" s="17"/>
      <c r="BS128" s="17"/>
      <c r="BT128" s="17"/>
      <c r="BU128" s="17"/>
      <c r="BV128" s="17"/>
      <c r="BW128" s="17"/>
      <c r="BX128" s="17"/>
      <c r="BY128" s="17"/>
      <c r="BZ128" s="17"/>
      <c r="CA128" s="17"/>
      <c r="CB128" s="17"/>
      <c r="CC128" s="17"/>
      <c r="CD128" s="17"/>
      <c r="CE128" s="17"/>
      <c r="CF128" s="17"/>
      <c r="CG128" s="17"/>
      <c r="CH128" s="17"/>
      <c r="CI128" s="17"/>
      <c r="CJ128" s="17"/>
      <c r="CK128" s="17"/>
      <c r="CL128" s="17"/>
      <c r="CM128" s="17"/>
      <c r="CN128" s="17"/>
      <c r="CO128" s="17"/>
      <c r="CP128" s="17"/>
      <c r="CQ128" s="17"/>
      <c r="CR128" s="17"/>
      <c r="CS128" s="17"/>
      <c r="CT128" s="17"/>
      <c r="CU128" s="17"/>
      <c r="CV128" s="17"/>
      <c r="CW128" s="17"/>
      <c r="CX128" s="17"/>
      <c r="CY128" s="17"/>
      <c r="CZ128" s="17"/>
      <c r="DA128" s="17"/>
      <c r="DB128" s="17"/>
      <c r="DC128" s="17"/>
      <c r="DD128" s="17"/>
      <c r="DE128" s="17"/>
      <c r="DF128" s="17"/>
      <c r="DG128" s="17"/>
      <c r="DH128" s="17"/>
      <c r="DI128" s="17"/>
      <c r="DJ128" s="17"/>
      <c r="DK128" s="17"/>
      <c r="DL128" s="17"/>
      <c r="DM128" s="17"/>
      <c r="DN128" s="17"/>
      <c r="DO128" s="17"/>
      <c r="DP128" s="17"/>
      <c r="DQ128" s="17"/>
      <c r="DR128" s="17"/>
      <c r="DS128" s="17"/>
      <c r="DT128" s="17"/>
      <c r="DU128" s="17"/>
      <c r="DV128" s="17"/>
      <c r="DW128" s="17"/>
      <c r="DX128" s="17"/>
      <c r="DY128" s="17"/>
      <c r="DZ128" s="17"/>
      <c r="EA128" s="17"/>
      <c r="EB128" s="17"/>
      <c r="EC128" s="17"/>
      <c r="ED128" s="17"/>
      <c r="EE128" s="17"/>
      <c r="EF128" s="17"/>
      <c r="EG128" s="17"/>
      <c r="EH128" s="17"/>
      <c r="EI128" s="17"/>
      <c r="EJ128" s="17"/>
      <c r="EK128" s="17"/>
      <c r="EL128" s="17"/>
      <c r="EM128" s="17"/>
      <c r="EN128" s="17"/>
      <c r="EO128" s="17"/>
      <c r="EP128" s="17"/>
      <c r="EQ128" s="17"/>
      <c r="ER128" s="17"/>
      <c r="ES128" s="17"/>
      <c r="ET128" s="17"/>
      <c r="EU128" s="17"/>
      <c r="EV128" s="17"/>
      <c r="EW128" s="17"/>
      <c r="EX128" s="17"/>
      <c r="EY128" s="17"/>
      <c r="EZ128" s="17"/>
      <c r="FA128" s="17"/>
      <c r="FB128" s="17"/>
      <c r="FC128" s="17"/>
      <c r="FD128" s="17"/>
      <c r="FE128" s="17"/>
      <c r="FF128" s="17"/>
      <c r="FG128" s="17"/>
      <c r="FH128" s="17"/>
      <c r="FI128" s="17"/>
      <c r="FJ128" s="17"/>
      <c r="FK128" s="17"/>
      <c r="FL128" s="17"/>
      <c r="FM128" s="17"/>
      <c r="FN128" s="17"/>
      <c r="FO128" s="17"/>
      <c r="FP128" s="17"/>
      <c r="FQ128" s="17"/>
      <c r="FR128" s="17"/>
      <c r="FS128" s="17"/>
      <c r="FT128" s="17"/>
      <c r="FU128" s="17"/>
      <c r="FV128" s="17"/>
      <c r="FW128" s="17"/>
      <c r="FX128" s="17"/>
      <c r="FY128" s="17"/>
      <c r="FZ128" s="17"/>
      <c r="GA128" s="17"/>
      <c r="GB128" s="17"/>
      <c r="GC128" s="17"/>
      <c r="GD128" s="17"/>
      <c r="GE128" s="17"/>
      <c r="GF128" s="17"/>
      <c r="GG128" s="17"/>
      <c r="GH128" s="17"/>
      <c r="GI128" s="17"/>
      <c r="GJ128" s="17"/>
      <c r="GK128" s="17"/>
      <c r="GL128" s="17"/>
      <c r="GM128" s="17"/>
      <c r="GN128" s="17"/>
      <c r="GO128" s="17"/>
      <c r="GP128" s="17"/>
      <c r="GQ128" s="17"/>
      <c r="GR128" s="17"/>
      <c r="GS128" s="17"/>
      <c r="GT128" s="17"/>
      <c r="GU128" s="17"/>
      <c r="GV128" s="17"/>
      <c r="GW128" s="17"/>
      <c r="GX128" s="17"/>
      <c r="GY128" s="17"/>
      <c r="GZ128" s="17"/>
      <c r="HA128" s="17"/>
      <c r="HB128" s="17"/>
      <c r="HC128" s="17"/>
      <c r="HD128" s="17"/>
      <c r="HE128" s="17"/>
      <c r="HF128" s="17"/>
      <c r="HG128" s="17"/>
      <c r="HH128" s="17"/>
      <c r="HI128" s="17"/>
      <c r="HJ128" s="17"/>
      <c r="HK128" s="17"/>
      <c r="HL128" s="17"/>
      <c r="HM128" s="17"/>
      <c r="HN128" s="17"/>
      <c r="HO128" s="17"/>
      <c r="HP128" s="17"/>
      <c r="HQ128" s="17"/>
      <c r="HR128" s="17"/>
      <c r="HS128" s="17"/>
      <c r="HT128" s="17"/>
      <c r="HU128" s="17"/>
      <c r="HV128" s="17"/>
    </row>
    <row r="129" spans="1:230" s="23" customFormat="1" ht="15" customHeight="1">
      <c r="A129" s="42"/>
      <c r="B129" s="17"/>
      <c r="C129" s="22"/>
      <c r="D129" s="22"/>
      <c r="E129" s="129"/>
      <c r="F129" s="17"/>
      <c r="G129" s="17"/>
      <c r="H129" s="17"/>
      <c r="I129" s="17"/>
      <c r="J129" s="17"/>
      <c r="K129" s="80"/>
      <c r="L129" s="80"/>
      <c r="M129" s="22"/>
      <c r="N129" s="22"/>
      <c r="O129" s="22"/>
      <c r="P129" s="22"/>
      <c r="Q129" s="22"/>
      <c r="R129" s="22"/>
      <c r="S129" s="22"/>
      <c r="T129" s="22"/>
      <c r="U129" s="22"/>
      <c r="V129" s="22"/>
      <c r="W129" s="22"/>
      <c r="X129" s="22"/>
      <c r="Y129" s="22"/>
      <c r="Z129" s="22"/>
      <c r="AA129" s="22"/>
      <c r="AB129" s="42"/>
      <c r="AC129" s="17"/>
      <c r="AD129" s="17"/>
      <c r="AE129" s="17"/>
      <c r="AF129" s="17"/>
      <c r="AG129" s="17"/>
      <c r="AH129" s="17"/>
      <c r="AI129" s="17"/>
      <c r="AJ129" s="17"/>
      <c r="AK129" s="17"/>
      <c r="AL129" s="17"/>
      <c r="AM129" s="17"/>
      <c r="AN129" s="17"/>
      <c r="AO129" s="17"/>
      <c r="AP129" s="17"/>
      <c r="AQ129" s="17"/>
      <c r="AR129" s="17"/>
      <c r="AS129" s="17"/>
      <c r="AT129" s="17"/>
      <c r="AU129" s="17"/>
      <c r="AV129" s="17"/>
      <c r="AW129" s="17"/>
      <c r="AX129" s="17"/>
      <c r="AY129" s="17"/>
      <c r="AZ129" s="17"/>
      <c r="BA129" s="17"/>
      <c r="BB129" s="17"/>
      <c r="BC129" s="17"/>
      <c r="BD129" s="17"/>
      <c r="BE129" s="17"/>
      <c r="BF129" s="17"/>
      <c r="BG129" s="17"/>
      <c r="BH129" s="17"/>
      <c r="BI129" s="17"/>
      <c r="BJ129" s="17"/>
      <c r="BK129" s="17"/>
      <c r="BL129" s="17"/>
      <c r="BM129" s="17"/>
      <c r="BN129" s="17"/>
      <c r="BO129" s="17"/>
      <c r="BP129" s="17"/>
      <c r="BQ129" s="17"/>
      <c r="BR129" s="17"/>
      <c r="BS129" s="17"/>
      <c r="BT129" s="17"/>
      <c r="BU129" s="17"/>
      <c r="BV129" s="17"/>
      <c r="BW129" s="17"/>
      <c r="BX129" s="17"/>
      <c r="BY129" s="17"/>
      <c r="BZ129" s="17"/>
      <c r="CA129" s="17"/>
      <c r="CB129" s="17"/>
      <c r="CC129" s="17"/>
      <c r="CD129" s="17"/>
      <c r="CE129" s="17"/>
      <c r="CF129" s="17"/>
      <c r="CG129" s="17"/>
      <c r="CH129" s="17"/>
      <c r="CI129" s="17"/>
      <c r="CJ129" s="17"/>
      <c r="CK129" s="17"/>
      <c r="CL129" s="17"/>
      <c r="CM129" s="17"/>
      <c r="CN129" s="17"/>
      <c r="CO129" s="17"/>
      <c r="CP129" s="17"/>
      <c r="CQ129" s="17"/>
      <c r="CR129" s="17"/>
      <c r="CS129" s="17"/>
      <c r="CT129" s="17"/>
      <c r="CU129" s="17"/>
      <c r="CV129" s="17"/>
      <c r="CW129" s="17"/>
      <c r="CX129" s="17"/>
      <c r="CY129" s="17"/>
      <c r="CZ129" s="17"/>
      <c r="DA129" s="17"/>
      <c r="DB129" s="17"/>
      <c r="DC129" s="17"/>
      <c r="DD129" s="17"/>
      <c r="DE129" s="17"/>
      <c r="DF129" s="17"/>
      <c r="DG129" s="17"/>
      <c r="DH129" s="17"/>
      <c r="DI129" s="17"/>
      <c r="DJ129" s="17"/>
      <c r="DK129" s="17"/>
      <c r="DL129" s="17"/>
      <c r="DM129" s="17"/>
      <c r="DN129" s="17"/>
      <c r="DO129" s="17"/>
      <c r="DP129" s="17"/>
      <c r="DQ129" s="17"/>
      <c r="DR129" s="17"/>
      <c r="DS129" s="17"/>
      <c r="DT129" s="17"/>
      <c r="DU129" s="17"/>
      <c r="DV129" s="17"/>
      <c r="DW129" s="17"/>
      <c r="DX129" s="17"/>
      <c r="DY129" s="17"/>
      <c r="DZ129" s="17"/>
      <c r="EA129" s="17"/>
      <c r="EB129" s="17"/>
      <c r="EC129" s="17"/>
      <c r="ED129" s="17"/>
      <c r="EE129" s="17"/>
      <c r="EF129" s="17"/>
      <c r="EG129" s="17"/>
      <c r="EH129" s="17"/>
      <c r="EI129" s="17"/>
      <c r="EJ129" s="17"/>
      <c r="EK129" s="17"/>
      <c r="EL129" s="17"/>
      <c r="EM129" s="17"/>
      <c r="EN129" s="17"/>
      <c r="EO129" s="17"/>
      <c r="EP129" s="17"/>
      <c r="EQ129" s="17"/>
      <c r="ER129" s="17"/>
      <c r="ES129" s="17"/>
      <c r="ET129" s="17"/>
      <c r="EU129" s="17"/>
      <c r="EV129" s="17"/>
      <c r="EW129" s="17"/>
      <c r="EX129" s="17"/>
      <c r="EY129" s="17"/>
      <c r="EZ129" s="17"/>
      <c r="FA129" s="17"/>
      <c r="FB129" s="17"/>
      <c r="FC129" s="17"/>
      <c r="FD129" s="17"/>
      <c r="FE129" s="17"/>
      <c r="FF129" s="17"/>
      <c r="FG129" s="17"/>
      <c r="FH129" s="17"/>
      <c r="FI129" s="17"/>
      <c r="FJ129" s="17"/>
      <c r="FK129" s="17"/>
      <c r="FL129" s="17"/>
      <c r="FM129" s="17"/>
      <c r="FN129" s="17"/>
      <c r="FO129" s="17"/>
      <c r="FP129" s="17"/>
      <c r="FQ129" s="17"/>
      <c r="FR129" s="17"/>
      <c r="FS129" s="17"/>
      <c r="FT129" s="17"/>
      <c r="FU129" s="17"/>
      <c r="FV129" s="17"/>
      <c r="FW129" s="17"/>
      <c r="FX129" s="17"/>
      <c r="FY129" s="17"/>
      <c r="FZ129" s="17"/>
      <c r="GA129" s="17"/>
      <c r="GB129" s="17"/>
      <c r="GC129" s="17"/>
      <c r="GD129" s="17"/>
      <c r="GE129" s="17"/>
      <c r="GF129" s="17"/>
      <c r="GG129" s="17"/>
      <c r="GH129" s="17"/>
      <c r="GI129" s="17"/>
      <c r="GJ129" s="17"/>
      <c r="GK129" s="17"/>
      <c r="GL129" s="17"/>
      <c r="GM129" s="17"/>
      <c r="GN129" s="17"/>
      <c r="GO129" s="17"/>
      <c r="GP129" s="17"/>
      <c r="GQ129" s="17"/>
      <c r="GR129" s="17"/>
      <c r="GS129" s="17"/>
      <c r="GT129" s="17"/>
      <c r="GU129" s="17"/>
      <c r="GV129" s="17"/>
      <c r="GW129" s="17"/>
      <c r="GX129" s="17"/>
      <c r="GY129" s="17"/>
      <c r="GZ129" s="17"/>
      <c r="HA129" s="17"/>
      <c r="HB129" s="17"/>
      <c r="HC129" s="17"/>
      <c r="HD129" s="17"/>
      <c r="HE129" s="17"/>
      <c r="HF129" s="17"/>
      <c r="HG129" s="17"/>
      <c r="HH129" s="17"/>
      <c r="HI129" s="17"/>
      <c r="HJ129" s="17"/>
      <c r="HK129" s="17"/>
      <c r="HL129" s="17"/>
      <c r="HM129" s="17"/>
      <c r="HN129" s="17"/>
      <c r="HO129" s="17"/>
      <c r="HP129" s="17"/>
      <c r="HQ129" s="17"/>
      <c r="HR129" s="17"/>
      <c r="HS129" s="17"/>
      <c r="HT129" s="17"/>
      <c r="HU129" s="17"/>
      <c r="HV129" s="17"/>
    </row>
    <row r="130" spans="1:230" s="23" customFormat="1" ht="15" customHeight="1">
      <c r="A130" s="42"/>
      <c r="B130" s="17"/>
      <c r="C130" s="57" t="s">
        <v>521</v>
      </c>
      <c r="D130" s="20"/>
      <c r="E130" s="20"/>
      <c r="F130" s="126"/>
      <c r="G130" s="58"/>
      <c r="H130" s="15"/>
      <c r="I130" s="130">
        <f>I128+L128+O128</f>
        <v>367</v>
      </c>
      <c r="J130" s="58" t="s">
        <v>17</v>
      </c>
      <c r="K130" s="80"/>
      <c r="L130" s="80"/>
      <c r="M130" s="22"/>
      <c r="N130" s="22"/>
      <c r="O130" s="22"/>
      <c r="P130" s="22"/>
      <c r="Q130" s="22"/>
      <c r="R130" s="22"/>
      <c r="S130" s="22"/>
      <c r="T130" s="22"/>
      <c r="U130" s="22"/>
      <c r="V130" s="22"/>
      <c r="W130" s="22"/>
      <c r="X130" s="22"/>
      <c r="Y130" s="22"/>
      <c r="Z130" s="22"/>
      <c r="AA130" s="22"/>
      <c r="AB130" s="42"/>
      <c r="AC130" s="17"/>
      <c r="AD130" s="17"/>
      <c r="AE130" s="17"/>
      <c r="AF130" s="17"/>
      <c r="AG130" s="17"/>
      <c r="AH130" s="17"/>
      <c r="AI130" s="17"/>
      <c r="AJ130" s="17"/>
      <c r="AK130" s="17"/>
      <c r="AL130" s="17"/>
      <c r="AM130" s="17"/>
      <c r="AN130" s="17"/>
      <c r="AO130" s="17"/>
      <c r="AP130" s="17"/>
      <c r="AQ130" s="17"/>
      <c r="AR130" s="17"/>
      <c r="AS130" s="17"/>
      <c r="AT130" s="17"/>
      <c r="AU130" s="17"/>
      <c r="AV130" s="17"/>
      <c r="AW130" s="17"/>
      <c r="AX130" s="17"/>
      <c r="AY130" s="17"/>
      <c r="AZ130" s="17"/>
      <c r="BA130" s="17"/>
      <c r="BB130" s="17"/>
      <c r="BC130" s="17"/>
      <c r="BD130" s="17"/>
      <c r="BE130" s="17"/>
      <c r="BF130" s="17"/>
      <c r="BG130" s="17"/>
      <c r="BH130" s="17"/>
      <c r="BI130" s="17"/>
      <c r="BJ130" s="17"/>
      <c r="BK130" s="17"/>
      <c r="BL130" s="17"/>
      <c r="BM130" s="17"/>
      <c r="BN130" s="17"/>
      <c r="BO130" s="17"/>
      <c r="BP130" s="17"/>
      <c r="BQ130" s="17"/>
      <c r="BR130" s="17"/>
      <c r="BS130" s="17"/>
      <c r="BT130" s="17"/>
      <c r="BU130" s="17"/>
      <c r="BV130" s="17"/>
      <c r="BW130" s="17"/>
      <c r="BX130" s="17"/>
      <c r="BY130" s="17"/>
      <c r="BZ130" s="17"/>
      <c r="CA130" s="17"/>
      <c r="CB130" s="17"/>
      <c r="CC130" s="17"/>
      <c r="CD130" s="17"/>
      <c r="CE130" s="17"/>
      <c r="CF130" s="17"/>
      <c r="CG130" s="17"/>
      <c r="CH130" s="17"/>
      <c r="CI130" s="17"/>
      <c r="CJ130" s="17"/>
      <c r="CK130" s="17"/>
      <c r="CL130" s="17"/>
      <c r="CM130" s="17"/>
      <c r="CN130" s="17"/>
      <c r="CO130" s="17"/>
      <c r="CP130" s="17"/>
      <c r="CQ130" s="17"/>
      <c r="CR130" s="17"/>
      <c r="CS130" s="17"/>
      <c r="CT130" s="17"/>
      <c r="CU130" s="17"/>
      <c r="CV130" s="17"/>
      <c r="CW130" s="17"/>
      <c r="CX130" s="17"/>
      <c r="CY130" s="17"/>
      <c r="CZ130" s="17"/>
      <c r="DA130" s="17"/>
      <c r="DB130" s="17"/>
      <c r="DC130" s="17"/>
      <c r="DD130" s="17"/>
      <c r="DE130" s="17"/>
      <c r="DF130" s="17"/>
      <c r="DG130" s="17"/>
      <c r="DH130" s="17"/>
      <c r="DI130" s="17"/>
      <c r="DJ130" s="17"/>
      <c r="DK130" s="17"/>
      <c r="DL130" s="17"/>
      <c r="DM130" s="17"/>
      <c r="DN130" s="17"/>
      <c r="DO130" s="17"/>
      <c r="DP130" s="17"/>
      <c r="DQ130" s="17"/>
      <c r="DR130" s="17"/>
      <c r="DS130" s="17"/>
      <c r="DT130" s="17"/>
      <c r="DU130" s="17"/>
      <c r="DV130" s="17"/>
      <c r="DW130" s="17"/>
      <c r="DX130" s="17"/>
      <c r="DY130" s="17"/>
      <c r="DZ130" s="17"/>
      <c r="EA130" s="17"/>
      <c r="EB130" s="17"/>
      <c r="EC130" s="17"/>
      <c r="ED130" s="17"/>
      <c r="EE130" s="17"/>
      <c r="EF130" s="17"/>
      <c r="EG130" s="17"/>
      <c r="EH130" s="17"/>
      <c r="EI130" s="17"/>
      <c r="EJ130" s="17"/>
      <c r="EK130" s="17"/>
      <c r="EL130" s="17"/>
      <c r="EM130" s="17"/>
      <c r="EN130" s="17"/>
      <c r="EO130" s="17"/>
      <c r="EP130" s="17"/>
      <c r="EQ130" s="17"/>
      <c r="ER130" s="17"/>
      <c r="ES130" s="17"/>
      <c r="ET130" s="17"/>
      <c r="EU130" s="17"/>
      <c r="EV130" s="17"/>
      <c r="EW130" s="17"/>
      <c r="EX130" s="17"/>
      <c r="EY130" s="17"/>
      <c r="EZ130" s="17"/>
      <c r="FA130" s="17"/>
      <c r="FB130" s="17"/>
      <c r="FC130" s="17"/>
      <c r="FD130" s="17"/>
      <c r="FE130" s="17"/>
      <c r="FF130" s="17"/>
      <c r="FG130" s="17"/>
      <c r="FH130" s="17"/>
      <c r="FI130" s="17"/>
      <c r="FJ130" s="17"/>
      <c r="FK130" s="17"/>
      <c r="FL130" s="17"/>
      <c r="FM130" s="17"/>
      <c r="FN130" s="17"/>
      <c r="FO130" s="17"/>
      <c r="FP130" s="17"/>
      <c r="FQ130" s="17"/>
      <c r="FR130" s="17"/>
      <c r="FS130" s="17"/>
      <c r="FT130" s="17"/>
      <c r="FU130" s="17"/>
      <c r="FV130" s="17"/>
      <c r="FW130" s="17"/>
      <c r="FX130" s="17"/>
      <c r="FY130" s="17"/>
      <c r="FZ130" s="17"/>
      <c r="GA130" s="17"/>
      <c r="GB130" s="17"/>
      <c r="GC130" s="17"/>
      <c r="GD130" s="17"/>
      <c r="GE130" s="17"/>
      <c r="GF130" s="17"/>
      <c r="GG130" s="17"/>
      <c r="GH130" s="17"/>
      <c r="GI130" s="17"/>
      <c r="GJ130" s="17"/>
      <c r="GK130" s="17"/>
      <c r="GL130" s="17"/>
      <c r="GM130" s="17"/>
      <c r="GN130" s="17"/>
      <c r="GO130" s="17"/>
      <c r="GP130" s="17"/>
      <c r="GQ130" s="17"/>
      <c r="GR130" s="17"/>
      <c r="GS130" s="17"/>
      <c r="GT130" s="17"/>
      <c r="GU130" s="17"/>
      <c r="GV130" s="17"/>
      <c r="GW130" s="17"/>
      <c r="GX130" s="17"/>
      <c r="GY130" s="17"/>
      <c r="GZ130" s="17"/>
      <c r="HA130" s="17"/>
      <c r="HB130" s="17"/>
      <c r="HC130" s="17"/>
      <c r="HD130" s="17"/>
      <c r="HE130" s="17"/>
      <c r="HF130" s="17"/>
      <c r="HG130" s="17"/>
      <c r="HH130" s="17"/>
      <c r="HI130" s="17"/>
      <c r="HJ130" s="17"/>
      <c r="HK130" s="17"/>
      <c r="HL130" s="17"/>
      <c r="HM130" s="17"/>
      <c r="HN130" s="17"/>
      <c r="HO130" s="17"/>
      <c r="HP130" s="17"/>
      <c r="HQ130" s="17"/>
      <c r="HR130" s="17"/>
      <c r="HS130" s="17"/>
      <c r="HT130" s="17"/>
      <c r="HU130" s="17"/>
      <c r="HV130" s="17"/>
    </row>
    <row r="131" spans="1:230" s="23" customFormat="1" ht="15" customHeight="1">
      <c r="A131" s="42"/>
      <c r="B131" s="17"/>
      <c r="C131" s="22"/>
      <c r="D131" s="22"/>
      <c r="E131" s="17"/>
      <c r="F131" s="17"/>
      <c r="G131" s="17"/>
      <c r="H131" s="17"/>
      <c r="I131" s="17"/>
      <c r="J131" s="17"/>
      <c r="K131" s="80"/>
      <c r="L131" s="80"/>
      <c r="M131" s="22"/>
      <c r="N131" s="22"/>
      <c r="O131" s="22"/>
      <c r="P131" s="22"/>
      <c r="Q131" s="22"/>
      <c r="R131" s="22"/>
      <c r="S131" s="22"/>
      <c r="T131" s="22"/>
      <c r="U131" s="22"/>
      <c r="V131" s="22"/>
      <c r="W131" s="22"/>
      <c r="X131" s="22"/>
      <c r="Y131" s="22"/>
      <c r="Z131" s="22"/>
      <c r="AA131" s="22"/>
      <c r="AB131" s="42"/>
      <c r="AC131" s="17"/>
      <c r="AD131" s="17"/>
      <c r="AE131" s="17"/>
      <c r="AF131" s="17"/>
      <c r="AG131" s="17"/>
      <c r="AH131" s="17"/>
      <c r="AI131" s="17"/>
      <c r="AJ131" s="17"/>
      <c r="AK131" s="17"/>
      <c r="AL131" s="17"/>
      <c r="AM131" s="17"/>
      <c r="AN131" s="17"/>
      <c r="AO131" s="17"/>
      <c r="AP131" s="17"/>
      <c r="AQ131" s="17"/>
      <c r="AR131" s="17"/>
      <c r="AS131" s="17"/>
      <c r="AT131" s="17"/>
      <c r="AU131" s="17"/>
      <c r="AV131" s="17"/>
      <c r="AW131" s="17"/>
      <c r="AX131" s="17"/>
      <c r="AY131" s="17"/>
      <c r="AZ131" s="17"/>
      <c r="BA131" s="17"/>
      <c r="BB131" s="17"/>
      <c r="BC131" s="17"/>
      <c r="BD131" s="17"/>
      <c r="BE131" s="17"/>
      <c r="BF131" s="17"/>
      <c r="BG131" s="17"/>
      <c r="BH131" s="17"/>
      <c r="BI131" s="17"/>
      <c r="BJ131" s="17"/>
      <c r="BK131" s="17"/>
      <c r="BL131" s="17"/>
      <c r="BM131" s="17"/>
      <c r="BN131" s="17"/>
      <c r="BO131" s="17"/>
      <c r="BP131" s="17"/>
      <c r="BQ131" s="17"/>
      <c r="BR131" s="17"/>
      <c r="BS131" s="17"/>
      <c r="BT131" s="17"/>
      <c r="BU131" s="17"/>
      <c r="BV131" s="17"/>
      <c r="BW131" s="17"/>
      <c r="BX131" s="17"/>
      <c r="BY131" s="17"/>
      <c r="BZ131" s="17"/>
      <c r="CA131" s="17"/>
      <c r="CB131" s="17"/>
      <c r="CC131" s="17"/>
      <c r="CD131" s="17"/>
      <c r="CE131" s="17"/>
      <c r="CF131" s="17"/>
      <c r="CG131" s="17"/>
      <c r="CH131" s="17"/>
      <c r="CI131" s="17"/>
      <c r="CJ131" s="17"/>
      <c r="CK131" s="17"/>
      <c r="CL131" s="17"/>
      <c r="CM131" s="17"/>
      <c r="CN131" s="17"/>
      <c r="CO131" s="17"/>
      <c r="CP131" s="17"/>
      <c r="CQ131" s="17"/>
      <c r="CR131" s="17"/>
      <c r="CS131" s="17"/>
      <c r="CT131" s="17"/>
      <c r="CU131" s="17"/>
      <c r="CV131" s="17"/>
      <c r="CW131" s="17"/>
      <c r="CX131" s="17"/>
      <c r="CY131" s="17"/>
      <c r="CZ131" s="17"/>
      <c r="DA131" s="17"/>
      <c r="DB131" s="17"/>
      <c r="DC131" s="17"/>
      <c r="DD131" s="17"/>
      <c r="DE131" s="17"/>
      <c r="DF131" s="17"/>
      <c r="DG131" s="17"/>
      <c r="DH131" s="17"/>
      <c r="DI131" s="17"/>
      <c r="DJ131" s="17"/>
      <c r="DK131" s="17"/>
      <c r="DL131" s="17"/>
      <c r="DM131" s="17"/>
      <c r="DN131" s="17"/>
      <c r="DO131" s="17"/>
      <c r="DP131" s="17"/>
      <c r="DQ131" s="17"/>
      <c r="DR131" s="17"/>
      <c r="DS131" s="17"/>
      <c r="DT131" s="17"/>
      <c r="DU131" s="17"/>
      <c r="DV131" s="17"/>
      <c r="DW131" s="17"/>
      <c r="DX131" s="17"/>
      <c r="DY131" s="17"/>
      <c r="DZ131" s="17"/>
      <c r="EA131" s="17"/>
      <c r="EB131" s="17"/>
      <c r="EC131" s="17"/>
      <c r="ED131" s="17"/>
      <c r="EE131" s="17"/>
      <c r="EF131" s="17"/>
      <c r="EG131" s="17"/>
      <c r="EH131" s="17"/>
      <c r="EI131" s="17"/>
      <c r="EJ131" s="17"/>
      <c r="EK131" s="17"/>
      <c r="EL131" s="17"/>
      <c r="EM131" s="17"/>
      <c r="EN131" s="17"/>
      <c r="EO131" s="17"/>
      <c r="EP131" s="17"/>
      <c r="EQ131" s="17"/>
      <c r="ER131" s="17"/>
      <c r="ES131" s="17"/>
      <c r="ET131" s="17"/>
      <c r="EU131" s="17"/>
      <c r="EV131" s="17"/>
      <c r="EW131" s="17"/>
      <c r="EX131" s="17"/>
      <c r="EY131" s="17"/>
      <c r="EZ131" s="17"/>
      <c r="FA131" s="17"/>
      <c r="FB131" s="17"/>
      <c r="FC131" s="17"/>
      <c r="FD131" s="17"/>
      <c r="FE131" s="17"/>
      <c r="FF131" s="17"/>
      <c r="FG131" s="17"/>
      <c r="FH131" s="17"/>
      <c r="FI131" s="17"/>
      <c r="FJ131" s="17"/>
      <c r="FK131" s="17"/>
      <c r="FL131" s="17"/>
      <c r="FM131" s="17"/>
      <c r="FN131" s="17"/>
      <c r="FO131" s="17"/>
      <c r="FP131" s="17"/>
      <c r="FQ131" s="17"/>
      <c r="FR131" s="17"/>
      <c r="FS131" s="17"/>
      <c r="FT131" s="17"/>
      <c r="FU131" s="17"/>
      <c r="FV131" s="17"/>
      <c r="FW131" s="17"/>
      <c r="FX131" s="17"/>
      <c r="FY131" s="17"/>
      <c r="FZ131" s="17"/>
      <c r="GA131" s="17"/>
      <c r="GB131" s="17"/>
      <c r="GC131" s="17"/>
      <c r="GD131" s="17"/>
      <c r="GE131" s="17"/>
      <c r="GF131" s="17"/>
      <c r="GG131" s="17"/>
      <c r="GH131" s="17"/>
      <c r="GI131" s="17"/>
      <c r="GJ131" s="17"/>
      <c r="GK131" s="17"/>
      <c r="GL131" s="17"/>
      <c r="GM131" s="17"/>
      <c r="GN131" s="17"/>
      <c r="GO131" s="17"/>
      <c r="GP131" s="17"/>
      <c r="GQ131" s="17"/>
      <c r="GR131" s="17"/>
      <c r="GS131" s="17"/>
      <c r="GT131" s="17"/>
      <c r="GU131" s="17"/>
      <c r="GV131" s="17"/>
      <c r="GW131" s="17"/>
      <c r="GX131" s="17"/>
      <c r="GY131" s="17"/>
      <c r="GZ131" s="17"/>
      <c r="HA131" s="17"/>
      <c r="HB131" s="17"/>
      <c r="HC131" s="17"/>
      <c r="HD131" s="17"/>
      <c r="HE131" s="17"/>
      <c r="HF131" s="17"/>
      <c r="HG131" s="17"/>
      <c r="HH131" s="17"/>
      <c r="HI131" s="17"/>
      <c r="HJ131" s="17"/>
      <c r="HK131" s="17"/>
      <c r="HL131" s="17"/>
      <c r="HM131" s="17"/>
      <c r="HN131" s="17"/>
      <c r="HO131" s="17"/>
      <c r="HP131" s="17"/>
      <c r="HQ131" s="17"/>
      <c r="HR131" s="17"/>
      <c r="HS131" s="17"/>
      <c r="HT131" s="17"/>
      <c r="HU131" s="17"/>
      <c r="HV131" s="17"/>
    </row>
    <row r="132" spans="1:230" s="23" customFormat="1" ht="9.6" customHeight="1">
      <c r="A132" s="42"/>
      <c r="B132" s="17"/>
      <c r="C132" s="22"/>
      <c r="D132" s="22"/>
      <c r="E132" s="17"/>
      <c r="F132" s="17"/>
      <c r="G132" s="17"/>
      <c r="H132" s="17"/>
      <c r="I132" s="17"/>
      <c r="J132" s="17"/>
      <c r="K132" s="80"/>
      <c r="L132" s="80"/>
      <c r="M132" s="22"/>
      <c r="N132" s="22"/>
      <c r="O132" s="22"/>
      <c r="P132" s="22"/>
      <c r="Q132" s="22"/>
      <c r="R132" s="22"/>
      <c r="S132" s="22"/>
      <c r="T132" s="22"/>
      <c r="U132" s="22"/>
      <c r="V132" s="22"/>
      <c r="W132" s="22"/>
      <c r="X132" s="22"/>
      <c r="Y132" s="22"/>
      <c r="Z132" s="22"/>
      <c r="AA132" s="22"/>
      <c r="AB132" s="42"/>
      <c r="AC132" s="17"/>
      <c r="AD132" s="17"/>
      <c r="AE132" s="17"/>
      <c r="AF132" s="17"/>
      <c r="AG132" s="17"/>
      <c r="AH132" s="17"/>
      <c r="AI132" s="17"/>
      <c r="AJ132" s="17"/>
      <c r="AK132" s="17"/>
      <c r="AL132" s="17"/>
      <c r="AM132" s="17"/>
      <c r="AN132" s="17"/>
      <c r="AO132" s="17"/>
      <c r="AP132" s="17"/>
      <c r="AQ132" s="17"/>
      <c r="AR132" s="17"/>
      <c r="AS132" s="17"/>
      <c r="AT132" s="17"/>
      <c r="AU132" s="17"/>
      <c r="AV132" s="17"/>
      <c r="AW132" s="17"/>
      <c r="AX132" s="17"/>
      <c r="AY132" s="17"/>
      <c r="AZ132" s="17"/>
      <c r="BA132" s="17"/>
      <c r="BB132" s="17"/>
      <c r="BC132" s="17"/>
      <c r="BD132" s="17"/>
      <c r="BE132" s="17"/>
      <c r="BF132" s="17"/>
      <c r="BG132" s="17"/>
      <c r="BH132" s="17"/>
      <c r="BI132" s="17"/>
      <c r="BJ132" s="17"/>
      <c r="BK132" s="17"/>
      <c r="BL132" s="17"/>
      <c r="BM132" s="17"/>
      <c r="BN132" s="17"/>
      <c r="BO132" s="17"/>
      <c r="BP132" s="17"/>
      <c r="BQ132" s="17"/>
      <c r="BR132" s="17"/>
      <c r="BS132" s="17"/>
      <c r="BT132" s="17"/>
      <c r="BU132" s="17"/>
      <c r="BV132" s="17"/>
      <c r="BW132" s="17"/>
      <c r="BX132" s="17"/>
      <c r="BY132" s="17"/>
      <c r="BZ132" s="17"/>
      <c r="CA132" s="17"/>
      <c r="CB132" s="17"/>
      <c r="CC132" s="17"/>
      <c r="CD132" s="17"/>
      <c r="CE132" s="17"/>
      <c r="CF132" s="17"/>
      <c r="CG132" s="17"/>
      <c r="CH132" s="17"/>
      <c r="CI132" s="17"/>
      <c r="CJ132" s="17"/>
      <c r="CK132" s="17"/>
      <c r="CL132" s="17"/>
      <c r="CM132" s="17"/>
      <c r="CN132" s="17"/>
      <c r="CO132" s="17"/>
      <c r="CP132" s="17"/>
      <c r="CQ132" s="17"/>
      <c r="CR132" s="17"/>
      <c r="CS132" s="17"/>
      <c r="CT132" s="17"/>
      <c r="CU132" s="17"/>
      <c r="CV132" s="17"/>
      <c r="CW132" s="17"/>
      <c r="CX132" s="17"/>
      <c r="CY132" s="17"/>
      <c r="CZ132" s="17"/>
      <c r="DA132" s="17"/>
      <c r="DB132" s="17"/>
      <c r="DC132" s="17"/>
      <c r="DD132" s="17"/>
      <c r="DE132" s="17"/>
      <c r="DF132" s="17"/>
      <c r="DG132" s="17"/>
      <c r="DH132" s="17"/>
      <c r="DI132" s="17"/>
      <c r="DJ132" s="17"/>
      <c r="DK132" s="17"/>
      <c r="DL132" s="17"/>
      <c r="DM132" s="17"/>
      <c r="DN132" s="17"/>
      <c r="DO132" s="17"/>
      <c r="DP132" s="17"/>
      <c r="DQ132" s="17"/>
      <c r="DR132" s="17"/>
      <c r="DS132" s="17"/>
      <c r="DT132" s="17"/>
      <c r="DU132" s="17"/>
      <c r="DV132" s="17"/>
      <c r="DW132" s="17"/>
      <c r="DX132" s="17"/>
      <c r="DY132" s="17"/>
      <c r="DZ132" s="17"/>
      <c r="EA132" s="17"/>
      <c r="EB132" s="17"/>
      <c r="EC132" s="17"/>
      <c r="ED132" s="17"/>
      <c r="EE132" s="17"/>
      <c r="EF132" s="17"/>
      <c r="EG132" s="17"/>
      <c r="EH132" s="17"/>
      <c r="EI132" s="17"/>
      <c r="EJ132" s="17"/>
      <c r="EK132" s="17"/>
      <c r="EL132" s="17"/>
      <c r="EM132" s="17"/>
      <c r="EN132" s="17"/>
      <c r="EO132" s="17"/>
      <c r="EP132" s="17"/>
      <c r="EQ132" s="17"/>
      <c r="ER132" s="17"/>
      <c r="ES132" s="17"/>
      <c r="ET132" s="17"/>
      <c r="EU132" s="17"/>
      <c r="EV132" s="17"/>
      <c r="EW132" s="17"/>
      <c r="EX132" s="17"/>
      <c r="EY132" s="17"/>
      <c r="EZ132" s="17"/>
      <c r="FA132" s="17"/>
      <c r="FB132" s="17"/>
      <c r="FC132" s="17"/>
      <c r="FD132" s="17"/>
      <c r="FE132" s="17"/>
      <c r="FF132" s="17"/>
      <c r="FG132" s="17"/>
      <c r="FH132" s="17"/>
      <c r="FI132" s="17"/>
      <c r="FJ132" s="17"/>
      <c r="FK132" s="17"/>
      <c r="FL132" s="17"/>
      <c r="FM132" s="17"/>
      <c r="FN132" s="17"/>
      <c r="FO132" s="17"/>
      <c r="FP132" s="17"/>
      <c r="FQ132" s="17"/>
      <c r="FR132" s="17"/>
      <c r="FS132" s="17"/>
      <c r="FT132" s="17"/>
      <c r="FU132" s="17"/>
      <c r="FV132" s="17"/>
      <c r="FW132" s="17"/>
      <c r="FX132" s="17"/>
      <c r="FY132" s="17"/>
      <c r="FZ132" s="17"/>
      <c r="GA132" s="17"/>
      <c r="GB132" s="17"/>
      <c r="GC132" s="17"/>
      <c r="GD132" s="17"/>
      <c r="GE132" s="17"/>
      <c r="GF132" s="17"/>
      <c r="GG132" s="17"/>
      <c r="GH132" s="17"/>
      <c r="GI132" s="17"/>
      <c r="GJ132" s="17"/>
      <c r="GK132" s="17"/>
      <c r="GL132" s="17"/>
      <c r="GM132" s="17"/>
      <c r="GN132" s="17"/>
      <c r="GO132" s="17"/>
      <c r="GP132" s="17"/>
      <c r="GQ132" s="17"/>
      <c r="GR132" s="17"/>
      <c r="GS132" s="17"/>
      <c r="GT132" s="17"/>
      <c r="GU132" s="17"/>
      <c r="GV132" s="17"/>
      <c r="GW132" s="17"/>
      <c r="GX132" s="17"/>
      <c r="GY132" s="17"/>
      <c r="GZ132" s="17"/>
      <c r="HA132" s="17"/>
      <c r="HB132" s="17"/>
      <c r="HC132" s="17"/>
      <c r="HD132" s="17"/>
      <c r="HE132" s="17"/>
      <c r="HF132" s="17"/>
      <c r="HG132" s="17"/>
      <c r="HH132" s="17"/>
      <c r="HI132" s="17"/>
      <c r="HJ132" s="17"/>
      <c r="HK132" s="17"/>
      <c r="HL132" s="17"/>
      <c r="HM132" s="17"/>
      <c r="HN132" s="17"/>
      <c r="HO132" s="17"/>
      <c r="HP132" s="17"/>
      <c r="HQ132" s="17"/>
      <c r="HR132" s="17"/>
      <c r="HS132" s="17"/>
      <c r="HT132" s="17"/>
      <c r="HU132" s="17"/>
      <c r="HV132" s="17"/>
    </row>
    <row r="133" spans="1:230" customFormat="1">
      <c r="A133" s="42"/>
      <c r="B133" s="47"/>
      <c r="C133" s="47"/>
      <c r="D133" s="47"/>
      <c r="E133" s="47"/>
      <c r="F133" s="47"/>
      <c r="G133" s="47"/>
      <c r="H133" s="47"/>
      <c r="I133" s="47"/>
      <c r="J133" s="47"/>
      <c r="K133" s="47"/>
      <c r="L133" s="47"/>
      <c r="M133" s="47"/>
      <c r="N133" s="47"/>
      <c r="O133" s="47"/>
      <c r="P133" s="47"/>
      <c r="Q133" s="47"/>
      <c r="R133" s="47"/>
      <c r="S133" s="47"/>
      <c r="T133" s="47"/>
      <c r="U133" s="47"/>
      <c r="V133" s="47"/>
      <c r="W133" s="47"/>
      <c r="X133" s="47"/>
      <c r="Y133" s="47"/>
      <c r="Z133" s="47"/>
      <c r="AA133" s="47"/>
      <c r="AB133" s="42"/>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c r="BI133" s="15"/>
      <c r="BJ133" s="15"/>
      <c r="BK133" s="15"/>
      <c r="BL133" s="15"/>
      <c r="BM133" s="15"/>
      <c r="BN133" s="15"/>
      <c r="BO133" s="15"/>
      <c r="BP133" s="15"/>
      <c r="BQ133" s="15"/>
      <c r="BR133" s="15"/>
      <c r="BS133" s="15"/>
      <c r="BT133" s="15"/>
      <c r="BU133" s="15"/>
      <c r="BV133" s="15"/>
      <c r="BW133" s="15"/>
      <c r="BX133" s="15"/>
      <c r="BY133" s="15"/>
      <c r="BZ133" s="15"/>
      <c r="CA133" s="15"/>
      <c r="CB133" s="15"/>
      <c r="CC133" s="15"/>
      <c r="CD133" s="15"/>
      <c r="CE133" s="15"/>
      <c r="CF133" s="15"/>
      <c r="CG133" s="15"/>
      <c r="CH133" s="15"/>
      <c r="CI133" s="15"/>
      <c r="CJ133" s="15"/>
      <c r="CK133" s="15"/>
      <c r="CL133" s="15"/>
      <c r="CM133" s="15"/>
      <c r="CN133" s="15"/>
      <c r="CO133" s="15"/>
      <c r="CP133" s="15"/>
      <c r="CQ133" s="15"/>
      <c r="CR133" s="15"/>
      <c r="CS133" s="15"/>
      <c r="CT133" s="15"/>
      <c r="CU133" s="15"/>
      <c r="CV133" s="15"/>
      <c r="CW133" s="15"/>
      <c r="CX133" s="15"/>
      <c r="CY133" s="15"/>
      <c r="CZ133" s="15"/>
      <c r="DA133" s="15"/>
      <c r="DB133" s="15"/>
      <c r="DC133" s="15"/>
      <c r="DD133" s="15"/>
      <c r="DE133" s="15"/>
      <c r="DF133" s="15"/>
      <c r="DG133" s="15"/>
      <c r="DH133" s="15"/>
      <c r="DI133" s="15"/>
      <c r="DJ133" s="15"/>
      <c r="DK133" s="15"/>
      <c r="DL133" s="15"/>
      <c r="DM133" s="15"/>
      <c r="DN133" s="15"/>
      <c r="DO133" s="15"/>
      <c r="DP133" s="15"/>
      <c r="DQ133" s="15"/>
      <c r="DR133" s="15"/>
      <c r="DS133" s="15"/>
      <c r="DT133" s="15"/>
      <c r="DU133" s="15"/>
      <c r="DV133" s="15"/>
      <c r="DW133" s="15"/>
      <c r="DX133" s="15"/>
      <c r="DY133" s="15"/>
      <c r="DZ133" s="15"/>
      <c r="EA133" s="15"/>
      <c r="EB133" s="15"/>
      <c r="EC133" s="15"/>
      <c r="ED133" s="15"/>
      <c r="EE133" s="15"/>
      <c r="EF133" s="15"/>
      <c r="EG133" s="15"/>
      <c r="EH133" s="15"/>
      <c r="EI133" s="15"/>
      <c r="EJ133" s="15"/>
      <c r="EK133" s="15"/>
      <c r="EL133" s="15"/>
      <c r="EM133" s="15"/>
      <c r="EN133" s="15"/>
      <c r="EO133" s="15"/>
      <c r="EP133" s="15"/>
      <c r="EQ133" s="15"/>
      <c r="ER133" s="15"/>
      <c r="ES133" s="15"/>
      <c r="ET133" s="15"/>
      <c r="EU133" s="15"/>
      <c r="EV133" s="15"/>
      <c r="EW133" s="15"/>
      <c r="EX133" s="15"/>
      <c r="EY133" s="15"/>
      <c r="EZ133" s="15"/>
      <c r="FA133" s="15"/>
      <c r="FB133" s="15"/>
      <c r="FC133" s="15"/>
      <c r="FD133" s="15"/>
      <c r="FE133" s="15"/>
      <c r="FF133" s="15"/>
      <c r="FG133" s="15"/>
      <c r="FH133" s="15"/>
      <c r="FI133" s="15"/>
      <c r="FJ133" s="15"/>
      <c r="FK133" s="15"/>
      <c r="FL133" s="15"/>
      <c r="FM133" s="15"/>
      <c r="FN133" s="15"/>
      <c r="FO133" s="15"/>
      <c r="FP133" s="15"/>
      <c r="FQ133" s="15"/>
      <c r="FR133" s="15"/>
      <c r="FS133" s="15"/>
      <c r="FT133" s="15"/>
      <c r="FU133" s="15"/>
      <c r="FV133" s="15"/>
      <c r="FW133" s="15"/>
      <c r="FX133" s="15"/>
      <c r="FY133" s="15"/>
      <c r="FZ133" s="15"/>
      <c r="GA133" s="15"/>
      <c r="GB133" s="15"/>
      <c r="GC133" s="15"/>
      <c r="GD133" s="15"/>
      <c r="GE133" s="15"/>
      <c r="GF133" s="15"/>
      <c r="GG133" s="15"/>
      <c r="GH133" s="15"/>
      <c r="GI133" s="15"/>
      <c r="GJ133" s="15"/>
      <c r="GK133" s="15"/>
      <c r="GL133" s="15"/>
      <c r="GM133" s="15"/>
      <c r="GN133" s="15"/>
      <c r="GO133" s="15"/>
      <c r="GP133" s="15"/>
      <c r="GQ133" s="15"/>
      <c r="GR133" s="15"/>
      <c r="GS133" s="15"/>
      <c r="GT133" s="15"/>
      <c r="GU133" s="15"/>
      <c r="GV133" s="15"/>
      <c r="GW133" s="15"/>
      <c r="GX133" s="15"/>
      <c r="GY133" s="15"/>
      <c r="GZ133" s="15"/>
      <c r="HA133" s="15"/>
      <c r="HB133" s="15"/>
      <c r="HC133" s="15"/>
      <c r="HD133" s="15"/>
      <c r="HE133" s="15"/>
      <c r="HF133" s="15"/>
      <c r="HG133" s="15"/>
      <c r="HH133" s="15"/>
      <c r="HI133" s="15"/>
      <c r="HJ133" s="15"/>
      <c r="HK133" s="15"/>
      <c r="HL133" s="15"/>
      <c r="HM133" s="15"/>
      <c r="HN133" s="15"/>
      <c r="HO133" s="15"/>
      <c r="HP133" s="15"/>
      <c r="HQ133" s="15"/>
      <c r="HR133" s="15"/>
      <c r="HS133" s="15"/>
      <c r="HT133" s="15"/>
      <c r="HU133" s="15"/>
      <c r="HV133" s="15"/>
    </row>
    <row r="134" spans="1:230" customFormat="1" ht="21">
      <c r="A134" s="42"/>
      <c r="B134" s="47"/>
      <c r="C134" s="53" t="s">
        <v>537</v>
      </c>
      <c r="D134" s="47"/>
      <c r="E134" s="47"/>
      <c r="F134" s="47"/>
      <c r="G134" s="47"/>
      <c r="H134" s="47"/>
      <c r="I134" s="47"/>
      <c r="J134" s="47"/>
      <c r="K134" s="47"/>
      <c r="L134" s="47"/>
      <c r="M134" s="47"/>
      <c r="N134" s="47"/>
      <c r="O134" s="47"/>
      <c r="P134" s="47"/>
      <c r="Q134" s="47"/>
      <c r="R134" s="47"/>
      <c r="S134" s="47"/>
      <c r="T134" s="47"/>
      <c r="U134" s="47"/>
      <c r="V134" s="47"/>
      <c r="W134" s="47"/>
      <c r="X134" s="47"/>
      <c r="Y134" s="47"/>
      <c r="Z134" s="47"/>
      <c r="AA134" s="47"/>
      <c r="AB134" s="42"/>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c r="BI134" s="15"/>
      <c r="BJ134" s="15"/>
      <c r="BK134" s="15"/>
      <c r="BL134" s="15"/>
      <c r="BM134" s="15"/>
      <c r="BN134" s="15"/>
      <c r="BO134" s="15"/>
      <c r="BP134" s="15"/>
      <c r="BQ134" s="15"/>
      <c r="BR134" s="15"/>
      <c r="BS134" s="15"/>
      <c r="BT134" s="15"/>
      <c r="BU134" s="15"/>
      <c r="BV134" s="15"/>
      <c r="BW134" s="15"/>
      <c r="BX134" s="15"/>
      <c r="BY134" s="15"/>
      <c r="BZ134" s="15"/>
      <c r="CA134" s="15"/>
      <c r="CB134" s="15"/>
      <c r="CC134" s="15"/>
      <c r="CD134" s="15"/>
      <c r="CE134" s="15"/>
      <c r="CF134" s="15"/>
      <c r="CG134" s="15"/>
      <c r="CH134" s="15"/>
      <c r="CI134" s="15"/>
      <c r="CJ134" s="15"/>
      <c r="CK134" s="15"/>
      <c r="CL134" s="15"/>
      <c r="CM134" s="15"/>
      <c r="CN134" s="15"/>
      <c r="CO134" s="15"/>
      <c r="CP134" s="15"/>
      <c r="CQ134" s="15"/>
      <c r="CR134" s="15"/>
      <c r="CS134" s="15"/>
      <c r="CT134" s="15"/>
      <c r="CU134" s="15"/>
      <c r="CV134" s="15"/>
      <c r="CW134" s="15"/>
      <c r="CX134" s="15"/>
      <c r="CY134" s="15"/>
      <c r="CZ134" s="15"/>
      <c r="DA134" s="15"/>
      <c r="DB134" s="15"/>
      <c r="DC134" s="15"/>
      <c r="DD134" s="15"/>
      <c r="DE134" s="15"/>
      <c r="DF134" s="15"/>
      <c r="DG134" s="15"/>
      <c r="DH134" s="15"/>
      <c r="DI134" s="15"/>
      <c r="DJ134" s="15"/>
      <c r="DK134" s="15"/>
      <c r="DL134" s="15"/>
      <c r="DM134" s="15"/>
      <c r="DN134" s="15"/>
      <c r="DO134" s="15"/>
      <c r="DP134" s="15"/>
      <c r="DQ134" s="15"/>
      <c r="DR134" s="15"/>
      <c r="DS134" s="15"/>
      <c r="DT134" s="15"/>
      <c r="DU134" s="15"/>
      <c r="DV134" s="15"/>
      <c r="DW134" s="15"/>
      <c r="DX134" s="15"/>
      <c r="DY134" s="15"/>
      <c r="DZ134" s="15"/>
      <c r="EA134" s="15"/>
      <c r="EB134" s="15"/>
      <c r="EC134" s="15"/>
      <c r="ED134" s="15"/>
      <c r="EE134" s="15"/>
      <c r="EF134" s="15"/>
      <c r="EG134" s="15"/>
      <c r="EH134" s="15"/>
      <c r="EI134" s="15"/>
      <c r="EJ134" s="15"/>
      <c r="EK134" s="15"/>
      <c r="EL134" s="15"/>
      <c r="EM134" s="15"/>
      <c r="EN134" s="15"/>
      <c r="EO134" s="15"/>
      <c r="EP134" s="15"/>
      <c r="EQ134" s="15"/>
      <c r="ER134" s="15"/>
      <c r="ES134" s="15"/>
      <c r="ET134" s="15"/>
      <c r="EU134" s="15"/>
      <c r="EV134" s="15"/>
      <c r="EW134" s="15"/>
      <c r="EX134" s="15"/>
      <c r="EY134" s="15"/>
      <c r="EZ134" s="15"/>
      <c r="FA134" s="15"/>
      <c r="FB134" s="15"/>
      <c r="FC134" s="15"/>
      <c r="FD134" s="15"/>
      <c r="FE134" s="15"/>
      <c r="FF134" s="15"/>
      <c r="FG134" s="15"/>
      <c r="FH134" s="15"/>
      <c r="FI134" s="15"/>
      <c r="FJ134" s="15"/>
      <c r="FK134" s="15"/>
      <c r="FL134" s="15"/>
      <c r="FM134" s="15"/>
      <c r="FN134" s="15"/>
      <c r="FO134" s="15"/>
      <c r="FP134" s="15"/>
      <c r="FQ134" s="15"/>
      <c r="FR134" s="15"/>
      <c r="FS134" s="15"/>
      <c r="FT134" s="15"/>
      <c r="FU134" s="15"/>
      <c r="FV134" s="15"/>
      <c r="FW134" s="15"/>
      <c r="FX134" s="15"/>
      <c r="FY134" s="15"/>
      <c r="FZ134" s="15"/>
      <c r="GA134" s="15"/>
      <c r="GB134" s="15"/>
      <c r="GC134" s="15"/>
      <c r="GD134" s="15"/>
      <c r="GE134" s="15"/>
      <c r="GF134" s="15"/>
      <c r="GG134" s="15"/>
      <c r="GH134" s="15"/>
      <c r="GI134" s="15"/>
      <c r="GJ134" s="15"/>
      <c r="GK134" s="15"/>
      <c r="GL134" s="15"/>
      <c r="GM134" s="15"/>
      <c r="GN134" s="15"/>
      <c r="GO134" s="15"/>
      <c r="GP134" s="15"/>
      <c r="GQ134" s="15"/>
      <c r="GR134" s="15"/>
      <c r="GS134" s="15"/>
      <c r="GT134" s="15"/>
      <c r="GU134" s="15"/>
      <c r="GV134" s="15"/>
      <c r="GW134" s="15"/>
      <c r="GX134" s="15"/>
      <c r="GY134" s="15"/>
      <c r="GZ134" s="15"/>
      <c r="HA134" s="15"/>
      <c r="HB134" s="15"/>
      <c r="HC134" s="15"/>
      <c r="HD134" s="15"/>
      <c r="HE134" s="15"/>
      <c r="HF134" s="15"/>
      <c r="HG134" s="15"/>
      <c r="HH134" s="15"/>
      <c r="HI134" s="15"/>
      <c r="HJ134" s="15"/>
      <c r="HK134" s="15"/>
      <c r="HL134" s="15"/>
      <c r="HM134" s="15"/>
      <c r="HN134" s="15"/>
      <c r="HO134" s="15"/>
      <c r="HP134" s="15"/>
      <c r="HQ134" s="15"/>
      <c r="HR134" s="15"/>
      <c r="HS134" s="15"/>
      <c r="HT134" s="15"/>
      <c r="HU134" s="15"/>
      <c r="HV134" s="15"/>
    </row>
    <row r="135" spans="1:230" customFormat="1">
      <c r="A135" s="42"/>
      <c r="B135" s="47"/>
      <c r="C135" s="47"/>
      <c r="D135" s="47"/>
      <c r="E135" s="47"/>
      <c r="F135" s="47"/>
      <c r="G135" s="47"/>
      <c r="H135" s="47"/>
      <c r="I135" s="47"/>
      <c r="J135" s="47"/>
      <c r="K135" s="47"/>
      <c r="L135" s="47"/>
      <c r="M135" s="47"/>
      <c r="N135" s="47"/>
      <c r="O135" s="47"/>
      <c r="P135" s="47"/>
      <c r="Q135" s="47"/>
      <c r="R135" s="47"/>
      <c r="S135" s="47"/>
      <c r="T135" s="47"/>
      <c r="U135" s="47"/>
      <c r="V135" s="47"/>
      <c r="W135" s="47"/>
      <c r="X135" s="47"/>
      <c r="Y135" s="47"/>
      <c r="Z135" s="47"/>
      <c r="AA135" s="47"/>
      <c r="AB135" s="42"/>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c r="BI135" s="15"/>
      <c r="BJ135" s="15"/>
      <c r="BK135" s="15"/>
      <c r="BL135" s="15"/>
      <c r="BM135" s="15"/>
      <c r="BN135" s="15"/>
      <c r="BO135" s="15"/>
      <c r="BP135" s="15"/>
      <c r="BQ135" s="15"/>
      <c r="BR135" s="15"/>
      <c r="BS135" s="15"/>
      <c r="BT135" s="15"/>
      <c r="BU135" s="15"/>
      <c r="BV135" s="15"/>
      <c r="BW135" s="15"/>
      <c r="BX135" s="15"/>
      <c r="BY135" s="15"/>
      <c r="BZ135" s="15"/>
      <c r="CA135" s="15"/>
      <c r="CB135" s="15"/>
      <c r="CC135" s="15"/>
      <c r="CD135" s="15"/>
      <c r="CE135" s="15"/>
      <c r="CF135" s="15"/>
      <c r="CG135" s="15"/>
      <c r="CH135" s="15"/>
      <c r="CI135" s="15"/>
      <c r="CJ135" s="15"/>
      <c r="CK135" s="15"/>
      <c r="CL135" s="15"/>
      <c r="CM135" s="15"/>
      <c r="CN135" s="15"/>
      <c r="CO135" s="15"/>
      <c r="CP135" s="15"/>
      <c r="CQ135" s="15"/>
      <c r="CR135" s="15"/>
      <c r="CS135" s="15"/>
      <c r="CT135" s="15"/>
      <c r="CU135" s="15"/>
      <c r="CV135" s="15"/>
      <c r="CW135" s="15"/>
      <c r="CX135" s="15"/>
      <c r="CY135" s="15"/>
      <c r="CZ135" s="15"/>
      <c r="DA135" s="15"/>
      <c r="DB135" s="15"/>
      <c r="DC135" s="15"/>
      <c r="DD135" s="15"/>
      <c r="DE135" s="15"/>
      <c r="DF135" s="15"/>
      <c r="DG135" s="15"/>
      <c r="DH135" s="15"/>
      <c r="DI135" s="15"/>
      <c r="DJ135" s="15"/>
      <c r="DK135" s="15"/>
      <c r="DL135" s="15"/>
      <c r="DM135" s="15"/>
      <c r="DN135" s="15"/>
      <c r="DO135" s="15"/>
      <c r="DP135" s="15"/>
      <c r="DQ135" s="15"/>
      <c r="DR135" s="15"/>
      <c r="DS135" s="15"/>
      <c r="DT135" s="15"/>
      <c r="DU135" s="15"/>
      <c r="DV135" s="15"/>
      <c r="DW135" s="15"/>
      <c r="DX135" s="15"/>
      <c r="DY135" s="15"/>
      <c r="DZ135" s="15"/>
      <c r="EA135" s="15"/>
      <c r="EB135" s="15"/>
      <c r="EC135" s="15"/>
      <c r="ED135" s="15"/>
      <c r="EE135" s="15"/>
      <c r="EF135" s="15"/>
      <c r="EG135" s="15"/>
      <c r="EH135" s="15"/>
      <c r="EI135" s="15"/>
      <c r="EJ135" s="15"/>
      <c r="EK135" s="15"/>
      <c r="EL135" s="15"/>
      <c r="EM135" s="15"/>
      <c r="EN135" s="15"/>
      <c r="EO135" s="15"/>
      <c r="EP135" s="15"/>
      <c r="EQ135" s="15"/>
      <c r="ER135" s="15"/>
      <c r="ES135" s="15"/>
      <c r="ET135" s="15"/>
      <c r="EU135" s="15"/>
      <c r="EV135" s="15"/>
      <c r="EW135" s="15"/>
      <c r="EX135" s="15"/>
      <c r="EY135" s="15"/>
      <c r="EZ135" s="15"/>
      <c r="FA135" s="15"/>
      <c r="FB135" s="15"/>
      <c r="FC135" s="15"/>
      <c r="FD135" s="15"/>
      <c r="FE135" s="15"/>
      <c r="FF135" s="15"/>
      <c r="FG135" s="15"/>
      <c r="FH135" s="15"/>
      <c r="FI135" s="15"/>
      <c r="FJ135" s="15"/>
      <c r="FK135" s="15"/>
      <c r="FL135" s="15"/>
      <c r="FM135" s="15"/>
      <c r="FN135" s="15"/>
      <c r="FO135" s="15"/>
      <c r="FP135" s="15"/>
      <c r="FQ135" s="15"/>
      <c r="FR135" s="15"/>
      <c r="FS135" s="15"/>
      <c r="FT135" s="15"/>
      <c r="FU135" s="15"/>
      <c r="FV135" s="15"/>
      <c r="FW135" s="15"/>
      <c r="FX135" s="15"/>
      <c r="FY135" s="15"/>
      <c r="FZ135" s="15"/>
      <c r="GA135" s="15"/>
      <c r="GB135" s="15"/>
      <c r="GC135" s="15"/>
      <c r="GD135" s="15"/>
      <c r="GE135" s="15"/>
      <c r="GF135" s="15"/>
      <c r="GG135" s="15"/>
      <c r="GH135" s="15"/>
      <c r="GI135" s="15"/>
      <c r="GJ135" s="15"/>
      <c r="GK135" s="15"/>
      <c r="GL135" s="15"/>
      <c r="GM135" s="15"/>
      <c r="GN135" s="15"/>
      <c r="GO135" s="15"/>
      <c r="GP135" s="15"/>
      <c r="GQ135" s="15"/>
      <c r="GR135" s="15"/>
      <c r="GS135" s="15"/>
      <c r="GT135" s="15"/>
      <c r="GU135" s="15"/>
      <c r="GV135" s="15"/>
      <c r="GW135" s="15"/>
      <c r="GX135" s="15"/>
      <c r="GY135" s="15"/>
      <c r="GZ135" s="15"/>
      <c r="HA135" s="15"/>
      <c r="HB135" s="15"/>
      <c r="HC135" s="15"/>
      <c r="HD135" s="15"/>
      <c r="HE135" s="15"/>
      <c r="HF135" s="15"/>
      <c r="HG135" s="15"/>
      <c r="HH135" s="15"/>
      <c r="HI135" s="15"/>
      <c r="HJ135" s="15"/>
      <c r="HK135" s="15"/>
      <c r="HL135" s="15"/>
      <c r="HM135" s="15"/>
      <c r="HN135" s="15"/>
      <c r="HO135" s="15"/>
      <c r="HP135" s="15"/>
      <c r="HQ135" s="15"/>
      <c r="HR135" s="15"/>
      <c r="HS135" s="15"/>
      <c r="HT135" s="15"/>
      <c r="HU135" s="15"/>
      <c r="HV135" s="15"/>
    </row>
    <row r="136" spans="1:230" s="23" customFormat="1" ht="15" customHeight="1">
      <c r="A136" s="42"/>
      <c r="B136" s="17"/>
      <c r="C136" s="22"/>
      <c r="D136" s="22"/>
      <c r="E136" s="17"/>
      <c r="F136" s="17"/>
      <c r="G136" s="17"/>
      <c r="H136" s="17"/>
      <c r="I136" s="17"/>
      <c r="J136" s="17"/>
      <c r="K136" s="80"/>
      <c r="L136" s="80"/>
      <c r="M136" s="22"/>
      <c r="N136" s="22"/>
      <c r="O136" s="22"/>
      <c r="P136" s="22"/>
      <c r="Q136" s="22"/>
      <c r="R136" s="22"/>
      <c r="S136" s="22"/>
      <c r="T136" s="22"/>
      <c r="U136" s="22"/>
      <c r="V136" s="22"/>
      <c r="W136" s="22"/>
      <c r="X136" s="22"/>
      <c r="Y136" s="22"/>
      <c r="Z136" s="22"/>
      <c r="AA136" s="22"/>
      <c r="AB136" s="42"/>
      <c r="AC136" s="17"/>
      <c r="AD136" s="17"/>
      <c r="AE136" s="17"/>
      <c r="AF136" s="17"/>
      <c r="AG136" s="17"/>
      <c r="AH136" s="17"/>
      <c r="AI136" s="17"/>
      <c r="AJ136" s="17"/>
      <c r="AK136" s="17"/>
      <c r="AL136" s="17"/>
      <c r="AM136" s="17"/>
      <c r="AN136" s="17"/>
      <c r="AO136" s="17"/>
      <c r="AP136" s="17"/>
      <c r="AQ136" s="17"/>
      <c r="AR136" s="17"/>
      <c r="AS136" s="17"/>
      <c r="AT136" s="17"/>
      <c r="AU136" s="17"/>
      <c r="AV136" s="17"/>
      <c r="AW136" s="17"/>
      <c r="AX136" s="17"/>
      <c r="AY136" s="17"/>
      <c r="AZ136" s="17"/>
      <c r="BA136" s="17"/>
      <c r="BB136" s="17"/>
      <c r="BC136" s="17"/>
      <c r="BD136" s="17"/>
      <c r="BE136" s="17"/>
      <c r="BF136" s="17"/>
      <c r="BG136" s="17"/>
      <c r="BH136" s="17"/>
      <c r="BI136" s="17"/>
      <c r="BJ136" s="17"/>
      <c r="BK136" s="17"/>
      <c r="BL136" s="17"/>
      <c r="BM136" s="17"/>
      <c r="BN136" s="17"/>
      <c r="BO136" s="17"/>
      <c r="BP136" s="17"/>
      <c r="BQ136" s="17"/>
      <c r="BR136" s="17"/>
      <c r="BS136" s="17"/>
      <c r="BT136" s="17"/>
      <c r="BU136" s="17"/>
      <c r="BV136" s="17"/>
      <c r="BW136" s="17"/>
      <c r="BX136" s="17"/>
      <c r="BY136" s="17"/>
      <c r="BZ136" s="17"/>
      <c r="CA136" s="17"/>
      <c r="CB136" s="17"/>
      <c r="CC136" s="17"/>
      <c r="CD136" s="17"/>
      <c r="CE136" s="17"/>
      <c r="CF136" s="17"/>
      <c r="CG136" s="17"/>
      <c r="CH136" s="17"/>
      <c r="CI136" s="17"/>
      <c r="CJ136" s="17"/>
      <c r="CK136" s="17"/>
      <c r="CL136" s="17"/>
      <c r="CM136" s="17"/>
      <c r="CN136" s="17"/>
      <c r="CO136" s="17"/>
      <c r="CP136" s="17"/>
      <c r="CQ136" s="17"/>
      <c r="CR136" s="17"/>
      <c r="CS136" s="17"/>
      <c r="CT136" s="17"/>
      <c r="CU136" s="17"/>
      <c r="CV136" s="17"/>
      <c r="CW136" s="17"/>
      <c r="CX136" s="17"/>
      <c r="CY136" s="17"/>
      <c r="CZ136" s="17"/>
      <c r="DA136" s="17"/>
      <c r="DB136" s="17"/>
      <c r="DC136" s="17"/>
      <c r="DD136" s="17"/>
      <c r="DE136" s="17"/>
      <c r="DF136" s="17"/>
      <c r="DG136" s="17"/>
      <c r="DH136" s="17"/>
      <c r="DI136" s="17"/>
      <c r="DJ136" s="17"/>
      <c r="DK136" s="17"/>
      <c r="DL136" s="17"/>
      <c r="DM136" s="17"/>
      <c r="DN136" s="17"/>
      <c r="DO136" s="17"/>
      <c r="DP136" s="17"/>
      <c r="DQ136" s="17"/>
      <c r="DR136" s="17"/>
      <c r="DS136" s="17"/>
      <c r="DT136" s="17"/>
      <c r="DU136" s="17"/>
      <c r="DV136" s="17"/>
      <c r="DW136" s="17"/>
      <c r="DX136" s="17"/>
      <c r="DY136" s="17"/>
      <c r="DZ136" s="17"/>
      <c r="EA136" s="17"/>
      <c r="EB136" s="17"/>
      <c r="EC136" s="17"/>
      <c r="ED136" s="17"/>
      <c r="EE136" s="17"/>
      <c r="EF136" s="17"/>
      <c r="EG136" s="17"/>
      <c r="EH136" s="17"/>
      <c r="EI136" s="17"/>
      <c r="EJ136" s="17"/>
      <c r="EK136" s="17"/>
      <c r="EL136" s="17"/>
      <c r="EM136" s="17"/>
      <c r="EN136" s="17"/>
      <c r="EO136" s="17"/>
      <c r="EP136" s="17"/>
      <c r="EQ136" s="17"/>
      <c r="ER136" s="17"/>
      <c r="ES136" s="17"/>
      <c r="ET136" s="17"/>
      <c r="EU136" s="17"/>
      <c r="EV136" s="17"/>
      <c r="EW136" s="17"/>
      <c r="EX136" s="17"/>
      <c r="EY136" s="17"/>
      <c r="EZ136" s="17"/>
      <c r="FA136" s="17"/>
      <c r="FB136" s="17"/>
      <c r="FC136" s="17"/>
      <c r="FD136" s="17"/>
      <c r="FE136" s="17"/>
      <c r="FF136" s="17"/>
      <c r="FG136" s="17"/>
      <c r="FH136" s="17"/>
      <c r="FI136" s="17"/>
      <c r="FJ136" s="17"/>
      <c r="FK136" s="17"/>
      <c r="FL136" s="17"/>
      <c r="FM136" s="17"/>
      <c r="FN136" s="17"/>
      <c r="FO136" s="17"/>
      <c r="FP136" s="17"/>
      <c r="FQ136" s="17"/>
      <c r="FR136" s="17"/>
      <c r="FS136" s="17"/>
      <c r="FT136" s="17"/>
      <c r="FU136" s="17"/>
      <c r="FV136" s="17"/>
      <c r="FW136" s="17"/>
      <c r="FX136" s="17"/>
      <c r="FY136" s="17"/>
      <c r="FZ136" s="17"/>
      <c r="GA136" s="17"/>
      <c r="GB136" s="17"/>
      <c r="GC136" s="17"/>
      <c r="GD136" s="17"/>
      <c r="GE136" s="17"/>
      <c r="GF136" s="17"/>
      <c r="GG136" s="17"/>
      <c r="GH136" s="17"/>
      <c r="GI136" s="17"/>
      <c r="GJ136" s="17"/>
      <c r="GK136" s="17"/>
      <c r="GL136" s="17"/>
      <c r="GM136" s="17"/>
      <c r="GN136" s="17"/>
      <c r="GO136" s="17"/>
      <c r="GP136" s="17"/>
      <c r="GQ136" s="17"/>
      <c r="GR136" s="17"/>
      <c r="GS136" s="17"/>
      <c r="GT136" s="17"/>
      <c r="GU136" s="17"/>
      <c r="GV136" s="17"/>
      <c r="GW136" s="17"/>
      <c r="GX136" s="17"/>
      <c r="GY136" s="17"/>
      <c r="GZ136" s="17"/>
      <c r="HA136" s="17"/>
      <c r="HB136" s="17"/>
      <c r="HC136" s="17"/>
      <c r="HD136" s="17"/>
      <c r="HE136" s="17"/>
      <c r="HF136" s="17"/>
      <c r="HG136" s="17"/>
      <c r="HH136" s="17"/>
      <c r="HI136" s="17"/>
      <c r="HJ136" s="17"/>
      <c r="HK136" s="17"/>
      <c r="HL136" s="17"/>
      <c r="HM136" s="17"/>
      <c r="HN136" s="17"/>
      <c r="HO136" s="17"/>
      <c r="HP136" s="17"/>
      <c r="HQ136" s="17"/>
      <c r="HR136" s="17"/>
      <c r="HS136" s="17"/>
      <c r="HT136" s="17"/>
      <c r="HU136" s="17"/>
      <c r="HV136" s="17"/>
    </row>
    <row r="137" spans="1:230" s="23" customFormat="1" ht="15" customHeight="1">
      <c r="A137" s="42"/>
      <c r="B137" s="17"/>
      <c r="C137" s="15"/>
      <c r="D137" s="15"/>
      <c r="E137" s="48"/>
      <c r="F137" s="48"/>
      <c r="G137" s="48"/>
      <c r="H137" s="48"/>
      <c r="I137" s="45"/>
      <c r="J137" s="17"/>
      <c r="K137" s="17"/>
      <c r="L137" s="17"/>
      <c r="M137" s="17"/>
      <c r="N137" s="15"/>
      <c r="O137" s="15"/>
      <c r="P137" s="48"/>
      <c r="Q137" s="48"/>
      <c r="R137" s="48"/>
      <c r="S137" s="48"/>
      <c r="T137" s="22"/>
      <c r="U137" s="22"/>
      <c r="V137" s="22"/>
      <c r="W137" s="22"/>
      <c r="X137" s="22"/>
      <c r="Y137" s="22"/>
      <c r="Z137" s="22"/>
      <c r="AA137" s="22"/>
      <c r="AB137" s="42"/>
      <c r="AC137" s="17"/>
      <c r="AD137" s="17"/>
      <c r="AE137" s="17"/>
      <c r="AF137" s="17"/>
      <c r="AG137" s="17"/>
      <c r="AH137" s="17"/>
      <c r="AI137" s="17"/>
      <c r="AJ137" s="17"/>
      <c r="AK137" s="17"/>
      <c r="AL137" s="17"/>
      <c r="AM137" s="17"/>
      <c r="AN137" s="17"/>
      <c r="AO137" s="17"/>
      <c r="AP137" s="17"/>
      <c r="AQ137" s="17"/>
      <c r="AR137" s="17"/>
      <c r="AS137" s="17"/>
      <c r="AT137" s="17"/>
      <c r="AU137" s="17"/>
      <c r="AV137" s="17"/>
      <c r="AW137" s="17"/>
      <c r="AX137" s="17"/>
      <c r="AY137" s="17"/>
      <c r="AZ137" s="17"/>
      <c r="BA137" s="17"/>
      <c r="BB137" s="17"/>
      <c r="BC137" s="17"/>
      <c r="BD137" s="17"/>
      <c r="BE137" s="17"/>
      <c r="BF137" s="17"/>
      <c r="BG137" s="17"/>
      <c r="BH137" s="17"/>
      <c r="BI137" s="17"/>
      <c r="BJ137" s="17"/>
      <c r="BK137" s="17"/>
      <c r="BL137" s="17"/>
      <c r="BM137" s="17"/>
      <c r="BN137" s="17"/>
      <c r="BO137" s="17"/>
      <c r="BP137" s="17"/>
      <c r="BQ137" s="17"/>
      <c r="BR137" s="17"/>
      <c r="BS137" s="17"/>
      <c r="BT137" s="17"/>
      <c r="BU137" s="17"/>
      <c r="BV137" s="17"/>
      <c r="BW137" s="17"/>
      <c r="BX137" s="17"/>
      <c r="BY137" s="17"/>
      <c r="BZ137" s="17"/>
      <c r="CA137" s="17"/>
      <c r="CB137" s="17"/>
      <c r="CC137" s="17"/>
      <c r="CD137" s="17"/>
      <c r="CE137" s="17"/>
      <c r="CF137" s="17"/>
      <c r="CG137" s="17"/>
      <c r="CH137" s="17"/>
      <c r="CI137" s="17"/>
      <c r="CJ137" s="17"/>
      <c r="CK137" s="17"/>
      <c r="CL137" s="17"/>
      <c r="CM137" s="17"/>
      <c r="CN137" s="17"/>
      <c r="CO137" s="17"/>
      <c r="CP137" s="17"/>
      <c r="CQ137" s="17"/>
      <c r="CR137" s="17"/>
      <c r="CS137" s="17"/>
      <c r="CT137" s="17"/>
      <c r="CU137" s="17"/>
      <c r="CV137" s="17"/>
      <c r="CW137" s="17"/>
      <c r="CX137" s="17"/>
      <c r="CY137" s="17"/>
      <c r="CZ137" s="17"/>
      <c r="DA137" s="17"/>
      <c r="DB137" s="17"/>
      <c r="DC137" s="17"/>
      <c r="DD137" s="17"/>
      <c r="DE137" s="17"/>
      <c r="DF137" s="17"/>
      <c r="DG137" s="17"/>
      <c r="DH137" s="17"/>
      <c r="DI137" s="17"/>
      <c r="DJ137" s="17"/>
      <c r="DK137" s="17"/>
      <c r="DL137" s="17"/>
      <c r="DM137" s="17"/>
      <c r="DN137" s="17"/>
      <c r="DO137" s="17"/>
      <c r="DP137" s="17"/>
      <c r="DQ137" s="17"/>
      <c r="DR137" s="17"/>
      <c r="DS137" s="17"/>
      <c r="DT137" s="17"/>
      <c r="DU137" s="17"/>
      <c r="DV137" s="17"/>
      <c r="DW137" s="17"/>
      <c r="DX137" s="17"/>
      <c r="DY137" s="17"/>
      <c r="DZ137" s="17"/>
      <c r="EA137" s="17"/>
      <c r="EB137" s="17"/>
      <c r="EC137" s="17"/>
      <c r="ED137" s="17"/>
      <c r="EE137" s="17"/>
      <c r="EF137" s="17"/>
      <c r="EG137" s="17"/>
      <c r="EH137" s="17"/>
      <c r="EI137" s="17"/>
      <c r="EJ137" s="17"/>
      <c r="EK137" s="17"/>
      <c r="EL137" s="17"/>
      <c r="EM137" s="17"/>
      <c r="EN137" s="17"/>
      <c r="EO137" s="17"/>
      <c r="EP137" s="17"/>
      <c r="EQ137" s="17"/>
      <c r="ER137" s="17"/>
      <c r="ES137" s="17"/>
      <c r="ET137" s="17"/>
      <c r="EU137" s="17"/>
      <c r="EV137" s="17"/>
      <c r="EW137" s="17"/>
      <c r="EX137" s="17"/>
      <c r="EY137" s="17"/>
      <c r="EZ137" s="17"/>
      <c r="FA137" s="17"/>
      <c r="FB137" s="17"/>
      <c r="FC137" s="17"/>
      <c r="FD137" s="17"/>
      <c r="FE137" s="17"/>
      <c r="FF137" s="17"/>
      <c r="FG137" s="17"/>
      <c r="FH137" s="17"/>
      <c r="FI137" s="17"/>
      <c r="FJ137" s="17"/>
      <c r="FK137" s="17"/>
      <c r="FL137" s="17"/>
      <c r="FM137" s="17"/>
      <c r="FN137" s="17"/>
      <c r="FO137" s="17"/>
      <c r="FP137" s="17"/>
      <c r="FQ137" s="17"/>
      <c r="FR137" s="17"/>
      <c r="FS137" s="17"/>
      <c r="FT137" s="17"/>
      <c r="FU137" s="17"/>
      <c r="FV137" s="17"/>
      <c r="FW137" s="17"/>
      <c r="FX137" s="17"/>
      <c r="FY137" s="17"/>
      <c r="FZ137" s="17"/>
      <c r="GA137" s="17"/>
      <c r="GB137" s="17"/>
      <c r="GC137" s="17"/>
      <c r="GD137" s="17"/>
      <c r="GE137" s="17"/>
      <c r="GF137" s="17"/>
      <c r="GG137" s="17"/>
      <c r="GH137" s="17"/>
      <c r="GI137" s="17"/>
      <c r="GJ137" s="17"/>
      <c r="GK137" s="17"/>
      <c r="GL137" s="17"/>
      <c r="GM137" s="17"/>
      <c r="GN137" s="17"/>
      <c r="GO137" s="17"/>
      <c r="GP137" s="17"/>
      <c r="GQ137" s="17"/>
      <c r="GR137" s="17"/>
      <c r="GS137" s="17"/>
      <c r="GT137" s="17"/>
      <c r="GU137" s="17"/>
      <c r="GV137" s="17"/>
      <c r="GW137" s="17"/>
      <c r="GX137" s="17"/>
      <c r="GY137" s="17"/>
      <c r="GZ137" s="17"/>
      <c r="HA137" s="17"/>
      <c r="HB137" s="17"/>
      <c r="HC137" s="17"/>
      <c r="HD137" s="17"/>
      <c r="HE137" s="17"/>
      <c r="HF137" s="17"/>
      <c r="HG137" s="17"/>
      <c r="HH137" s="17"/>
      <c r="HI137" s="17"/>
      <c r="HJ137" s="17"/>
      <c r="HK137" s="17"/>
      <c r="HL137" s="17"/>
      <c r="HM137" s="17"/>
      <c r="HN137" s="17"/>
      <c r="HO137" s="17"/>
      <c r="HP137" s="17"/>
      <c r="HQ137" s="17"/>
      <c r="HR137" s="17"/>
      <c r="HS137" s="17"/>
      <c r="HT137" s="17"/>
      <c r="HU137" s="17"/>
      <c r="HV137" s="17"/>
    </row>
    <row r="138" spans="1:230" s="23" customFormat="1" ht="15" customHeight="1">
      <c r="A138" s="42"/>
      <c r="B138" s="17"/>
      <c r="C138" s="80" t="s">
        <v>31</v>
      </c>
      <c r="D138" s="80"/>
      <c r="E138" s="80"/>
      <c r="F138" s="48"/>
      <c r="G138" s="166" t="s">
        <v>458</v>
      </c>
      <c r="H138" s="48"/>
      <c r="I138" s="96" t="str">
        <f>Obliczenia3!C73&amp;" [W]"</f>
        <v>150 [W]</v>
      </c>
      <c r="J138" s="58"/>
      <c r="K138" s="17"/>
      <c r="L138" s="17"/>
      <c r="M138" s="80" t="s">
        <v>532</v>
      </c>
      <c r="N138" s="17"/>
      <c r="O138" s="80"/>
      <c r="P138" s="80"/>
      <c r="Q138" s="280" t="s">
        <v>459</v>
      </c>
      <c r="R138" s="280"/>
      <c r="S138" s="51"/>
      <c r="T138" s="96" t="str">
        <f>Obliczenia3!C75&amp;" [W]"</f>
        <v>75 [W]</v>
      </c>
      <c r="U138" s="22"/>
      <c r="V138" s="22"/>
      <c r="W138" s="22"/>
      <c r="X138" s="22"/>
      <c r="Y138" s="22"/>
      <c r="Z138" s="22"/>
      <c r="AA138" s="22"/>
      <c r="AB138" s="42"/>
      <c r="AC138" s="17"/>
      <c r="AD138" s="17"/>
      <c r="AE138" s="17"/>
      <c r="AF138" s="17"/>
      <c r="AG138" s="17"/>
      <c r="AH138" s="17"/>
      <c r="AI138" s="17"/>
      <c r="AJ138" s="17"/>
      <c r="AK138" s="17"/>
      <c r="AL138" s="17"/>
      <c r="AM138" s="17"/>
      <c r="AN138" s="17"/>
      <c r="AO138" s="17"/>
      <c r="AP138" s="17"/>
      <c r="AQ138" s="17"/>
      <c r="AR138" s="17"/>
      <c r="AS138" s="17"/>
      <c r="AT138" s="17"/>
      <c r="AU138" s="17"/>
      <c r="AV138" s="17"/>
      <c r="AW138" s="17"/>
      <c r="AX138" s="17"/>
      <c r="AY138" s="17"/>
      <c r="AZ138" s="17"/>
      <c r="BA138" s="17"/>
      <c r="BB138" s="17"/>
      <c r="BC138" s="17"/>
      <c r="BD138" s="17"/>
      <c r="BE138" s="17"/>
      <c r="BF138" s="17"/>
      <c r="BG138" s="17"/>
      <c r="BH138" s="17"/>
      <c r="BI138" s="17"/>
      <c r="BJ138" s="17"/>
      <c r="BK138" s="17"/>
      <c r="BL138" s="17"/>
      <c r="BM138" s="17"/>
      <c r="BN138" s="17"/>
      <c r="BO138" s="17"/>
      <c r="BP138" s="17"/>
      <c r="BQ138" s="17"/>
      <c r="BR138" s="17"/>
      <c r="BS138" s="17"/>
      <c r="BT138" s="17"/>
      <c r="BU138" s="17"/>
      <c r="BV138" s="17"/>
      <c r="BW138" s="17"/>
      <c r="BX138" s="17"/>
      <c r="BY138" s="17"/>
      <c r="BZ138" s="17"/>
      <c r="CA138" s="17"/>
      <c r="CB138" s="17"/>
      <c r="CC138" s="17"/>
      <c r="CD138" s="17"/>
      <c r="CE138" s="17"/>
      <c r="CF138" s="17"/>
      <c r="CG138" s="17"/>
      <c r="CH138" s="17"/>
      <c r="CI138" s="17"/>
      <c r="CJ138" s="17"/>
      <c r="CK138" s="17"/>
      <c r="CL138" s="17"/>
      <c r="CM138" s="17"/>
      <c r="CN138" s="17"/>
      <c r="CO138" s="17"/>
      <c r="CP138" s="17"/>
      <c r="CQ138" s="17"/>
      <c r="CR138" s="17"/>
      <c r="CS138" s="17"/>
      <c r="CT138" s="17"/>
      <c r="CU138" s="17"/>
      <c r="CV138" s="17"/>
      <c r="CW138" s="17"/>
      <c r="CX138" s="17"/>
      <c r="CY138" s="17"/>
      <c r="CZ138" s="17"/>
      <c r="DA138" s="17"/>
      <c r="DB138" s="17"/>
      <c r="DC138" s="17"/>
      <c r="DD138" s="17"/>
      <c r="DE138" s="17"/>
      <c r="DF138" s="17"/>
      <c r="DG138" s="17"/>
      <c r="DH138" s="17"/>
      <c r="DI138" s="17"/>
      <c r="DJ138" s="17"/>
      <c r="DK138" s="17"/>
      <c r="DL138" s="17"/>
      <c r="DM138" s="17"/>
      <c r="DN138" s="17"/>
      <c r="DO138" s="17"/>
      <c r="DP138" s="17"/>
      <c r="DQ138" s="17"/>
      <c r="DR138" s="17"/>
      <c r="DS138" s="17"/>
      <c r="DT138" s="17"/>
      <c r="DU138" s="17"/>
      <c r="DV138" s="17"/>
      <c r="DW138" s="17"/>
      <c r="DX138" s="17"/>
      <c r="DY138" s="17"/>
      <c r="DZ138" s="17"/>
      <c r="EA138" s="17"/>
      <c r="EB138" s="17"/>
      <c r="EC138" s="17"/>
      <c r="ED138" s="17"/>
      <c r="EE138" s="17"/>
      <c r="EF138" s="17"/>
      <c r="EG138" s="17"/>
      <c r="EH138" s="17"/>
      <c r="EI138" s="17"/>
      <c r="EJ138" s="17"/>
      <c r="EK138" s="17"/>
      <c r="EL138" s="17"/>
      <c r="EM138" s="17"/>
      <c r="EN138" s="17"/>
      <c r="EO138" s="17"/>
      <c r="EP138" s="17"/>
      <c r="EQ138" s="17"/>
      <c r="ER138" s="17"/>
      <c r="ES138" s="17"/>
      <c r="ET138" s="17"/>
      <c r="EU138" s="17"/>
      <c r="EV138" s="17"/>
      <c r="EW138" s="17"/>
      <c r="EX138" s="17"/>
      <c r="EY138" s="17"/>
      <c r="EZ138" s="17"/>
      <c r="FA138" s="17"/>
      <c r="FB138" s="17"/>
      <c r="FC138" s="17"/>
      <c r="FD138" s="17"/>
      <c r="FE138" s="17"/>
      <c r="FF138" s="17"/>
      <c r="FG138" s="17"/>
      <c r="FH138" s="17"/>
      <c r="FI138" s="17"/>
      <c r="FJ138" s="17"/>
      <c r="FK138" s="17"/>
      <c r="FL138" s="17"/>
      <c r="FM138" s="17"/>
      <c r="FN138" s="17"/>
      <c r="FO138" s="17"/>
      <c r="FP138" s="17"/>
      <c r="FQ138" s="17"/>
      <c r="FR138" s="17"/>
      <c r="FS138" s="17"/>
      <c r="FT138" s="17"/>
      <c r="FU138" s="17"/>
      <c r="FV138" s="17"/>
      <c r="FW138" s="17"/>
      <c r="FX138" s="17"/>
      <c r="FY138" s="17"/>
      <c r="FZ138" s="17"/>
      <c r="GA138" s="17"/>
      <c r="GB138" s="17"/>
      <c r="GC138" s="17"/>
      <c r="GD138" s="17"/>
      <c r="GE138" s="17"/>
      <c r="GF138" s="17"/>
      <c r="GG138" s="17"/>
      <c r="GH138" s="17"/>
      <c r="GI138" s="17"/>
      <c r="GJ138" s="17"/>
      <c r="GK138" s="17"/>
      <c r="GL138" s="17"/>
      <c r="GM138" s="17"/>
      <c r="GN138" s="17"/>
      <c r="GO138" s="17"/>
      <c r="GP138" s="17"/>
      <c r="GQ138" s="17"/>
      <c r="GR138" s="17"/>
      <c r="GS138" s="17"/>
      <c r="GT138" s="17"/>
      <c r="GU138" s="17"/>
      <c r="GV138" s="17"/>
      <c r="GW138" s="17"/>
      <c r="GX138" s="17"/>
      <c r="GY138" s="17"/>
      <c r="GZ138" s="17"/>
      <c r="HA138" s="17"/>
      <c r="HB138" s="17"/>
      <c r="HC138" s="17"/>
      <c r="HD138" s="17"/>
      <c r="HE138" s="17"/>
      <c r="HF138" s="17"/>
      <c r="HG138" s="17"/>
      <c r="HH138" s="17"/>
      <c r="HI138" s="17"/>
      <c r="HJ138" s="17"/>
      <c r="HK138" s="17"/>
      <c r="HL138" s="17"/>
      <c r="HM138" s="17"/>
      <c r="HN138" s="17"/>
      <c r="HO138" s="17"/>
      <c r="HP138" s="17"/>
      <c r="HQ138" s="17"/>
      <c r="HR138" s="17"/>
      <c r="HS138" s="17"/>
      <c r="HT138" s="17"/>
      <c r="HU138" s="17"/>
      <c r="HV138" s="17"/>
    </row>
    <row r="139" spans="1:230" s="23" customFormat="1" ht="15" customHeight="1">
      <c r="A139" s="42"/>
      <c r="B139" s="17"/>
      <c r="C139" s="52"/>
      <c r="D139" s="52"/>
      <c r="E139" s="52"/>
      <c r="F139" s="52"/>
      <c r="G139" s="52"/>
      <c r="H139" s="52"/>
      <c r="I139" s="97"/>
      <c r="J139" s="17"/>
      <c r="K139" s="17"/>
      <c r="L139" s="17"/>
      <c r="M139" s="52"/>
      <c r="N139" s="103"/>
      <c r="O139" s="52"/>
      <c r="P139" s="52"/>
      <c r="Q139" s="52"/>
      <c r="R139" s="52"/>
      <c r="S139" s="52"/>
      <c r="T139" s="142"/>
      <c r="U139" s="142"/>
      <c r="V139" s="22"/>
      <c r="W139" s="22"/>
      <c r="X139" s="22"/>
      <c r="Y139" s="22"/>
      <c r="Z139" s="22"/>
      <c r="AA139" s="22"/>
      <c r="AB139" s="42"/>
      <c r="AC139" s="17"/>
      <c r="AD139" s="17"/>
      <c r="AE139" s="17"/>
      <c r="AF139" s="17"/>
      <c r="AG139" s="17"/>
      <c r="AH139" s="17"/>
      <c r="AI139" s="17"/>
      <c r="AJ139" s="17"/>
      <c r="AK139" s="17"/>
      <c r="AL139" s="17"/>
      <c r="AM139" s="17"/>
      <c r="AN139" s="17"/>
      <c r="AO139" s="17"/>
      <c r="AP139" s="17"/>
      <c r="AQ139" s="17"/>
      <c r="AR139" s="17"/>
      <c r="AS139" s="17"/>
      <c r="AT139" s="17"/>
      <c r="AU139" s="17"/>
      <c r="AV139" s="17"/>
      <c r="AW139" s="17"/>
      <c r="AX139" s="17"/>
      <c r="AY139" s="17"/>
      <c r="AZ139" s="17"/>
      <c r="BA139" s="17"/>
      <c r="BB139" s="17"/>
      <c r="BC139" s="17"/>
      <c r="BD139" s="17"/>
      <c r="BE139" s="17"/>
      <c r="BF139" s="17"/>
      <c r="BG139" s="17"/>
      <c r="BH139" s="17"/>
      <c r="BI139" s="17"/>
      <c r="BJ139" s="17"/>
      <c r="BK139" s="17"/>
      <c r="BL139" s="17"/>
      <c r="BM139" s="17"/>
      <c r="BN139" s="17"/>
      <c r="BO139" s="17"/>
      <c r="BP139" s="17"/>
      <c r="BQ139" s="17"/>
      <c r="BR139" s="17"/>
      <c r="BS139" s="17"/>
      <c r="BT139" s="17"/>
      <c r="BU139" s="17"/>
      <c r="BV139" s="17"/>
      <c r="BW139" s="17"/>
      <c r="BX139" s="17"/>
      <c r="BY139" s="17"/>
      <c r="BZ139" s="17"/>
      <c r="CA139" s="17"/>
      <c r="CB139" s="17"/>
      <c r="CC139" s="17"/>
      <c r="CD139" s="17"/>
      <c r="CE139" s="17"/>
      <c r="CF139" s="17"/>
      <c r="CG139" s="17"/>
      <c r="CH139" s="17"/>
      <c r="CI139" s="17"/>
      <c r="CJ139" s="17"/>
      <c r="CK139" s="17"/>
      <c r="CL139" s="17"/>
      <c r="CM139" s="17"/>
      <c r="CN139" s="17"/>
      <c r="CO139" s="17"/>
      <c r="CP139" s="17"/>
      <c r="CQ139" s="17"/>
      <c r="CR139" s="17"/>
      <c r="CS139" s="17"/>
      <c r="CT139" s="17"/>
      <c r="CU139" s="17"/>
      <c r="CV139" s="17"/>
      <c r="CW139" s="17"/>
      <c r="CX139" s="17"/>
      <c r="CY139" s="17"/>
      <c r="CZ139" s="17"/>
      <c r="DA139" s="17"/>
      <c r="DB139" s="17"/>
      <c r="DC139" s="17"/>
      <c r="DD139" s="17"/>
      <c r="DE139" s="17"/>
      <c r="DF139" s="17"/>
      <c r="DG139" s="17"/>
      <c r="DH139" s="17"/>
      <c r="DI139" s="17"/>
      <c r="DJ139" s="17"/>
      <c r="DK139" s="17"/>
      <c r="DL139" s="17"/>
      <c r="DM139" s="17"/>
      <c r="DN139" s="17"/>
      <c r="DO139" s="17"/>
      <c r="DP139" s="17"/>
      <c r="DQ139" s="17"/>
      <c r="DR139" s="17"/>
      <c r="DS139" s="17"/>
      <c r="DT139" s="17"/>
      <c r="DU139" s="17"/>
      <c r="DV139" s="17"/>
      <c r="DW139" s="17"/>
      <c r="DX139" s="17"/>
      <c r="DY139" s="17"/>
      <c r="DZ139" s="17"/>
      <c r="EA139" s="17"/>
      <c r="EB139" s="17"/>
      <c r="EC139" s="17"/>
      <c r="ED139" s="17"/>
      <c r="EE139" s="17"/>
      <c r="EF139" s="17"/>
      <c r="EG139" s="17"/>
      <c r="EH139" s="17"/>
      <c r="EI139" s="17"/>
      <c r="EJ139" s="17"/>
      <c r="EK139" s="17"/>
      <c r="EL139" s="17"/>
      <c r="EM139" s="17"/>
      <c r="EN139" s="17"/>
      <c r="EO139" s="17"/>
      <c r="EP139" s="17"/>
      <c r="EQ139" s="17"/>
      <c r="ER139" s="17"/>
      <c r="ES139" s="17"/>
      <c r="ET139" s="17"/>
      <c r="EU139" s="17"/>
      <c r="EV139" s="17"/>
      <c r="EW139" s="17"/>
      <c r="EX139" s="17"/>
      <c r="EY139" s="17"/>
      <c r="EZ139" s="17"/>
      <c r="FA139" s="17"/>
      <c r="FB139" s="17"/>
      <c r="FC139" s="17"/>
      <c r="FD139" s="17"/>
      <c r="FE139" s="17"/>
      <c r="FF139" s="17"/>
      <c r="FG139" s="17"/>
      <c r="FH139" s="17"/>
      <c r="FI139" s="17"/>
      <c r="FJ139" s="17"/>
      <c r="FK139" s="17"/>
      <c r="FL139" s="17"/>
      <c r="FM139" s="17"/>
      <c r="FN139" s="17"/>
      <c r="FO139" s="17"/>
      <c r="FP139" s="17"/>
      <c r="FQ139" s="17"/>
      <c r="FR139" s="17"/>
      <c r="FS139" s="17"/>
      <c r="FT139" s="17"/>
      <c r="FU139" s="17"/>
      <c r="FV139" s="17"/>
      <c r="FW139" s="17"/>
      <c r="FX139" s="17"/>
      <c r="FY139" s="17"/>
      <c r="FZ139" s="17"/>
      <c r="GA139" s="17"/>
      <c r="GB139" s="17"/>
      <c r="GC139" s="17"/>
      <c r="GD139" s="17"/>
      <c r="GE139" s="17"/>
      <c r="GF139" s="17"/>
      <c r="GG139" s="17"/>
      <c r="GH139" s="17"/>
      <c r="GI139" s="17"/>
      <c r="GJ139" s="17"/>
      <c r="GK139" s="17"/>
      <c r="GL139" s="17"/>
      <c r="GM139" s="17"/>
      <c r="GN139" s="17"/>
      <c r="GO139" s="17"/>
      <c r="GP139" s="17"/>
      <c r="GQ139" s="17"/>
      <c r="GR139" s="17"/>
      <c r="GS139" s="17"/>
      <c r="GT139" s="17"/>
      <c r="GU139" s="17"/>
      <c r="GV139" s="17"/>
      <c r="GW139" s="17"/>
      <c r="GX139" s="17"/>
      <c r="GY139" s="17"/>
      <c r="GZ139" s="17"/>
      <c r="HA139" s="17"/>
      <c r="HB139" s="17"/>
      <c r="HC139" s="17"/>
      <c r="HD139" s="17"/>
      <c r="HE139" s="17"/>
      <c r="HF139" s="17"/>
      <c r="HG139" s="17"/>
      <c r="HH139" s="17"/>
      <c r="HI139" s="17"/>
      <c r="HJ139" s="17"/>
      <c r="HK139" s="17"/>
      <c r="HL139" s="17"/>
      <c r="HM139" s="17"/>
      <c r="HN139" s="17"/>
      <c r="HO139" s="17"/>
      <c r="HP139" s="17"/>
      <c r="HQ139" s="17"/>
      <c r="HR139" s="17"/>
      <c r="HS139" s="17"/>
      <c r="HT139" s="17"/>
      <c r="HU139" s="17"/>
      <c r="HV139" s="17"/>
    </row>
    <row r="140" spans="1:230" s="23" customFormat="1" ht="15" customHeight="1">
      <c r="A140" s="42"/>
      <c r="B140" s="17"/>
      <c r="C140" s="83"/>
      <c r="D140" s="83"/>
      <c r="E140" s="83"/>
      <c r="F140" s="80"/>
      <c r="G140" s="50"/>
      <c r="H140" s="80"/>
      <c r="I140" s="92"/>
      <c r="J140" s="17"/>
      <c r="K140" s="17"/>
      <c r="L140" s="17"/>
      <c r="M140" s="83"/>
      <c r="N140" s="17"/>
      <c r="O140" s="83"/>
      <c r="P140" s="83"/>
      <c r="Q140" s="80"/>
      <c r="R140" s="50"/>
      <c r="S140" s="48"/>
      <c r="T140" s="22"/>
      <c r="U140" s="22"/>
      <c r="V140" s="22"/>
      <c r="W140" s="22"/>
      <c r="X140" s="22"/>
      <c r="Y140" s="22"/>
      <c r="Z140" s="22"/>
      <c r="AA140" s="22"/>
      <c r="AB140" s="42"/>
      <c r="AC140" s="17"/>
      <c r="AD140" s="17"/>
      <c r="AE140" s="17"/>
      <c r="AF140" s="17"/>
      <c r="AG140" s="17"/>
      <c r="AH140" s="17"/>
      <c r="AI140" s="17"/>
      <c r="AJ140" s="17"/>
      <c r="AK140" s="17"/>
      <c r="AL140" s="17"/>
      <c r="AM140" s="17"/>
      <c r="AN140" s="17"/>
      <c r="AO140" s="17"/>
      <c r="AP140" s="17"/>
      <c r="AQ140" s="17"/>
      <c r="AR140" s="17"/>
      <c r="AS140" s="17"/>
      <c r="AT140" s="17"/>
      <c r="AU140" s="17"/>
      <c r="AV140" s="17"/>
      <c r="AW140" s="17"/>
      <c r="AX140" s="17"/>
      <c r="AY140" s="17"/>
      <c r="AZ140" s="17"/>
      <c r="BA140" s="17"/>
      <c r="BB140" s="17"/>
      <c r="BC140" s="17"/>
      <c r="BD140" s="17"/>
      <c r="BE140" s="17"/>
      <c r="BF140" s="17"/>
      <c r="BG140" s="17"/>
      <c r="BH140" s="17"/>
      <c r="BI140" s="17"/>
      <c r="BJ140" s="17"/>
      <c r="BK140" s="17"/>
      <c r="BL140" s="17"/>
      <c r="BM140" s="17"/>
      <c r="BN140" s="17"/>
      <c r="BO140" s="17"/>
      <c r="BP140" s="17"/>
      <c r="BQ140" s="17"/>
      <c r="BR140" s="17"/>
      <c r="BS140" s="17"/>
      <c r="BT140" s="17"/>
      <c r="BU140" s="17"/>
      <c r="BV140" s="17"/>
      <c r="BW140" s="17"/>
      <c r="BX140" s="17"/>
      <c r="BY140" s="17"/>
      <c r="BZ140" s="17"/>
      <c r="CA140" s="17"/>
      <c r="CB140" s="17"/>
      <c r="CC140" s="17"/>
      <c r="CD140" s="17"/>
      <c r="CE140" s="17"/>
      <c r="CF140" s="17"/>
      <c r="CG140" s="17"/>
      <c r="CH140" s="17"/>
      <c r="CI140" s="17"/>
      <c r="CJ140" s="17"/>
      <c r="CK140" s="17"/>
      <c r="CL140" s="17"/>
      <c r="CM140" s="17"/>
      <c r="CN140" s="17"/>
      <c r="CO140" s="17"/>
      <c r="CP140" s="17"/>
      <c r="CQ140" s="17"/>
      <c r="CR140" s="17"/>
      <c r="CS140" s="17"/>
      <c r="CT140" s="17"/>
      <c r="CU140" s="17"/>
      <c r="CV140" s="17"/>
      <c r="CW140" s="17"/>
      <c r="CX140" s="17"/>
      <c r="CY140" s="17"/>
      <c r="CZ140" s="17"/>
      <c r="DA140" s="17"/>
      <c r="DB140" s="17"/>
      <c r="DC140" s="17"/>
      <c r="DD140" s="17"/>
      <c r="DE140" s="17"/>
      <c r="DF140" s="17"/>
      <c r="DG140" s="17"/>
      <c r="DH140" s="17"/>
      <c r="DI140" s="17"/>
      <c r="DJ140" s="17"/>
      <c r="DK140" s="17"/>
      <c r="DL140" s="17"/>
      <c r="DM140" s="17"/>
      <c r="DN140" s="17"/>
      <c r="DO140" s="17"/>
      <c r="DP140" s="17"/>
      <c r="DQ140" s="17"/>
      <c r="DR140" s="17"/>
      <c r="DS140" s="17"/>
      <c r="DT140" s="17"/>
      <c r="DU140" s="17"/>
      <c r="DV140" s="17"/>
      <c r="DW140" s="17"/>
      <c r="DX140" s="17"/>
      <c r="DY140" s="17"/>
      <c r="DZ140" s="17"/>
      <c r="EA140" s="17"/>
      <c r="EB140" s="17"/>
      <c r="EC140" s="17"/>
      <c r="ED140" s="17"/>
      <c r="EE140" s="17"/>
      <c r="EF140" s="17"/>
      <c r="EG140" s="17"/>
      <c r="EH140" s="17"/>
      <c r="EI140" s="17"/>
      <c r="EJ140" s="17"/>
      <c r="EK140" s="17"/>
      <c r="EL140" s="17"/>
      <c r="EM140" s="17"/>
      <c r="EN140" s="17"/>
      <c r="EO140" s="17"/>
      <c r="EP140" s="17"/>
      <c r="EQ140" s="17"/>
      <c r="ER140" s="17"/>
      <c r="ES140" s="17"/>
      <c r="ET140" s="17"/>
      <c r="EU140" s="17"/>
      <c r="EV140" s="17"/>
      <c r="EW140" s="17"/>
      <c r="EX140" s="17"/>
      <c r="EY140" s="17"/>
      <c r="EZ140" s="17"/>
      <c r="FA140" s="17"/>
      <c r="FB140" s="17"/>
      <c r="FC140" s="17"/>
      <c r="FD140" s="17"/>
      <c r="FE140" s="17"/>
      <c r="FF140" s="17"/>
      <c r="FG140" s="17"/>
      <c r="FH140" s="17"/>
      <c r="FI140" s="17"/>
      <c r="FJ140" s="17"/>
      <c r="FK140" s="17"/>
      <c r="FL140" s="17"/>
      <c r="FM140" s="17"/>
      <c r="FN140" s="17"/>
      <c r="FO140" s="17"/>
      <c r="FP140" s="17"/>
      <c r="FQ140" s="17"/>
      <c r="FR140" s="17"/>
      <c r="FS140" s="17"/>
      <c r="FT140" s="17"/>
      <c r="FU140" s="17"/>
      <c r="FV140" s="17"/>
      <c r="FW140" s="17"/>
      <c r="FX140" s="17"/>
      <c r="FY140" s="17"/>
      <c r="FZ140" s="17"/>
      <c r="GA140" s="17"/>
      <c r="GB140" s="17"/>
      <c r="GC140" s="17"/>
      <c r="GD140" s="17"/>
      <c r="GE140" s="17"/>
      <c r="GF140" s="17"/>
      <c r="GG140" s="17"/>
      <c r="GH140" s="17"/>
      <c r="GI140" s="17"/>
      <c r="GJ140" s="17"/>
      <c r="GK140" s="17"/>
      <c r="GL140" s="17"/>
      <c r="GM140" s="17"/>
      <c r="GN140" s="17"/>
      <c r="GO140" s="17"/>
      <c r="GP140" s="17"/>
      <c r="GQ140" s="17"/>
      <c r="GR140" s="17"/>
      <c r="GS140" s="17"/>
      <c r="GT140" s="17"/>
      <c r="GU140" s="17"/>
      <c r="GV140" s="17"/>
      <c r="GW140" s="17"/>
      <c r="GX140" s="17"/>
      <c r="GY140" s="17"/>
      <c r="GZ140" s="17"/>
      <c r="HA140" s="17"/>
      <c r="HB140" s="17"/>
      <c r="HC140" s="17"/>
      <c r="HD140" s="17"/>
      <c r="HE140" s="17"/>
      <c r="HF140" s="17"/>
      <c r="HG140" s="17"/>
      <c r="HH140" s="17"/>
      <c r="HI140" s="17"/>
      <c r="HJ140" s="17"/>
      <c r="HK140" s="17"/>
      <c r="HL140" s="17"/>
      <c r="HM140" s="17"/>
      <c r="HN140" s="17"/>
      <c r="HO140" s="17"/>
      <c r="HP140" s="17"/>
      <c r="HQ140" s="17"/>
      <c r="HR140" s="17"/>
      <c r="HS140" s="17"/>
      <c r="HT140" s="17"/>
      <c r="HU140" s="17"/>
      <c r="HV140" s="17"/>
    </row>
    <row r="141" spans="1:230" s="23" customFormat="1" ht="15" customHeight="1">
      <c r="A141" s="42"/>
      <c r="B141" s="17"/>
      <c r="C141" s="80" t="s">
        <v>32</v>
      </c>
      <c r="D141" s="80"/>
      <c r="E141" s="80"/>
      <c r="F141" s="48"/>
      <c r="G141" s="166" t="s">
        <v>458</v>
      </c>
      <c r="H141" s="80"/>
      <c r="I141" s="96" t="str">
        <f>Obliczenia3!C74&amp;" [W]"</f>
        <v>25 [W]</v>
      </c>
      <c r="J141" s="17"/>
      <c r="K141" s="17"/>
      <c r="L141" s="17"/>
      <c r="M141" s="80" t="s">
        <v>26</v>
      </c>
      <c r="N141" s="17"/>
      <c r="O141" s="80"/>
      <c r="P141" s="80"/>
      <c r="Q141" s="280" t="s">
        <v>458</v>
      </c>
      <c r="R141" s="280"/>
      <c r="S141" s="51"/>
      <c r="T141" s="96" t="str">
        <f>Obliczenia3!C77&amp;" [W]"</f>
        <v>150 [W]</v>
      </c>
      <c r="U141" s="22"/>
      <c r="V141" s="22"/>
      <c r="W141" s="22"/>
      <c r="X141" s="22"/>
      <c r="Y141" s="22"/>
      <c r="Z141" s="22"/>
      <c r="AA141" s="22"/>
      <c r="AB141" s="42"/>
      <c r="AC141" s="17"/>
      <c r="AD141" s="17"/>
      <c r="AE141" s="17"/>
      <c r="AF141" s="17"/>
      <c r="AG141" s="17"/>
      <c r="AH141" s="17"/>
      <c r="AI141" s="17"/>
      <c r="AJ141" s="17"/>
      <c r="AK141" s="17"/>
      <c r="AL141" s="17"/>
      <c r="AM141" s="17"/>
      <c r="AN141" s="17"/>
      <c r="AO141" s="17"/>
      <c r="AP141" s="17"/>
      <c r="AQ141" s="17"/>
      <c r="AR141" s="17"/>
      <c r="AS141" s="17"/>
      <c r="AT141" s="17"/>
      <c r="AU141" s="17"/>
      <c r="AV141" s="17"/>
      <c r="AW141" s="17"/>
      <c r="AX141" s="17"/>
      <c r="AY141" s="17"/>
      <c r="AZ141" s="17"/>
      <c r="BA141" s="17"/>
      <c r="BB141" s="17"/>
      <c r="BC141" s="17"/>
      <c r="BD141" s="17"/>
      <c r="BE141" s="17"/>
      <c r="BF141" s="17"/>
      <c r="BG141" s="17"/>
      <c r="BH141" s="17"/>
      <c r="BI141" s="17"/>
      <c r="BJ141" s="17"/>
      <c r="BK141" s="17"/>
      <c r="BL141" s="17"/>
      <c r="BM141" s="17"/>
      <c r="BN141" s="17"/>
      <c r="BO141" s="17"/>
      <c r="BP141" s="17"/>
      <c r="BQ141" s="17"/>
      <c r="BR141" s="17"/>
      <c r="BS141" s="17"/>
      <c r="BT141" s="17"/>
      <c r="BU141" s="17"/>
      <c r="BV141" s="17"/>
      <c r="BW141" s="17"/>
      <c r="BX141" s="17"/>
      <c r="BY141" s="17"/>
      <c r="BZ141" s="17"/>
      <c r="CA141" s="17"/>
      <c r="CB141" s="17"/>
      <c r="CC141" s="17"/>
      <c r="CD141" s="17"/>
      <c r="CE141" s="17"/>
      <c r="CF141" s="17"/>
      <c r="CG141" s="17"/>
      <c r="CH141" s="17"/>
      <c r="CI141" s="17"/>
      <c r="CJ141" s="17"/>
      <c r="CK141" s="17"/>
      <c r="CL141" s="17"/>
      <c r="CM141" s="17"/>
      <c r="CN141" s="17"/>
      <c r="CO141" s="17"/>
      <c r="CP141" s="17"/>
      <c r="CQ141" s="17"/>
      <c r="CR141" s="17"/>
      <c r="CS141" s="17"/>
      <c r="CT141" s="17"/>
      <c r="CU141" s="17"/>
      <c r="CV141" s="17"/>
      <c r="CW141" s="17"/>
      <c r="CX141" s="17"/>
      <c r="CY141" s="17"/>
      <c r="CZ141" s="17"/>
      <c r="DA141" s="17"/>
      <c r="DB141" s="17"/>
      <c r="DC141" s="17"/>
      <c r="DD141" s="17"/>
      <c r="DE141" s="17"/>
      <c r="DF141" s="17"/>
      <c r="DG141" s="17"/>
      <c r="DH141" s="17"/>
      <c r="DI141" s="17"/>
      <c r="DJ141" s="17"/>
      <c r="DK141" s="17"/>
      <c r="DL141" s="17"/>
      <c r="DM141" s="17"/>
      <c r="DN141" s="17"/>
      <c r="DO141" s="17"/>
      <c r="DP141" s="17"/>
      <c r="DQ141" s="17"/>
      <c r="DR141" s="17"/>
      <c r="DS141" s="17"/>
      <c r="DT141" s="17"/>
      <c r="DU141" s="17"/>
      <c r="DV141" s="17"/>
      <c r="DW141" s="17"/>
      <c r="DX141" s="17"/>
      <c r="DY141" s="17"/>
      <c r="DZ141" s="17"/>
      <c r="EA141" s="17"/>
      <c r="EB141" s="17"/>
      <c r="EC141" s="17"/>
      <c r="ED141" s="17"/>
      <c r="EE141" s="17"/>
      <c r="EF141" s="17"/>
      <c r="EG141" s="17"/>
      <c r="EH141" s="17"/>
      <c r="EI141" s="17"/>
      <c r="EJ141" s="17"/>
      <c r="EK141" s="17"/>
      <c r="EL141" s="17"/>
      <c r="EM141" s="17"/>
      <c r="EN141" s="17"/>
      <c r="EO141" s="17"/>
      <c r="EP141" s="17"/>
      <c r="EQ141" s="17"/>
      <c r="ER141" s="17"/>
      <c r="ES141" s="17"/>
      <c r="ET141" s="17"/>
      <c r="EU141" s="17"/>
      <c r="EV141" s="17"/>
      <c r="EW141" s="17"/>
      <c r="EX141" s="17"/>
      <c r="EY141" s="17"/>
      <c r="EZ141" s="17"/>
      <c r="FA141" s="17"/>
      <c r="FB141" s="17"/>
      <c r="FC141" s="17"/>
      <c r="FD141" s="17"/>
      <c r="FE141" s="17"/>
      <c r="FF141" s="17"/>
      <c r="FG141" s="17"/>
      <c r="FH141" s="17"/>
      <c r="FI141" s="17"/>
      <c r="FJ141" s="17"/>
      <c r="FK141" s="17"/>
      <c r="FL141" s="17"/>
      <c r="FM141" s="17"/>
      <c r="FN141" s="17"/>
      <c r="FO141" s="17"/>
      <c r="FP141" s="17"/>
      <c r="FQ141" s="17"/>
      <c r="FR141" s="17"/>
      <c r="FS141" s="17"/>
      <c r="FT141" s="17"/>
      <c r="FU141" s="17"/>
      <c r="FV141" s="17"/>
      <c r="FW141" s="17"/>
      <c r="FX141" s="17"/>
      <c r="FY141" s="17"/>
      <c r="FZ141" s="17"/>
      <c r="GA141" s="17"/>
      <c r="GB141" s="17"/>
      <c r="GC141" s="17"/>
      <c r="GD141" s="17"/>
      <c r="GE141" s="17"/>
      <c r="GF141" s="17"/>
      <c r="GG141" s="17"/>
      <c r="GH141" s="17"/>
      <c r="GI141" s="17"/>
      <c r="GJ141" s="17"/>
      <c r="GK141" s="17"/>
      <c r="GL141" s="17"/>
      <c r="GM141" s="17"/>
      <c r="GN141" s="17"/>
      <c r="GO141" s="17"/>
      <c r="GP141" s="17"/>
      <c r="GQ141" s="17"/>
      <c r="GR141" s="17"/>
      <c r="GS141" s="17"/>
      <c r="GT141" s="17"/>
      <c r="GU141" s="17"/>
      <c r="GV141" s="17"/>
      <c r="GW141" s="17"/>
      <c r="GX141" s="17"/>
      <c r="GY141" s="17"/>
      <c r="GZ141" s="17"/>
      <c r="HA141" s="17"/>
      <c r="HB141" s="17"/>
      <c r="HC141" s="17"/>
      <c r="HD141" s="17"/>
      <c r="HE141" s="17"/>
      <c r="HF141" s="17"/>
      <c r="HG141" s="17"/>
      <c r="HH141" s="17"/>
      <c r="HI141" s="17"/>
      <c r="HJ141" s="17"/>
      <c r="HK141" s="17"/>
      <c r="HL141" s="17"/>
      <c r="HM141" s="17"/>
      <c r="HN141" s="17"/>
      <c r="HO141" s="17"/>
      <c r="HP141" s="17"/>
      <c r="HQ141" s="17"/>
      <c r="HR141" s="17"/>
      <c r="HS141" s="17"/>
      <c r="HT141" s="17"/>
      <c r="HU141" s="17"/>
      <c r="HV141" s="17"/>
    </row>
    <row r="142" spans="1:230" s="23" customFormat="1" ht="15" customHeight="1">
      <c r="A142" s="42"/>
      <c r="B142" s="17"/>
      <c r="C142" s="52"/>
      <c r="D142" s="52"/>
      <c r="E142" s="52"/>
      <c r="F142" s="52"/>
      <c r="G142" s="52"/>
      <c r="H142" s="52"/>
      <c r="I142" s="97"/>
      <c r="J142" s="17"/>
      <c r="K142" s="17"/>
      <c r="L142" s="17"/>
      <c r="M142" s="52"/>
      <c r="N142" s="103"/>
      <c r="O142" s="52"/>
      <c r="P142" s="52"/>
      <c r="Q142" s="52"/>
      <c r="R142" s="52"/>
      <c r="S142" s="52"/>
      <c r="T142" s="142"/>
      <c r="U142" s="142"/>
      <c r="V142" s="22"/>
      <c r="W142" s="22"/>
      <c r="X142" s="22"/>
      <c r="Y142" s="22"/>
      <c r="Z142" s="22"/>
      <c r="AA142" s="22"/>
      <c r="AB142" s="42"/>
      <c r="AC142" s="17"/>
      <c r="AD142" s="17"/>
      <c r="AE142" s="17"/>
      <c r="AF142" s="17"/>
      <c r="AG142" s="17"/>
      <c r="AH142" s="17"/>
      <c r="AI142" s="17"/>
      <c r="AJ142" s="17"/>
      <c r="AK142" s="17"/>
      <c r="AL142" s="17"/>
      <c r="AM142" s="17"/>
      <c r="AN142" s="17"/>
      <c r="AO142" s="17"/>
      <c r="AP142" s="17"/>
      <c r="AQ142" s="17"/>
      <c r="AR142" s="17"/>
      <c r="AS142" s="17"/>
      <c r="AT142" s="17"/>
      <c r="AU142" s="17"/>
      <c r="AV142" s="17"/>
      <c r="AW142" s="17"/>
      <c r="AX142" s="17"/>
      <c r="AY142" s="17"/>
      <c r="AZ142" s="17"/>
      <c r="BA142" s="17"/>
      <c r="BB142" s="17"/>
      <c r="BC142" s="17"/>
      <c r="BD142" s="17"/>
      <c r="BE142" s="17"/>
      <c r="BF142" s="17"/>
      <c r="BG142" s="17"/>
      <c r="BH142" s="17"/>
      <c r="BI142" s="17"/>
      <c r="BJ142" s="17"/>
      <c r="BK142" s="17"/>
      <c r="BL142" s="17"/>
      <c r="BM142" s="17"/>
      <c r="BN142" s="17"/>
      <c r="BO142" s="17"/>
      <c r="BP142" s="17"/>
      <c r="BQ142" s="17"/>
      <c r="BR142" s="17"/>
      <c r="BS142" s="17"/>
      <c r="BT142" s="17"/>
      <c r="BU142" s="17"/>
      <c r="BV142" s="17"/>
      <c r="BW142" s="17"/>
      <c r="BX142" s="17"/>
      <c r="BY142" s="17"/>
      <c r="BZ142" s="17"/>
      <c r="CA142" s="17"/>
      <c r="CB142" s="17"/>
      <c r="CC142" s="17"/>
      <c r="CD142" s="17"/>
      <c r="CE142" s="17"/>
      <c r="CF142" s="17"/>
      <c r="CG142" s="17"/>
      <c r="CH142" s="17"/>
      <c r="CI142" s="17"/>
      <c r="CJ142" s="17"/>
      <c r="CK142" s="17"/>
      <c r="CL142" s="17"/>
      <c r="CM142" s="17"/>
      <c r="CN142" s="17"/>
      <c r="CO142" s="17"/>
      <c r="CP142" s="17"/>
      <c r="CQ142" s="17"/>
      <c r="CR142" s="17"/>
      <c r="CS142" s="17"/>
      <c r="CT142" s="17"/>
      <c r="CU142" s="17"/>
      <c r="CV142" s="17"/>
      <c r="CW142" s="17"/>
      <c r="CX142" s="17"/>
      <c r="CY142" s="17"/>
      <c r="CZ142" s="17"/>
      <c r="DA142" s="17"/>
      <c r="DB142" s="17"/>
      <c r="DC142" s="17"/>
      <c r="DD142" s="17"/>
      <c r="DE142" s="17"/>
      <c r="DF142" s="17"/>
      <c r="DG142" s="17"/>
      <c r="DH142" s="17"/>
      <c r="DI142" s="17"/>
      <c r="DJ142" s="17"/>
      <c r="DK142" s="17"/>
      <c r="DL142" s="17"/>
      <c r="DM142" s="17"/>
      <c r="DN142" s="17"/>
      <c r="DO142" s="17"/>
      <c r="DP142" s="17"/>
      <c r="DQ142" s="17"/>
      <c r="DR142" s="17"/>
      <c r="DS142" s="17"/>
      <c r="DT142" s="17"/>
      <c r="DU142" s="17"/>
      <c r="DV142" s="17"/>
      <c r="DW142" s="17"/>
      <c r="DX142" s="17"/>
      <c r="DY142" s="17"/>
      <c r="DZ142" s="17"/>
      <c r="EA142" s="17"/>
      <c r="EB142" s="17"/>
      <c r="EC142" s="17"/>
      <c r="ED142" s="17"/>
      <c r="EE142" s="17"/>
      <c r="EF142" s="17"/>
      <c r="EG142" s="17"/>
      <c r="EH142" s="17"/>
      <c r="EI142" s="17"/>
      <c r="EJ142" s="17"/>
      <c r="EK142" s="17"/>
      <c r="EL142" s="17"/>
      <c r="EM142" s="17"/>
      <c r="EN142" s="17"/>
      <c r="EO142" s="17"/>
      <c r="EP142" s="17"/>
      <c r="EQ142" s="17"/>
      <c r="ER142" s="17"/>
      <c r="ES142" s="17"/>
      <c r="ET142" s="17"/>
      <c r="EU142" s="17"/>
      <c r="EV142" s="17"/>
      <c r="EW142" s="17"/>
      <c r="EX142" s="17"/>
      <c r="EY142" s="17"/>
      <c r="EZ142" s="17"/>
      <c r="FA142" s="17"/>
      <c r="FB142" s="17"/>
      <c r="FC142" s="17"/>
      <c r="FD142" s="17"/>
      <c r="FE142" s="17"/>
      <c r="FF142" s="17"/>
      <c r="FG142" s="17"/>
      <c r="FH142" s="17"/>
      <c r="FI142" s="17"/>
      <c r="FJ142" s="17"/>
      <c r="FK142" s="17"/>
      <c r="FL142" s="17"/>
      <c r="FM142" s="17"/>
      <c r="FN142" s="17"/>
      <c r="FO142" s="17"/>
      <c r="FP142" s="17"/>
      <c r="FQ142" s="17"/>
      <c r="FR142" s="17"/>
      <c r="FS142" s="17"/>
      <c r="FT142" s="17"/>
      <c r="FU142" s="17"/>
      <c r="FV142" s="17"/>
      <c r="FW142" s="17"/>
      <c r="FX142" s="17"/>
      <c r="FY142" s="17"/>
      <c r="FZ142" s="17"/>
      <c r="GA142" s="17"/>
      <c r="GB142" s="17"/>
      <c r="GC142" s="17"/>
      <c r="GD142" s="17"/>
      <c r="GE142" s="17"/>
      <c r="GF142" s="17"/>
      <c r="GG142" s="17"/>
      <c r="GH142" s="17"/>
      <c r="GI142" s="17"/>
      <c r="GJ142" s="17"/>
      <c r="GK142" s="17"/>
      <c r="GL142" s="17"/>
      <c r="GM142" s="17"/>
      <c r="GN142" s="17"/>
      <c r="GO142" s="17"/>
      <c r="GP142" s="17"/>
      <c r="GQ142" s="17"/>
      <c r="GR142" s="17"/>
      <c r="GS142" s="17"/>
      <c r="GT142" s="17"/>
      <c r="GU142" s="17"/>
      <c r="GV142" s="17"/>
      <c r="GW142" s="17"/>
      <c r="GX142" s="17"/>
      <c r="GY142" s="17"/>
      <c r="GZ142" s="17"/>
      <c r="HA142" s="17"/>
      <c r="HB142" s="17"/>
      <c r="HC142" s="17"/>
      <c r="HD142" s="17"/>
      <c r="HE142" s="17"/>
      <c r="HF142" s="17"/>
      <c r="HG142" s="17"/>
      <c r="HH142" s="17"/>
      <c r="HI142" s="17"/>
      <c r="HJ142" s="17"/>
      <c r="HK142" s="17"/>
      <c r="HL142" s="17"/>
      <c r="HM142" s="17"/>
      <c r="HN142" s="17"/>
      <c r="HO142" s="17"/>
      <c r="HP142" s="17"/>
      <c r="HQ142" s="17"/>
      <c r="HR142" s="17"/>
      <c r="HS142" s="17"/>
      <c r="HT142" s="17"/>
      <c r="HU142" s="17"/>
      <c r="HV142" s="17"/>
    </row>
    <row r="143" spans="1:230" s="23" customFormat="1" ht="15" customHeight="1">
      <c r="A143" s="42"/>
      <c r="B143" s="17"/>
      <c r="C143" s="83"/>
      <c r="D143" s="83"/>
      <c r="E143" s="83"/>
      <c r="F143" s="80"/>
      <c r="G143" s="48"/>
      <c r="H143" s="80"/>
      <c r="I143" s="92"/>
      <c r="J143" s="17"/>
      <c r="K143" s="17"/>
      <c r="L143" s="17"/>
      <c r="M143" s="83"/>
      <c r="N143" s="17"/>
      <c r="O143" s="83"/>
      <c r="P143" s="83"/>
      <c r="Q143" s="80"/>
      <c r="R143" s="48"/>
      <c r="S143" s="48"/>
      <c r="T143" s="22"/>
      <c r="U143" s="22"/>
      <c r="V143" s="22"/>
      <c r="W143" s="22"/>
      <c r="X143" s="22"/>
      <c r="Y143" s="22"/>
      <c r="Z143" s="22"/>
      <c r="AA143" s="22"/>
      <c r="AB143" s="42"/>
      <c r="AC143" s="17"/>
      <c r="AD143" s="17"/>
      <c r="AE143" s="17"/>
      <c r="AF143" s="17"/>
      <c r="AG143" s="17"/>
      <c r="AH143" s="17"/>
      <c r="AI143" s="17"/>
      <c r="AJ143" s="17"/>
      <c r="AK143" s="17"/>
      <c r="AL143" s="17"/>
      <c r="AM143" s="17"/>
      <c r="AN143" s="17"/>
      <c r="AO143" s="17"/>
      <c r="AP143" s="17"/>
      <c r="AQ143" s="17"/>
      <c r="AR143" s="17"/>
      <c r="AS143" s="17"/>
      <c r="AT143" s="17"/>
      <c r="AU143" s="17"/>
      <c r="AV143" s="17"/>
      <c r="AW143" s="17"/>
      <c r="AX143" s="17"/>
      <c r="AY143" s="17"/>
      <c r="AZ143" s="17"/>
      <c r="BA143" s="17"/>
      <c r="BB143" s="17"/>
      <c r="BC143" s="17"/>
      <c r="BD143" s="17"/>
      <c r="BE143" s="17"/>
      <c r="BF143" s="17"/>
      <c r="BG143" s="17"/>
      <c r="BH143" s="17"/>
      <c r="BI143" s="17"/>
      <c r="BJ143" s="17"/>
      <c r="BK143" s="17"/>
      <c r="BL143" s="17"/>
      <c r="BM143" s="17"/>
      <c r="BN143" s="17"/>
      <c r="BO143" s="17"/>
      <c r="BP143" s="17"/>
      <c r="BQ143" s="17"/>
      <c r="BR143" s="17"/>
      <c r="BS143" s="17"/>
      <c r="BT143" s="17"/>
      <c r="BU143" s="17"/>
      <c r="BV143" s="17"/>
      <c r="BW143" s="17"/>
      <c r="BX143" s="17"/>
      <c r="BY143" s="17"/>
      <c r="BZ143" s="17"/>
      <c r="CA143" s="17"/>
      <c r="CB143" s="17"/>
      <c r="CC143" s="17"/>
      <c r="CD143" s="17"/>
      <c r="CE143" s="17"/>
      <c r="CF143" s="17"/>
      <c r="CG143" s="17"/>
      <c r="CH143" s="17"/>
      <c r="CI143" s="17"/>
      <c r="CJ143" s="17"/>
      <c r="CK143" s="17"/>
      <c r="CL143" s="17"/>
      <c r="CM143" s="17"/>
      <c r="CN143" s="17"/>
      <c r="CO143" s="17"/>
      <c r="CP143" s="17"/>
      <c r="CQ143" s="17"/>
      <c r="CR143" s="17"/>
      <c r="CS143" s="17"/>
      <c r="CT143" s="17"/>
      <c r="CU143" s="17"/>
      <c r="CV143" s="17"/>
      <c r="CW143" s="17"/>
      <c r="CX143" s="17"/>
      <c r="CY143" s="17"/>
      <c r="CZ143" s="17"/>
      <c r="DA143" s="17"/>
      <c r="DB143" s="17"/>
      <c r="DC143" s="17"/>
      <c r="DD143" s="17"/>
      <c r="DE143" s="17"/>
      <c r="DF143" s="17"/>
      <c r="DG143" s="17"/>
      <c r="DH143" s="17"/>
      <c r="DI143" s="17"/>
      <c r="DJ143" s="17"/>
      <c r="DK143" s="17"/>
      <c r="DL143" s="17"/>
      <c r="DM143" s="17"/>
      <c r="DN143" s="17"/>
      <c r="DO143" s="17"/>
      <c r="DP143" s="17"/>
      <c r="DQ143" s="17"/>
      <c r="DR143" s="17"/>
      <c r="DS143" s="17"/>
      <c r="DT143" s="17"/>
      <c r="DU143" s="17"/>
      <c r="DV143" s="17"/>
      <c r="DW143" s="17"/>
      <c r="DX143" s="17"/>
      <c r="DY143" s="17"/>
      <c r="DZ143" s="17"/>
      <c r="EA143" s="17"/>
      <c r="EB143" s="17"/>
      <c r="EC143" s="17"/>
      <c r="ED143" s="17"/>
      <c r="EE143" s="17"/>
      <c r="EF143" s="17"/>
      <c r="EG143" s="17"/>
      <c r="EH143" s="17"/>
      <c r="EI143" s="17"/>
      <c r="EJ143" s="17"/>
      <c r="EK143" s="17"/>
      <c r="EL143" s="17"/>
      <c r="EM143" s="17"/>
      <c r="EN143" s="17"/>
      <c r="EO143" s="17"/>
      <c r="EP143" s="17"/>
      <c r="EQ143" s="17"/>
      <c r="ER143" s="17"/>
      <c r="ES143" s="17"/>
      <c r="ET143" s="17"/>
      <c r="EU143" s="17"/>
      <c r="EV143" s="17"/>
      <c r="EW143" s="17"/>
      <c r="EX143" s="17"/>
      <c r="EY143" s="17"/>
      <c r="EZ143" s="17"/>
      <c r="FA143" s="17"/>
      <c r="FB143" s="17"/>
      <c r="FC143" s="17"/>
      <c r="FD143" s="17"/>
      <c r="FE143" s="17"/>
      <c r="FF143" s="17"/>
      <c r="FG143" s="17"/>
      <c r="FH143" s="17"/>
      <c r="FI143" s="17"/>
      <c r="FJ143" s="17"/>
      <c r="FK143" s="17"/>
      <c r="FL143" s="17"/>
      <c r="FM143" s="17"/>
      <c r="FN143" s="17"/>
      <c r="FO143" s="17"/>
      <c r="FP143" s="17"/>
      <c r="FQ143" s="17"/>
      <c r="FR143" s="17"/>
      <c r="FS143" s="17"/>
      <c r="FT143" s="17"/>
      <c r="FU143" s="17"/>
      <c r="FV143" s="17"/>
      <c r="FW143" s="17"/>
      <c r="FX143" s="17"/>
      <c r="FY143" s="17"/>
      <c r="FZ143" s="17"/>
      <c r="GA143" s="17"/>
      <c r="GB143" s="17"/>
      <c r="GC143" s="17"/>
      <c r="GD143" s="17"/>
      <c r="GE143" s="17"/>
      <c r="GF143" s="17"/>
      <c r="GG143" s="17"/>
      <c r="GH143" s="17"/>
      <c r="GI143" s="17"/>
      <c r="GJ143" s="17"/>
      <c r="GK143" s="17"/>
      <c r="GL143" s="17"/>
      <c r="GM143" s="17"/>
      <c r="GN143" s="17"/>
      <c r="GO143" s="17"/>
      <c r="GP143" s="17"/>
      <c r="GQ143" s="17"/>
      <c r="GR143" s="17"/>
      <c r="GS143" s="17"/>
      <c r="GT143" s="17"/>
      <c r="GU143" s="17"/>
      <c r="GV143" s="17"/>
      <c r="GW143" s="17"/>
      <c r="GX143" s="17"/>
      <c r="GY143" s="17"/>
      <c r="GZ143" s="17"/>
      <c r="HA143" s="17"/>
      <c r="HB143" s="17"/>
      <c r="HC143" s="17"/>
      <c r="HD143" s="17"/>
      <c r="HE143" s="17"/>
      <c r="HF143" s="17"/>
      <c r="HG143" s="17"/>
      <c r="HH143" s="17"/>
      <c r="HI143" s="17"/>
      <c r="HJ143" s="17"/>
      <c r="HK143" s="17"/>
      <c r="HL143" s="17"/>
      <c r="HM143" s="17"/>
      <c r="HN143" s="17"/>
      <c r="HO143" s="17"/>
      <c r="HP143" s="17"/>
      <c r="HQ143" s="17"/>
      <c r="HR143" s="17"/>
      <c r="HS143" s="17"/>
      <c r="HT143" s="17"/>
      <c r="HU143" s="17"/>
      <c r="HV143" s="17"/>
    </row>
    <row r="144" spans="1:230" s="23" customFormat="1" ht="15" customHeight="1">
      <c r="A144" s="42"/>
      <c r="B144" s="17"/>
      <c r="C144" s="80" t="s">
        <v>34</v>
      </c>
      <c r="D144" s="80"/>
      <c r="E144" s="80"/>
      <c r="F144" s="80"/>
      <c r="G144" s="166" t="s">
        <v>459</v>
      </c>
      <c r="H144" s="80"/>
      <c r="I144" s="96" t="str">
        <f>Obliczenia3!C76&amp;" [W]"</f>
        <v>175 [W]</v>
      </c>
      <c r="J144" s="17"/>
      <c r="K144" s="17"/>
      <c r="L144" s="17"/>
      <c r="M144" s="80" t="s">
        <v>28</v>
      </c>
      <c r="N144" s="17"/>
      <c r="O144" s="80"/>
      <c r="P144" s="80"/>
      <c r="Q144" s="280">
        <v>2</v>
      </c>
      <c r="R144" s="280"/>
      <c r="S144" s="51"/>
      <c r="T144" s="96" t="str">
        <f>Obliczenia3!F82&amp;" [W/os]"</f>
        <v>115 [W/os]</v>
      </c>
      <c r="U144" s="22"/>
      <c r="V144" s="22"/>
      <c r="W144" s="22"/>
      <c r="X144" s="22"/>
      <c r="Y144" s="22"/>
      <c r="Z144" s="22"/>
      <c r="AA144" s="22"/>
      <c r="AB144" s="42"/>
      <c r="AC144" s="17"/>
      <c r="AD144" s="17"/>
      <c r="AE144" s="17"/>
      <c r="AF144" s="17"/>
      <c r="AG144" s="17"/>
      <c r="AH144" s="17"/>
      <c r="AI144" s="17"/>
      <c r="AJ144" s="17"/>
      <c r="AK144" s="17"/>
      <c r="AL144" s="17"/>
      <c r="AM144" s="17"/>
      <c r="AN144" s="17"/>
      <c r="AO144" s="17"/>
      <c r="AP144" s="17"/>
      <c r="AQ144" s="17"/>
      <c r="AR144" s="17"/>
      <c r="AS144" s="17"/>
      <c r="AT144" s="17"/>
      <c r="AU144" s="17"/>
      <c r="AV144" s="17"/>
      <c r="AW144" s="17"/>
      <c r="AX144" s="17"/>
      <c r="AY144" s="17"/>
      <c r="AZ144" s="17"/>
      <c r="BA144" s="17"/>
      <c r="BB144" s="17"/>
      <c r="BC144" s="17"/>
      <c r="BD144" s="17"/>
      <c r="BE144" s="17"/>
      <c r="BF144" s="17"/>
      <c r="BG144" s="17"/>
      <c r="BH144" s="17"/>
      <c r="BI144" s="17"/>
      <c r="BJ144" s="17"/>
      <c r="BK144" s="17"/>
      <c r="BL144" s="17"/>
      <c r="BM144" s="17"/>
      <c r="BN144" s="17"/>
      <c r="BO144" s="17"/>
      <c r="BP144" s="17"/>
      <c r="BQ144" s="17"/>
      <c r="BR144" s="17"/>
      <c r="BS144" s="17"/>
      <c r="BT144" s="17"/>
      <c r="BU144" s="17"/>
      <c r="BV144" s="17"/>
      <c r="BW144" s="17"/>
      <c r="BX144" s="17"/>
      <c r="BY144" s="17"/>
      <c r="BZ144" s="17"/>
      <c r="CA144" s="17"/>
      <c r="CB144" s="17"/>
      <c r="CC144" s="17"/>
      <c r="CD144" s="17"/>
      <c r="CE144" s="17"/>
      <c r="CF144" s="17"/>
      <c r="CG144" s="17"/>
      <c r="CH144" s="17"/>
      <c r="CI144" s="17"/>
      <c r="CJ144" s="17"/>
      <c r="CK144" s="17"/>
      <c r="CL144" s="17"/>
      <c r="CM144" s="17"/>
      <c r="CN144" s="17"/>
      <c r="CO144" s="17"/>
      <c r="CP144" s="17"/>
      <c r="CQ144" s="17"/>
      <c r="CR144" s="17"/>
      <c r="CS144" s="17"/>
      <c r="CT144" s="17"/>
      <c r="CU144" s="17"/>
      <c r="CV144" s="17"/>
      <c r="CW144" s="17"/>
      <c r="CX144" s="17"/>
      <c r="CY144" s="17"/>
      <c r="CZ144" s="17"/>
      <c r="DA144" s="17"/>
      <c r="DB144" s="17"/>
      <c r="DC144" s="17"/>
      <c r="DD144" s="17"/>
      <c r="DE144" s="17"/>
      <c r="DF144" s="17"/>
      <c r="DG144" s="17"/>
      <c r="DH144" s="17"/>
      <c r="DI144" s="17"/>
      <c r="DJ144" s="17"/>
      <c r="DK144" s="17"/>
      <c r="DL144" s="17"/>
      <c r="DM144" s="17"/>
      <c r="DN144" s="17"/>
      <c r="DO144" s="17"/>
      <c r="DP144" s="17"/>
      <c r="DQ144" s="17"/>
      <c r="DR144" s="17"/>
      <c r="DS144" s="17"/>
      <c r="DT144" s="17"/>
      <c r="DU144" s="17"/>
      <c r="DV144" s="17"/>
      <c r="DW144" s="17"/>
      <c r="DX144" s="17"/>
      <c r="DY144" s="17"/>
      <c r="DZ144" s="17"/>
      <c r="EA144" s="17"/>
      <c r="EB144" s="17"/>
      <c r="EC144" s="17"/>
      <c r="ED144" s="17"/>
      <c r="EE144" s="17"/>
      <c r="EF144" s="17"/>
      <c r="EG144" s="17"/>
      <c r="EH144" s="17"/>
      <c r="EI144" s="17"/>
      <c r="EJ144" s="17"/>
      <c r="EK144" s="17"/>
      <c r="EL144" s="17"/>
      <c r="EM144" s="17"/>
      <c r="EN144" s="17"/>
      <c r="EO144" s="17"/>
      <c r="EP144" s="17"/>
      <c r="EQ144" s="17"/>
      <c r="ER144" s="17"/>
      <c r="ES144" s="17"/>
      <c r="ET144" s="17"/>
      <c r="EU144" s="17"/>
      <c r="EV144" s="17"/>
      <c r="EW144" s="17"/>
      <c r="EX144" s="17"/>
      <c r="EY144" s="17"/>
      <c r="EZ144" s="17"/>
      <c r="FA144" s="17"/>
      <c r="FB144" s="17"/>
      <c r="FC144" s="17"/>
      <c r="FD144" s="17"/>
      <c r="FE144" s="17"/>
      <c r="FF144" s="17"/>
      <c r="FG144" s="17"/>
      <c r="FH144" s="17"/>
      <c r="FI144" s="17"/>
      <c r="FJ144" s="17"/>
      <c r="FK144" s="17"/>
      <c r="FL144" s="17"/>
      <c r="FM144" s="17"/>
      <c r="FN144" s="17"/>
      <c r="FO144" s="17"/>
      <c r="FP144" s="17"/>
      <c r="FQ144" s="17"/>
      <c r="FR144" s="17"/>
      <c r="FS144" s="17"/>
      <c r="FT144" s="17"/>
      <c r="FU144" s="17"/>
      <c r="FV144" s="17"/>
      <c r="FW144" s="17"/>
      <c r="FX144" s="17"/>
      <c r="FY144" s="17"/>
      <c r="FZ144" s="17"/>
      <c r="GA144" s="17"/>
      <c r="GB144" s="17"/>
      <c r="GC144" s="17"/>
      <c r="GD144" s="17"/>
      <c r="GE144" s="17"/>
      <c r="GF144" s="17"/>
      <c r="GG144" s="17"/>
      <c r="GH144" s="17"/>
      <c r="GI144" s="17"/>
      <c r="GJ144" s="17"/>
      <c r="GK144" s="17"/>
      <c r="GL144" s="17"/>
      <c r="GM144" s="17"/>
      <c r="GN144" s="17"/>
      <c r="GO144" s="17"/>
      <c r="GP144" s="17"/>
      <c r="GQ144" s="17"/>
      <c r="GR144" s="17"/>
      <c r="GS144" s="17"/>
      <c r="GT144" s="17"/>
      <c r="GU144" s="17"/>
      <c r="GV144" s="17"/>
      <c r="GW144" s="17"/>
      <c r="GX144" s="17"/>
      <c r="GY144" s="17"/>
      <c r="GZ144" s="17"/>
      <c r="HA144" s="17"/>
      <c r="HB144" s="17"/>
      <c r="HC144" s="17"/>
      <c r="HD144" s="17"/>
      <c r="HE144" s="17"/>
      <c r="HF144" s="17"/>
      <c r="HG144" s="17"/>
      <c r="HH144" s="17"/>
      <c r="HI144" s="17"/>
      <c r="HJ144" s="17"/>
      <c r="HK144" s="17"/>
      <c r="HL144" s="17"/>
      <c r="HM144" s="17"/>
      <c r="HN144" s="17"/>
      <c r="HO144" s="17"/>
      <c r="HP144" s="17"/>
      <c r="HQ144" s="17"/>
      <c r="HR144" s="17"/>
      <c r="HS144" s="17"/>
      <c r="HT144" s="17"/>
      <c r="HU144" s="17"/>
      <c r="HV144" s="17"/>
    </row>
    <row r="145" spans="1:230" s="23" customFormat="1" ht="15" customHeight="1">
      <c r="A145" s="42"/>
      <c r="B145" s="17"/>
      <c r="C145" s="52"/>
      <c r="D145" s="52"/>
      <c r="E145" s="52"/>
      <c r="F145" s="52"/>
      <c r="G145" s="52"/>
      <c r="H145" s="52"/>
      <c r="I145" s="97"/>
      <c r="J145" s="17"/>
      <c r="K145" s="17"/>
      <c r="L145" s="17"/>
      <c r="M145" s="52"/>
      <c r="N145" s="103"/>
      <c r="O145" s="52"/>
      <c r="P145" s="52"/>
      <c r="Q145" s="52"/>
      <c r="R145" s="52"/>
      <c r="S145" s="52"/>
      <c r="T145" s="142"/>
      <c r="U145" s="142"/>
      <c r="V145" s="22"/>
      <c r="W145" s="22"/>
      <c r="X145" s="22"/>
      <c r="Y145" s="22"/>
      <c r="Z145" s="22"/>
      <c r="AA145" s="22"/>
      <c r="AB145" s="42"/>
      <c r="AC145" s="17"/>
      <c r="AD145" s="17"/>
      <c r="AE145" s="17"/>
      <c r="AF145" s="17"/>
      <c r="AG145" s="17"/>
      <c r="AH145" s="17"/>
      <c r="AI145" s="17"/>
      <c r="AJ145" s="17"/>
      <c r="AK145" s="17"/>
      <c r="AL145" s="17"/>
      <c r="AM145" s="17"/>
      <c r="AN145" s="17"/>
      <c r="AO145" s="17"/>
      <c r="AP145" s="17"/>
      <c r="AQ145" s="17"/>
      <c r="AR145" s="17"/>
      <c r="AS145" s="17"/>
      <c r="AT145" s="17"/>
      <c r="AU145" s="17"/>
      <c r="AV145" s="17"/>
      <c r="AW145" s="17"/>
      <c r="AX145" s="17"/>
      <c r="AY145" s="17"/>
      <c r="AZ145" s="17"/>
      <c r="BA145" s="17"/>
      <c r="BB145" s="17"/>
      <c r="BC145" s="17"/>
      <c r="BD145" s="17"/>
      <c r="BE145" s="17"/>
      <c r="BF145" s="17"/>
      <c r="BG145" s="17"/>
      <c r="BH145" s="17"/>
      <c r="BI145" s="17"/>
      <c r="BJ145" s="17"/>
      <c r="BK145" s="17"/>
      <c r="BL145" s="17"/>
      <c r="BM145" s="17"/>
      <c r="BN145" s="17"/>
      <c r="BO145" s="17"/>
      <c r="BP145" s="17"/>
      <c r="BQ145" s="17"/>
      <c r="BR145" s="17"/>
      <c r="BS145" s="17"/>
      <c r="BT145" s="17"/>
      <c r="BU145" s="17"/>
      <c r="BV145" s="17"/>
      <c r="BW145" s="17"/>
      <c r="BX145" s="17"/>
      <c r="BY145" s="17"/>
      <c r="BZ145" s="17"/>
      <c r="CA145" s="17"/>
      <c r="CB145" s="17"/>
      <c r="CC145" s="17"/>
      <c r="CD145" s="17"/>
      <c r="CE145" s="17"/>
      <c r="CF145" s="17"/>
      <c r="CG145" s="17"/>
      <c r="CH145" s="17"/>
      <c r="CI145" s="17"/>
      <c r="CJ145" s="17"/>
      <c r="CK145" s="17"/>
      <c r="CL145" s="17"/>
      <c r="CM145" s="17"/>
      <c r="CN145" s="17"/>
      <c r="CO145" s="17"/>
      <c r="CP145" s="17"/>
      <c r="CQ145" s="17"/>
      <c r="CR145" s="17"/>
      <c r="CS145" s="17"/>
      <c r="CT145" s="17"/>
      <c r="CU145" s="17"/>
      <c r="CV145" s="17"/>
      <c r="CW145" s="17"/>
      <c r="CX145" s="17"/>
      <c r="CY145" s="17"/>
      <c r="CZ145" s="17"/>
      <c r="DA145" s="17"/>
      <c r="DB145" s="17"/>
      <c r="DC145" s="17"/>
      <c r="DD145" s="17"/>
      <c r="DE145" s="17"/>
      <c r="DF145" s="17"/>
      <c r="DG145" s="17"/>
      <c r="DH145" s="17"/>
      <c r="DI145" s="17"/>
      <c r="DJ145" s="17"/>
      <c r="DK145" s="17"/>
      <c r="DL145" s="17"/>
      <c r="DM145" s="17"/>
      <c r="DN145" s="17"/>
      <c r="DO145" s="17"/>
      <c r="DP145" s="17"/>
      <c r="DQ145" s="17"/>
      <c r="DR145" s="17"/>
      <c r="DS145" s="17"/>
      <c r="DT145" s="17"/>
      <c r="DU145" s="17"/>
      <c r="DV145" s="17"/>
      <c r="DW145" s="17"/>
      <c r="DX145" s="17"/>
      <c r="DY145" s="17"/>
      <c r="DZ145" s="17"/>
      <c r="EA145" s="17"/>
      <c r="EB145" s="17"/>
      <c r="EC145" s="17"/>
      <c r="ED145" s="17"/>
      <c r="EE145" s="17"/>
      <c r="EF145" s="17"/>
      <c r="EG145" s="17"/>
      <c r="EH145" s="17"/>
      <c r="EI145" s="17"/>
      <c r="EJ145" s="17"/>
      <c r="EK145" s="17"/>
      <c r="EL145" s="17"/>
      <c r="EM145" s="17"/>
      <c r="EN145" s="17"/>
      <c r="EO145" s="17"/>
      <c r="EP145" s="17"/>
      <c r="EQ145" s="17"/>
      <c r="ER145" s="17"/>
      <c r="ES145" s="17"/>
      <c r="ET145" s="17"/>
      <c r="EU145" s="17"/>
      <c r="EV145" s="17"/>
      <c r="EW145" s="17"/>
      <c r="EX145" s="17"/>
      <c r="EY145" s="17"/>
      <c r="EZ145" s="17"/>
      <c r="FA145" s="17"/>
      <c r="FB145" s="17"/>
      <c r="FC145" s="17"/>
      <c r="FD145" s="17"/>
      <c r="FE145" s="17"/>
      <c r="FF145" s="17"/>
      <c r="FG145" s="17"/>
      <c r="FH145" s="17"/>
      <c r="FI145" s="17"/>
      <c r="FJ145" s="17"/>
      <c r="FK145" s="17"/>
      <c r="FL145" s="17"/>
      <c r="FM145" s="17"/>
      <c r="FN145" s="17"/>
      <c r="FO145" s="17"/>
      <c r="FP145" s="17"/>
      <c r="FQ145" s="17"/>
      <c r="FR145" s="17"/>
      <c r="FS145" s="17"/>
      <c r="FT145" s="17"/>
      <c r="FU145" s="17"/>
      <c r="FV145" s="17"/>
      <c r="FW145" s="17"/>
      <c r="FX145" s="17"/>
      <c r="FY145" s="17"/>
      <c r="FZ145" s="17"/>
      <c r="GA145" s="17"/>
      <c r="GB145" s="17"/>
      <c r="GC145" s="17"/>
      <c r="GD145" s="17"/>
      <c r="GE145" s="17"/>
      <c r="GF145" s="17"/>
      <c r="GG145" s="17"/>
      <c r="GH145" s="17"/>
      <c r="GI145" s="17"/>
      <c r="GJ145" s="17"/>
      <c r="GK145" s="17"/>
      <c r="GL145" s="17"/>
      <c r="GM145" s="17"/>
      <c r="GN145" s="17"/>
      <c r="GO145" s="17"/>
      <c r="GP145" s="17"/>
      <c r="GQ145" s="17"/>
      <c r="GR145" s="17"/>
      <c r="GS145" s="17"/>
      <c r="GT145" s="17"/>
      <c r="GU145" s="17"/>
      <c r="GV145" s="17"/>
      <c r="GW145" s="17"/>
      <c r="GX145" s="17"/>
      <c r="GY145" s="17"/>
      <c r="GZ145" s="17"/>
      <c r="HA145" s="17"/>
      <c r="HB145" s="17"/>
      <c r="HC145" s="17"/>
      <c r="HD145" s="17"/>
      <c r="HE145" s="17"/>
      <c r="HF145" s="17"/>
      <c r="HG145" s="17"/>
      <c r="HH145" s="17"/>
      <c r="HI145" s="17"/>
      <c r="HJ145" s="17"/>
      <c r="HK145" s="17"/>
      <c r="HL145" s="17"/>
      <c r="HM145" s="17"/>
      <c r="HN145" s="17"/>
      <c r="HO145" s="17"/>
      <c r="HP145" s="17"/>
      <c r="HQ145" s="17"/>
      <c r="HR145" s="17"/>
      <c r="HS145" s="17"/>
      <c r="HT145" s="17"/>
      <c r="HU145" s="17"/>
      <c r="HV145" s="17"/>
    </row>
    <row r="146" spans="1:230" s="23" customFormat="1" ht="15" customHeight="1">
      <c r="A146" s="42"/>
      <c r="B146" s="17"/>
      <c r="C146" s="22"/>
      <c r="D146" s="22"/>
      <c r="E146" s="17"/>
      <c r="F146" s="17"/>
      <c r="G146" s="17"/>
      <c r="H146" s="17"/>
      <c r="I146" s="17"/>
      <c r="J146" s="17"/>
      <c r="K146" s="80"/>
      <c r="L146" s="80"/>
      <c r="M146" s="22"/>
      <c r="N146" s="22"/>
      <c r="O146" s="22"/>
      <c r="P146" s="22"/>
      <c r="Q146" s="22"/>
      <c r="R146" s="22"/>
      <c r="S146" s="22"/>
      <c r="T146" s="22"/>
      <c r="U146" s="22"/>
      <c r="V146" s="22"/>
      <c r="W146" s="22"/>
      <c r="X146" s="22"/>
      <c r="Y146" s="22"/>
      <c r="Z146" s="22"/>
      <c r="AA146" s="22"/>
      <c r="AB146" s="42"/>
      <c r="AC146" s="17"/>
      <c r="AD146" s="17"/>
      <c r="AE146" s="17"/>
      <c r="AF146" s="17"/>
      <c r="AG146" s="17"/>
      <c r="AH146" s="17"/>
      <c r="AI146" s="17"/>
      <c r="AJ146" s="17"/>
      <c r="AK146" s="17"/>
      <c r="AL146" s="17"/>
      <c r="AM146" s="17"/>
      <c r="AN146" s="17"/>
      <c r="AO146" s="17"/>
      <c r="AP146" s="17"/>
      <c r="AQ146" s="17"/>
      <c r="AR146" s="17"/>
      <c r="AS146" s="17"/>
      <c r="AT146" s="17"/>
      <c r="AU146" s="17"/>
      <c r="AV146" s="17"/>
      <c r="AW146" s="17"/>
      <c r="AX146" s="17"/>
      <c r="AY146" s="17"/>
      <c r="AZ146" s="17"/>
      <c r="BA146" s="17"/>
      <c r="BB146" s="17"/>
      <c r="BC146" s="17"/>
      <c r="BD146" s="17"/>
      <c r="BE146" s="17"/>
      <c r="BF146" s="17"/>
      <c r="BG146" s="17"/>
      <c r="BH146" s="17"/>
      <c r="BI146" s="17"/>
      <c r="BJ146" s="17"/>
      <c r="BK146" s="17"/>
      <c r="BL146" s="17"/>
      <c r="BM146" s="17"/>
      <c r="BN146" s="17"/>
      <c r="BO146" s="17"/>
      <c r="BP146" s="17"/>
      <c r="BQ146" s="17"/>
      <c r="BR146" s="17"/>
      <c r="BS146" s="17"/>
      <c r="BT146" s="17"/>
      <c r="BU146" s="17"/>
      <c r="BV146" s="17"/>
      <c r="BW146" s="17"/>
      <c r="BX146" s="17"/>
      <c r="BY146" s="17"/>
      <c r="BZ146" s="17"/>
      <c r="CA146" s="17"/>
      <c r="CB146" s="17"/>
      <c r="CC146" s="17"/>
      <c r="CD146" s="17"/>
      <c r="CE146" s="17"/>
      <c r="CF146" s="17"/>
      <c r="CG146" s="17"/>
      <c r="CH146" s="17"/>
      <c r="CI146" s="17"/>
      <c r="CJ146" s="17"/>
      <c r="CK146" s="17"/>
      <c r="CL146" s="17"/>
      <c r="CM146" s="17"/>
      <c r="CN146" s="17"/>
      <c r="CO146" s="17"/>
      <c r="CP146" s="17"/>
      <c r="CQ146" s="17"/>
      <c r="CR146" s="17"/>
      <c r="CS146" s="17"/>
      <c r="CT146" s="17"/>
      <c r="CU146" s="17"/>
      <c r="CV146" s="17"/>
      <c r="CW146" s="17"/>
      <c r="CX146" s="17"/>
      <c r="CY146" s="17"/>
      <c r="CZ146" s="17"/>
      <c r="DA146" s="17"/>
      <c r="DB146" s="17"/>
      <c r="DC146" s="17"/>
      <c r="DD146" s="17"/>
      <c r="DE146" s="17"/>
      <c r="DF146" s="17"/>
      <c r="DG146" s="17"/>
      <c r="DH146" s="17"/>
      <c r="DI146" s="17"/>
      <c r="DJ146" s="17"/>
      <c r="DK146" s="17"/>
      <c r="DL146" s="17"/>
      <c r="DM146" s="17"/>
      <c r="DN146" s="17"/>
      <c r="DO146" s="17"/>
      <c r="DP146" s="17"/>
      <c r="DQ146" s="17"/>
      <c r="DR146" s="17"/>
      <c r="DS146" s="17"/>
      <c r="DT146" s="17"/>
      <c r="DU146" s="17"/>
      <c r="DV146" s="17"/>
      <c r="DW146" s="17"/>
      <c r="DX146" s="17"/>
      <c r="DY146" s="17"/>
      <c r="DZ146" s="17"/>
      <c r="EA146" s="17"/>
      <c r="EB146" s="17"/>
      <c r="EC146" s="17"/>
      <c r="ED146" s="17"/>
      <c r="EE146" s="17"/>
      <c r="EF146" s="17"/>
      <c r="EG146" s="17"/>
      <c r="EH146" s="17"/>
      <c r="EI146" s="17"/>
      <c r="EJ146" s="17"/>
      <c r="EK146" s="17"/>
      <c r="EL146" s="17"/>
      <c r="EM146" s="17"/>
      <c r="EN146" s="17"/>
      <c r="EO146" s="17"/>
      <c r="EP146" s="17"/>
      <c r="EQ146" s="17"/>
      <c r="ER146" s="17"/>
      <c r="ES146" s="17"/>
      <c r="ET146" s="17"/>
      <c r="EU146" s="17"/>
      <c r="EV146" s="17"/>
      <c r="EW146" s="17"/>
      <c r="EX146" s="17"/>
      <c r="EY146" s="17"/>
      <c r="EZ146" s="17"/>
      <c r="FA146" s="17"/>
      <c r="FB146" s="17"/>
      <c r="FC146" s="17"/>
      <c r="FD146" s="17"/>
      <c r="FE146" s="17"/>
      <c r="FF146" s="17"/>
      <c r="FG146" s="17"/>
      <c r="FH146" s="17"/>
      <c r="FI146" s="17"/>
      <c r="FJ146" s="17"/>
      <c r="FK146" s="17"/>
      <c r="FL146" s="17"/>
      <c r="FM146" s="17"/>
      <c r="FN146" s="17"/>
      <c r="FO146" s="17"/>
      <c r="FP146" s="17"/>
      <c r="FQ146" s="17"/>
      <c r="FR146" s="17"/>
      <c r="FS146" s="17"/>
      <c r="FT146" s="17"/>
      <c r="FU146" s="17"/>
      <c r="FV146" s="17"/>
      <c r="FW146" s="17"/>
      <c r="FX146" s="17"/>
      <c r="FY146" s="17"/>
      <c r="FZ146" s="17"/>
      <c r="GA146" s="17"/>
      <c r="GB146" s="17"/>
      <c r="GC146" s="17"/>
      <c r="GD146" s="17"/>
      <c r="GE146" s="17"/>
      <c r="GF146" s="17"/>
      <c r="GG146" s="17"/>
      <c r="GH146" s="17"/>
      <c r="GI146" s="17"/>
      <c r="GJ146" s="17"/>
      <c r="GK146" s="17"/>
      <c r="GL146" s="17"/>
      <c r="GM146" s="17"/>
      <c r="GN146" s="17"/>
      <c r="GO146" s="17"/>
      <c r="GP146" s="17"/>
      <c r="GQ146" s="17"/>
      <c r="GR146" s="17"/>
      <c r="GS146" s="17"/>
      <c r="GT146" s="17"/>
      <c r="GU146" s="17"/>
      <c r="GV146" s="17"/>
      <c r="GW146" s="17"/>
      <c r="GX146" s="17"/>
      <c r="GY146" s="17"/>
      <c r="GZ146" s="17"/>
      <c r="HA146" s="17"/>
      <c r="HB146" s="17"/>
      <c r="HC146" s="17"/>
      <c r="HD146" s="17"/>
      <c r="HE146" s="17"/>
      <c r="HF146" s="17"/>
      <c r="HG146" s="17"/>
      <c r="HH146" s="17"/>
      <c r="HI146" s="17"/>
      <c r="HJ146" s="17"/>
      <c r="HK146" s="17"/>
      <c r="HL146" s="17"/>
      <c r="HM146" s="17"/>
      <c r="HN146" s="17"/>
      <c r="HO146" s="17"/>
      <c r="HP146" s="17"/>
      <c r="HQ146" s="17"/>
      <c r="HR146" s="17"/>
      <c r="HS146" s="17"/>
      <c r="HT146" s="17"/>
      <c r="HU146" s="17"/>
      <c r="HV146" s="17"/>
    </row>
    <row r="147" spans="1:230" s="23" customFormat="1" ht="15" customHeight="1">
      <c r="A147" s="42"/>
      <c r="B147" s="17"/>
      <c r="C147" s="22"/>
      <c r="D147" s="22"/>
      <c r="E147" s="17"/>
      <c r="F147" s="17"/>
      <c r="G147" s="17"/>
      <c r="H147" s="17"/>
      <c r="I147" s="17"/>
      <c r="J147" s="17"/>
      <c r="K147" s="80"/>
      <c r="L147" s="80"/>
      <c r="M147" s="22"/>
      <c r="N147" s="22"/>
      <c r="O147" s="22"/>
      <c r="P147" s="22"/>
      <c r="Q147" s="22"/>
      <c r="R147" s="22"/>
      <c r="S147" s="22"/>
      <c r="T147" s="22"/>
      <c r="U147" s="22"/>
      <c r="V147" s="22"/>
      <c r="W147" s="22"/>
      <c r="X147" s="22"/>
      <c r="Y147" s="22"/>
      <c r="Z147" s="22"/>
      <c r="AA147" s="22"/>
      <c r="AB147" s="42"/>
      <c r="AC147" s="17"/>
      <c r="AD147" s="17"/>
      <c r="AE147" s="17"/>
      <c r="AF147" s="17"/>
      <c r="AG147" s="17"/>
      <c r="AH147" s="17"/>
      <c r="AI147" s="17"/>
      <c r="AJ147" s="17"/>
      <c r="AK147" s="17"/>
      <c r="AL147" s="17"/>
      <c r="AM147" s="17"/>
      <c r="AN147" s="17"/>
      <c r="AO147" s="17"/>
      <c r="AP147" s="17"/>
      <c r="AQ147" s="17"/>
      <c r="AR147" s="17"/>
      <c r="AS147" s="17"/>
      <c r="AT147" s="17"/>
      <c r="AU147" s="17"/>
      <c r="AV147" s="17"/>
      <c r="AW147" s="17"/>
      <c r="AX147" s="17"/>
      <c r="AY147" s="17"/>
      <c r="AZ147" s="17"/>
      <c r="BA147" s="17"/>
      <c r="BB147" s="17"/>
      <c r="BC147" s="17"/>
      <c r="BD147" s="17"/>
      <c r="BE147" s="17"/>
      <c r="BF147" s="17"/>
      <c r="BG147" s="17"/>
      <c r="BH147" s="17"/>
      <c r="BI147" s="17"/>
      <c r="BJ147" s="17"/>
      <c r="BK147" s="17"/>
      <c r="BL147" s="17"/>
      <c r="BM147" s="17"/>
      <c r="BN147" s="17"/>
      <c r="BO147" s="17"/>
      <c r="BP147" s="17"/>
      <c r="BQ147" s="17"/>
      <c r="BR147" s="17"/>
      <c r="BS147" s="17"/>
      <c r="BT147" s="17"/>
      <c r="BU147" s="17"/>
      <c r="BV147" s="17"/>
      <c r="BW147" s="17"/>
      <c r="BX147" s="17"/>
      <c r="BY147" s="17"/>
      <c r="BZ147" s="17"/>
      <c r="CA147" s="17"/>
      <c r="CB147" s="17"/>
      <c r="CC147" s="17"/>
      <c r="CD147" s="17"/>
      <c r="CE147" s="17"/>
      <c r="CF147" s="17"/>
      <c r="CG147" s="17"/>
      <c r="CH147" s="17"/>
      <c r="CI147" s="17"/>
      <c r="CJ147" s="17"/>
      <c r="CK147" s="17"/>
      <c r="CL147" s="17"/>
      <c r="CM147" s="17"/>
      <c r="CN147" s="17"/>
      <c r="CO147" s="17"/>
      <c r="CP147" s="17"/>
      <c r="CQ147" s="17"/>
      <c r="CR147" s="17"/>
      <c r="CS147" s="17"/>
      <c r="CT147" s="17"/>
      <c r="CU147" s="17"/>
      <c r="CV147" s="17"/>
      <c r="CW147" s="17"/>
      <c r="CX147" s="17"/>
      <c r="CY147" s="17"/>
      <c r="CZ147" s="17"/>
      <c r="DA147" s="17"/>
      <c r="DB147" s="17"/>
      <c r="DC147" s="17"/>
      <c r="DD147" s="17"/>
      <c r="DE147" s="17"/>
      <c r="DF147" s="17"/>
      <c r="DG147" s="17"/>
      <c r="DH147" s="17"/>
      <c r="DI147" s="17"/>
      <c r="DJ147" s="17"/>
      <c r="DK147" s="17"/>
      <c r="DL147" s="17"/>
      <c r="DM147" s="17"/>
      <c r="DN147" s="17"/>
      <c r="DO147" s="17"/>
      <c r="DP147" s="17"/>
      <c r="DQ147" s="17"/>
      <c r="DR147" s="17"/>
      <c r="DS147" s="17"/>
      <c r="DT147" s="17"/>
      <c r="DU147" s="17"/>
      <c r="DV147" s="17"/>
      <c r="DW147" s="17"/>
      <c r="DX147" s="17"/>
      <c r="DY147" s="17"/>
      <c r="DZ147" s="17"/>
      <c r="EA147" s="17"/>
      <c r="EB147" s="17"/>
      <c r="EC147" s="17"/>
      <c r="ED147" s="17"/>
      <c r="EE147" s="17"/>
      <c r="EF147" s="17"/>
      <c r="EG147" s="17"/>
      <c r="EH147" s="17"/>
      <c r="EI147" s="17"/>
      <c r="EJ147" s="17"/>
      <c r="EK147" s="17"/>
      <c r="EL147" s="17"/>
      <c r="EM147" s="17"/>
      <c r="EN147" s="17"/>
      <c r="EO147" s="17"/>
      <c r="EP147" s="17"/>
      <c r="EQ147" s="17"/>
      <c r="ER147" s="17"/>
      <c r="ES147" s="17"/>
      <c r="ET147" s="17"/>
      <c r="EU147" s="17"/>
      <c r="EV147" s="17"/>
      <c r="EW147" s="17"/>
      <c r="EX147" s="17"/>
      <c r="EY147" s="17"/>
      <c r="EZ147" s="17"/>
      <c r="FA147" s="17"/>
      <c r="FB147" s="17"/>
      <c r="FC147" s="17"/>
      <c r="FD147" s="17"/>
      <c r="FE147" s="17"/>
      <c r="FF147" s="17"/>
      <c r="FG147" s="17"/>
      <c r="FH147" s="17"/>
      <c r="FI147" s="17"/>
      <c r="FJ147" s="17"/>
      <c r="FK147" s="17"/>
      <c r="FL147" s="17"/>
      <c r="FM147" s="17"/>
      <c r="FN147" s="17"/>
      <c r="FO147" s="17"/>
      <c r="FP147" s="17"/>
      <c r="FQ147" s="17"/>
      <c r="FR147" s="17"/>
      <c r="FS147" s="17"/>
      <c r="FT147" s="17"/>
      <c r="FU147" s="17"/>
      <c r="FV147" s="17"/>
      <c r="FW147" s="17"/>
      <c r="FX147" s="17"/>
      <c r="FY147" s="17"/>
      <c r="FZ147" s="17"/>
      <c r="GA147" s="17"/>
      <c r="GB147" s="17"/>
      <c r="GC147" s="17"/>
      <c r="GD147" s="17"/>
      <c r="GE147" s="17"/>
      <c r="GF147" s="17"/>
      <c r="GG147" s="17"/>
      <c r="GH147" s="17"/>
      <c r="GI147" s="17"/>
      <c r="GJ147" s="17"/>
      <c r="GK147" s="17"/>
      <c r="GL147" s="17"/>
      <c r="GM147" s="17"/>
      <c r="GN147" s="17"/>
      <c r="GO147" s="17"/>
      <c r="GP147" s="17"/>
      <c r="GQ147" s="17"/>
      <c r="GR147" s="17"/>
      <c r="GS147" s="17"/>
      <c r="GT147" s="17"/>
      <c r="GU147" s="17"/>
      <c r="GV147" s="17"/>
      <c r="GW147" s="17"/>
      <c r="GX147" s="17"/>
      <c r="GY147" s="17"/>
      <c r="GZ147" s="17"/>
      <c r="HA147" s="17"/>
      <c r="HB147" s="17"/>
      <c r="HC147" s="17"/>
      <c r="HD147" s="17"/>
      <c r="HE147" s="17"/>
      <c r="HF147" s="17"/>
      <c r="HG147" s="17"/>
      <c r="HH147" s="17"/>
      <c r="HI147" s="17"/>
      <c r="HJ147" s="17"/>
      <c r="HK147" s="17"/>
      <c r="HL147" s="17"/>
      <c r="HM147" s="17"/>
      <c r="HN147" s="17"/>
      <c r="HO147" s="17"/>
      <c r="HP147" s="17"/>
      <c r="HQ147" s="17"/>
      <c r="HR147" s="17"/>
      <c r="HS147" s="17"/>
      <c r="HT147" s="17"/>
      <c r="HU147" s="17"/>
      <c r="HV147" s="17"/>
    </row>
    <row r="148" spans="1:230" s="23" customFormat="1" ht="15" customHeight="1">
      <c r="A148" s="42"/>
      <c r="B148" s="15"/>
      <c r="C148" s="121"/>
      <c r="D148" s="20"/>
      <c r="E148" s="20"/>
      <c r="F148" s="15"/>
      <c r="G148" s="20"/>
      <c r="H148" s="20"/>
      <c r="I148" s="20"/>
      <c r="J148" s="20"/>
      <c r="K148" s="20"/>
      <c r="L148" s="20"/>
      <c r="M148" s="121"/>
      <c r="N148" s="22"/>
      <c r="O148" s="22"/>
      <c r="P148" s="22"/>
      <c r="Q148" s="22"/>
      <c r="R148" s="22"/>
      <c r="S148" s="22"/>
      <c r="T148" s="22"/>
      <c r="U148" s="22"/>
      <c r="V148" s="22"/>
      <c r="W148" s="22"/>
      <c r="X148" s="22"/>
      <c r="Y148" s="22"/>
      <c r="Z148" s="22"/>
      <c r="AA148" s="22"/>
      <c r="AB148" s="42"/>
      <c r="AC148" s="17"/>
      <c r="AD148" s="17"/>
      <c r="AE148" s="17"/>
      <c r="AF148" s="17"/>
      <c r="AG148" s="17"/>
      <c r="AH148" s="17"/>
      <c r="AI148" s="17"/>
      <c r="AJ148" s="17"/>
      <c r="AK148" s="17"/>
      <c r="AL148" s="17"/>
      <c r="AM148" s="17"/>
      <c r="AN148" s="17"/>
      <c r="AO148" s="17"/>
      <c r="AP148" s="17"/>
      <c r="AQ148" s="17"/>
      <c r="AR148" s="17"/>
      <c r="AS148" s="17"/>
      <c r="AT148" s="17"/>
      <c r="AU148" s="17"/>
      <c r="AV148" s="17"/>
      <c r="AW148" s="17"/>
      <c r="AX148" s="17"/>
      <c r="AY148" s="17"/>
      <c r="AZ148" s="17"/>
      <c r="BA148" s="17"/>
      <c r="BB148" s="17"/>
      <c r="BC148" s="17"/>
      <c r="BD148" s="17"/>
      <c r="BE148" s="17"/>
      <c r="BF148" s="17"/>
      <c r="BG148" s="17"/>
      <c r="BH148" s="17"/>
      <c r="BI148" s="17"/>
      <c r="BJ148" s="17"/>
      <c r="BK148" s="17"/>
      <c r="BL148" s="17"/>
      <c r="BM148" s="17"/>
      <c r="BN148" s="17"/>
      <c r="BO148" s="17"/>
      <c r="BP148" s="17"/>
      <c r="BQ148" s="17"/>
      <c r="BR148" s="17"/>
      <c r="BS148" s="17"/>
      <c r="BT148" s="17"/>
      <c r="BU148" s="17"/>
      <c r="BV148" s="17"/>
      <c r="BW148" s="17"/>
      <c r="BX148" s="17"/>
      <c r="BY148" s="17"/>
      <c r="BZ148" s="17"/>
      <c r="CA148" s="17"/>
      <c r="CB148" s="17"/>
      <c r="CC148" s="17"/>
      <c r="CD148" s="17"/>
      <c r="CE148" s="17"/>
      <c r="CF148" s="17"/>
      <c r="CG148" s="17"/>
      <c r="CH148" s="17"/>
      <c r="CI148" s="17"/>
      <c r="CJ148" s="17"/>
      <c r="CK148" s="17"/>
      <c r="CL148" s="17"/>
      <c r="CM148" s="17"/>
      <c r="CN148" s="17"/>
      <c r="CO148" s="17"/>
      <c r="CP148" s="17"/>
      <c r="CQ148" s="17"/>
      <c r="CR148" s="17"/>
      <c r="CS148" s="17"/>
      <c r="CT148" s="17"/>
      <c r="CU148" s="17"/>
      <c r="CV148" s="17"/>
      <c r="CW148" s="17"/>
      <c r="CX148" s="17"/>
      <c r="CY148" s="17"/>
      <c r="CZ148" s="17"/>
      <c r="DA148" s="17"/>
      <c r="DB148" s="17"/>
      <c r="DC148" s="17"/>
      <c r="DD148" s="17"/>
      <c r="DE148" s="17"/>
      <c r="DF148" s="17"/>
      <c r="DG148" s="17"/>
      <c r="DH148" s="17"/>
      <c r="DI148" s="17"/>
      <c r="DJ148" s="17"/>
      <c r="DK148" s="17"/>
      <c r="DL148" s="17"/>
      <c r="DM148" s="17"/>
      <c r="DN148" s="17"/>
      <c r="DO148" s="17"/>
      <c r="DP148" s="17"/>
      <c r="DQ148" s="17"/>
      <c r="DR148" s="17"/>
      <c r="DS148" s="17"/>
      <c r="DT148" s="17"/>
      <c r="DU148" s="17"/>
      <c r="DV148" s="17"/>
      <c r="DW148" s="17"/>
      <c r="DX148" s="17"/>
      <c r="DY148" s="17"/>
      <c r="DZ148" s="17"/>
      <c r="EA148" s="17"/>
      <c r="EB148" s="17"/>
      <c r="EC148" s="17"/>
      <c r="ED148" s="17"/>
      <c r="EE148" s="17"/>
      <c r="EF148" s="17"/>
      <c r="EG148" s="17"/>
      <c r="EH148" s="17"/>
      <c r="EI148" s="17"/>
      <c r="EJ148" s="17"/>
      <c r="EK148" s="17"/>
      <c r="EL148" s="17"/>
      <c r="EM148" s="17"/>
      <c r="EN148" s="17"/>
      <c r="EO148" s="17"/>
      <c r="EP148" s="17"/>
      <c r="EQ148" s="17"/>
      <c r="ER148" s="17"/>
      <c r="ES148" s="17"/>
      <c r="ET148" s="17"/>
      <c r="EU148" s="17"/>
      <c r="EV148" s="17"/>
      <c r="EW148" s="17"/>
      <c r="EX148" s="17"/>
      <c r="EY148" s="17"/>
      <c r="EZ148" s="17"/>
      <c r="FA148" s="17"/>
      <c r="FB148" s="17"/>
      <c r="FC148" s="17"/>
      <c r="FD148" s="17"/>
      <c r="FE148" s="17"/>
      <c r="FF148" s="17"/>
      <c r="FG148" s="17"/>
      <c r="FH148" s="17"/>
      <c r="FI148" s="17"/>
      <c r="FJ148" s="17"/>
      <c r="FK148" s="17"/>
      <c r="FL148" s="17"/>
      <c r="FM148" s="17"/>
      <c r="FN148" s="17"/>
      <c r="FO148" s="17"/>
      <c r="FP148" s="17"/>
      <c r="FQ148" s="17"/>
      <c r="FR148" s="17"/>
      <c r="FS148" s="17"/>
      <c r="FT148" s="17"/>
      <c r="FU148" s="17"/>
      <c r="FV148" s="17"/>
      <c r="FW148" s="17"/>
      <c r="FX148" s="17"/>
      <c r="FY148" s="17"/>
      <c r="FZ148" s="17"/>
      <c r="GA148" s="17"/>
      <c r="GB148" s="17"/>
      <c r="GC148" s="17"/>
      <c r="GD148" s="17"/>
      <c r="GE148" s="17"/>
      <c r="GF148" s="17"/>
      <c r="GG148" s="17"/>
      <c r="GH148" s="17"/>
      <c r="GI148" s="17"/>
      <c r="GJ148" s="17"/>
      <c r="GK148" s="17"/>
      <c r="GL148" s="17"/>
      <c r="GM148" s="17"/>
      <c r="GN148" s="17"/>
      <c r="GO148" s="17"/>
      <c r="GP148" s="17"/>
      <c r="GQ148" s="17"/>
      <c r="GR148" s="17"/>
      <c r="GS148" s="17"/>
      <c r="GT148" s="17"/>
      <c r="GU148" s="17"/>
      <c r="GV148" s="17"/>
      <c r="GW148" s="17"/>
      <c r="GX148" s="17"/>
      <c r="GY148" s="17"/>
      <c r="GZ148" s="17"/>
      <c r="HA148" s="17"/>
      <c r="HB148" s="17"/>
      <c r="HC148" s="17"/>
      <c r="HD148" s="17"/>
      <c r="HE148" s="17"/>
      <c r="HF148" s="17"/>
      <c r="HG148" s="17"/>
      <c r="HH148" s="17"/>
      <c r="HI148" s="17"/>
      <c r="HJ148" s="17"/>
      <c r="HK148" s="17"/>
      <c r="HL148" s="17"/>
      <c r="HM148" s="17"/>
      <c r="HN148" s="17"/>
      <c r="HO148" s="17"/>
      <c r="HP148" s="17"/>
      <c r="HQ148" s="17"/>
      <c r="HR148" s="17"/>
      <c r="HS148" s="17"/>
      <c r="HT148" s="17"/>
      <c r="HU148" s="17"/>
      <c r="HV148" s="17"/>
    </row>
    <row r="149" spans="1:230" s="23" customFormat="1" ht="15" customHeight="1">
      <c r="A149" s="42"/>
      <c r="B149" s="15"/>
      <c r="C149" s="45"/>
      <c r="D149" s="125" t="s">
        <v>526</v>
      </c>
      <c r="E149" s="55"/>
      <c r="F149" s="54"/>
      <c r="G149" s="54"/>
      <c r="H149" s="55"/>
      <c r="I149" s="125"/>
      <c r="J149" s="55"/>
      <c r="K149" s="75"/>
      <c r="L149" s="141"/>
      <c r="M149" s="75"/>
      <c r="N149" s="22"/>
      <c r="O149" s="22"/>
      <c r="P149" s="22"/>
      <c r="Q149" s="22"/>
      <c r="R149" s="22"/>
      <c r="S149" s="22"/>
      <c r="T149" s="22"/>
      <c r="U149" s="22"/>
      <c r="V149" s="22"/>
      <c r="W149" s="22"/>
      <c r="X149" s="22"/>
      <c r="Y149" s="22"/>
      <c r="Z149" s="22"/>
      <c r="AA149" s="22"/>
      <c r="AB149" s="42"/>
      <c r="AC149" s="17"/>
      <c r="AD149" s="17"/>
      <c r="AE149" s="17"/>
      <c r="AF149" s="17"/>
      <c r="AG149" s="17"/>
      <c r="AH149" s="17"/>
      <c r="AI149" s="17"/>
      <c r="AJ149" s="17"/>
      <c r="AK149" s="17"/>
      <c r="AL149" s="17"/>
      <c r="AM149" s="17"/>
      <c r="AN149" s="17"/>
      <c r="AO149" s="17"/>
      <c r="AP149" s="17"/>
      <c r="AQ149" s="17"/>
      <c r="AR149" s="17"/>
      <c r="AS149" s="17"/>
      <c r="AT149" s="17"/>
      <c r="AU149" s="17"/>
      <c r="AV149" s="17"/>
      <c r="AW149" s="17"/>
      <c r="AX149" s="17"/>
      <c r="AY149" s="17"/>
      <c r="AZ149" s="17"/>
      <c r="BA149" s="17"/>
      <c r="BB149" s="17"/>
      <c r="BC149" s="17"/>
      <c r="BD149" s="17"/>
      <c r="BE149" s="17"/>
      <c r="BF149" s="17"/>
      <c r="BG149" s="17"/>
      <c r="BH149" s="17"/>
      <c r="BI149" s="17"/>
      <c r="BJ149" s="17"/>
      <c r="BK149" s="17"/>
      <c r="BL149" s="17"/>
      <c r="BM149" s="17"/>
      <c r="BN149" s="17"/>
      <c r="BO149" s="17"/>
      <c r="BP149" s="17"/>
      <c r="BQ149" s="17"/>
      <c r="BR149" s="17"/>
      <c r="BS149" s="17"/>
      <c r="BT149" s="17"/>
      <c r="BU149" s="17"/>
      <c r="BV149" s="17"/>
      <c r="BW149" s="17"/>
      <c r="BX149" s="17"/>
      <c r="BY149" s="17"/>
      <c r="BZ149" s="17"/>
      <c r="CA149" s="17"/>
      <c r="CB149" s="17"/>
      <c r="CC149" s="17"/>
      <c r="CD149" s="17"/>
      <c r="CE149" s="17"/>
      <c r="CF149" s="17"/>
      <c r="CG149" s="17"/>
      <c r="CH149" s="17"/>
      <c r="CI149" s="17"/>
      <c r="CJ149" s="17"/>
      <c r="CK149" s="17"/>
      <c r="CL149" s="17"/>
      <c r="CM149" s="17"/>
      <c r="CN149" s="17"/>
      <c r="CO149" s="17"/>
      <c r="CP149" s="17"/>
      <c r="CQ149" s="17"/>
      <c r="CR149" s="17"/>
      <c r="CS149" s="17"/>
      <c r="CT149" s="17"/>
      <c r="CU149" s="17"/>
      <c r="CV149" s="17"/>
      <c r="CW149" s="17"/>
      <c r="CX149" s="17"/>
      <c r="CY149" s="17"/>
      <c r="CZ149" s="17"/>
      <c r="DA149" s="17"/>
      <c r="DB149" s="17"/>
      <c r="DC149" s="17"/>
      <c r="DD149" s="17"/>
      <c r="DE149" s="17"/>
      <c r="DF149" s="17"/>
      <c r="DG149" s="17"/>
      <c r="DH149" s="17"/>
      <c r="DI149" s="17"/>
      <c r="DJ149" s="17"/>
      <c r="DK149" s="17"/>
      <c r="DL149" s="17"/>
      <c r="DM149" s="17"/>
      <c r="DN149" s="17"/>
      <c r="DO149" s="17"/>
      <c r="DP149" s="17"/>
      <c r="DQ149" s="17"/>
      <c r="DR149" s="17"/>
      <c r="DS149" s="17"/>
      <c r="DT149" s="17"/>
      <c r="DU149" s="17"/>
      <c r="DV149" s="17"/>
      <c r="DW149" s="17"/>
      <c r="DX149" s="17"/>
      <c r="DY149" s="17"/>
      <c r="DZ149" s="17"/>
      <c r="EA149" s="17"/>
      <c r="EB149" s="17"/>
      <c r="EC149" s="17"/>
      <c r="ED149" s="17"/>
      <c r="EE149" s="17"/>
      <c r="EF149" s="17"/>
      <c r="EG149" s="17"/>
      <c r="EH149" s="17"/>
      <c r="EI149" s="17"/>
      <c r="EJ149" s="17"/>
      <c r="EK149" s="17"/>
      <c r="EL149" s="17"/>
      <c r="EM149" s="17"/>
      <c r="EN149" s="17"/>
      <c r="EO149" s="17"/>
      <c r="EP149" s="17"/>
      <c r="EQ149" s="17"/>
      <c r="ER149" s="17"/>
      <c r="ES149" s="17"/>
      <c r="ET149" s="17"/>
      <c r="EU149" s="17"/>
      <c r="EV149" s="17"/>
      <c r="EW149" s="17"/>
      <c r="EX149" s="17"/>
      <c r="EY149" s="17"/>
      <c r="EZ149" s="17"/>
      <c r="FA149" s="17"/>
      <c r="FB149" s="17"/>
      <c r="FC149" s="17"/>
      <c r="FD149" s="17"/>
      <c r="FE149" s="17"/>
      <c r="FF149" s="17"/>
      <c r="FG149" s="17"/>
      <c r="FH149" s="17"/>
      <c r="FI149" s="17"/>
      <c r="FJ149" s="17"/>
      <c r="FK149" s="17"/>
      <c r="FL149" s="17"/>
      <c r="FM149" s="17"/>
      <c r="FN149" s="17"/>
      <c r="FO149" s="17"/>
      <c r="FP149" s="17"/>
      <c r="FQ149" s="17"/>
      <c r="FR149" s="17"/>
      <c r="FS149" s="17"/>
      <c r="FT149" s="17"/>
      <c r="FU149" s="17"/>
      <c r="FV149" s="17"/>
      <c r="FW149" s="17"/>
      <c r="FX149" s="17"/>
      <c r="FY149" s="17"/>
      <c r="FZ149" s="17"/>
      <c r="GA149" s="17"/>
      <c r="GB149" s="17"/>
      <c r="GC149" s="17"/>
      <c r="GD149" s="17"/>
      <c r="GE149" s="17"/>
      <c r="GF149" s="17"/>
      <c r="GG149" s="17"/>
      <c r="GH149" s="17"/>
      <c r="GI149" s="17"/>
      <c r="GJ149" s="17"/>
      <c r="GK149" s="17"/>
      <c r="GL149" s="17"/>
      <c r="GM149" s="17"/>
      <c r="GN149" s="17"/>
      <c r="GO149" s="17"/>
      <c r="GP149" s="17"/>
      <c r="GQ149" s="17"/>
      <c r="GR149" s="17"/>
      <c r="GS149" s="17"/>
      <c r="GT149" s="17"/>
      <c r="GU149" s="17"/>
      <c r="GV149" s="17"/>
      <c r="GW149" s="17"/>
      <c r="GX149" s="17"/>
      <c r="GY149" s="17"/>
      <c r="GZ149" s="17"/>
      <c r="HA149" s="17"/>
      <c r="HB149" s="17"/>
      <c r="HC149" s="17"/>
      <c r="HD149" s="17"/>
      <c r="HE149" s="17"/>
      <c r="HF149" s="17"/>
      <c r="HG149" s="17"/>
      <c r="HH149" s="17"/>
      <c r="HI149" s="17"/>
      <c r="HJ149" s="17"/>
      <c r="HK149" s="17"/>
      <c r="HL149" s="17"/>
      <c r="HM149" s="17"/>
      <c r="HN149" s="17"/>
      <c r="HO149" s="17"/>
      <c r="HP149" s="17"/>
      <c r="HQ149" s="17"/>
      <c r="HR149" s="17"/>
      <c r="HS149" s="17"/>
      <c r="HT149" s="17"/>
      <c r="HU149" s="17"/>
      <c r="HV149" s="17"/>
    </row>
    <row r="150" spans="1:230" s="23" customFormat="1" ht="15" customHeight="1">
      <c r="A150" s="42"/>
      <c r="B150" s="15"/>
      <c r="C150" s="45"/>
      <c r="D150" s="49"/>
      <c r="E150" s="45"/>
      <c r="F150" s="49"/>
      <c r="G150" s="49"/>
      <c r="H150" s="45"/>
      <c r="I150" s="45"/>
      <c r="J150" s="20"/>
      <c r="K150" s="20"/>
      <c r="L150" s="20"/>
      <c r="M150" s="20"/>
      <c r="N150" s="22"/>
      <c r="O150" s="22"/>
      <c r="P150" s="22"/>
      <c r="Q150" s="22"/>
      <c r="R150" s="22"/>
      <c r="S150" s="22"/>
      <c r="T150" s="22"/>
      <c r="U150" s="22"/>
      <c r="V150" s="22"/>
      <c r="W150" s="22"/>
      <c r="X150" s="22"/>
      <c r="Y150" s="22"/>
      <c r="Z150" s="22"/>
      <c r="AA150" s="22"/>
      <c r="AB150" s="42"/>
      <c r="AC150" s="17"/>
      <c r="AD150" s="17"/>
      <c r="AE150" s="17"/>
      <c r="AF150" s="17"/>
      <c r="AG150" s="17"/>
      <c r="AH150" s="17"/>
      <c r="AI150" s="17"/>
      <c r="AJ150" s="17"/>
      <c r="AK150" s="17"/>
      <c r="AL150" s="17"/>
      <c r="AM150" s="17"/>
      <c r="AN150" s="17"/>
      <c r="AO150" s="17"/>
      <c r="AP150" s="17"/>
      <c r="AQ150" s="17"/>
      <c r="AR150" s="17"/>
      <c r="AS150" s="17"/>
      <c r="AT150" s="17"/>
      <c r="AU150" s="17"/>
      <c r="AV150" s="17"/>
      <c r="AW150" s="17"/>
      <c r="AX150" s="17"/>
      <c r="AY150" s="17"/>
      <c r="AZ150" s="17"/>
      <c r="BA150" s="17"/>
      <c r="BB150" s="17"/>
      <c r="BC150" s="17"/>
      <c r="BD150" s="17"/>
      <c r="BE150" s="17"/>
      <c r="BF150" s="17"/>
      <c r="BG150" s="17"/>
      <c r="BH150" s="17"/>
      <c r="BI150" s="17"/>
      <c r="BJ150" s="17"/>
      <c r="BK150" s="17"/>
      <c r="BL150" s="17"/>
      <c r="BM150" s="17"/>
      <c r="BN150" s="17"/>
      <c r="BO150" s="17"/>
      <c r="BP150" s="17"/>
      <c r="BQ150" s="17"/>
      <c r="BR150" s="17"/>
      <c r="BS150" s="17"/>
      <c r="BT150" s="17"/>
      <c r="BU150" s="17"/>
      <c r="BV150" s="17"/>
      <c r="BW150" s="17"/>
      <c r="BX150" s="17"/>
      <c r="BY150" s="17"/>
      <c r="BZ150" s="17"/>
      <c r="CA150" s="17"/>
      <c r="CB150" s="17"/>
      <c r="CC150" s="17"/>
      <c r="CD150" s="17"/>
      <c r="CE150" s="17"/>
      <c r="CF150" s="17"/>
      <c r="CG150" s="17"/>
      <c r="CH150" s="17"/>
      <c r="CI150" s="17"/>
      <c r="CJ150" s="17"/>
      <c r="CK150" s="17"/>
      <c r="CL150" s="17"/>
      <c r="CM150" s="17"/>
      <c r="CN150" s="17"/>
      <c r="CO150" s="17"/>
      <c r="CP150" s="17"/>
      <c r="CQ150" s="17"/>
      <c r="CR150" s="17"/>
      <c r="CS150" s="17"/>
      <c r="CT150" s="17"/>
      <c r="CU150" s="17"/>
      <c r="CV150" s="17"/>
      <c r="CW150" s="17"/>
      <c r="CX150" s="17"/>
      <c r="CY150" s="17"/>
      <c r="CZ150" s="17"/>
      <c r="DA150" s="17"/>
      <c r="DB150" s="17"/>
      <c r="DC150" s="17"/>
      <c r="DD150" s="17"/>
      <c r="DE150" s="17"/>
      <c r="DF150" s="17"/>
      <c r="DG150" s="17"/>
      <c r="DH150" s="17"/>
      <c r="DI150" s="17"/>
      <c r="DJ150" s="17"/>
      <c r="DK150" s="17"/>
      <c r="DL150" s="17"/>
      <c r="DM150" s="17"/>
      <c r="DN150" s="17"/>
      <c r="DO150" s="17"/>
      <c r="DP150" s="17"/>
      <c r="DQ150" s="17"/>
      <c r="DR150" s="17"/>
      <c r="DS150" s="17"/>
      <c r="DT150" s="17"/>
      <c r="DU150" s="17"/>
      <c r="DV150" s="17"/>
      <c r="DW150" s="17"/>
      <c r="DX150" s="17"/>
      <c r="DY150" s="17"/>
      <c r="DZ150" s="17"/>
      <c r="EA150" s="17"/>
      <c r="EB150" s="17"/>
      <c r="EC150" s="17"/>
      <c r="ED150" s="17"/>
      <c r="EE150" s="17"/>
      <c r="EF150" s="17"/>
      <c r="EG150" s="17"/>
      <c r="EH150" s="17"/>
      <c r="EI150" s="17"/>
      <c r="EJ150" s="17"/>
      <c r="EK150" s="17"/>
      <c r="EL150" s="17"/>
      <c r="EM150" s="17"/>
      <c r="EN150" s="17"/>
      <c r="EO150" s="17"/>
      <c r="EP150" s="17"/>
      <c r="EQ150" s="17"/>
      <c r="ER150" s="17"/>
      <c r="ES150" s="17"/>
      <c r="ET150" s="17"/>
      <c r="EU150" s="17"/>
      <c r="EV150" s="17"/>
      <c r="EW150" s="17"/>
      <c r="EX150" s="17"/>
      <c r="EY150" s="17"/>
      <c r="EZ150" s="17"/>
      <c r="FA150" s="17"/>
      <c r="FB150" s="17"/>
      <c r="FC150" s="17"/>
      <c r="FD150" s="17"/>
      <c r="FE150" s="17"/>
      <c r="FF150" s="17"/>
      <c r="FG150" s="17"/>
      <c r="FH150" s="17"/>
      <c r="FI150" s="17"/>
      <c r="FJ150" s="17"/>
      <c r="FK150" s="17"/>
      <c r="FL150" s="17"/>
      <c r="FM150" s="17"/>
      <c r="FN150" s="17"/>
      <c r="FO150" s="17"/>
      <c r="FP150" s="17"/>
      <c r="FQ150" s="17"/>
      <c r="FR150" s="17"/>
      <c r="FS150" s="17"/>
      <c r="FT150" s="17"/>
      <c r="FU150" s="17"/>
      <c r="FV150" s="17"/>
      <c r="FW150" s="17"/>
      <c r="FX150" s="17"/>
      <c r="FY150" s="17"/>
      <c r="FZ150" s="17"/>
      <c r="GA150" s="17"/>
      <c r="GB150" s="17"/>
      <c r="GC150" s="17"/>
      <c r="GD150" s="17"/>
      <c r="GE150" s="17"/>
      <c r="GF150" s="17"/>
      <c r="GG150" s="17"/>
      <c r="GH150" s="17"/>
      <c r="GI150" s="17"/>
      <c r="GJ150" s="17"/>
      <c r="GK150" s="17"/>
      <c r="GL150" s="17"/>
      <c r="GM150" s="17"/>
      <c r="GN150" s="17"/>
      <c r="GO150" s="17"/>
      <c r="GP150" s="17"/>
      <c r="GQ150" s="17"/>
      <c r="GR150" s="17"/>
      <c r="GS150" s="17"/>
      <c r="GT150" s="17"/>
      <c r="GU150" s="17"/>
      <c r="GV150" s="17"/>
      <c r="GW150" s="17"/>
      <c r="GX150" s="17"/>
      <c r="GY150" s="17"/>
      <c r="GZ150" s="17"/>
      <c r="HA150" s="17"/>
      <c r="HB150" s="17"/>
      <c r="HC150" s="17"/>
      <c r="HD150" s="17"/>
      <c r="HE150" s="17"/>
      <c r="HF150" s="17"/>
      <c r="HG150" s="17"/>
      <c r="HH150" s="17"/>
      <c r="HI150" s="17"/>
      <c r="HJ150" s="17"/>
      <c r="HK150" s="17"/>
      <c r="HL150" s="17"/>
      <c r="HM150" s="17"/>
      <c r="HN150" s="17"/>
      <c r="HO150" s="17"/>
      <c r="HP150" s="17"/>
      <c r="HQ150" s="17"/>
      <c r="HR150" s="17"/>
      <c r="HS150" s="17"/>
      <c r="HT150" s="17"/>
      <c r="HU150" s="17"/>
      <c r="HV150" s="17"/>
    </row>
    <row r="151" spans="1:230" s="23" customFormat="1" ht="15" customHeight="1">
      <c r="A151" s="42"/>
      <c r="B151" s="17"/>
      <c r="C151" s="57" t="s">
        <v>521</v>
      </c>
      <c r="D151" s="20"/>
      <c r="E151" s="20"/>
      <c r="F151" s="126"/>
      <c r="G151" s="58"/>
      <c r="H151" s="15"/>
      <c r="I151" s="130">
        <f>Obliczenia3!L78+Obliczenia3!L83</f>
        <v>555</v>
      </c>
      <c r="J151" s="58" t="s">
        <v>17</v>
      </c>
      <c r="K151" s="80"/>
      <c r="L151" s="80"/>
      <c r="M151" s="22"/>
      <c r="N151" s="22"/>
      <c r="O151" s="22"/>
      <c r="P151" s="22"/>
      <c r="Q151" s="22"/>
      <c r="R151" s="22"/>
      <c r="S151" s="22"/>
      <c r="T151" s="22"/>
      <c r="U151" s="22"/>
      <c r="V151" s="22"/>
      <c r="W151" s="22"/>
      <c r="X151" s="22"/>
      <c r="Y151" s="22"/>
      <c r="Z151" s="22"/>
      <c r="AA151" s="22"/>
      <c r="AB151" s="42"/>
      <c r="AC151" s="17"/>
      <c r="AD151" s="17"/>
      <c r="AE151" s="17"/>
      <c r="AF151" s="17"/>
      <c r="AG151" s="17"/>
      <c r="AH151" s="17"/>
      <c r="AI151" s="17"/>
      <c r="AJ151" s="17"/>
      <c r="AK151" s="17"/>
      <c r="AL151" s="17"/>
      <c r="AM151" s="17"/>
      <c r="AN151" s="17"/>
      <c r="AO151" s="17"/>
      <c r="AP151" s="17"/>
      <c r="AQ151" s="17"/>
      <c r="AR151" s="17"/>
      <c r="AS151" s="17"/>
      <c r="AT151" s="17"/>
      <c r="AU151" s="17"/>
      <c r="AV151" s="17"/>
      <c r="AW151" s="17"/>
      <c r="AX151" s="17"/>
      <c r="AY151" s="17"/>
      <c r="AZ151" s="17"/>
      <c r="BA151" s="17"/>
      <c r="BB151" s="17"/>
      <c r="BC151" s="17"/>
      <c r="BD151" s="17"/>
      <c r="BE151" s="17"/>
      <c r="BF151" s="17"/>
      <c r="BG151" s="17"/>
      <c r="BH151" s="17"/>
      <c r="BI151" s="17"/>
      <c r="BJ151" s="17"/>
      <c r="BK151" s="17"/>
      <c r="BL151" s="17"/>
      <c r="BM151" s="17"/>
      <c r="BN151" s="17"/>
      <c r="BO151" s="17"/>
      <c r="BP151" s="17"/>
      <c r="BQ151" s="17"/>
      <c r="BR151" s="17"/>
      <c r="BS151" s="17"/>
      <c r="BT151" s="17"/>
      <c r="BU151" s="17"/>
      <c r="BV151" s="17"/>
      <c r="BW151" s="17"/>
      <c r="BX151" s="17"/>
      <c r="BY151" s="17"/>
      <c r="BZ151" s="17"/>
      <c r="CA151" s="17"/>
      <c r="CB151" s="17"/>
      <c r="CC151" s="17"/>
      <c r="CD151" s="17"/>
      <c r="CE151" s="17"/>
      <c r="CF151" s="17"/>
      <c r="CG151" s="17"/>
      <c r="CH151" s="17"/>
      <c r="CI151" s="17"/>
      <c r="CJ151" s="17"/>
      <c r="CK151" s="17"/>
      <c r="CL151" s="17"/>
      <c r="CM151" s="17"/>
      <c r="CN151" s="17"/>
      <c r="CO151" s="17"/>
      <c r="CP151" s="17"/>
      <c r="CQ151" s="17"/>
      <c r="CR151" s="17"/>
      <c r="CS151" s="17"/>
      <c r="CT151" s="17"/>
      <c r="CU151" s="17"/>
      <c r="CV151" s="17"/>
      <c r="CW151" s="17"/>
      <c r="CX151" s="17"/>
      <c r="CY151" s="17"/>
      <c r="CZ151" s="17"/>
      <c r="DA151" s="17"/>
      <c r="DB151" s="17"/>
      <c r="DC151" s="17"/>
      <c r="DD151" s="17"/>
      <c r="DE151" s="17"/>
      <c r="DF151" s="17"/>
      <c r="DG151" s="17"/>
      <c r="DH151" s="17"/>
      <c r="DI151" s="17"/>
      <c r="DJ151" s="17"/>
      <c r="DK151" s="17"/>
      <c r="DL151" s="17"/>
      <c r="DM151" s="17"/>
      <c r="DN151" s="17"/>
      <c r="DO151" s="17"/>
      <c r="DP151" s="17"/>
      <c r="DQ151" s="17"/>
      <c r="DR151" s="17"/>
      <c r="DS151" s="17"/>
      <c r="DT151" s="17"/>
      <c r="DU151" s="17"/>
      <c r="DV151" s="17"/>
      <c r="DW151" s="17"/>
      <c r="DX151" s="17"/>
      <c r="DY151" s="17"/>
      <c r="DZ151" s="17"/>
      <c r="EA151" s="17"/>
      <c r="EB151" s="17"/>
      <c r="EC151" s="17"/>
      <c r="ED151" s="17"/>
      <c r="EE151" s="17"/>
      <c r="EF151" s="17"/>
      <c r="EG151" s="17"/>
      <c r="EH151" s="17"/>
      <c r="EI151" s="17"/>
      <c r="EJ151" s="17"/>
      <c r="EK151" s="17"/>
      <c r="EL151" s="17"/>
      <c r="EM151" s="17"/>
      <c r="EN151" s="17"/>
      <c r="EO151" s="17"/>
      <c r="EP151" s="17"/>
      <c r="EQ151" s="17"/>
      <c r="ER151" s="17"/>
      <c r="ES151" s="17"/>
      <c r="ET151" s="17"/>
      <c r="EU151" s="17"/>
      <c r="EV151" s="17"/>
      <c r="EW151" s="17"/>
      <c r="EX151" s="17"/>
      <c r="EY151" s="17"/>
      <c r="EZ151" s="17"/>
      <c r="FA151" s="17"/>
      <c r="FB151" s="17"/>
      <c r="FC151" s="17"/>
      <c r="FD151" s="17"/>
      <c r="FE151" s="17"/>
      <c r="FF151" s="17"/>
      <c r="FG151" s="17"/>
      <c r="FH151" s="17"/>
      <c r="FI151" s="17"/>
      <c r="FJ151" s="17"/>
      <c r="FK151" s="17"/>
      <c r="FL151" s="17"/>
      <c r="FM151" s="17"/>
      <c r="FN151" s="17"/>
      <c r="FO151" s="17"/>
      <c r="FP151" s="17"/>
      <c r="FQ151" s="17"/>
      <c r="FR151" s="17"/>
      <c r="FS151" s="17"/>
      <c r="FT151" s="17"/>
      <c r="FU151" s="17"/>
      <c r="FV151" s="17"/>
      <c r="FW151" s="17"/>
      <c r="FX151" s="17"/>
      <c r="FY151" s="17"/>
      <c r="FZ151" s="17"/>
      <c r="GA151" s="17"/>
      <c r="GB151" s="17"/>
      <c r="GC151" s="17"/>
      <c r="GD151" s="17"/>
      <c r="GE151" s="17"/>
      <c r="GF151" s="17"/>
      <c r="GG151" s="17"/>
      <c r="GH151" s="17"/>
      <c r="GI151" s="17"/>
      <c r="GJ151" s="17"/>
      <c r="GK151" s="17"/>
      <c r="GL151" s="17"/>
      <c r="GM151" s="17"/>
      <c r="GN151" s="17"/>
      <c r="GO151" s="17"/>
      <c r="GP151" s="17"/>
      <c r="GQ151" s="17"/>
      <c r="GR151" s="17"/>
      <c r="GS151" s="17"/>
      <c r="GT151" s="17"/>
      <c r="GU151" s="17"/>
      <c r="GV151" s="17"/>
      <c r="GW151" s="17"/>
      <c r="GX151" s="17"/>
      <c r="GY151" s="17"/>
      <c r="GZ151" s="17"/>
      <c r="HA151" s="17"/>
      <c r="HB151" s="17"/>
      <c r="HC151" s="17"/>
      <c r="HD151" s="17"/>
      <c r="HE151" s="17"/>
      <c r="HF151" s="17"/>
      <c r="HG151" s="17"/>
      <c r="HH151" s="17"/>
      <c r="HI151" s="17"/>
      <c r="HJ151" s="17"/>
      <c r="HK151" s="17"/>
      <c r="HL151" s="17"/>
      <c r="HM151" s="17"/>
      <c r="HN151" s="17"/>
      <c r="HO151" s="17"/>
      <c r="HP151" s="17"/>
      <c r="HQ151" s="17"/>
      <c r="HR151" s="17"/>
      <c r="HS151" s="17"/>
      <c r="HT151" s="17"/>
      <c r="HU151" s="17"/>
      <c r="HV151" s="17"/>
    </row>
    <row r="152" spans="1:230" s="23" customFormat="1" ht="15" customHeight="1">
      <c r="A152" s="42"/>
      <c r="B152" s="17"/>
      <c r="C152" s="22"/>
      <c r="D152" s="22"/>
      <c r="E152" s="17"/>
      <c r="F152" s="17"/>
      <c r="G152" s="17"/>
      <c r="H152" s="17"/>
      <c r="I152" s="17"/>
      <c r="J152" s="17"/>
      <c r="K152" s="80"/>
      <c r="L152" s="80"/>
      <c r="M152" s="22"/>
      <c r="N152" s="22"/>
      <c r="O152" s="22"/>
      <c r="P152" s="22"/>
      <c r="Q152" s="22"/>
      <c r="R152" s="22"/>
      <c r="S152" s="22"/>
      <c r="T152" s="22"/>
      <c r="U152" s="22"/>
      <c r="V152" s="22"/>
      <c r="W152" s="22"/>
      <c r="X152" s="22"/>
      <c r="Y152" s="22"/>
      <c r="Z152" s="22"/>
      <c r="AA152" s="22"/>
      <c r="AB152" s="42"/>
      <c r="AC152" s="17"/>
      <c r="AD152" s="17"/>
      <c r="AE152" s="17"/>
      <c r="AF152" s="17"/>
      <c r="AG152" s="17"/>
      <c r="AH152" s="17"/>
      <c r="AI152" s="17"/>
      <c r="AJ152" s="17"/>
      <c r="AK152" s="17"/>
      <c r="AL152" s="17"/>
      <c r="AM152" s="17"/>
      <c r="AN152" s="17"/>
      <c r="AO152" s="17"/>
      <c r="AP152" s="17"/>
      <c r="AQ152" s="17"/>
      <c r="AR152" s="17"/>
      <c r="AS152" s="17"/>
      <c r="AT152" s="17"/>
      <c r="AU152" s="17"/>
      <c r="AV152" s="17"/>
      <c r="AW152" s="17"/>
      <c r="AX152" s="17"/>
      <c r="AY152" s="17"/>
      <c r="AZ152" s="17"/>
      <c r="BA152" s="17"/>
      <c r="BB152" s="17"/>
      <c r="BC152" s="17"/>
      <c r="BD152" s="17"/>
      <c r="BE152" s="17"/>
      <c r="BF152" s="17"/>
      <c r="BG152" s="17"/>
      <c r="BH152" s="17"/>
      <c r="BI152" s="17"/>
      <c r="BJ152" s="17"/>
      <c r="BK152" s="17"/>
      <c r="BL152" s="17"/>
      <c r="BM152" s="17"/>
      <c r="BN152" s="17"/>
      <c r="BO152" s="17"/>
      <c r="BP152" s="17"/>
      <c r="BQ152" s="17"/>
      <c r="BR152" s="17"/>
      <c r="BS152" s="17"/>
      <c r="BT152" s="17"/>
      <c r="BU152" s="17"/>
      <c r="BV152" s="17"/>
      <c r="BW152" s="17"/>
      <c r="BX152" s="17"/>
      <c r="BY152" s="17"/>
      <c r="BZ152" s="17"/>
      <c r="CA152" s="17"/>
      <c r="CB152" s="17"/>
      <c r="CC152" s="17"/>
      <c r="CD152" s="17"/>
      <c r="CE152" s="17"/>
      <c r="CF152" s="17"/>
      <c r="CG152" s="17"/>
      <c r="CH152" s="17"/>
      <c r="CI152" s="17"/>
      <c r="CJ152" s="17"/>
      <c r="CK152" s="17"/>
      <c r="CL152" s="17"/>
      <c r="CM152" s="17"/>
      <c r="CN152" s="17"/>
      <c r="CO152" s="17"/>
      <c r="CP152" s="17"/>
      <c r="CQ152" s="17"/>
      <c r="CR152" s="17"/>
      <c r="CS152" s="17"/>
      <c r="CT152" s="17"/>
      <c r="CU152" s="17"/>
      <c r="CV152" s="17"/>
      <c r="CW152" s="17"/>
      <c r="CX152" s="17"/>
      <c r="CY152" s="17"/>
      <c r="CZ152" s="17"/>
      <c r="DA152" s="17"/>
      <c r="DB152" s="17"/>
      <c r="DC152" s="17"/>
      <c r="DD152" s="17"/>
      <c r="DE152" s="17"/>
      <c r="DF152" s="17"/>
      <c r="DG152" s="17"/>
      <c r="DH152" s="17"/>
      <c r="DI152" s="17"/>
      <c r="DJ152" s="17"/>
      <c r="DK152" s="17"/>
      <c r="DL152" s="17"/>
      <c r="DM152" s="17"/>
      <c r="DN152" s="17"/>
      <c r="DO152" s="17"/>
      <c r="DP152" s="17"/>
      <c r="DQ152" s="17"/>
      <c r="DR152" s="17"/>
      <c r="DS152" s="17"/>
      <c r="DT152" s="17"/>
      <c r="DU152" s="17"/>
      <c r="DV152" s="17"/>
      <c r="DW152" s="17"/>
      <c r="DX152" s="17"/>
      <c r="DY152" s="17"/>
      <c r="DZ152" s="17"/>
      <c r="EA152" s="17"/>
      <c r="EB152" s="17"/>
      <c r="EC152" s="17"/>
      <c r="ED152" s="17"/>
      <c r="EE152" s="17"/>
      <c r="EF152" s="17"/>
      <c r="EG152" s="17"/>
      <c r="EH152" s="17"/>
      <c r="EI152" s="17"/>
      <c r="EJ152" s="17"/>
      <c r="EK152" s="17"/>
      <c r="EL152" s="17"/>
      <c r="EM152" s="17"/>
      <c r="EN152" s="17"/>
      <c r="EO152" s="17"/>
      <c r="EP152" s="17"/>
      <c r="EQ152" s="17"/>
      <c r="ER152" s="17"/>
      <c r="ES152" s="17"/>
      <c r="ET152" s="17"/>
      <c r="EU152" s="17"/>
      <c r="EV152" s="17"/>
      <c r="EW152" s="17"/>
      <c r="EX152" s="17"/>
      <c r="EY152" s="17"/>
      <c r="EZ152" s="17"/>
      <c r="FA152" s="17"/>
      <c r="FB152" s="17"/>
      <c r="FC152" s="17"/>
      <c r="FD152" s="17"/>
      <c r="FE152" s="17"/>
      <c r="FF152" s="17"/>
      <c r="FG152" s="17"/>
      <c r="FH152" s="17"/>
      <c r="FI152" s="17"/>
      <c r="FJ152" s="17"/>
      <c r="FK152" s="17"/>
      <c r="FL152" s="17"/>
      <c r="FM152" s="17"/>
      <c r="FN152" s="17"/>
      <c r="FO152" s="17"/>
      <c r="FP152" s="17"/>
      <c r="FQ152" s="17"/>
      <c r="FR152" s="17"/>
      <c r="FS152" s="17"/>
      <c r="FT152" s="17"/>
      <c r="FU152" s="17"/>
      <c r="FV152" s="17"/>
      <c r="FW152" s="17"/>
      <c r="FX152" s="17"/>
      <c r="FY152" s="17"/>
      <c r="FZ152" s="17"/>
      <c r="GA152" s="17"/>
      <c r="GB152" s="17"/>
      <c r="GC152" s="17"/>
      <c r="GD152" s="17"/>
      <c r="GE152" s="17"/>
      <c r="GF152" s="17"/>
      <c r="GG152" s="17"/>
      <c r="GH152" s="17"/>
      <c r="GI152" s="17"/>
      <c r="GJ152" s="17"/>
      <c r="GK152" s="17"/>
      <c r="GL152" s="17"/>
      <c r="GM152" s="17"/>
      <c r="GN152" s="17"/>
      <c r="GO152" s="17"/>
      <c r="GP152" s="17"/>
      <c r="GQ152" s="17"/>
      <c r="GR152" s="17"/>
      <c r="GS152" s="17"/>
      <c r="GT152" s="17"/>
      <c r="GU152" s="17"/>
      <c r="GV152" s="17"/>
      <c r="GW152" s="17"/>
      <c r="GX152" s="17"/>
      <c r="GY152" s="17"/>
      <c r="GZ152" s="17"/>
      <c r="HA152" s="17"/>
      <c r="HB152" s="17"/>
      <c r="HC152" s="17"/>
      <c r="HD152" s="17"/>
      <c r="HE152" s="17"/>
      <c r="HF152" s="17"/>
      <c r="HG152" s="17"/>
      <c r="HH152" s="17"/>
      <c r="HI152" s="17"/>
      <c r="HJ152" s="17"/>
      <c r="HK152" s="17"/>
      <c r="HL152" s="17"/>
      <c r="HM152" s="17"/>
      <c r="HN152" s="17"/>
      <c r="HO152" s="17"/>
      <c r="HP152" s="17"/>
      <c r="HQ152" s="17"/>
      <c r="HR152" s="17"/>
      <c r="HS152" s="17"/>
      <c r="HT152" s="17"/>
      <c r="HU152" s="17"/>
      <c r="HV152" s="17"/>
    </row>
    <row r="153" spans="1:230" s="23" customFormat="1" ht="9.6" customHeight="1">
      <c r="A153" s="42"/>
      <c r="B153" s="17"/>
      <c r="C153" s="22"/>
      <c r="D153" s="22"/>
      <c r="E153" s="17"/>
      <c r="F153" s="17"/>
      <c r="G153" s="17"/>
      <c r="H153" s="17"/>
      <c r="I153" s="17"/>
      <c r="J153" s="17"/>
      <c r="K153" s="80"/>
      <c r="L153" s="80"/>
      <c r="M153" s="22"/>
      <c r="N153" s="22"/>
      <c r="O153" s="22"/>
      <c r="P153" s="22"/>
      <c r="Q153" s="22"/>
      <c r="R153" s="22"/>
      <c r="S153" s="22"/>
      <c r="T153" s="22"/>
      <c r="U153" s="22"/>
      <c r="V153" s="22"/>
      <c r="W153" s="22"/>
      <c r="X153" s="22"/>
      <c r="Y153" s="22"/>
      <c r="Z153" s="22"/>
      <c r="AA153" s="22"/>
      <c r="AB153" s="42"/>
      <c r="AC153" s="17"/>
      <c r="AD153" s="17"/>
      <c r="AE153" s="17"/>
      <c r="AF153" s="17"/>
      <c r="AG153" s="17"/>
      <c r="AH153" s="17"/>
      <c r="AI153" s="17"/>
      <c r="AJ153" s="17"/>
      <c r="AK153" s="17"/>
      <c r="AL153" s="17"/>
      <c r="AM153" s="17"/>
      <c r="AN153" s="17"/>
      <c r="AO153" s="17"/>
      <c r="AP153" s="17"/>
      <c r="AQ153" s="17"/>
      <c r="AR153" s="17"/>
      <c r="AS153" s="17"/>
      <c r="AT153" s="17"/>
      <c r="AU153" s="17"/>
      <c r="AV153" s="17"/>
      <c r="AW153" s="17"/>
      <c r="AX153" s="17"/>
      <c r="AY153" s="17"/>
      <c r="AZ153" s="17"/>
      <c r="BA153" s="17"/>
      <c r="BB153" s="17"/>
      <c r="BC153" s="17"/>
      <c r="BD153" s="17"/>
      <c r="BE153" s="17"/>
      <c r="BF153" s="17"/>
      <c r="BG153" s="17"/>
      <c r="BH153" s="17"/>
      <c r="BI153" s="17"/>
      <c r="BJ153" s="17"/>
      <c r="BK153" s="17"/>
      <c r="BL153" s="17"/>
      <c r="BM153" s="17"/>
      <c r="BN153" s="17"/>
      <c r="BO153" s="17"/>
      <c r="BP153" s="17"/>
      <c r="BQ153" s="17"/>
      <c r="BR153" s="17"/>
      <c r="BS153" s="17"/>
      <c r="BT153" s="17"/>
      <c r="BU153" s="17"/>
      <c r="BV153" s="17"/>
      <c r="BW153" s="17"/>
      <c r="BX153" s="17"/>
      <c r="BY153" s="17"/>
      <c r="BZ153" s="17"/>
      <c r="CA153" s="17"/>
      <c r="CB153" s="17"/>
      <c r="CC153" s="17"/>
      <c r="CD153" s="17"/>
      <c r="CE153" s="17"/>
      <c r="CF153" s="17"/>
      <c r="CG153" s="17"/>
      <c r="CH153" s="17"/>
      <c r="CI153" s="17"/>
      <c r="CJ153" s="17"/>
      <c r="CK153" s="17"/>
      <c r="CL153" s="17"/>
      <c r="CM153" s="17"/>
      <c r="CN153" s="17"/>
      <c r="CO153" s="17"/>
      <c r="CP153" s="17"/>
      <c r="CQ153" s="17"/>
      <c r="CR153" s="17"/>
      <c r="CS153" s="17"/>
      <c r="CT153" s="17"/>
      <c r="CU153" s="17"/>
      <c r="CV153" s="17"/>
      <c r="CW153" s="17"/>
      <c r="CX153" s="17"/>
      <c r="CY153" s="17"/>
      <c r="CZ153" s="17"/>
      <c r="DA153" s="17"/>
      <c r="DB153" s="17"/>
      <c r="DC153" s="17"/>
      <c r="DD153" s="17"/>
      <c r="DE153" s="17"/>
      <c r="DF153" s="17"/>
      <c r="DG153" s="17"/>
      <c r="DH153" s="17"/>
      <c r="DI153" s="17"/>
      <c r="DJ153" s="17"/>
      <c r="DK153" s="17"/>
      <c r="DL153" s="17"/>
      <c r="DM153" s="17"/>
      <c r="DN153" s="17"/>
      <c r="DO153" s="17"/>
      <c r="DP153" s="17"/>
      <c r="DQ153" s="17"/>
      <c r="DR153" s="17"/>
      <c r="DS153" s="17"/>
      <c r="DT153" s="17"/>
      <c r="DU153" s="17"/>
      <c r="DV153" s="17"/>
      <c r="DW153" s="17"/>
      <c r="DX153" s="17"/>
      <c r="DY153" s="17"/>
      <c r="DZ153" s="17"/>
      <c r="EA153" s="17"/>
      <c r="EB153" s="17"/>
      <c r="EC153" s="17"/>
      <c r="ED153" s="17"/>
      <c r="EE153" s="17"/>
      <c r="EF153" s="17"/>
      <c r="EG153" s="17"/>
      <c r="EH153" s="17"/>
      <c r="EI153" s="17"/>
      <c r="EJ153" s="17"/>
      <c r="EK153" s="17"/>
      <c r="EL153" s="17"/>
      <c r="EM153" s="17"/>
      <c r="EN153" s="17"/>
      <c r="EO153" s="17"/>
      <c r="EP153" s="17"/>
      <c r="EQ153" s="17"/>
      <c r="ER153" s="17"/>
      <c r="ES153" s="17"/>
      <c r="ET153" s="17"/>
      <c r="EU153" s="17"/>
      <c r="EV153" s="17"/>
      <c r="EW153" s="17"/>
      <c r="EX153" s="17"/>
      <c r="EY153" s="17"/>
      <c r="EZ153" s="17"/>
      <c r="FA153" s="17"/>
      <c r="FB153" s="17"/>
      <c r="FC153" s="17"/>
      <c r="FD153" s="17"/>
      <c r="FE153" s="17"/>
      <c r="FF153" s="17"/>
      <c r="FG153" s="17"/>
      <c r="FH153" s="17"/>
      <c r="FI153" s="17"/>
      <c r="FJ153" s="17"/>
      <c r="FK153" s="17"/>
      <c r="FL153" s="17"/>
      <c r="FM153" s="17"/>
      <c r="FN153" s="17"/>
      <c r="FO153" s="17"/>
      <c r="FP153" s="17"/>
      <c r="FQ153" s="17"/>
      <c r="FR153" s="17"/>
      <c r="FS153" s="17"/>
      <c r="FT153" s="17"/>
      <c r="FU153" s="17"/>
      <c r="FV153" s="17"/>
      <c r="FW153" s="17"/>
      <c r="FX153" s="17"/>
      <c r="FY153" s="17"/>
      <c r="FZ153" s="17"/>
      <c r="GA153" s="17"/>
      <c r="GB153" s="17"/>
      <c r="GC153" s="17"/>
      <c r="GD153" s="17"/>
      <c r="GE153" s="17"/>
      <c r="GF153" s="17"/>
      <c r="GG153" s="17"/>
      <c r="GH153" s="17"/>
      <c r="GI153" s="17"/>
      <c r="GJ153" s="17"/>
      <c r="GK153" s="17"/>
      <c r="GL153" s="17"/>
      <c r="GM153" s="17"/>
      <c r="GN153" s="17"/>
      <c r="GO153" s="17"/>
      <c r="GP153" s="17"/>
      <c r="GQ153" s="17"/>
      <c r="GR153" s="17"/>
      <c r="GS153" s="17"/>
      <c r="GT153" s="17"/>
      <c r="GU153" s="17"/>
      <c r="GV153" s="17"/>
      <c r="GW153" s="17"/>
      <c r="GX153" s="17"/>
      <c r="GY153" s="17"/>
      <c r="GZ153" s="17"/>
      <c r="HA153" s="17"/>
      <c r="HB153" s="17"/>
      <c r="HC153" s="17"/>
      <c r="HD153" s="17"/>
      <c r="HE153" s="17"/>
      <c r="HF153" s="17"/>
      <c r="HG153" s="17"/>
      <c r="HH153" s="17"/>
      <c r="HI153" s="17"/>
      <c r="HJ153" s="17"/>
      <c r="HK153" s="17"/>
      <c r="HL153" s="17"/>
      <c r="HM153" s="17"/>
      <c r="HN153" s="17"/>
      <c r="HO153" s="17"/>
      <c r="HP153" s="17"/>
      <c r="HQ153" s="17"/>
      <c r="HR153" s="17"/>
      <c r="HS153" s="17"/>
      <c r="HT153" s="17"/>
      <c r="HU153" s="17"/>
      <c r="HV153" s="17"/>
    </row>
    <row r="154" spans="1:230" customFormat="1">
      <c r="A154" s="42"/>
      <c r="B154" s="47"/>
      <c r="C154" s="47"/>
      <c r="D154" s="47"/>
      <c r="E154" s="47"/>
      <c r="F154" s="47"/>
      <c r="G154" s="47"/>
      <c r="H154" s="47"/>
      <c r="I154" s="47"/>
      <c r="J154" s="47"/>
      <c r="K154" s="47"/>
      <c r="L154" s="47"/>
      <c r="M154" s="47"/>
      <c r="N154" s="47"/>
      <c r="O154" s="47"/>
      <c r="P154" s="47"/>
      <c r="Q154" s="47"/>
      <c r="R154" s="47"/>
      <c r="S154" s="47"/>
      <c r="T154" s="47"/>
      <c r="U154" s="47"/>
      <c r="V154" s="47"/>
      <c r="W154" s="47"/>
      <c r="X154" s="47"/>
      <c r="Y154" s="47"/>
      <c r="Z154" s="47"/>
      <c r="AA154" s="47"/>
      <c r="AB154" s="42"/>
      <c r="AC154" s="15"/>
      <c r="AD154" s="15"/>
      <c r="AE154" s="15"/>
      <c r="AF154" s="15"/>
      <c r="AG154" s="15"/>
      <c r="AH154" s="15"/>
      <c r="AI154" s="15"/>
      <c r="AJ154" s="15"/>
      <c r="AK154" s="15"/>
      <c r="AL154" s="15"/>
      <c r="AM154" s="15"/>
      <c r="AN154" s="15"/>
      <c r="AO154" s="15"/>
      <c r="AP154" s="15"/>
      <c r="AQ154" s="15"/>
      <c r="AR154" s="15"/>
      <c r="AS154" s="15"/>
      <c r="AT154" s="15"/>
      <c r="AU154" s="15"/>
      <c r="AV154" s="15"/>
      <c r="AW154" s="15"/>
      <c r="AX154" s="15"/>
      <c r="AY154" s="15"/>
      <c r="AZ154" s="15"/>
      <c r="BA154" s="15"/>
      <c r="BB154" s="15"/>
      <c r="BC154" s="15"/>
      <c r="BD154" s="15"/>
      <c r="BE154" s="15"/>
      <c r="BF154" s="15"/>
      <c r="BG154" s="15"/>
      <c r="BH154" s="15"/>
      <c r="BI154" s="15"/>
      <c r="BJ154" s="15"/>
      <c r="BK154" s="15"/>
      <c r="BL154" s="15"/>
      <c r="BM154" s="15"/>
      <c r="BN154" s="15"/>
      <c r="BO154" s="15"/>
      <c r="BP154" s="15"/>
      <c r="BQ154" s="15"/>
      <c r="BR154" s="15"/>
      <c r="BS154" s="15"/>
      <c r="BT154" s="15"/>
      <c r="BU154" s="15"/>
      <c r="BV154" s="15"/>
      <c r="BW154" s="15"/>
      <c r="BX154" s="15"/>
      <c r="BY154" s="15"/>
      <c r="BZ154" s="15"/>
      <c r="CA154" s="15"/>
      <c r="CB154" s="15"/>
      <c r="CC154" s="15"/>
      <c r="CD154" s="15"/>
      <c r="CE154" s="15"/>
      <c r="CF154" s="15"/>
      <c r="CG154" s="15"/>
      <c r="CH154" s="15"/>
      <c r="CI154" s="15"/>
      <c r="CJ154" s="15"/>
      <c r="CK154" s="15"/>
      <c r="CL154" s="15"/>
      <c r="CM154" s="15"/>
      <c r="CN154" s="15"/>
      <c r="CO154" s="15"/>
      <c r="CP154" s="15"/>
      <c r="CQ154" s="15"/>
      <c r="CR154" s="15"/>
      <c r="CS154" s="15"/>
      <c r="CT154" s="15"/>
      <c r="CU154" s="15"/>
      <c r="CV154" s="15"/>
      <c r="CW154" s="15"/>
      <c r="CX154" s="15"/>
      <c r="CY154" s="15"/>
      <c r="CZ154" s="15"/>
      <c r="DA154" s="15"/>
      <c r="DB154" s="15"/>
      <c r="DC154" s="15"/>
      <c r="DD154" s="15"/>
      <c r="DE154" s="15"/>
      <c r="DF154" s="15"/>
      <c r="DG154" s="15"/>
      <c r="DH154" s="15"/>
      <c r="DI154" s="15"/>
      <c r="DJ154" s="15"/>
      <c r="DK154" s="15"/>
      <c r="DL154" s="15"/>
      <c r="DM154" s="15"/>
      <c r="DN154" s="15"/>
      <c r="DO154" s="15"/>
      <c r="DP154" s="15"/>
      <c r="DQ154" s="15"/>
      <c r="DR154" s="15"/>
      <c r="DS154" s="15"/>
      <c r="DT154" s="15"/>
      <c r="DU154" s="15"/>
      <c r="DV154" s="15"/>
      <c r="DW154" s="15"/>
      <c r="DX154" s="15"/>
      <c r="DY154" s="15"/>
      <c r="DZ154" s="15"/>
      <c r="EA154" s="15"/>
      <c r="EB154" s="15"/>
      <c r="EC154" s="15"/>
      <c r="ED154" s="15"/>
      <c r="EE154" s="15"/>
      <c r="EF154" s="15"/>
      <c r="EG154" s="15"/>
      <c r="EH154" s="15"/>
      <c r="EI154" s="15"/>
      <c r="EJ154" s="15"/>
      <c r="EK154" s="15"/>
      <c r="EL154" s="15"/>
      <c r="EM154" s="15"/>
      <c r="EN154" s="15"/>
      <c r="EO154" s="15"/>
      <c r="EP154" s="15"/>
      <c r="EQ154" s="15"/>
      <c r="ER154" s="15"/>
      <c r="ES154" s="15"/>
      <c r="ET154" s="15"/>
      <c r="EU154" s="15"/>
      <c r="EV154" s="15"/>
      <c r="EW154" s="15"/>
      <c r="EX154" s="15"/>
      <c r="EY154" s="15"/>
      <c r="EZ154" s="15"/>
      <c r="FA154" s="15"/>
      <c r="FB154" s="15"/>
      <c r="FC154" s="15"/>
      <c r="FD154" s="15"/>
      <c r="FE154" s="15"/>
      <c r="FF154" s="15"/>
      <c r="FG154" s="15"/>
      <c r="FH154" s="15"/>
      <c r="FI154" s="15"/>
      <c r="FJ154" s="15"/>
      <c r="FK154" s="15"/>
      <c r="FL154" s="15"/>
      <c r="FM154" s="15"/>
      <c r="FN154" s="15"/>
      <c r="FO154" s="15"/>
      <c r="FP154" s="15"/>
      <c r="FQ154" s="15"/>
      <c r="FR154" s="15"/>
      <c r="FS154" s="15"/>
      <c r="FT154" s="15"/>
      <c r="FU154" s="15"/>
      <c r="FV154" s="15"/>
      <c r="FW154" s="15"/>
      <c r="FX154" s="15"/>
      <c r="FY154" s="15"/>
      <c r="FZ154" s="15"/>
      <c r="GA154" s="15"/>
      <c r="GB154" s="15"/>
      <c r="GC154" s="15"/>
      <c r="GD154" s="15"/>
      <c r="GE154" s="15"/>
      <c r="GF154" s="15"/>
      <c r="GG154" s="15"/>
      <c r="GH154" s="15"/>
      <c r="GI154" s="15"/>
      <c r="GJ154" s="15"/>
      <c r="GK154" s="15"/>
      <c r="GL154" s="15"/>
      <c r="GM154" s="15"/>
      <c r="GN154" s="15"/>
      <c r="GO154" s="15"/>
      <c r="GP154" s="15"/>
      <c r="GQ154" s="15"/>
      <c r="GR154" s="15"/>
      <c r="GS154" s="15"/>
      <c r="GT154" s="15"/>
      <c r="GU154" s="15"/>
      <c r="GV154" s="15"/>
      <c r="GW154" s="15"/>
      <c r="GX154" s="15"/>
      <c r="GY154" s="15"/>
      <c r="GZ154" s="15"/>
      <c r="HA154" s="15"/>
      <c r="HB154" s="15"/>
      <c r="HC154" s="15"/>
      <c r="HD154" s="15"/>
      <c r="HE154" s="15"/>
      <c r="HF154" s="15"/>
      <c r="HG154" s="15"/>
      <c r="HH154" s="15"/>
      <c r="HI154" s="15"/>
      <c r="HJ154" s="15"/>
      <c r="HK154" s="15"/>
      <c r="HL154" s="15"/>
      <c r="HM154" s="15"/>
      <c r="HN154" s="15"/>
      <c r="HO154" s="15"/>
      <c r="HP154" s="15"/>
      <c r="HQ154" s="15"/>
      <c r="HR154" s="15"/>
      <c r="HS154" s="15"/>
      <c r="HT154" s="15"/>
      <c r="HU154" s="15"/>
      <c r="HV154" s="15"/>
    </row>
    <row r="155" spans="1:230" customFormat="1" ht="21">
      <c r="A155" s="42"/>
      <c r="B155" s="47"/>
      <c r="C155" s="53" t="s">
        <v>538</v>
      </c>
      <c r="D155" s="47"/>
      <c r="E155" s="47"/>
      <c r="F155" s="47"/>
      <c r="G155" s="47"/>
      <c r="H155" s="47"/>
      <c r="I155" s="47"/>
      <c r="J155" s="47"/>
      <c r="K155" s="47"/>
      <c r="L155" s="47"/>
      <c r="M155" s="47"/>
      <c r="N155" s="47"/>
      <c r="O155" s="47"/>
      <c r="P155" s="47"/>
      <c r="Q155" s="47"/>
      <c r="R155" s="47"/>
      <c r="S155" s="47"/>
      <c r="T155" s="47"/>
      <c r="U155" s="47"/>
      <c r="V155" s="47"/>
      <c r="W155" s="47"/>
      <c r="X155" s="47"/>
      <c r="Y155" s="47"/>
      <c r="Z155" s="47"/>
      <c r="AA155" s="47"/>
      <c r="AB155" s="42"/>
      <c r="AC155" s="15"/>
      <c r="AD155" s="15"/>
      <c r="AE155" s="15"/>
      <c r="AF155" s="15"/>
      <c r="AG155" s="15"/>
      <c r="AH155" s="15"/>
      <c r="AI155" s="15"/>
      <c r="AJ155" s="15"/>
      <c r="AK155" s="15"/>
      <c r="AL155" s="15"/>
      <c r="AM155" s="15"/>
      <c r="AN155" s="15"/>
      <c r="AO155" s="15"/>
      <c r="AP155" s="15"/>
      <c r="AQ155" s="15"/>
      <c r="AR155" s="15"/>
      <c r="AS155" s="15"/>
      <c r="AT155" s="15"/>
      <c r="AU155" s="15"/>
      <c r="AV155" s="15"/>
      <c r="AW155" s="15"/>
      <c r="AX155" s="15"/>
      <c r="AY155" s="15"/>
      <c r="AZ155" s="15"/>
      <c r="BA155" s="15"/>
      <c r="BB155" s="15"/>
      <c r="BC155" s="15"/>
      <c r="BD155" s="15"/>
      <c r="BE155" s="15"/>
      <c r="BF155" s="15"/>
      <c r="BG155" s="15"/>
      <c r="BH155" s="15"/>
      <c r="BI155" s="15"/>
      <c r="BJ155" s="15"/>
      <c r="BK155" s="15"/>
      <c r="BL155" s="15"/>
      <c r="BM155" s="15"/>
      <c r="BN155" s="15"/>
      <c r="BO155" s="15"/>
      <c r="BP155" s="15"/>
      <c r="BQ155" s="15"/>
      <c r="BR155" s="15"/>
      <c r="BS155" s="15"/>
      <c r="BT155" s="15"/>
      <c r="BU155" s="15"/>
      <c r="BV155" s="15"/>
      <c r="BW155" s="15"/>
      <c r="BX155" s="15"/>
      <c r="BY155" s="15"/>
      <c r="BZ155" s="15"/>
      <c r="CA155" s="15"/>
      <c r="CB155" s="15"/>
      <c r="CC155" s="15"/>
      <c r="CD155" s="15"/>
      <c r="CE155" s="15"/>
      <c r="CF155" s="15"/>
      <c r="CG155" s="15"/>
      <c r="CH155" s="15"/>
      <c r="CI155" s="15"/>
      <c r="CJ155" s="15"/>
      <c r="CK155" s="15"/>
      <c r="CL155" s="15"/>
      <c r="CM155" s="15"/>
      <c r="CN155" s="15"/>
      <c r="CO155" s="15"/>
      <c r="CP155" s="15"/>
      <c r="CQ155" s="15"/>
      <c r="CR155" s="15"/>
      <c r="CS155" s="15"/>
      <c r="CT155" s="15"/>
      <c r="CU155" s="15"/>
      <c r="CV155" s="15"/>
      <c r="CW155" s="15"/>
      <c r="CX155" s="15"/>
      <c r="CY155" s="15"/>
      <c r="CZ155" s="15"/>
      <c r="DA155" s="15"/>
      <c r="DB155" s="15"/>
      <c r="DC155" s="15"/>
      <c r="DD155" s="15"/>
      <c r="DE155" s="15"/>
      <c r="DF155" s="15"/>
      <c r="DG155" s="15"/>
      <c r="DH155" s="15"/>
      <c r="DI155" s="15"/>
      <c r="DJ155" s="15"/>
      <c r="DK155" s="15"/>
      <c r="DL155" s="15"/>
      <c r="DM155" s="15"/>
      <c r="DN155" s="15"/>
      <c r="DO155" s="15"/>
      <c r="DP155" s="15"/>
      <c r="DQ155" s="15"/>
      <c r="DR155" s="15"/>
      <c r="DS155" s="15"/>
      <c r="DT155" s="15"/>
      <c r="DU155" s="15"/>
      <c r="DV155" s="15"/>
      <c r="DW155" s="15"/>
      <c r="DX155" s="15"/>
      <c r="DY155" s="15"/>
      <c r="DZ155" s="15"/>
      <c r="EA155" s="15"/>
      <c r="EB155" s="15"/>
      <c r="EC155" s="15"/>
      <c r="ED155" s="15"/>
      <c r="EE155" s="15"/>
      <c r="EF155" s="15"/>
      <c r="EG155" s="15"/>
      <c r="EH155" s="15"/>
      <c r="EI155" s="15"/>
      <c r="EJ155" s="15"/>
      <c r="EK155" s="15"/>
      <c r="EL155" s="15"/>
      <c r="EM155" s="15"/>
      <c r="EN155" s="15"/>
      <c r="EO155" s="15"/>
      <c r="EP155" s="15"/>
      <c r="EQ155" s="15"/>
      <c r="ER155" s="15"/>
      <c r="ES155" s="15"/>
      <c r="ET155" s="15"/>
      <c r="EU155" s="15"/>
      <c r="EV155" s="15"/>
      <c r="EW155" s="15"/>
      <c r="EX155" s="15"/>
      <c r="EY155" s="15"/>
      <c r="EZ155" s="15"/>
      <c r="FA155" s="15"/>
      <c r="FB155" s="15"/>
      <c r="FC155" s="15"/>
      <c r="FD155" s="15"/>
      <c r="FE155" s="15"/>
      <c r="FF155" s="15"/>
      <c r="FG155" s="15"/>
      <c r="FH155" s="15"/>
      <c r="FI155" s="15"/>
      <c r="FJ155" s="15"/>
      <c r="FK155" s="15"/>
      <c r="FL155" s="15"/>
      <c r="FM155" s="15"/>
      <c r="FN155" s="15"/>
      <c r="FO155" s="15"/>
      <c r="FP155" s="15"/>
      <c r="FQ155" s="15"/>
      <c r="FR155" s="15"/>
      <c r="FS155" s="15"/>
      <c r="FT155" s="15"/>
      <c r="FU155" s="15"/>
      <c r="FV155" s="15"/>
      <c r="FW155" s="15"/>
      <c r="FX155" s="15"/>
      <c r="FY155" s="15"/>
      <c r="FZ155" s="15"/>
      <c r="GA155" s="15"/>
      <c r="GB155" s="15"/>
      <c r="GC155" s="15"/>
      <c r="GD155" s="15"/>
      <c r="GE155" s="15"/>
      <c r="GF155" s="15"/>
      <c r="GG155" s="15"/>
      <c r="GH155" s="15"/>
      <c r="GI155" s="15"/>
      <c r="GJ155" s="15"/>
      <c r="GK155" s="15"/>
      <c r="GL155" s="15"/>
      <c r="GM155" s="15"/>
      <c r="GN155" s="15"/>
      <c r="GO155" s="15"/>
      <c r="GP155" s="15"/>
      <c r="GQ155" s="15"/>
      <c r="GR155" s="15"/>
      <c r="GS155" s="15"/>
      <c r="GT155" s="15"/>
      <c r="GU155" s="15"/>
      <c r="GV155" s="15"/>
      <c r="GW155" s="15"/>
      <c r="GX155" s="15"/>
      <c r="GY155" s="15"/>
      <c r="GZ155" s="15"/>
      <c r="HA155" s="15"/>
      <c r="HB155" s="15"/>
      <c r="HC155" s="15"/>
      <c r="HD155" s="15"/>
      <c r="HE155" s="15"/>
      <c r="HF155" s="15"/>
      <c r="HG155" s="15"/>
      <c r="HH155" s="15"/>
      <c r="HI155" s="15"/>
      <c r="HJ155" s="15"/>
      <c r="HK155" s="15"/>
      <c r="HL155" s="15"/>
      <c r="HM155" s="15"/>
      <c r="HN155" s="15"/>
      <c r="HO155" s="15"/>
      <c r="HP155" s="15"/>
      <c r="HQ155" s="15"/>
      <c r="HR155" s="15"/>
      <c r="HS155" s="15"/>
      <c r="HT155" s="15"/>
      <c r="HU155" s="15"/>
      <c r="HV155" s="15"/>
    </row>
    <row r="156" spans="1:230" customFormat="1">
      <c r="A156" s="42"/>
      <c r="B156" s="47"/>
      <c r="C156" s="47"/>
      <c r="D156" s="47"/>
      <c r="E156" s="47"/>
      <c r="F156" s="47"/>
      <c r="G156" s="47"/>
      <c r="H156" s="47"/>
      <c r="I156" s="47"/>
      <c r="J156" s="47"/>
      <c r="K156" s="47"/>
      <c r="L156" s="47"/>
      <c r="M156" s="47"/>
      <c r="N156" s="47"/>
      <c r="O156" s="47"/>
      <c r="P156" s="47"/>
      <c r="Q156" s="47"/>
      <c r="R156" s="47"/>
      <c r="S156" s="47"/>
      <c r="T156" s="47"/>
      <c r="U156" s="47"/>
      <c r="V156" s="47"/>
      <c r="W156" s="47"/>
      <c r="X156" s="47"/>
      <c r="Y156" s="47"/>
      <c r="Z156" s="47"/>
      <c r="AA156" s="47"/>
      <c r="AB156" s="42"/>
      <c r="AC156" s="15"/>
      <c r="AD156" s="15"/>
      <c r="AE156" s="15"/>
      <c r="AF156" s="15"/>
      <c r="AG156" s="15"/>
      <c r="AH156" s="15"/>
      <c r="AI156" s="15"/>
      <c r="AJ156" s="15"/>
      <c r="AK156" s="15"/>
      <c r="AL156" s="15"/>
      <c r="AM156" s="15"/>
      <c r="AN156" s="15"/>
      <c r="AO156" s="15"/>
      <c r="AP156" s="15"/>
      <c r="AQ156" s="15"/>
      <c r="AR156" s="15"/>
      <c r="AS156" s="15"/>
      <c r="AT156" s="15"/>
      <c r="AU156" s="15"/>
      <c r="AV156" s="15"/>
      <c r="AW156" s="15"/>
      <c r="AX156" s="15"/>
      <c r="AY156" s="15"/>
      <c r="AZ156" s="15"/>
      <c r="BA156" s="15"/>
      <c r="BB156" s="15"/>
      <c r="BC156" s="15"/>
      <c r="BD156" s="15"/>
      <c r="BE156" s="15"/>
      <c r="BF156" s="15"/>
      <c r="BG156" s="15"/>
      <c r="BH156" s="15"/>
      <c r="BI156" s="15"/>
      <c r="BJ156" s="15"/>
      <c r="BK156" s="15"/>
      <c r="BL156" s="15"/>
      <c r="BM156" s="15"/>
      <c r="BN156" s="15"/>
      <c r="BO156" s="15"/>
      <c r="BP156" s="15"/>
      <c r="BQ156" s="15"/>
      <c r="BR156" s="15"/>
      <c r="BS156" s="15"/>
      <c r="BT156" s="15"/>
      <c r="BU156" s="15"/>
      <c r="BV156" s="15"/>
      <c r="BW156" s="15"/>
      <c r="BX156" s="15"/>
      <c r="BY156" s="15"/>
      <c r="BZ156" s="15"/>
      <c r="CA156" s="15"/>
      <c r="CB156" s="15"/>
      <c r="CC156" s="15"/>
      <c r="CD156" s="15"/>
      <c r="CE156" s="15"/>
      <c r="CF156" s="15"/>
      <c r="CG156" s="15"/>
      <c r="CH156" s="15"/>
      <c r="CI156" s="15"/>
      <c r="CJ156" s="15"/>
      <c r="CK156" s="15"/>
      <c r="CL156" s="15"/>
      <c r="CM156" s="15"/>
      <c r="CN156" s="15"/>
      <c r="CO156" s="15"/>
      <c r="CP156" s="15"/>
      <c r="CQ156" s="15"/>
      <c r="CR156" s="15"/>
      <c r="CS156" s="15"/>
      <c r="CT156" s="15"/>
      <c r="CU156" s="15"/>
      <c r="CV156" s="15"/>
      <c r="CW156" s="15"/>
      <c r="CX156" s="15"/>
      <c r="CY156" s="15"/>
      <c r="CZ156" s="15"/>
      <c r="DA156" s="15"/>
      <c r="DB156" s="15"/>
      <c r="DC156" s="15"/>
      <c r="DD156" s="15"/>
      <c r="DE156" s="15"/>
      <c r="DF156" s="15"/>
      <c r="DG156" s="15"/>
      <c r="DH156" s="15"/>
      <c r="DI156" s="15"/>
      <c r="DJ156" s="15"/>
      <c r="DK156" s="15"/>
      <c r="DL156" s="15"/>
      <c r="DM156" s="15"/>
      <c r="DN156" s="15"/>
      <c r="DO156" s="15"/>
      <c r="DP156" s="15"/>
      <c r="DQ156" s="15"/>
      <c r="DR156" s="15"/>
      <c r="DS156" s="15"/>
      <c r="DT156" s="15"/>
      <c r="DU156" s="15"/>
      <c r="DV156" s="15"/>
      <c r="DW156" s="15"/>
      <c r="DX156" s="15"/>
      <c r="DY156" s="15"/>
      <c r="DZ156" s="15"/>
      <c r="EA156" s="15"/>
      <c r="EB156" s="15"/>
      <c r="EC156" s="15"/>
      <c r="ED156" s="15"/>
      <c r="EE156" s="15"/>
      <c r="EF156" s="15"/>
      <c r="EG156" s="15"/>
      <c r="EH156" s="15"/>
      <c r="EI156" s="15"/>
      <c r="EJ156" s="15"/>
      <c r="EK156" s="15"/>
      <c r="EL156" s="15"/>
      <c r="EM156" s="15"/>
      <c r="EN156" s="15"/>
      <c r="EO156" s="15"/>
      <c r="EP156" s="15"/>
      <c r="EQ156" s="15"/>
      <c r="ER156" s="15"/>
      <c r="ES156" s="15"/>
      <c r="ET156" s="15"/>
      <c r="EU156" s="15"/>
      <c r="EV156" s="15"/>
      <c r="EW156" s="15"/>
      <c r="EX156" s="15"/>
      <c r="EY156" s="15"/>
      <c r="EZ156" s="15"/>
      <c r="FA156" s="15"/>
      <c r="FB156" s="15"/>
      <c r="FC156" s="15"/>
      <c r="FD156" s="15"/>
      <c r="FE156" s="15"/>
      <c r="FF156" s="15"/>
      <c r="FG156" s="15"/>
      <c r="FH156" s="15"/>
      <c r="FI156" s="15"/>
      <c r="FJ156" s="15"/>
      <c r="FK156" s="15"/>
      <c r="FL156" s="15"/>
      <c r="FM156" s="15"/>
      <c r="FN156" s="15"/>
      <c r="FO156" s="15"/>
      <c r="FP156" s="15"/>
      <c r="FQ156" s="15"/>
      <c r="FR156" s="15"/>
      <c r="FS156" s="15"/>
      <c r="FT156" s="15"/>
      <c r="FU156" s="15"/>
      <c r="FV156" s="15"/>
      <c r="FW156" s="15"/>
      <c r="FX156" s="15"/>
      <c r="FY156" s="15"/>
      <c r="FZ156" s="15"/>
      <c r="GA156" s="15"/>
      <c r="GB156" s="15"/>
      <c r="GC156" s="15"/>
      <c r="GD156" s="15"/>
      <c r="GE156" s="15"/>
      <c r="GF156" s="15"/>
      <c r="GG156" s="15"/>
      <c r="GH156" s="15"/>
      <c r="GI156" s="15"/>
      <c r="GJ156" s="15"/>
      <c r="GK156" s="15"/>
      <c r="GL156" s="15"/>
      <c r="GM156" s="15"/>
      <c r="GN156" s="15"/>
      <c r="GO156" s="15"/>
      <c r="GP156" s="15"/>
      <c r="GQ156" s="15"/>
      <c r="GR156" s="15"/>
      <c r="GS156" s="15"/>
      <c r="GT156" s="15"/>
      <c r="GU156" s="15"/>
      <c r="GV156" s="15"/>
      <c r="GW156" s="15"/>
      <c r="GX156" s="15"/>
      <c r="GY156" s="15"/>
      <c r="GZ156" s="15"/>
      <c r="HA156" s="15"/>
      <c r="HB156" s="15"/>
      <c r="HC156" s="15"/>
      <c r="HD156" s="15"/>
      <c r="HE156" s="15"/>
      <c r="HF156" s="15"/>
      <c r="HG156" s="15"/>
      <c r="HH156" s="15"/>
      <c r="HI156" s="15"/>
      <c r="HJ156" s="15"/>
      <c r="HK156" s="15"/>
      <c r="HL156" s="15"/>
      <c r="HM156" s="15"/>
      <c r="HN156" s="15"/>
      <c r="HO156" s="15"/>
      <c r="HP156" s="15"/>
      <c r="HQ156" s="15"/>
      <c r="HR156" s="15"/>
      <c r="HS156" s="15"/>
      <c r="HT156" s="15"/>
      <c r="HU156" s="15"/>
      <c r="HV156" s="15"/>
    </row>
    <row r="157" spans="1:230" s="23" customFormat="1" ht="15" customHeight="1">
      <c r="A157" s="42"/>
      <c r="B157" s="17"/>
      <c r="C157" s="22"/>
      <c r="D157" s="22"/>
      <c r="E157" s="17"/>
      <c r="F157" s="17"/>
      <c r="G157" s="17"/>
      <c r="H157" s="17"/>
      <c r="I157" s="17"/>
      <c r="J157" s="17"/>
      <c r="K157" s="80"/>
      <c r="L157" s="80"/>
      <c r="M157" s="22"/>
      <c r="N157" s="22"/>
      <c r="O157" s="22"/>
      <c r="P157" s="22"/>
      <c r="Q157" s="22"/>
      <c r="R157" s="22"/>
      <c r="S157" s="22"/>
      <c r="T157" s="22"/>
      <c r="U157" s="22"/>
      <c r="V157" s="22"/>
      <c r="W157" s="22"/>
      <c r="X157" s="22"/>
      <c r="Y157" s="22"/>
      <c r="Z157" s="22"/>
      <c r="AA157" s="22"/>
      <c r="AB157" s="42"/>
      <c r="AC157" s="17"/>
      <c r="AD157" s="17"/>
      <c r="AE157" s="17"/>
      <c r="AF157" s="17"/>
      <c r="AG157" s="17"/>
      <c r="AH157" s="17"/>
      <c r="AI157" s="17"/>
      <c r="AJ157" s="17"/>
      <c r="AK157" s="17"/>
      <c r="AL157" s="17"/>
      <c r="AM157" s="17"/>
      <c r="AN157" s="17"/>
      <c r="AO157" s="17"/>
      <c r="AP157" s="17"/>
      <c r="AQ157" s="17"/>
      <c r="AR157" s="17"/>
      <c r="AS157" s="17"/>
      <c r="AT157" s="17"/>
      <c r="AU157" s="17"/>
      <c r="AV157" s="17"/>
      <c r="AW157" s="17"/>
      <c r="AX157" s="17"/>
      <c r="AY157" s="17"/>
      <c r="AZ157" s="17"/>
      <c r="BA157" s="17"/>
      <c r="BB157" s="17"/>
      <c r="BC157" s="17"/>
      <c r="BD157" s="17"/>
      <c r="BE157" s="17"/>
      <c r="BF157" s="17"/>
      <c r="BG157" s="17"/>
      <c r="BH157" s="17"/>
      <c r="BI157" s="17"/>
      <c r="BJ157" s="17"/>
      <c r="BK157" s="17"/>
      <c r="BL157" s="17"/>
      <c r="BM157" s="17"/>
      <c r="BN157" s="17"/>
      <c r="BO157" s="17"/>
      <c r="BP157" s="17"/>
      <c r="BQ157" s="17"/>
      <c r="BR157" s="17"/>
      <c r="BS157" s="17"/>
      <c r="BT157" s="17"/>
      <c r="BU157" s="17"/>
      <c r="BV157" s="17"/>
      <c r="BW157" s="17"/>
      <c r="BX157" s="17"/>
      <c r="BY157" s="17"/>
      <c r="BZ157" s="17"/>
      <c r="CA157" s="17"/>
      <c r="CB157" s="17"/>
      <c r="CC157" s="17"/>
      <c r="CD157" s="17"/>
      <c r="CE157" s="17"/>
      <c r="CF157" s="17"/>
      <c r="CG157" s="17"/>
      <c r="CH157" s="17"/>
      <c r="CI157" s="17"/>
      <c r="CJ157" s="17"/>
      <c r="CK157" s="17"/>
      <c r="CL157" s="17"/>
      <c r="CM157" s="17"/>
      <c r="CN157" s="17"/>
      <c r="CO157" s="17"/>
      <c r="CP157" s="17"/>
      <c r="CQ157" s="17"/>
      <c r="CR157" s="17"/>
      <c r="CS157" s="17"/>
      <c r="CT157" s="17"/>
      <c r="CU157" s="17"/>
      <c r="CV157" s="17"/>
      <c r="CW157" s="17"/>
      <c r="CX157" s="17"/>
      <c r="CY157" s="17"/>
      <c r="CZ157" s="17"/>
      <c r="DA157" s="17"/>
      <c r="DB157" s="17"/>
      <c r="DC157" s="17"/>
      <c r="DD157" s="17"/>
      <c r="DE157" s="17"/>
      <c r="DF157" s="17"/>
      <c r="DG157" s="17"/>
      <c r="DH157" s="17"/>
      <c r="DI157" s="17"/>
      <c r="DJ157" s="17"/>
      <c r="DK157" s="17"/>
      <c r="DL157" s="17"/>
      <c r="DM157" s="17"/>
      <c r="DN157" s="17"/>
      <c r="DO157" s="17"/>
      <c r="DP157" s="17"/>
      <c r="DQ157" s="17"/>
      <c r="DR157" s="17"/>
      <c r="DS157" s="17"/>
      <c r="DT157" s="17"/>
      <c r="DU157" s="17"/>
      <c r="DV157" s="17"/>
      <c r="DW157" s="17"/>
      <c r="DX157" s="17"/>
      <c r="DY157" s="17"/>
      <c r="DZ157" s="17"/>
      <c r="EA157" s="17"/>
      <c r="EB157" s="17"/>
      <c r="EC157" s="17"/>
      <c r="ED157" s="17"/>
      <c r="EE157" s="17"/>
      <c r="EF157" s="17"/>
      <c r="EG157" s="17"/>
      <c r="EH157" s="17"/>
      <c r="EI157" s="17"/>
      <c r="EJ157" s="17"/>
      <c r="EK157" s="17"/>
      <c r="EL157" s="17"/>
      <c r="EM157" s="17"/>
      <c r="EN157" s="17"/>
      <c r="EO157" s="17"/>
      <c r="EP157" s="17"/>
      <c r="EQ157" s="17"/>
      <c r="ER157" s="17"/>
      <c r="ES157" s="17"/>
      <c r="ET157" s="17"/>
      <c r="EU157" s="17"/>
      <c r="EV157" s="17"/>
      <c r="EW157" s="17"/>
      <c r="EX157" s="17"/>
      <c r="EY157" s="17"/>
      <c r="EZ157" s="17"/>
      <c r="FA157" s="17"/>
      <c r="FB157" s="17"/>
      <c r="FC157" s="17"/>
      <c r="FD157" s="17"/>
      <c r="FE157" s="17"/>
      <c r="FF157" s="17"/>
      <c r="FG157" s="17"/>
      <c r="FH157" s="17"/>
      <c r="FI157" s="17"/>
      <c r="FJ157" s="17"/>
      <c r="FK157" s="17"/>
      <c r="FL157" s="17"/>
      <c r="FM157" s="17"/>
      <c r="FN157" s="17"/>
      <c r="FO157" s="17"/>
      <c r="FP157" s="17"/>
      <c r="FQ157" s="17"/>
      <c r="FR157" s="17"/>
      <c r="FS157" s="17"/>
      <c r="FT157" s="17"/>
      <c r="FU157" s="17"/>
      <c r="FV157" s="17"/>
      <c r="FW157" s="17"/>
      <c r="FX157" s="17"/>
      <c r="FY157" s="17"/>
      <c r="FZ157" s="17"/>
      <c r="GA157" s="17"/>
      <c r="GB157" s="17"/>
      <c r="GC157" s="17"/>
      <c r="GD157" s="17"/>
      <c r="GE157" s="17"/>
      <c r="GF157" s="17"/>
      <c r="GG157" s="17"/>
      <c r="GH157" s="17"/>
      <c r="GI157" s="17"/>
      <c r="GJ157" s="17"/>
      <c r="GK157" s="17"/>
      <c r="GL157" s="17"/>
      <c r="GM157" s="17"/>
      <c r="GN157" s="17"/>
      <c r="GO157" s="17"/>
      <c r="GP157" s="17"/>
      <c r="GQ157" s="17"/>
      <c r="GR157" s="17"/>
      <c r="GS157" s="17"/>
      <c r="GT157" s="17"/>
      <c r="GU157" s="17"/>
      <c r="GV157" s="17"/>
      <c r="GW157" s="17"/>
      <c r="GX157" s="17"/>
      <c r="GY157" s="17"/>
      <c r="GZ157" s="17"/>
      <c r="HA157" s="17"/>
      <c r="HB157" s="17"/>
      <c r="HC157" s="17"/>
      <c r="HD157" s="17"/>
      <c r="HE157" s="17"/>
      <c r="HF157" s="17"/>
      <c r="HG157" s="17"/>
      <c r="HH157" s="17"/>
      <c r="HI157" s="17"/>
      <c r="HJ157" s="17"/>
      <c r="HK157" s="17"/>
      <c r="HL157" s="17"/>
      <c r="HM157" s="17"/>
      <c r="HN157" s="17"/>
      <c r="HO157" s="17"/>
      <c r="HP157" s="17"/>
      <c r="HQ157" s="17"/>
      <c r="HR157" s="17"/>
      <c r="HS157" s="17"/>
      <c r="HT157" s="17"/>
      <c r="HU157" s="17"/>
      <c r="HV157" s="17"/>
    </row>
    <row r="158" spans="1:230" s="23" customFormat="1" ht="15" customHeight="1">
      <c r="A158" s="42"/>
      <c r="B158" s="17"/>
      <c r="C158" s="15"/>
      <c r="D158" s="15"/>
      <c r="E158" s="48"/>
      <c r="F158" s="48"/>
      <c r="G158" s="48"/>
      <c r="H158" s="48"/>
      <c r="I158" s="45"/>
      <c r="J158" s="17"/>
      <c r="K158" s="17"/>
      <c r="L158" s="17"/>
      <c r="M158" s="17"/>
      <c r="N158" s="17"/>
      <c r="O158" s="17"/>
      <c r="P158" s="17"/>
      <c r="Q158" s="17"/>
      <c r="R158" s="17"/>
      <c r="S158" s="17"/>
      <c r="T158" s="17"/>
      <c r="U158" s="17"/>
      <c r="V158" s="17"/>
      <c r="W158" s="22"/>
      <c r="X158" s="22"/>
      <c r="Y158" s="22"/>
      <c r="Z158" s="22"/>
      <c r="AA158" s="22"/>
      <c r="AB158" s="42"/>
      <c r="AC158" s="17"/>
      <c r="AD158" s="17"/>
      <c r="AE158" s="17"/>
      <c r="AF158" s="17"/>
      <c r="AG158" s="17"/>
      <c r="AH158" s="17"/>
      <c r="AI158" s="17"/>
      <c r="AJ158" s="17"/>
      <c r="AK158" s="17"/>
      <c r="AL158" s="17"/>
      <c r="AM158" s="17"/>
      <c r="AN158" s="17"/>
      <c r="AO158" s="17"/>
      <c r="AP158" s="17"/>
      <c r="AQ158" s="17"/>
      <c r="AR158" s="17"/>
      <c r="AS158" s="17"/>
      <c r="AT158" s="17"/>
      <c r="AU158" s="17"/>
      <c r="AV158" s="17"/>
      <c r="AW158" s="17"/>
      <c r="AX158" s="17"/>
      <c r="AY158" s="17"/>
      <c r="AZ158" s="17"/>
      <c r="BA158" s="17"/>
      <c r="BB158" s="17"/>
      <c r="BC158" s="17"/>
      <c r="BD158" s="17"/>
      <c r="BE158" s="17"/>
      <c r="BF158" s="17"/>
      <c r="BG158" s="17"/>
      <c r="BH158" s="17"/>
      <c r="BI158" s="17"/>
      <c r="BJ158" s="17"/>
      <c r="BK158" s="17"/>
      <c r="BL158" s="17"/>
      <c r="BM158" s="17"/>
      <c r="BN158" s="17"/>
      <c r="BO158" s="17"/>
      <c r="BP158" s="17"/>
      <c r="BQ158" s="17"/>
      <c r="BR158" s="17"/>
      <c r="BS158" s="17"/>
      <c r="BT158" s="17"/>
      <c r="BU158" s="17"/>
      <c r="BV158" s="17"/>
      <c r="BW158" s="17"/>
      <c r="BX158" s="17"/>
      <c r="BY158" s="17"/>
      <c r="BZ158" s="17"/>
      <c r="CA158" s="17"/>
      <c r="CB158" s="17"/>
      <c r="CC158" s="17"/>
      <c r="CD158" s="17"/>
      <c r="CE158" s="17"/>
      <c r="CF158" s="17"/>
      <c r="CG158" s="17"/>
      <c r="CH158" s="17"/>
      <c r="CI158" s="17"/>
      <c r="CJ158" s="17"/>
      <c r="CK158" s="17"/>
      <c r="CL158" s="17"/>
      <c r="CM158" s="17"/>
      <c r="CN158" s="17"/>
      <c r="CO158" s="17"/>
      <c r="CP158" s="17"/>
      <c r="CQ158" s="17"/>
      <c r="CR158" s="17"/>
      <c r="CS158" s="17"/>
      <c r="CT158" s="17"/>
      <c r="CU158" s="17"/>
      <c r="CV158" s="17"/>
      <c r="CW158" s="17"/>
      <c r="CX158" s="17"/>
      <c r="CY158" s="17"/>
      <c r="CZ158" s="17"/>
      <c r="DA158" s="17"/>
      <c r="DB158" s="17"/>
      <c r="DC158" s="17"/>
      <c r="DD158" s="17"/>
      <c r="DE158" s="17"/>
      <c r="DF158" s="17"/>
      <c r="DG158" s="17"/>
      <c r="DH158" s="17"/>
      <c r="DI158" s="17"/>
      <c r="DJ158" s="17"/>
      <c r="DK158" s="17"/>
      <c r="DL158" s="17"/>
      <c r="DM158" s="17"/>
      <c r="DN158" s="17"/>
      <c r="DO158" s="17"/>
      <c r="DP158" s="17"/>
      <c r="DQ158" s="17"/>
      <c r="DR158" s="17"/>
      <c r="DS158" s="17"/>
      <c r="DT158" s="17"/>
      <c r="DU158" s="17"/>
      <c r="DV158" s="17"/>
      <c r="DW158" s="17"/>
      <c r="DX158" s="17"/>
      <c r="DY158" s="17"/>
      <c r="DZ158" s="17"/>
      <c r="EA158" s="17"/>
      <c r="EB158" s="17"/>
      <c r="EC158" s="17"/>
      <c r="ED158" s="17"/>
      <c r="EE158" s="17"/>
      <c r="EF158" s="17"/>
      <c r="EG158" s="17"/>
      <c r="EH158" s="17"/>
      <c r="EI158" s="17"/>
      <c r="EJ158" s="17"/>
      <c r="EK158" s="17"/>
      <c r="EL158" s="17"/>
      <c r="EM158" s="17"/>
      <c r="EN158" s="17"/>
      <c r="EO158" s="17"/>
      <c r="EP158" s="17"/>
      <c r="EQ158" s="17"/>
      <c r="ER158" s="17"/>
      <c r="ES158" s="17"/>
      <c r="ET158" s="17"/>
      <c r="EU158" s="17"/>
      <c r="EV158" s="17"/>
      <c r="EW158" s="17"/>
      <c r="EX158" s="17"/>
      <c r="EY158" s="17"/>
      <c r="EZ158" s="17"/>
      <c r="FA158" s="17"/>
      <c r="FB158" s="17"/>
      <c r="FC158" s="17"/>
      <c r="FD158" s="17"/>
      <c r="FE158" s="17"/>
      <c r="FF158" s="17"/>
      <c r="FG158" s="17"/>
      <c r="FH158" s="17"/>
      <c r="FI158" s="17"/>
      <c r="FJ158" s="17"/>
      <c r="FK158" s="17"/>
      <c r="FL158" s="17"/>
      <c r="FM158" s="17"/>
      <c r="FN158" s="17"/>
      <c r="FO158" s="17"/>
      <c r="FP158" s="17"/>
      <c r="FQ158" s="17"/>
      <c r="FR158" s="17"/>
      <c r="FS158" s="17"/>
      <c r="FT158" s="17"/>
      <c r="FU158" s="17"/>
      <c r="FV158" s="17"/>
      <c r="FW158" s="17"/>
      <c r="FX158" s="17"/>
      <c r="FY158" s="17"/>
      <c r="FZ158" s="17"/>
      <c r="GA158" s="17"/>
      <c r="GB158" s="17"/>
      <c r="GC158" s="17"/>
      <c r="GD158" s="17"/>
      <c r="GE158" s="17"/>
      <c r="GF158" s="17"/>
      <c r="GG158" s="17"/>
      <c r="GH158" s="17"/>
      <c r="GI158" s="17"/>
      <c r="GJ158" s="17"/>
      <c r="GK158" s="17"/>
      <c r="GL158" s="17"/>
      <c r="GM158" s="17"/>
      <c r="GN158" s="17"/>
      <c r="GO158" s="17"/>
      <c r="GP158" s="17"/>
      <c r="GQ158" s="17"/>
      <c r="GR158" s="17"/>
      <c r="GS158" s="17"/>
      <c r="GT158" s="17"/>
      <c r="GU158" s="17"/>
      <c r="GV158" s="17"/>
      <c r="GW158" s="17"/>
      <c r="GX158" s="17"/>
      <c r="GY158" s="17"/>
      <c r="GZ158" s="17"/>
      <c r="HA158" s="17"/>
      <c r="HB158" s="17"/>
      <c r="HC158" s="17"/>
      <c r="HD158" s="17"/>
      <c r="HE158" s="17"/>
      <c r="HF158" s="17"/>
      <c r="HG158" s="17"/>
      <c r="HH158" s="17"/>
      <c r="HI158" s="17"/>
      <c r="HJ158" s="17"/>
      <c r="HK158" s="17"/>
      <c r="HL158" s="17"/>
      <c r="HM158" s="17"/>
      <c r="HN158" s="17"/>
      <c r="HO158" s="17"/>
      <c r="HP158" s="17"/>
      <c r="HQ158" s="17"/>
      <c r="HR158" s="17"/>
      <c r="HS158" s="17"/>
      <c r="HT158" s="17"/>
      <c r="HU158" s="17"/>
      <c r="HV158" s="17"/>
    </row>
    <row r="159" spans="1:230" s="23" customFormat="1" ht="15" customHeight="1">
      <c r="A159" s="42"/>
      <c r="B159" s="17"/>
      <c r="C159" s="80" t="s">
        <v>540</v>
      </c>
      <c r="D159" s="80"/>
      <c r="E159" s="80"/>
      <c r="F159" s="48"/>
      <c r="G159" s="17"/>
      <c r="H159" s="17"/>
      <c r="I159" s="17"/>
      <c r="J159" s="280" t="s">
        <v>459</v>
      </c>
      <c r="K159" s="280"/>
      <c r="L159" s="17"/>
      <c r="M159" s="96">
        <f>IF(J159="Tak",INT(S24*37)*(-1),0)</f>
        <v>0</v>
      </c>
      <c r="N159" s="96" t="str">
        <f>Obliczenia3!C95&amp;" [W]"</f>
        <v xml:space="preserve"> [W]</v>
      </c>
      <c r="O159" s="17"/>
      <c r="P159" s="17"/>
      <c r="Q159" s="17"/>
      <c r="R159" s="17"/>
      <c r="S159" s="17"/>
      <c r="T159" s="17"/>
      <c r="U159" s="17"/>
      <c r="V159" s="17"/>
      <c r="W159" s="22"/>
      <c r="X159" s="22"/>
      <c r="Y159" s="22"/>
      <c r="Z159" s="22"/>
      <c r="AA159" s="22"/>
      <c r="AB159" s="42"/>
      <c r="AC159" s="17"/>
      <c r="AD159" s="17"/>
      <c r="AE159" s="17"/>
      <c r="AF159" s="17"/>
      <c r="AG159" s="17"/>
      <c r="AH159" s="17"/>
      <c r="AI159" s="17"/>
      <c r="AJ159" s="17"/>
      <c r="AK159" s="17"/>
      <c r="AL159" s="17"/>
      <c r="AM159" s="17"/>
      <c r="AN159" s="17"/>
      <c r="AO159" s="17"/>
      <c r="AP159" s="17"/>
      <c r="AQ159" s="17"/>
      <c r="AR159" s="17"/>
      <c r="AS159" s="17"/>
      <c r="AT159" s="17"/>
      <c r="AU159" s="17"/>
      <c r="AV159" s="17"/>
      <c r="AW159" s="17"/>
      <c r="AX159" s="17"/>
      <c r="AY159" s="17"/>
      <c r="AZ159" s="17"/>
      <c r="BA159" s="17"/>
      <c r="BB159" s="17"/>
      <c r="BC159" s="17"/>
      <c r="BD159" s="17"/>
      <c r="BE159" s="17"/>
      <c r="BF159" s="17"/>
      <c r="BG159" s="17"/>
      <c r="BH159" s="17"/>
      <c r="BI159" s="17"/>
      <c r="BJ159" s="17"/>
      <c r="BK159" s="17"/>
      <c r="BL159" s="17"/>
      <c r="BM159" s="17"/>
      <c r="BN159" s="17"/>
      <c r="BO159" s="17"/>
      <c r="BP159" s="17"/>
      <c r="BQ159" s="17"/>
      <c r="BR159" s="17"/>
      <c r="BS159" s="17"/>
      <c r="BT159" s="17"/>
      <c r="BU159" s="17"/>
      <c r="BV159" s="17"/>
      <c r="BW159" s="17"/>
      <c r="BX159" s="17"/>
      <c r="BY159" s="17"/>
      <c r="BZ159" s="17"/>
      <c r="CA159" s="17"/>
      <c r="CB159" s="17"/>
      <c r="CC159" s="17"/>
      <c r="CD159" s="17"/>
      <c r="CE159" s="17"/>
      <c r="CF159" s="17"/>
      <c r="CG159" s="17"/>
      <c r="CH159" s="17"/>
      <c r="CI159" s="17"/>
      <c r="CJ159" s="17"/>
      <c r="CK159" s="17"/>
      <c r="CL159" s="17"/>
      <c r="CM159" s="17"/>
      <c r="CN159" s="17"/>
      <c r="CO159" s="17"/>
      <c r="CP159" s="17"/>
      <c r="CQ159" s="17"/>
      <c r="CR159" s="17"/>
      <c r="CS159" s="17"/>
      <c r="CT159" s="17"/>
      <c r="CU159" s="17"/>
      <c r="CV159" s="17"/>
      <c r="CW159" s="17"/>
      <c r="CX159" s="17"/>
      <c r="CY159" s="17"/>
      <c r="CZ159" s="17"/>
      <c r="DA159" s="17"/>
      <c r="DB159" s="17"/>
      <c r="DC159" s="17"/>
      <c r="DD159" s="17"/>
      <c r="DE159" s="17"/>
      <c r="DF159" s="17"/>
      <c r="DG159" s="17"/>
      <c r="DH159" s="17"/>
      <c r="DI159" s="17"/>
      <c r="DJ159" s="17"/>
      <c r="DK159" s="17"/>
      <c r="DL159" s="17"/>
      <c r="DM159" s="17"/>
      <c r="DN159" s="17"/>
      <c r="DO159" s="17"/>
      <c r="DP159" s="17"/>
      <c r="DQ159" s="17"/>
      <c r="DR159" s="17"/>
      <c r="DS159" s="17"/>
      <c r="DT159" s="17"/>
      <c r="DU159" s="17"/>
      <c r="DV159" s="17"/>
      <c r="DW159" s="17"/>
      <c r="DX159" s="17"/>
      <c r="DY159" s="17"/>
      <c r="DZ159" s="17"/>
      <c r="EA159" s="17"/>
      <c r="EB159" s="17"/>
      <c r="EC159" s="17"/>
      <c r="ED159" s="17"/>
      <c r="EE159" s="17"/>
      <c r="EF159" s="17"/>
      <c r="EG159" s="17"/>
      <c r="EH159" s="17"/>
      <c r="EI159" s="17"/>
      <c r="EJ159" s="17"/>
      <c r="EK159" s="17"/>
      <c r="EL159" s="17"/>
      <c r="EM159" s="17"/>
      <c r="EN159" s="17"/>
      <c r="EO159" s="17"/>
      <c r="EP159" s="17"/>
      <c r="EQ159" s="17"/>
      <c r="ER159" s="17"/>
      <c r="ES159" s="17"/>
      <c r="ET159" s="17"/>
      <c r="EU159" s="17"/>
      <c r="EV159" s="17"/>
      <c r="EW159" s="17"/>
      <c r="EX159" s="17"/>
      <c r="EY159" s="17"/>
      <c r="EZ159" s="17"/>
      <c r="FA159" s="17"/>
      <c r="FB159" s="17"/>
      <c r="FC159" s="17"/>
      <c r="FD159" s="17"/>
      <c r="FE159" s="17"/>
      <c r="FF159" s="17"/>
      <c r="FG159" s="17"/>
      <c r="FH159" s="17"/>
      <c r="FI159" s="17"/>
      <c r="FJ159" s="17"/>
      <c r="FK159" s="17"/>
      <c r="FL159" s="17"/>
      <c r="FM159" s="17"/>
      <c r="FN159" s="17"/>
      <c r="FO159" s="17"/>
      <c r="FP159" s="17"/>
      <c r="FQ159" s="17"/>
      <c r="FR159" s="17"/>
      <c r="FS159" s="17"/>
      <c r="FT159" s="17"/>
      <c r="FU159" s="17"/>
      <c r="FV159" s="17"/>
      <c r="FW159" s="17"/>
      <c r="FX159" s="17"/>
      <c r="FY159" s="17"/>
      <c r="FZ159" s="17"/>
      <c r="GA159" s="17"/>
      <c r="GB159" s="17"/>
      <c r="GC159" s="17"/>
      <c r="GD159" s="17"/>
      <c r="GE159" s="17"/>
      <c r="GF159" s="17"/>
      <c r="GG159" s="17"/>
      <c r="GH159" s="17"/>
      <c r="GI159" s="17"/>
      <c r="GJ159" s="17"/>
      <c r="GK159" s="17"/>
      <c r="GL159" s="17"/>
      <c r="GM159" s="17"/>
      <c r="GN159" s="17"/>
      <c r="GO159" s="17"/>
      <c r="GP159" s="17"/>
      <c r="GQ159" s="17"/>
      <c r="GR159" s="17"/>
      <c r="GS159" s="17"/>
      <c r="GT159" s="17"/>
      <c r="GU159" s="17"/>
      <c r="GV159" s="17"/>
      <c r="GW159" s="17"/>
      <c r="GX159" s="17"/>
      <c r="GY159" s="17"/>
      <c r="GZ159" s="17"/>
      <c r="HA159" s="17"/>
      <c r="HB159" s="17"/>
      <c r="HC159" s="17"/>
      <c r="HD159" s="17"/>
      <c r="HE159" s="17"/>
      <c r="HF159" s="17"/>
      <c r="HG159" s="17"/>
      <c r="HH159" s="17"/>
      <c r="HI159" s="17"/>
      <c r="HJ159" s="17"/>
      <c r="HK159" s="17"/>
      <c r="HL159" s="17"/>
      <c r="HM159" s="17"/>
      <c r="HN159" s="17"/>
      <c r="HO159" s="17"/>
      <c r="HP159" s="17"/>
      <c r="HQ159" s="17"/>
      <c r="HR159" s="17"/>
      <c r="HS159" s="17"/>
      <c r="HT159" s="17"/>
      <c r="HU159" s="17"/>
      <c r="HV159" s="17"/>
    </row>
    <row r="160" spans="1:230" s="23" customFormat="1" ht="15" customHeight="1">
      <c r="A160" s="42"/>
      <c r="B160" s="17"/>
      <c r="C160" s="52"/>
      <c r="D160" s="52"/>
      <c r="E160" s="52"/>
      <c r="F160" s="52"/>
      <c r="G160" s="52"/>
      <c r="H160" s="52"/>
      <c r="I160" s="97"/>
      <c r="J160" s="103"/>
      <c r="K160" s="103"/>
      <c r="L160" s="103"/>
      <c r="M160" s="103"/>
      <c r="N160" s="103"/>
      <c r="O160" s="17"/>
      <c r="P160" s="17"/>
      <c r="Q160" s="17"/>
      <c r="R160" s="17"/>
      <c r="S160" s="17"/>
      <c r="T160" s="17"/>
      <c r="U160" s="17"/>
      <c r="V160" s="17"/>
      <c r="W160" s="22"/>
      <c r="X160" s="22"/>
      <c r="Y160" s="22"/>
      <c r="Z160" s="22"/>
      <c r="AA160" s="22"/>
      <c r="AB160" s="42"/>
      <c r="AC160" s="17"/>
      <c r="AD160" s="17"/>
      <c r="AE160" s="17"/>
      <c r="AF160" s="17"/>
      <c r="AG160" s="17"/>
      <c r="AH160" s="17"/>
      <c r="AI160" s="17"/>
      <c r="AJ160" s="17"/>
      <c r="AK160" s="17"/>
      <c r="AL160" s="17"/>
      <c r="AM160" s="17"/>
      <c r="AN160" s="17"/>
      <c r="AO160" s="17"/>
      <c r="AP160" s="17"/>
      <c r="AQ160" s="17"/>
      <c r="AR160" s="17"/>
      <c r="AS160" s="17"/>
      <c r="AT160" s="17"/>
      <c r="AU160" s="17"/>
      <c r="AV160" s="17"/>
      <c r="AW160" s="17"/>
      <c r="AX160" s="17"/>
      <c r="AY160" s="17"/>
      <c r="AZ160" s="17"/>
      <c r="BA160" s="17"/>
      <c r="BB160" s="17"/>
      <c r="BC160" s="17"/>
      <c r="BD160" s="17"/>
      <c r="BE160" s="17"/>
      <c r="BF160" s="17"/>
      <c r="BG160" s="17"/>
      <c r="BH160" s="17"/>
      <c r="BI160" s="17"/>
      <c r="BJ160" s="17"/>
      <c r="BK160" s="17"/>
      <c r="BL160" s="17"/>
      <c r="BM160" s="17"/>
      <c r="BN160" s="17"/>
      <c r="BO160" s="17"/>
      <c r="BP160" s="17"/>
      <c r="BQ160" s="17"/>
      <c r="BR160" s="17"/>
      <c r="BS160" s="17"/>
      <c r="BT160" s="17"/>
      <c r="BU160" s="17"/>
      <c r="BV160" s="17"/>
      <c r="BW160" s="17"/>
      <c r="BX160" s="17"/>
      <c r="BY160" s="17"/>
      <c r="BZ160" s="17"/>
      <c r="CA160" s="17"/>
      <c r="CB160" s="17"/>
      <c r="CC160" s="17"/>
      <c r="CD160" s="17"/>
      <c r="CE160" s="17"/>
      <c r="CF160" s="17"/>
      <c r="CG160" s="17"/>
      <c r="CH160" s="17"/>
      <c r="CI160" s="17"/>
      <c r="CJ160" s="17"/>
      <c r="CK160" s="17"/>
      <c r="CL160" s="17"/>
      <c r="CM160" s="17"/>
      <c r="CN160" s="17"/>
      <c r="CO160" s="17"/>
      <c r="CP160" s="17"/>
      <c r="CQ160" s="17"/>
      <c r="CR160" s="17"/>
      <c r="CS160" s="17"/>
      <c r="CT160" s="17"/>
      <c r="CU160" s="17"/>
      <c r="CV160" s="17"/>
      <c r="CW160" s="17"/>
      <c r="CX160" s="17"/>
      <c r="CY160" s="17"/>
      <c r="CZ160" s="17"/>
      <c r="DA160" s="17"/>
      <c r="DB160" s="17"/>
      <c r="DC160" s="17"/>
      <c r="DD160" s="17"/>
      <c r="DE160" s="17"/>
      <c r="DF160" s="17"/>
      <c r="DG160" s="17"/>
      <c r="DH160" s="17"/>
      <c r="DI160" s="17"/>
      <c r="DJ160" s="17"/>
      <c r="DK160" s="17"/>
      <c r="DL160" s="17"/>
      <c r="DM160" s="17"/>
      <c r="DN160" s="17"/>
      <c r="DO160" s="17"/>
      <c r="DP160" s="17"/>
      <c r="DQ160" s="17"/>
      <c r="DR160" s="17"/>
      <c r="DS160" s="17"/>
      <c r="DT160" s="17"/>
      <c r="DU160" s="17"/>
      <c r="DV160" s="17"/>
      <c r="DW160" s="17"/>
      <c r="DX160" s="17"/>
      <c r="DY160" s="17"/>
      <c r="DZ160" s="17"/>
      <c r="EA160" s="17"/>
      <c r="EB160" s="17"/>
      <c r="EC160" s="17"/>
      <c r="ED160" s="17"/>
      <c r="EE160" s="17"/>
      <c r="EF160" s="17"/>
      <c r="EG160" s="17"/>
      <c r="EH160" s="17"/>
      <c r="EI160" s="17"/>
      <c r="EJ160" s="17"/>
      <c r="EK160" s="17"/>
      <c r="EL160" s="17"/>
      <c r="EM160" s="17"/>
      <c r="EN160" s="17"/>
      <c r="EO160" s="17"/>
      <c r="EP160" s="17"/>
      <c r="EQ160" s="17"/>
      <c r="ER160" s="17"/>
      <c r="ES160" s="17"/>
      <c r="ET160" s="17"/>
      <c r="EU160" s="17"/>
      <c r="EV160" s="17"/>
      <c r="EW160" s="17"/>
      <c r="EX160" s="17"/>
      <c r="EY160" s="17"/>
      <c r="EZ160" s="17"/>
      <c r="FA160" s="17"/>
      <c r="FB160" s="17"/>
      <c r="FC160" s="17"/>
      <c r="FD160" s="17"/>
      <c r="FE160" s="17"/>
      <c r="FF160" s="17"/>
      <c r="FG160" s="17"/>
      <c r="FH160" s="17"/>
      <c r="FI160" s="17"/>
      <c r="FJ160" s="17"/>
      <c r="FK160" s="17"/>
      <c r="FL160" s="17"/>
      <c r="FM160" s="17"/>
      <c r="FN160" s="17"/>
      <c r="FO160" s="17"/>
      <c r="FP160" s="17"/>
      <c r="FQ160" s="17"/>
      <c r="FR160" s="17"/>
      <c r="FS160" s="17"/>
      <c r="FT160" s="17"/>
      <c r="FU160" s="17"/>
      <c r="FV160" s="17"/>
      <c r="FW160" s="17"/>
      <c r="FX160" s="17"/>
      <c r="FY160" s="17"/>
      <c r="FZ160" s="17"/>
      <c r="GA160" s="17"/>
      <c r="GB160" s="17"/>
      <c r="GC160" s="17"/>
      <c r="GD160" s="17"/>
      <c r="GE160" s="17"/>
      <c r="GF160" s="17"/>
      <c r="GG160" s="17"/>
      <c r="GH160" s="17"/>
      <c r="GI160" s="17"/>
      <c r="GJ160" s="17"/>
      <c r="GK160" s="17"/>
      <c r="GL160" s="17"/>
      <c r="GM160" s="17"/>
      <c r="GN160" s="17"/>
      <c r="GO160" s="17"/>
      <c r="GP160" s="17"/>
      <c r="GQ160" s="17"/>
      <c r="GR160" s="17"/>
      <c r="GS160" s="17"/>
      <c r="GT160" s="17"/>
      <c r="GU160" s="17"/>
      <c r="GV160" s="17"/>
      <c r="GW160" s="17"/>
      <c r="GX160" s="17"/>
      <c r="GY160" s="17"/>
      <c r="GZ160" s="17"/>
      <c r="HA160" s="17"/>
      <c r="HB160" s="17"/>
      <c r="HC160" s="17"/>
      <c r="HD160" s="17"/>
      <c r="HE160" s="17"/>
      <c r="HF160" s="17"/>
      <c r="HG160" s="17"/>
      <c r="HH160" s="17"/>
      <c r="HI160" s="17"/>
      <c r="HJ160" s="17"/>
      <c r="HK160" s="17"/>
      <c r="HL160" s="17"/>
      <c r="HM160" s="17"/>
      <c r="HN160" s="17"/>
      <c r="HO160" s="17"/>
      <c r="HP160" s="17"/>
      <c r="HQ160" s="17"/>
      <c r="HR160" s="17"/>
      <c r="HS160" s="17"/>
      <c r="HT160" s="17"/>
      <c r="HU160" s="17"/>
      <c r="HV160" s="17"/>
    </row>
    <row r="161" spans="1:230" s="23" customFormat="1" ht="15" customHeight="1">
      <c r="A161" s="42"/>
      <c r="B161" s="17"/>
      <c r="C161" s="17"/>
      <c r="D161" s="15"/>
      <c r="E161" s="15"/>
      <c r="F161" s="48"/>
      <c r="G161" s="48"/>
      <c r="H161" s="48"/>
      <c r="I161" s="48"/>
      <c r="J161" s="22"/>
      <c r="K161" s="22"/>
      <c r="L161" s="22"/>
      <c r="M161" s="22"/>
      <c r="N161" s="22"/>
      <c r="O161" s="22"/>
      <c r="P161" s="22"/>
      <c r="Q161" s="22"/>
      <c r="R161" s="22"/>
      <c r="S161" s="22"/>
      <c r="T161" s="22"/>
      <c r="U161" s="22"/>
      <c r="V161" s="22"/>
      <c r="W161" s="22"/>
      <c r="X161" s="22"/>
      <c r="Y161" s="22"/>
      <c r="Z161" s="22"/>
      <c r="AA161" s="22"/>
      <c r="AB161" s="42"/>
      <c r="AC161" s="17"/>
      <c r="AD161" s="17"/>
      <c r="AE161" s="17"/>
      <c r="AF161" s="17"/>
      <c r="AG161" s="17"/>
      <c r="AH161" s="17"/>
      <c r="AI161" s="17"/>
      <c r="AJ161" s="17"/>
      <c r="AK161" s="17"/>
      <c r="AL161" s="17"/>
      <c r="AM161" s="17"/>
      <c r="AN161" s="17"/>
      <c r="AO161" s="17"/>
      <c r="AP161" s="17"/>
      <c r="AQ161" s="17"/>
      <c r="AR161" s="17"/>
      <c r="AS161" s="17"/>
      <c r="AT161" s="17"/>
      <c r="AU161" s="17"/>
      <c r="AV161" s="17"/>
      <c r="AW161" s="17"/>
      <c r="AX161" s="17"/>
      <c r="AY161" s="17"/>
      <c r="AZ161" s="17"/>
      <c r="BA161" s="17"/>
      <c r="BB161" s="17"/>
      <c r="BC161" s="17"/>
      <c r="BD161" s="17"/>
      <c r="BE161" s="17"/>
      <c r="BF161" s="17"/>
      <c r="BG161" s="17"/>
      <c r="BH161" s="17"/>
      <c r="BI161" s="17"/>
      <c r="BJ161" s="17"/>
      <c r="BK161" s="17"/>
      <c r="BL161" s="17"/>
      <c r="BM161" s="17"/>
      <c r="BN161" s="17"/>
      <c r="BO161" s="17"/>
      <c r="BP161" s="17"/>
      <c r="BQ161" s="17"/>
      <c r="BR161" s="17"/>
      <c r="BS161" s="17"/>
      <c r="BT161" s="17"/>
      <c r="BU161" s="17"/>
      <c r="BV161" s="17"/>
      <c r="BW161" s="17"/>
      <c r="BX161" s="17"/>
      <c r="BY161" s="17"/>
      <c r="BZ161" s="17"/>
      <c r="CA161" s="17"/>
      <c r="CB161" s="17"/>
      <c r="CC161" s="17"/>
      <c r="CD161" s="17"/>
      <c r="CE161" s="17"/>
      <c r="CF161" s="17"/>
      <c r="CG161" s="17"/>
      <c r="CH161" s="17"/>
      <c r="CI161" s="17"/>
      <c r="CJ161" s="17"/>
      <c r="CK161" s="17"/>
      <c r="CL161" s="17"/>
      <c r="CM161" s="17"/>
      <c r="CN161" s="17"/>
      <c r="CO161" s="17"/>
      <c r="CP161" s="17"/>
      <c r="CQ161" s="17"/>
      <c r="CR161" s="17"/>
      <c r="CS161" s="17"/>
      <c r="CT161" s="17"/>
      <c r="CU161" s="17"/>
      <c r="CV161" s="17"/>
      <c r="CW161" s="17"/>
      <c r="CX161" s="17"/>
      <c r="CY161" s="17"/>
      <c r="CZ161" s="17"/>
      <c r="DA161" s="17"/>
      <c r="DB161" s="17"/>
      <c r="DC161" s="17"/>
      <c r="DD161" s="17"/>
      <c r="DE161" s="17"/>
      <c r="DF161" s="17"/>
      <c r="DG161" s="17"/>
      <c r="DH161" s="17"/>
      <c r="DI161" s="17"/>
      <c r="DJ161" s="17"/>
      <c r="DK161" s="17"/>
      <c r="DL161" s="17"/>
      <c r="DM161" s="17"/>
      <c r="DN161" s="17"/>
      <c r="DO161" s="17"/>
      <c r="DP161" s="17"/>
      <c r="DQ161" s="17"/>
      <c r="DR161" s="17"/>
      <c r="DS161" s="17"/>
      <c r="DT161" s="17"/>
      <c r="DU161" s="17"/>
      <c r="DV161" s="17"/>
      <c r="DW161" s="17"/>
      <c r="DX161" s="17"/>
      <c r="DY161" s="17"/>
      <c r="DZ161" s="17"/>
      <c r="EA161" s="17"/>
      <c r="EB161" s="17"/>
      <c r="EC161" s="17"/>
      <c r="ED161" s="17"/>
      <c r="EE161" s="17"/>
      <c r="EF161" s="17"/>
      <c r="EG161" s="17"/>
      <c r="EH161" s="17"/>
      <c r="EI161" s="17"/>
      <c r="EJ161" s="17"/>
      <c r="EK161" s="17"/>
      <c r="EL161" s="17"/>
      <c r="EM161" s="17"/>
      <c r="EN161" s="17"/>
      <c r="EO161" s="17"/>
      <c r="EP161" s="17"/>
      <c r="EQ161" s="17"/>
      <c r="ER161" s="17"/>
      <c r="ES161" s="17"/>
      <c r="ET161" s="17"/>
      <c r="EU161" s="17"/>
      <c r="EV161" s="17"/>
      <c r="EW161" s="17"/>
      <c r="EX161" s="17"/>
      <c r="EY161" s="17"/>
      <c r="EZ161" s="17"/>
      <c r="FA161" s="17"/>
      <c r="FB161" s="17"/>
      <c r="FC161" s="17"/>
      <c r="FD161" s="17"/>
      <c r="FE161" s="17"/>
      <c r="FF161" s="17"/>
      <c r="FG161" s="17"/>
      <c r="FH161" s="17"/>
      <c r="FI161" s="17"/>
      <c r="FJ161" s="17"/>
      <c r="FK161" s="17"/>
      <c r="FL161" s="17"/>
      <c r="FM161" s="17"/>
      <c r="FN161" s="17"/>
      <c r="FO161" s="17"/>
      <c r="FP161" s="17"/>
      <c r="FQ161" s="17"/>
      <c r="FR161" s="17"/>
      <c r="FS161" s="17"/>
      <c r="FT161" s="17"/>
      <c r="FU161" s="17"/>
      <c r="FV161" s="17"/>
      <c r="FW161" s="17"/>
      <c r="FX161" s="17"/>
      <c r="FY161" s="17"/>
      <c r="FZ161" s="17"/>
      <c r="GA161" s="17"/>
      <c r="GB161" s="17"/>
      <c r="GC161" s="17"/>
      <c r="GD161" s="17"/>
      <c r="GE161" s="17"/>
      <c r="GF161" s="17"/>
      <c r="GG161" s="17"/>
      <c r="GH161" s="17"/>
      <c r="GI161" s="17"/>
      <c r="GJ161" s="17"/>
      <c r="GK161" s="17"/>
      <c r="GL161" s="17"/>
      <c r="GM161" s="17"/>
      <c r="GN161" s="17"/>
      <c r="GO161" s="17"/>
      <c r="GP161" s="17"/>
      <c r="GQ161" s="17"/>
      <c r="GR161" s="17"/>
      <c r="GS161" s="17"/>
      <c r="GT161" s="17"/>
      <c r="GU161" s="17"/>
      <c r="GV161" s="17"/>
      <c r="GW161" s="17"/>
      <c r="GX161" s="17"/>
      <c r="GY161" s="17"/>
      <c r="GZ161" s="17"/>
      <c r="HA161" s="17"/>
      <c r="HB161" s="17"/>
      <c r="HC161" s="17"/>
      <c r="HD161" s="17"/>
      <c r="HE161" s="17"/>
      <c r="HF161" s="17"/>
      <c r="HG161" s="17"/>
      <c r="HH161" s="17"/>
      <c r="HI161" s="17"/>
      <c r="HJ161" s="17"/>
      <c r="HK161" s="17"/>
      <c r="HL161" s="17"/>
      <c r="HM161" s="17"/>
      <c r="HN161" s="17"/>
      <c r="HO161" s="17"/>
      <c r="HP161" s="17"/>
      <c r="HQ161" s="17"/>
      <c r="HR161" s="17"/>
      <c r="HS161" s="17"/>
      <c r="HT161" s="17"/>
      <c r="HU161" s="17"/>
      <c r="HV161" s="17"/>
    </row>
    <row r="162" spans="1:230" s="23" customFormat="1" ht="15" customHeight="1">
      <c r="A162" s="42"/>
      <c r="B162" s="17"/>
      <c r="C162" s="80" t="s">
        <v>539</v>
      </c>
      <c r="D162" s="17"/>
      <c r="E162" s="80"/>
      <c r="F162" s="80"/>
      <c r="G162" s="17"/>
      <c r="H162" s="51"/>
      <c r="I162" s="51"/>
      <c r="J162" s="280" t="s">
        <v>459</v>
      </c>
      <c r="K162" s="280"/>
      <c r="L162" s="17"/>
      <c r="M162" s="96">
        <f>IF(J162="Tak",INT(X27/3.6*1.2*1.005*6)*(-1),0)</f>
        <v>0</v>
      </c>
      <c r="N162" s="96" t="str">
        <f>Obliczenia3!C97&amp;" [W]"</f>
        <v xml:space="preserve"> [W]</v>
      </c>
      <c r="O162" s="22"/>
      <c r="P162" s="22"/>
      <c r="Q162" s="22"/>
      <c r="R162" s="22"/>
      <c r="S162" s="22"/>
      <c r="T162" s="22"/>
      <c r="U162" s="22"/>
      <c r="V162" s="22"/>
      <c r="W162" s="22"/>
      <c r="X162" s="22"/>
      <c r="Y162" s="22"/>
      <c r="Z162" s="22"/>
      <c r="AA162" s="22"/>
      <c r="AB162" s="42"/>
      <c r="AC162" s="17"/>
      <c r="AD162" s="17"/>
      <c r="AE162" s="17"/>
      <c r="AF162" s="17"/>
      <c r="AG162" s="17"/>
      <c r="AH162" s="17"/>
      <c r="AI162" s="17"/>
      <c r="AJ162" s="17"/>
      <c r="AK162" s="17"/>
      <c r="AL162" s="17"/>
      <c r="AM162" s="17"/>
      <c r="AN162" s="17"/>
      <c r="AO162" s="17"/>
      <c r="AP162" s="17"/>
      <c r="AQ162" s="17"/>
      <c r="AR162" s="17"/>
      <c r="AS162" s="17"/>
      <c r="AT162" s="17"/>
      <c r="AU162" s="17"/>
      <c r="AV162" s="17"/>
      <c r="AW162" s="17"/>
      <c r="AX162" s="17"/>
      <c r="AY162" s="17"/>
      <c r="AZ162" s="17"/>
      <c r="BA162" s="17"/>
      <c r="BB162" s="17"/>
      <c r="BC162" s="17"/>
      <c r="BD162" s="17"/>
      <c r="BE162" s="17"/>
      <c r="BF162" s="17"/>
      <c r="BG162" s="17"/>
      <c r="BH162" s="17"/>
      <c r="BI162" s="17"/>
      <c r="BJ162" s="17"/>
      <c r="BK162" s="17"/>
      <c r="BL162" s="17"/>
      <c r="BM162" s="17"/>
      <c r="BN162" s="17"/>
      <c r="BO162" s="17"/>
      <c r="BP162" s="17"/>
      <c r="BQ162" s="17"/>
      <c r="BR162" s="17"/>
      <c r="BS162" s="17"/>
      <c r="BT162" s="17"/>
      <c r="BU162" s="17"/>
      <c r="BV162" s="17"/>
      <c r="BW162" s="17"/>
      <c r="BX162" s="17"/>
      <c r="BY162" s="17"/>
      <c r="BZ162" s="17"/>
      <c r="CA162" s="17"/>
      <c r="CB162" s="17"/>
      <c r="CC162" s="17"/>
      <c r="CD162" s="17"/>
      <c r="CE162" s="17"/>
      <c r="CF162" s="17"/>
      <c r="CG162" s="17"/>
      <c r="CH162" s="17"/>
      <c r="CI162" s="17"/>
      <c r="CJ162" s="17"/>
      <c r="CK162" s="17"/>
      <c r="CL162" s="17"/>
      <c r="CM162" s="17"/>
      <c r="CN162" s="17"/>
      <c r="CO162" s="17"/>
      <c r="CP162" s="17"/>
      <c r="CQ162" s="17"/>
      <c r="CR162" s="17"/>
      <c r="CS162" s="17"/>
      <c r="CT162" s="17"/>
      <c r="CU162" s="17"/>
      <c r="CV162" s="17"/>
      <c r="CW162" s="17"/>
      <c r="CX162" s="17"/>
      <c r="CY162" s="17"/>
      <c r="CZ162" s="17"/>
      <c r="DA162" s="17"/>
      <c r="DB162" s="17"/>
      <c r="DC162" s="17"/>
      <c r="DD162" s="17"/>
      <c r="DE162" s="17"/>
      <c r="DF162" s="17"/>
      <c r="DG162" s="17"/>
      <c r="DH162" s="17"/>
      <c r="DI162" s="17"/>
      <c r="DJ162" s="17"/>
      <c r="DK162" s="17"/>
      <c r="DL162" s="17"/>
      <c r="DM162" s="17"/>
      <c r="DN162" s="17"/>
      <c r="DO162" s="17"/>
      <c r="DP162" s="17"/>
      <c r="DQ162" s="17"/>
      <c r="DR162" s="17"/>
      <c r="DS162" s="17"/>
      <c r="DT162" s="17"/>
      <c r="DU162" s="17"/>
      <c r="DV162" s="17"/>
      <c r="DW162" s="17"/>
      <c r="DX162" s="17"/>
      <c r="DY162" s="17"/>
      <c r="DZ162" s="17"/>
      <c r="EA162" s="17"/>
      <c r="EB162" s="17"/>
      <c r="EC162" s="17"/>
      <c r="ED162" s="17"/>
      <c r="EE162" s="17"/>
      <c r="EF162" s="17"/>
      <c r="EG162" s="17"/>
      <c r="EH162" s="17"/>
      <c r="EI162" s="17"/>
      <c r="EJ162" s="17"/>
      <c r="EK162" s="17"/>
      <c r="EL162" s="17"/>
      <c r="EM162" s="17"/>
      <c r="EN162" s="17"/>
      <c r="EO162" s="17"/>
      <c r="EP162" s="17"/>
      <c r="EQ162" s="17"/>
      <c r="ER162" s="17"/>
      <c r="ES162" s="17"/>
      <c r="ET162" s="17"/>
      <c r="EU162" s="17"/>
      <c r="EV162" s="17"/>
      <c r="EW162" s="17"/>
      <c r="EX162" s="17"/>
      <c r="EY162" s="17"/>
      <c r="EZ162" s="17"/>
      <c r="FA162" s="17"/>
      <c r="FB162" s="17"/>
      <c r="FC162" s="17"/>
      <c r="FD162" s="17"/>
      <c r="FE162" s="17"/>
      <c r="FF162" s="17"/>
      <c r="FG162" s="17"/>
      <c r="FH162" s="17"/>
      <c r="FI162" s="17"/>
      <c r="FJ162" s="17"/>
      <c r="FK162" s="17"/>
      <c r="FL162" s="17"/>
      <c r="FM162" s="17"/>
      <c r="FN162" s="17"/>
      <c r="FO162" s="17"/>
      <c r="FP162" s="17"/>
      <c r="FQ162" s="17"/>
      <c r="FR162" s="17"/>
      <c r="FS162" s="17"/>
      <c r="FT162" s="17"/>
      <c r="FU162" s="17"/>
      <c r="FV162" s="17"/>
      <c r="FW162" s="17"/>
      <c r="FX162" s="17"/>
      <c r="FY162" s="17"/>
      <c r="FZ162" s="17"/>
      <c r="GA162" s="17"/>
      <c r="GB162" s="17"/>
      <c r="GC162" s="17"/>
      <c r="GD162" s="17"/>
      <c r="GE162" s="17"/>
      <c r="GF162" s="17"/>
      <c r="GG162" s="17"/>
      <c r="GH162" s="17"/>
      <c r="GI162" s="17"/>
      <c r="GJ162" s="17"/>
      <c r="GK162" s="17"/>
      <c r="GL162" s="17"/>
      <c r="GM162" s="17"/>
      <c r="GN162" s="17"/>
      <c r="GO162" s="17"/>
      <c r="GP162" s="17"/>
      <c r="GQ162" s="17"/>
      <c r="GR162" s="17"/>
      <c r="GS162" s="17"/>
      <c r="GT162" s="17"/>
      <c r="GU162" s="17"/>
      <c r="GV162" s="17"/>
      <c r="GW162" s="17"/>
      <c r="GX162" s="17"/>
      <c r="GY162" s="17"/>
      <c r="GZ162" s="17"/>
      <c r="HA162" s="17"/>
      <c r="HB162" s="17"/>
      <c r="HC162" s="17"/>
      <c r="HD162" s="17"/>
      <c r="HE162" s="17"/>
      <c r="HF162" s="17"/>
      <c r="HG162" s="17"/>
      <c r="HH162" s="17"/>
      <c r="HI162" s="17"/>
      <c r="HJ162" s="17"/>
      <c r="HK162" s="17"/>
      <c r="HL162" s="17"/>
      <c r="HM162" s="17"/>
      <c r="HN162" s="17"/>
      <c r="HO162" s="17"/>
      <c r="HP162" s="17"/>
      <c r="HQ162" s="17"/>
      <c r="HR162" s="17"/>
      <c r="HS162" s="17"/>
      <c r="HT162" s="17"/>
      <c r="HU162" s="17"/>
      <c r="HV162" s="17"/>
    </row>
    <row r="163" spans="1:230" s="23" customFormat="1" ht="15" customHeight="1">
      <c r="A163" s="42"/>
      <c r="B163" s="17"/>
      <c r="C163" s="52"/>
      <c r="D163" s="103"/>
      <c r="E163" s="52"/>
      <c r="F163" s="52"/>
      <c r="G163" s="52"/>
      <c r="H163" s="52"/>
      <c r="I163" s="52"/>
      <c r="J163" s="142"/>
      <c r="K163" s="142"/>
      <c r="L163" s="142"/>
      <c r="M163" s="142"/>
      <c r="N163" s="142"/>
      <c r="O163" s="22"/>
      <c r="P163" s="22"/>
      <c r="Q163" s="22"/>
      <c r="R163" s="22"/>
      <c r="S163" s="22"/>
      <c r="T163" s="22"/>
      <c r="U163" s="22"/>
      <c r="V163" s="22"/>
      <c r="W163" s="22"/>
      <c r="X163" s="22"/>
      <c r="Y163" s="22"/>
      <c r="Z163" s="22"/>
      <c r="AA163" s="22"/>
      <c r="AB163" s="42"/>
      <c r="AC163" s="17"/>
      <c r="AD163" s="17"/>
      <c r="AE163" s="17"/>
      <c r="AF163" s="17"/>
      <c r="AG163" s="17"/>
      <c r="AH163" s="17"/>
      <c r="AI163" s="17"/>
      <c r="AJ163" s="17"/>
      <c r="AK163" s="17"/>
      <c r="AL163" s="17"/>
      <c r="AM163" s="17"/>
      <c r="AN163" s="17"/>
      <c r="AO163" s="17"/>
      <c r="AP163" s="17"/>
      <c r="AQ163" s="17"/>
      <c r="AR163" s="17"/>
      <c r="AS163" s="17"/>
      <c r="AT163" s="17"/>
      <c r="AU163" s="17"/>
      <c r="AV163" s="17"/>
      <c r="AW163" s="17"/>
      <c r="AX163" s="17"/>
      <c r="AY163" s="17"/>
      <c r="AZ163" s="17"/>
      <c r="BA163" s="17"/>
      <c r="BB163" s="17"/>
      <c r="BC163" s="17"/>
      <c r="BD163" s="17"/>
      <c r="BE163" s="17"/>
      <c r="BF163" s="17"/>
      <c r="BG163" s="17"/>
      <c r="BH163" s="17"/>
      <c r="BI163" s="17"/>
      <c r="BJ163" s="17"/>
      <c r="BK163" s="17"/>
      <c r="BL163" s="17"/>
      <c r="BM163" s="17"/>
      <c r="BN163" s="17"/>
      <c r="BO163" s="17"/>
      <c r="BP163" s="17"/>
      <c r="BQ163" s="17"/>
      <c r="BR163" s="17"/>
      <c r="BS163" s="17"/>
      <c r="BT163" s="17"/>
      <c r="BU163" s="17"/>
      <c r="BV163" s="17"/>
      <c r="BW163" s="17"/>
      <c r="BX163" s="17"/>
      <c r="BY163" s="17"/>
      <c r="BZ163" s="17"/>
      <c r="CA163" s="17"/>
      <c r="CB163" s="17"/>
      <c r="CC163" s="17"/>
      <c r="CD163" s="17"/>
      <c r="CE163" s="17"/>
      <c r="CF163" s="17"/>
      <c r="CG163" s="17"/>
      <c r="CH163" s="17"/>
      <c r="CI163" s="17"/>
      <c r="CJ163" s="17"/>
      <c r="CK163" s="17"/>
      <c r="CL163" s="17"/>
      <c r="CM163" s="17"/>
      <c r="CN163" s="17"/>
      <c r="CO163" s="17"/>
      <c r="CP163" s="17"/>
      <c r="CQ163" s="17"/>
      <c r="CR163" s="17"/>
      <c r="CS163" s="17"/>
      <c r="CT163" s="17"/>
      <c r="CU163" s="17"/>
      <c r="CV163" s="17"/>
      <c r="CW163" s="17"/>
      <c r="CX163" s="17"/>
      <c r="CY163" s="17"/>
      <c r="CZ163" s="17"/>
      <c r="DA163" s="17"/>
      <c r="DB163" s="17"/>
      <c r="DC163" s="17"/>
      <c r="DD163" s="17"/>
      <c r="DE163" s="17"/>
      <c r="DF163" s="17"/>
      <c r="DG163" s="17"/>
      <c r="DH163" s="17"/>
      <c r="DI163" s="17"/>
      <c r="DJ163" s="17"/>
      <c r="DK163" s="17"/>
      <c r="DL163" s="17"/>
      <c r="DM163" s="17"/>
      <c r="DN163" s="17"/>
      <c r="DO163" s="17"/>
      <c r="DP163" s="17"/>
      <c r="DQ163" s="17"/>
      <c r="DR163" s="17"/>
      <c r="DS163" s="17"/>
      <c r="DT163" s="17"/>
      <c r="DU163" s="17"/>
      <c r="DV163" s="17"/>
      <c r="DW163" s="17"/>
      <c r="DX163" s="17"/>
      <c r="DY163" s="17"/>
      <c r="DZ163" s="17"/>
      <c r="EA163" s="17"/>
      <c r="EB163" s="17"/>
      <c r="EC163" s="17"/>
      <c r="ED163" s="17"/>
      <c r="EE163" s="17"/>
      <c r="EF163" s="17"/>
      <c r="EG163" s="17"/>
      <c r="EH163" s="17"/>
      <c r="EI163" s="17"/>
      <c r="EJ163" s="17"/>
      <c r="EK163" s="17"/>
      <c r="EL163" s="17"/>
      <c r="EM163" s="17"/>
      <c r="EN163" s="17"/>
      <c r="EO163" s="17"/>
      <c r="EP163" s="17"/>
      <c r="EQ163" s="17"/>
      <c r="ER163" s="17"/>
      <c r="ES163" s="17"/>
      <c r="ET163" s="17"/>
      <c r="EU163" s="17"/>
      <c r="EV163" s="17"/>
      <c r="EW163" s="17"/>
      <c r="EX163" s="17"/>
      <c r="EY163" s="17"/>
      <c r="EZ163" s="17"/>
      <c r="FA163" s="17"/>
      <c r="FB163" s="17"/>
      <c r="FC163" s="17"/>
      <c r="FD163" s="17"/>
      <c r="FE163" s="17"/>
      <c r="FF163" s="17"/>
      <c r="FG163" s="17"/>
      <c r="FH163" s="17"/>
      <c r="FI163" s="17"/>
      <c r="FJ163" s="17"/>
      <c r="FK163" s="17"/>
      <c r="FL163" s="17"/>
      <c r="FM163" s="17"/>
      <c r="FN163" s="17"/>
      <c r="FO163" s="17"/>
      <c r="FP163" s="17"/>
      <c r="FQ163" s="17"/>
      <c r="FR163" s="17"/>
      <c r="FS163" s="17"/>
      <c r="FT163" s="17"/>
      <c r="FU163" s="17"/>
      <c r="FV163" s="17"/>
      <c r="FW163" s="17"/>
      <c r="FX163" s="17"/>
      <c r="FY163" s="17"/>
      <c r="FZ163" s="17"/>
      <c r="GA163" s="17"/>
      <c r="GB163" s="17"/>
      <c r="GC163" s="17"/>
      <c r="GD163" s="17"/>
      <c r="GE163" s="17"/>
      <c r="GF163" s="17"/>
      <c r="GG163" s="17"/>
      <c r="GH163" s="17"/>
      <c r="GI163" s="17"/>
      <c r="GJ163" s="17"/>
      <c r="GK163" s="17"/>
      <c r="GL163" s="17"/>
      <c r="GM163" s="17"/>
      <c r="GN163" s="17"/>
      <c r="GO163" s="17"/>
      <c r="GP163" s="17"/>
      <c r="GQ163" s="17"/>
      <c r="GR163" s="17"/>
      <c r="GS163" s="17"/>
      <c r="GT163" s="17"/>
      <c r="GU163" s="17"/>
      <c r="GV163" s="17"/>
      <c r="GW163" s="17"/>
      <c r="GX163" s="17"/>
      <c r="GY163" s="17"/>
      <c r="GZ163" s="17"/>
      <c r="HA163" s="17"/>
      <c r="HB163" s="17"/>
      <c r="HC163" s="17"/>
      <c r="HD163" s="17"/>
      <c r="HE163" s="17"/>
      <c r="HF163" s="17"/>
      <c r="HG163" s="17"/>
      <c r="HH163" s="17"/>
      <c r="HI163" s="17"/>
      <c r="HJ163" s="17"/>
      <c r="HK163" s="17"/>
      <c r="HL163" s="17"/>
      <c r="HM163" s="17"/>
      <c r="HN163" s="17"/>
      <c r="HO163" s="17"/>
      <c r="HP163" s="17"/>
      <c r="HQ163" s="17"/>
      <c r="HR163" s="17"/>
      <c r="HS163" s="17"/>
      <c r="HT163" s="17"/>
      <c r="HU163" s="17"/>
      <c r="HV163" s="17"/>
    </row>
    <row r="164" spans="1:230" s="23" customFormat="1" ht="15" customHeight="1">
      <c r="A164" s="42"/>
      <c r="B164" s="17"/>
      <c r="C164" s="22"/>
      <c r="D164" s="22"/>
      <c r="E164" s="17"/>
      <c r="F164" s="17"/>
      <c r="G164" s="17"/>
      <c r="H164" s="17"/>
      <c r="I164" s="17"/>
      <c r="J164" s="17"/>
      <c r="K164" s="80"/>
      <c r="L164" s="80"/>
      <c r="M164" s="22"/>
      <c r="N164" s="22"/>
      <c r="O164" s="22"/>
      <c r="P164" s="22"/>
      <c r="Q164" s="22"/>
      <c r="R164" s="22"/>
      <c r="S164" s="22"/>
      <c r="T164" s="22"/>
      <c r="U164" s="22"/>
      <c r="V164" s="22"/>
      <c r="W164" s="22"/>
      <c r="X164" s="22"/>
      <c r="Y164" s="22"/>
      <c r="Z164" s="22"/>
      <c r="AA164" s="22"/>
      <c r="AB164" s="42"/>
      <c r="AC164" s="17"/>
      <c r="AD164" s="17"/>
      <c r="AE164" s="17"/>
      <c r="AF164" s="17"/>
      <c r="AG164" s="17"/>
      <c r="AH164" s="17"/>
      <c r="AI164" s="17"/>
      <c r="AJ164" s="17"/>
      <c r="AK164" s="17"/>
      <c r="AL164" s="17"/>
      <c r="AM164" s="17"/>
      <c r="AN164" s="17"/>
      <c r="AO164" s="17"/>
      <c r="AP164" s="17"/>
      <c r="AQ164" s="17"/>
      <c r="AR164" s="17"/>
      <c r="AS164" s="17"/>
      <c r="AT164" s="17"/>
      <c r="AU164" s="17"/>
      <c r="AV164" s="17"/>
      <c r="AW164" s="17"/>
      <c r="AX164" s="17"/>
      <c r="AY164" s="17"/>
      <c r="AZ164" s="17"/>
      <c r="BA164" s="17"/>
      <c r="BB164" s="17"/>
      <c r="BC164" s="17"/>
      <c r="BD164" s="17"/>
      <c r="BE164" s="17"/>
      <c r="BF164" s="17"/>
      <c r="BG164" s="17"/>
      <c r="BH164" s="17"/>
      <c r="BI164" s="17"/>
      <c r="BJ164" s="17"/>
      <c r="BK164" s="17"/>
      <c r="BL164" s="17"/>
      <c r="BM164" s="17"/>
      <c r="BN164" s="17"/>
      <c r="BO164" s="17"/>
      <c r="BP164" s="17"/>
      <c r="BQ164" s="17"/>
      <c r="BR164" s="17"/>
      <c r="BS164" s="17"/>
      <c r="BT164" s="17"/>
      <c r="BU164" s="17"/>
      <c r="BV164" s="17"/>
      <c r="BW164" s="17"/>
      <c r="BX164" s="17"/>
      <c r="BY164" s="17"/>
      <c r="BZ164" s="17"/>
      <c r="CA164" s="17"/>
      <c r="CB164" s="17"/>
      <c r="CC164" s="17"/>
      <c r="CD164" s="17"/>
      <c r="CE164" s="17"/>
      <c r="CF164" s="17"/>
      <c r="CG164" s="17"/>
      <c r="CH164" s="17"/>
      <c r="CI164" s="17"/>
      <c r="CJ164" s="17"/>
      <c r="CK164" s="17"/>
      <c r="CL164" s="17"/>
      <c r="CM164" s="17"/>
      <c r="CN164" s="17"/>
      <c r="CO164" s="17"/>
      <c r="CP164" s="17"/>
      <c r="CQ164" s="17"/>
      <c r="CR164" s="17"/>
      <c r="CS164" s="17"/>
      <c r="CT164" s="17"/>
      <c r="CU164" s="17"/>
      <c r="CV164" s="17"/>
      <c r="CW164" s="17"/>
      <c r="CX164" s="17"/>
      <c r="CY164" s="17"/>
      <c r="CZ164" s="17"/>
      <c r="DA164" s="17"/>
      <c r="DB164" s="17"/>
      <c r="DC164" s="17"/>
      <c r="DD164" s="17"/>
      <c r="DE164" s="17"/>
      <c r="DF164" s="17"/>
      <c r="DG164" s="17"/>
      <c r="DH164" s="17"/>
      <c r="DI164" s="17"/>
      <c r="DJ164" s="17"/>
      <c r="DK164" s="17"/>
      <c r="DL164" s="17"/>
      <c r="DM164" s="17"/>
      <c r="DN164" s="17"/>
      <c r="DO164" s="17"/>
      <c r="DP164" s="17"/>
      <c r="DQ164" s="17"/>
      <c r="DR164" s="17"/>
      <c r="DS164" s="17"/>
      <c r="DT164" s="17"/>
      <c r="DU164" s="17"/>
      <c r="DV164" s="17"/>
      <c r="DW164" s="17"/>
      <c r="DX164" s="17"/>
      <c r="DY164" s="17"/>
      <c r="DZ164" s="17"/>
      <c r="EA164" s="17"/>
      <c r="EB164" s="17"/>
      <c r="EC164" s="17"/>
      <c r="ED164" s="17"/>
      <c r="EE164" s="17"/>
      <c r="EF164" s="17"/>
      <c r="EG164" s="17"/>
      <c r="EH164" s="17"/>
      <c r="EI164" s="17"/>
      <c r="EJ164" s="17"/>
      <c r="EK164" s="17"/>
      <c r="EL164" s="17"/>
      <c r="EM164" s="17"/>
      <c r="EN164" s="17"/>
      <c r="EO164" s="17"/>
      <c r="EP164" s="17"/>
      <c r="EQ164" s="17"/>
      <c r="ER164" s="17"/>
      <c r="ES164" s="17"/>
      <c r="ET164" s="17"/>
      <c r="EU164" s="17"/>
      <c r="EV164" s="17"/>
      <c r="EW164" s="17"/>
      <c r="EX164" s="17"/>
      <c r="EY164" s="17"/>
      <c r="EZ164" s="17"/>
      <c r="FA164" s="17"/>
      <c r="FB164" s="17"/>
      <c r="FC164" s="17"/>
      <c r="FD164" s="17"/>
      <c r="FE164" s="17"/>
      <c r="FF164" s="17"/>
      <c r="FG164" s="17"/>
      <c r="FH164" s="17"/>
      <c r="FI164" s="17"/>
      <c r="FJ164" s="17"/>
      <c r="FK164" s="17"/>
      <c r="FL164" s="17"/>
      <c r="FM164" s="17"/>
      <c r="FN164" s="17"/>
      <c r="FO164" s="17"/>
      <c r="FP164" s="17"/>
      <c r="FQ164" s="17"/>
      <c r="FR164" s="17"/>
      <c r="FS164" s="17"/>
      <c r="FT164" s="17"/>
      <c r="FU164" s="17"/>
      <c r="FV164" s="17"/>
      <c r="FW164" s="17"/>
      <c r="FX164" s="17"/>
      <c r="FY164" s="17"/>
      <c r="FZ164" s="17"/>
      <c r="GA164" s="17"/>
      <c r="GB164" s="17"/>
      <c r="GC164" s="17"/>
      <c r="GD164" s="17"/>
      <c r="GE164" s="17"/>
      <c r="GF164" s="17"/>
      <c r="GG164" s="17"/>
      <c r="GH164" s="17"/>
      <c r="GI164" s="17"/>
      <c r="GJ164" s="17"/>
      <c r="GK164" s="17"/>
      <c r="GL164" s="17"/>
      <c r="GM164" s="17"/>
      <c r="GN164" s="17"/>
      <c r="GO164" s="17"/>
      <c r="GP164" s="17"/>
      <c r="GQ164" s="17"/>
      <c r="GR164" s="17"/>
      <c r="GS164" s="17"/>
      <c r="GT164" s="17"/>
      <c r="GU164" s="17"/>
      <c r="GV164" s="17"/>
      <c r="GW164" s="17"/>
      <c r="GX164" s="17"/>
      <c r="GY164" s="17"/>
      <c r="GZ164" s="17"/>
      <c r="HA164" s="17"/>
      <c r="HB164" s="17"/>
      <c r="HC164" s="17"/>
      <c r="HD164" s="17"/>
      <c r="HE164" s="17"/>
      <c r="HF164" s="17"/>
      <c r="HG164" s="17"/>
      <c r="HH164" s="17"/>
      <c r="HI164" s="17"/>
      <c r="HJ164" s="17"/>
      <c r="HK164" s="17"/>
      <c r="HL164" s="17"/>
      <c r="HM164" s="17"/>
      <c r="HN164" s="17"/>
      <c r="HO164" s="17"/>
      <c r="HP164" s="17"/>
      <c r="HQ164" s="17"/>
      <c r="HR164" s="17"/>
      <c r="HS164" s="17"/>
      <c r="HT164" s="17"/>
      <c r="HU164" s="17"/>
      <c r="HV164" s="17"/>
    </row>
    <row r="165" spans="1:230" s="23" customFormat="1" ht="15" customHeight="1">
      <c r="A165" s="42"/>
      <c r="B165" s="17"/>
      <c r="C165" s="22"/>
      <c r="D165" s="22"/>
      <c r="E165" s="17"/>
      <c r="F165" s="17"/>
      <c r="G165" s="17"/>
      <c r="H165" s="17"/>
      <c r="I165" s="17"/>
      <c r="J165" s="17"/>
      <c r="K165" s="80"/>
      <c r="L165" s="80"/>
      <c r="M165" s="22"/>
      <c r="N165" s="22"/>
      <c r="O165" s="22"/>
      <c r="P165" s="22"/>
      <c r="Q165" s="22"/>
      <c r="R165" s="22"/>
      <c r="S165" s="22"/>
      <c r="T165" s="22"/>
      <c r="U165" s="22"/>
      <c r="V165" s="22"/>
      <c r="W165" s="22"/>
      <c r="X165" s="22"/>
      <c r="Y165" s="22"/>
      <c r="Z165" s="22"/>
      <c r="AA165" s="22"/>
      <c r="AB165" s="42"/>
      <c r="AC165" s="17"/>
      <c r="AD165" s="17"/>
      <c r="AE165" s="17"/>
      <c r="AF165" s="17"/>
      <c r="AG165" s="17"/>
      <c r="AH165" s="17"/>
      <c r="AI165" s="17"/>
      <c r="AJ165" s="17"/>
      <c r="AK165" s="17"/>
      <c r="AL165" s="17"/>
      <c r="AM165" s="17"/>
      <c r="AN165" s="17"/>
      <c r="AO165" s="17"/>
      <c r="AP165" s="17"/>
      <c r="AQ165" s="17"/>
      <c r="AR165" s="17"/>
      <c r="AS165" s="17"/>
      <c r="AT165" s="17"/>
      <c r="AU165" s="17"/>
      <c r="AV165" s="17"/>
      <c r="AW165" s="17"/>
      <c r="AX165" s="17"/>
      <c r="AY165" s="17"/>
      <c r="AZ165" s="17"/>
      <c r="BA165" s="17"/>
      <c r="BB165" s="17"/>
      <c r="BC165" s="17"/>
      <c r="BD165" s="17"/>
      <c r="BE165" s="17"/>
      <c r="BF165" s="17"/>
      <c r="BG165" s="17"/>
      <c r="BH165" s="17"/>
      <c r="BI165" s="17"/>
      <c r="BJ165" s="17"/>
      <c r="BK165" s="17"/>
      <c r="BL165" s="17"/>
      <c r="BM165" s="17"/>
      <c r="BN165" s="17"/>
      <c r="BO165" s="17"/>
      <c r="BP165" s="17"/>
      <c r="BQ165" s="17"/>
      <c r="BR165" s="17"/>
      <c r="BS165" s="17"/>
      <c r="BT165" s="17"/>
      <c r="BU165" s="17"/>
      <c r="BV165" s="17"/>
      <c r="BW165" s="17"/>
      <c r="BX165" s="17"/>
      <c r="BY165" s="17"/>
      <c r="BZ165" s="17"/>
      <c r="CA165" s="17"/>
      <c r="CB165" s="17"/>
      <c r="CC165" s="17"/>
      <c r="CD165" s="17"/>
      <c r="CE165" s="17"/>
      <c r="CF165" s="17"/>
      <c r="CG165" s="17"/>
      <c r="CH165" s="17"/>
      <c r="CI165" s="17"/>
      <c r="CJ165" s="17"/>
      <c r="CK165" s="17"/>
      <c r="CL165" s="17"/>
      <c r="CM165" s="17"/>
      <c r="CN165" s="17"/>
      <c r="CO165" s="17"/>
      <c r="CP165" s="17"/>
      <c r="CQ165" s="17"/>
      <c r="CR165" s="17"/>
      <c r="CS165" s="17"/>
      <c r="CT165" s="17"/>
      <c r="CU165" s="17"/>
      <c r="CV165" s="17"/>
      <c r="CW165" s="17"/>
      <c r="CX165" s="17"/>
      <c r="CY165" s="17"/>
      <c r="CZ165" s="17"/>
      <c r="DA165" s="17"/>
      <c r="DB165" s="17"/>
      <c r="DC165" s="17"/>
      <c r="DD165" s="17"/>
      <c r="DE165" s="17"/>
      <c r="DF165" s="17"/>
      <c r="DG165" s="17"/>
      <c r="DH165" s="17"/>
      <c r="DI165" s="17"/>
      <c r="DJ165" s="17"/>
      <c r="DK165" s="17"/>
      <c r="DL165" s="17"/>
      <c r="DM165" s="17"/>
      <c r="DN165" s="17"/>
      <c r="DO165" s="17"/>
      <c r="DP165" s="17"/>
      <c r="DQ165" s="17"/>
      <c r="DR165" s="17"/>
      <c r="DS165" s="17"/>
      <c r="DT165" s="17"/>
      <c r="DU165" s="17"/>
      <c r="DV165" s="17"/>
      <c r="DW165" s="17"/>
      <c r="DX165" s="17"/>
      <c r="DY165" s="17"/>
      <c r="DZ165" s="17"/>
      <c r="EA165" s="17"/>
      <c r="EB165" s="17"/>
      <c r="EC165" s="17"/>
      <c r="ED165" s="17"/>
      <c r="EE165" s="17"/>
      <c r="EF165" s="17"/>
      <c r="EG165" s="17"/>
      <c r="EH165" s="17"/>
      <c r="EI165" s="17"/>
      <c r="EJ165" s="17"/>
      <c r="EK165" s="17"/>
      <c r="EL165" s="17"/>
      <c r="EM165" s="17"/>
      <c r="EN165" s="17"/>
      <c r="EO165" s="17"/>
      <c r="EP165" s="17"/>
      <c r="EQ165" s="17"/>
      <c r="ER165" s="17"/>
      <c r="ES165" s="17"/>
      <c r="ET165" s="17"/>
      <c r="EU165" s="17"/>
      <c r="EV165" s="17"/>
      <c r="EW165" s="17"/>
      <c r="EX165" s="17"/>
      <c r="EY165" s="17"/>
      <c r="EZ165" s="17"/>
      <c r="FA165" s="17"/>
      <c r="FB165" s="17"/>
      <c r="FC165" s="17"/>
      <c r="FD165" s="17"/>
      <c r="FE165" s="17"/>
      <c r="FF165" s="17"/>
      <c r="FG165" s="17"/>
      <c r="FH165" s="17"/>
      <c r="FI165" s="17"/>
      <c r="FJ165" s="17"/>
      <c r="FK165" s="17"/>
      <c r="FL165" s="17"/>
      <c r="FM165" s="17"/>
      <c r="FN165" s="17"/>
      <c r="FO165" s="17"/>
      <c r="FP165" s="17"/>
      <c r="FQ165" s="17"/>
      <c r="FR165" s="17"/>
      <c r="FS165" s="17"/>
      <c r="FT165" s="17"/>
      <c r="FU165" s="17"/>
      <c r="FV165" s="17"/>
      <c r="FW165" s="17"/>
      <c r="FX165" s="17"/>
      <c r="FY165" s="17"/>
      <c r="FZ165" s="17"/>
      <c r="GA165" s="17"/>
      <c r="GB165" s="17"/>
      <c r="GC165" s="17"/>
      <c r="GD165" s="17"/>
      <c r="GE165" s="17"/>
      <c r="GF165" s="17"/>
      <c r="GG165" s="17"/>
      <c r="GH165" s="17"/>
      <c r="GI165" s="17"/>
      <c r="GJ165" s="17"/>
      <c r="GK165" s="17"/>
      <c r="GL165" s="17"/>
      <c r="GM165" s="17"/>
      <c r="GN165" s="17"/>
      <c r="GO165" s="17"/>
      <c r="GP165" s="17"/>
      <c r="GQ165" s="17"/>
      <c r="GR165" s="17"/>
      <c r="GS165" s="17"/>
      <c r="GT165" s="17"/>
      <c r="GU165" s="17"/>
      <c r="GV165" s="17"/>
      <c r="GW165" s="17"/>
      <c r="GX165" s="17"/>
      <c r="GY165" s="17"/>
      <c r="GZ165" s="17"/>
      <c r="HA165" s="17"/>
      <c r="HB165" s="17"/>
      <c r="HC165" s="17"/>
      <c r="HD165" s="17"/>
      <c r="HE165" s="17"/>
      <c r="HF165" s="17"/>
      <c r="HG165" s="17"/>
      <c r="HH165" s="17"/>
      <c r="HI165" s="17"/>
      <c r="HJ165" s="17"/>
      <c r="HK165" s="17"/>
      <c r="HL165" s="17"/>
      <c r="HM165" s="17"/>
      <c r="HN165" s="17"/>
      <c r="HO165" s="17"/>
      <c r="HP165" s="17"/>
      <c r="HQ165" s="17"/>
      <c r="HR165" s="17"/>
      <c r="HS165" s="17"/>
      <c r="HT165" s="17"/>
      <c r="HU165" s="17"/>
      <c r="HV165" s="17"/>
    </row>
    <row r="166" spans="1:230" s="23" customFormat="1" ht="15" customHeight="1">
      <c r="A166" s="42"/>
      <c r="B166" s="17"/>
      <c r="C166" s="121"/>
      <c r="D166" s="20"/>
      <c r="E166" s="20"/>
      <c r="F166" s="15"/>
      <c r="G166" s="20"/>
      <c r="H166" s="20"/>
      <c r="I166" s="20"/>
      <c r="J166" s="20"/>
      <c r="K166" s="80"/>
      <c r="L166" s="80"/>
      <c r="M166" s="22"/>
      <c r="N166" s="22"/>
      <c r="O166" s="22"/>
      <c r="P166" s="22"/>
      <c r="Q166" s="22"/>
      <c r="R166" s="22"/>
      <c r="S166" s="22"/>
      <c r="T166" s="22"/>
      <c r="U166" s="22"/>
      <c r="V166" s="22"/>
      <c r="W166" s="22"/>
      <c r="X166" s="22"/>
      <c r="Y166" s="22"/>
      <c r="Z166" s="22"/>
      <c r="AA166" s="22"/>
      <c r="AB166" s="42"/>
      <c r="AC166" s="17"/>
      <c r="AD166" s="17"/>
      <c r="AE166" s="17"/>
      <c r="AF166" s="17"/>
      <c r="AG166" s="17"/>
      <c r="AH166" s="17"/>
      <c r="AI166" s="17"/>
      <c r="AJ166" s="17"/>
      <c r="AK166" s="17"/>
      <c r="AL166" s="17"/>
      <c r="AM166" s="17"/>
      <c r="AN166" s="17"/>
      <c r="AO166" s="17"/>
      <c r="AP166" s="17"/>
      <c r="AQ166" s="17"/>
      <c r="AR166" s="17"/>
      <c r="AS166" s="17"/>
      <c r="AT166" s="17"/>
      <c r="AU166" s="17"/>
      <c r="AV166" s="17"/>
      <c r="AW166" s="17"/>
      <c r="AX166" s="17"/>
      <c r="AY166" s="17"/>
      <c r="AZ166" s="17"/>
      <c r="BA166" s="17"/>
      <c r="BB166" s="17"/>
      <c r="BC166" s="17"/>
      <c r="BD166" s="17"/>
      <c r="BE166" s="17"/>
      <c r="BF166" s="17"/>
      <c r="BG166" s="17"/>
      <c r="BH166" s="17"/>
      <c r="BI166" s="17"/>
      <c r="BJ166" s="17"/>
      <c r="BK166" s="17"/>
      <c r="BL166" s="17"/>
      <c r="BM166" s="17"/>
      <c r="BN166" s="17"/>
      <c r="BO166" s="17"/>
      <c r="BP166" s="17"/>
      <c r="BQ166" s="17"/>
      <c r="BR166" s="17"/>
      <c r="BS166" s="17"/>
      <c r="BT166" s="17"/>
      <c r="BU166" s="17"/>
      <c r="BV166" s="17"/>
      <c r="BW166" s="17"/>
      <c r="BX166" s="17"/>
      <c r="BY166" s="17"/>
      <c r="BZ166" s="17"/>
      <c r="CA166" s="17"/>
      <c r="CB166" s="17"/>
      <c r="CC166" s="17"/>
      <c r="CD166" s="17"/>
      <c r="CE166" s="17"/>
      <c r="CF166" s="17"/>
      <c r="CG166" s="17"/>
      <c r="CH166" s="17"/>
      <c r="CI166" s="17"/>
      <c r="CJ166" s="17"/>
      <c r="CK166" s="17"/>
      <c r="CL166" s="17"/>
      <c r="CM166" s="17"/>
      <c r="CN166" s="17"/>
      <c r="CO166" s="17"/>
      <c r="CP166" s="17"/>
      <c r="CQ166" s="17"/>
      <c r="CR166" s="17"/>
      <c r="CS166" s="17"/>
      <c r="CT166" s="17"/>
      <c r="CU166" s="17"/>
      <c r="CV166" s="17"/>
      <c r="CW166" s="17"/>
      <c r="CX166" s="17"/>
      <c r="CY166" s="17"/>
      <c r="CZ166" s="17"/>
      <c r="DA166" s="17"/>
      <c r="DB166" s="17"/>
      <c r="DC166" s="17"/>
      <c r="DD166" s="17"/>
      <c r="DE166" s="17"/>
      <c r="DF166" s="17"/>
      <c r="DG166" s="17"/>
      <c r="DH166" s="17"/>
      <c r="DI166" s="17"/>
      <c r="DJ166" s="17"/>
      <c r="DK166" s="17"/>
      <c r="DL166" s="17"/>
      <c r="DM166" s="17"/>
      <c r="DN166" s="17"/>
      <c r="DO166" s="17"/>
      <c r="DP166" s="17"/>
      <c r="DQ166" s="17"/>
      <c r="DR166" s="17"/>
      <c r="DS166" s="17"/>
      <c r="DT166" s="17"/>
      <c r="DU166" s="17"/>
      <c r="DV166" s="17"/>
      <c r="DW166" s="17"/>
      <c r="DX166" s="17"/>
      <c r="DY166" s="17"/>
      <c r="DZ166" s="17"/>
      <c r="EA166" s="17"/>
      <c r="EB166" s="17"/>
      <c r="EC166" s="17"/>
      <c r="ED166" s="17"/>
      <c r="EE166" s="17"/>
      <c r="EF166" s="17"/>
      <c r="EG166" s="17"/>
      <c r="EH166" s="17"/>
      <c r="EI166" s="17"/>
      <c r="EJ166" s="17"/>
      <c r="EK166" s="17"/>
      <c r="EL166" s="17"/>
      <c r="EM166" s="17"/>
      <c r="EN166" s="17"/>
      <c r="EO166" s="17"/>
      <c r="EP166" s="17"/>
      <c r="EQ166" s="17"/>
      <c r="ER166" s="17"/>
      <c r="ES166" s="17"/>
      <c r="ET166" s="17"/>
      <c r="EU166" s="17"/>
      <c r="EV166" s="17"/>
      <c r="EW166" s="17"/>
      <c r="EX166" s="17"/>
      <c r="EY166" s="17"/>
      <c r="EZ166" s="17"/>
      <c r="FA166" s="17"/>
      <c r="FB166" s="17"/>
      <c r="FC166" s="17"/>
      <c r="FD166" s="17"/>
      <c r="FE166" s="17"/>
      <c r="FF166" s="17"/>
      <c r="FG166" s="17"/>
      <c r="FH166" s="17"/>
      <c r="FI166" s="17"/>
      <c r="FJ166" s="17"/>
      <c r="FK166" s="17"/>
      <c r="FL166" s="17"/>
      <c r="FM166" s="17"/>
      <c r="FN166" s="17"/>
      <c r="FO166" s="17"/>
      <c r="FP166" s="17"/>
      <c r="FQ166" s="17"/>
      <c r="FR166" s="17"/>
      <c r="FS166" s="17"/>
      <c r="FT166" s="17"/>
      <c r="FU166" s="17"/>
      <c r="FV166" s="17"/>
      <c r="FW166" s="17"/>
      <c r="FX166" s="17"/>
      <c r="FY166" s="17"/>
      <c r="FZ166" s="17"/>
      <c r="GA166" s="17"/>
      <c r="GB166" s="17"/>
      <c r="GC166" s="17"/>
      <c r="GD166" s="17"/>
      <c r="GE166" s="17"/>
      <c r="GF166" s="17"/>
      <c r="GG166" s="17"/>
      <c r="GH166" s="17"/>
      <c r="GI166" s="17"/>
      <c r="GJ166" s="17"/>
      <c r="GK166" s="17"/>
      <c r="GL166" s="17"/>
      <c r="GM166" s="17"/>
      <c r="GN166" s="17"/>
      <c r="GO166" s="17"/>
      <c r="GP166" s="17"/>
      <c r="GQ166" s="17"/>
      <c r="GR166" s="17"/>
      <c r="GS166" s="17"/>
      <c r="GT166" s="17"/>
      <c r="GU166" s="17"/>
      <c r="GV166" s="17"/>
      <c r="GW166" s="17"/>
      <c r="GX166" s="17"/>
      <c r="GY166" s="17"/>
      <c r="GZ166" s="17"/>
      <c r="HA166" s="17"/>
      <c r="HB166" s="17"/>
      <c r="HC166" s="17"/>
      <c r="HD166" s="17"/>
      <c r="HE166" s="17"/>
      <c r="HF166" s="17"/>
      <c r="HG166" s="17"/>
      <c r="HH166" s="17"/>
      <c r="HI166" s="17"/>
      <c r="HJ166" s="17"/>
      <c r="HK166" s="17"/>
      <c r="HL166" s="17"/>
      <c r="HM166" s="17"/>
      <c r="HN166" s="17"/>
      <c r="HO166" s="17"/>
      <c r="HP166" s="17"/>
      <c r="HQ166" s="17"/>
      <c r="HR166" s="17"/>
      <c r="HS166" s="17"/>
      <c r="HT166" s="17"/>
      <c r="HU166" s="17"/>
      <c r="HV166" s="17"/>
    </row>
    <row r="167" spans="1:230" s="23" customFormat="1" ht="15" customHeight="1">
      <c r="A167" s="42"/>
      <c r="B167" s="17"/>
      <c r="C167" s="45"/>
      <c r="D167" s="125" t="s">
        <v>541</v>
      </c>
      <c r="E167" s="55"/>
      <c r="F167" s="54"/>
      <c r="G167" s="54"/>
      <c r="H167" s="55"/>
      <c r="I167" s="125"/>
      <c r="J167" s="55"/>
      <c r="K167" s="80"/>
      <c r="L167" s="80"/>
      <c r="M167" s="22"/>
      <c r="N167" s="22"/>
      <c r="O167" s="22"/>
      <c r="P167" s="22"/>
      <c r="Q167" s="22"/>
      <c r="R167" s="22"/>
      <c r="S167" s="22"/>
      <c r="T167" s="22"/>
      <c r="U167" s="22"/>
      <c r="V167" s="22"/>
      <c r="W167" s="22"/>
      <c r="X167" s="22"/>
      <c r="Y167" s="22"/>
      <c r="Z167" s="22"/>
      <c r="AA167" s="22"/>
      <c r="AB167" s="42"/>
      <c r="AC167" s="17"/>
      <c r="AD167" s="17"/>
      <c r="AE167" s="17"/>
      <c r="AF167" s="17"/>
      <c r="AG167" s="17"/>
      <c r="AH167" s="17"/>
      <c r="AI167" s="17"/>
      <c r="AJ167" s="17"/>
      <c r="AK167" s="17"/>
      <c r="AL167" s="17"/>
      <c r="AM167" s="17"/>
      <c r="AN167" s="17"/>
      <c r="AO167" s="17"/>
      <c r="AP167" s="17"/>
      <c r="AQ167" s="17"/>
      <c r="AR167" s="17"/>
      <c r="AS167" s="17"/>
      <c r="AT167" s="17"/>
      <c r="AU167" s="17"/>
      <c r="AV167" s="17"/>
      <c r="AW167" s="17"/>
      <c r="AX167" s="17"/>
      <c r="AY167" s="17"/>
      <c r="AZ167" s="17"/>
      <c r="BA167" s="17"/>
      <c r="BB167" s="17"/>
      <c r="BC167" s="17"/>
      <c r="BD167" s="17"/>
      <c r="BE167" s="17"/>
      <c r="BF167" s="17"/>
      <c r="BG167" s="17"/>
      <c r="BH167" s="17"/>
      <c r="BI167" s="17"/>
      <c r="BJ167" s="17"/>
      <c r="BK167" s="17"/>
      <c r="BL167" s="17"/>
      <c r="BM167" s="17"/>
      <c r="BN167" s="17"/>
      <c r="BO167" s="17"/>
      <c r="BP167" s="17"/>
      <c r="BQ167" s="17"/>
      <c r="BR167" s="17"/>
      <c r="BS167" s="17"/>
      <c r="BT167" s="17"/>
      <c r="BU167" s="17"/>
      <c r="BV167" s="17"/>
      <c r="BW167" s="17"/>
      <c r="BX167" s="17"/>
      <c r="BY167" s="17"/>
      <c r="BZ167" s="17"/>
      <c r="CA167" s="17"/>
      <c r="CB167" s="17"/>
      <c r="CC167" s="17"/>
      <c r="CD167" s="17"/>
      <c r="CE167" s="17"/>
      <c r="CF167" s="17"/>
      <c r="CG167" s="17"/>
      <c r="CH167" s="17"/>
      <c r="CI167" s="17"/>
      <c r="CJ167" s="17"/>
      <c r="CK167" s="17"/>
      <c r="CL167" s="17"/>
      <c r="CM167" s="17"/>
      <c r="CN167" s="17"/>
      <c r="CO167" s="17"/>
      <c r="CP167" s="17"/>
      <c r="CQ167" s="17"/>
      <c r="CR167" s="17"/>
      <c r="CS167" s="17"/>
      <c r="CT167" s="17"/>
      <c r="CU167" s="17"/>
      <c r="CV167" s="17"/>
      <c r="CW167" s="17"/>
      <c r="CX167" s="17"/>
      <c r="CY167" s="17"/>
      <c r="CZ167" s="17"/>
      <c r="DA167" s="17"/>
      <c r="DB167" s="17"/>
      <c r="DC167" s="17"/>
      <c r="DD167" s="17"/>
      <c r="DE167" s="17"/>
      <c r="DF167" s="17"/>
      <c r="DG167" s="17"/>
      <c r="DH167" s="17"/>
      <c r="DI167" s="17"/>
      <c r="DJ167" s="17"/>
      <c r="DK167" s="17"/>
      <c r="DL167" s="17"/>
      <c r="DM167" s="17"/>
      <c r="DN167" s="17"/>
      <c r="DO167" s="17"/>
      <c r="DP167" s="17"/>
      <c r="DQ167" s="17"/>
      <c r="DR167" s="17"/>
      <c r="DS167" s="17"/>
      <c r="DT167" s="17"/>
      <c r="DU167" s="17"/>
      <c r="DV167" s="17"/>
      <c r="DW167" s="17"/>
      <c r="DX167" s="17"/>
      <c r="DY167" s="17"/>
      <c r="DZ167" s="17"/>
      <c r="EA167" s="17"/>
      <c r="EB167" s="17"/>
      <c r="EC167" s="17"/>
      <c r="ED167" s="17"/>
      <c r="EE167" s="17"/>
      <c r="EF167" s="17"/>
      <c r="EG167" s="17"/>
      <c r="EH167" s="17"/>
      <c r="EI167" s="17"/>
      <c r="EJ167" s="17"/>
      <c r="EK167" s="17"/>
      <c r="EL167" s="17"/>
      <c r="EM167" s="17"/>
      <c r="EN167" s="17"/>
      <c r="EO167" s="17"/>
      <c r="EP167" s="17"/>
      <c r="EQ167" s="17"/>
      <c r="ER167" s="17"/>
      <c r="ES167" s="17"/>
      <c r="ET167" s="17"/>
      <c r="EU167" s="17"/>
      <c r="EV167" s="17"/>
      <c r="EW167" s="17"/>
      <c r="EX167" s="17"/>
      <c r="EY167" s="17"/>
      <c r="EZ167" s="17"/>
      <c r="FA167" s="17"/>
      <c r="FB167" s="17"/>
      <c r="FC167" s="17"/>
      <c r="FD167" s="17"/>
      <c r="FE167" s="17"/>
      <c r="FF167" s="17"/>
      <c r="FG167" s="17"/>
      <c r="FH167" s="17"/>
      <c r="FI167" s="17"/>
      <c r="FJ167" s="17"/>
      <c r="FK167" s="17"/>
      <c r="FL167" s="17"/>
      <c r="FM167" s="17"/>
      <c r="FN167" s="17"/>
      <c r="FO167" s="17"/>
      <c r="FP167" s="17"/>
      <c r="FQ167" s="17"/>
      <c r="FR167" s="17"/>
      <c r="FS167" s="17"/>
      <c r="FT167" s="17"/>
      <c r="FU167" s="17"/>
      <c r="FV167" s="17"/>
      <c r="FW167" s="17"/>
      <c r="FX167" s="17"/>
      <c r="FY167" s="17"/>
      <c r="FZ167" s="17"/>
      <c r="GA167" s="17"/>
      <c r="GB167" s="17"/>
      <c r="GC167" s="17"/>
      <c r="GD167" s="17"/>
      <c r="GE167" s="17"/>
      <c r="GF167" s="17"/>
      <c r="GG167" s="17"/>
      <c r="GH167" s="17"/>
      <c r="GI167" s="17"/>
      <c r="GJ167" s="17"/>
      <c r="GK167" s="17"/>
      <c r="GL167" s="17"/>
      <c r="GM167" s="17"/>
      <c r="GN167" s="17"/>
      <c r="GO167" s="17"/>
      <c r="GP167" s="17"/>
      <c r="GQ167" s="17"/>
      <c r="GR167" s="17"/>
      <c r="GS167" s="17"/>
      <c r="GT167" s="17"/>
      <c r="GU167" s="17"/>
      <c r="GV167" s="17"/>
      <c r="GW167" s="17"/>
      <c r="GX167" s="17"/>
      <c r="GY167" s="17"/>
      <c r="GZ167" s="17"/>
      <c r="HA167" s="17"/>
      <c r="HB167" s="17"/>
      <c r="HC167" s="17"/>
      <c r="HD167" s="17"/>
      <c r="HE167" s="17"/>
      <c r="HF167" s="17"/>
      <c r="HG167" s="17"/>
      <c r="HH167" s="17"/>
      <c r="HI167" s="17"/>
      <c r="HJ167" s="17"/>
      <c r="HK167" s="17"/>
      <c r="HL167" s="17"/>
      <c r="HM167" s="17"/>
      <c r="HN167" s="17"/>
      <c r="HO167" s="17"/>
      <c r="HP167" s="17"/>
      <c r="HQ167" s="17"/>
      <c r="HR167" s="17"/>
      <c r="HS167" s="17"/>
      <c r="HT167" s="17"/>
      <c r="HU167" s="17"/>
      <c r="HV167" s="17"/>
    </row>
    <row r="168" spans="1:230" s="23" customFormat="1" ht="15" customHeight="1">
      <c r="A168" s="42"/>
      <c r="B168" s="17"/>
      <c r="C168" s="45"/>
      <c r="D168" s="49"/>
      <c r="E168" s="45"/>
      <c r="F168" s="49"/>
      <c r="G168" s="49"/>
      <c r="H168" s="45"/>
      <c r="I168" s="45"/>
      <c r="J168" s="20"/>
      <c r="K168" s="80"/>
      <c r="L168" s="80"/>
      <c r="M168" s="22"/>
      <c r="N168" s="22"/>
      <c r="O168" s="22"/>
      <c r="P168" s="22"/>
      <c r="Q168" s="22"/>
      <c r="R168" s="22"/>
      <c r="S168" s="22"/>
      <c r="T168" s="22"/>
      <c r="U168" s="22"/>
      <c r="V168" s="22"/>
      <c r="W168" s="22"/>
      <c r="X168" s="22"/>
      <c r="Y168" s="22"/>
      <c r="Z168" s="22"/>
      <c r="AA168" s="22"/>
      <c r="AB168" s="42"/>
      <c r="AC168" s="17"/>
      <c r="AD168" s="17"/>
      <c r="AE168" s="17"/>
      <c r="AF168" s="17"/>
      <c r="AG168" s="17"/>
      <c r="AH168" s="17"/>
      <c r="AI168" s="17"/>
      <c r="AJ168" s="17"/>
      <c r="AK168" s="17"/>
      <c r="AL168" s="17"/>
      <c r="AM168" s="17"/>
      <c r="AN168" s="17"/>
      <c r="AO168" s="17"/>
      <c r="AP168" s="17"/>
      <c r="AQ168" s="17"/>
      <c r="AR168" s="17"/>
      <c r="AS168" s="17"/>
      <c r="AT168" s="17"/>
      <c r="AU168" s="17"/>
      <c r="AV168" s="17"/>
      <c r="AW168" s="17"/>
      <c r="AX168" s="17"/>
      <c r="AY168" s="17"/>
      <c r="AZ168" s="17"/>
      <c r="BA168" s="17"/>
      <c r="BB168" s="17"/>
      <c r="BC168" s="17"/>
      <c r="BD168" s="17"/>
      <c r="BE168" s="17"/>
      <c r="BF168" s="17"/>
      <c r="BG168" s="17"/>
      <c r="BH168" s="17"/>
      <c r="BI168" s="17"/>
      <c r="BJ168" s="17"/>
      <c r="BK168" s="17"/>
      <c r="BL168" s="17"/>
      <c r="BM168" s="17"/>
      <c r="BN168" s="17"/>
      <c r="BO168" s="17"/>
      <c r="BP168" s="17"/>
      <c r="BQ168" s="17"/>
      <c r="BR168" s="17"/>
      <c r="BS168" s="17"/>
      <c r="BT168" s="17"/>
      <c r="BU168" s="17"/>
      <c r="BV168" s="17"/>
      <c r="BW168" s="17"/>
      <c r="BX168" s="17"/>
      <c r="BY168" s="17"/>
      <c r="BZ168" s="17"/>
      <c r="CA168" s="17"/>
      <c r="CB168" s="17"/>
      <c r="CC168" s="17"/>
      <c r="CD168" s="17"/>
      <c r="CE168" s="17"/>
      <c r="CF168" s="17"/>
      <c r="CG168" s="17"/>
      <c r="CH168" s="17"/>
      <c r="CI168" s="17"/>
      <c r="CJ168" s="17"/>
      <c r="CK168" s="17"/>
      <c r="CL168" s="17"/>
      <c r="CM168" s="17"/>
      <c r="CN168" s="17"/>
      <c r="CO168" s="17"/>
      <c r="CP168" s="17"/>
      <c r="CQ168" s="17"/>
      <c r="CR168" s="17"/>
      <c r="CS168" s="17"/>
      <c r="CT168" s="17"/>
      <c r="CU168" s="17"/>
      <c r="CV168" s="17"/>
      <c r="CW168" s="17"/>
      <c r="CX168" s="17"/>
      <c r="CY168" s="17"/>
      <c r="CZ168" s="17"/>
      <c r="DA168" s="17"/>
      <c r="DB168" s="17"/>
      <c r="DC168" s="17"/>
      <c r="DD168" s="17"/>
      <c r="DE168" s="17"/>
      <c r="DF168" s="17"/>
      <c r="DG168" s="17"/>
      <c r="DH168" s="17"/>
      <c r="DI168" s="17"/>
      <c r="DJ168" s="17"/>
      <c r="DK168" s="17"/>
      <c r="DL168" s="17"/>
      <c r="DM168" s="17"/>
      <c r="DN168" s="17"/>
      <c r="DO168" s="17"/>
      <c r="DP168" s="17"/>
      <c r="DQ168" s="17"/>
      <c r="DR168" s="17"/>
      <c r="DS168" s="17"/>
      <c r="DT168" s="17"/>
      <c r="DU168" s="17"/>
      <c r="DV168" s="17"/>
      <c r="DW168" s="17"/>
      <c r="DX168" s="17"/>
      <c r="DY168" s="17"/>
      <c r="DZ168" s="17"/>
      <c r="EA168" s="17"/>
      <c r="EB168" s="17"/>
      <c r="EC168" s="17"/>
      <c r="ED168" s="17"/>
      <c r="EE168" s="17"/>
      <c r="EF168" s="17"/>
      <c r="EG168" s="17"/>
      <c r="EH168" s="17"/>
      <c r="EI168" s="17"/>
      <c r="EJ168" s="17"/>
      <c r="EK168" s="17"/>
      <c r="EL168" s="17"/>
      <c r="EM168" s="17"/>
      <c r="EN168" s="17"/>
      <c r="EO168" s="17"/>
      <c r="EP168" s="17"/>
      <c r="EQ168" s="17"/>
      <c r="ER168" s="17"/>
      <c r="ES168" s="17"/>
      <c r="ET168" s="17"/>
      <c r="EU168" s="17"/>
      <c r="EV168" s="17"/>
      <c r="EW168" s="17"/>
      <c r="EX168" s="17"/>
      <c r="EY168" s="17"/>
      <c r="EZ168" s="17"/>
      <c r="FA168" s="17"/>
      <c r="FB168" s="17"/>
      <c r="FC168" s="17"/>
      <c r="FD168" s="17"/>
      <c r="FE168" s="17"/>
      <c r="FF168" s="17"/>
      <c r="FG168" s="17"/>
      <c r="FH168" s="17"/>
      <c r="FI168" s="17"/>
      <c r="FJ168" s="17"/>
      <c r="FK168" s="17"/>
      <c r="FL168" s="17"/>
      <c r="FM168" s="17"/>
      <c r="FN168" s="17"/>
      <c r="FO168" s="17"/>
      <c r="FP168" s="17"/>
      <c r="FQ168" s="17"/>
      <c r="FR168" s="17"/>
      <c r="FS168" s="17"/>
      <c r="FT168" s="17"/>
      <c r="FU168" s="17"/>
      <c r="FV168" s="17"/>
      <c r="FW168" s="17"/>
      <c r="FX168" s="17"/>
      <c r="FY168" s="17"/>
      <c r="FZ168" s="17"/>
      <c r="GA168" s="17"/>
      <c r="GB168" s="17"/>
      <c r="GC168" s="17"/>
      <c r="GD168" s="17"/>
      <c r="GE168" s="17"/>
      <c r="GF168" s="17"/>
      <c r="GG168" s="17"/>
      <c r="GH168" s="17"/>
      <c r="GI168" s="17"/>
      <c r="GJ168" s="17"/>
      <c r="GK168" s="17"/>
      <c r="GL168" s="17"/>
      <c r="GM168" s="17"/>
      <c r="GN168" s="17"/>
      <c r="GO168" s="17"/>
      <c r="GP168" s="17"/>
      <c r="GQ168" s="17"/>
      <c r="GR168" s="17"/>
      <c r="GS168" s="17"/>
      <c r="GT168" s="17"/>
      <c r="GU168" s="17"/>
      <c r="GV168" s="17"/>
      <c r="GW168" s="17"/>
      <c r="GX168" s="17"/>
      <c r="GY168" s="17"/>
      <c r="GZ168" s="17"/>
      <c r="HA168" s="17"/>
      <c r="HB168" s="17"/>
      <c r="HC168" s="17"/>
      <c r="HD168" s="17"/>
      <c r="HE168" s="17"/>
      <c r="HF168" s="17"/>
      <c r="HG168" s="17"/>
      <c r="HH168" s="17"/>
      <c r="HI168" s="17"/>
      <c r="HJ168" s="17"/>
      <c r="HK168" s="17"/>
      <c r="HL168" s="17"/>
      <c r="HM168" s="17"/>
      <c r="HN168" s="17"/>
      <c r="HO168" s="17"/>
      <c r="HP168" s="17"/>
      <c r="HQ168" s="17"/>
      <c r="HR168" s="17"/>
      <c r="HS168" s="17"/>
      <c r="HT168" s="17"/>
      <c r="HU168" s="17"/>
      <c r="HV168" s="17"/>
    </row>
    <row r="169" spans="1:230" s="23" customFormat="1" ht="15" customHeight="1">
      <c r="A169" s="42"/>
      <c r="B169" s="17"/>
      <c r="C169" s="57" t="s">
        <v>521</v>
      </c>
      <c r="D169" s="20"/>
      <c r="E169" s="20"/>
      <c r="F169" s="126"/>
      <c r="G169" s="58"/>
      <c r="H169" s="15"/>
      <c r="I169" s="130">
        <f>M159+M162</f>
        <v>0</v>
      </c>
      <c r="J169" s="58" t="s">
        <v>17</v>
      </c>
      <c r="K169" s="80"/>
      <c r="L169" s="80"/>
      <c r="M169" s="22"/>
      <c r="N169" s="22"/>
      <c r="O169" s="22"/>
      <c r="P169" s="22"/>
      <c r="Q169" s="22"/>
      <c r="R169" s="22"/>
      <c r="S169" s="22"/>
      <c r="T169" s="22"/>
      <c r="U169" s="22"/>
      <c r="V169" s="22"/>
      <c r="W169" s="22"/>
      <c r="X169" s="22"/>
      <c r="Y169" s="22"/>
      <c r="Z169" s="22"/>
      <c r="AA169" s="22"/>
      <c r="AB169" s="42"/>
      <c r="AC169" s="17"/>
      <c r="AD169" s="17"/>
      <c r="AE169" s="17"/>
      <c r="AF169" s="17"/>
      <c r="AG169" s="17"/>
      <c r="AH169" s="17"/>
      <c r="AI169" s="17"/>
      <c r="AJ169" s="17"/>
      <c r="AK169" s="17"/>
      <c r="AL169" s="17"/>
      <c r="AM169" s="17"/>
      <c r="AN169" s="17"/>
      <c r="AO169" s="17"/>
      <c r="AP169" s="17"/>
      <c r="AQ169" s="17"/>
      <c r="AR169" s="17"/>
      <c r="AS169" s="17"/>
      <c r="AT169" s="17"/>
      <c r="AU169" s="17"/>
      <c r="AV169" s="17"/>
      <c r="AW169" s="17"/>
      <c r="AX169" s="17"/>
      <c r="AY169" s="17"/>
      <c r="AZ169" s="17"/>
      <c r="BA169" s="17"/>
      <c r="BB169" s="17"/>
      <c r="BC169" s="17"/>
      <c r="BD169" s="17"/>
      <c r="BE169" s="17"/>
      <c r="BF169" s="17"/>
      <c r="BG169" s="17"/>
      <c r="BH169" s="17"/>
      <c r="BI169" s="17"/>
      <c r="BJ169" s="17"/>
      <c r="BK169" s="17"/>
      <c r="BL169" s="17"/>
      <c r="BM169" s="17"/>
      <c r="BN169" s="17"/>
      <c r="BO169" s="17"/>
      <c r="BP169" s="17"/>
      <c r="BQ169" s="17"/>
      <c r="BR169" s="17"/>
      <c r="BS169" s="17"/>
      <c r="BT169" s="17"/>
      <c r="BU169" s="17"/>
      <c r="BV169" s="17"/>
      <c r="BW169" s="17"/>
      <c r="BX169" s="17"/>
      <c r="BY169" s="17"/>
      <c r="BZ169" s="17"/>
      <c r="CA169" s="17"/>
      <c r="CB169" s="17"/>
      <c r="CC169" s="17"/>
      <c r="CD169" s="17"/>
      <c r="CE169" s="17"/>
      <c r="CF169" s="17"/>
      <c r="CG169" s="17"/>
      <c r="CH169" s="17"/>
      <c r="CI169" s="17"/>
      <c r="CJ169" s="17"/>
      <c r="CK169" s="17"/>
      <c r="CL169" s="17"/>
      <c r="CM169" s="17"/>
      <c r="CN169" s="17"/>
      <c r="CO169" s="17"/>
      <c r="CP169" s="17"/>
      <c r="CQ169" s="17"/>
      <c r="CR169" s="17"/>
      <c r="CS169" s="17"/>
      <c r="CT169" s="17"/>
      <c r="CU169" s="17"/>
      <c r="CV169" s="17"/>
      <c r="CW169" s="17"/>
      <c r="CX169" s="17"/>
      <c r="CY169" s="17"/>
      <c r="CZ169" s="17"/>
      <c r="DA169" s="17"/>
      <c r="DB169" s="17"/>
      <c r="DC169" s="17"/>
      <c r="DD169" s="17"/>
      <c r="DE169" s="17"/>
      <c r="DF169" s="17"/>
      <c r="DG169" s="17"/>
      <c r="DH169" s="17"/>
      <c r="DI169" s="17"/>
      <c r="DJ169" s="17"/>
      <c r="DK169" s="17"/>
      <c r="DL169" s="17"/>
      <c r="DM169" s="17"/>
      <c r="DN169" s="17"/>
      <c r="DO169" s="17"/>
      <c r="DP169" s="17"/>
      <c r="DQ169" s="17"/>
      <c r="DR169" s="17"/>
      <c r="DS169" s="17"/>
      <c r="DT169" s="17"/>
      <c r="DU169" s="17"/>
      <c r="DV169" s="17"/>
      <c r="DW169" s="17"/>
      <c r="DX169" s="17"/>
      <c r="DY169" s="17"/>
      <c r="DZ169" s="17"/>
      <c r="EA169" s="17"/>
      <c r="EB169" s="17"/>
      <c r="EC169" s="17"/>
      <c r="ED169" s="17"/>
      <c r="EE169" s="17"/>
      <c r="EF169" s="17"/>
      <c r="EG169" s="17"/>
      <c r="EH169" s="17"/>
      <c r="EI169" s="17"/>
      <c r="EJ169" s="17"/>
      <c r="EK169" s="17"/>
      <c r="EL169" s="17"/>
      <c r="EM169" s="17"/>
      <c r="EN169" s="17"/>
      <c r="EO169" s="17"/>
      <c r="EP169" s="17"/>
      <c r="EQ169" s="17"/>
      <c r="ER169" s="17"/>
      <c r="ES169" s="17"/>
      <c r="ET169" s="17"/>
      <c r="EU169" s="17"/>
      <c r="EV169" s="17"/>
      <c r="EW169" s="17"/>
      <c r="EX169" s="17"/>
      <c r="EY169" s="17"/>
      <c r="EZ169" s="17"/>
      <c r="FA169" s="17"/>
      <c r="FB169" s="17"/>
      <c r="FC169" s="17"/>
      <c r="FD169" s="17"/>
      <c r="FE169" s="17"/>
      <c r="FF169" s="17"/>
      <c r="FG169" s="17"/>
      <c r="FH169" s="17"/>
      <c r="FI169" s="17"/>
      <c r="FJ169" s="17"/>
      <c r="FK169" s="17"/>
      <c r="FL169" s="17"/>
      <c r="FM169" s="17"/>
      <c r="FN169" s="17"/>
      <c r="FO169" s="17"/>
      <c r="FP169" s="17"/>
      <c r="FQ169" s="17"/>
      <c r="FR169" s="17"/>
      <c r="FS169" s="17"/>
      <c r="FT169" s="17"/>
      <c r="FU169" s="17"/>
      <c r="FV169" s="17"/>
      <c r="FW169" s="17"/>
      <c r="FX169" s="17"/>
      <c r="FY169" s="17"/>
      <c r="FZ169" s="17"/>
      <c r="GA169" s="17"/>
      <c r="GB169" s="17"/>
      <c r="GC169" s="17"/>
      <c r="GD169" s="17"/>
      <c r="GE169" s="17"/>
      <c r="GF169" s="17"/>
      <c r="GG169" s="17"/>
      <c r="GH169" s="17"/>
      <c r="GI169" s="17"/>
      <c r="GJ169" s="17"/>
      <c r="GK169" s="17"/>
      <c r="GL169" s="17"/>
      <c r="GM169" s="17"/>
      <c r="GN169" s="17"/>
      <c r="GO169" s="17"/>
      <c r="GP169" s="17"/>
      <c r="GQ169" s="17"/>
      <c r="GR169" s="17"/>
      <c r="GS169" s="17"/>
      <c r="GT169" s="17"/>
      <c r="GU169" s="17"/>
      <c r="GV169" s="17"/>
      <c r="GW169" s="17"/>
      <c r="GX169" s="17"/>
      <c r="GY169" s="17"/>
      <c r="GZ169" s="17"/>
      <c r="HA169" s="17"/>
      <c r="HB169" s="17"/>
      <c r="HC169" s="17"/>
      <c r="HD169" s="17"/>
      <c r="HE169" s="17"/>
      <c r="HF169" s="17"/>
      <c r="HG169" s="17"/>
      <c r="HH169" s="17"/>
      <c r="HI169" s="17"/>
      <c r="HJ169" s="17"/>
      <c r="HK169" s="17"/>
      <c r="HL169" s="17"/>
      <c r="HM169" s="17"/>
      <c r="HN169" s="17"/>
      <c r="HO169" s="17"/>
      <c r="HP169" s="17"/>
      <c r="HQ169" s="17"/>
      <c r="HR169" s="17"/>
      <c r="HS169" s="17"/>
      <c r="HT169" s="17"/>
      <c r="HU169" s="17"/>
      <c r="HV169" s="17"/>
    </row>
    <row r="170" spans="1:230" s="23" customFormat="1" ht="15" customHeight="1">
      <c r="A170" s="42"/>
      <c r="B170" s="17"/>
      <c r="C170" s="22"/>
      <c r="D170" s="22"/>
      <c r="E170" s="17"/>
      <c r="F170" s="17"/>
      <c r="G170" s="17"/>
      <c r="H170" s="17"/>
      <c r="I170" s="17"/>
      <c r="J170" s="17"/>
      <c r="K170" s="80"/>
      <c r="L170" s="80"/>
      <c r="M170" s="22"/>
      <c r="N170" s="22"/>
      <c r="O170" s="22"/>
      <c r="P170" s="22"/>
      <c r="Q170" s="22"/>
      <c r="R170" s="22"/>
      <c r="S170" s="22"/>
      <c r="T170" s="22"/>
      <c r="U170" s="22"/>
      <c r="V170" s="22"/>
      <c r="W170" s="22"/>
      <c r="X170" s="22"/>
      <c r="Y170" s="22"/>
      <c r="Z170" s="22"/>
      <c r="AA170" s="22"/>
      <c r="AB170" s="42"/>
      <c r="AC170" s="17"/>
      <c r="AD170" s="17"/>
      <c r="AE170" s="17"/>
      <c r="AF170" s="17"/>
      <c r="AG170" s="17"/>
      <c r="AH170" s="17"/>
      <c r="AI170" s="17"/>
      <c r="AJ170" s="17"/>
      <c r="AK170" s="17"/>
      <c r="AL170" s="17"/>
      <c r="AM170" s="17"/>
      <c r="AN170" s="17"/>
      <c r="AO170" s="17"/>
      <c r="AP170" s="17"/>
      <c r="AQ170" s="17"/>
      <c r="AR170" s="17"/>
      <c r="AS170" s="17"/>
      <c r="AT170" s="17"/>
      <c r="AU170" s="17"/>
      <c r="AV170" s="17"/>
      <c r="AW170" s="17"/>
      <c r="AX170" s="17"/>
      <c r="AY170" s="17"/>
      <c r="AZ170" s="17"/>
      <c r="BA170" s="17"/>
      <c r="BB170" s="17"/>
      <c r="BC170" s="17"/>
      <c r="BD170" s="17"/>
      <c r="BE170" s="17"/>
      <c r="BF170" s="17"/>
      <c r="BG170" s="17"/>
      <c r="BH170" s="17"/>
      <c r="BI170" s="17"/>
      <c r="BJ170" s="17"/>
      <c r="BK170" s="17"/>
      <c r="BL170" s="17"/>
      <c r="BM170" s="17"/>
      <c r="BN170" s="17"/>
      <c r="BO170" s="17"/>
      <c r="BP170" s="17"/>
      <c r="BQ170" s="17"/>
      <c r="BR170" s="17"/>
      <c r="BS170" s="17"/>
      <c r="BT170" s="17"/>
      <c r="BU170" s="17"/>
      <c r="BV170" s="17"/>
      <c r="BW170" s="17"/>
      <c r="BX170" s="17"/>
      <c r="BY170" s="17"/>
      <c r="BZ170" s="17"/>
      <c r="CA170" s="17"/>
      <c r="CB170" s="17"/>
      <c r="CC170" s="17"/>
      <c r="CD170" s="17"/>
      <c r="CE170" s="17"/>
      <c r="CF170" s="17"/>
      <c r="CG170" s="17"/>
      <c r="CH170" s="17"/>
      <c r="CI170" s="17"/>
      <c r="CJ170" s="17"/>
      <c r="CK170" s="17"/>
      <c r="CL170" s="17"/>
      <c r="CM170" s="17"/>
      <c r="CN170" s="17"/>
      <c r="CO170" s="17"/>
      <c r="CP170" s="17"/>
      <c r="CQ170" s="17"/>
      <c r="CR170" s="17"/>
      <c r="CS170" s="17"/>
      <c r="CT170" s="17"/>
      <c r="CU170" s="17"/>
      <c r="CV170" s="17"/>
      <c r="CW170" s="17"/>
      <c r="CX170" s="17"/>
      <c r="CY170" s="17"/>
      <c r="CZ170" s="17"/>
      <c r="DA170" s="17"/>
      <c r="DB170" s="17"/>
      <c r="DC170" s="17"/>
      <c r="DD170" s="17"/>
      <c r="DE170" s="17"/>
      <c r="DF170" s="17"/>
      <c r="DG170" s="17"/>
      <c r="DH170" s="17"/>
      <c r="DI170" s="17"/>
      <c r="DJ170" s="17"/>
      <c r="DK170" s="17"/>
      <c r="DL170" s="17"/>
      <c r="DM170" s="17"/>
      <c r="DN170" s="17"/>
      <c r="DO170" s="17"/>
      <c r="DP170" s="17"/>
      <c r="DQ170" s="17"/>
      <c r="DR170" s="17"/>
      <c r="DS170" s="17"/>
      <c r="DT170" s="17"/>
      <c r="DU170" s="17"/>
      <c r="DV170" s="17"/>
      <c r="DW170" s="17"/>
      <c r="DX170" s="17"/>
      <c r="DY170" s="17"/>
      <c r="DZ170" s="17"/>
      <c r="EA170" s="17"/>
      <c r="EB170" s="17"/>
      <c r="EC170" s="17"/>
      <c r="ED170" s="17"/>
      <c r="EE170" s="17"/>
      <c r="EF170" s="17"/>
      <c r="EG170" s="17"/>
      <c r="EH170" s="17"/>
      <c r="EI170" s="17"/>
      <c r="EJ170" s="17"/>
      <c r="EK170" s="17"/>
      <c r="EL170" s="17"/>
      <c r="EM170" s="17"/>
      <c r="EN170" s="17"/>
      <c r="EO170" s="17"/>
      <c r="EP170" s="17"/>
      <c r="EQ170" s="17"/>
      <c r="ER170" s="17"/>
      <c r="ES170" s="17"/>
      <c r="ET170" s="17"/>
      <c r="EU170" s="17"/>
      <c r="EV170" s="17"/>
      <c r="EW170" s="17"/>
      <c r="EX170" s="17"/>
      <c r="EY170" s="17"/>
      <c r="EZ170" s="17"/>
      <c r="FA170" s="17"/>
      <c r="FB170" s="17"/>
      <c r="FC170" s="17"/>
      <c r="FD170" s="17"/>
      <c r="FE170" s="17"/>
      <c r="FF170" s="17"/>
      <c r="FG170" s="17"/>
      <c r="FH170" s="17"/>
      <c r="FI170" s="17"/>
      <c r="FJ170" s="17"/>
      <c r="FK170" s="17"/>
      <c r="FL170" s="17"/>
      <c r="FM170" s="17"/>
      <c r="FN170" s="17"/>
      <c r="FO170" s="17"/>
      <c r="FP170" s="17"/>
      <c r="FQ170" s="17"/>
      <c r="FR170" s="17"/>
      <c r="FS170" s="17"/>
      <c r="FT170" s="17"/>
      <c r="FU170" s="17"/>
      <c r="FV170" s="17"/>
      <c r="FW170" s="17"/>
      <c r="FX170" s="17"/>
      <c r="FY170" s="17"/>
      <c r="FZ170" s="17"/>
      <c r="GA170" s="17"/>
      <c r="GB170" s="17"/>
      <c r="GC170" s="17"/>
      <c r="GD170" s="17"/>
      <c r="GE170" s="17"/>
      <c r="GF170" s="17"/>
      <c r="GG170" s="17"/>
      <c r="GH170" s="17"/>
      <c r="GI170" s="17"/>
      <c r="GJ170" s="17"/>
      <c r="GK170" s="17"/>
      <c r="GL170" s="17"/>
      <c r="GM170" s="17"/>
      <c r="GN170" s="17"/>
      <c r="GO170" s="17"/>
      <c r="GP170" s="17"/>
      <c r="GQ170" s="17"/>
      <c r="GR170" s="17"/>
      <c r="GS170" s="17"/>
      <c r="GT170" s="17"/>
      <c r="GU170" s="17"/>
      <c r="GV170" s="17"/>
      <c r="GW170" s="17"/>
      <c r="GX170" s="17"/>
      <c r="GY170" s="17"/>
      <c r="GZ170" s="17"/>
      <c r="HA170" s="17"/>
      <c r="HB170" s="17"/>
      <c r="HC170" s="17"/>
      <c r="HD170" s="17"/>
      <c r="HE170" s="17"/>
      <c r="HF170" s="17"/>
      <c r="HG170" s="17"/>
      <c r="HH170" s="17"/>
      <c r="HI170" s="17"/>
      <c r="HJ170" s="17"/>
      <c r="HK170" s="17"/>
      <c r="HL170" s="17"/>
      <c r="HM170" s="17"/>
      <c r="HN170" s="17"/>
      <c r="HO170" s="17"/>
      <c r="HP170" s="17"/>
      <c r="HQ170" s="17"/>
      <c r="HR170" s="17"/>
      <c r="HS170" s="17"/>
      <c r="HT170" s="17"/>
      <c r="HU170" s="17"/>
      <c r="HV170" s="17"/>
    </row>
    <row r="171" spans="1:230" s="23" customFormat="1" ht="9.6" customHeight="1">
      <c r="A171" s="42"/>
      <c r="B171" s="17"/>
      <c r="C171" s="22"/>
      <c r="D171" s="22"/>
      <c r="E171" s="17"/>
      <c r="F171" s="17"/>
      <c r="G171" s="17"/>
      <c r="H171" s="17"/>
      <c r="I171" s="17"/>
      <c r="J171" s="17"/>
      <c r="K171" s="80"/>
      <c r="L171" s="80"/>
      <c r="M171" s="22"/>
      <c r="N171" s="22"/>
      <c r="O171" s="22"/>
      <c r="P171" s="22"/>
      <c r="Q171" s="22"/>
      <c r="R171" s="22"/>
      <c r="S171" s="22"/>
      <c r="T171" s="22"/>
      <c r="U171" s="22"/>
      <c r="V171" s="22"/>
      <c r="W171" s="22"/>
      <c r="X171" s="22"/>
      <c r="Y171" s="22"/>
      <c r="Z171" s="22"/>
      <c r="AA171" s="22"/>
      <c r="AB171" s="42"/>
      <c r="AC171" s="17"/>
      <c r="AD171" s="17"/>
      <c r="AE171" s="17"/>
      <c r="AF171" s="17"/>
      <c r="AG171" s="17"/>
      <c r="AH171" s="17"/>
      <c r="AI171" s="17"/>
      <c r="AJ171" s="17"/>
      <c r="AK171" s="17"/>
      <c r="AL171" s="17"/>
      <c r="AM171" s="17"/>
      <c r="AN171" s="17"/>
      <c r="AO171" s="17"/>
      <c r="AP171" s="17"/>
      <c r="AQ171" s="17"/>
      <c r="AR171" s="17"/>
      <c r="AS171" s="17"/>
      <c r="AT171" s="17"/>
      <c r="AU171" s="17"/>
      <c r="AV171" s="17"/>
      <c r="AW171" s="17"/>
      <c r="AX171" s="17"/>
      <c r="AY171" s="17"/>
      <c r="AZ171" s="17"/>
      <c r="BA171" s="17"/>
      <c r="BB171" s="17"/>
      <c r="BC171" s="17"/>
      <c r="BD171" s="17"/>
      <c r="BE171" s="17"/>
      <c r="BF171" s="17"/>
      <c r="BG171" s="17"/>
      <c r="BH171" s="17"/>
      <c r="BI171" s="17"/>
      <c r="BJ171" s="17"/>
      <c r="BK171" s="17"/>
      <c r="BL171" s="17"/>
      <c r="BM171" s="17"/>
      <c r="BN171" s="17"/>
      <c r="BO171" s="17"/>
      <c r="BP171" s="17"/>
      <c r="BQ171" s="17"/>
      <c r="BR171" s="17"/>
      <c r="BS171" s="17"/>
      <c r="BT171" s="17"/>
      <c r="BU171" s="17"/>
      <c r="BV171" s="17"/>
      <c r="BW171" s="17"/>
      <c r="BX171" s="17"/>
      <c r="BY171" s="17"/>
      <c r="BZ171" s="17"/>
      <c r="CA171" s="17"/>
      <c r="CB171" s="17"/>
      <c r="CC171" s="17"/>
      <c r="CD171" s="17"/>
      <c r="CE171" s="17"/>
      <c r="CF171" s="17"/>
      <c r="CG171" s="17"/>
      <c r="CH171" s="17"/>
      <c r="CI171" s="17"/>
      <c r="CJ171" s="17"/>
      <c r="CK171" s="17"/>
      <c r="CL171" s="17"/>
      <c r="CM171" s="17"/>
      <c r="CN171" s="17"/>
      <c r="CO171" s="17"/>
      <c r="CP171" s="17"/>
      <c r="CQ171" s="17"/>
      <c r="CR171" s="17"/>
      <c r="CS171" s="17"/>
      <c r="CT171" s="17"/>
      <c r="CU171" s="17"/>
      <c r="CV171" s="17"/>
      <c r="CW171" s="17"/>
      <c r="CX171" s="17"/>
      <c r="CY171" s="17"/>
      <c r="CZ171" s="17"/>
      <c r="DA171" s="17"/>
      <c r="DB171" s="17"/>
      <c r="DC171" s="17"/>
      <c r="DD171" s="17"/>
      <c r="DE171" s="17"/>
      <c r="DF171" s="17"/>
      <c r="DG171" s="17"/>
      <c r="DH171" s="17"/>
      <c r="DI171" s="17"/>
      <c r="DJ171" s="17"/>
      <c r="DK171" s="17"/>
      <c r="DL171" s="17"/>
      <c r="DM171" s="17"/>
      <c r="DN171" s="17"/>
      <c r="DO171" s="17"/>
      <c r="DP171" s="17"/>
      <c r="DQ171" s="17"/>
      <c r="DR171" s="17"/>
      <c r="DS171" s="17"/>
      <c r="DT171" s="17"/>
      <c r="DU171" s="17"/>
      <c r="DV171" s="17"/>
      <c r="DW171" s="17"/>
      <c r="DX171" s="17"/>
      <c r="DY171" s="17"/>
      <c r="DZ171" s="17"/>
      <c r="EA171" s="17"/>
      <c r="EB171" s="17"/>
      <c r="EC171" s="17"/>
      <c r="ED171" s="17"/>
      <c r="EE171" s="17"/>
      <c r="EF171" s="17"/>
      <c r="EG171" s="17"/>
      <c r="EH171" s="17"/>
      <c r="EI171" s="17"/>
      <c r="EJ171" s="17"/>
      <c r="EK171" s="17"/>
      <c r="EL171" s="17"/>
      <c r="EM171" s="17"/>
      <c r="EN171" s="17"/>
      <c r="EO171" s="17"/>
      <c r="EP171" s="17"/>
      <c r="EQ171" s="17"/>
      <c r="ER171" s="17"/>
      <c r="ES171" s="17"/>
      <c r="ET171" s="17"/>
      <c r="EU171" s="17"/>
      <c r="EV171" s="17"/>
      <c r="EW171" s="17"/>
      <c r="EX171" s="17"/>
      <c r="EY171" s="17"/>
      <c r="EZ171" s="17"/>
      <c r="FA171" s="17"/>
      <c r="FB171" s="17"/>
      <c r="FC171" s="17"/>
      <c r="FD171" s="17"/>
      <c r="FE171" s="17"/>
      <c r="FF171" s="17"/>
      <c r="FG171" s="17"/>
      <c r="FH171" s="17"/>
      <c r="FI171" s="17"/>
      <c r="FJ171" s="17"/>
      <c r="FK171" s="17"/>
      <c r="FL171" s="17"/>
      <c r="FM171" s="17"/>
      <c r="FN171" s="17"/>
      <c r="FO171" s="17"/>
      <c r="FP171" s="17"/>
      <c r="FQ171" s="17"/>
      <c r="FR171" s="17"/>
      <c r="FS171" s="17"/>
      <c r="FT171" s="17"/>
      <c r="FU171" s="17"/>
      <c r="FV171" s="17"/>
      <c r="FW171" s="17"/>
      <c r="FX171" s="17"/>
      <c r="FY171" s="17"/>
      <c r="FZ171" s="17"/>
      <c r="GA171" s="17"/>
      <c r="GB171" s="17"/>
      <c r="GC171" s="17"/>
      <c r="GD171" s="17"/>
      <c r="GE171" s="17"/>
      <c r="GF171" s="17"/>
      <c r="GG171" s="17"/>
      <c r="GH171" s="17"/>
      <c r="GI171" s="17"/>
      <c r="GJ171" s="17"/>
      <c r="GK171" s="17"/>
      <c r="GL171" s="17"/>
      <c r="GM171" s="17"/>
      <c r="GN171" s="17"/>
      <c r="GO171" s="17"/>
      <c r="GP171" s="17"/>
      <c r="GQ171" s="17"/>
      <c r="GR171" s="17"/>
      <c r="GS171" s="17"/>
      <c r="GT171" s="17"/>
      <c r="GU171" s="17"/>
      <c r="GV171" s="17"/>
      <c r="GW171" s="17"/>
      <c r="GX171" s="17"/>
      <c r="GY171" s="17"/>
      <c r="GZ171" s="17"/>
      <c r="HA171" s="17"/>
      <c r="HB171" s="17"/>
      <c r="HC171" s="17"/>
      <c r="HD171" s="17"/>
      <c r="HE171" s="17"/>
      <c r="HF171" s="17"/>
      <c r="HG171" s="17"/>
      <c r="HH171" s="17"/>
      <c r="HI171" s="17"/>
      <c r="HJ171" s="17"/>
      <c r="HK171" s="17"/>
      <c r="HL171" s="17"/>
      <c r="HM171" s="17"/>
      <c r="HN171" s="17"/>
      <c r="HO171" s="17"/>
      <c r="HP171" s="17"/>
      <c r="HQ171" s="17"/>
      <c r="HR171" s="17"/>
      <c r="HS171" s="17"/>
      <c r="HT171" s="17"/>
      <c r="HU171" s="17"/>
      <c r="HV171" s="17"/>
    </row>
    <row r="172" spans="1:230" customFormat="1">
      <c r="A172" s="42"/>
      <c r="B172" s="47"/>
      <c r="C172" s="47"/>
      <c r="D172" s="47"/>
      <c r="E172" s="47"/>
      <c r="F172" s="47"/>
      <c r="G172" s="47"/>
      <c r="H172" s="47"/>
      <c r="I172" s="47"/>
      <c r="J172" s="47"/>
      <c r="K172" s="47"/>
      <c r="L172" s="47"/>
      <c r="M172" s="47"/>
      <c r="N172" s="47"/>
      <c r="O172" s="47"/>
      <c r="P172" s="47"/>
      <c r="Q172" s="47"/>
      <c r="R172" s="47"/>
      <c r="S172" s="47"/>
      <c r="T172" s="47"/>
      <c r="U172" s="47"/>
      <c r="V172" s="47"/>
      <c r="W172" s="47"/>
      <c r="X172" s="47"/>
      <c r="Y172" s="47"/>
      <c r="Z172" s="47"/>
      <c r="AA172" s="47"/>
      <c r="AB172" s="42"/>
      <c r="AC172" s="15"/>
      <c r="AD172" s="15"/>
      <c r="AE172" s="15"/>
      <c r="AF172" s="15"/>
      <c r="AG172" s="15"/>
      <c r="AH172" s="15"/>
      <c r="AI172" s="15"/>
      <c r="AJ172" s="15"/>
      <c r="AK172" s="15"/>
      <c r="AL172" s="15"/>
      <c r="AM172" s="15"/>
      <c r="AN172" s="15"/>
      <c r="AO172" s="15"/>
      <c r="AP172" s="15"/>
      <c r="AQ172" s="15"/>
      <c r="AR172" s="15"/>
      <c r="AS172" s="15"/>
      <c r="AT172" s="15"/>
      <c r="AU172" s="15"/>
      <c r="AV172" s="15"/>
      <c r="AW172" s="15"/>
      <c r="AX172" s="15"/>
      <c r="AY172" s="15"/>
      <c r="AZ172" s="15"/>
      <c r="BA172" s="15"/>
      <c r="BB172" s="15"/>
      <c r="BC172" s="15"/>
      <c r="BD172" s="15"/>
      <c r="BE172" s="15"/>
      <c r="BF172" s="15"/>
      <c r="BG172" s="15"/>
      <c r="BH172" s="15"/>
      <c r="BI172" s="15"/>
      <c r="BJ172" s="15"/>
      <c r="BK172" s="15"/>
      <c r="BL172" s="15"/>
      <c r="BM172" s="15"/>
      <c r="BN172" s="15"/>
      <c r="BO172" s="15"/>
      <c r="BP172" s="15"/>
      <c r="BQ172" s="15"/>
      <c r="BR172" s="15"/>
      <c r="BS172" s="15"/>
      <c r="BT172" s="15"/>
      <c r="BU172" s="15"/>
      <c r="BV172" s="15"/>
      <c r="BW172" s="15"/>
      <c r="BX172" s="15"/>
      <c r="BY172" s="15"/>
      <c r="BZ172" s="15"/>
      <c r="CA172" s="15"/>
      <c r="CB172" s="15"/>
      <c r="CC172" s="15"/>
      <c r="CD172" s="15"/>
      <c r="CE172" s="15"/>
      <c r="CF172" s="15"/>
      <c r="CG172" s="15"/>
      <c r="CH172" s="15"/>
      <c r="CI172" s="15"/>
      <c r="CJ172" s="15"/>
      <c r="CK172" s="15"/>
      <c r="CL172" s="15"/>
      <c r="CM172" s="15"/>
      <c r="CN172" s="15"/>
      <c r="CO172" s="15"/>
      <c r="CP172" s="15"/>
      <c r="CQ172" s="15"/>
      <c r="CR172" s="15"/>
      <c r="CS172" s="15"/>
      <c r="CT172" s="15"/>
      <c r="CU172" s="15"/>
      <c r="CV172" s="15"/>
      <c r="CW172" s="15"/>
      <c r="CX172" s="15"/>
      <c r="CY172" s="15"/>
      <c r="CZ172" s="15"/>
      <c r="DA172" s="15"/>
      <c r="DB172" s="15"/>
      <c r="DC172" s="15"/>
      <c r="DD172" s="15"/>
      <c r="DE172" s="15"/>
      <c r="DF172" s="15"/>
      <c r="DG172" s="15"/>
      <c r="DH172" s="15"/>
      <c r="DI172" s="15"/>
      <c r="DJ172" s="15"/>
      <c r="DK172" s="15"/>
      <c r="DL172" s="15"/>
      <c r="DM172" s="15"/>
      <c r="DN172" s="15"/>
      <c r="DO172" s="15"/>
      <c r="DP172" s="15"/>
      <c r="DQ172" s="15"/>
      <c r="DR172" s="15"/>
      <c r="DS172" s="15"/>
      <c r="DT172" s="15"/>
      <c r="DU172" s="15"/>
      <c r="DV172" s="15"/>
      <c r="DW172" s="15"/>
      <c r="DX172" s="15"/>
      <c r="DY172" s="15"/>
      <c r="DZ172" s="15"/>
      <c r="EA172" s="15"/>
      <c r="EB172" s="15"/>
      <c r="EC172" s="15"/>
      <c r="ED172" s="15"/>
      <c r="EE172" s="15"/>
      <c r="EF172" s="15"/>
      <c r="EG172" s="15"/>
      <c r="EH172" s="15"/>
      <c r="EI172" s="15"/>
      <c r="EJ172" s="15"/>
      <c r="EK172" s="15"/>
      <c r="EL172" s="15"/>
      <c r="EM172" s="15"/>
      <c r="EN172" s="15"/>
      <c r="EO172" s="15"/>
      <c r="EP172" s="15"/>
      <c r="EQ172" s="15"/>
      <c r="ER172" s="15"/>
      <c r="ES172" s="15"/>
      <c r="ET172" s="15"/>
      <c r="EU172" s="15"/>
      <c r="EV172" s="15"/>
      <c r="EW172" s="15"/>
      <c r="EX172" s="15"/>
      <c r="EY172" s="15"/>
      <c r="EZ172" s="15"/>
      <c r="FA172" s="15"/>
      <c r="FB172" s="15"/>
      <c r="FC172" s="15"/>
      <c r="FD172" s="15"/>
      <c r="FE172" s="15"/>
      <c r="FF172" s="15"/>
      <c r="FG172" s="15"/>
      <c r="FH172" s="15"/>
      <c r="FI172" s="15"/>
      <c r="FJ172" s="15"/>
      <c r="FK172" s="15"/>
      <c r="FL172" s="15"/>
      <c r="FM172" s="15"/>
      <c r="FN172" s="15"/>
      <c r="FO172" s="15"/>
      <c r="FP172" s="15"/>
      <c r="FQ172" s="15"/>
      <c r="FR172" s="15"/>
      <c r="FS172" s="15"/>
      <c r="FT172" s="15"/>
      <c r="FU172" s="15"/>
      <c r="FV172" s="15"/>
      <c r="FW172" s="15"/>
      <c r="FX172" s="15"/>
      <c r="FY172" s="15"/>
      <c r="FZ172" s="15"/>
      <c r="GA172" s="15"/>
      <c r="GB172" s="15"/>
      <c r="GC172" s="15"/>
      <c r="GD172" s="15"/>
      <c r="GE172" s="15"/>
      <c r="GF172" s="15"/>
      <c r="GG172" s="15"/>
      <c r="GH172" s="15"/>
      <c r="GI172" s="15"/>
      <c r="GJ172" s="15"/>
      <c r="GK172" s="15"/>
      <c r="GL172" s="15"/>
      <c r="GM172" s="15"/>
      <c r="GN172" s="15"/>
      <c r="GO172" s="15"/>
      <c r="GP172" s="15"/>
      <c r="GQ172" s="15"/>
      <c r="GR172" s="15"/>
      <c r="GS172" s="15"/>
      <c r="GT172" s="15"/>
      <c r="GU172" s="15"/>
      <c r="GV172" s="15"/>
      <c r="GW172" s="15"/>
      <c r="GX172" s="15"/>
      <c r="GY172" s="15"/>
      <c r="GZ172" s="15"/>
      <c r="HA172" s="15"/>
      <c r="HB172" s="15"/>
      <c r="HC172" s="15"/>
      <c r="HD172" s="15"/>
      <c r="HE172" s="15"/>
      <c r="HF172" s="15"/>
      <c r="HG172" s="15"/>
      <c r="HH172" s="15"/>
      <c r="HI172" s="15"/>
      <c r="HJ172" s="15"/>
      <c r="HK172" s="15"/>
      <c r="HL172" s="15"/>
      <c r="HM172" s="15"/>
      <c r="HN172" s="15"/>
      <c r="HO172" s="15"/>
      <c r="HP172" s="15"/>
      <c r="HQ172" s="15"/>
      <c r="HR172" s="15"/>
      <c r="HS172" s="15"/>
      <c r="HT172" s="15"/>
      <c r="HU172" s="15"/>
      <c r="HV172" s="15"/>
    </row>
    <row r="173" spans="1:230" customFormat="1" ht="21">
      <c r="A173" s="42"/>
      <c r="B173" s="47"/>
      <c r="C173" s="53" t="s">
        <v>542</v>
      </c>
      <c r="D173" s="47"/>
      <c r="E173" s="47"/>
      <c r="F173" s="47"/>
      <c r="G173" s="47"/>
      <c r="H173" s="47"/>
      <c r="I173" s="47"/>
      <c r="J173" s="47"/>
      <c r="K173" s="47"/>
      <c r="L173" s="47"/>
      <c r="M173" s="47"/>
      <c r="N173" s="47"/>
      <c r="O173" s="47"/>
      <c r="P173" s="47"/>
      <c r="Q173" s="47"/>
      <c r="R173" s="47"/>
      <c r="S173" s="47"/>
      <c r="T173" s="47"/>
      <c r="U173" s="47"/>
      <c r="V173" s="47"/>
      <c r="W173" s="47"/>
      <c r="X173" s="47"/>
      <c r="Y173" s="47"/>
      <c r="Z173" s="47"/>
      <c r="AA173" s="47"/>
      <c r="AB173" s="42"/>
      <c r="AC173" s="15"/>
      <c r="AD173" s="15"/>
      <c r="AE173" s="15"/>
      <c r="AF173" s="15"/>
      <c r="AG173" s="15"/>
      <c r="AH173" s="15"/>
      <c r="AI173" s="15"/>
      <c r="AJ173" s="15"/>
      <c r="AK173" s="15"/>
      <c r="AL173" s="15"/>
      <c r="AM173" s="15"/>
      <c r="AN173" s="15"/>
      <c r="AO173" s="15"/>
      <c r="AP173" s="15"/>
      <c r="AQ173" s="15"/>
      <c r="AR173" s="15"/>
      <c r="AS173" s="15"/>
      <c r="AT173" s="15"/>
      <c r="AU173" s="15"/>
      <c r="AV173" s="15"/>
      <c r="AW173" s="15"/>
      <c r="AX173" s="15"/>
      <c r="AY173" s="15"/>
      <c r="AZ173" s="15"/>
      <c r="BA173" s="15"/>
      <c r="BB173" s="15"/>
      <c r="BC173" s="15"/>
      <c r="BD173" s="15"/>
      <c r="BE173" s="15"/>
      <c r="BF173" s="15"/>
      <c r="BG173" s="15"/>
      <c r="BH173" s="15"/>
      <c r="BI173" s="15"/>
      <c r="BJ173" s="15"/>
      <c r="BK173" s="15"/>
      <c r="BL173" s="15"/>
      <c r="BM173" s="15"/>
      <c r="BN173" s="15"/>
      <c r="BO173" s="15"/>
      <c r="BP173" s="15"/>
      <c r="BQ173" s="15"/>
      <c r="BR173" s="15"/>
      <c r="BS173" s="15"/>
      <c r="BT173" s="15"/>
      <c r="BU173" s="15"/>
      <c r="BV173" s="15"/>
      <c r="BW173" s="15"/>
      <c r="BX173" s="15"/>
      <c r="BY173" s="15"/>
      <c r="BZ173" s="15"/>
      <c r="CA173" s="15"/>
      <c r="CB173" s="15"/>
      <c r="CC173" s="15"/>
      <c r="CD173" s="15"/>
      <c r="CE173" s="15"/>
      <c r="CF173" s="15"/>
      <c r="CG173" s="15"/>
      <c r="CH173" s="15"/>
      <c r="CI173" s="15"/>
      <c r="CJ173" s="15"/>
      <c r="CK173" s="15"/>
      <c r="CL173" s="15"/>
      <c r="CM173" s="15"/>
      <c r="CN173" s="15"/>
      <c r="CO173" s="15"/>
      <c r="CP173" s="15"/>
      <c r="CQ173" s="15"/>
      <c r="CR173" s="15"/>
      <c r="CS173" s="15"/>
      <c r="CT173" s="15"/>
      <c r="CU173" s="15"/>
      <c r="CV173" s="15"/>
      <c r="CW173" s="15"/>
      <c r="CX173" s="15"/>
      <c r="CY173" s="15"/>
      <c r="CZ173" s="15"/>
      <c r="DA173" s="15"/>
      <c r="DB173" s="15"/>
      <c r="DC173" s="15"/>
      <c r="DD173" s="15"/>
      <c r="DE173" s="15"/>
      <c r="DF173" s="15"/>
      <c r="DG173" s="15"/>
      <c r="DH173" s="15"/>
      <c r="DI173" s="15"/>
      <c r="DJ173" s="15"/>
      <c r="DK173" s="15"/>
      <c r="DL173" s="15"/>
      <c r="DM173" s="15"/>
      <c r="DN173" s="15"/>
      <c r="DO173" s="15"/>
      <c r="DP173" s="15"/>
      <c r="DQ173" s="15"/>
      <c r="DR173" s="15"/>
      <c r="DS173" s="15"/>
      <c r="DT173" s="15"/>
      <c r="DU173" s="15"/>
      <c r="DV173" s="15"/>
      <c r="DW173" s="15"/>
      <c r="DX173" s="15"/>
      <c r="DY173" s="15"/>
      <c r="DZ173" s="15"/>
      <c r="EA173" s="15"/>
      <c r="EB173" s="15"/>
      <c r="EC173" s="15"/>
      <c r="ED173" s="15"/>
      <c r="EE173" s="15"/>
      <c r="EF173" s="15"/>
      <c r="EG173" s="15"/>
      <c r="EH173" s="15"/>
      <c r="EI173" s="15"/>
      <c r="EJ173" s="15"/>
      <c r="EK173" s="15"/>
      <c r="EL173" s="15"/>
      <c r="EM173" s="15"/>
      <c r="EN173" s="15"/>
      <c r="EO173" s="15"/>
      <c r="EP173" s="15"/>
      <c r="EQ173" s="15"/>
      <c r="ER173" s="15"/>
      <c r="ES173" s="15"/>
      <c r="ET173" s="15"/>
      <c r="EU173" s="15"/>
      <c r="EV173" s="15"/>
      <c r="EW173" s="15"/>
      <c r="EX173" s="15"/>
      <c r="EY173" s="15"/>
      <c r="EZ173" s="15"/>
      <c r="FA173" s="15"/>
      <c r="FB173" s="15"/>
      <c r="FC173" s="15"/>
      <c r="FD173" s="15"/>
      <c r="FE173" s="15"/>
      <c r="FF173" s="15"/>
      <c r="FG173" s="15"/>
      <c r="FH173" s="15"/>
      <c r="FI173" s="15"/>
      <c r="FJ173" s="15"/>
      <c r="FK173" s="15"/>
      <c r="FL173" s="15"/>
      <c r="FM173" s="15"/>
      <c r="FN173" s="15"/>
      <c r="FO173" s="15"/>
      <c r="FP173" s="15"/>
      <c r="FQ173" s="15"/>
      <c r="FR173" s="15"/>
      <c r="FS173" s="15"/>
      <c r="FT173" s="15"/>
      <c r="FU173" s="15"/>
      <c r="FV173" s="15"/>
      <c r="FW173" s="15"/>
      <c r="FX173" s="15"/>
      <c r="FY173" s="15"/>
      <c r="FZ173" s="15"/>
      <c r="GA173" s="15"/>
      <c r="GB173" s="15"/>
      <c r="GC173" s="15"/>
      <c r="GD173" s="15"/>
      <c r="GE173" s="15"/>
      <c r="GF173" s="15"/>
      <c r="GG173" s="15"/>
      <c r="GH173" s="15"/>
      <c r="GI173" s="15"/>
      <c r="GJ173" s="15"/>
      <c r="GK173" s="15"/>
      <c r="GL173" s="15"/>
      <c r="GM173" s="15"/>
      <c r="GN173" s="15"/>
      <c r="GO173" s="15"/>
      <c r="GP173" s="15"/>
      <c r="GQ173" s="15"/>
      <c r="GR173" s="15"/>
      <c r="GS173" s="15"/>
      <c r="GT173" s="15"/>
      <c r="GU173" s="15"/>
      <c r="GV173" s="15"/>
      <c r="GW173" s="15"/>
      <c r="GX173" s="15"/>
      <c r="GY173" s="15"/>
      <c r="GZ173" s="15"/>
      <c r="HA173" s="15"/>
      <c r="HB173" s="15"/>
      <c r="HC173" s="15"/>
      <c r="HD173" s="15"/>
      <c r="HE173" s="15"/>
      <c r="HF173" s="15"/>
      <c r="HG173" s="15"/>
      <c r="HH173" s="15"/>
      <c r="HI173" s="15"/>
      <c r="HJ173" s="15"/>
      <c r="HK173" s="15"/>
      <c r="HL173" s="15"/>
      <c r="HM173" s="15"/>
      <c r="HN173" s="15"/>
      <c r="HO173" s="15"/>
      <c r="HP173" s="15"/>
      <c r="HQ173" s="15"/>
      <c r="HR173" s="15"/>
      <c r="HS173" s="15"/>
      <c r="HT173" s="15"/>
      <c r="HU173" s="15"/>
      <c r="HV173" s="15"/>
    </row>
    <row r="174" spans="1:230" customFormat="1">
      <c r="A174" s="42"/>
      <c r="B174" s="47"/>
      <c r="C174" s="47"/>
      <c r="D174" s="47"/>
      <c r="E174" s="47"/>
      <c r="F174" s="47"/>
      <c r="G174" s="47"/>
      <c r="H174" s="47"/>
      <c r="I174" s="47"/>
      <c r="J174" s="47"/>
      <c r="K174" s="47"/>
      <c r="L174" s="47"/>
      <c r="M174" s="47"/>
      <c r="N174" s="47"/>
      <c r="O174" s="47"/>
      <c r="P174" s="47"/>
      <c r="Q174" s="47"/>
      <c r="R174" s="47"/>
      <c r="S174" s="47"/>
      <c r="T174" s="47"/>
      <c r="U174" s="47"/>
      <c r="V174" s="47"/>
      <c r="W174" s="47"/>
      <c r="X174" s="47"/>
      <c r="Y174" s="47"/>
      <c r="Z174" s="47"/>
      <c r="AA174" s="47"/>
      <c r="AB174" s="42"/>
      <c r="AC174" s="15"/>
      <c r="AD174" s="15"/>
      <c r="AE174" s="15"/>
      <c r="AF174" s="15"/>
      <c r="AG174" s="15"/>
      <c r="AH174" s="15"/>
      <c r="AI174" s="15"/>
      <c r="AJ174" s="15"/>
      <c r="AK174" s="15"/>
      <c r="AL174" s="15"/>
      <c r="AM174" s="15"/>
      <c r="AN174" s="15"/>
      <c r="AO174" s="15"/>
      <c r="AP174" s="15"/>
      <c r="AQ174" s="15"/>
      <c r="AR174" s="15"/>
      <c r="AS174" s="15"/>
      <c r="AT174" s="15"/>
      <c r="AU174" s="15"/>
      <c r="AV174" s="15"/>
      <c r="AW174" s="15"/>
      <c r="AX174" s="15"/>
      <c r="AY174" s="15"/>
      <c r="AZ174" s="15"/>
      <c r="BA174" s="15"/>
      <c r="BB174" s="15"/>
      <c r="BC174" s="15"/>
      <c r="BD174" s="15"/>
      <c r="BE174" s="15"/>
      <c r="BF174" s="15"/>
      <c r="BG174" s="15"/>
      <c r="BH174" s="15"/>
      <c r="BI174" s="15"/>
      <c r="BJ174" s="15"/>
      <c r="BK174" s="15"/>
      <c r="BL174" s="15"/>
      <c r="BM174" s="15"/>
      <c r="BN174" s="15"/>
      <c r="BO174" s="15"/>
      <c r="BP174" s="15"/>
      <c r="BQ174" s="15"/>
      <c r="BR174" s="15"/>
      <c r="BS174" s="15"/>
      <c r="BT174" s="15"/>
      <c r="BU174" s="15"/>
      <c r="BV174" s="15"/>
      <c r="BW174" s="15"/>
      <c r="BX174" s="15"/>
      <c r="BY174" s="15"/>
      <c r="BZ174" s="15"/>
      <c r="CA174" s="15"/>
      <c r="CB174" s="15"/>
      <c r="CC174" s="15"/>
      <c r="CD174" s="15"/>
      <c r="CE174" s="15"/>
      <c r="CF174" s="15"/>
      <c r="CG174" s="15"/>
      <c r="CH174" s="15"/>
      <c r="CI174" s="15"/>
      <c r="CJ174" s="15"/>
      <c r="CK174" s="15"/>
      <c r="CL174" s="15"/>
      <c r="CM174" s="15"/>
      <c r="CN174" s="15"/>
      <c r="CO174" s="15"/>
      <c r="CP174" s="15"/>
      <c r="CQ174" s="15"/>
      <c r="CR174" s="15"/>
      <c r="CS174" s="15"/>
      <c r="CT174" s="15"/>
      <c r="CU174" s="15"/>
      <c r="CV174" s="15"/>
      <c r="CW174" s="15"/>
      <c r="CX174" s="15"/>
      <c r="CY174" s="15"/>
      <c r="CZ174" s="15"/>
      <c r="DA174" s="15"/>
      <c r="DB174" s="15"/>
      <c r="DC174" s="15"/>
      <c r="DD174" s="15"/>
      <c r="DE174" s="15"/>
      <c r="DF174" s="15"/>
      <c r="DG174" s="15"/>
      <c r="DH174" s="15"/>
      <c r="DI174" s="15"/>
      <c r="DJ174" s="15"/>
      <c r="DK174" s="15"/>
      <c r="DL174" s="15"/>
      <c r="DM174" s="15"/>
      <c r="DN174" s="15"/>
      <c r="DO174" s="15"/>
      <c r="DP174" s="15"/>
      <c r="DQ174" s="15"/>
      <c r="DR174" s="15"/>
      <c r="DS174" s="15"/>
      <c r="DT174" s="15"/>
      <c r="DU174" s="15"/>
      <c r="DV174" s="15"/>
      <c r="DW174" s="15"/>
      <c r="DX174" s="15"/>
      <c r="DY174" s="15"/>
      <c r="DZ174" s="15"/>
      <c r="EA174" s="15"/>
      <c r="EB174" s="15"/>
      <c r="EC174" s="15"/>
      <c r="ED174" s="15"/>
      <c r="EE174" s="15"/>
      <c r="EF174" s="15"/>
      <c r="EG174" s="15"/>
      <c r="EH174" s="15"/>
      <c r="EI174" s="15"/>
      <c r="EJ174" s="15"/>
      <c r="EK174" s="15"/>
      <c r="EL174" s="15"/>
      <c r="EM174" s="15"/>
      <c r="EN174" s="15"/>
      <c r="EO174" s="15"/>
      <c r="EP174" s="15"/>
      <c r="EQ174" s="15"/>
      <c r="ER174" s="15"/>
      <c r="ES174" s="15"/>
      <c r="ET174" s="15"/>
      <c r="EU174" s="15"/>
      <c r="EV174" s="15"/>
      <c r="EW174" s="15"/>
      <c r="EX174" s="15"/>
      <c r="EY174" s="15"/>
      <c r="EZ174" s="15"/>
      <c r="FA174" s="15"/>
      <c r="FB174" s="15"/>
      <c r="FC174" s="15"/>
      <c r="FD174" s="15"/>
      <c r="FE174" s="15"/>
      <c r="FF174" s="15"/>
      <c r="FG174" s="15"/>
      <c r="FH174" s="15"/>
      <c r="FI174" s="15"/>
      <c r="FJ174" s="15"/>
      <c r="FK174" s="15"/>
      <c r="FL174" s="15"/>
      <c r="FM174" s="15"/>
      <c r="FN174" s="15"/>
      <c r="FO174" s="15"/>
      <c r="FP174" s="15"/>
      <c r="FQ174" s="15"/>
      <c r="FR174" s="15"/>
      <c r="FS174" s="15"/>
      <c r="FT174" s="15"/>
      <c r="FU174" s="15"/>
      <c r="FV174" s="15"/>
      <c r="FW174" s="15"/>
      <c r="FX174" s="15"/>
      <c r="FY174" s="15"/>
      <c r="FZ174" s="15"/>
      <c r="GA174" s="15"/>
      <c r="GB174" s="15"/>
      <c r="GC174" s="15"/>
      <c r="GD174" s="15"/>
      <c r="GE174" s="15"/>
      <c r="GF174" s="15"/>
      <c r="GG174" s="15"/>
      <c r="GH174" s="15"/>
      <c r="GI174" s="15"/>
      <c r="GJ174" s="15"/>
      <c r="GK174" s="15"/>
      <c r="GL174" s="15"/>
      <c r="GM174" s="15"/>
      <c r="GN174" s="15"/>
      <c r="GO174" s="15"/>
      <c r="GP174" s="15"/>
      <c r="GQ174" s="15"/>
      <c r="GR174" s="15"/>
      <c r="GS174" s="15"/>
      <c r="GT174" s="15"/>
      <c r="GU174" s="15"/>
      <c r="GV174" s="15"/>
      <c r="GW174" s="15"/>
      <c r="GX174" s="15"/>
      <c r="GY174" s="15"/>
      <c r="GZ174" s="15"/>
      <c r="HA174" s="15"/>
      <c r="HB174" s="15"/>
      <c r="HC174" s="15"/>
      <c r="HD174" s="15"/>
      <c r="HE174" s="15"/>
      <c r="HF174" s="15"/>
      <c r="HG174" s="15"/>
      <c r="HH174" s="15"/>
      <c r="HI174" s="15"/>
      <c r="HJ174" s="15"/>
      <c r="HK174" s="15"/>
      <c r="HL174" s="15"/>
      <c r="HM174" s="15"/>
      <c r="HN174" s="15"/>
      <c r="HO174" s="15"/>
      <c r="HP174" s="15"/>
      <c r="HQ174" s="15"/>
      <c r="HR174" s="15"/>
      <c r="HS174" s="15"/>
      <c r="HT174" s="15"/>
      <c r="HU174" s="15"/>
      <c r="HV174" s="15"/>
    </row>
    <row r="175" spans="1:230" s="23" customFormat="1" ht="15" customHeight="1">
      <c r="A175" s="42"/>
      <c r="B175" s="17"/>
      <c r="C175" s="22"/>
      <c r="D175" s="22"/>
      <c r="E175" s="17"/>
      <c r="F175" s="17"/>
      <c r="G175" s="17"/>
      <c r="H175" s="17"/>
      <c r="I175" s="17"/>
      <c r="J175" s="17"/>
      <c r="K175" s="80"/>
      <c r="L175" s="80"/>
      <c r="M175" s="22"/>
      <c r="N175" s="22"/>
      <c r="O175" s="22"/>
      <c r="P175" s="22"/>
      <c r="Q175" s="22"/>
      <c r="R175" s="22"/>
      <c r="S175" s="22"/>
      <c r="T175" s="22"/>
      <c r="U175" s="22"/>
      <c r="V175" s="22"/>
      <c r="W175" s="22"/>
      <c r="X175" s="22"/>
      <c r="Y175" s="22"/>
      <c r="Z175" s="22"/>
      <c r="AA175" s="22"/>
      <c r="AB175" s="42"/>
      <c r="AC175" s="17"/>
      <c r="AD175" s="17"/>
      <c r="AE175" s="17"/>
      <c r="AF175" s="17"/>
      <c r="AG175" s="17"/>
      <c r="AH175" s="17"/>
      <c r="AI175" s="17"/>
      <c r="AJ175" s="17"/>
      <c r="AK175" s="17"/>
      <c r="AL175" s="17"/>
      <c r="AM175" s="17"/>
      <c r="AN175" s="17"/>
      <c r="AO175" s="17"/>
      <c r="AP175" s="17"/>
      <c r="AQ175" s="17"/>
      <c r="AR175" s="17"/>
      <c r="AS175" s="17"/>
      <c r="AT175" s="17"/>
      <c r="AU175" s="17"/>
      <c r="AV175" s="17"/>
      <c r="AW175" s="17"/>
      <c r="AX175" s="17"/>
      <c r="AY175" s="17"/>
      <c r="AZ175" s="17"/>
      <c r="BA175" s="17"/>
      <c r="BB175" s="17"/>
      <c r="BC175" s="17"/>
      <c r="BD175" s="17"/>
      <c r="BE175" s="17"/>
      <c r="BF175" s="17"/>
      <c r="BG175" s="17"/>
      <c r="BH175" s="17"/>
      <c r="BI175" s="17"/>
      <c r="BJ175" s="17"/>
      <c r="BK175" s="17"/>
      <c r="BL175" s="17"/>
      <c r="BM175" s="17"/>
      <c r="BN175" s="17"/>
      <c r="BO175" s="17"/>
      <c r="BP175" s="17"/>
      <c r="BQ175" s="17"/>
      <c r="BR175" s="17"/>
      <c r="BS175" s="17"/>
      <c r="BT175" s="17"/>
      <c r="BU175" s="17"/>
      <c r="BV175" s="17"/>
      <c r="BW175" s="17"/>
      <c r="BX175" s="17"/>
      <c r="BY175" s="17"/>
      <c r="BZ175" s="17"/>
      <c r="CA175" s="17"/>
      <c r="CB175" s="17"/>
      <c r="CC175" s="17"/>
      <c r="CD175" s="17"/>
      <c r="CE175" s="17"/>
      <c r="CF175" s="17"/>
      <c r="CG175" s="17"/>
      <c r="CH175" s="17"/>
      <c r="CI175" s="17"/>
      <c r="CJ175" s="17"/>
      <c r="CK175" s="17"/>
      <c r="CL175" s="17"/>
      <c r="CM175" s="17"/>
      <c r="CN175" s="17"/>
      <c r="CO175" s="17"/>
      <c r="CP175" s="17"/>
      <c r="CQ175" s="17"/>
      <c r="CR175" s="17"/>
      <c r="CS175" s="17"/>
      <c r="CT175" s="17"/>
      <c r="CU175" s="17"/>
      <c r="CV175" s="17"/>
      <c r="CW175" s="17"/>
      <c r="CX175" s="17"/>
      <c r="CY175" s="17"/>
      <c r="CZ175" s="17"/>
      <c r="DA175" s="17"/>
      <c r="DB175" s="17"/>
      <c r="DC175" s="17"/>
      <c r="DD175" s="17"/>
      <c r="DE175" s="17"/>
      <c r="DF175" s="17"/>
      <c r="DG175" s="17"/>
      <c r="DH175" s="17"/>
      <c r="DI175" s="17"/>
      <c r="DJ175" s="17"/>
      <c r="DK175" s="17"/>
      <c r="DL175" s="17"/>
      <c r="DM175" s="17"/>
      <c r="DN175" s="17"/>
      <c r="DO175" s="17"/>
      <c r="DP175" s="17"/>
      <c r="DQ175" s="17"/>
      <c r="DR175" s="17"/>
      <c r="DS175" s="17"/>
      <c r="DT175" s="17"/>
      <c r="DU175" s="17"/>
      <c r="DV175" s="17"/>
      <c r="DW175" s="17"/>
      <c r="DX175" s="17"/>
      <c r="DY175" s="17"/>
      <c r="DZ175" s="17"/>
      <c r="EA175" s="17"/>
      <c r="EB175" s="17"/>
      <c r="EC175" s="17"/>
      <c r="ED175" s="17"/>
      <c r="EE175" s="17"/>
      <c r="EF175" s="17"/>
      <c r="EG175" s="17"/>
      <c r="EH175" s="17"/>
      <c r="EI175" s="17"/>
      <c r="EJ175" s="17"/>
      <c r="EK175" s="17"/>
      <c r="EL175" s="17"/>
      <c r="EM175" s="17"/>
      <c r="EN175" s="17"/>
      <c r="EO175" s="17"/>
      <c r="EP175" s="17"/>
      <c r="EQ175" s="17"/>
      <c r="ER175" s="17"/>
      <c r="ES175" s="17"/>
      <c r="ET175" s="17"/>
      <c r="EU175" s="17"/>
      <c r="EV175" s="17"/>
      <c r="EW175" s="17"/>
      <c r="EX175" s="17"/>
      <c r="EY175" s="17"/>
      <c r="EZ175" s="17"/>
      <c r="FA175" s="17"/>
      <c r="FB175" s="17"/>
      <c r="FC175" s="17"/>
      <c r="FD175" s="17"/>
      <c r="FE175" s="17"/>
      <c r="FF175" s="17"/>
      <c r="FG175" s="17"/>
      <c r="FH175" s="17"/>
      <c r="FI175" s="17"/>
      <c r="FJ175" s="17"/>
      <c r="FK175" s="17"/>
      <c r="FL175" s="17"/>
      <c r="FM175" s="17"/>
      <c r="FN175" s="17"/>
      <c r="FO175" s="17"/>
      <c r="FP175" s="17"/>
      <c r="FQ175" s="17"/>
      <c r="FR175" s="17"/>
      <c r="FS175" s="17"/>
      <c r="FT175" s="17"/>
      <c r="FU175" s="17"/>
      <c r="FV175" s="17"/>
      <c r="FW175" s="17"/>
      <c r="FX175" s="17"/>
      <c r="FY175" s="17"/>
      <c r="FZ175" s="17"/>
      <c r="GA175" s="17"/>
      <c r="GB175" s="17"/>
      <c r="GC175" s="17"/>
      <c r="GD175" s="17"/>
      <c r="GE175" s="17"/>
      <c r="GF175" s="17"/>
      <c r="GG175" s="17"/>
      <c r="GH175" s="17"/>
      <c r="GI175" s="17"/>
      <c r="GJ175" s="17"/>
      <c r="GK175" s="17"/>
      <c r="GL175" s="17"/>
      <c r="GM175" s="17"/>
      <c r="GN175" s="17"/>
      <c r="GO175" s="17"/>
      <c r="GP175" s="17"/>
      <c r="GQ175" s="17"/>
      <c r="GR175" s="17"/>
      <c r="GS175" s="17"/>
      <c r="GT175" s="17"/>
      <c r="GU175" s="17"/>
      <c r="GV175" s="17"/>
      <c r="GW175" s="17"/>
      <c r="GX175" s="17"/>
      <c r="GY175" s="17"/>
      <c r="GZ175" s="17"/>
      <c r="HA175" s="17"/>
      <c r="HB175" s="17"/>
      <c r="HC175" s="17"/>
      <c r="HD175" s="17"/>
      <c r="HE175" s="17"/>
      <c r="HF175" s="17"/>
      <c r="HG175" s="17"/>
      <c r="HH175" s="17"/>
      <c r="HI175" s="17"/>
      <c r="HJ175" s="17"/>
      <c r="HK175" s="17"/>
      <c r="HL175" s="17"/>
      <c r="HM175" s="17"/>
      <c r="HN175" s="17"/>
      <c r="HO175" s="17"/>
      <c r="HP175" s="17"/>
      <c r="HQ175" s="17"/>
      <c r="HR175" s="17"/>
      <c r="HS175" s="17"/>
      <c r="HT175" s="17"/>
      <c r="HU175" s="17"/>
      <c r="HV175" s="17"/>
    </row>
    <row r="176" spans="1:230" s="23" customFormat="1" ht="15" customHeight="1">
      <c r="A176" s="42"/>
      <c r="B176" s="17"/>
      <c r="C176" s="22"/>
      <c r="D176" s="22"/>
      <c r="E176" s="17"/>
      <c r="F176" s="17"/>
      <c r="G176" s="121"/>
      <c r="H176" s="20"/>
      <c r="I176" s="20"/>
      <c r="J176" s="15"/>
      <c r="K176" s="20"/>
      <c r="L176" s="17"/>
      <c r="M176" s="17"/>
      <c r="N176" s="20"/>
      <c r="O176" s="22"/>
      <c r="P176" s="22"/>
      <c r="Q176" s="22"/>
      <c r="R176" s="22"/>
      <c r="S176" s="22"/>
      <c r="T176" s="22"/>
      <c r="U176" s="22"/>
      <c r="V176" s="22"/>
      <c r="W176" s="22"/>
      <c r="X176" s="22"/>
      <c r="Y176" s="22"/>
      <c r="Z176" s="22"/>
      <c r="AA176" s="22"/>
      <c r="AB176" s="42"/>
      <c r="AC176" s="17"/>
      <c r="AD176" s="17"/>
      <c r="AE176" s="17"/>
      <c r="AF176" s="17"/>
      <c r="AG176" s="17"/>
      <c r="AH176" s="17"/>
      <c r="AI176" s="17"/>
      <c r="AJ176" s="17"/>
      <c r="AK176" s="17"/>
      <c r="AL176" s="17"/>
      <c r="AM176" s="17"/>
      <c r="AN176" s="17"/>
      <c r="AO176" s="17"/>
      <c r="AP176" s="17"/>
      <c r="AQ176" s="17"/>
      <c r="AR176" s="17"/>
      <c r="AS176" s="17"/>
      <c r="AT176" s="17"/>
      <c r="AU176" s="17"/>
      <c r="AV176" s="17"/>
      <c r="AW176" s="17"/>
      <c r="AX176" s="17"/>
      <c r="AY176" s="17"/>
      <c r="AZ176" s="17"/>
      <c r="BA176" s="17"/>
      <c r="BB176" s="17"/>
      <c r="BC176" s="17"/>
      <c r="BD176" s="17"/>
      <c r="BE176" s="17"/>
      <c r="BF176" s="17"/>
      <c r="BG176" s="17"/>
      <c r="BH176" s="17"/>
      <c r="BI176" s="17"/>
      <c r="BJ176" s="17"/>
      <c r="BK176" s="17"/>
      <c r="BL176" s="17"/>
      <c r="BM176" s="17"/>
      <c r="BN176" s="17"/>
      <c r="BO176" s="17"/>
      <c r="BP176" s="17"/>
      <c r="BQ176" s="17"/>
      <c r="BR176" s="17"/>
      <c r="BS176" s="17"/>
      <c r="BT176" s="17"/>
      <c r="BU176" s="17"/>
      <c r="BV176" s="17"/>
      <c r="BW176" s="17"/>
      <c r="BX176" s="17"/>
      <c r="BY176" s="17"/>
      <c r="BZ176" s="17"/>
      <c r="CA176" s="17"/>
      <c r="CB176" s="17"/>
      <c r="CC176" s="17"/>
      <c r="CD176" s="17"/>
      <c r="CE176" s="17"/>
      <c r="CF176" s="17"/>
      <c r="CG176" s="17"/>
      <c r="CH176" s="17"/>
      <c r="CI176" s="17"/>
      <c r="CJ176" s="17"/>
      <c r="CK176" s="17"/>
      <c r="CL176" s="17"/>
      <c r="CM176" s="17"/>
      <c r="CN176" s="17"/>
      <c r="CO176" s="17"/>
      <c r="CP176" s="17"/>
      <c r="CQ176" s="17"/>
      <c r="CR176" s="17"/>
      <c r="CS176" s="17"/>
      <c r="CT176" s="17"/>
      <c r="CU176" s="17"/>
      <c r="CV176" s="17"/>
      <c r="CW176" s="17"/>
      <c r="CX176" s="17"/>
      <c r="CY176" s="17"/>
      <c r="CZ176" s="17"/>
      <c r="DA176" s="17"/>
      <c r="DB176" s="17"/>
      <c r="DC176" s="17"/>
      <c r="DD176" s="17"/>
      <c r="DE176" s="17"/>
      <c r="DF176" s="17"/>
      <c r="DG176" s="17"/>
      <c r="DH176" s="17"/>
      <c r="DI176" s="17"/>
      <c r="DJ176" s="17"/>
      <c r="DK176" s="17"/>
      <c r="DL176" s="17"/>
      <c r="DM176" s="17"/>
      <c r="DN176" s="17"/>
      <c r="DO176" s="17"/>
      <c r="DP176" s="17"/>
      <c r="DQ176" s="17"/>
      <c r="DR176" s="17"/>
      <c r="DS176" s="17"/>
      <c r="DT176" s="17"/>
      <c r="DU176" s="17"/>
      <c r="DV176" s="17"/>
      <c r="DW176" s="17"/>
      <c r="DX176" s="17"/>
      <c r="DY176" s="17"/>
      <c r="DZ176" s="17"/>
      <c r="EA176" s="17"/>
      <c r="EB176" s="17"/>
      <c r="EC176" s="17"/>
      <c r="ED176" s="17"/>
      <c r="EE176" s="17"/>
      <c r="EF176" s="17"/>
      <c r="EG176" s="17"/>
      <c r="EH176" s="17"/>
      <c r="EI176" s="17"/>
      <c r="EJ176" s="17"/>
      <c r="EK176" s="17"/>
      <c r="EL176" s="17"/>
      <c r="EM176" s="17"/>
      <c r="EN176" s="17"/>
      <c r="EO176" s="17"/>
      <c r="EP176" s="17"/>
      <c r="EQ176" s="17"/>
      <c r="ER176" s="17"/>
      <c r="ES176" s="17"/>
      <c r="ET176" s="17"/>
      <c r="EU176" s="17"/>
      <c r="EV176" s="17"/>
      <c r="EW176" s="17"/>
      <c r="EX176" s="17"/>
      <c r="EY176" s="17"/>
      <c r="EZ176" s="17"/>
      <c r="FA176" s="17"/>
      <c r="FB176" s="17"/>
      <c r="FC176" s="17"/>
      <c r="FD176" s="17"/>
      <c r="FE176" s="17"/>
      <c r="FF176" s="17"/>
      <c r="FG176" s="17"/>
      <c r="FH176" s="17"/>
      <c r="FI176" s="17"/>
      <c r="FJ176" s="17"/>
      <c r="FK176" s="17"/>
      <c r="FL176" s="17"/>
      <c r="FM176" s="17"/>
      <c r="FN176" s="17"/>
      <c r="FO176" s="17"/>
      <c r="FP176" s="17"/>
      <c r="FQ176" s="17"/>
      <c r="FR176" s="17"/>
      <c r="FS176" s="17"/>
      <c r="FT176" s="17"/>
      <c r="FU176" s="17"/>
      <c r="FV176" s="17"/>
      <c r="FW176" s="17"/>
      <c r="FX176" s="17"/>
      <c r="FY176" s="17"/>
      <c r="FZ176" s="17"/>
      <c r="GA176" s="17"/>
      <c r="GB176" s="17"/>
      <c r="GC176" s="17"/>
      <c r="GD176" s="17"/>
      <c r="GE176" s="17"/>
      <c r="GF176" s="17"/>
      <c r="GG176" s="17"/>
      <c r="GH176" s="17"/>
      <c r="GI176" s="17"/>
      <c r="GJ176" s="17"/>
      <c r="GK176" s="17"/>
      <c r="GL176" s="17"/>
      <c r="GM176" s="17"/>
      <c r="GN176" s="17"/>
      <c r="GO176" s="17"/>
      <c r="GP176" s="17"/>
      <c r="GQ176" s="17"/>
      <c r="GR176" s="17"/>
      <c r="GS176" s="17"/>
      <c r="GT176" s="17"/>
      <c r="GU176" s="17"/>
      <c r="GV176" s="17"/>
      <c r="GW176" s="17"/>
      <c r="GX176" s="17"/>
      <c r="GY176" s="17"/>
      <c r="GZ176" s="17"/>
      <c r="HA176" s="17"/>
      <c r="HB176" s="17"/>
      <c r="HC176" s="17"/>
      <c r="HD176" s="17"/>
      <c r="HE176" s="17"/>
      <c r="HF176" s="17"/>
      <c r="HG176" s="17"/>
      <c r="HH176" s="17"/>
      <c r="HI176" s="17"/>
      <c r="HJ176" s="17"/>
      <c r="HK176" s="17"/>
      <c r="HL176" s="17"/>
      <c r="HM176" s="17"/>
      <c r="HN176" s="17"/>
      <c r="HO176" s="17"/>
      <c r="HP176" s="17"/>
      <c r="HQ176" s="17"/>
      <c r="HR176" s="17"/>
      <c r="HS176" s="17"/>
      <c r="HT176" s="17"/>
      <c r="HU176" s="17"/>
      <c r="HV176" s="17"/>
    </row>
    <row r="177" spans="1:230" s="23" customFormat="1" ht="15" customHeight="1">
      <c r="A177" s="42"/>
      <c r="B177" s="17"/>
      <c r="C177" s="22"/>
      <c r="D177" s="125" t="s">
        <v>547</v>
      </c>
      <c r="E177" s="55"/>
      <c r="F177" s="54"/>
      <c r="G177" s="54"/>
      <c r="H177" s="55"/>
      <c r="I177" s="125"/>
      <c r="J177" s="55"/>
      <c r="K177" s="125"/>
      <c r="L177" s="184"/>
      <c r="M177" s="184"/>
      <c r="N177" s="185"/>
      <c r="O177" s="184"/>
      <c r="P177" s="184"/>
      <c r="Q177" s="186"/>
      <c r="R177" s="22"/>
      <c r="S177" s="22"/>
      <c r="T177" s="22"/>
      <c r="U177" s="22"/>
      <c r="V177" s="22"/>
      <c r="W177" s="22"/>
      <c r="X177" s="22"/>
      <c r="Y177" s="22"/>
      <c r="Z177" s="22"/>
      <c r="AA177" s="22"/>
      <c r="AB177" s="42"/>
      <c r="AC177" s="17"/>
      <c r="AD177" s="17"/>
      <c r="AE177" s="17"/>
      <c r="AF177" s="17"/>
      <c r="AG177" s="17"/>
      <c r="AH177" s="17"/>
      <c r="AI177" s="17"/>
      <c r="AJ177" s="17"/>
      <c r="AK177" s="17"/>
      <c r="AL177" s="17"/>
      <c r="AM177" s="17"/>
      <c r="AN177" s="17"/>
      <c r="AO177" s="17"/>
      <c r="AP177" s="17"/>
      <c r="AQ177" s="17"/>
      <c r="AR177" s="17"/>
      <c r="AS177" s="17"/>
      <c r="AT177" s="17"/>
      <c r="AU177" s="17"/>
      <c r="AV177" s="17"/>
      <c r="AW177" s="17"/>
      <c r="AX177" s="17"/>
      <c r="AY177" s="17"/>
      <c r="AZ177" s="17"/>
      <c r="BA177" s="17"/>
      <c r="BB177" s="17"/>
      <c r="BC177" s="17"/>
      <c r="BD177" s="17"/>
      <c r="BE177" s="17"/>
      <c r="BF177" s="17"/>
      <c r="BG177" s="17"/>
      <c r="BH177" s="17"/>
      <c r="BI177" s="17"/>
      <c r="BJ177" s="17"/>
      <c r="BK177" s="17"/>
      <c r="BL177" s="17"/>
      <c r="BM177" s="17"/>
      <c r="BN177" s="17"/>
      <c r="BO177" s="17"/>
      <c r="BP177" s="17"/>
      <c r="BQ177" s="17"/>
      <c r="BR177" s="17"/>
      <c r="BS177" s="17"/>
      <c r="BT177" s="17"/>
      <c r="BU177" s="17"/>
      <c r="BV177" s="17"/>
      <c r="BW177" s="17"/>
      <c r="BX177" s="17"/>
      <c r="BY177" s="17"/>
      <c r="BZ177" s="17"/>
      <c r="CA177" s="17"/>
      <c r="CB177" s="17"/>
      <c r="CC177" s="17"/>
      <c r="CD177" s="17"/>
      <c r="CE177" s="17"/>
      <c r="CF177" s="17"/>
      <c r="CG177" s="17"/>
      <c r="CH177" s="17"/>
      <c r="CI177" s="17"/>
      <c r="CJ177" s="17"/>
      <c r="CK177" s="17"/>
      <c r="CL177" s="17"/>
      <c r="CM177" s="17"/>
      <c r="CN177" s="17"/>
      <c r="CO177" s="17"/>
      <c r="CP177" s="17"/>
      <c r="CQ177" s="17"/>
      <c r="CR177" s="17"/>
      <c r="CS177" s="17"/>
      <c r="CT177" s="17"/>
      <c r="CU177" s="17"/>
      <c r="CV177" s="17"/>
      <c r="CW177" s="17"/>
      <c r="CX177" s="17"/>
      <c r="CY177" s="17"/>
      <c r="CZ177" s="17"/>
      <c r="DA177" s="17"/>
      <c r="DB177" s="17"/>
      <c r="DC177" s="17"/>
      <c r="DD177" s="17"/>
      <c r="DE177" s="17"/>
      <c r="DF177" s="17"/>
      <c r="DG177" s="17"/>
      <c r="DH177" s="17"/>
      <c r="DI177" s="17"/>
      <c r="DJ177" s="17"/>
      <c r="DK177" s="17"/>
      <c r="DL177" s="17"/>
      <c r="DM177" s="17"/>
      <c r="DN177" s="17"/>
      <c r="DO177" s="17"/>
      <c r="DP177" s="17"/>
      <c r="DQ177" s="17"/>
      <c r="DR177" s="17"/>
      <c r="DS177" s="17"/>
      <c r="DT177" s="17"/>
      <c r="DU177" s="17"/>
      <c r="DV177" s="17"/>
      <c r="DW177" s="17"/>
      <c r="DX177" s="17"/>
      <c r="DY177" s="17"/>
      <c r="DZ177" s="17"/>
      <c r="EA177" s="17"/>
      <c r="EB177" s="17"/>
      <c r="EC177" s="17"/>
      <c r="ED177" s="17"/>
      <c r="EE177" s="17"/>
      <c r="EF177" s="17"/>
      <c r="EG177" s="17"/>
      <c r="EH177" s="17"/>
      <c r="EI177" s="17"/>
      <c r="EJ177" s="17"/>
      <c r="EK177" s="17"/>
      <c r="EL177" s="17"/>
      <c r="EM177" s="17"/>
      <c r="EN177" s="17"/>
      <c r="EO177" s="17"/>
      <c r="EP177" s="17"/>
      <c r="EQ177" s="17"/>
      <c r="ER177" s="17"/>
      <c r="ES177" s="17"/>
      <c r="ET177" s="17"/>
      <c r="EU177" s="17"/>
      <c r="EV177" s="17"/>
      <c r="EW177" s="17"/>
      <c r="EX177" s="17"/>
      <c r="EY177" s="17"/>
      <c r="EZ177" s="17"/>
      <c r="FA177" s="17"/>
      <c r="FB177" s="17"/>
      <c r="FC177" s="17"/>
      <c r="FD177" s="17"/>
      <c r="FE177" s="17"/>
      <c r="FF177" s="17"/>
      <c r="FG177" s="17"/>
      <c r="FH177" s="17"/>
      <c r="FI177" s="17"/>
      <c r="FJ177" s="17"/>
      <c r="FK177" s="17"/>
      <c r="FL177" s="17"/>
      <c r="FM177" s="17"/>
      <c r="FN177" s="17"/>
      <c r="FO177" s="17"/>
      <c r="FP177" s="17"/>
      <c r="FQ177" s="17"/>
      <c r="FR177" s="17"/>
      <c r="FS177" s="17"/>
      <c r="FT177" s="17"/>
      <c r="FU177" s="17"/>
      <c r="FV177" s="17"/>
      <c r="FW177" s="17"/>
      <c r="FX177" s="17"/>
      <c r="FY177" s="17"/>
      <c r="FZ177" s="17"/>
      <c r="GA177" s="17"/>
      <c r="GB177" s="17"/>
      <c r="GC177" s="17"/>
      <c r="GD177" s="17"/>
      <c r="GE177" s="17"/>
      <c r="GF177" s="17"/>
      <c r="GG177" s="17"/>
      <c r="GH177" s="17"/>
      <c r="GI177" s="17"/>
      <c r="GJ177" s="17"/>
      <c r="GK177" s="17"/>
      <c r="GL177" s="17"/>
      <c r="GM177" s="17"/>
      <c r="GN177" s="17"/>
      <c r="GO177" s="17"/>
      <c r="GP177" s="17"/>
      <c r="GQ177" s="17"/>
      <c r="GR177" s="17"/>
      <c r="GS177" s="17"/>
      <c r="GT177" s="17"/>
      <c r="GU177" s="17"/>
      <c r="GV177" s="17"/>
      <c r="GW177" s="17"/>
      <c r="GX177" s="17"/>
      <c r="GY177" s="17"/>
      <c r="GZ177" s="17"/>
      <c r="HA177" s="17"/>
      <c r="HB177" s="17"/>
      <c r="HC177" s="17"/>
      <c r="HD177" s="17"/>
      <c r="HE177" s="17"/>
      <c r="HF177" s="17"/>
      <c r="HG177" s="17"/>
      <c r="HH177" s="17"/>
      <c r="HI177" s="17"/>
      <c r="HJ177" s="17"/>
      <c r="HK177" s="17"/>
      <c r="HL177" s="17"/>
      <c r="HM177" s="17"/>
      <c r="HN177" s="17"/>
      <c r="HO177" s="17"/>
      <c r="HP177" s="17"/>
      <c r="HQ177" s="17"/>
      <c r="HR177" s="17"/>
      <c r="HS177" s="17"/>
      <c r="HT177" s="17"/>
      <c r="HU177" s="17"/>
      <c r="HV177" s="17"/>
    </row>
    <row r="178" spans="1:230" s="23" customFormat="1" ht="15" customHeight="1">
      <c r="A178" s="42"/>
      <c r="B178" s="17"/>
      <c r="C178" s="22"/>
      <c r="D178" s="22"/>
      <c r="E178" s="17"/>
      <c r="F178" s="17"/>
      <c r="G178" s="17"/>
      <c r="H178" s="17"/>
      <c r="I178" s="17"/>
      <c r="J178" s="17"/>
      <c r="K178" s="80"/>
      <c r="L178" s="17"/>
      <c r="M178" s="17"/>
      <c r="N178" s="145"/>
      <c r="O178" s="22"/>
      <c r="P178" s="22"/>
      <c r="Q178" s="22"/>
      <c r="R178" s="22"/>
      <c r="S178" s="22"/>
      <c r="T178" s="22"/>
      <c r="U178" s="22"/>
      <c r="V178" s="22"/>
      <c r="W178" s="22"/>
      <c r="X178" s="22"/>
      <c r="Y178" s="22"/>
      <c r="Z178" s="22"/>
      <c r="AA178" s="22"/>
      <c r="AB178" s="42"/>
      <c r="AC178" s="17"/>
      <c r="AD178" s="17"/>
      <c r="AE178" s="17"/>
      <c r="AF178" s="17"/>
      <c r="AG178" s="17"/>
      <c r="AH178" s="17"/>
      <c r="AI178" s="17"/>
      <c r="AJ178" s="17"/>
      <c r="AK178" s="17"/>
      <c r="AL178" s="17"/>
      <c r="AM178" s="17"/>
      <c r="AN178" s="17"/>
      <c r="AO178" s="17"/>
      <c r="AP178" s="17"/>
      <c r="AQ178" s="17"/>
      <c r="AR178" s="17"/>
      <c r="AS178" s="17"/>
      <c r="AT178" s="17"/>
      <c r="AU178" s="17"/>
      <c r="AV178" s="17"/>
      <c r="AW178" s="17"/>
      <c r="AX178" s="17"/>
      <c r="AY178" s="17"/>
      <c r="AZ178" s="17"/>
      <c r="BA178" s="17"/>
      <c r="BB178" s="17"/>
      <c r="BC178" s="17"/>
      <c r="BD178" s="17"/>
      <c r="BE178" s="17"/>
      <c r="BF178" s="17"/>
      <c r="BG178" s="17"/>
      <c r="BH178" s="17"/>
      <c r="BI178" s="17"/>
      <c r="BJ178" s="17"/>
      <c r="BK178" s="17"/>
      <c r="BL178" s="17"/>
      <c r="BM178" s="17"/>
      <c r="BN178" s="17"/>
      <c r="BO178" s="17"/>
      <c r="BP178" s="17"/>
      <c r="BQ178" s="17"/>
      <c r="BR178" s="17"/>
      <c r="BS178" s="17"/>
      <c r="BT178" s="17"/>
      <c r="BU178" s="17"/>
      <c r="BV178" s="17"/>
      <c r="BW178" s="17"/>
      <c r="BX178" s="17"/>
      <c r="BY178" s="17"/>
      <c r="BZ178" s="17"/>
      <c r="CA178" s="17"/>
      <c r="CB178" s="17"/>
      <c r="CC178" s="17"/>
      <c r="CD178" s="17"/>
      <c r="CE178" s="17"/>
      <c r="CF178" s="17"/>
      <c r="CG178" s="17"/>
      <c r="CH178" s="17"/>
      <c r="CI178" s="17"/>
      <c r="CJ178" s="17"/>
      <c r="CK178" s="17"/>
      <c r="CL178" s="17"/>
      <c r="CM178" s="17"/>
      <c r="CN178" s="17"/>
      <c r="CO178" s="17"/>
      <c r="CP178" s="17"/>
      <c r="CQ178" s="17"/>
      <c r="CR178" s="17"/>
      <c r="CS178" s="17"/>
      <c r="CT178" s="17"/>
      <c r="CU178" s="17"/>
      <c r="CV178" s="17"/>
      <c r="CW178" s="17"/>
      <c r="CX178" s="17"/>
      <c r="CY178" s="17"/>
      <c r="CZ178" s="17"/>
      <c r="DA178" s="17"/>
      <c r="DB178" s="17"/>
      <c r="DC178" s="17"/>
      <c r="DD178" s="17"/>
      <c r="DE178" s="17"/>
      <c r="DF178" s="17"/>
      <c r="DG178" s="17"/>
      <c r="DH178" s="17"/>
      <c r="DI178" s="17"/>
      <c r="DJ178" s="17"/>
      <c r="DK178" s="17"/>
      <c r="DL178" s="17"/>
      <c r="DM178" s="17"/>
      <c r="DN178" s="17"/>
      <c r="DO178" s="17"/>
      <c r="DP178" s="17"/>
      <c r="DQ178" s="17"/>
      <c r="DR178" s="17"/>
      <c r="DS178" s="17"/>
      <c r="DT178" s="17"/>
      <c r="DU178" s="17"/>
      <c r="DV178" s="17"/>
      <c r="DW178" s="17"/>
      <c r="DX178" s="17"/>
      <c r="DY178" s="17"/>
      <c r="DZ178" s="17"/>
      <c r="EA178" s="17"/>
      <c r="EB178" s="17"/>
      <c r="EC178" s="17"/>
      <c r="ED178" s="17"/>
      <c r="EE178" s="17"/>
      <c r="EF178" s="17"/>
      <c r="EG178" s="17"/>
      <c r="EH178" s="17"/>
      <c r="EI178" s="17"/>
      <c r="EJ178" s="17"/>
      <c r="EK178" s="17"/>
      <c r="EL178" s="17"/>
      <c r="EM178" s="17"/>
      <c r="EN178" s="17"/>
      <c r="EO178" s="17"/>
      <c r="EP178" s="17"/>
      <c r="EQ178" s="17"/>
      <c r="ER178" s="17"/>
      <c r="ES178" s="17"/>
      <c r="ET178" s="17"/>
      <c r="EU178" s="17"/>
      <c r="EV178" s="17"/>
      <c r="EW178" s="17"/>
      <c r="EX178" s="17"/>
      <c r="EY178" s="17"/>
      <c r="EZ178" s="17"/>
      <c r="FA178" s="17"/>
      <c r="FB178" s="17"/>
      <c r="FC178" s="17"/>
      <c r="FD178" s="17"/>
      <c r="FE178" s="17"/>
      <c r="FF178" s="17"/>
      <c r="FG178" s="17"/>
      <c r="FH178" s="17"/>
      <c r="FI178" s="17"/>
      <c r="FJ178" s="17"/>
      <c r="FK178" s="17"/>
      <c r="FL178" s="17"/>
      <c r="FM178" s="17"/>
      <c r="FN178" s="17"/>
      <c r="FO178" s="17"/>
      <c r="FP178" s="17"/>
      <c r="FQ178" s="17"/>
      <c r="FR178" s="17"/>
      <c r="FS178" s="17"/>
      <c r="FT178" s="17"/>
      <c r="FU178" s="17"/>
      <c r="FV178" s="17"/>
      <c r="FW178" s="17"/>
      <c r="FX178" s="17"/>
      <c r="FY178" s="17"/>
      <c r="FZ178" s="17"/>
      <c r="GA178" s="17"/>
      <c r="GB178" s="17"/>
      <c r="GC178" s="17"/>
      <c r="GD178" s="17"/>
      <c r="GE178" s="17"/>
      <c r="GF178" s="17"/>
      <c r="GG178" s="17"/>
      <c r="GH178" s="17"/>
      <c r="GI178" s="17"/>
      <c r="GJ178" s="17"/>
      <c r="GK178" s="17"/>
      <c r="GL178" s="17"/>
      <c r="GM178" s="17"/>
      <c r="GN178" s="17"/>
      <c r="GO178" s="17"/>
      <c r="GP178" s="17"/>
      <c r="GQ178" s="17"/>
      <c r="GR178" s="17"/>
      <c r="GS178" s="17"/>
      <c r="GT178" s="17"/>
      <c r="GU178" s="17"/>
      <c r="GV178" s="17"/>
      <c r="GW178" s="17"/>
      <c r="GX178" s="17"/>
      <c r="GY178" s="17"/>
      <c r="GZ178" s="17"/>
      <c r="HA178" s="17"/>
      <c r="HB178" s="17"/>
      <c r="HC178" s="17"/>
      <c r="HD178" s="17"/>
      <c r="HE178" s="17"/>
      <c r="HF178" s="17"/>
      <c r="HG178" s="17"/>
      <c r="HH178" s="17"/>
      <c r="HI178" s="17"/>
      <c r="HJ178" s="17"/>
      <c r="HK178" s="17"/>
      <c r="HL178" s="17"/>
      <c r="HM178" s="17"/>
      <c r="HN178" s="17"/>
      <c r="HO178" s="17"/>
      <c r="HP178" s="17"/>
      <c r="HQ178" s="17"/>
      <c r="HR178" s="17"/>
      <c r="HS178" s="17"/>
      <c r="HT178" s="17"/>
      <c r="HU178" s="17"/>
      <c r="HV178" s="17"/>
    </row>
    <row r="179" spans="1:230" s="23" customFormat="1" ht="15" customHeight="1">
      <c r="A179" s="42"/>
      <c r="B179" s="17"/>
      <c r="C179" s="22"/>
      <c r="D179" s="22"/>
      <c r="E179" s="17"/>
      <c r="F179" s="17"/>
      <c r="G179" s="278" t="s">
        <v>487</v>
      </c>
      <c r="H179" s="278"/>
      <c r="I179" s="278"/>
      <c r="J179" s="278"/>
      <c r="K179" s="278"/>
      <c r="L179" s="278"/>
      <c r="M179" s="278"/>
      <c r="N179" s="281">
        <f>Obliczenia3!K88</f>
        <v>2082</v>
      </c>
      <c r="O179" s="281"/>
      <c r="P179" s="284" t="s">
        <v>17</v>
      </c>
      <c r="Q179" s="161"/>
      <c r="R179" s="22"/>
      <c r="S179" s="22"/>
      <c r="T179" s="22"/>
      <c r="U179" s="22"/>
      <c r="V179" s="22"/>
      <c r="W179" s="22"/>
      <c r="X179" s="22"/>
      <c r="Y179" s="22"/>
      <c r="Z179" s="22"/>
      <c r="AA179" s="22"/>
      <c r="AB179" s="42"/>
      <c r="AC179" s="17"/>
      <c r="AD179" s="17"/>
      <c r="AE179" s="17"/>
      <c r="AF179" s="17"/>
      <c r="AG179" s="17"/>
      <c r="AH179" s="17"/>
      <c r="AI179" s="17"/>
      <c r="AJ179" s="17"/>
      <c r="AK179" s="17"/>
      <c r="AL179" s="17"/>
      <c r="AM179" s="17"/>
      <c r="AN179" s="17"/>
      <c r="AO179" s="17"/>
      <c r="AP179" s="17"/>
      <c r="AQ179" s="17"/>
      <c r="AR179" s="17"/>
      <c r="AS179" s="17"/>
      <c r="AT179" s="17"/>
      <c r="AU179" s="17"/>
      <c r="AV179" s="17"/>
      <c r="AW179" s="17"/>
      <c r="AX179" s="17"/>
      <c r="AY179" s="17"/>
      <c r="AZ179" s="17"/>
      <c r="BA179" s="17"/>
      <c r="BB179" s="17"/>
      <c r="BC179" s="17"/>
      <c r="BD179" s="17"/>
      <c r="BE179" s="17"/>
      <c r="BF179" s="17"/>
      <c r="BG179" s="17"/>
      <c r="BH179" s="17"/>
      <c r="BI179" s="17"/>
      <c r="BJ179" s="17"/>
      <c r="BK179" s="17"/>
      <c r="BL179" s="17"/>
      <c r="BM179" s="17"/>
      <c r="BN179" s="17"/>
      <c r="BO179" s="17"/>
      <c r="BP179" s="17"/>
      <c r="BQ179" s="17"/>
      <c r="BR179" s="17"/>
      <c r="BS179" s="17"/>
      <c r="BT179" s="17"/>
      <c r="BU179" s="17"/>
      <c r="BV179" s="17"/>
      <c r="BW179" s="17"/>
      <c r="BX179" s="17"/>
      <c r="BY179" s="17"/>
      <c r="BZ179" s="17"/>
      <c r="CA179" s="17"/>
      <c r="CB179" s="17"/>
      <c r="CC179" s="17"/>
      <c r="CD179" s="17"/>
      <c r="CE179" s="17"/>
      <c r="CF179" s="17"/>
      <c r="CG179" s="17"/>
      <c r="CH179" s="17"/>
      <c r="CI179" s="17"/>
      <c r="CJ179" s="17"/>
      <c r="CK179" s="17"/>
      <c r="CL179" s="17"/>
      <c r="CM179" s="17"/>
      <c r="CN179" s="17"/>
      <c r="CO179" s="17"/>
      <c r="CP179" s="17"/>
      <c r="CQ179" s="17"/>
      <c r="CR179" s="17"/>
      <c r="CS179" s="17"/>
      <c r="CT179" s="17"/>
      <c r="CU179" s="17"/>
      <c r="CV179" s="17"/>
      <c r="CW179" s="17"/>
      <c r="CX179" s="17"/>
      <c r="CY179" s="17"/>
      <c r="CZ179" s="17"/>
      <c r="DA179" s="17"/>
      <c r="DB179" s="17"/>
      <c r="DC179" s="17"/>
      <c r="DD179" s="17"/>
      <c r="DE179" s="17"/>
      <c r="DF179" s="17"/>
      <c r="DG179" s="17"/>
      <c r="DH179" s="17"/>
      <c r="DI179" s="17"/>
      <c r="DJ179" s="17"/>
      <c r="DK179" s="17"/>
      <c r="DL179" s="17"/>
      <c r="DM179" s="17"/>
      <c r="DN179" s="17"/>
      <c r="DO179" s="17"/>
      <c r="DP179" s="17"/>
      <c r="DQ179" s="17"/>
      <c r="DR179" s="17"/>
      <c r="DS179" s="17"/>
      <c r="DT179" s="17"/>
      <c r="DU179" s="17"/>
      <c r="DV179" s="17"/>
      <c r="DW179" s="17"/>
      <c r="DX179" s="17"/>
      <c r="DY179" s="17"/>
      <c r="DZ179" s="17"/>
      <c r="EA179" s="17"/>
      <c r="EB179" s="17"/>
      <c r="EC179" s="17"/>
      <c r="ED179" s="17"/>
      <c r="EE179" s="17"/>
      <c r="EF179" s="17"/>
      <c r="EG179" s="17"/>
      <c r="EH179" s="17"/>
      <c r="EI179" s="17"/>
      <c r="EJ179" s="17"/>
      <c r="EK179" s="17"/>
      <c r="EL179" s="17"/>
      <c r="EM179" s="17"/>
      <c r="EN179" s="17"/>
      <c r="EO179" s="17"/>
      <c r="EP179" s="17"/>
      <c r="EQ179" s="17"/>
      <c r="ER179" s="17"/>
      <c r="ES179" s="17"/>
      <c r="ET179" s="17"/>
      <c r="EU179" s="17"/>
      <c r="EV179" s="17"/>
      <c r="EW179" s="17"/>
      <c r="EX179" s="17"/>
      <c r="EY179" s="17"/>
      <c r="EZ179" s="17"/>
      <c r="FA179" s="17"/>
      <c r="FB179" s="17"/>
      <c r="FC179" s="17"/>
      <c r="FD179" s="17"/>
      <c r="FE179" s="17"/>
      <c r="FF179" s="17"/>
      <c r="FG179" s="17"/>
      <c r="FH179" s="17"/>
      <c r="FI179" s="17"/>
      <c r="FJ179" s="17"/>
      <c r="FK179" s="17"/>
      <c r="FL179" s="17"/>
      <c r="FM179" s="17"/>
      <c r="FN179" s="17"/>
      <c r="FO179" s="17"/>
      <c r="FP179" s="17"/>
      <c r="FQ179" s="17"/>
      <c r="FR179" s="17"/>
      <c r="FS179" s="17"/>
      <c r="FT179" s="17"/>
      <c r="FU179" s="17"/>
      <c r="FV179" s="17"/>
      <c r="FW179" s="17"/>
      <c r="FX179" s="17"/>
      <c r="FY179" s="17"/>
      <c r="FZ179" s="17"/>
      <c r="GA179" s="17"/>
      <c r="GB179" s="17"/>
      <c r="GC179" s="17"/>
      <c r="GD179" s="17"/>
      <c r="GE179" s="17"/>
      <c r="GF179" s="17"/>
      <c r="GG179" s="17"/>
      <c r="GH179" s="17"/>
      <c r="GI179" s="17"/>
      <c r="GJ179" s="17"/>
      <c r="GK179" s="17"/>
      <c r="GL179" s="17"/>
      <c r="GM179" s="17"/>
      <c r="GN179" s="17"/>
      <c r="GO179" s="17"/>
      <c r="GP179" s="17"/>
      <c r="GQ179" s="17"/>
      <c r="GR179" s="17"/>
      <c r="GS179" s="17"/>
      <c r="GT179" s="17"/>
      <c r="GU179" s="17"/>
      <c r="GV179" s="17"/>
      <c r="GW179" s="17"/>
      <c r="GX179" s="17"/>
      <c r="GY179" s="17"/>
      <c r="GZ179" s="17"/>
      <c r="HA179" s="17"/>
      <c r="HB179" s="17"/>
      <c r="HC179" s="17"/>
      <c r="HD179" s="17"/>
      <c r="HE179" s="17"/>
      <c r="HF179" s="17"/>
      <c r="HG179" s="17"/>
      <c r="HH179" s="17"/>
      <c r="HI179" s="17"/>
      <c r="HJ179" s="17"/>
      <c r="HK179" s="17"/>
      <c r="HL179" s="17"/>
      <c r="HM179" s="17"/>
      <c r="HN179" s="17"/>
      <c r="HO179" s="17"/>
      <c r="HP179" s="17"/>
      <c r="HQ179" s="17"/>
      <c r="HR179" s="17"/>
      <c r="HS179" s="17"/>
      <c r="HT179" s="17"/>
      <c r="HU179" s="17"/>
      <c r="HV179" s="17"/>
    </row>
    <row r="180" spans="1:230" s="23" customFormat="1" ht="15" customHeight="1">
      <c r="A180" s="42"/>
      <c r="B180" s="17"/>
      <c r="C180" s="22"/>
      <c r="D180" s="22"/>
      <c r="E180" s="17"/>
      <c r="F180" s="17"/>
      <c r="G180" s="278"/>
      <c r="H180" s="278"/>
      <c r="I180" s="278"/>
      <c r="J180" s="278"/>
      <c r="K180" s="278"/>
      <c r="L180" s="278"/>
      <c r="M180" s="278"/>
      <c r="N180" s="281"/>
      <c r="O180" s="281"/>
      <c r="P180" s="284"/>
      <c r="Q180" s="161"/>
      <c r="R180" s="22"/>
      <c r="S180" s="22"/>
      <c r="T180" s="22"/>
      <c r="U180" s="22"/>
      <c r="V180" s="22"/>
      <c r="W180" s="22"/>
      <c r="X180" s="22"/>
      <c r="Y180" s="22"/>
      <c r="Z180" s="22"/>
      <c r="AA180" s="22"/>
      <c r="AB180" s="42"/>
      <c r="AC180" s="17"/>
      <c r="AD180" s="17"/>
      <c r="AE180" s="17"/>
      <c r="AF180" s="17"/>
      <c r="AG180" s="17"/>
      <c r="AH180" s="17"/>
      <c r="AI180" s="17"/>
      <c r="AJ180" s="17"/>
      <c r="AK180" s="17"/>
      <c r="AL180" s="17"/>
      <c r="AM180" s="17"/>
      <c r="AN180" s="17"/>
      <c r="AO180" s="17"/>
      <c r="AP180" s="17"/>
      <c r="AQ180" s="17"/>
      <c r="AR180" s="17"/>
      <c r="AS180" s="17"/>
      <c r="AT180" s="17"/>
      <c r="AU180" s="17"/>
      <c r="AV180" s="17"/>
      <c r="AW180" s="17"/>
      <c r="AX180" s="17"/>
      <c r="AY180" s="17"/>
      <c r="AZ180" s="17"/>
      <c r="BA180" s="17"/>
      <c r="BB180" s="17"/>
      <c r="BC180" s="17"/>
      <c r="BD180" s="17"/>
      <c r="BE180" s="17"/>
      <c r="BF180" s="17"/>
      <c r="BG180" s="17"/>
      <c r="BH180" s="17"/>
      <c r="BI180" s="17"/>
      <c r="BJ180" s="17"/>
      <c r="BK180" s="17"/>
      <c r="BL180" s="17"/>
      <c r="BM180" s="17"/>
      <c r="BN180" s="17"/>
      <c r="BO180" s="17"/>
      <c r="BP180" s="17"/>
      <c r="BQ180" s="17"/>
      <c r="BR180" s="17"/>
      <c r="BS180" s="17"/>
      <c r="BT180" s="17"/>
      <c r="BU180" s="17"/>
      <c r="BV180" s="17"/>
      <c r="BW180" s="17"/>
      <c r="BX180" s="17"/>
      <c r="BY180" s="17"/>
      <c r="BZ180" s="17"/>
      <c r="CA180" s="17"/>
      <c r="CB180" s="17"/>
      <c r="CC180" s="17"/>
      <c r="CD180" s="17"/>
      <c r="CE180" s="17"/>
      <c r="CF180" s="17"/>
      <c r="CG180" s="17"/>
      <c r="CH180" s="17"/>
      <c r="CI180" s="17"/>
      <c r="CJ180" s="17"/>
      <c r="CK180" s="17"/>
      <c r="CL180" s="17"/>
      <c r="CM180" s="17"/>
      <c r="CN180" s="17"/>
      <c r="CO180" s="17"/>
      <c r="CP180" s="17"/>
      <c r="CQ180" s="17"/>
      <c r="CR180" s="17"/>
      <c r="CS180" s="17"/>
      <c r="CT180" s="17"/>
      <c r="CU180" s="17"/>
      <c r="CV180" s="17"/>
      <c r="CW180" s="17"/>
      <c r="CX180" s="17"/>
      <c r="CY180" s="17"/>
      <c r="CZ180" s="17"/>
      <c r="DA180" s="17"/>
      <c r="DB180" s="17"/>
      <c r="DC180" s="17"/>
      <c r="DD180" s="17"/>
      <c r="DE180" s="17"/>
      <c r="DF180" s="17"/>
      <c r="DG180" s="17"/>
      <c r="DH180" s="17"/>
      <c r="DI180" s="17"/>
      <c r="DJ180" s="17"/>
      <c r="DK180" s="17"/>
      <c r="DL180" s="17"/>
      <c r="DM180" s="17"/>
      <c r="DN180" s="17"/>
      <c r="DO180" s="17"/>
      <c r="DP180" s="17"/>
      <c r="DQ180" s="17"/>
      <c r="DR180" s="17"/>
      <c r="DS180" s="17"/>
      <c r="DT180" s="17"/>
      <c r="DU180" s="17"/>
      <c r="DV180" s="17"/>
      <c r="DW180" s="17"/>
      <c r="DX180" s="17"/>
      <c r="DY180" s="17"/>
      <c r="DZ180" s="17"/>
      <c r="EA180" s="17"/>
      <c r="EB180" s="17"/>
      <c r="EC180" s="17"/>
      <c r="ED180" s="17"/>
      <c r="EE180" s="17"/>
      <c r="EF180" s="17"/>
      <c r="EG180" s="17"/>
      <c r="EH180" s="17"/>
      <c r="EI180" s="17"/>
      <c r="EJ180" s="17"/>
      <c r="EK180" s="17"/>
      <c r="EL180" s="17"/>
      <c r="EM180" s="17"/>
      <c r="EN180" s="17"/>
      <c r="EO180" s="17"/>
      <c r="EP180" s="17"/>
      <c r="EQ180" s="17"/>
      <c r="ER180" s="17"/>
      <c r="ES180" s="17"/>
      <c r="ET180" s="17"/>
      <c r="EU180" s="17"/>
      <c r="EV180" s="17"/>
      <c r="EW180" s="17"/>
      <c r="EX180" s="17"/>
      <c r="EY180" s="17"/>
      <c r="EZ180" s="17"/>
      <c r="FA180" s="17"/>
      <c r="FB180" s="17"/>
      <c r="FC180" s="17"/>
      <c r="FD180" s="17"/>
      <c r="FE180" s="17"/>
      <c r="FF180" s="17"/>
      <c r="FG180" s="17"/>
      <c r="FH180" s="17"/>
      <c r="FI180" s="17"/>
      <c r="FJ180" s="17"/>
      <c r="FK180" s="17"/>
      <c r="FL180" s="17"/>
      <c r="FM180" s="17"/>
      <c r="FN180" s="17"/>
      <c r="FO180" s="17"/>
      <c r="FP180" s="17"/>
      <c r="FQ180" s="17"/>
      <c r="FR180" s="17"/>
      <c r="FS180" s="17"/>
      <c r="FT180" s="17"/>
      <c r="FU180" s="17"/>
      <c r="FV180" s="17"/>
      <c r="FW180" s="17"/>
      <c r="FX180" s="17"/>
      <c r="FY180" s="17"/>
      <c r="FZ180" s="17"/>
      <c r="GA180" s="17"/>
      <c r="GB180" s="17"/>
      <c r="GC180" s="17"/>
      <c r="GD180" s="17"/>
      <c r="GE180" s="17"/>
      <c r="GF180" s="17"/>
      <c r="GG180" s="17"/>
      <c r="GH180" s="17"/>
      <c r="GI180" s="17"/>
      <c r="GJ180" s="17"/>
      <c r="GK180" s="17"/>
      <c r="GL180" s="17"/>
      <c r="GM180" s="17"/>
      <c r="GN180" s="17"/>
      <c r="GO180" s="17"/>
      <c r="GP180" s="17"/>
      <c r="GQ180" s="17"/>
      <c r="GR180" s="17"/>
      <c r="GS180" s="17"/>
      <c r="GT180" s="17"/>
      <c r="GU180" s="17"/>
      <c r="GV180" s="17"/>
      <c r="GW180" s="17"/>
      <c r="GX180" s="17"/>
      <c r="GY180" s="17"/>
      <c r="GZ180" s="17"/>
      <c r="HA180" s="17"/>
      <c r="HB180" s="17"/>
      <c r="HC180" s="17"/>
      <c r="HD180" s="17"/>
      <c r="HE180" s="17"/>
      <c r="HF180" s="17"/>
      <c r="HG180" s="17"/>
      <c r="HH180" s="17"/>
      <c r="HI180" s="17"/>
      <c r="HJ180" s="17"/>
      <c r="HK180" s="17"/>
      <c r="HL180" s="17"/>
      <c r="HM180" s="17"/>
      <c r="HN180" s="17"/>
      <c r="HO180" s="17"/>
      <c r="HP180" s="17"/>
      <c r="HQ180" s="17"/>
      <c r="HR180" s="17"/>
      <c r="HS180" s="17"/>
      <c r="HT180" s="17"/>
      <c r="HU180" s="17"/>
      <c r="HV180" s="17"/>
    </row>
    <row r="181" spans="1:230" s="23" customFormat="1" ht="15" customHeight="1">
      <c r="A181" s="42"/>
      <c r="B181" s="17"/>
      <c r="C181" s="22"/>
      <c r="D181" s="22"/>
      <c r="E181" s="17"/>
      <c r="F181" s="17"/>
      <c r="G181" s="57" t="s">
        <v>545</v>
      </c>
      <c r="H181" s="17"/>
      <c r="I181" s="17"/>
      <c r="J181" s="17"/>
      <c r="K181" s="80"/>
      <c r="L181" s="17"/>
      <c r="M181" s="17"/>
      <c r="N181" s="150"/>
      <c r="O181" s="149">
        <f>Obliczenia3!L88</f>
        <v>1.98</v>
      </c>
      <c r="P181" s="147" t="s">
        <v>546</v>
      </c>
      <c r="Q181" s="17"/>
      <c r="R181" s="22"/>
      <c r="S181" s="22"/>
      <c r="T181" s="22"/>
      <c r="U181" s="22"/>
      <c r="V181" s="22"/>
      <c r="W181" s="22"/>
      <c r="X181" s="22"/>
      <c r="Y181" s="22"/>
      <c r="Z181" s="22"/>
      <c r="AA181" s="22"/>
      <c r="AB181" s="42"/>
      <c r="AC181" s="17"/>
      <c r="AD181" s="17"/>
      <c r="AE181" s="17"/>
      <c r="AF181" s="17"/>
      <c r="AG181" s="17"/>
      <c r="AH181" s="17"/>
      <c r="AI181" s="17"/>
      <c r="AJ181" s="17"/>
      <c r="AK181" s="17"/>
      <c r="AL181" s="17"/>
      <c r="AM181" s="17"/>
      <c r="AN181" s="17"/>
      <c r="AO181" s="17"/>
      <c r="AP181" s="17"/>
      <c r="AQ181" s="17"/>
      <c r="AR181" s="17"/>
      <c r="AS181" s="17"/>
      <c r="AT181" s="17"/>
      <c r="AU181" s="17"/>
      <c r="AV181" s="17"/>
      <c r="AW181" s="17"/>
      <c r="AX181" s="17"/>
      <c r="AY181" s="17"/>
      <c r="AZ181" s="17"/>
      <c r="BA181" s="17"/>
      <c r="BB181" s="17"/>
      <c r="BC181" s="17"/>
      <c r="BD181" s="17"/>
      <c r="BE181" s="17"/>
      <c r="BF181" s="17"/>
      <c r="BG181" s="17"/>
      <c r="BH181" s="17"/>
      <c r="BI181" s="17"/>
      <c r="BJ181" s="17"/>
      <c r="BK181" s="17"/>
      <c r="BL181" s="17"/>
      <c r="BM181" s="17"/>
      <c r="BN181" s="17"/>
      <c r="BO181" s="17"/>
      <c r="BP181" s="17"/>
      <c r="BQ181" s="17"/>
      <c r="BR181" s="17"/>
      <c r="BS181" s="17"/>
      <c r="BT181" s="17"/>
      <c r="BU181" s="17"/>
      <c r="BV181" s="17"/>
      <c r="BW181" s="17"/>
      <c r="BX181" s="17"/>
      <c r="BY181" s="17"/>
      <c r="BZ181" s="17"/>
      <c r="CA181" s="17"/>
      <c r="CB181" s="17"/>
      <c r="CC181" s="17"/>
      <c r="CD181" s="17"/>
      <c r="CE181" s="17"/>
      <c r="CF181" s="17"/>
      <c r="CG181" s="17"/>
      <c r="CH181" s="17"/>
      <c r="CI181" s="17"/>
      <c r="CJ181" s="17"/>
      <c r="CK181" s="17"/>
      <c r="CL181" s="17"/>
      <c r="CM181" s="17"/>
      <c r="CN181" s="17"/>
      <c r="CO181" s="17"/>
      <c r="CP181" s="17"/>
      <c r="CQ181" s="17"/>
      <c r="CR181" s="17"/>
      <c r="CS181" s="17"/>
      <c r="CT181" s="17"/>
      <c r="CU181" s="17"/>
      <c r="CV181" s="17"/>
      <c r="CW181" s="17"/>
      <c r="CX181" s="17"/>
      <c r="CY181" s="17"/>
      <c r="CZ181" s="17"/>
      <c r="DA181" s="17"/>
      <c r="DB181" s="17"/>
      <c r="DC181" s="17"/>
      <c r="DD181" s="17"/>
      <c r="DE181" s="17"/>
      <c r="DF181" s="17"/>
      <c r="DG181" s="17"/>
      <c r="DH181" s="17"/>
      <c r="DI181" s="17"/>
      <c r="DJ181" s="17"/>
      <c r="DK181" s="17"/>
      <c r="DL181" s="17"/>
      <c r="DM181" s="17"/>
      <c r="DN181" s="17"/>
      <c r="DO181" s="17"/>
      <c r="DP181" s="17"/>
      <c r="DQ181" s="17"/>
      <c r="DR181" s="17"/>
      <c r="DS181" s="17"/>
      <c r="DT181" s="17"/>
      <c r="DU181" s="17"/>
      <c r="DV181" s="17"/>
      <c r="DW181" s="17"/>
      <c r="DX181" s="17"/>
      <c r="DY181" s="17"/>
      <c r="DZ181" s="17"/>
      <c r="EA181" s="17"/>
      <c r="EB181" s="17"/>
      <c r="EC181" s="17"/>
      <c r="ED181" s="17"/>
      <c r="EE181" s="17"/>
      <c r="EF181" s="17"/>
      <c r="EG181" s="17"/>
      <c r="EH181" s="17"/>
      <c r="EI181" s="17"/>
      <c r="EJ181" s="17"/>
      <c r="EK181" s="17"/>
      <c r="EL181" s="17"/>
      <c r="EM181" s="17"/>
      <c r="EN181" s="17"/>
      <c r="EO181" s="17"/>
      <c r="EP181" s="17"/>
      <c r="EQ181" s="17"/>
      <c r="ER181" s="17"/>
      <c r="ES181" s="17"/>
      <c r="ET181" s="17"/>
      <c r="EU181" s="17"/>
      <c r="EV181" s="17"/>
      <c r="EW181" s="17"/>
      <c r="EX181" s="17"/>
      <c r="EY181" s="17"/>
      <c r="EZ181" s="17"/>
      <c r="FA181" s="17"/>
      <c r="FB181" s="17"/>
      <c r="FC181" s="17"/>
      <c r="FD181" s="17"/>
      <c r="FE181" s="17"/>
      <c r="FF181" s="17"/>
      <c r="FG181" s="17"/>
      <c r="FH181" s="17"/>
      <c r="FI181" s="17"/>
      <c r="FJ181" s="17"/>
      <c r="FK181" s="17"/>
      <c r="FL181" s="17"/>
      <c r="FM181" s="17"/>
      <c r="FN181" s="17"/>
      <c r="FO181" s="17"/>
      <c r="FP181" s="17"/>
      <c r="FQ181" s="17"/>
      <c r="FR181" s="17"/>
      <c r="FS181" s="17"/>
      <c r="FT181" s="17"/>
      <c r="FU181" s="17"/>
      <c r="FV181" s="17"/>
      <c r="FW181" s="17"/>
      <c r="FX181" s="17"/>
      <c r="FY181" s="17"/>
      <c r="FZ181" s="17"/>
      <c r="GA181" s="17"/>
      <c r="GB181" s="17"/>
      <c r="GC181" s="17"/>
      <c r="GD181" s="17"/>
      <c r="GE181" s="17"/>
      <c r="GF181" s="17"/>
      <c r="GG181" s="17"/>
      <c r="GH181" s="17"/>
      <c r="GI181" s="17"/>
      <c r="GJ181" s="17"/>
      <c r="GK181" s="17"/>
      <c r="GL181" s="17"/>
      <c r="GM181" s="17"/>
      <c r="GN181" s="17"/>
      <c r="GO181" s="17"/>
      <c r="GP181" s="17"/>
      <c r="GQ181" s="17"/>
      <c r="GR181" s="17"/>
      <c r="GS181" s="17"/>
      <c r="GT181" s="17"/>
      <c r="GU181" s="17"/>
      <c r="GV181" s="17"/>
      <c r="GW181" s="17"/>
      <c r="GX181" s="17"/>
      <c r="GY181" s="17"/>
      <c r="GZ181" s="17"/>
      <c r="HA181" s="17"/>
      <c r="HB181" s="17"/>
      <c r="HC181" s="17"/>
      <c r="HD181" s="17"/>
      <c r="HE181" s="17"/>
      <c r="HF181" s="17"/>
      <c r="HG181" s="17"/>
      <c r="HH181" s="17"/>
      <c r="HI181" s="17"/>
      <c r="HJ181" s="17"/>
      <c r="HK181" s="17"/>
      <c r="HL181" s="17"/>
      <c r="HM181" s="17"/>
      <c r="HN181" s="17"/>
      <c r="HO181" s="17"/>
      <c r="HP181" s="17"/>
      <c r="HQ181" s="17"/>
      <c r="HR181" s="17"/>
      <c r="HS181" s="17"/>
      <c r="HT181" s="17"/>
      <c r="HU181" s="17"/>
      <c r="HV181" s="17"/>
    </row>
    <row r="182" spans="1:230" s="23" customFormat="1" ht="15" customHeight="1">
      <c r="A182" s="42"/>
      <c r="B182" s="17"/>
      <c r="C182" s="22"/>
      <c r="D182" s="22"/>
      <c r="E182" s="17"/>
      <c r="F182" s="17"/>
      <c r="G182" s="129" t="s">
        <v>563</v>
      </c>
      <c r="H182" s="17"/>
      <c r="I182" s="17"/>
      <c r="J182" s="17"/>
      <c r="K182" s="80"/>
      <c r="L182" s="17"/>
      <c r="M182" s="17"/>
      <c r="N182" s="150"/>
      <c r="O182" s="146"/>
      <c r="P182" s="148"/>
      <c r="Q182" s="22"/>
      <c r="R182" s="22"/>
      <c r="S182" s="22"/>
      <c r="T182" s="22"/>
      <c r="U182" s="22"/>
      <c r="V182" s="22"/>
      <c r="W182" s="22"/>
      <c r="X182" s="22"/>
      <c r="Y182" s="22"/>
      <c r="Z182" s="22"/>
      <c r="AA182" s="22"/>
      <c r="AB182" s="42"/>
      <c r="AC182" s="17"/>
      <c r="AD182" s="17"/>
      <c r="AE182" s="17"/>
      <c r="AF182" s="17"/>
      <c r="AG182" s="17"/>
      <c r="AH182" s="17"/>
      <c r="AI182" s="17"/>
      <c r="AJ182" s="17"/>
      <c r="AK182" s="17"/>
      <c r="AL182" s="17"/>
      <c r="AM182" s="17"/>
      <c r="AN182" s="17"/>
      <c r="AO182" s="17"/>
      <c r="AP182" s="17"/>
      <c r="AQ182" s="17"/>
      <c r="AR182" s="17"/>
      <c r="AS182" s="17"/>
      <c r="AT182" s="17"/>
      <c r="AU182" s="17"/>
      <c r="AV182" s="17"/>
      <c r="AW182" s="17"/>
      <c r="AX182" s="17"/>
      <c r="AY182" s="17"/>
      <c r="AZ182" s="17"/>
      <c r="BA182" s="17"/>
      <c r="BB182" s="17"/>
      <c r="BC182" s="17"/>
      <c r="BD182" s="17"/>
      <c r="BE182" s="17"/>
      <c r="BF182" s="17"/>
      <c r="BG182" s="17"/>
      <c r="BH182" s="17"/>
      <c r="BI182" s="17"/>
      <c r="BJ182" s="17"/>
      <c r="BK182" s="17"/>
      <c r="BL182" s="17"/>
      <c r="BM182" s="17"/>
      <c r="BN182" s="17"/>
      <c r="BO182" s="17"/>
      <c r="BP182" s="17"/>
      <c r="BQ182" s="17"/>
      <c r="BR182" s="17"/>
      <c r="BS182" s="17"/>
      <c r="BT182" s="17"/>
      <c r="BU182" s="17"/>
      <c r="BV182" s="17"/>
      <c r="BW182" s="17"/>
      <c r="BX182" s="17"/>
      <c r="BY182" s="17"/>
      <c r="BZ182" s="17"/>
      <c r="CA182" s="17"/>
      <c r="CB182" s="17"/>
      <c r="CC182" s="17"/>
      <c r="CD182" s="17"/>
      <c r="CE182" s="17"/>
      <c r="CF182" s="17"/>
      <c r="CG182" s="17"/>
      <c r="CH182" s="17"/>
      <c r="CI182" s="17"/>
      <c r="CJ182" s="17"/>
      <c r="CK182" s="17"/>
      <c r="CL182" s="17"/>
      <c r="CM182" s="17"/>
      <c r="CN182" s="17"/>
      <c r="CO182" s="17"/>
      <c r="CP182" s="17"/>
      <c r="CQ182" s="17"/>
      <c r="CR182" s="17"/>
      <c r="CS182" s="17"/>
      <c r="CT182" s="17"/>
      <c r="CU182" s="17"/>
      <c r="CV182" s="17"/>
      <c r="CW182" s="17"/>
      <c r="CX182" s="17"/>
      <c r="CY182" s="17"/>
      <c r="CZ182" s="17"/>
      <c r="DA182" s="17"/>
      <c r="DB182" s="17"/>
      <c r="DC182" s="17"/>
      <c r="DD182" s="17"/>
      <c r="DE182" s="17"/>
      <c r="DF182" s="17"/>
      <c r="DG182" s="17"/>
      <c r="DH182" s="17"/>
      <c r="DI182" s="17"/>
      <c r="DJ182" s="17"/>
      <c r="DK182" s="17"/>
      <c r="DL182" s="17"/>
      <c r="DM182" s="17"/>
      <c r="DN182" s="17"/>
      <c r="DO182" s="17"/>
      <c r="DP182" s="17"/>
      <c r="DQ182" s="17"/>
      <c r="DR182" s="17"/>
      <c r="DS182" s="17"/>
      <c r="DT182" s="17"/>
      <c r="DU182" s="17"/>
      <c r="DV182" s="17"/>
      <c r="DW182" s="17"/>
      <c r="DX182" s="17"/>
      <c r="DY182" s="17"/>
      <c r="DZ182" s="17"/>
      <c r="EA182" s="17"/>
      <c r="EB182" s="17"/>
      <c r="EC182" s="17"/>
      <c r="ED182" s="17"/>
      <c r="EE182" s="17"/>
      <c r="EF182" s="17"/>
      <c r="EG182" s="17"/>
      <c r="EH182" s="17"/>
      <c r="EI182" s="17"/>
      <c r="EJ182" s="17"/>
      <c r="EK182" s="17"/>
      <c r="EL182" s="17"/>
      <c r="EM182" s="17"/>
      <c r="EN182" s="17"/>
      <c r="EO182" s="17"/>
      <c r="EP182" s="17"/>
      <c r="EQ182" s="17"/>
      <c r="ER182" s="17"/>
      <c r="ES182" s="17"/>
      <c r="ET182" s="17"/>
      <c r="EU182" s="17"/>
      <c r="EV182" s="17"/>
      <c r="EW182" s="17"/>
      <c r="EX182" s="17"/>
      <c r="EY182" s="17"/>
      <c r="EZ182" s="17"/>
      <c r="FA182" s="17"/>
      <c r="FB182" s="17"/>
      <c r="FC182" s="17"/>
      <c r="FD182" s="17"/>
      <c r="FE182" s="17"/>
      <c r="FF182" s="17"/>
      <c r="FG182" s="17"/>
      <c r="FH182" s="17"/>
      <c r="FI182" s="17"/>
      <c r="FJ182" s="17"/>
      <c r="FK182" s="17"/>
      <c r="FL182" s="17"/>
      <c r="FM182" s="17"/>
      <c r="FN182" s="17"/>
      <c r="FO182" s="17"/>
      <c r="FP182" s="17"/>
      <c r="FQ182" s="17"/>
      <c r="FR182" s="17"/>
      <c r="FS182" s="17"/>
      <c r="FT182" s="17"/>
      <c r="FU182" s="17"/>
      <c r="FV182" s="17"/>
      <c r="FW182" s="17"/>
      <c r="FX182" s="17"/>
      <c r="FY182" s="17"/>
      <c r="FZ182" s="17"/>
      <c r="GA182" s="17"/>
      <c r="GB182" s="17"/>
      <c r="GC182" s="17"/>
      <c r="GD182" s="17"/>
      <c r="GE182" s="17"/>
      <c r="GF182" s="17"/>
      <c r="GG182" s="17"/>
      <c r="GH182" s="17"/>
      <c r="GI182" s="17"/>
      <c r="GJ182" s="17"/>
      <c r="GK182" s="17"/>
      <c r="GL182" s="17"/>
      <c r="GM182" s="17"/>
      <c r="GN182" s="17"/>
      <c r="GO182" s="17"/>
      <c r="GP182" s="17"/>
      <c r="GQ182" s="17"/>
      <c r="GR182" s="17"/>
      <c r="GS182" s="17"/>
      <c r="GT182" s="17"/>
      <c r="GU182" s="17"/>
      <c r="GV182" s="17"/>
      <c r="GW182" s="17"/>
      <c r="GX182" s="17"/>
      <c r="GY182" s="17"/>
      <c r="GZ182" s="17"/>
      <c r="HA182" s="17"/>
      <c r="HB182" s="17"/>
      <c r="HC182" s="17"/>
      <c r="HD182" s="17"/>
      <c r="HE182" s="17"/>
      <c r="HF182" s="17"/>
      <c r="HG182" s="17"/>
      <c r="HH182" s="17"/>
      <c r="HI182" s="17"/>
      <c r="HJ182" s="17"/>
      <c r="HK182" s="17"/>
      <c r="HL182" s="17"/>
      <c r="HM182" s="17"/>
      <c r="HN182" s="17"/>
      <c r="HO182" s="17"/>
      <c r="HP182" s="17"/>
      <c r="HQ182" s="17"/>
      <c r="HR182" s="17"/>
      <c r="HS182" s="17"/>
      <c r="HT182" s="17"/>
      <c r="HU182" s="17"/>
      <c r="HV182" s="17"/>
    </row>
    <row r="183" spans="1:230" s="23" customFormat="1" ht="15" customHeight="1">
      <c r="A183" s="42"/>
      <c r="B183" s="17"/>
      <c r="C183" s="22"/>
      <c r="D183" s="22"/>
      <c r="E183" s="17"/>
      <c r="F183" s="17"/>
      <c r="G183" s="17"/>
      <c r="H183" s="17"/>
      <c r="I183" s="17"/>
      <c r="J183" s="17"/>
      <c r="K183" s="17"/>
      <c r="L183" s="17"/>
      <c r="M183" s="17"/>
      <c r="N183" s="22"/>
      <c r="O183" s="22"/>
      <c r="P183" s="22"/>
      <c r="Q183" s="22"/>
      <c r="R183" s="22"/>
      <c r="S183" s="22"/>
      <c r="T183" s="22"/>
      <c r="U183" s="22"/>
      <c r="V183" s="22"/>
      <c r="W183" s="22"/>
      <c r="X183" s="22"/>
      <c r="Y183" s="22"/>
      <c r="Z183" s="22"/>
      <c r="AA183" s="22"/>
      <c r="AB183" s="42"/>
      <c r="AC183" s="17"/>
      <c r="AD183" s="17"/>
      <c r="AE183" s="17"/>
      <c r="AF183" s="17"/>
      <c r="AG183" s="17"/>
      <c r="AH183" s="17"/>
      <c r="AI183" s="17"/>
      <c r="AJ183" s="17"/>
      <c r="AK183" s="17"/>
      <c r="AL183" s="17"/>
      <c r="AM183" s="17"/>
      <c r="AN183" s="17"/>
      <c r="AO183" s="17"/>
      <c r="AP183" s="17"/>
      <c r="AQ183" s="17"/>
      <c r="AR183" s="17"/>
      <c r="AS183" s="17"/>
      <c r="AT183" s="17"/>
      <c r="AU183" s="17"/>
      <c r="AV183" s="17"/>
      <c r="AW183" s="17"/>
      <c r="AX183" s="17"/>
      <c r="AY183" s="17"/>
      <c r="AZ183" s="17"/>
      <c r="BA183" s="17"/>
      <c r="BB183" s="17"/>
      <c r="BC183" s="17"/>
      <c r="BD183" s="17"/>
      <c r="BE183" s="17"/>
      <c r="BF183" s="17"/>
      <c r="BG183" s="17"/>
      <c r="BH183" s="17"/>
      <c r="BI183" s="17"/>
      <c r="BJ183" s="17"/>
      <c r="BK183" s="17"/>
      <c r="BL183" s="17"/>
      <c r="BM183" s="17"/>
      <c r="BN183" s="17"/>
      <c r="BO183" s="17"/>
      <c r="BP183" s="17"/>
      <c r="BQ183" s="17"/>
      <c r="BR183" s="17"/>
      <c r="BS183" s="17"/>
      <c r="BT183" s="17"/>
      <c r="BU183" s="17"/>
      <c r="BV183" s="17"/>
      <c r="BW183" s="17"/>
      <c r="BX183" s="17"/>
      <c r="BY183" s="17"/>
      <c r="BZ183" s="17"/>
      <c r="CA183" s="17"/>
      <c r="CB183" s="17"/>
      <c r="CC183" s="17"/>
      <c r="CD183" s="17"/>
      <c r="CE183" s="17"/>
      <c r="CF183" s="17"/>
      <c r="CG183" s="17"/>
      <c r="CH183" s="17"/>
      <c r="CI183" s="17"/>
      <c r="CJ183" s="17"/>
      <c r="CK183" s="17"/>
      <c r="CL183" s="17"/>
      <c r="CM183" s="17"/>
      <c r="CN183" s="17"/>
      <c r="CO183" s="17"/>
      <c r="CP183" s="17"/>
      <c r="CQ183" s="17"/>
      <c r="CR183" s="17"/>
      <c r="CS183" s="17"/>
      <c r="CT183" s="17"/>
      <c r="CU183" s="17"/>
      <c r="CV183" s="17"/>
      <c r="CW183" s="17"/>
      <c r="CX183" s="17"/>
      <c r="CY183" s="17"/>
      <c r="CZ183" s="17"/>
      <c r="DA183" s="17"/>
      <c r="DB183" s="17"/>
      <c r="DC183" s="17"/>
      <c r="DD183" s="17"/>
      <c r="DE183" s="17"/>
      <c r="DF183" s="17"/>
      <c r="DG183" s="17"/>
      <c r="DH183" s="17"/>
      <c r="DI183" s="17"/>
      <c r="DJ183" s="17"/>
      <c r="DK183" s="17"/>
      <c r="DL183" s="17"/>
      <c r="DM183" s="17"/>
      <c r="DN183" s="17"/>
      <c r="DO183" s="17"/>
      <c r="DP183" s="17"/>
      <c r="DQ183" s="17"/>
      <c r="DR183" s="17"/>
      <c r="DS183" s="17"/>
      <c r="DT183" s="17"/>
      <c r="DU183" s="17"/>
      <c r="DV183" s="17"/>
      <c r="DW183" s="17"/>
      <c r="DX183" s="17"/>
      <c r="DY183" s="17"/>
      <c r="DZ183" s="17"/>
      <c r="EA183" s="17"/>
      <c r="EB183" s="17"/>
      <c r="EC183" s="17"/>
      <c r="ED183" s="17"/>
      <c r="EE183" s="17"/>
      <c r="EF183" s="17"/>
      <c r="EG183" s="17"/>
      <c r="EH183" s="17"/>
      <c r="EI183" s="17"/>
      <c r="EJ183" s="17"/>
      <c r="EK183" s="17"/>
      <c r="EL183" s="17"/>
      <c r="EM183" s="17"/>
      <c r="EN183" s="17"/>
      <c r="EO183" s="17"/>
      <c r="EP183" s="17"/>
      <c r="EQ183" s="17"/>
      <c r="ER183" s="17"/>
      <c r="ES183" s="17"/>
      <c r="ET183" s="17"/>
      <c r="EU183" s="17"/>
      <c r="EV183" s="17"/>
      <c r="EW183" s="17"/>
      <c r="EX183" s="17"/>
      <c r="EY183" s="17"/>
      <c r="EZ183" s="17"/>
      <c r="FA183" s="17"/>
      <c r="FB183" s="17"/>
      <c r="FC183" s="17"/>
      <c r="FD183" s="17"/>
      <c r="FE183" s="17"/>
      <c r="FF183" s="17"/>
      <c r="FG183" s="17"/>
      <c r="FH183" s="17"/>
      <c r="FI183" s="17"/>
      <c r="FJ183" s="17"/>
      <c r="FK183" s="17"/>
      <c r="FL183" s="17"/>
      <c r="FM183" s="17"/>
      <c r="FN183" s="17"/>
      <c r="FO183" s="17"/>
      <c r="FP183" s="17"/>
      <c r="FQ183" s="17"/>
      <c r="FR183" s="17"/>
      <c r="FS183" s="17"/>
      <c r="FT183" s="17"/>
      <c r="FU183" s="17"/>
      <c r="FV183" s="17"/>
      <c r="FW183" s="17"/>
      <c r="FX183" s="17"/>
      <c r="FY183" s="17"/>
      <c r="FZ183" s="17"/>
      <c r="GA183" s="17"/>
      <c r="GB183" s="17"/>
      <c r="GC183" s="17"/>
      <c r="GD183" s="17"/>
      <c r="GE183" s="17"/>
      <c r="GF183" s="17"/>
      <c r="GG183" s="17"/>
      <c r="GH183" s="17"/>
      <c r="GI183" s="17"/>
      <c r="GJ183" s="17"/>
      <c r="GK183" s="17"/>
      <c r="GL183" s="17"/>
      <c r="GM183" s="17"/>
      <c r="GN183" s="17"/>
      <c r="GO183" s="17"/>
      <c r="GP183" s="17"/>
      <c r="GQ183" s="17"/>
      <c r="GR183" s="17"/>
      <c r="GS183" s="17"/>
      <c r="GT183" s="17"/>
      <c r="GU183" s="17"/>
      <c r="GV183" s="17"/>
      <c r="GW183" s="17"/>
      <c r="GX183" s="17"/>
      <c r="GY183" s="17"/>
      <c r="GZ183" s="17"/>
      <c r="HA183" s="17"/>
      <c r="HB183" s="17"/>
      <c r="HC183" s="17"/>
      <c r="HD183" s="17"/>
      <c r="HE183" s="17"/>
      <c r="HF183" s="17"/>
      <c r="HG183" s="17"/>
      <c r="HH183" s="17"/>
      <c r="HI183" s="17"/>
      <c r="HJ183" s="17"/>
      <c r="HK183" s="17"/>
      <c r="HL183" s="17"/>
      <c r="HM183" s="17"/>
      <c r="HN183" s="17"/>
      <c r="HO183" s="17"/>
      <c r="HP183" s="17"/>
      <c r="HQ183" s="17"/>
      <c r="HR183" s="17"/>
      <c r="HS183" s="17"/>
      <c r="HT183" s="17"/>
      <c r="HU183" s="17"/>
      <c r="HV183" s="17"/>
    </row>
    <row r="184" spans="1:230" s="23" customFormat="1" ht="15" customHeight="1">
      <c r="A184" s="42"/>
      <c r="B184" s="17"/>
      <c r="C184" s="22"/>
      <c r="D184" s="22"/>
      <c r="E184" s="17"/>
      <c r="F184" s="17"/>
      <c r="G184" s="278" t="s">
        <v>562</v>
      </c>
      <c r="H184" s="278"/>
      <c r="I184" s="278"/>
      <c r="J184" s="279" t="str">
        <f>Obliczenia3!B130</f>
        <v>Vitoclima 200-S model 2,7</v>
      </c>
      <c r="K184" s="279"/>
      <c r="L184" s="279"/>
      <c r="M184" s="279"/>
      <c r="N184" s="279"/>
      <c r="O184" s="279"/>
      <c r="P184" s="22"/>
      <c r="Q184" s="22"/>
      <c r="R184" s="22"/>
      <c r="S184" s="22"/>
      <c r="T184" s="22"/>
      <c r="U184" s="22"/>
      <c r="V184" s="22"/>
      <c r="W184" s="22"/>
      <c r="X184" s="22"/>
      <c r="Y184" s="22"/>
      <c r="Z184" s="22"/>
      <c r="AA184" s="22"/>
      <c r="AB184" s="42"/>
      <c r="AC184" s="17"/>
      <c r="AD184" s="17"/>
      <c r="AE184" s="17"/>
      <c r="AF184" s="17"/>
      <c r="AG184" s="17"/>
      <c r="AH184" s="17"/>
      <c r="AI184" s="17"/>
      <c r="AJ184" s="17"/>
      <c r="AK184" s="17"/>
      <c r="AL184" s="17"/>
      <c r="AM184" s="17"/>
      <c r="AN184" s="17"/>
      <c r="AO184" s="17"/>
      <c r="AP184" s="17"/>
      <c r="AQ184" s="17"/>
      <c r="AR184" s="17"/>
      <c r="AS184" s="17"/>
      <c r="AT184" s="17"/>
      <c r="AU184" s="17"/>
      <c r="AV184" s="17"/>
      <c r="AW184" s="17"/>
      <c r="AX184" s="17"/>
      <c r="AY184" s="17"/>
      <c r="AZ184" s="17"/>
      <c r="BA184" s="17"/>
      <c r="BB184" s="17"/>
      <c r="BC184" s="17"/>
      <c r="BD184" s="17"/>
      <c r="BE184" s="17"/>
      <c r="BF184" s="17"/>
      <c r="BG184" s="17"/>
      <c r="BH184" s="17"/>
      <c r="BI184" s="17"/>
      <c r="BJ184" s="17"/>
      <c r="BK184" s="17"/>
      <c r="BL184" s="17"/>
      <c r="BM184" s="17"/>
      <c r="BN184" s="17"/>
      <c r="BO184" s="17"/>
      <c r="BP184" s="17"/>
      <c r="BQ184" s="17"/>
      <c r="BR184" s="17"/>
      <c r="BS184" s="17"/>
      <c r="BT184" s="17"/>
      <c r="BU184" s="17"/>
      <c r="BV184" s="17"/>
      <c r="BW184" s="17"/>
      <c r="BX184" s="17"/>
      <c r="BY184" s="17"/>
      <c r="BZ184" s="17"/>
      <c r="CA184" s="17"/>
      <c r="CB184" s="17"/>
      <c r="CC184" s="17"/>
      <c r="CD184" s="17"/>
      <c r="CE184" s="17"/>
      <c r="CF184" s="17"/>
      <c r="CG184" s="17"/>
      <c r="CH184" s="17"/>
      <c r="CI184" s="17"/>
      <c r="CJ184" s="17"/>
      <c r="CK184" s="17"/>
      <c r="CL184" s="17"/>
      <c r="CM184" s="17"/>
      <c r="CN184" s="17"/>
      <c r="CO184" s="17"/>
      <c r="CP184" s="17"/>
      <c r="CQ184" s="17"/>
      <c r="CR184" s="17"/>
      <c r="CS184" s="17"/>
      <c r="CT184" s="17"/>
      <c r="CU184" s="17"/>
      <c r="CV184" s="17"/>
      <c r="CW184" s="17"/>
      <c r="CX184" s="17"/>
      <c r="CY184" s="17"/>
      <c r="CZ184" s="17"/>
      <c r="DA184" s="17"/>
      <c r="DB184" s="17"/>
      <c r="DC184" s="17"/>
      <c r="DD184" s="17"/>
      <c r="DE184" s="17"/>
      <c r="DF184" s="17"/>
      <c r="DG184" s="17"/>
      <c r="DH184" s="17"/>
      <c r="DI184" s="17"/>
      <c r="DJ184" s="17"/>
      <c r="DK184" s="17"/>
      <c r="DL184" s="17"/>
      <c r="DM184" s="17"/>
      <c r="DN184" s="17"/>
      <c r="DO184" s="17"/>
      <c r="DP184" s="17"/>
      <c r="DQ184" s="17"/>
      <c r="DR184" s="17"/>
      <c r="DS184" s="17"/>
      <c r="DT184" s="17"/>
      <c r="DU184" s="17"/>
      <c r="DV184" s="17"/>
      <c r="DW184" s="17"/>
      <c r="DX184" s="17"/>
      <c r="DY184" s="17"/>
      <c r="DZ184" s="17"/>
      <c r="EA184" s="17"/>
      <c r="EB184" s="17"/>
      <c r="EC184" s="17"/>
      <c r="ED184" s="17"/>
      <c r="EE184" s="17"/>
      <c r="EF184" s="17"/>
      <c r="EG184" s="17"/>
      <c r="EH184" s="17"/>
      <c r="EI184" s="17"/>
      <c r="EJ184" s="17"/>
      <c r="EK184" s="17"/>
      <c r="EL184" s="17"/>
      <c r="EM184" s="17"/>
      <c r="EN184" s="17"/>
      <c r="EO184" s="17"/>
      <c r="EP184" s="17"/>
      <c r="EQ184" s="17"/>
      <c r="ER184" s="17"/>
      <c r="ES184" s="17"/>
      <c r="ET184" s="17"/>
      <c r="EU184" s="17"/>
      <c r="EV184" s="17"/>
      <c r="EW184" s="17"/>
      <c r="EX184" s="17"/>
      <c r="EY184" s="17"/>
      <c r="EZ184" s="17"/>
      <c r="FA184" s="17"/>
      <c r="FB184" s="17"/>
      <c r="FC184" s="17"/>
      <c r="FD184" s="17"/>
      <c r="FE184" s="17"/>
      <c r="FF184" s="17"/>
      <c r="FG184" s="17"/>
      <c r="FH184" s="17"/>
      <c r="FI184" s="17"/>
      <c r="FJ184" s="17"/>
      <c r="FK184" s="17"/>
      <c r="FL184" s="17"/>
      <c r="FM184" s="17"/>
      <c r="FN184" s="17"/>
      <c r="FO184" s="17"/>
      <c r="FP184" s="17"/>
      <c r="FQ184" s="17"/>
      <c r="FR184" s="17"/>
      <c r="FS184" s="17"/>
      <c r="FT184" s="17"/>
      <c r="FU184" s="17"/>
      <c r="FV184" s="17"/>
      <c r="FW184" s="17"/>
      <c r="FX184" s="17"/>
      <c r="FY184" s="17"/>
      <c r="FZ184" s="17"/>
      <c r="GA184" s="17"/>
      <c r="GB184" s="17"/>
      <c r="GC184" s="17"/>
      <c r="GD184" s="17"/>
      <c r="GE184" s="17"/>
      <c r="GF184" s="17"/>
      <c r="GG184" s="17"/>
      <c r="GH184" s="17"/>
      <c r="GI184" s="17"/>
      <c r="GJ184" s="17"/>
      <c r="GK184" s="17"/>
      <c r="GL184" s="17"/>
      <c r="GM184" s="17"/>
      <c r="GN184" s="17"/>
      <c r="GO184" s="17"/>
      <c r="GP184" s="17"/>
      <c r="GQ184" s="17"/>
      <c r="GR184" s="17"/>
      <c r="GS184" s="17"/>
      <c r="GT184" s="17"/>
      <c r="GU184" s="17"/>
      <c r="GV184" s="17"/>
      <c r="GW184" s="17"/>
      <c r="GX184" s="17"/>
      <c r="GY184" s="17"/>
      <c r="GZ184" s="17"/>
      <c r="HA184" s="17"/>
      <c r="HB184" s="17"/>
      <c r="HC184" s="17"/>
      <c r="HD184" s="17"/>
      <c r="HE184" s="17"/>
      <c r="HF184" s="17"/>
      <c r="HG184" s="17"/>
      <c r="HH184" s="17"/>
      <c r="HI184" s="17"/>
      <c r="HJ184" s="17"/>
      <c r="HK184" s="17"/>
      <c r="HL184" s="17"/>
      <c r="HM184" s="17"/>
      <c r="HN184" s="17"/>
      <c r="HO184" s="17"/>
      <c r="HP184" s="17"/>
      <c r="HQ184" s="17"/>
      <c r="HR184" s="17"/>
      <c r="HS184" s="17"/>
      <c r="HT184" s="17"/>
      <c r="HU184" s="17"/>
      <c r="HV184" s="17"/>
    </row>
    <row r="185" spans="1:230" s="23" customFormat="1" ht="15" customHeight="1">
      <c r="A185" s="42"/>
      <c r="B185" s="17"/>
      <c r="C185" s="22"/>
      <c r="D185" s="22"/>
      <c r="E185" s="17"/>
      <c r="F185" s="17"/>
      <c r="G185" s="278"/>
      <c r="H185" s="278"/>
      <c r="I185" s="278"/>
      <c r="J185" s="279"/>
      <c r="K185" s="279"/>
      <c r="L185" s="279"/>
      <c r="M185" s="279"/>
      <c r="N185" s="279"/>
      <c r="O185" s="279"/>
      <c r="P185" s="165"/>
      <c r="Q185" s="282"/>
      <c r="R185" s="22"/>
      <c r="S185" s="22"/>
      <c r="T185" s="100" t="s">
        <v>566</v>
      </c>
      <c r="U185" s="22"/>
      <c r="V185" s="22"/>
      <c r="W185" s="22"/>
      <c r="X185" s="22"/>
      <c r="Y185" s="22"/>
      <c r="Z185" s="22"/>
      <c r="AA185" s="22"/>
      <c r="AB185" s="42"/>
      <c r="AC185" s="17"/>
      <c r="AD185"/>
      <c r="AE185" s="17"/>
      <c r="AF185" s="17"/>
      <c r="AG185" s="17"/>
      <c r="AH185" s="17"/>
      <c r="AI185" s="17"/>
      <c r="AJ185" s="17"/>
      <c r="AK185" s="17"/>
      <c r="AL185" s="17"/>
      <c r="AM185" s="17"/>
      <c r="AN185" s="17"/>
      <c r="AO185" s="17"/>
      <c r="AP185" s="17"/>
      <c r="AQ185" s="17"/>
      <c r="AR185" s="17"/>
      <c r="AS185" s="17"/>
      <c r="AT185" s="17"/>
      <c r="AU185" s="17"/>
      <c r="AV185" s="17"/>
      <c r="AW185" s="17"/>
      <c r="AX185" s="17"/>
      <c r="AY185" s="17"/>
      <c r="AZ185" s="17"/>
      <c r="BA185" s="17"/>
      <c r="BB185" s="17"/>
      <c r="BC185" s="17"/>
      <c r="BD185" s="17"/>
      <c r="BE185" s="17"/>
      <c r="BF185" s="17"/>
      <c r="BG185" s="17"/>
      <c r="BH185" s="17"/>
      <c r="BI185" s="17"/>
      <c r="BJ185" s="17"/>
      <c r="BK185" s="17"/>
      <c r="BL185" s="17"/>
      <c r="BM185" s="17"/>
      <c r="BN185" s="17"/>
      <c r="BO185" s="17"/>
      <c r="BP185" s="17"/>
      <c r="BQ185" s="17"/>
      <c r="BR185" s="17"/>
      <c r="BS185" s="17"/>
      <c r="BT185" s="17"/>
      <c r="BU185" s="17"/>
      <c r="BV185" s="17"/>
      <c r="BW185" s="17"/>
      <c r="BX185" s="17"/>
      <c r="BY185" s="17"/>
      <c r="BZ185" s="17"/>
      <c r="CA185" s="17"/>
      <c r="CB185" s="17"/>
      <c r="CC185" s="17"/>
      <c r="CD185" s="17"/>
      <c r="CE185" s="17"/>
      <c r="CF185" s="17"/>
      <c r="CG185" s="17"/>
      <c r="CH185" s="17"/>
      <c r="CI185" s="17"/>
      <c r="CJ185" s="17"/>
      <c r="CK185" s="17"/>
      <c r="CL185" s="17"/>
      <c r="CM185" s="17"/>
      <c r="CN185" s="17"/>
      <c r="CO185" s="17"/>
      <c r="CP185" s="17"/>
      <c r="CQ185" s="17"/>
      <c r="CR185" s="17"/>
      <c r="CS185" s="17"/>
      <c r="CT185" s="17"/>
      <c r="CU185" s="17"/>
      <c r="CV185" s="17"/>
      <c r="CW185" s="17"/>
      <c r="CX185" s="17"/>
      <c r="CY185" s="17"/>
      <c r="CZ185" s="17"/>
      <c r="DA185" s="17"/>
      <c r="DB185" s="17"/>
      <c r="DC185" s="17"/>
      <c r="DD185" s="17"/>
      <c r="DE185" s="17"/>
      <c r="DF185" s="17"/>
      <c r="DG185" s="17"/>
      <c r="DH185" s="17"/>
      <c r="DI185" s="17"/>
      <c r="DJ185" s="17"/>
      <c r="DK185" s="17"/>
      <c r="DL185" s="17"/>
      <c r="DM185" s="17"/>
      <c r="DN185" s="17"/>
      <c r="DO185" s="17"/>
      <c r="DP185" s="17"/>
      <c r="DQ185" s="17"/>
      <c r="DR185" s="17"/>
      <c r="DS185" s="17"/>
      <c r="DT185" s="17"/>
      <c r="DU185" s="17"/>
      <c r="DV185" s="17"/>
      <c r="DW185" s="17"/>
      <c r="DX185" s="17"/>
      <c r="DY185" s="17"/>
      <c r="DZ185" s="17"/>
      <c r="EA185" s="17"/>
      <c r="EB185" s="17"/>
      <c r="EC185" s="17"/>
      <c r="ED185" s="17"/>
      <c r="EE185" s="17"/>
      <c r="EF185" s="17"/>
      <c r="EG185" s="17"/>
      <c r="EH185" s="17"/>
      <c r="EI185" s="17"/>
      <c r="EJ185" s="17"/>
      <c r="EK185" s="17"/>
      <c r="EL185" s="17"/>
      <c r="EM185" s="17"/>
      <c r="EN185" s="17"/>
      <c r="EO185" s="17"/>
      <c r="EP185" s="17"/>
      <c r="EQ185" s="17"/>
      <c r="ER185" s="17"/>
      <c r="ES185" s="17"/>
      <c r="ET185" s="17"/>
      <c r="EU185" s="17"/>
      <c r="EV185" s="17"/>
      <c r="EW185" s="17"/>
      <c r="EX185" s="17"/>
      <c r="EY185" s="17"/>
      <c r="EZ185" s="17"/>
      <c r="FA185" s="17"/>
      <c r="FB185" s="17"/>
      <c r="FC185" s="17"/>
      <c r="FD185" s="17"/>
      <c r="FE185" s="17"/>
      <c r="FF185" s="17"/>
      <c r="FG185" s="17"/>
      <c r="FH185" s="17"/>
      <c r="FI185" s="17"/>
      <c r="FJ185" s="17"/>
      <c r="FK185" s="17"/>
      <c r="FL185" s="17"/>
      <c r="FM185" s="17"/>
      <c r="FN185" s="17"/>
      <c r="FO185" s="17"/>
      <c r="FP185" s="17"/>
      <c r="FQ185" s="17"/>
      <c r="FR185" s="17"/>
      <c r="FS185" s="17"/>
      <c r="FT185" s="17"/>
      <c r="FU185" s="17"/>
      <c r="FV185" s="17"/>
      <c r="FW185" s="17"/>
      <c r="FX185" s="17"/>
      <c r="FY185" s="17"/>
      <c r="FZ185" s="17"/>
      <c r="GA185" s="17"/>
      <c r="GB185" s="17"/>
      <c r="GC185" s="17"/>
      <c r="GD185" s="17"/>
      <c r="GE185" s="17"/>
      <c r="GF185" s="17"/>
      <c r="GG185" s="17"/>
      <c r="GH185" s="17"/>
      <c r="GI185" s="17"/>
      <c r="GJ185" s="17"/>
      <c r="GK185" s="17"/>
      <c r="GL185" s="17"/>
      <c r="GM185" s="17"/>
      <c r="GN185" s="17"/>
      <c r="GO185" s="17"/>
      <c r="GP185" s="17"/>
      <c r="GQ185" s="17"/>
      <c r="GR185" s="17"/>
      <c r="GS185" s="17"/>
      <c r="GT185" s="17"/>
      <c r="GU185" s="17"/>
      <c r="GV185" s="17"/>
      <c r="GW185" s="17"/>
      <c r="GX185" s="17"/>
      <c r="GY185" s="17"/>
      <c r="GZ185" s="17"/>
      <c r="HA185" s="17"/>
      <c r="HB185" s="17"/>
      <c r="HC185" s="17"/>
      <c r="HD185" s="17"/>
      <c r="HE185" s="17"/>
      <c r="HF185" s="17"/>
      <c r="HG185" s="17"/>
      <c r="HH185" s="17"/>
      <c r="HI185" s="17"/>
      <c r="HJ185" s="17"/>
      <c r="HK185" s="17"/>
      <c r="HL185" s="17"/>
      <c r="HM185" s="17"/>
      <c r="HN185" s="17"/>
      <c r="HO185" s="17"/>
      <c r="HP185" s="17"/>
      <c r="HQ185" s="17"/>
      <c r="HR185" s="17"/>
      <c r="HS185" s="17"/>
      <c r="HT185" s="17"/>
      <c r="HU185" s="17"/>
      <c r="HV185" s="17"/>
    </row>
    <row r="186" spans="1:230" s="23" customFormat="1" ht="15" customHeight="1">
      <c r="A186" s="42"/>
      <c r="B186" s="17"/>
      <c r="C186" s="22"/>
      <c r="D186" s="22"/>
      <c r="E186" s="17"/>
      <c r="F186" s="17"/>
      <c r="G186" s="57" t="s">
        <v>561</v>
      </c>
      <c r="H186" s="160"/>
      <c r="I186" s="160"/>
      <c r="J186" s="165"/>
      <c r="K186" s="165"/>
      <c r="L186" s="283" t="str">
        <f>Obliczenia3!B132&amp;" / "&amp;Obliczenia3!B133&amp;" / "&amp;Obliczenia3!B134</f>
        <v>450 / 3150 / 3500</v>
      </c>
      <c r="M186" s="283"/>
      <c r="N186" s="283"/>
      <c r="O186" s="283"/>
      <c r="P186" s="162" t="s">
        <v>17</v>
      </c>
      <c r="Q186" s="282"/>
      <c r="R186" s="22"/>
      <c r="S186" s="22"/>
      <c r="T186" s="22"/>
      <c r="U186" s="22"/>
      <c r="V186" s="22"/>
      <c r="W186" s="22"/>
      <c r="X186" s="22"/>
      <c r="Y186" s="22"/>
      <c r="Z186" s="22"/>
      <c r="AA186" s="22"/>
      <c r="AB186" s="42"/>
      <c r="AC186" s="17"/>
      <c r="AD186" s="17"/>
      <c r="AE186" s="17"/>
      <c r="AF186" s="17"/>
      <c r="AG186" s="17"/>
      <c r="AH186" s="17"/>
      <c r="AI186" s="17"/>
      <c r="AJ186" s="17"/>
      <c r="AK186" s="17"/>
      <c r="AL186" s="17"/>
      <c r="AM186" s="17"/>
      <c r="AN186" s="17"/>
      <c r="AO186" s="17"/>
      <c r="AP186" s="17"/>
      <c r="AQ186" s="17"/>
      <c r="AR186" s="17"/>
      <c r="AS186" s="17"/>
      <c r="AT186" s="17"/>
      <c r="AU186" s="17"/>
      <c r="AV186" s="17"/>
      <c r="AW186" s="17"/>
      <c r="AX186" s="17"/>
      <c r="AY186" s="17"/>
      <c r="AZ186" s="17"/>
      <c r="BA186" s="17"/>
      <c r="BB186" s="17"/>
      <c r="BC186" s="17"/>
      <c r="BD186" s="17"/>
      <c r="BE186" s="17"/>
      <c r="BF186" s="17"/>
      <c r="BG186" s="17"/>
      <c r="BH186" s="17"/>
      <c r="BI186" s="17"/>
      <c r="BJ186" s="17"/>
      <c r="BK186" s="17"/>
      <c r="BL186" s="17"/>
      <c r="BM186" s="17"/>
      <c r="BN186" s="17"/>
      <c r="BO186" s="17"/>
      <c r="BP186" s="17"/>
      <c r="BQ186" s="17"/>
      <c r="BR186" s="17"/>
      <c r="BS186" s="17"/>
      <c r="BT186" s="17"/>
      <c r="BU186" s="17"/>
      <c r="BV186" s="17"/>
      <c r="BW186" s="17"/>
      <c r="BX186" s="17"/>
      <c r="BY186" s="17"/>
      <c r="BZ186" s="17"/>
      <c r="CA186" s="17"/>
      <c r="CB186" s="17"/>
      <c r="CC186" s="17"/>
      <c r="CD186" s="17"/>
      <c r="CE186" s="17"/>
      <c r="CF186" s="17"/>
      <c r="CG186" s="17"/>
      <c r="CH186" s="17"/>
      <c r="CI186" s="17"/>
      <c r="CJ186" s="17"/>
      <c r="CK186" s="17"/>
      <c r="CL186" s="17"/>
      <c r="CM186" s="17"/>
      <c r="CN186" s="17"/>
      <c r="CO186" s="17"/>
      <c r="CP186" s="17"/>
      <c r="CQ186" s="17"/>
      <c r="CR186" s="17"/>
      <c r="CS186" s="17"/>
      <c r="CT186" s="17"/>
      <c r="CU186" s="17"/>
      <c r="CV186" s="17"/>
      <c r="CW186" s="17"/>
      <c r="CX186" s="17"/>
      <c r="CY186" s="17"/>
      <c r="CZ186" s="17"/>
      <c r="DA186" s="17"/>
      <c r="DB186" s="17"/>
      <c r="DC186" s="17"/>
      <c r="DD186" s="17"/>
      <c r="DE186" s="17"/>
      <c r="DF186" s="17"/>
      <c r="DG186" s="17"/>
      <c r="DH186" s="17"/>
      <c r="DI186" s="17"/>
      <c r="DJ186" s="17"/>
      <c r="DK186" s="17"/>
      <c r="DL186" s="17"/>
      <c r="DM186" s="17"/>
      <c r="DN186" s="17"/>
      <c r="DO186" s="17"/>
      <c r="DP186" s="17"/>
      <c r="DQ186" s="17"/>
      <c r="DR186" s="17"/>
      <c r="DS186" s="17"/>
      <c r="DT186" s="17"/>
      <c r="DU186" s="17"/>
      <c r="DV186" s="17"/>
      <c r="DW186" s="17"/>
      <c r="DX186" s="17"/>
      <c r="DY186" s="17"/>
      <c r="DZ186" s="17"/>
      <c r="EA186" s="17"/>
      <c r="EB186" s="17"/>
      <c r="EC186" s="17"/>
      <c r="ED186" s="17"/>
      <c r="EE186" s="17"/>
      <c r="EF186" s="17"/>
      <c r="EG186" s="17"/>
      <c r="EH186" s="17"/>
      <c r="EI186" s="17"/>
      <c r="EJ186" s="17"/>
      <c r="EK186" s="17"/>
      <c r="EL186" s="17"/>
      <c r="EM186" s="17"/>
      <c r="EN186" s="17"/>
      <c r="EO186" s="17"/>
      <c r="EP186" s="17"/>
      <c r="EQ186" s="17"/>
      <c r="ER186" s="17"/>
      <c r="ES186" s="17"/>
      <c r="ET186" s="17"/>
      <c r="EU186" s="17"/>
      <c r="EV186" s="17"/>
      <c r="EW186" s="17"/>
      <c r="EX186" s="17"/>
      <c r="EY186" s="17"/>
      <c r="EZ186" s="17"/>
      <c r="FA186" s="17"/>
      <c r="FB186" s="17"/>
      <c r="FC186" s="17"/>
      <c r="FD186" s="17"/>
      <c r="FE186" s="17"/>
      <c r="FF186" s="17"/>
      <c r="FG186" s="17"/>
      <c r="FH186" s="17"/>
      <c r="FI186" s="17"/>
      <c r="FJ186" s="17"/>
      <c r="FK186" s="17"/>
      <c r="FL186" s="17"/>
      <c r="FM186" s="17"/>
      <c r="FN186" s="17"/>
      <c r="FO186" s="17"/>
      <c r="FP186" s="17"/>
      <c r="FQ186" s="17"/>
      <c r="FR186" s="17"/>
      <c r="FS186" s="17"/>
      <c r="FT186" s="17"/>
      <c r="FU186" s="17"/>
      <c r="FV186" s="17"/>
      <c r="FW186" s="17"/>
      <c r="FX186" s="17"/>
      <c r="FY186" s="17"/>
      <c r="FZ186" s="17"/>
      <c r="GA186" s="17"/>
      <c r="GB186" s="17"/>
      <c r="GC186" s="17"/>
      <c r="GD186" s="17"/>
      <c r="GE186" s="17"/>
      <c r="GF186" s="17"/>
      <c r="GG186" s="17"/>
      <c r="GH186" s="17"/>
      <c r="GI186" s="17"/>
      <c r="GJ186" s="17"/>
      <c r="GK186" s="17"/>
      <c r="GL186" s="17"/>
      <c r="GM186" s="17"/>
      <c r="GN186" s="17"/>
      <c r="GO186" s="17"/>
      <c r="GP186" s="17"/>
      <c r="GQ186" s="17"/>
      <c r="GR186" s="17"/>
      <c r="GS186" s="17"/>
      <c r="GT186" s="17"/>
      <c r="GU186" s="17"/>
      <c r="GV186" s="17"/>
      <c r="GW186" s="17"/>
      <c r="GX186" s="17"/>
      <c r="GY186" s="17"/>
      <c r="GZ186" s="17"/>
      <c r="HA186" s="17"/>
      <c r="HB186" s="17"/>
      <c r="HC186" s="17"/>
      <c r="HD186" s="17"/>
      <c r="HE186" s="17"/>
      <c r="HF186" s="17"/>
      <c r="HG186" s="17"/>
      <c r="HH186" s="17"/>
      <c r="HI186" s="17"/>
      <c r="HJ186" s="17"/>
      <c r="HK186" s="17"/>
      <c r="HL186" s="17"/>
      <c r="HM186" s="17"/>
      <c r="HN186" s="17"/>
      <c r="HO186" s="17"/>
      <c r="HP186" s="17"/>
      <c r="HQ186" s="17"/>
      <c r="HR186" s="17"/>
      <c r="HS186" s="17"/>
      <c r="HT186" s="17"/>
      <c r="HU186" s="17"/>
      <c r="HV186" s="17"/>
    </row>
    <row r="187" spans="1:230" s="23" customFormat="1" ht="15" customHeight="1">
      <c r="A187" s="42"/>
      <c r="B187" s="17"/>
      <c r="C187" s="22"/>
      <c r="D187" s="22"/>
      <c r="E187" s="17"/>
      <c r="F187" s="17"/>
      <c r="G187" s="57" t="s">
        <v>564</v>
      </c>
      <c r="H187" s="17"/>
      <c r="I187" s="17"/>
      <c r="J187" s="17"/>
      <c r="K187" s="80"/>
      <c r="L187" s="17"/>
      <c r="M187" s="17"/>
      <c r="N187" s="17"/>
      <c r="O187" s="163" t="str">
        <f>Obliczenia3!B131</f>
        <v>Z017533</v>
      </c>
      <c r="P187" s="17"/>
      <c r="Q187" s="22"/>
      <c r="R187" s="22"/>
      <c r="S187" s="22"/>
      <c r="T187" s="22"/>
      <c r="U187" s="22"/>
      <c r="V187" s="22"/>
      <c r="W187" s="22"/>
      <c r="X187" s="22"/>
      <c r="Y187" s="22"/>
      <c r="Z187" s="22"/>
      <c r="AA187" s="22"/>
      <c r="AB187" s="42"/>
      <c r="AC187" s="17"/>
      <c r="AD187" s="17"/>
      <c r="AE187" s="17"/>
      <c r="AF187" s="17"/>
      <c r="AG187" s="17"/>
      <c r="AH187" s="17"/>
      <c r="AI187" s="17"/>
      <c r="AJ187" s="17"/>
      <c r="AK187" s="17"/>
      <c r="AL187" s="17"/>
      <c r="AM187" s="17"/>
      <c r="AN187" s="17"/>
      <c r="AO187" s="17"/>
      <c r="AP187" s="17"/>
      <c r="AQ187" s="17"/>
      <c r="AR187" s="17"/>
      <c r="AS187" s="17"/>
      <c r="AT187" s="17"/>
      <c r="AU187" s="17"/>
      <c r="AV187" s="17"/>
      <c r="AW187" s="17"/>
      <c r="AX187" s="17"/>
      <c r="AY187" s="17"/>
      <c r="AZ187" s="17"/>
      <c r="BA187" s="17"/>
      <c r="BB187" s="17"/>
      <c r="BC187" s="17"/>
      <c r="BD187" s="17"/>
      <c r="BE187" s="17"/>
      <c r="BF187" s="17"/>
      <c r="BG187" s="17"/>
      <c r="BH187" s="17"/>
      <c r="BI187" s="17"/>
      <c r="BJ187" s="17"/>
      <c r="BK187" s="17"/>
      <c r="BL187" s="17"/>
      <c r="BM187" s="17"/>
      <c r="BN187" s="17"/>
      <c r="BO187" s="17"/>
      <c r="BP187" s="17"/>
      <c r="BQ187" s="17"/>
      <c r="BR187" s="17"/>
      <c r="BS187" s="17"/>
      <c r="BT187" s="17"/>
      <c r="BU187" s="17"/>
      <c r="BV187" s="17"/>
      <c r="BW187" s="17"/>
      <c r="BX187" s="17"/>
      <c r="BY187" s="17"/>
      <c r="BZ187" s="17"/>
      <c r="CA187" s="17"/>
      <c r="CB187" s="17"/>
      <c r="CC187" s="17"/>
      <c r="CD187" s="17"/>
      <c r="CE187" s="17"/>
      <c r="CF187" s="17"/>
      <c r="CG187" s="17"/>
      <c r="CH187" s="17"/>
      <c r="CI187" s="17"/>
      <c r="CJ187" s="17"/>
      <c r="CK187" s="17"/>
      <c r="CL187" s="17"/>
      <c r="CM187" s="17"/>
      <c r="CN187" s="17"/>
      <c r="CO187" s="17"/>
      <c r="CP187" s="17"/>
      <c r="CQ187" s="17"/>
      <c r="CR187" s="17"/>
      <c r="CS187" s="17"/>
      <c r="CT187" s="17"/>
      <c r="CU187" s="17"/>
      <c r="CV187" s="17"/>
      <c r="CW187" s="17"/>
      <c r="CX187" s="17"/>
      <c r="CY187" s="17"/>
      <c r="CZ187" s="17"/>
      <c r="DA187" s="17"/>
      <c r="DB187" s="17"/>
      <c r="DC187" s="17"/>
      <c r="DD187" s="17"/>
      <c r="DE187" s="17"/>
      <c r="DF187" s="17"/>
      <c r="DG187" s="17"/>
      <c r="DH187" s="17"/>
      <c r="DI187" s="17"/>
      <c r="DJ187" s="17"/>
      <c r="DK187" s="17"/>
      <c r="DL187" s="17"/>
      <c r="DM187" s="17"/>
      <c r="DN187" s="17"/>
      <c r="DO187" s="17"/>
      <c r="DP187" s="17"/>
      <c r="DQ187" s="17"/>
      <c r="DR187" s="17"/>
      <c r="DS187" s="17"/>
      <c r="DT187" s="17"/>
      <c r="DU187" s="17"/>
      <c r="DV187" s="17"/>
      <c r="DW187" s="17"/>
      <c r="DX187" s="17"/>
      <c r="DY187" s="17"/>
      <c r="DZ187" s="17"/>
      <c r="EA187" s="17"/>
      <c r="EB187" s="17"/>
      <c r="EC187" s="17"/>
      <c r="ED187" s="17"/>
      <c r="EE187" s="17"/>
      <c r="EF187" s="17"/>
      <c r="EG187" s="17"/>
      <c r="EH187" s="17"/>
      <c r="EI187" s="17"/>
      <c r="EJ187" s="17"/>
      <c r="EK187" s="17"/>
      <c r="EL187" s="17"/>
      <c r="EM187" s="17"/>
      <c r="EN187" s="17"/>
      <c r="EO187" s="17"/>
      <c r="EP187" s="17"/>
      <c r="EQ187" s="17"/>
      <c r="ER187" s="17"/>
      <c r="ES187" s="17"/>
      <c r="ET187" s="17"/>
      <c r="EU187" s="17"/>
      <c r="EV187" s="17"/>
      <c r="EW187" s="17"/>
      <c r="EX187" s="17"/>
      <c r="EY187" s="17"/>
      <c r="EZ187" s="17"/>
      <c r="FA187" s="17"/>
      <c r="FB187" s="17"/>
      <c r="FC187" s="17"/>
      <c r="FD187" s="17"/>
      <c r="FE187" s="17"/>
      <c r="FF187" s="17"/>
      <c r="FG187" s="17"/>
      <c r="FH187" s="17"/>
      <c r="FI187" s="17"/>
      <c r="FJ187" s="17"/>
      <c r="FK187" s="17"/>
      <c r="FL187" s="17"/>
      <c r="FM187" s="17"/>
      <c r="FN187" s="17"/>
      <c r="FO187" s="17"/>
      <c r="FP187" s="17"/>
      <c r="FQ187" s="17"/>
      <c r="FR187" s="17"/>
      <c r="FS187" s="17"/>
      <c r="FT187" s="17"/>
      <c r="FU187" s="17"/>
      <c r="FV187" s="17"/>
      <c r="FW187" s="17"/>
      <c r="FX187" s="17"/>
      <c r="FY187" s="17"/>
      <c r="FZ187" s="17"/>
      <c r="GA187" s="17"/>
      <c r="GB187" s="17"/>
      <c r="GC187" s="17"/>
      <c r="GD187" s="17"/>
      <c r="GE187" s="17"/>
      <c r="GF187" s="17"/>
      <c r="GG187" s="17"/>
      <c r="GH187" s="17"/>
      <c r="GI187" s="17"/>
      <c r="GJ187" s="17"/>
      <c r="GK187" s="17"/>
      <c r="GL187" s="17"/>
      <c r="GM187" s="17"/>
      <c r="GN187" s="17"/>
      <c r="GO187" s="17"/>
      <c r="GP187" s="17"/>
      <c r="GQ187" s="17"/>
      <c r="GR187" s="17"/>
      <c r="GS187" s="17"/>
      <c r="GT187" s="17"/>
      <c r="GU187" s="17"/>
      <c r="GV187" s="17"/>
      <c r="GW187" s="17"/>
      <c r="GX187" s="17"/>
      <c r="GY187" s="17"/>
      <c r="GZ187" s="17"/>
      <c r="HA187" s="17"/>
      <c r="HB187" s="17"/>
      <c r="HC187" s="17"/>
      <c r="HD187" s="17"/>
      <c r="HE187" s="17"/>
      <c r="HF187" s="17"/>
      <c r="HG187" s="17"/>
      <c r="HH187" s="17"/>
      <c r="HI187" s="17"/>
      <c r="HJ187" s="17"/>
      <c r="HK187" s="17"/>
      <c r="HL187" s="17"/>
      <c r="HM187" s="17"/>
      <c r="HN187" s="17"/>
      <c r="HO187" s="17"/>
      <c r="HP187" s="17"/>
      <c r="HQ187" s="17"/>
      <c r="HR187" s="17"/>
      <c r="HS187" s="17"/>
      <c r="HT187" s="17"/>
      <c r="HU187" s="17"/>
      <c r="HV187" s="17"/>
    </row>
    <row r="188" spans="1:230" s="23" customFormat="1" ht="16.2" customHeight="1">
      <c r="A188" s="42"/>
      <c r="B188" s="17"/>
      <c r="C188" s="22"/>
      <c r="D188" s="22"/>
      <c r="E188" s="17"/>
      <c r="F188" s="17"/>
      <c r="G188" s="17"/>
      <c r="H188" s="17"/>
      <c r="I188" s="17"/>
      <c r="J188" s="17"/>
      <c r="K188" s="80"/>
      <c r="L188" s="80"/>
      <c r="M188" s="22"/>
      <c r="N188" s="22"/>
      <c r="O188" s="17"/>
      <c r="P188" s="22"/>
      <c r="Q188" s="22"/>
      <c r="R188" s="22"/>
      <c r="S188" s="17"/>
      <c r="T188" s="17"/>
      <c r="U188" s="22"/>
      <c r="V188" s="22"/>
      <c r="W188" s="22"/>
      <c r="X188" s="22"/>
      <c r="Y188" s="22"/>
      <c r="Z188" s="22"/>
      <c r="AA188" s="22"/>
      <c r="AB188" s="42"/>
      <c r="AC188" s="17"/>
      <c r="AD188" s="17"/>
      <c r="AE188" s="17"/>
      <c r="AF188" s="17"/>
      <c r="AG188" s="17"/>
      <c r="AH188" s="17"/>
      <c r="AI188" s="17"/>
      <c r="AJ188" s="17"/>
      <c r="AK188" s="17"/>
      <c r="AL188" s="17"/>
      <c r="AM188" s="17"/>
      <c r="AN188" s="17"/>
      <c r="AO188" s="17"/>
      <c r="AP188" s="17"/>
      <c r="AQ188" s="17"/>
      <c r="AR188" s="17"/>
      <c r="AS188" s="17"/>
      <c r="AT188" s="17"/>
      <c r="AU188" s="17"/>
      <c r="AV188" s="17"/>
      <c r="AW188" s="17"/>
      <c r="AX188" s="17"/>
      <c r="AY188" s="17"/>
      <c r="AZ188" s="17"/>
      <c r="BA188" s="17"/>
      <c r="BB188" s="17"/>
      <c r="BC188" s="17"/>
      <c r="BD188" s="17"/>
      <c r="BE188" s="17"/>
      <c r="BF188" s="17"/>
      <c r="BG188" s="17"/>
      <c r="BH188" s="17"/>
      <c r="BI188" s="17"/>
      <c r="BJ188" s="17"/>
      <c r="BK188" s="17"/>
      <c r="BL188" s="17"/>
      <c r="BM188" s="17"/>
      <c r="BN188" s="17"/>
      <c r="BO188" s="17"/>
      <c r="BP188" s="17"/>
      <c r="BQ188" s="17"/>
      <c r="BR188" s="17"/>
      <c r="BS188" s="17"/>
      <c r="BT188" s="17"/>
      <c r="BU188" s="17"/>
      <c r="BV188" s="17"/>
      <c r="BW188" s="17"/>
      <c r="BX188" s="17"/>
      <c r="BY188" s="17"/>
      <c r="BZ188" s="17"/>
      <c r="CA188" s="17"/>
      <c r="CB188" s="17"/>
      <c r="CC188" s="17"/>
      <c r="CD188" s="17"/>
      <c r="CE188" s="17"/>
      <c r="CF188" s="17"/>
      <c r="CG188" s="17"/>
      <c r="CH188" s="17"/>
      <c r="CI188" s="17"/>
      <c r="CJ188" s="17"/>
      <c r="CK188" s="17"/>
      <c r="CL188" s="17"/>
      <c r="CM188" s="17"/>
      <c r="CN188" s="17"/>
      <c r="CO188" s="17"/>
      <c r="CP188" s="17"/>
      <c r="CQ188" s="17"/>
      <c r="CR188" s="17"/>
      <c r="CS188" s="17"/>
      <c r="CT188" s="17"/>
      <c r="CU188" s="17"/>
      <c r="CV188" s="17"/>
      <c r="CW188" s="17"/>
      <c r="CX188" s="17"/>
      <c r="CY188" s="17"/>
      <c r="CZ188" s="17"/>
      <c r="DA188" s="17"/>
      <c r="DB188" s="17"/>
      <c r="DC188" s="17"/>
      <c r="DD188" s="17"/>
      <c r="DE188" s="17"/>
      <c r="DF188" s="17"/>
      <c r="DG188" s="17"/>
      <c r="DH188" s="17"/>
      <c r="DI188" s="17"/>
      <c r="DJ188" s="17"/>
      <c r="DK188" s="17"/>
      <c r="DL188" s="17"/>
      <c r="DM188" s="17"/>
      <c r="DN188" s="17"/>
      <c r="DO188" s="17"/>
      <c r="DP188" s="17"/>
      <c r="DQ188" s="17"/>
      <c r="DR188" s="17"/>
      <c r="DS188" s="17"/>
      <c r="DT188" s="17"/>
      <c r="DU188" s="17"/>
      <c r="DV188" s="17"/>
      <c r="DW188" s="17"/>
      <c r="DX188" s="17"/>
      <c r="DY188" s="17"/>
      <c r="DZ188" s="17"/>
      <c r="EA188" s="17"/>
      <c r="EB188" s="17"/>
      <c r="EC188" s="17"/>
      <c r="ED188" s="17"/>
      <c r="EE188" s="17"/>
      <c r="EF188" s="17"/>
      <c r="EG188" s="17"/>
      <c r="EH188" s="17"/>
      <c r="EI188" s="17"/>
      <c r="EJ188" s="17"/>
      <c r="EK188" s="17"/>
      <c r="EL188" s="17"/>
      <c r="EM188" s="17"/>
      <c r="EN188" s="17"/>
      <c r="EO188" s="17"/>
      <c r="EP188" s="17"/>
      <c r="EQ188" s="17"/>
      <c r="ER188" s="17"/>
      <c r="ES188" s="17"/>
      <c r="ET188" s="17"/>
      <c r="EU188" s="17"/>
      <c r="EV188" s="17"/>
      <c r="EW188" s="17"/>
      <c r="EX188" s="17"/>
      <c r="EY188" s="17"/>
      <c r="EZ188" s="17"/>
      <c r="FA188" s="17"/>
      <c r="FB188" s="17"/>
      <c r="FC188" s="17"/>
      <c r="FD188" s="17"/>
      <c r="FE188" s="17"/>
      <c r="FF188" s="17"/>
      <c r="FG188" s="17"/>
      <c r="FH188" s="17"/>
      <c r="FI188" s="17"/>
      <c r="FJ188" s="17"/>
      <c r="FK188" s="17"/>
      <c r="FL188" s="17"/>
      <c r="FM188" s="17"/>
      <c r="FN188" s="17"/>
      <c r="FO188" s="17"/>
      <c r="FP188" s="17"/>
      <c r="FQ188" s="17"/>
      <c r="FR188" s="17"/>
      <c r="FS188" s="17"/>
      <c r="FT188" s="17"/>
      <c r="FU188" s="17"/>
      <c r="FV188" s="17"/>
      <c r="FW188" s="17"/>
      <c r="FX188" s="17"/>
      <c r="FY188" s="17"/>
      <c r="FZ188" s="17"/>
      <c r="GA188" s="17"/>
      <c r="GB188" s="17"/>
      <c r="GC188" s="17"/>
      <c r="GD188" s="17"/>
      <c r="GE188" s="17"/>
      <c r="GF188" s="17"/>
      <c r="GG188" s="17"/>
      <c r="GH188" s="17"/>
      <c r="GI188" s="17"/>
      <c r="GJ188" s="17"/>
      <c r="GK188" s="17"/>
      <c r="GL188" s="17"/>
      <c r="GM188" s="17"/>
      <c r="GN188" s="17"/>
      <c r="GO188" s="17"/>
      <c r="GP188" s="17"/>
      <c r="GQ188" s="17"/>
      <c r="GR188" s="17"/>
      <c r="GS188" s="17"/>
      <c r="GT188" s="17"/>
      <c r="GU188" s="17"/>
      <c r="GV188" s="17"/>
      <c r="GW188" s="17"/>
      <c r="GX188" s="17"/>
      <c r="GY188" s="17"/>
      <c r="GZ188" s="17"/>
      <c r="HA188" s="17"/>
      <c r="HB188" s="17"/>
      <c r="HC188" s="17"/>
      <c r="HD188" s="17"/>
      <c r="HE188" s="17"/>
      <c r="HF188" s="17"/>
      <c r="HG188" s="17"/>
      <c r="HH188" s="17"/>
      <c r="HI188" s="17"/>
      <c r="HJ188" s="17"/>
      <c r="HK188" s="17"/>
      <c r="HL188" s="17"/>
      <c r="HM188" s="17"/>
      <c r="HN188" s="17"/>
      <c r="HO188" s="17"/>
      <c r="HP188" s="17"/>
      <c r="HQ188" s="17"/>
      <c r="HR188" s="17"/>
      <c r="HS188" s="17"/>
      <c r="HT188" s="17"/>
      <c r="HU188" s="17"/>
      <c r="HV188" s="17"/>
    </row>
    <row r="189" spans="1:230" s="23" customFormat="1" ht="12.6" customHeight="1">
      <c r="A189" s="42"/>
      <c r="B189" s="17"/>
      <c r="C189" s="22"/>
      <c r="D189" s="141"/>
      <c r="E189" s="75"/>
      <c r="F189" s="151"/>
      <c r="G189" s="151"/>
      <c r="H189" s="75"/>
      <c r="I189" s="141"/>
      <c r="J189" s="75"/>
      <c r="K189" s="141"/>
      <c r="L189" s="17"/>
      <c r="M189" s="17"/>
      <c r="N189" s="127"/>
      <c r="O189" s="17"/>
      <c r="P189" s="17"/>
      <c r="Q189" s="22"/>
      <c r="R189" s="22"/>
      <c r="S189" s="22"/>
      <c r="T189" s="22"/>
      <c r="U189" s="22"/>
      <c r="V189" s="22"/>
      <c r="W189" s="22"/>
      <c r="X189" s="22"/>
      <c r="Y189" s="22"/>
      <c r="Z189" s="22"/>
      <c r="AA189" s="22"/>
      <c r="AB189" s="42"/>
      <c r="AC189" s="17"/>
      <c r="AD189" s="17"/>
      <c r="AE189" s="17"/>
      <c r="AF189" s="17"/>
      <c r="AG189" s="17"/>
      <c r="AH189" s="17"/>
      <c r="AI189" s="17"/>
      <c r="AJ189" s="17"/>
      <c r="AK189" s="17"/>
      <c r="AL189" s="17"/>
      <c r="AM189" s="17"/>
      <c r="AN189" s="17"/>
      <c r="AO189" s="17"/>
      <c r="AP189" s="17"/>
      <c r="AQ189" s="17"/>
      <c r="AR189" s="17"/>
      <c r="AS189" s="17"/>
      <c r="AT189" s="17"/>
      <c r="AU189" s="17"/>
      <c r="AV189" s="17"/>
      <c r="AW189" s="17"/>
      <c r="AX189" s="17"/>
      <c r="AY189" s="17"/>
      <c r="AZ189" s="17"/>
      <c r="BA189" s="17"/>
      <c r="BB189" s="17"/>
      <c r="BC189" s="17"/>
      <c r="BD189" s="17"/>
      <c r="BE189" s="17"/>
      <c r="BF189" s="17"/>
      <c r="BG189" s="17"/>
      <c r="BH189" s="17"/>
      <c r="BI189" s="17"/>
      <c r="BJ189" s="17"/>
      <c r="BK189" s="17"/>
      <c r="BL189" s="17"/>
      <c r="BM189" s="17"/>
      <c r="BN189" s="17"/>
      <c r="BO189" s="17"/>
      <c r="BP189" s="17"/>
      <c r="BQ189" s="17"/>
      <c r="BR189" s="17"/>
      <c r="BS189" s="17"/>
      <c r="BT189" s="17"/>
      <c r="BU189" s="17"/>
      <c r="BV189" s="17"/>
      <c r="BW189" s="17"/>
      <c r="BX189" s="17"/>
      <c r="BY189" s="17"/>
      <c r="BZ189" s="17"/>
      <c r="CA189" s="17"/>
      <c r="CB189" s="17"/>
      <c r="CC189" s="17"/>
      <c r="CD189" s="17"/>
      <c r="CE189" s="17"/>
      <c r="CF189" s="17"/>
      <c r="CG189" s="17"/>
      <c r="CH189" s="17"/>
      <c r="CI189" s="17"/>
      <c r="CJ189" s="17"/>
      <c r="CK189" s="17"/>
      <c r="CL189" s="17"/>
      <c r="CM189" s="17"/>
      <c r="CN189" s="17"/>
      <c r="CO189" s="17"/>
      <c r="CP189" s="17"/>
      <c r="CQ189" s="17"/>
      <c r="CR189" s="17"/>
      <c r="CS189" s="17"/>
      <c r="CT189" s="17"/>
      <c r="CU189" s="17"/>
      <c r="CV189" s="17"/>
      <c r="CW189" s="17"/>
      <c r="CX189" s="17"/>
      <c r="CY189" s="17"/>
      <c r="CZ189" s="17"/>
      <c r="DA189" s="17"/>
      <c r="DB189" s="17"/>
      <c r="DC189" s="17"/>
      <c r="DD189" s="17"/>
      <c r="DE189" s="17"/>
      <c r="DF189" s="17"/>
      <c r="DG189" s="17"/>
      <c r="DH189" s="17"/>
      <c r="DI189" s="17"/>
      <c r="DJ189" s="17"/>
      <c r="DK189" s="17"/>
      <c r="DL189" s="17"/>
      <c r="DM189" s="17"/>
      <c r="DN189" s="17"/>
      <c r="DO189" s="17"/>
      <c r="DP189" s="17"/>
      <c r="DQ189" s="17"/>
      <c r="DR189" s="17"/>
      <c r="DS189" s="17"/>
      <c r="DT189" s="17"/>
      <c r="DU189" s="17"/>
      <c r="DV189" s="17"/>
      <c r="DW189" s="17"/>
      <c r="DX189" s="17"/>
      <c r="DY189" s="17"/>
      <c r="DZ189" s="17"/>
      <c r="EA189" s="17"/>
      <c r="EB189" s="17"/>
      <c r="EC189" s="17"/>
      <c r="ED189" s="17"/>
      <c r="EE189" s="17"/>
      <c r="EF189" s="17"/>
      <c r="EG189" s="17"/>
      <c r="EH189" s="17"/>
      <c r="EI189" s="17"/>
      <c r="EJ189" s="17"/>
      <c r="EK189" s="17"/>
      <c r="EL189" s="17"/>
      <c r="EM189" s="17"/>
      <c r="EN189" s="17"/>
      <c r="EO189" s="17"/>
      <c r="EP189" s="17"/>
      <c r="EQ189" s="17"/>
      <c r="ER189" s="17"/>
      <c r="ES189" s="17"/>
      <c r="ET189" s="17"/>
      <c r="EU189" s="17"/>
      <c r="EV189" s="17"/>
      <c r="EW189" s="17"/>
      <c r="EX189" s="17"/>
      <c r="EY189" s="17"/>
      <c r="EZ189" s="17"/>
      <c r="FA189" s="17"/>
      <c r="FB189" s="17"/>
      <c r="FC189" s="17"/>
      <c r="FD189" s="17"/>
      <c r="FE189" s="17"/>
      <c r="FF189" s="17"/>
      <c r="FG189" s="17"/>
      <c r="FH189" s="17"/>
      <c r="FI189" s="17"/>
      <c r="FJ189" s="17"/>
      <c r="FK189" s="17"/>
      <c r="FL189" s="17"/>
      <c r="FM189" s="17"/>
      <c r="FN189" s="17"/>
      <c r="FO189" s="17"/>
      <c r="FP189" s="17"/>
      <c r="FQ189" s="17"/>
      <c r="FR189" s="17"/>
      <c r="FS189" s="17"/>
      <c r="FT189" s="17"/>
      <c r="FU189" s="17"/>
      <c r="FV189" s="17"/>
      <c r="FW189" s="17"/>
      <c r="FX189" s="17"/>
      <c r="FY189" s="17"/>
      <c r="FZ189" s="17"/>
      <c r="GA189" s="17"/>
      <c r="GB189" s="17"/>
      <c r="GC189" s="17"/>
      <c r="GD189" s="17"/>
      <c r="GE189" s="17"/>
      <c r="GF189" s="17"/>
      <c r="GG189" s="17"/>
      <c r="GH189" s="17"/>
      <c r="GI189" s="17"/>
      <c r="GJ189" s="17"/>
      <c r="GK189" s="17"/>
      <c r="GL189" s="17"/>
      <c r="GM189" s="17"/>
      <c r="GN189" s="17"/>
      <c r="GO189" s="17"/>
      <c r="GP189" s="17"/>
      <c r="GQ189" s="17"/>
      <c r="GR189" s="17"/>
      <c r="GS189" s="17"/>
      <c r="GT189" s="17"/>
      <c r="GU189" s="17"/>
      <c r="GV189" s="17"/>
      <c r="GW189" s="17"/>
      <c r="GX189" s="17"/>
      <c r="GY189" s="17"/>
      <c r="GZ189" s="17"/>
      <c r="HA189" s="17"/>
      <c r="HB189" s="17"/>
      <c r="HC189" s="17"/>
      <c r="HD189" s="17"/>
      <c r="HE189" s="17"/>
      <c r="HF189" s="17"/>
      <c r="HG189" s="17"/>
      <c r="HH189" s="17"/>
      <c r="HI189" s="17"/>
      <c r="HJ189" s="17"/>
      <c r="HK189" s="17"/>
      <c r="HL189" s="17"/>
      <c r="HM189" s="17"/>
      <c r="HN189" s="17"/>
      <c r="HO189" s="17"/>
      <c r="HP189" s="17"/>
      <c r="HQ189" s="17"/>
      <c r="HR189" s="17"/>
      <c r="HS189" s="17"/>
      <c r="HT189" s="17"/>
      <c r="HU189" s="17"/>
      <c r="HV189" s="17"/>
    </row>
    <row r="190" spans="1:230" s="23" customFormat="1" ht="15" customHeight="1">
      <c r="A190" s="42"/>
      <c r="B190" s="17"/>
      <c r="C190" s="277" t="s">
        <v>565</v>
      </c>
      <c r="D190" s="277"/>
      <c r="E190" s="277"/>
      <c r="F190" s="277"/>
      <c r="G190" s="277"/>
      <c r="H190" s="277"/>
      <c r="I190" s="277"/>
      <c r="J190" s="277"/>
      <c r="K190" s="277"/>
      <c r="L190" s="277"/>
      <c r="M190" s="277"/>
      <c r="N190" s="277"/>
      <c r="O190" s="277"/>
      <c r="P190" s="277"/>
      <c r="Q190" s="277"/>
      <c r="R190" s="277"/>
      <c r="S190" s="277"/>
      <c r="T190" s="277"/>
      <c r="U190" s="277"/>
      <c r="V190" s="277"/>
      <c r="W190" s="277"/>
      <c r="X190" s="164"/>
      <c r="Y190" s="17"/>
      <c r="Z190" s="17"/>
      <c r="AA190" s="17"/>
      <c r="AB190" s="42"/>
      <c r="AC190" s="17"/>
      <c r="AD190" s="17"/>
      <c r="AE190" s="17"/>
      <c r="AF190" s="17"/>
      <c r="AG190" s="17"/>
      <c r="AH190" s="17"/>
      <c r="AI190" s="17"/>
      <c r="AJ190" s="17"/>
      <c r="AK190" s="17"/>
      <c r="AL190" s="17"/>
      <c r="AM190" s="17"/>
      <c r="AN190" s="17"/>
      <c r="AO190" s="17"/>
      <c r="AP190" s="17"/>
      <c r="AQ190" s="17"/>
      <c r="AR190" s="17"/>
      <c r="AS190" s="17"/>
      <c r="AT190" s="17"/>
      <c r="AU190" s="17"/>
      <c r="AV190" s="17"/>
      <c r="AW190" s="17"/>
      <c r="AX190" s="17"/>
      <c r="AY190" s="17"/>
      <c r="AZ190" s="17"/>
      <c r="BA190" s="17"/>
      <c r="BB190" s="17"/>
      <c r="BC190" s="17"/>
      <c r="BD190" s="17"/>
      <c r="BE190" s="17"/>
      <c r="BF190" s="17"/>
      <c r="BG190" s="17"/>
      <c r="BH190" s="17"/>
      <c r="BI190" s="17"/>
      <c r="BJ190" s="17"/>
      <c r="BK190" s="17"/>
      <c r="BL190" s="17"/>
      <c r="BM190" s="17"/>
      <c r="BN190" s="17"/>
      <c r="BO190" s="17"/>
      <c r="BP190" s="17"/>
      <c r="BQ190" s="17"/>
      <c r="BR190" s="17"/>
      <c r="BS190" s="17"/>
      <c r="BT190" s="17"/>
      <c r="BU190" s="17"/>
      <c r="BV190" s="17"/>
      <c r="BW190" s="17"/>
      <c r="BX190" s="17"/>
      <c r="BY190" s="17"/>
      <c r="BZ190" s="17"/>
      <c r="CA190" s="17"/>
      <c r="CB190" s="17"/>
      <c r="CC190" s="17"/>
      <c r="CD190" s="17"/>
      <c r="CE190" s="17"/>
      <c r="CF190" s="17"/>
      <c r="CG190" s="17"/>
      <c r="CH190" s="17"/>
      <c r="CI190" s="17"/>
      <c r="CJ190" s="17"/>
      <c r="CK190" s="17"/>
      <c r="CL190" s="17"/>
      <c r="CM190" s="17"/>
      <c r="CN190" s="17"/>
      <c r="CO190" s="17"/>
      <c r="CP190" s="17"/>
      <c r="CQ190" s="17"/>
      <c r="CR190" s="17"/>
      <c r="CS190" s="17"/>
      <c r="CT190" s="17"/>
      <c r="CU190" s="17"/>
      <c r="CV190" s="17"/>
      <c r="CW190" s="17"/>
      <c r="CX190" s="17"/>
      <c r="CY190" s="17"/>
      <c r="CZ190" s="17"/>
      <c r="DA190" s="17"/>
      <c r="DB190" s="17"/>
      <c r="DC190" s="17"/>
      <c r="DD190" s="17"/>
      <c r="DE190" s="17"/>
      <c r="DF190" s="17"/>
      <c r="DG190" s="17"/>
      <c r="DH190" s="17"/>
      <c r="DI190" s="17"/>
      <c r="DJ190" s="17"/>
      <c r="DK190" s="17"/>
      <c r="DL190" s="17"/>
      <c r="DM190" s="17"/>
      <c r="DN190" s="17"/>
      <c r="DO190" s="17"/>
      <c r="DP190" s="17"/>
      <c r="DQ190" s="17"/>
      <c r="DR190" s="17"/>
      <c r="DS190" s="17"/>
      <c r="DT190" s="17"/>
      <c r="DU190" s="17"/>
      <c r="DV190" s="17"/>
      <c r="DW190" s="17"/>
      <c r="DX190" s="17"/>
      <c r="DY190" s="17"/>
      <c r="DZ190" s="17"/>
      <c r="EA190" s="17"/>
      <c r="EB190" s="17"/>
      <c r="EC190" s="17"/>
      <c r="ED190" s="17"/>
      <c r="EE190" s="17"/>
      <c r="EF190" s="17"/>
      <c r="EG190" s="17"/>
      <c r="EH190" s="17"/>
      <c r="EI190" s="17"/>
      <c r="EJ190" s="17"/>
      <c r="EK190" s="17"/>
      <c r="EL190" s="17"/>
      <c r="EM190" s="17"/>
      <c r="EN190" s="17"/>
      <c r="EO190" s="17"/>
      <c r="EP190" s="17"/>
      <c r="EQ190" s="17"/>
      <c r="ER190" s="17"/>
      <c r="ES190" s="17"/>
      <c r="ET190" s="17"/>
      <c r="EU190" s="17"/>
      <c r="EV190" s="17"/>
      <c r="EW190" s="17"/>
      <c r="EX190" s="17"/>
      <c r="EY190" s="17"/>
      <c r="EZ190" s="17"/>
      <c r="FA190" s="17"/>
      <c r="FB190" s="17"/>
      <c r="FC190" s="17"/>
      <c r="FD190" s="17"/>
      <c r="FE190" s="17"/>
      <c r="FF190" s="17"/>
      <c r="FG190" s="17"/>
      <c r="FH190" s="17"/>
      <c r="FI190" s="17"/>
      <c r="FJ190" s="17"/>
      <c r="FK190" s="17"/>
      <c r="FL190" s="17"/>
      <c r="FM190" s="17"/>
      <c r="FN190" s="17"/>
      <c r="FO190" s="17"/>
      <c r="FP190" s="17"/>
      <c r="FQ190" s="17"/>
      <c r="FR190" s="17"/>
      <c r="FS190" s="17"/>
      <c r="FT190" s="17"/>
      <c r="FU190" s="17"/>
      <c r="FV190" s="17"/>
      <c r="FW190" s="17"/>
      <c r="FX190" s="17"/>
      <c r="FY190" s="17"/>
      <c r="FZ190" s="17"/>
      <c r="GA190" s="17"/>
      <c r="GB190" s="17"/>
      <c r="GC190" s="17"/>
      <c r="GD190" s="17"/>
      <c r="GE190" s="17"/>
      <c r="GF190" s="17"/>
      <c r="GG190" s="17"/>
      <c r="GH190" s="17"/>
      <c r="GI190" s="17"/>
      <c r="GJ190" s="17"/>
      <c r="GK190" s="17"/>
      <c r="GL190" s="17"/>
      <c r="GM190" s="17"/>
      <c r="GN190" s="17"/>
      <c r="GO190" s="17"/>
      <c r="GP190" s="17"/>
      <c r="GQ190" s="17"/>
      <c r="GR190" s="17"/>
      <c r="GS190" s="17"/>
      <c r="GT190" s="17"/>
      <c r="GU190" s="17"/>
      <c r="GV190" s="17"/>
      <c r="GW190" s="17"/>
      <c r="GX190" s="17"/>
      <c r="GY190" s="17"/>
      <c r="GZ190" s="17"/>
      <c r="HA190" s="17"/>
      <c r="HB190" s="17"/>
      <c r="HC190" s="17"/>
      <c r="HD190" s="17"/>
      <c r="HE190" s="17"/>
      <c r="HF190" s="17"/>
      <c r="HG190" s="17"/>
      <c r="HH190" s="17"/>
      <c r="HI190" s="17"/>
      <c r="HJ190" s="17"/>
      <c r="HK190" s="17"/>
      <c r="HL190" s="17"/>
      <c r="HM190" s="17"/>
      <c r="HN190" s="17"/>
      <c r="HO190" s="17"/>
      <c r="HP190" s="17"/>
      <c r="HQ190" s="17"/>
      <c r="HR190" s="17"/>
      <c r="HS190" s="17"/>
      <c r="HT190" s="17"/>
      <c r="HU190" s="17"/>
      <c r="HV190" s="17"/>
    </row>
    <row r="191" spans="1:230" s="23" customFormat="1" ht="15" customHeight="1">
      <c r="A191" s="42"/>
      <c r="B191" s="17"/>
      <c r="C191" s="277"/>
      <c r="D191" s="277"/>
      <c r="E191" s="277"/>
      <c r="F191" s="277"/>
      <c r="G191" s="277"/>
      <c r="H191" s="277"/>
      <c r="I191" s="277"/>
      <c r="J191" s="277"/>
      <c r="K191" s="277"/>
      <c r="L191" s="277"/>
      <c r="M191" s="277"/>
      <c r="N191" s="277"/>
      <c r="O191" s="277"/>
      <c r="P191" s="277"/>
      <c r="Q191" s="277"/>
      <c r="R191" s="277"/>
      <c r="S191" s="277"/>
      <c r="T191" s="277"/>
      <c r="U191" s="277"/>
      <c r="V191" s="277"/>
      <c r="W191" s="277"/>
      <c r="X191" s="164"/>
      <c r="Y191" s="22"/>
      <c r="Z191" s="152" t="s">
        <v>548</v>
      </c>
      <c r="AA191" s="153" t="str">
        <f>'Pom1'!AA189</f>
        <v>PanD, 2023</v>
      </c>
      <c r="AB191" s="42"/>
      <c r="AC191" s="17"/>
      <c r="AD191" s="17"/>
      <c r="AE191" s="17"/>
      <c r="AF191" s="17"/>
      <c r="AG191" s="17"/>
      <c r="AH191" s="17"/>
      <c r="AI191" s="17"/>
      <c r="AJ191" s="17"/>
      <c r="AK191" s="17"/>
      <c r="AL191" s="17"/>
      <c r="AM191" s="17"/>
      <c r="AN191" s="17"/>
      <c r="AO191" s="17"/>
      <c r="AP191" s="17"/>
      <c r="AQ191" s="17"/>
      <c r="AR191" s="17"/>
      <c r="AS191" s="17"/>
      <c r="AT191" s="17"/>
      <c r="AU191" s="17"/>
      <c r="AV191" s="17"/>
      <c r="AW191" s="17"/>
      <c r="AX191" s="17"/>
      <c r="AY191" s="17"/>
      <c r="AZ191" s="17"/>
      <c r="BA191" s="17"/>
      <c r="BB191" s="17"/>
      <c r="BC191" s="17"/>
      <c r="BD191" s="17"/>
      <c r="BE191" s="17"/>
      <c r="BF191" s="17"/>
      <c r="BG191" s="17"/>
      <c r="BH191" s="17"/>
      <c r="BI191" s="17"/>
      <c r="BJ191" s="17"/>
      <c r="BK191" s="17"/>
      <c r="BL191" s="17"/>
      <c r="BM191" s="17"/>
      <c r="BN191" s="17"/>
      <c r="BO191" s="17"/>
      <c r="BP191" s="17"/>
      <c r="BQ191" s="17"/>
      <c r="BR191" s="17"/>
      <c r="BS191" s="17"/>
      <c r="BT191" s="17"/>
      <c r="BU191" s="17"/>
      <c r="BV191" s="17"/>
      <c r="BW191" s="17"/>
      <c r="BX191" s="17"/>
      <c r="BY191" s="17"/>
      <c r="BZ191" s="17"/>
      <c r="CA191" s="17"/>
      <c r="CB191" s="17"/>
      <c r="CC191" s="17"/>
      <c r="CD191" s="17"/>
      <c r="CE191" s="17"/>
      <c r="CF191" s="17"/>
      <c r="CG191" s="17"/>
      <c r="CH191" s="17"/>
      <c r="CI191" s="17"/>
      <c r="CJ191" s="17"/>
      <c r="CK191" s="17"/>
      <c r="CL191" s="17"/>
      <c r="CM191" s="17"/>
      <c r="CN191" s="17"/>
      <c r="CO191" s="17"/>
      <c r="CP191" s="17"/>
      <c r="CQ191" s="17"/>
      <c r="CR191" s="17"/>
      <c r="CS191" s="17"/>
      <c r="CT191" s="17"/>
      <c r="CU191" s="17"/>
      <c r="CV191" s="17"/>
      <c r="CW191" s="17"/>
      <c r="CX191" s="17"/>
      <c r="CY191" s="17"/>
      <c r="CZ191" s="17"/>
      <c r="DA191" s="17"/>
      <c r="DB191" s="17"/>
      <c r="DC191" s="17"/>
      <c r="DD191" s="17"/>
      <c r="DE191" s="17"/>
      <c r="DF191" s="17"/>
      <c r="DG191" s="17"/>
      <c r="DH191" s="17"/>
      <c r="DI191" s="17"/>
      <c r="DJ191" s="17"/>
      <c r="DK191" s="17"/>
      <c r="DL191" s="17"/>
      <c r="DM191" s="17"/>
      <c r="DN191" s="17"/>
      <c r="DO191" s="17"/>
      <c r="DP191" s="17"/>
      <c r="DQ191" s="17"/>
      <c r="DR191" s="17"/>
      <c r="DS191" s="17"/>
      <c r="DT191" s="17"/>
      <c r="DU191" s="17"/>
      <c r="DV191" s="17"/>
      <c r="DW191" s="17"/>
      <c r="DX191" s="17"/>
      <c r="DY191" s="17"/>
      <c r="DZ191" s="17"/>
      <c r="EA191" s="17"/>
      <c r="EB191" s="17"/>
      <c r="EC191" s="17"/>
      <c r="ED191" s="17"/>
      <c r="EE191" s="17"/>
      <c r="EF191" s="17"/>
      <c r="EG191" s="17"/>
      <c r="EH191" s="17"/>
      <c r="EI191" s="17"/>
      <c r="EJ191" s="17"/>
      <c r="EK191" s="17"/>
      <c r="EL191" s="17"/>
      <c r="EM191" s="17"/>
      <c r="EN191" s="17"/>
      <c r="EO191" s="17"/>
      <c r="EP191" s="17"/>
      <c r="EQ191" s="17"/>
      <c r="ER191" s="17"/>
      <c r="ES191" s="17"/>
      <c r="ET191" s="17"/>
      <c r="EU191" s="17"/>
      <c r="EV191" s="17"/>
      <c r="EW191" s="17"/>
      <c r="EX191" s="17"/>
      <c r="EY191" s="17"/>
      <c r="EZ191" s="17"/>
      <c r="FA191" s="17"/>
      <c r="FB191" s="17"/>
      <c r="FC191" s="17"/>
      <c r="FD191" s="17"/>
      <c r="FE191" s="17"/>
      <c r="FF191" s="17"/>
      <c r="FG191" s="17"/>
      <c r="FH191" s="17"/>
      <c r="FI191" s="17"/>
      <c r="FJ191" s="17"/>
      <c r="FK191" s="17"/>
      <c r="FL191" s="17"/>
      <c r="FM191" s="17"/>
      <c r="FN191" s="17"/>
      <c r="FO191" s="17"/>
      <c r="FP191" s="17"/>
      <c r="FQ191" s="17"/>
      <c r="FR191" s="17"/>
      <c r="FS191" s="17"/>
      <c r="FT191" s="17"/>
      <c r="FU191" s="17"/>
      <c r="FV191" s="17"/>
      <c r="FW191" s="17"/>
      <c r="FX191" s="17"/>
      <c r="FY191" s="17"/>
      <c r="FZ191" s="17"/>
      <c r="GA191" s="17"/>
      <c r="GB191" s="17"/>
      <c r="GC191" s="17"/>
      <c r="GD191" s="17"/>
      <c r="GE191" s="17"/>
      <c r="GF191" s="17"/>
      <c r="GG191" s="17"/>
      <c r="GH191" s="17"/>
      <c r="GI191" s="17"/>
      <c r="GJ191" s="17"/>
      <c r="GK191" s="17"/>
      <c r="GL191" s="17"/>
      <c r="GM191" s="17"/>
      <c r="GN191" s="17"/>
      <c r="GO191" s="17"/>
      <c r="GP191" s="17"/>
      <c r="GQ191" s="17"/>
      <c r="GR191" s="17"/>
      <c r="GS191" s="17"/>
      <c r="GT191" s="17"/>
      <c r="GU191" s="17"/>
      <c r="GV191" s="17"/>
      <c r="GW191" s="17"/>
      <c r="GX191" s="17"/>
      <c r="GY191" s="17"/>
      <c r="GZ191" s="17"/>
      <c r="HA191" s="17"/>
      <c r="HB191" s="17"/>
      <c r="HC191" s="17"/>
      <c r="HD191" s="17"/>
      <c r="HE191" s="17"/>
      <c r="HF191" s="17"/>
      <c r="HG191" s="17"/>
      <c r="HH191" s="17"/>
      <c r="HI191" s="17"/>
      <c r="HJ191" s="17"/>
      <c r="HK191" s="17"/>
      <c r="HL191" s="17"/>
      <c r="HM191" s="17"/>
      <c r="HN191" s="17"/>
      <c r="HO191" s="17"/>
      <c r="HP191" s="17"/>
      <c r="HQ191" s="17"/>
      <c r="HR191" s="17"/>
      <c r="HS191" s="17"/>
      <c r="HT191" s="17"/>
      <c r="HU191" s="17"/>
      <c r="HV191" s="17"/>
    </row>
    <row r="192" spans="1:230" ht="6" customHeight="1">
      <c r="A192" s="42"/>
      <c r="B192" s="42"/>
      <c r="C192" s="42"/>
      <c r="D192" s="42"/>
      <c r="E192" s="42"/>
      <c r="F192" s="42"/>
      <c r="G192" s="42"/>
      <c r="H192" s="42"/>
      <c r="I192" s="42"/>
      <c r="J192" s="42"/>
      <c r="K192" s="42"/>
      <c r="L192" s="42"/>
      <c r="M192" s="42"/>
      <c r="N192" s="42"/>
      <c r="O192" s="42"/>
      <c r="P192" s="42"/>
      <c r="Q192" s="42"/>
      <c r="R192" s="42"/>
      <c r="S192" s="42"/>
      <c r="T192" s="42"/>
      <c r="U192" s="42"/>
      <c r="V192" s="42"/>
      <c r="W192" s="42"/>
      <c r="X192" s="42"/>
      <c r="Y192" s="42"/>
      <c r="Z192" s="42"/>
      <c r="AA192" s="42"/>
      <c r="AB192" s="42"/>
      <c r="AC192" s="74"/>
      <c r="AD192" s="74"/>
    </row>
    <row r="193" spans="1:30">
      <c r="A193" s="15"/>
      <c r="B193" s="15"/>
      <c r="C193" s="15"/>
      <c r="D193" s="15"/>
      <c r="E193" s="15"/>
      <c r="F193" s="15"/>
      <c r="G193" s="15"/>
      <c r="H193" s="15"/>
      <c r="I193" s="15"/>
      <c r="J193" s="15"/>
      <c r="K193" s="15"/>
      <c r="L193" s="15"/>
      <c r="M193" s="15"/>
      <c r="N193" s="15"/>
      <c r="O193" s="15"/>
      <c r="P193" s="15"/>
      <c r="Q193" s="15"/>
      <c r="R193" s="15"/>
      <c r="S193" s="15"/>
      <c r="T193" s="15"/>
      <c r="U193" s="15"/>
      <c r="AC193" s="74"/>
      <c r="AD193" s="74"/>
    </row>
    <row r="194" spans="1:30">
      <c r="A194" s="15"/>
      <c r="B194" s="15"/>
      <c r="C194" s="15"/>
      <c r="D194" s="15"/>
      <c r="E194" s="15"/>
      <c r="F194" s="15"/>
      <c r="G194" s="15"/>
      <c r="H194" s="15"/>
      <c r="I194" s="15"/>
      <c r="J194" s="15"/>
      <c r="K194" s="15"/>
      <c r="L194" s="15"/>
      <c r="M194" s="15"/>
      <c r="N194" s="15"/>
      <c r="O194" s="15"/>
      <c r="P194" s="15"/>
      <c r="Q194" s="15"/>
      <c r="R194" s="15"/>
      <c r="S194" s="15"/>
      <c r="T194" s="15"/>
      <c r="U194" s="15"/>
      <c r="V194" s="18"/>
      <c r="AC194" s="71"/>
      <c r="AD194" s="72"/>
    </row>
    <row r="195" spans="1:30">
      <c r="A195" s="15"/>
      <c r="B195" s="15"/>
      <c r="C195" s="15"/>
      <c r="D195" s="15"/>
      <c r="E195" s="15"/>
      <c r="F195" s="15"/>
      <c r="G195" s="15"/>
      <c r="H195" s="15"/>
      <c r="I195" s="15"/>
      <c r="J195" s="15"/>
      <c r="K195" s="15"/>
      <c r="L195" s="15"/>
      <c r="M195" s="15"/>
      <c r="N195" s="15"/>
      <c r="O195" s="15"/>
      <c r="P195" s="15"/>
      <c r="Q195" s="15"/>
      <c r="R195" s="15"/>
      <c r="S195" s="15"/>
      <c r="T195" s="15"/>
      <c r="U195" s="15"/>
    </row>
    <row r="196" spans="1:30">
      <c r="A196" s="15"/>
      <c r="B196" s="15"/>
      <c r="C196" s="15"/>
      <c r="D196" s="15"/>
      <c r="E196" s="15"/>
      <c r="F196" s="15"/>
      <c r="G196" s="15"/>
      <c r="H196" s="15"/>
      <c r="I196" s="15"/>
      <c r="J196" s="15"/>
      <c r="K196" s="15"/>
      <c r="L196" s="15"/>
      <c r="M196" s="15"/>
      <c r="N196" s="15"/>
      <c r="O196" s="15"/>
      <c r="P196" s="15"/>
      <c r="Q196" s="15"/>
      <c r="R196" s="15"/>
      <c r="S196" s="15"/>
      <c r="T196" s="15"/>
      <c r="U196" s="15"/>
    </row>
    <row r="197" spans="1:30">
      <c r="A197" s="15"/>
      <c r="B197" s="15"/>
      <c r="C197" s="15"/>
      <c r="D197" s="15"/>
      <c r="E197" s="15"/>
      <c r="F197" s="15"/>
      <c r="G197" s="15"/>
      <c r="H197" s="15"/>
      <c r="I197" s="15"/>
      <c r="J197" s="15"/>
      <c r="K197" s="15"/>
      <c r="L197" s="15"/>
      <c r="M197" s="15"/>
      <c r="N197" s="15"/>
      <c r="O197" s="15"/>
      <c r="P197" s="15"/>
      <c r="Q197" s="15"/>
      <c r="R197" s="15"/>
      <c r="S197" s="15"/>
      <c r="T197" s="15"/>
      <c r="U197" s="15"/>
    </row>
    <row r="198" spans="1:30">
      <c r="A198" s="15"/>
      <c r="B198" s="15"/>
      <c r="C198" s="15"/>
      <c r="D198" s="15"/>
      <c r="E198" s="15"/>
      <c r="F198" s="15"/>
      <c r="G198" s="15"/>
      <c r="H198" s="15"/>
      <c r="I198" s="15"/>
      <c r="J198" s="15"/>
      <c r="K198" s="15"/>
      <c r="L198" s="15"/>
      <c r="M198" s="15"/>
      <c r="N198" s="15"/>
      <c r="O198" s="15"/>
      <c r="P198" s="15"/>
      <c r="Q198" s="15"/>
      <c r="R198" s="15"/>
      <c r="S198" s="15"/>
      <c r="T198" s="15"/>
      <c r="U198" s="15"/>
    </row>
    <row r="199" spans="1:30">
      <c r="A199" s="15"/>
      <c r="B199" s="15"/>
      <c r="C199" s="15"/>
      <c r="D199" s="15"/>
      <c r="E199" s="15"/>
      <c r="F199" s="15"/>
      <c r="G199" s="15"/>
      <c r="H199" s="15"/>
      <c r="I199" s="15"/>
      <c r="J199" s="15"/>
      <c r="K199" s="15"/>
      <c r="L199" s="15"/>
      <c r="M199" s="15"/>
      <c r="N199" s="15"/>
      <c r="O199" s="15"/>
      <c r="P199" s="15"/>
      <c r="Q199" s="15"/>
      <c r="R199" s="15"/>
      <c r="S199" s="15"/>
      <c r="T199" s="15"/>
      <c r="U199" s="15"/>
    </row>
    <row r="200" spans="1:30">
      <c r="A200" s="15"/>
      <c r="B200" s="15"/>
      <c r="C200" s="15"/>
      <c r="D200" s="15"/>
      <c r="E200" s="15"/>
      <c r="F200" s="15"/>
      <c r="G200" s="15"/>
      <c r="H200" s="15"/>
      <c r="I200" s="15"/>
      <c r="J200" s="15"/>
      <c r="K200" s="15"/>
      <c r="L200" s="15"/>
      <c r="M200" s="15"/>
      <c r="N200" s="15"/>
      <c r="O200" s="15"/>
      <c r="P200" s="15"/>
      <c r="Q200" s="15"/>
      <c r="R200" s="15"/>
      <c r="S200" s="15"/>
      <c r="T200" s="15"/>
      <c r="U200" s="15"/>
    </row>
    <row r="201" spans="1:30">
      <c r="A201" s="15"/>
      <c r="B201" s="15"/>
      <c r="C201" s="15"/>
      <c r="D201" s="15"/>
      <c r="E201" s="15"/>
      <c r="F201" s="15"/>
      <c r="G201" s="15"/>
      <c r="H201" s="15"/>
      <c r="I201" s="15"/>
      <c r="J201" s="15"/>
      <c r="K201" s="15"/>
      <c r="L201" s="15"/>
      <c r="M201" s="15"/>
      <c r="N201" s="15"/>
      <c r="O201" s="15"/>
      <c r="P201" s="15"/>
      <c r="Q201" s="15"/>
      <c r="R201" s="15"/>
      <c r="S201" s="15"/>
      <c r="T201" s="15"/>
      <c r="U201" s="15"/>
    </row>
    <row r="202" spans="1:30">
      <c r="A202" s="15"/>
      <c r="B202" s="15"/>
      <c r="C202" s="15"/>
      <c r="D202" s="15"/>
      <c r="E202" s="15"/>
      <c r="F202" s="15"/>
      <c r="G202" s="15"/>
      <c r="H202" s="15"/>
      <c r="I202" s="15"/>
      <c r="J202" s="15"/>
      <c r="K202" s="15"/>
      <c r="L202" s="15"/>
      <c r="M202" s="15"/>
      <c r="N202" s="15"/>
      <c r="O202" s="15"/>
      <c r="P202" s="15"/>
      <c r="Q202" s="15"/>
      <c r="R202" s="15"/>
      <c r="S202" s="15"/>
      <c r="T202" s="15"/>
      <c r="U202" s="15"/>
    </row>
    <row r="203" spans="1:30">
      <c r="A203" s="15"/>
      <c r="B203" s="15"/>
      <c r="C203" s="15"/>
      <c r="D203" s="15"/>
      <c r="E203" s="15"/>
      <c r="F203" s="15"/>
      <c r="G203" s="15"/>
      <c r="H203" s="15"/>
      <c r="I203" s="15"/>
      <c r="J203" s="15"/>
      <c r="K203" s="15"/>
      <c r="L203" s="15"/>
      <c r="M203" s="15"/>
      <c r="N203" s="15"/>
      <c r="O203" s="15"/>
      <c r="P203" s="15"/>
      <c r="Q203" s="15"/>
      <c r="R203" s="15"/>
      <c r="S203" s="15"/>
      <c r="T203" s="15"/>
      <c r="U203" s="15"/>
    </row>
    <row r="204" spans="1:30">
      <c r="A204" s="15"/>
      <c r="B204" s="15"/>
      <c r="C204" s="15"/>
      <c r="D204" s="15"/>
      <c r="E204" s="15"/>
      <c r="F204" s="15"/>
      <c r="G204" s="15"/>
      <c r="H204" s="15"/>
      <c r="I204" s="15"/>
      <c r="J204" s="15"/>
      <c r="K204" s="15"/>
      <c r="L204" s="15"/>
      <c r="M204" s="15"/>
      <c r="N204" s="15"/>
      <c r="O204" s="15"/>
      <c r="P204" s="15"/>
      <c r="Q204" s="15"/>
      <c r="R204" s="15"/>
      <c r="S204" s="15"/>
      <c r="T204" s="15"/>
      <c r="U204" s="15"/>
    </row>
    <row r="205" spans="1:30">
      <c r="A205" s="15"/>
      <c r="B205" s="15"/>
      <c r="C205" s="15"/>
      <c r="D205" s="15"/>
      <c r="E205" s="15"/>
      <c r="F205" s="15"/>
      <c r="G205" s="15"/>
      <c r="H205" s="15"/>
      <c r="I205" s="15"/>
      <c r="J205" s="15"/>
      <c r="K205" s="15"/>
      <c r="L205" s="15"/>
      <c r="M205" s="15"/>
      <c r="N205" s="15"/>
      <c r="O205" s="15"/>
      <c r="P205" s="15"/>
      <c r="Q205" s="15"/>
      <c r="R205" s="15"/>
      <c r="S205" s="15"/>
      <c r="T205" s="15"/>
      <c r="U205" s="15"/>
    </row>
    <row r="206" spans="1:30">
      <c r="A206" s="15"/>
      <c r="B206" s="15"/>
      <c r="C206" s="15"/>
      <c r="D206" s="15"/>
      <c r="E206" s="15"/>
      <c r="F206" s="15"/>
      <c r="G206" s="15"/>
      <c r="H206" s="15"/>
      <c r="I206" s="15"/>
      <c r="J206" s="15"/>
      <c r="K206" s="15"/>
      <c r="L206" s="15"/>
      <c r="M206" s="15"/>
      <c r="N206" s="15"/>
      <c r="O206" s="15"/>
      <c r="P206" s="15"/>
      <c r="Q206" s="15"/>
      <c r="R206" s="15"/>
      <c r="S206" s="15"/>
      <c r="T206" s="15"/>
      <c r="U206" s="15"/>
    </row>
    <row r="207" spans="1:30">
      <c r="A207" s="15"/>
      <c r="B207" s="15"/>
      <c r="C207" s="15"/>
      <c r="D207" s="15"/>
      <c r="E207" s="15"/>
      <c r="F207" s="15"/>
      <c r="G207" s="15"/>
      <c r="H207" s="15"/>
      <c r="I207" s="15"/>
      <c r="J207" s="15"/>
      <c r="K207" s="15"/>
      <c r="L207" s="15"/>
      <c r="M207" s="15"/>
      <c r="N207" s="15"/>
      <c r="O207" s="15"/>
      <c r="P207" s="15"/>
      <c r="Q207" s="15"/>
      <c r="R207" s="15"/>
      <c r="S207" s="15"/>
      <c r="T207" s="15"/>
      <c r="U207" s="15"/>
    </row>
    <row r="208" spans="1:30">
      <c r="A208" s="15"/>
      <c r="B208" s="15"/>
      <c r="C208" s="15"/>
      <c r="D208" s="15"/>
      <c r="E208" s="15"/>
      <c r="F208" s="15"/>
      <c r="G208" s="15"/>
      <c r="H208" s="15"/>
      <c r="I208" s="15"/>
      <c r="J208" s="15"/>
      <c r="K208" s="15"/>
      <c r="L208" s="15"/>
      <c r="M208" s="15"/>
      <c r="N208" s="15"/>
      <c r="O208" s="15"/>
      <c r="P208" s="15"/>
      <c r="Q208" s="15"/>
      <c r="R208" s="15"/>
      <c r="S208" s="15"/>
      <c r="T208" s="15"/>
      <c r="U208" s="15"/>
    </row>
    <row r="209" spans="1:21">
      <c r="A209" s="15"/>
      <c r="B209" s="15"/>
      <c r="C209" s="15"/>
      <c r="D209" s="15"/>
      <c r="E209" s="15"/>
      <c r="F209" s="15"/>
      <c r="G209" s="15"/>
      <c r="H209" s="15"/>
      <c r="I209" s="15"/>
      <c r="J209" s="15"/>
      <c r="K209" s="15"/>
      <c r="L209" s="15"/>
      <c r="M209" s="15"/>
      <c r="N209" s="15"/>
      <c r="O209" s="15"/>
      <c r="P209" s="15"/>
      <c r="Q209" s="15"/>
      <c r="R209" s="15"/>
      <c r="S209" s="15"/>
      <c r="T209" s="15"/>
      <c r="U209" s="15"/>
    </row>
    <row r="210" spans="1:21">
      <c r="A210" s="15"/>
      <c r="B210" s="15"/>
      <c r="C210" s="15"/>
      <c r="D210" s="15"/>
      <c r="E210" s="15"/>
      <c r="F210" s="15"/>
      <c r="G210" s="15"/>
      <c r="H210" s="15"/>
      <c r="I210" s="15"/>
      <c r="J210" s="15"/>
      <c r="K210" s="15"/>
      <c r="L210" s="15"/>
      <c r="M210" s="15"/>
      <c r="N210" s="15"/>
      <c r="O210" s="15"/>
      <c r="P210" s="15"/>
      <c r="Q210" s="15"/>
      <c r="R210" s="15"/>
      <c r="S210" s="15"/>
      <c r="T210" s="15"/>
      <c r="U210" s="15"/>
    </row>
    <row r="211" spans="1:21">
      <c r="A211" s="15"/>
      <c r="B211" s="15"/>
      <c r="C211" s="15"/>
      <c r="D211" s="15"/>
      <c r="E211" s="15"/>
      <c r="F211" s="15"/>
      <c r="G211" s="15"/>
      <c r="H211" s="15"/>
      <c r="I211" s="15"/>
      <c r="J211" s="15"/>
      <c r="K211" s="15"/>
      <c r="L211" s="15"/>
      <c r="M211" s="15"/>
      <c r="N211" s="15"/>
      <c r="O211" s="15"/>
      <c r="P211" s="15"/>
      <c r="Q211" s="15"/>
      <c r="R211" s="15"/>
      <c r="S211" s="15"/>
      <c r="T211" s="15"/>
      <c r="U211" s="15"/>
    </row>
    <row r="212" spans="1:21">
      <c r="A212" s="15"/>
      <c r="B212" s="15"/>
      <c r="C212" s="15"/>
      <c r="D212" s="15"/>
      <c r="E212" s="15"/>
      <c r="F212" s="15"/>
      <c r="G212" s="15"/>
      <c r="H212" s="15"/>
      <c r="I212" s="15"/>
      <c r="J212" s="15"/>
      <c r="K212" s="15"/>
      <c r="L212" s="15"/>
      <c r="M212" s="15"/>
      <c r="N212" s="15"/>
      <c r="O212" s="15"/>
      <c r="P212" s="15"/>
      <c r="Q212" s="15"/>
      <c r="R212" s="15"/>
      <c r="S212" s="15"/>
      <c r="T212" s="15"/>
      <c r="U212" s="15"/>
    </row>
    <row r="213" spans="1:21">
      <c r="A213" s="15"/>
      <c r="B213" s="15"/>
      <c r="C213" s="15"/>
      <c r="D213" s="15"/>
      <c r="E213" s="15"/>
      <c r="F213" s="15"/>
      <c r="G213" s="15"/>
      <c r="H213" s="15"/>
      <c r="I213" s="15"/>
      <c r="J213" s="15"/>
      <c r="K213" s="15"/>
      <c r="L213" s="15"/>
      <c r="M213" s="15"/>
      <c r="N213" s="15"/>
      <c r="O213" s="15"/>
      <c r="P213" s="15"/>
      <c r="Q213" s="15"/>
      <c r="R213" s="15"/>
      <c r="S213" s="15"/>
      <c r="T213" s="15"/>
      <c r="U213" s="15"/>
    </row>
    <row r="214" spans="1:21">
      <c r="A214" s="15"/>
      <c r="B214" s="15"/>
      <c r="C214" s="15"/>
      <c r="D214" s="15"/>
      <c r="E214" s="15"/>
      <c r="F214" s="15"/>
      <c r="G214" s="15"/>
      <c r="H214" s="15"/>
      <c r="I214" s="15"/>
      <c r="J214" s="15"/>
      <c r="K214" s="15"/>
      <c r="L214" s="15"/>
      <c r="M214" s="15"/>
      <c r="N214" s="15"/>
      <c r="O214" s="15"/>
      <c r="P214" s="15"/>
      <c r="Q214" s="15"/>
      <c r="R214" s="15"/>
      <c r="S214" s="15"/>
      <c r="T214" s="15"/>
      <c r="U214" s="15"/>
    </row>
    <row r="215" spans="1:21">
      <c r="A215" s="15"/>
      <c r="B215" s="15"/>
      <c r="C215" s="15"/>
      <c r="D215" s="15"/>
      <c r="E215" s="15"/>
      <c r="F215" s="15"/>
      <c r="G215" s="15"/>
      <c r="H215" s="15"/>
      <c r="I215" s="15"/>
      <c r="J215" s="15"/>
      <c r="K215" s="15"/>
      <c r="L215" s="15"/>
      <c r="M215" s="15"/>
      <c r="N215" s="15"/>
      <c r="O215" s="15"/>
      <c r="P215" s="15"/>
      <c r="Q215" s="15"/>
      <c r="R215" s="15"/>
      <c r="S215" s="15"/>
      <c r="T215" s="15"/>
      <c r="U215" s="15"/>
    </row>
    <row r="216" spans="1:21">
      <c r="A216" s="15"/>
      <c r="B216" s="15"/>
      <c r="C216" s="15"/>
      <c r="D216" s="15"/>
      <c r="E216" s="15"/>
      <c r="F216" s="15"/>
      <c r="G216" s="15"/>
      <c r="H216" s="15"/>
      <c r="I216" s="15"/>
      <c r="J216" s="15"/>
      <c r="K216" s="15"/>
      <c r="L216" s="15"/>
      <c r="M216" s="15"/>
      <c r="N216" s="15"/>
      <c r="O216" s="15"/>
      <c r="P216" s="15"/>
      <c r="Q216" s="15"/>
      <c r="R216" s="15"/>
      <c r="S216" s="15"/>
      <c r="T216" s="15"/>
      <c r="U216" s="15"/>
    </row>
    <row r="217" spans="1:21">
      <c r="A217" s="15"/>
      <c r="B217" s="15"/>
      <c r="C217" s="15"/>
      <c r="D217" s="15"/>
      <c r="E217" s="15"/>
      <c r="F217" s="15"/>
      <c r="G217" s="15"/>
      <c r="H217" s="15"/>
      <c r="I217" s="15"/>
      <c r="J217" s="15"/>
      <c r="K217" s="15"/>
      <c r="L217" s="15"/>
      <c r="M217" s="15"/>
      <c r="N217" s="15"/>
      <c r="O217" s="15"/>
      <c r="P217" s="15"/>
      <c r="Q217" s="15"/>
      <c r="R217" s="15"/>
      <c r="S217" s="15"/>
      <c r="T217" s="15"/>
      <c r="U217" s="15"/>
    </row>
    <row r="218" spans="1:21">
      <c r="A218" s="15"/>
      <c r="B218" s="15"/>
      <c r="C218" s="15"/>
      <c r="D218" s="15"/>
      <c r="E218" s="15"/>
      <c r="F218" s="15"/>
      <c r="G218" s="15"/>
      <c r="H218" s="15"/>
      <c r="I218" s="15"/>
      <c r="J218" s="15"/>
      <c r="K218" s="15"/>
      <c r="L218" s="15"/>
      <c r="M218" s="15"/>
      <c r="N218" s="15"/>
      <c r="O218" s="15"/>
      <c r="P218" s="15"/>
      <c r="Q218" s="15"/>
      <c r="R218" s="15"/>
      <c r="S218" s="15"/>
      <c r="T218" s="15"/>
      <c r="U218" s="15"/>
    </row>
    <row r="219" spans="1:21">
      <c r="A219" s="15"/>
      <c r="B219" s="15"/>
      <c r="C219" s="15"/>
      <c r="D219" s="15"/>
      <c r="E219" s="15"/>
      <c r="F219" s="15"/>
      <c r="G219" s="15"/>
      <c r="H219" s="15"/>
      <c r="I219" s="15"/>
      <c r="J219" s="15"/>
      <c r="K219" s="15"/>
      <c r="L219" s="15"/>
      <c r="M219" s="15"/>
      <c r="N219" s="15"/>
      <c r="O219" s="15"/>
      <c r="P219" s="15"/>
      <c r="Q219" s="15"/>
      <c r="R219" s="15"/>
      <c r="S219" s="15"/>
      <c r="T219" s="15"/>
      <c r="U219" s="15"/>
    </row>
    <row r="220" spans="1:21">
      <c r="A220" s="15"/>
      <c r="B220" s="15"/>
      <c r="C220" s="15"/>
      <c r="D220" s="15"/>
      <c r="E220" s="15"/>
      <c r="F220" s="15"/>
      <c r="G220" s="15"/>
      <c r="H220" s="15"/>
      <c r="I220" s="15"/>
      <c r="J220" s="15"/>
      <c r="K220" s="15"/>
      <c r="L220" s="15"/>
      <c r="M220" s="15"/>
      <c r="N220" s="15"/>
      <c r="O220" s="15"/>
      <c r="P220" s="15"/>
      <c r="Q220" s="15"/>
      <c r="R220" s="15"/>
      <c r="S220" s="15"/>
      <c r="T220" s="15"/>
      <c r="U220" s="15"/>
    </row>
    <row r="221" spans="1:21">
      <c r="A221" s="15"/>
      <c r="B221" s="15"/>
      <c r="C221" s="15"/>
      <c r="D221" s="15"/>
      <c r="E221" s="15"/>
      <c r="F221" s="15"/>
      <c r="G221" s="15"/>
      <c r="H221" s="15"/>
      <c r="I221" s="15"/>
      <c r="J221" s="15"/>
      <c r="K221" s="15"/>
      <c r="L221" s="15"/>
      <c r="M221" s="15"/>
      <c r="N221" s="15"/>
      <c r="O221" s="15"/>
      <c r="P221" s="15"/>
      <c r="Q221" s="15"/>
      <c r="R221" s="15"/>
      <c r="S221" s="15"/>
      <c r="T221" s="15"/>
      <c r="U221" s="15"/>
    </row>
    <row r="222" spans="1:21">
      <c r="A222" s="15"/>
      <c r="B222" s="15"/>
      <c r="C222" s="15"/>
      <c r="D222" s="15"/>
      <c r="E222" s="15"/>
      <c r="F222" s="15"/>
      <c r="G222" s="15"/>
      <c r="H222" s="15"/>
      <c r="I222" s="15"/>
      <c r="J222" s="15"/>
      <c r="K222" s="15"/>
      <c r="L222" s="15"/>
      <c r="M222" s="15"/>
      <c r="N222" s="15"/>
      <c r="O222" s="15"/>
      <c r="P222" s="15"/>
      <c r="Q222" s="15"/>
      <c r="R222" s="15"/>
      <c r="S222" s="15"/>
      <c r="T222" s="15"/>
      <c r="U222" s="15"/>
    </row>
    <row r="223" spans="1:21">
      <c r="A223" s="15"/>
      <c r="B223" s="15"/>
      <c r="C223" s="15"/>
      <c r="D223" s="15"/>
      <c r="E223" s="15"/>
      <c r="F223" s="15"/>
      <c r="G223" s="15"/>
      <c r="H223" s="15"/>
      <c r="I223" s="15"/>
      <c r="J223" s="15"/>
      <c r="K223" s="15"/>
      <c r="L223" s="15"/>
      <c r="M223" s="15"/>
      <c r="N223" s="15"/>
      <c r="O223" s="15"/>
      <c r="P223" s="15"/>
      <c r="Q223" s="15"/>
      <c r="R223" s="15"/>
      <c r="S223" s="15"/>
      <c r="T223" s="15"/>
      <c r="U223" s="15"/>
    </row>
    <row r="224" spans="1:21">
      <c r="A224" s="15"/>
      <c r="B224" s="15"/>
      <c r="C224" s="15"/>
      <c r="D224" s="15"/>
      <c r="E224" s="15"/>
      <c r="F224" s="15"/>
      <c r="G224" s="15"/>
      <c r="H224" s="15"/>
      <c r="I224" s="15"/>
      <c r="J224" s="15"/>
      <c r="K224" s="15"/>
      <c r="L224" s="15"/>
      <c r="M224" s="15"/>
      <c r="N224" s="15"/>
      <c r="O224" s="15"/>
      <c r="P224" s="15"/>
      <c r="Q224" s="15"/>
      <c r="R224" s="15"/>
      <c r="S224" s="15"/>
      <c r="T224" s="15"/>
      <c r="U224" s="15"/>
    </row>
    <row r="225" spans="1:21">
      <c r="A225" s="15"/>
      <c r="B225" s="15"/>
      <c r="C225" s="15"/>
      <c r="D225" s="15"/>
      <c r="E225" s="15"/>
      <c r="F225" s="15"/>
      <c r="G225" s="15"/>
      <c r="H225" s="15"/>
      <c r="I225" s="15"/>
      <c r="J225" s="15"/>
      <c r="K225" s="15"/>
      <c r="L225" s="15"/>
      <c r="M225" s="15"/>
      <c r="N225" s="15"/>
      <c r="O225" s="15"/>
      <c r="P225" s="15"/>
      <c r="Q225" s="15"/>
      <c r="R225" s="15"/>
      <c r="S225" s="15"/>
      <c r="T225" s="15"/>
      <c r="U225" s="15"/>
    </row>
    <row r="226" spans="1:21">
      <c r="A226" s="15"/>
      <c r="B226" s="15"/>
      <c r="C226" s="15"/>
      <c r="D226" s="15"/>
      <c r="E226" s="15"/>
      <c r="F226" s="15"/>
      <c r="G226" s="15"/>
      <c r="H226" s="15"/>
      <c r="I226" s="15"/>
      <c r="J226" s="15"/>
      <c r="K226" s="15"/>
      <c r="L226" s="15"/>
      <c r="M226" s="15"/>
      <c r="N226" s="15"/>
      <c r="O226" s="15"/>
      <c r="P226" s="15"/>
      <c r="Q226" s="15"/>
      <c r="R226" s="15"/>
      <c r="S226" s="15"/>
      <c r="T226" s="15"/>
      <c r="U226" s="15"/>
    </row>
    <row r="227" spans="1:21">
      <c r="A227" s="15"/>
      <c r="B227" s="15"/>
      <c r="C227" s="15"/>
      <c r="D227" s="15"/>
      <c r="E227" s="15"/>
      <c r="F227" s="15"/>
      <c r="G227" s="15"/>
      <c r="H227" s="15"/>
      <c r="I227" s="15"/>
      <c r="J227" s="15"/>
      <c r="K227" s="15"/>
      <c r="L227" s="15"/>
      <c r="M227" s="15"/>
      <c r="N227" s="15"/>
      <c r="O227" s="15"/>
      <c r="P227" s="15"/>
      <c r="Q227" s="15"/>
      <c r="R227" s="15"/>
      <c r="S227" s="15"/>
      <c r="T227" s="15"/>
      <c r="U227" s="15"/>
    </row>
    <row r="228" spans="1:21">
      <c r="A228" s="15"/>
      <c r="B228" s="15"/>
      <c r="C228" s="15"/>
      <c r="D228" s="15"/>
      <c r="E228" s="15"/>
      <c r="F228" s="15"/>
      <c r="G228" s="15"/>
      <c r="H228" s="15"/>
      <c r="I228" s="15"/>
      <c r="J228" s="15"/>
      <c r="K228" s="15"/>
      <c r="L228" s="15"/>
      <c r="M228" s="15"/>
      <c r="N228" s="15"/>
      <c r="O228" s="15"/>
      <c r="P228" s="15"/>
      <c r="Q228" s="15"/>
      <c r="R228" s="15"/>
      <c r="S228" s="15"/>
      <c r="T228" s="15"/>
      <c r="U228" s="15"/>
    </row>
    <row r="229" spans="1:21">
      <c r="A229" s="15"/>
      <c r="B229" s="15"/>
      <c r="C229" s="15"/>
      <c r="D229" s="15"/>
      <c r="E229" s="15"/>
      <c r="F229" s="15"/>
      <c r="G229" s="15"/>
      <c r="H229" s="15"/>
      <c r="I229" s="15"/>
      <c r="J229" s="15"/>
      <c r="K229" s="15"/>
      <c r="L229" s="15"/>
      <c r="M229" s="15"/>
      <c r="N229" s="15"/>
      <c r="O229" s="15"/>
      <c r="P229" s="15"/>
      <c r="Q229" s="15"/>
      <c r="R229" s="15"/>
      <c r="S229" s="15"/>
      <c r="T229" s="15"/>
      <c r="U229" s="15"/>
    </row>
    <row r="230" spans="1:21">
      <c r="A230" s="15"/>
      <c r="B230" s="15"/>
      <c r="C230" s="15"/>
      <c r="D230" s="15"/>
      <c r="E230" s="15"/>
      <c r="F230" s="15"/>
      <c r="G230" s="15"/>
      <c r="H230" s="15"/>
      <c r="I230" s="15"/>
      <c r="J230" s="15"/>
      <c r="K230" s="15"/>
      <c r="L230" s="15"/>
      <c r="M230" s="15"/>
      <c r="N230" s="15"/>
      <c r="O230" s="15"/>
      <c r="P230" s="15"/>
      <c r="Q230" s="15"/>
      <c r="R230" s="15"/>
      <c r="S230" s="15"/>
      <c r="T230" s="15"/>
      <c r="U230" s="15"/>
    </row>
    <row r="231" spans="1:21">
      <c r="A231" s="15"/>
      <c r="B231" s="15"/>
      <c r="C231" s="15"/>
      <c r="D231" s="15"/>
      <c r="E231" s="15"/>
      <c r="F231" s="15"/>
      <c r="G231" s="15"/>
      <c r="H231" s="15"/>
      <c r="I231" s="15"/>
      <c r="J231" s="15"/>
      <c r="K231" s="15"/>
      <c r="L231" s="15"/>
      <c r="M231" s="15"/>
      <c r="N231" s="15"/>
      <c r="O231" s="15"/>
      <c r="P231" s="15"/>
      <c r="Q231" s="15"/>
      <c r="R231" s="15"/>
      <c r="S231" s="15"/>
      <c r="T231" s="15"/>
      <c r="U231" s="15"/>
    </row>
    <row r="232" spans="1:21">
      <c r="A232" s="15"/>
      <c r="B232" s="15"/>
      <c r="C232" s="15"/>
      <c r="D232" s="15"/>
      <c r="E232" s="15"/>
      <c r="F232" s="15"/>
      <c r="G232" s="15"/>
      <c r="H232" s="15"/>
      <c r="I232" s="15"/>
      <c r="J232" s="15"/>
      <c r="K232" s="15"/>
      <c r="L232" s="15"/>
      <c r="M232" s="15"/>
      <c r="N232" s="15"/>
      <c r="O232" s="15"/>
      <c r="P232" s="15"/>
      <c r="Q232" s="15"/>
      <c r="R232" s="15"/>
      <c r="S232" s="15"/>
      <c r="T232" s="15"/>
      <c r="U232" s="15"/>
    </row>
    <row r="233" spans="1:21">
      <c r="A233" s="15"/>
      <c r="B233" s="15"/>
      <c r="C233" s="15"/>
      <c r="D233" s="15"/>
      <c r="E233" s="15"/>
      <c r="F233" s="15"/>
      <c r="G233" s="15"/>
      <c r="H233" s="15"/>
      <c r="I233" s="15"/>
      <c r="J233" s="15"/>
      <c r="K233" s="15"/>
      <c r="L233" s="15"/>
      <c r="M233" s="15"/>
      <c r="N233" s="15"/>
      <c r="O233" s="15"/>
      <c r="P233" s="15"/>
      <c r="Q233" s="15"/>
      <c r="R233" s="15"/>
      <c r="S233" s="15"/>
      <c r="T233" s="15"/>
      <c r="U233" s="15"/>
    </row>
    <row r="234" spans="1:21">
      <c r="A234" s="15"/>
      <c r="B234" s="15"/>
      <c r="C234" s="15"/>
      <c r="D234" s="15"/>
      <c r="E234" s="15"/>
      <c r="F234" s="15"/>
      <c r="G234" s="15"/>
      <c r="H234" s="15"/>
      <c r="I234" s="15"/>
      <c r="J234" s="15"/>
      <c r="K234" s="15"/>
      <c r="L234" s="15"/>
      <c r="M234" s="15"/>
      <c r="N234" s="15"/>
      <c r="O234" s="15"/>
      <c r="P234" s="15"/>
      <c r="Q234" s="15"/>
      <c r="R234" s="15"/>
      <c r="S234" s="15"/>
      <c r="T234" s="15"/>
      <c r="U234" s="15"/>
    </row>
    <row r="235" spans="1:21">
      <c r="A235" s="15"/>
      <c r="B235" s="15"/>
      <c r="C235" s="15"/>
      <c r="D235" s="15"/>
      <c r="E235" s="15"/>
      <c r="F235" s="15"/>
      <c r="G235" s="15"/>
      <c r="H235" s="15"/>
      <c r="I235" s="15"/>
      <c r="J235" s="15"/>
      <c r="K235" s="15"/>
      <c r="L235" s="15"/>
      <c r="M235" s="15"/>
      <c r="N235" s="15"/>
      <c r="O235" s="15"/>
      <c r="P235" s="15"/>
      <c r="Q235" s="15"/>
      <c r="R235" s="15"/>
      <c r="S235" s="15"/>
      <c r="T235" s="15"/>
      <c r="U235" s="15"/>
    </row>
    <row r="236" spans="1:21">
      <c r="A236" s="15"/>
      <c r="B236" s="15"/>
      <c r="C236" s="15"/>
      <c r="D236" s="15"/>
      <c r="E236" s="15"/>
      <c r="F236" s="15"/>
      <c r="G236" s="15"/>
      <c r="H236" s="15"/>
      <c r="I236" s="15"/>
      <c r="J236" s="15"/>
      <c r="K236" s="15"/>
      <c r="L236" s="15"/>
      <c r="M236" s="15"/>
      <c r="N236" s="15"/>
      <c r="O236" s="15"/>
      <c r="P236" s="15"/>
      <c r="Q236" s="15"/>
      <c r="R236" s="15"/>
      <c r="S236" s="15"/>
      <c r="T236" s="15"/>
      <c r="U236" s="15"/>
    </row>
    <row r="237" spans="1:21">
      <c r="A237" s="15"/>
      <c r="B237" s="15"/>
      <c r="C237" s="15"/>
      <c r="D237" s="15"/>
      <c r="E237" s="15"/>
      <c r="F237" s="15"/>
      <c r="G237" s="15"/>
      <c r="H237" s="15"/>
      <c r="I237" s="15"/>
      <c r="J237" s="15"/>
      <c r="K237" s="15"/>
      <c r="L237" s="15"/>
      <c r="M237" s="15"/>
      <c r="N237" s="15"/>
      <c r="O237" s="15"/>
      <c r="P237" s="15"/>
      <c r="Q237" s="15"/>
      <c r="R237" s="15"/>
      <c r="S237" s="15"/>
      <c r="T237" s="15"/>
      <c r="U237" s="15"/>
    </row>
    <row r="238" spans="1:21">
      <c r="A238" s="15"/>
      <c r="B238" s="15"/>
      <c r="C238" s="15"/>
      <c r="D238" s="15"/>
      <c r="E238" s="15"/>
      <c r="F238" s="15"/>
      <c r="G238" s="15"/>
      <c r="H238" s="15"/>
      <c r="I238" s="15"/>
      <c r="J238" s="15"/>
      <c r="K238" s="15"/>
      <c r="L238" s="15"/>
      <c r="M238" s="15"/>
      <c r="N238" s="15"/>
      <c r="O238" s="15"/>
      <c r="P238" s="15"/>
      <c r="Q238" s="15"/>
      <c r="R238" s="15"/>
      <c r="S238" s="15"/>
      <c r="T238" s="15"/>
      <c r="U238" s="15"/>
    </row>
    <row r="239" spans="1:21">
      <c r="A239" s="15"/>
      <c r="B239" s="15"/>
      <c r="C239" s="15"/>
      <c r="D239" s="15"/>
      <c r="E239" s="15"/>
      <c r="F239" s="15"/>
      <c r="G239" s="15"/>
      <c r="H239" s="15"/>
      <c r="I239" s="15"/>
      <c r="J239" s="15"/>
      <c r="K239" s="15"/>
      <c r="L239" s="15"/>
      <c r="M239" s="15"/>
      <c r="N239" s="15"/>
      <c r="O239" s="15"/>
      <c r="P239" s="15"/>
      <c r="Q239" s="15"/>
      <c r="R239" s="15"/>
      <c r="S239" s="15"/>
      <c r="T239" s="15"/>
      <c r="U239" s="15"/>
    </row>
    <row r="240" spans="1:21">
      <c r="A240" s="15"/>
      <c r="B240" s="15"/>
      <c r="C240" s="15"/>
      <c r="D240" s="15"/>
      <c r="E240" s="15"/>
      <c r="F240" s="15"/>
      <c r="G240" s="15"/>
      <c r="H240" s="15"/>
      <c r="I240" s="15"/>
      <c r="J240" s="15"/>
      <c r="K240" s="15"/>
      <c r="L240" s="15"/>
      <c r="M240" s="15"/>
      <c r="N240" s="15"/>
      <c r="O240" s="15"/>
      <c r="P240" s="15"/>
      <c r="Q240" s="15"/>
      <c r="R240" s="15"/>
      <c r="S240" s="15"/>
      <c r="T240" s="15"/>
      <c r="U240" s="15"/>
    </row>
    <row r="241" spans="1:21">
      <c r="A241" s="15"/>
      <c r="B241" s="15"/>
      <c r="C241" s="15"/>
      <c r="D241" s="15"/>
      <c r="E241" s="15"/>
      <c r="F241" s="15"/>
      <c r="G241" s="15"/>
      <c r="H241" s="15"/>
      <c r="I241" s="15"/>
      <c r="J241" s="15"/>
      <c r="K241" s="15"/>
      <c r="L241" s="15"/>
      <c r="M241" s="15"/>
      <c r="N241" s="15"/>
      <c r="O241" s="15"/>
      <c r="P241" s="15"/>
      <c r="Q241" s="15"/>
      <c r="R241" s="15"/>
      <c r="S241" s="15"/>
      <c r="T241" s="15"/>
      <c r="U241" s="15"/>
    </row>
    <row r="242" spans="1:21">
      <c r="A242" s="15"/>
      <c r="B242" s="15"/>
      <c r="C242" s="15"/>
      <c r="D242" s="15"/>
      <c r="E242" s="15"/>
      <c r="F242" s="15"/>
      <c r="G242" s="15"/>
      <c r="H242" s="15"/>
      <c r="I242" s="15"/>
      <c r="J242" s="15"/>
      <c r="K242" s="15"/>
      <c r="L242" s="15"/>
      <c r="M242" s="15"/>
      <c r="N242" s="15"/>
      <c r="O242" s="15"/>
      <c r="P242" s="15"/>
      <c r="Q242" s="15"/>
      <c r="R242" s="15"/>
      <c r="S242" s="15"/>
      <c r="T242" s="15"/>
      <c r="U242" s="15"/>
    </row>
    <row r="243" spans="1:21">
      <c r="A243" s="15"/>
      <c r="B243" s="15"/>
      <c r="C243" s="15"/>
      <c r="D243" s="15"/>
      <c r="E243" s="15"/>
      <c r="F243" s="15"/>
      <c r="G243" s="15"/>
      <c r="H243" s="15"/>
      <c r="I243" s="15"/>
      <c r="J243" s="15"/>
      <c r="K243" s="15"/>
      <c r="L243" s="15"/>
      <c r="M243" s="15"/>
      <c r="N243" s="15"/>
      <c r="O243" s="15"/>
      <c r="P243" s="15"/>
      <c r="Q243" s="15"/>
      <c r="R243" s="15"/>
      <c r="S243" s="15"/>
      <c r="T243" s="15"/>
      <c r="U243" s="15"/>
    </row>
    <row r="244" spans="1:21">
      <c r="A244" s="15"/>
      <c r="B244" s="15"/>
      <c r="C244" s="15"/>
      <c r="D244" s="15"/>
      <c r="E244" s="15"/>
      <c r="F244" s="15"/>
      <c r="G244" s="15"/>
      <c r="H244" s="15"/>
      <c r="I244" s="15"/>
      <c r="J244" s="15"/>
      <c r="K244" s="15"/>
      <c r="L244" s="15"/>
      <c r="M244" s="15"/>
      <c r="N244" s="15"/>
      <c r="O244" s="15"/>
      <c r="P244" s="15"/>
      <c r="Q244" s="15"/>
      <c r="R244" s="15"/>
      <c r="S244" s="15"/>
      <c r="T244" s="15"/>
      <c r="U244" s="15"/>
    </row>
    <row r="245" spans="1:21">
      <c r="A245" s="15"/>
      <c r="B245" s="15"/>
      <c r="C245" s="15"/>
      <c r="D245" s="15"/>
      <c r="E245" s="15"/>
      <c r="F245" s="15"/>
      <c r="G245" s="15"/>
      <c r="H245" s="15"/>
      <c r="I245" s="15"/>
      <c r="J245" s="15"/>
      <c r="K245" s="15"/>
      <c r="L245" s="15"/>
      <c r="M245" s="15"/>
      <c r="N245" s="15"/>
      <c r="O245" s="15"/>
      <c r="P245" s="15"/>
      <c r="Q245" s="15"/>
      <c r="R245" s="15"/>
      <c r="S245" s="15"/>
      <c r="T245" s="15"/>
      <c r="U245" s="15"/>
    </row>
    <row r="246" spans="1:21">
      <c r="A246" s="15"/>
      <c r="B246" s="15"/>
      <c r="C246" s="15"/>
      <c r="D246" s="15"/>
      <c r="E246" s="15"/>
      <c r="F246" s="15"/>
      <c r="G246" s="15"/>
      <c r="H246" s="15"/>
      <c r="I246" s="15"/>
      <c r="J246" s="15"/>
      <c r="K246" s="15"/>
      <c r="L246" s="15"/>
      <c r="M246" s="15"/>
      <c r="N246" s="15"/>
      <c r="O246" s="15"/>
      <c r="P246" s="15"/>
      <c r="Q246" s="15"/>
      <c r="R246" s="15"/>
      <c r="S246" s="15"/>
      <c r="T246" s="15"/>
      <c r="U246" s="15"/>
    </row>
    <row r="247" spans="1:21">
      <c r="A247" s="15"/>
      <c r="B247" s="15"/>
      <c r="C247" s="15"/>
      <c r="D247" s="15"/>
      <c r="E247" s="15"/>
      <c r="F247" s="15"/>
      <c r="G247" s="15"/>
      <c r="H247" s="15"/>
      <c r="I247" s="15"/>
      <c r="J247" s="15"/>
      <c r="K247" s="15"/>
      <c r="L247" s="15"/>
      <c r="M247" s="15"/>
      <c r="N247" s="15"/>
      <c r="O247" s="15"/>
      <c r="P247" s="15"/>
      <c r="Q247" s="15"/>
      <c r="R247" s="15"/>
      <c r="S247" s="15"/>
      <c r="T247" s="15"/>
      <c r="U247" s="15"/>
    </row>
    <row r="248" spans="1:21">
      <c r="A248" s="15"/>
      <c r="B248" s="15"/>
      <c r="C248" s="15"/>
      <c r="D248" s="15"/>
      <c r="E248" s="15"/>
      <c r="F248" s="15"/>
      <c r="G248" s="15"/>
      <c r="H248" s="15"/>
      <c r="I248" s="15"/>
      <c r="J248" s="15"/>
      <c r="K248" s="15"/>
      <c r="L248" s="15"/>
      <c r="M248" s="15"/>
      <c r="N248" s="15"/>
      <c r="O248" s="15"/>
      <c r="P248" s="15"/>
      <c r="Q248" s="15"/>
      <c r="R248" s="15"/>
      <c r="S248" s="15"/>
      <c r="T248" s="15"/>
      <c r="U248" s="15"/>
    </row>
    <row r="249" spans="1:21">
      <c r="A249" s="15"/>
      <c r="B249" s="15"/>
      <c r="C249" s="15"/>
      <c r="D249" s="15"/>
      <c r="E249" s="15"/>
      <c r="F249" s="15"/>
      <c r="G249" s="15"/>
      <c r="H249" s="15"/>
      <c r="I249" s="15"/>
      <c r="J249" s="15"/>
      <c r="K249" s="15"/>
      <c r="L249" s="15"/>
      <c r="M249" s="15"/>
      <c r="N249" s="15"/>
      <c r="O249" s="15"/>
      <c r="P249" s="15"/>
      <c r="Q249" s="15"/>
      <c r="R249" s="15"/>
      <c r="S249" s="15"/>
      <c r="T249" s="15"/>
      <c r="U249" s="15"/>
    </row>
    <row r="250" spans="1:21">
      <c r="A250" s="15"/>
      <c r="B250" s="15"/>
      <c r="C250" s="15"/>
      <c r="D250" s="15"/>
      <c r="E250" s="15"/>
      <c r="F250" s="15"/>
      <c r="G250" s="15"/>
      <c r="H250" s="15"/>
      <c r="I250" s="15"/>
      <c r="J250" s="15"/>
      <c r="K250" s="15"/>
      <c r="L250" s="15"/>
      <c r="M250" s="15"/>
      <c r="N250" s="15"/>
      <c r="O250" s="15"/>
      <c r="P250" s="15"/>
      <c r="Q250" s="15"/>
      <c r="R250" s="15"/>
      <c r="S250" s="15"/>
      <c r="T250" s="15"/>
      <c r="U250" s="15"/>
    </row>
    <row r="251" spans="1:21">
      <c r="A251" s="15"/>
      <c r="B251" s="15"/>
      <c r="C251" s="15"/>
      <c r="D251" s="15"/>
      <c r="E251" s="15"/>
      <c r="F251" s="15"/>
      <c r="G251" s="15"/>
      <c r="H251" s="15"/>
      <c r="I251" s="15"/>
      <c r="J251" s="15"/>
      <c r="K251" s="15"/>
      <c r="L251" s="15"/>
      <c r="M251" s="15"/>
      <c r="N251" s="15"/>
      <c r="O251" s="15"/>
      <c r="P251" s="15"/>
      <c r="Q251" s="15"/>
      <c r="R251" s="15"/>
      <c r="S251" s="15"/>
      <c r="T251" s="15"/>
      <c r="U251" s="15"/>
    </row>
    <row r="252" spans="1:21">
      <c r="A252" s="15"/>
      <c r="B252" s="15"/>
      <c r="C252" s="15"/>
      <c r="D252" s="15"/>
      <c r="E252" s="15"/>
      <c r="F252" s="15"/>
      <c r="G252" s="15"/>
      <c r="H252" s="15"/>
      <c r="I252" s="15"/>
      <c r="J252" s="15"/>
      <c r="K252" s="15"/>
      <c r="L252" s="15"/>
      <c r="M252" s="15"/>
      <c r="N252" s="15"/>
      <c r="O252" s="15"/>
      <c r="P252" s="15"/>
      <c r="Q252" s="15"/>
      <c r="R252" s="15"/>
      <c r="S252" s="15"/>
      <c r="T252" s="15"/>
      <c r="U252" s="15"/>
    </row>
    <row r="253" spans="1:21">
      <c r="A253" s="15"/>
      <c r="B253" s="15"/>
      <c r="C253" s="15"/>
      <c r="D253" s="15"/>
      <c r="E253" s="15"/>
      <c r="F253" s="15"/>
      <c r="G253" s="15"/>
      <c r="H253" s="15"/>
      <c r="I253" s="15"/>
      <c r="J253" s="15"/>
      <c r="K253" s="15"/>
      <c r="L253" s="15"/>
      <c r="M253" s="15"/>
      <c r="N253" s="15"/>
      <c r="O253" s="15"/>
      <c r="P253" s="15"/>
      <c r="Q253" s="15"/>
      <c r="R253" s="15"/>
      <c r="S253" s="15"/>
      <c r="T253" s="15"/>
      <c r="U253" s="15"/>
    </row>
    <row r="254" spans="1:21">
      <c r="A254" s="15"/>
      <c r="B254" s="15"/>
      <c r="C254" s="15"/>
      <c r="D254" s="15"/>
      <c r="E254" s="15"/>
      <c r="F254" s="15"/>
      <c r="G254" s="15"/>
      <c r="H254" s="15"/>
      <c r="I254" s="15"/>
      <c r="J254" s="15"/>
      <c r="K254" s="15"/>
      <c r="L254" s="15"/>
      <c r="M254" s="15"/>
      <c r="N254" s="15"/>
      <c r="O254" s="15"/>
      <c r="P254" s="15"/>
      <c r="Q254" s="15"/>
      <c r="R254" s="15"/>
      <c r="S254" s="15"/>
      <c r="T254" s="15"/>
      <c r="U254" s="15"/>
    </row>
    <row r="255" spans="1:21">
      <c r="A255" s="15"/>
      <c r="B255" s="15"/>
      <c r="C255" s="15"/>
      <c r="D255" s="15"/>
      <c r="E255" s="15"/>
      <c r="F255" s="15"/>
      <c r="G255" s="15"/>
      <c r="H255" s="15"/>
      <c r="I255" s="15"/>
      <c r="J255" s="15"/>
      <c r="K255" s="15"/>
      <c r="L255" s="15"/>
      <c r="M255" s="15"/>
      <c r="N255" s="15"/>
      <c r="O255" s="15"/>
      <c r="P255" s="15"/>
      <c r="Q255" s="15"/>
      <c r="R255" s="15"/>
      <c r="S255" s="15"/>
      <c r="T255" s="15"/>
      <c r="U255" s="15"/>
    </row>
    <row r="256" spans="1:21">
      <c r="A256" s="15"/>
      <c r="B256" s="15"/>
      <c r="C256" s="15"/>
      <c r="D256" s="15"/>
      <c r="E256" s="15"/>
      <c r="F256" s="15"/>
      <c r="G256" s="15"/>
      <c r="H256" s="15"/>
      <c r="I256" s="15"/>
      <c r="J256" s="15"/>
      <c r="K256" s="15"/>
      <c r="L256" s="15"/>
      <c r="M256" s="15"/>
      <c r="N256" s="15"/>
      <c r="O256" s="15"/>
      <c r="P256" s="15"/>
      <c r="Q256" s="15"/>
      <c r="R256" s="15"/>
      <c r="S256" s="15"/>
      <c r="T256" s="15"/>
      <c r="U256" s="15"/>
    </row>
    <row r="257" spans="1:21">
      <c r="A257" s="15"/>
      <c r="B257" s="15"/>
      <c r="C257" s="15"/>
      <c r="D257" s="15"/>
      <c r="E257" s="15"/>
      <c r="F257" s="15"/>
      <c r="G257" s="15"/>
      <c r="H257" s="15"/>
      <c r="I257" s="15"/>
      <c r="J257" s="15"/>
      <c r="K257" s="15"/>
      <c r="L257" s="15"/>
      <c r="M257" s="15"/>
      <c r="N257" s="15"/>
      <c r="O257" s="15"/>
      <c r="P257" s="15"/>
      <c r="Q257" s="15"/>
      <c r="R257" s="15"/>
      <c r="S257" s="15"/>
      <c r="T257" s="15"/>
      <c r="U257" s="15"/>
    </row>
    <row r="258" spans="1:21">
      <c r="A258" s="15"/>
      <c r="B258" s="15"/>
      <c r="C258" s="15"/>
      <c r="D258" s="15"/>
      <c r="E258" s="15"/>
      <c r="F258" s="15"/>
      <c r="G258" s="15"/>
      <c r="H258" s="15"/>
      <c r="I258" s="15"/>
      <c r="J258" s="15"/>
      <c r="K258" s="15"/>
      <c r="L258" s="15"/>
      <c r="M258" s="15"/>
      <c r="N258" s="15"/>
      <c r="O258" s="15"/>
      <c r="P258" s="15"/>
      <c r="Q258" s="15"/>
      <c r="R258" s="15"/>
      <c r="S258" s="15"/>
      <c r="T258" s="15"/>
      <c r="U258" s="15"/>
    </row>
    <row r="259" spans="1:21">
      <c r="A259" s="15"/>
      <c r="B259" s="15"/>
      <c r="C259" s="15"/>
      <c r="D259" s="15"/>
      <c r="E259" s="15"/>
      <c r="F259" s="15"/>
      <c r="G259" s="15"/>
      <c r="H259" s="15"/>
      <c r="I259" s="15"/>
      <c r="J259" s="15"/>
      <c r="K259" s="15"/>
      <c r="L259" s="15"/>
      <c r="M259" s="15"/>
      <c r="N259" s="15"/>
      <c r="O259" s="15"/>
      <c r="P259" s="15"/>
      <c r="Q259" s="15"/>
      <c r="R259" s="15"/>
      <c r="S259" s="15"/>
      <c r="T259" s="15"/>
      <c r="U259" s="15"/>
    </row>
    <row r="260" spans="1:21">
      <c r="A260" s="15"/>
      <c r="B260" s="15"/>
      <c r="C260" s="15"/>
      <c r="D260" s="15"/>
      <c r="E260" s="15"/>
      <c r="F260" s="15"/>
      <c r="G260" s="15"/>
      <c r="H260" s="15"/>
      <c r="I260" s="15"/>
      <c r="J260" s="15"/>
      <c r="K260" s="15"/>
      <c r="L260" s="15"/>
      <c r="M260" s="15"/>
      <c r="N260" s="15"/>
      <c r="O260" s="15"/>
      <c r="P260" s="15"/>
      <c r="Q260" s="15"/>
      <c r="R260" s="15"/>
      <c r="S260" s="15"/>
      <c r="T260" s="15"/>
      <c r="U260" s="15"/>
    </row>
    <row r="261" spans="1:21">
      <c r="A261" s="15"/>
      <c r="B261" s="15"/>
      <c r="C261" s="15"/>
      <c r="D261" s="15"/>
      <c r="E261" s="15"/>
      <c r="F261" s="15"/>
      <c r="G261" s="15"/>
      <c r="H261" s="15"/>
      <c r="I261" s="15"/>
      <c r="J261" s="15"/>
      <c r="K261" s="15"/>
      <c r="L261" s="15"/>
      <c r="M261" s="15"/>
      <c r="N261" s="15"/>
      <c r="O261" s="15"/>
      <c r="P261" s="15"/>
      <c r="Q261" s="15"/>
      <c r="R261" s="15"/>
      <c r="S261" s="15"/>
      <c r="T261" s="15"/>
      <c r="U261" s="15"/>
    </row>
    <row r="262" spans="1:21">
      <c r="A262" s="15"/>
      <c r="B262" s="15"/>
      <c r="C262" s="15"/>
      <c r="D262" s="15"/>
      <c r="E262" s="15"/>
      <c r="F262" s="15"/>
      <c r="G262" s="15"/>
      <c r="H262" s="15"/>
      <c r="I262" s="15"/>
      <c r="J262" s="15"/>
      <c r="K262" s="15"/>
      <c r="L262" s="15"/>
      <c r="M262" s="15"/>
      <c r="N262" s="15"/>
      <c r="O262" s="15"/>
      <c r="P262" s="15"/>
      <c r="Q262" s="15"/>
      <c r="R262" s="15"/>
      <c r="S262" s="15"/>
      <c r="T262" s="15"/>
      <c r="U262" s="15"/>
    </row>
    <row r="263" spans="1:21">
      <c r="A263" s="15"/>
      <c r="B263" s="15"/>
      <c r="C263" s="15"/>
      <c r="D263" s="15"/>
      <c r="E263" s="15"/>
      <c r="F263" s="15"/>
      <c r="G263" s="15"/>
      <c r="H263" s="15"/>
      <c r="I263" s="15"/>
      <c r="J263" s="15"/>
      <c r="K263" s="15"/>
      <c r="L263" s="15"/>
      <c r="M263" s="15"/>
      <c r="N263" s="15"/>
      <c r="O263" s="15"/>
      <c r="P263" s="15"/>
      <c r="Q263" s="15"/>
      <c r="R263" s="15"/>
      <c r="S263" s="15"/>
      <c r="T263" s="15"/>
      <c r="U263" s="15"/>
    </row>
    <row r="264" spans="1:21">
      <c r="A264" s="15"/>
      <c r="B264" s="15"/>
      <c r="C264" s="15"/>
      <c r="D264" s="15"/>
      <c r="E264" s="15"/>
      <c r="F264" s="15"/>
      <c r="G264" s="15"/>
      <c r="H264" s="15"/>
      <c r="I264" s="15"/>
      <c r="J264" s="15"/>
      <c r="K264" s="15"/>
      <c r="L264" s="15"/>
      <c r="M264" s="15"/>
      <c r="N264" s="15"/>
      <c r="O264" s="15"/>
      <c r="P264" s="15"/>
      <c r="Q264" s="15"/>
      <c r="R264" s="15"/>
      <c r="S264" s="15"/>
      <c r="T264" s="15"/>
      <c r="U264" s="15"/>
    </row>
    <row r="265" spans="1:21">
      <c r="A265" s="15"/>
      <c r="B265" s="15"/>
      <c r="C265" s="15"/>
      <c r="D265" s="15"/>
      <c r="E265" s="15"/>
      <c r="F265" s="15"/>
      <c r="G265" s="15"/>
      <c r="H265" s="15"/>
      <c r="I265" s="15"/>
      <c r="J265" s="15"/>
      <c r="K265" s="15"/>
      <c r="L265" s="15"/>
      <c r="M265" s="15"/>
      <c r="N265" s="15"/>
      <c r="O265" s="15"/>
      <c r="P265" s="15"/>
      <c r="Q265" s="15"/>
      <c r="R265" s="15"/>
      <c r="S265" s="15"/>
      <c r="T265" s="15"/>
      <c r="U265" s="15"/>
    </row>
    <row r="266" spans="1:21">
      <c r="A266" s="15"/>
      <c r="B266" s="15"/>
      <c r="C266" s="15"/>
      <c r="D266" s="15"/>
      <c r="E266" s="15"/>
      <c r="F266" s="15"/>
      <c r="G266" s="15"/>
      <c r="H266" s="15"/>
      <c r="I266" s="15"/>
      <c r="J266" s="15"/>
      <c r="K266" s="15"/>
      <c r="L266" s="15"/>
      <c r="M266" s="15"/>
      <c r="N266" s="15"/>
      <c r="O266" s="15"/>
      <c r="P266" s="15"/>
      <c r="Q266" s="15"/>
      <c r="R266" s="15"/>
      <c r="S266" s="15"/>
      <c r="T266" s="15"/>
      <c r="U266" s="15"/>
    </row>
    <row r="267" spans="1:21">
      <c r="A267" s="15"/>
      <c r="B267" s="15"/>
      <c r="C267" s="15"/>
      <c r="D267" s="15"/>
      <c r="E267" s="15"/>
      <c r="F267" s="15"/>
      <c r="G267" s="15"/>
      <c r="H267" s="15"/>
      <c r="I267" s="15"/>
      <c r="J267" s="15"/>
      <c r="K267" s="15"/>
      <c r="L267" s="15"/>
      <c r="M267" s="15"/>
      <c r="N267" s="15"/>
      <c r="O267" s="15"/>
      <c r="P267" s="15"/>
      <c r="Q267" s="15"/>
      <c r="R267" s="15"/>
      <c r="S267" s="15"/>
      <c r="T267" s="15"/>
      <c r="U267" s="15"/>
    </row>
    <row r="268" spans="1:21">
      <c r="A268" s="15"/>
      <c r="B268" s="15"/>
      <c r="C268" s="15"/>
      <c r="D268" s="15"/>
      <c r="E268" s="15"/>
      <c r="F268" s="15"/>
      <c r="G268" s="15"/>
      <c r="H268" s="15"/>
      <c r="I268" s="15"/>
      <c r="J268" s="15"/>
      <c r="K268" s="15"/>
      <c r="L268" s="15"/>
      <c r="M268" s="15"/>
      <c r="N268" s="15"/>
      <c r="O268" s="15"/>
      <c r="P268" s="15"/>
      <c r="Q268" s="15"/>
      <c r="R268" s="15"/>
      <c r="S268" s="15"/>
      <c r="T268" s="15"/>
      <c r="U268" s="15"/>
    </row>
    <row r="269" spans="1:21">
      <c r="A269" s="15"/>
      <c r="B269" s="15"/>
      <c r="C269" s="15"/>
      <c r="D269" s="15"/>
      <c r="E269" s="15"/>
      <c r="F269" s="15"/>
      <c r="G269" s="15"/>
      <c r="H269" s="15"/>
      <c r="I269" s="15"/>
      <c r="J269" s="15"/>
      <c r="K269" s="15"/>
      <c r="L269" s="15"/>
      <c r="M269" s="15"/>
      <c r="N269" s="15"/>
      <c r="O269" s="15"/>
      <c r="P269" s="15"/>
      <c r="Q269" s="15"/>
      <c r="R269" s="15"/>
      <c r="S269" s="15"/>
      <c r="T269" s="15"/>
      <c r="U269" s="15"/>
    </row>
    <row r="270" spans="1:21">
      <c r="A270" s="15"/>
      <c r="B270" s="15"/>
      <c r="C270" s="15"/>
      <c r="D270" s="15"/>
      <c r="E270" s="15"/>
      <c r="F270" s="15"/>
      <c r="G270" s="15"/>
      <c r="H270" s="15"/>
      <c r="I270" s="15"/>
      <c r="J270" s="15"/>
      <c r="K270" s="15"/>
      <c r="L270" s="15"/>
      <c r="M270" s="15"/>
      <c r="N270" s="15"/>
      <c r="O270" s="15"/>
      <c r="P270" s="15"/>
      <c r="Q270" s="15"/>
      <c r="R270" s="15"/>
      <c r="S270" s="15"/>
      <c r="T270" s="15"/>
      <c r="U270" s="15"/>
    </row>
    <row r="271" spans="1:21">
      <c r="A271" s="15"/>
      <c r="B271" s="15"/>
      <c r="C271" s="15"/>
      <c r="D271" s="15"/>
      <c r="E271" s="15"/>
      <c r="F271" s="15"/>
      <c r="G271" s="15"/>
      <c r="H271" s="15"/>
      <c r="I271" s="15"/>
      <c r="J271" s="15"/>
      <c r="K271" s="15"/>
      <c r="L271" s="15"/>
      <c r="M271" s="15"/>
      <c r="N271" s="15"/>
      <c r="O271" s="15"/>
      <c r="P271" s="15"/>
      <c r="Q271" s="15"/>
      <c r="R271" s="15"/>
      <c r="S271" s="15"/>
      <c r="T271" s="15"/>
      <c r="U271" s="15"/>
    </row>
    <row r="272" spans="1:21">
      <c r="A272" s="15"/>
      <c r="B272" s="15"/>
      <c r="C272" s="15"/>
      <c r="D272" s="15"/>
      <c r="E272" s="15"/>
      <c r="F272" s="15"/>
      <c r="G272" s="15"/>
      <c r="H272" s="15"/>
      <c r="I272" s="15"/>
      <c r="J272" s="15"/>
      <c r="K272" s="15"/>
      <c r="L272" s="15"/>
      <c r="M272" s="15"/>
      <c r="N272" s="15"/>
      <c r="O272" s="15"/>
      <c r="P272" s="15"/>
      <c r="Q272" s="15"/>
      <c r="R272" s="15"/>
      <c r="S272" s="15"/>
      <c r="T272" s="15"/>
      <c r="U272" s="15"/>
    </row>
    <row r="273" spans="1:21">
      <c r="A273" s="15"/>
      <c r="B273" s="15"/>
      <c r="C273" s="15"/>
      <c r="D273" s="15"/>
      <c r="E273" s="15"/>
      <c r="F273" s="15"/>
      <c r="G273" s="15"/>
      <c r="H273" s="15"/>
      <c r="I273" s="15"/>
      <c r="J273" s="15"/>
      <c r="K273" s="15"/>
      <c r="L273" s="15"/>
      <c r="M273" s="15"/>
      <c r="N273" s="15"/>
      <c r="O273" s="15"/>
      <c r="P273" s="15"/>
      <c r="Q273" s="15"/>
      <c r="R273" s="15"/>
      <c r="S273" s="15"/>
      <c r="T273" s="15"/>
      <c r="U273" s="15"/>
    </row>
    <row r="274" spans="1:21">
      <c r="A274" s="15"/>
      <c r="B274" s="15"/>
      <c r="C274" s="15"/>
      <c r="D274" s="15"/>
      <c r="E274" s="15"/>
      <c r="F274" s="15"/>
      <c r="G274" s="15"/>
      <c r="H274" s="15"/>
      <c r="I274" s="15"/>
      <c r="J274" s="15"/>
      <c r="K274" s="15"/>
      <c r="L274" s="15"/>
      <c r="M274" s="15"/>
      <c r="N274" s="15"/>
      <c r="O274" s="15"/>
      <c r="P274" s="15"/>
      <c r="Q274" s="15"/>
      <c r="R274" s="15"/>
      <c r="S274" s="15"/>
      <c r="T274" s="15"/>
      <c r="U274" s="15"/>
    </row>
    <row r="275" spans="1:21">
      <c r="A275" s="15"/>
      <c r="B275" s="15"/>
      <c r="C275" s="15"/>
      <c r="D275" s="15"/>
      <c r="E275" s="15"/>
      <c r="F275" s="15"/>
      <c r="G275" s="15"/>
      <c r="H275" s="15"/>
      <c r="I275" s="15"/>
      <c r="J275" s="15"/>
      <c r="K275" s="15"/>
      <c r="L275" s="15"/>
      <c r="M275" s="15"/>
      <c r="N275" s="15"/>
      <c r="O275" s="15"/>
      <c r="P275" s="15"/>
      <c r="Q275" s="15"/>
      <c r="R275" s="15"/>
      <c r="S275" s="15"/>
      <c r="T275" s="15"/>
      <c r="U275" s="15"/>
    </row>
    <row r="276" spans="1:21">
      <c r="A276" s="15"/>
      <c r="B276" s="15"/>
      <c r="C276" s="15"/>
      <c r="D276" s="15"/>
      <c r="E276" s="15"/>
      <c r="F276" s="15"/>
      <c r="G276" s="15"/>
      <c r="H276" s="15"/>
      <c r="I276" s="15"/>
      <c r="J276" s="15"/>
      <c r="K276" s="15"/>
      <c r="L276" s="15"/>
      <c r="M276" s="15"/>
      <c r="N276" s="15"/>
      <c r="O276" s="15"/>
      <c r="P276" s="15"/>
      <c r="Q276" s="15"/>
      <c r="R276" s="15"/>
      <c r="S276" s="15"/>
      <c r="T276" s="15"/>
      <c r="U276" s="15"/>
    </row>
    <row r="277" spans="1:21">
      <c r="A277" s="15"/>
      <c r="B277" s="15"/>
      <c r="C277" s="15"/>
      <c r="D277" s="15"/>
      <c r="E277" s="15"/>
      <c r="F277" s="15"/>
      <c r="G277" s="15"/>
      <c r="H277" s="15"/>
      <c r="I277" s="15"/>
      <c r="J277" s="15"/>
      <c r="K277" s="15"/>
      <c r="L277" s="15"/>
      <c r="M277" s="15"/>
      <c r="N277" s="15"/>
      <c r="O277" s="15"/>
      <c r="P277" s="15"/>
      <c r="Q277" s="15"/>
      <c r="R277" s="15"/>
      <c r="S277" s="15"/>
      <c r="T277" s="15"/>
      <c r="U277" s="15"/>
    </row>
    <row r="278" spans="1:21">
      <c r="A278" s="15"/>
      <c r="B278" s="15"/>
      <c r="C278" s="15"/>
      <c r="D278" s="15"/>
      <c r="E278" s="15"/>
      <c r="F278" s="15"/>
      <c r="G278" s="15"/>
      <c r="H278" s="15"/>
      <c r="I278" s="15"/>
      <c r="J278" s="15"/>
      <c r="K278" s="15"/>
      <c r="L278" s="15"/>
      <c r="M278" s="15"/>
      <c r="N278" s="15"/>
      <c r="O278" s="15"/>
      <c r="P278" s="15"/>
      <c r="Q278" s="15"/>
      <c r="R278" s="15"/>
      <c r="S278" s="15"/>
      <c r="T278" s="15"/>
      <c r="U278" s="15"/>
    </row>
    <row r="279" spans="1:21">
      <c r="A279" s="15"/>
      <c r="B279" s="15"/>
      <c r="C279" s="15"/>
      <c r="D279" s="15"/>
      <c r="E279" s="15"/>
      <c r="F279" s="15"/>
      <c r="G279" s="15"/>
      <c r="H279" s="15"/>
      <c r="I279" s="15"/>
      <c r="J279" s="15"/>
      <c r="K279" s="15"/>
      <c r="L279" s="15"/>
      <c r="M279" s="15"/>
      <c r="N279" s="15"/>
      <c r="O279" s="15"/>
      <c r="P279" s="15"/>
      <c r="Q279" s="15"/>
      <c r="R279" s="15"/>
      <c r="S279" s="15"/>
      <c r="T279" s="15"/>
      <c r="U279" s="15"/>
    </row>
    <row r="280" spans="1:21">
      <c r="A280" s="15"/>
      <c r="B280" s="15"/>
      <c r="C280" s="15"/>
      <c r="D280" s="15"/>
      <c r="E280" s="15"/>
      <c r="F280" s="15"/>
      <c r="G280" s="15"/>
      <c r="H280" s="15"/>
      <c r="I280" s="15"/>
      <c r="J280" s="15"/>
      <c r="K280" s="15"/>
      <c r="L280" s="15"/>
      <c r="M280" s="15"/>
      <c r="N280" s="15"/>
      <c r="O280" s="15"/>
      <c r="P280" s="15"/>
      <c r="Q280" s="15"/>
      <c r="R280" s="15"/>
      <c r="S280" s="15"/>
      <c r="T280" s="15"/>
      <c r="U280" s="15"/>
    </row>
    <row r="281" spans="1:21">
      <c r="A281" s="15"/>
      <c r="B281" s="15"/>
      <c r="C281" s="15"/>
      <c r="D281" s="15"/>
      <c r="E281" s="15"/>
      <c r="F281" s="15"/>
      <c r="G281" s="15"/>
      <c r="H281" s="15"/>
      <c r="I281" s="15"/>
      <c r="J281" s="15"/>
      <c r="K281" s="15"/>
      <c r="L281" s="15"/>
      <c r="M281" s="15"/>
      <c r="N281" s="15"/>
      <c r="O281" s="15"/>
      <c r="P281" s="15"/>
      <c r="Q281" s="15"/>
      <c r="R281" s="15"/>
      <c r="S281" s="15"/>
      <c r="T281" s="15"/>
      <c r="U281" s="15"/>
    </row>
    <row r="282" spans="1:21">
      <c r="A282" s="15"/>
      <c r="B282" s="15"/>
      <c r="C282" s="15"/>
      <c r="D282" s="15"/>
      <c r="E282" s="15"/>
      <c r="F282" s="15"/>
      <c r="G282" s="15"/>
      <c r="H282" s="15"/>
      <c r="I282" s="15"/>
      <c r="J282" s="15"/>
      <c r="K282" s="15"/>
      <c r="L282" s="15"/>
      <c r="M282" s="15"/>
      <c r="N282" s="15"/>
      <c r="O282" s="15"/>
      <c r="P282" s="15"/>
      <c r="Q282" s="15"/>
      <c r="R282" s="15"/>
      <c r="S282" s="15"/>
      <c r="T282" s="15"/>
      <c r="U282" s="15"/>
    </row>
    <row r="283" spans="1:21">
      <c r="A283" s="15"/>
      <c r="B283" s="15"/>
      <c r="C283" s="15"/>
      <c r="D283" s="15"/>
      <c r="E283" s="15"/>
      <c r="F283" s="15"/>
      <c r="G283" s="15"/>
      <c r="H283" s="15"/>
      <c r="I283" s="15"/>
      <c r="J283" s="15"/>
      <c r="K283" s="15"/>
      <c r="L283" s="15"/>
      <c r="M283" s="15"/>
      <c r="N283" s="15"/>
      <c r="O283" s="15"/>
      <c r="P283" s="15"/>
      <c r="Q283" s="15"/>
      <c r="R283" s="15"/>
      <c r="S283" s="15"/>
      <c r="T283" s="15"/>
      <c r="U283" s="15"/>
    </row>
    <row r="284" spans="1:21">
      <c r="A284" s="15"/>
      <c r="B284" s="15"/>
      <c r="C284" s="15"/>
      <c r="D284" s="15"/>
      <c r="E284" s="15"/>
      <c r="F284" s="15"/>
      <c r="G284" s="15"/>
      <c r="H284" s="15"/>
      <c r="I284" s="15"/>
      <c r="J284" s="15"/>
      <c r="K284" s="15"/>
      <c r="L284" s="15"/>
      <c r="M284" s="15"/>
      <c r="N284" s="15"/>
      <c r="O284" s="15"/>
      <c r="P284" s="15"/>
      <c r="Q284" s="15"/>
      <c r="R284" s="15"/>
      <c r="S284" s="15"/>
      <c r="T284" s="15"/>
      <c r="U284" s="15"/>
    </row>
    <row r="285" spans="1:21">
      <c r="A285" s="15"/>
      <c r="B285" s="15"/>
      <c r="C285" s="15"/>
      <c r="D285" s="15"/>
      <c r="E285" s="15"/>
      <c r="F285" s="15"/>
      <c r="G285" s="15"/>
      <c r="H285" s="15"/>
      <c r="I285" s="15"/>
      <c r="J285" s="15"/>
      <c r="K285" s="15"/>
      <c r="L285" s="15"/>
      <c r="M285" s="15"/>
      <c r="N285" s="15"/>
      <c r="O285" s="15"/>
      <c r="P285" s="15"/>
      <c r="Q285" s="15"/>
      <c r="R285" s="15"/>
      <c r="S285" s="15"/>
      <c r="T285" s="15"/>
      <c r="U285" s="15"/>
    </row>
    <row r="286" spans="1:21">
      <c r="A286" s="15"/>
      <c r="B286" s="15"/>
      <c r="C286" s="15"/>
      <c r="D286" s="15"/>
      <c r="E286" s="15"/>
      <c r="F286" s="15"/>
      <c r="G286" s="15"/>
      <c r="H286" s="15"/>
      <c r="I286" s="15"/>
      <c r="J286" s="15"/>
      <c r="K286" s="15"/>
      <c r="L286" s="15"/>
      <c r="M286" s="15"/>
      <c r="N286" s="15"/>
      <c r="O286" s="15"/>
      <c r="P286" s="15"/>
      <c r="Q286" s="15"/>
      <c r="R286" s="15"/>
      <c r="S286" s="15"/>
      <c r="T286" s="15"/>
      <c r="U286" s="15"/>
    </row>
    <row r="287" spans="1:21">
      <c r="A287" s="15"/>
      <c r="B287" s="15"/>
      <c r="C287" s="15"/>
      <c r="D287" s="15"/>
      <c r="E287" s="15"/>
      <c r="F287" s="15"/>
      <c r="G287" s="15"/>
      <c r="H287" s="15"/>
      <c r="I287" s="15"/>
      <c r="J287" s="15"/>
      <c r="K287" s="15"/>
      <c r="L287" s="15"/>
      <c r="M287" s="15"/>
      <c r="N287" s="15"/>
      <c r="O287" s="15"/>
      <c r="P287" s="15"/>
      <c r="Q287" s="15"/>
      <c r="R287" s="15"/>
      <c r="S287" s="15"/>
      <c r="T287" s="15"/>
      <c r="U287" s="15"/>
    </row>
    <row r="288" spans="1:21">
      <c r="A288" s="15"/>
      <c r="B288" s="15"/>
      <c r="C288" s="15"/>
      <c r="D288" s="15"/>
      <c r="E288" s="15"/>
      <c r="F288" s="15"/>
      <c r="G288" s="15"/>
      <c r="H288" s="15"/>
      <c r="I288" s="15"/>
      <c r="J288" s="15"/>
      <c r="K288" s="15"/>
      <c r="L288" s="15"/>
      <c r="M288" s="15"/>
      <c r="N288" s="15"/>
      <c r="O288" s="15"/>
      <c r="P288" s="15"/>
      <c r="Q288" s="15"/>
      <c r="R288" s="15"/>
      <c r="S288" s="15"/>
      <c r="T288" s="15"/>
      <c r="U288" s="15"/>
    </row>
    <row r="289" spans="1:21">
      <c r="A289" s="15"/>
      <c r="B289" s="15"/>
      <c r="C289" s="15"/>
      <c r="D289" s="15"/>
      <c r="E289" s="15"/>
      <c r="F289" s="15"/>
      <c r="G289" s="15"/>
      <c r="H289" s="15"/>
      <c r="I289" s="15"/>
      <c r="J289" s="15"/>
      <c r="K289" s="15"/>
      <c r="L289" s="15"/>
      <c r="M289" s="15"/>
      <c r="N289" s="15"/>
      <c r="O289" s="15"/>
      <c r="P289" s="15"/>
      <c r="Q289" s="15"/>
      <c r="R289" s="15"/>
      <c r="S289" s="15"/>
      <c r="T289" s="15"/>
      <c r="U289" s="15"/>
    </row>
    <row r="290" spans="1:21">
      <c r="A290" s="15"/>
      <c r="B290" s="15"/>
      <c r="C290" s="15"/>
      <c r="D290" s="15"/>
      <c r="E290" s="15"/>
      <c r="F290" s="15"/>
      <c r="G290" s="15"/>
      <c r="H290" s="15"/>
      <c r="I290" s="15"/>
      <c r="J290" s="15"/>
      <c r="K290" s="15"/>
      <c r="L290" s="15"/>
      <c r="M290" s="15"/>
      <c r="N290" s="15"/>
      <c r="O290" s="15"/>
      <c r="P290" s="15"/>
      <c r="Q290" s="15"/>
      <c r="R290" s="15"/>
      <c r="S290" s="15"/>
      <c r="T290" s="15"/>
      <c r="U290" s="15"/>
    </row>
    <row r="291" spans="1:21">
      <c r="A291" s="15"/>
      <c r="B291" s="15"/>
      <c r="C291" s="15"/>
      <c r="D291" s="15"/>
      <c r="E291" s="15"/>
      <c r="F291" s="15"/>
      <c r="G291" s="15"/>
      <c r="H291" s="15"/>
      <c r="I291" s="15"/>
      <c r="J291" s="15"/>
      <c r="K291" s="15"/>
      <c r="L291" s="15"/>
      <c r="M291" s="15"/>
      <c r="N291" s="15"/>
      <c r="O291" s="15"/>
      <c r="P291" s="15"/>
      <c r="Q291" s="15"/>
      <c r="R291" s="15"/>
      <c r="S291" s="15"/>
      <c r="T291" s="15"/>
      <c r="U291" s="15"/>
    </row>
    <row r="292" spans="1:21">
      <c r="A292" s="15"/>
      <c r="B292" s="15"/>
      <c r="C292" s="15"/>
      <c r="D292" s="15"/>
      <c r="E292" s="15"/>
      <c r="F292" s="15"/>
      <c r="G292" s="15"/>
      <c r="H292" s="15"/>
      <c r="I292" s="15"/>
      <c r="J292" s="15"/>
      <c r="K292" s="15"/>
      <c r="L292" s="15"/>
      <c r="M292" s="15"/>
      <c r="N292" s="15"/>
      <c r="O292" s="15"/>
      <c r="P292" s="15"/>
      <c r="Q292" s="15"/>
      <c r="R292" s="15"/>
      <c r="S292" s="15"/>
      <c r="T292" s="15"/>
      <c r="U292" s="15"/>
    </row>
    <row r="293" spans="1:21">
      <c r="A293" s="15"/>
      <c r="B293" s="15"/>
      <c r="C293" s="15"/>
      <c r="D293" s="15"/>
      <c r="E293" s="15"/>
      <c r="F293" s="15"/>
      <c r="G293" s="15"/>
      <c r="H293" s="15"/>
      <c r="I293" s="15"/>
      <c r="J293" s="15"/>
      <c r="K293" s="15"/>
      <c r="L293" s="15"/>
      <c r="M293" s="15"/>
      <c r="N293" s="15"/>
      <c r="O293" s="15"/>
      <c r="P293" s="15"/>
      <c r="Q293" s="15"/>
      <c r="R293" s="15"/>
      <c r="S293" s="15"/>
      <c r="T293" s="15"/>
      <c r="U293" s="15"/>
    </row>
    <row r="294" spans="1:21">
      <c r="A294" s="15"/>
      <c r="B294" s="15"/>
      <c r="C294" s="15"/>
      <c r="D294" s="15"/>
      <c r="E294" s="15"/>
      <c r="F294" s="15"/>
      <c r="G294" s="15"/>
      <c r="H294" s="15"/>
      <c r="I294" s="15"/>
      <c r="J294" s="15"/>
      <c r="K294" s="15"/>
      <c r="L294" s="15"/>
      <c r="M294" s="15"/>
      <c r="N294" s="15"/>
      <c r="O294" s="15"/>
      <c r="P294" s="15"/>
      <c r="Q294" s="15"/>
      <c r="R294" s="15"/>
      <c r="S294" s="15"/>
      <c r="T294" s="15"/>
      <c r="U294" s="15"/>
    </row>
    <row r="295" spans="1:21">
      <c r="A295" s="15"/>
      <c r="B295" s="15"/>
      <c r="C295" s="15"/>
      <c r="D295" s="15"/>
      <c r="E295" s="15"/>
      <c r="F295" s="15"/>
      <c r="G295" s="15"/>
      <c r="H295" s="15"/>
      <c r="I295" s="15"/>
      <c r="J295" s="15"/>
      <c r="K295" s="15"/>
      <c r="L295" s="15"/>
      <c r="M295" s="15"/>
      <c r="N295" s="15"/>
      <c r="O295" s="15"/>
      <c r="P295" s="15"/>
      <c r="Q295" s="15"/>
      <c r="R295" s="15"/>
      <c r="S295" s="15"/>
      <c r="T295" s="15"/>
      <c r="U295" s="15"/>
    </row>
    <row r="296" spans="1:21">
      <c r="A296" s="15"/>
      <c r="B296" s="15"/>
      <c r="C296" s="15"/>
      <c r="D296" s="15"/>
      <c r="E296" s="15"/>
      <c r="F296" s="15"/>
      <c r="G296" s="15"/>
      <c r="H296" s="15"/>
      <c r="I296" s="15"/>
      <c r="J296" s="15"/>
      <c r="K296" s="15"/>
      <c r="L296" s="15"/>
      <c r="M296" s="15"/>
      <c r="N296" s="15"/>
      <c r="O296" s="15"/>
      <c r="P296" s="15"/>
      <c r="Q296" s="15"/>
      <c r="R296" s="15"/>
      <c r="S296" s="15"/>
      <c r="T296" s="15"/>
      <c r="U296" s="15"/>
    </row>
    <row r="297" spans="1:21">
      <c r="A297" s="15"/>
      <c r="B297" s="15"/>
      <c r="C297" s="15"/>
      <c r="D297" s="15"/>
      <c r="E297" s="15"/>
      <c r="F297" s="15"/>
      <c r="G297" s="15"/>
      <c r="H297" s="15"/>
      <c r="I297" s="15"/>
      <c r="J297" s="15"/>
      <c r="K297" s="15"/>
      <c r="L297" s="15"/>
      <c r="M297" s="15"/>
      <c r="N297" s="15"/>
      <c r="O297" s="15"/>
      <c r="P297" s="15"/>
      <c r="Q297" s="15"/>
      <c r="R297" s="15"/>
      <c r="S297" s="15"/>
      <c r="T297" s="15"/>
      <c r="U297" s="15"/>
    </row>
    <row r="298" spans="1:21">
      <c r="A298" s="15"/>
      <c r="B298" s="15"/>
      <c r="C298" s="15"/>
      <c r="D298" s="15"/>
      <c r="E298" s="15"/>
      <c r="F298" s="15"/>
      <c r="G298" s="15"/>
      <c r="H298" s="15"/>
      <c r="I298" s="15"/>
      <c r="J298" s="15"/>
      <c r="K298" s="15"/>
      <c r="L298" s="15"/>
      <c r="M298" s="15"/>
      <c r="N298" s="15"/>
      <c r="O298" s="15"/>
      <c r="P298" s="15"/>
      <c r="Q298" s="15"/>
      <c r="R298" s="15"/>
      <c r="S298" s="15"/>
      <c r="T298" s="15"/>
      <c r="U298" s="15"/>
    </row>
    <row r="299" spans="1:21">
      <c r="A299" s="15"/>
      <c r="B299" s="15"/>
      <c r="C299" s="15"/>
      <c r="D299" s="15"/>
      <c r="E299" s="15"/>
      <c r="F299" s="15"/>
      <c r="G299" s="15"/>
      <c r="H299" s="15"/>
      <c r="I299" s="15"/>
      <c r="J299" s="15"/>
      <c r="K299" s="15"/>
      <c r="L299" s="15"/>
      <c r="M299" s="15"/>
      <c r="N299" s="15"/>
      <c r="O299" s="15"/>
      <c r="P299" s="15"/>
      <c r="Q299" s="15"/>
      <c r="R299" s="15"/>
      <c r="S299" s="15"/>
      <c r="T299" s="15"/>
      <c r="U299" s="15"/>
    </row>
    <row r="300" spans="1:21">
      <c r="A300" s="15"/>
      <c r="B300" s="15"/>
      <c r="C300" s="15"/>
      <c r="D300" s="15"/>
      <c r="E300" s="15"/>
      <c r="F300" s="15"/>
      <c r="G300" s="15"/>
      <c r="H300" s="15"/>
      <c r="I300" s="15"/>
      <c r="J300" s="15"/>
      <c r="K300" s="15"/>
      <c r="L300" s="15"/>
      <c r="M300" s="15"/>
      <c r="N300" s="15"/>
      <c r="O300" s="15"/>
      <c r="P300" s="15"/>
      <c r="Q300" s="15"/>
      <c r="R300" s="15"/>
      <c r="S300" s="15"/>
      <c r="T300" s="15"/>
      <c r="U300" s="15"/>
    </row>
    <row r="301" spans="1:21">
      <c r="A301" s="15"/>
      <c r="B301" s="15"/>
      <c r="C301" s="15"/>
      <c r="D301" s="15"/>
      <c r="E301" s="15"/>
      <c r="F301" s="15"/>
      <c r="G301" s="15"/>
      <c r="H301" s="15"/>
      <c r="I301" s="15"/>
      <c r="J301" s="15"/>
      <c r="K301" s="15"/>
      <c r="L301" s="15"/>
      <c r="M301" s="15"/>
      <c r="N301" s="15"/>
      <c r="O301" s="15"/>
      <c r="P301" s="15"/>
      <c r="Q301" s="15"/>
      <c r="R301" s="15"/>
      <c r="S301" s="15"/>
      <c r="T301" s="15"/>
      <c r="U301" s="15"/>
    </row>
    <row r="302" spans="1:21">
      <c r="A302" s="15"/>
      <c r="B302" s="15"/>
      <c r="C302" s="15"/>
      <c r="D302" s="15"/>
      <c r="E302" s="15"/>
      <c r="F302" s="15"/>
      <c r="G302" s="15"/>
      <c r="H302" s="15"/>
      <c r="I302" s="15"/>
      <c r="J302" s="15"/>
      <c r="K302" s="15"/>
      <c r="L302" s="15"/>
      <c r="M302" s="15"/>
      <c r="N302" s="15"/>
      <c r="O302" s="15"/>
      <c r="P302" s="15"/>
      <c r="Q302" s="15"/>
      <c r="R302" s="15"/>
      <c r="S302" s="15"/>
      <c r="T302" s="15"/>
      <c r="U302" s="15"/>
    </row>
    <row r="303" spans="1:21">
      <c r="A303" s="15"/>
      <c r="B303" s="15"/>
      <c r="C303" s="15"/>
      <c r="D303" s="15"/>
      <c r="E303" s="15"/>
      <c r="F303" s="15"/>
      <c r="G303" s="15"/>
      <c r="H303" s="15"/>
      <c r="I303" s="15"/>
      <c r="J303" s="15"/>
      <c r="K303" s="15"/>
      <c r="L303" s="15"/>
      <c r="M303" s="15"/>
      <c r="N303" s="15"/>
      <c r="O303" s="15"/>
      <c r="P303" s="15"/>
      <c r="Q303" s="15"/>
      <c r="R303" s="15"/>
      <c r="S303" s="15"/>
      <c r="T303" s="15"/>
      <c r="U303" s="15"/>
    </row>
    <row r="304" spans="1:21">
      <c r="A304" s="15"/>
      <c r="B304" s="15"/>
      <c r="C304" s="15"/>
      <c r="D304" s="15"/>
      <c r="E304" s="15"/>
      <c r="F304" s="15"/>
      <c r="G304" s="15"/>
      <c r="H304" s="15"/>
      <c r="I304" s="15"/>
      <c r="J304" s="15"/>
      <c r="K304" s="15"/>
      <c r="L304" s="15"/>
      <c r="M304" s="15"/>
      <c r="N304" s="15"/>
      <c r="O304" s="15"/>
      <c r="P304" s="15"/>
      <c r="Q304" s="15"/>
      <c r="R304" s="15"/>
      <c r="S304" s="15"/>
      <c r="T304" s="15"/>
      <c r="U304" s="15"/>
    </row>
    <row r="305" spans="1:21">
      <c r="A305" s="15"/>
      <c r="B305" s="15"/>
      <c r="C305" s="15"/>
      <c r="D305" s="15"/>
      <c r="E305" s="15"/>
      <c r="F305" s="15"/>
      <c r="G305" s="15"/>
      <c r="H305" s="15"/>
      <c r="I305" s="15"/>
      <c r="J305" s="15"/>
      <c r="K305" s="15"/>
      <c r="L305" s="15"/>
      <c r="M305" s="15"/>
      <c r="N305" s="15"/>
      <c r="O305" s="15"/>
      <c r="P305" s="15"/>
      <c r="Q305" s="15"/>
      <c r="R305" s="15"/>
      <c r="S305" s="15"/>
      <c r="T305" s="15"/>
      <c r="U305" s="15"/>
    </row>
    <row r="306" spans="1:21">
      <c r="A306" s="15"/>
      <c r="B306" s="15"/>
      <c r="C306" s="15"/>
      <c r="D306" s="15"/>
      <c r="E306" s="15"/>
      <c r="F306" s="15"/>
      <c r="G306" s="15"/>
      <c r="H306" s="15"/>
      <c r="I306" s="15"/>
      <c r="J306" s="15"/>
      <c r="K306" s="15"/>
      <c r="L306" s="15"/>
      <c r="M306" s="15"/>
      <c r="N306" s="15"/>
      <c r="O306" s="15"/>
      <c r="P306" s="15"/>
      <c r="Q306" s="15"/>
      <c r="R306" s="15"/>
      <c r="S306" s="15"/>
      <c r="T306" s="15"/>
      <c r="U306" s="15"/>
    </row>
    <row r="307" spans="1:21">
      <c r="A307" s="15"/>
      <c r="B307" s="15"/>
      <c r="C307" s="15"/>
      <c r="D307" s="15"/>
      <c r="E307" s="15"/>
      <c r="F307" s="15"/>
      <c r="G307" s="15"/>
      <c r="H307" s="15"/>
      <c r="I307" s="15"/>
      <c r="J307" s="15"/>
      <c r="K307" s="15"/>
      <c r="L307" s="15"/>
      <c r="M307" s="15"/>
      <c r="N307" s="15"/>
      <c r="O307" s="15"/>
      <c r="P307" s="15"/>
      <c r="Q307" s="15"/>
      <c r="R307" s="15"/>
      <c r="S307" s="15"/>
      <c r="T307" s="15"/>
      <c r="U307" s="15"/>
    </row>
    <row r="308" spans="1:21">
      <c r="A308" s="15"/>
      <c r="B308" s="15"/>
      <c r="C308" s="15"/>
      <c r="D308" s="15"/>
      <c r="E308" s="15"/>
      <c r="F308" s="15"/>
      <c r="G308" s="15"/>
      <c r="H308" s="15"/>
      <c r="I308" s="15"/>
      <c r="J308" s="15"/>
      <c r="K308" s="15"/>
      <c r="L308" s="15"/>
      <c r="M308" s="15"/>
      <c r="N308" s="15"/>
      <c r="O308" s="15"/>
      <c r="P308" s="15"/>
      <c r="Q308" s="15"/>
      <c r="R308" s="15"/>
      <c r="S308" s="15"/>
      <c r="T308" s="15"/>
      <c r="U308" s="15"/>
    </row>
    <row r="309" spans="1:21">
      <c r="A309" s="15"/>
      <c r="B309" s="15"/>
      <c r="C309" s="15"/>
      <c r="D309" s="15"/>
      <c r="E309" s="15"/>
      <c r="F309" s="15"/>
      <c r="G309" s="15"/>
      <c r="H309" s="15"/>
      <c r="I309" s="15"/>
      <c r="J309" s="15"/>
      <c r="K309" s="15"/>
      <c r="L309" s="15"/>
      <c r="M309" s="15"/>
      <c r="N309" s="15"/>
      <c r="O309" s="15"/>
      <c r="P309" s="15"/>
      <c r="Q309" s="15"/>
      <c r="R309" s="15"/>
      <c r="S309" s="15"/>
      <c r="T309" s="15"/>
      <c r="U309" s="15"/>
    </row>
    <row r="310" spans="1:21">
      <c r="A310" s="15"/>
      <c r="B310" s="15"/>
      <c r="C310" s="15"/>
      <c r="D310" s="15"/>
      <c r="E310" s="15"/>
      <c r="F310" s="15"/>
      <c r="G310" s="15"/>
      <c r="H310" s="15"/>
      <c r="I310" s="15"/>
      <c r="J310" s="15"/>
      <c r="K310" s="15"/>
      <c r="L310" s="15"/>
      <c r="M310" s="15"/>
      <c r="N310" s="15"/>
      <c r="O310" s="15"/>
      <c r="P310" s="15"/>
      <c r="Q310" s="15"/>
      <c r="R310" s="15"/>
      <c r="S310" s="15"/>
      <c r="T310" s="15"/>
      <c r="U310" s="15"/>
    </row>
    <row r="311" spans="1:21">
      <c r="A311" s="15"/>
      <c r="B311" s="15"/>
      <c r="C311" s="15"/>
      <c r="D311" s="15"/>
      <c r="E311" s="15"/>
      <c r="F311" s="15"/>
      <c r="G311" s="15"/>
      <c r="H311" s="15"/>
      <c r="I311" s="15"/>
      <c r="J311" s="15"/>
      <c r="K311" s="15"/>
      <c r="L311" s="15"/>
      <c r="M311" s="15"/>
      <c r="N311" s="15"/>
      <c r="O311" s="15"/>
      <c r="P311" s="15"/>
      <c r="Q311" s="15"/>
      <c r="R311" s="15"/>
      <c r="S311" s="15"/>
      <c r="T311" s="15"/>
      <c r="U311" s="15"/>
    </row>
    <row r="312" spans="1:21">
      <c r="A312" s="15"/>
      <c r="B312" s="15"/>
      <c r="C312" s="15"/>
      <c r="D312" s="15"/>
      <c r="E312" s="15"/>
      <c r="F312" s="15"/>
      <c r="G312" s="15"/>
      <c r="H312" s="15"/>
      <c r="I312" s="15"/>
      <c r="J312" s="15"/>
      <c r="K312" s="15"/>
      <c r="L312" s="15"/>
      <c r="M312" s="15"/>
      <c r="N312" s="15"/>
      <c r="O312" s="15"/>
      <c r="P312" s="15"/>
      <c r="Q312" s="15"/>
      <c r="R312" s="15"/>
      <c r="S312" s="15"/>
      <c r="T312" s="15"/>
      <c r="U312" s="15"/>
    </row>
    <row r="313" spans="1:21">
      <c r="A313" s="15"/>
      <c r="B313" s="15"/>
      <c r="C313" s="15"/>
      <c r="D313" s="15"/>
      <c r="E313" s="15"/>
      <c r="F313" s="15"/>
      <c r="G313" s="15"/>
      <c r="H313" s="15"/>
      <c r="I313" s="15"/>
      <c r="J313" s="15"/>
      <c r="K313" s="15"/>
      <c r="L313" s="15"/>
      <c r="M313" s="15"/>
      <c r="N313" s="15"/>
      <c r="O313" s="15"/>
      <c r="P313" s="15"/>
      <c r="Q313" s="15"/>
      <c r="R313" s="15"/>
      <c r="S313" s="15"/>
      <c r="T313" s="15"/>
      <c r="U313" s="15"/>
    </row>
    <row r="314" spans="1:21">
      <c r="A314" s="15"/>
      <c r="B314" s="15"/>
      <c r="C314" s="15"/>
      <c r="D314" s="15"/>
      <c r="E314" s="15"/>
      <c r="F314" s="15"/>
      <c r="G314" s="15"/>
      <c r="H314" s="15"/>
      <c r="I314" s="15"/>
      <c r="J314" s="15"/>
      <c r="K314" s="15"/>
      <c r="L314" s="15"/>
      <c r="M314" s="15"/>
      <c r="N314" s="15"/>
      <c r="O314" s="15"/>
      <c r="P314" s="15"/>
      <c r="Q314" s="15"/>
      <c r="R314" s="15"/>
      <c r="S314" s="15"/>
      <c r="T314" s="15"/>
      <c r="U314" s="15"/>
    </row>
    <row r="315" spans="1:21">
      <c r="A315" s="15"/>
      <c r="B315" s="15"/>
      <c r="C315" s="15"/>
      <c r="D315" s="15"/>
      <c r="E315" s="15"/>
      <c r="F315" s="15"/>
      <c r="G315" s="15"/>
      <c r="H315" s="15"/>
      <c r="I315" s="15"/>
      <c r="J315" s="15"/>
      <c r="K315" s="15"/>
      <c r="L315" s="15"/>
      <c r="M315" s="15"/>
      <c r="N315" s="15"/>
      <c r="O315" s="15"/>
      <c r="P315" s="15"/>
      <c r="Q315" s="15"/>
      <c r="R315" s="15"/>
      <c r="S315" s="15"/>
      <c r="T315" s="15"/>
      <c r="U315" s="15"/>
    </row>
    <row r="316" spans="1:21">
      <c r="A316" s="15"/>
      <c r="B316" s="15"/>
      <c r="C316" s="15"/>
      <c r="D316" s="15"/>
      <c r="E316" s="15"/>
      <c r="F316" s="15"/>
      <c r="G316" s="15"/>
      <c r="H316" s="15"/>
      <c r="I316" s="15"/>
      <c r="J316" s="15"/>
      <c r="K316" s="15"/>
      <c r="L316" s="15"/>
      <c r="M316" s="15"/>
      <c r="N316" s="15"/>
      <c r="O316" s="15"/>
      <c r="P316" s="15"/>
      <c r="Q316" s="15"/>
      <c r="R316" s="15"/>
      <c r="S316" s="15"/>
      <c r="T316" s="15"/>
      <c r="U316" s="15"/>
    </row>
    <row r="317" spans="1:21">
      <c r="A317" s="15"/>
      <c r="B317" s="15"/>
      <c r="C317" s="15"/>
      <c r="D317" s="15"/>
      <c r="E317" s="15"/>
      <c r="F317" s="15"/>
      <c r="G317" s="15"/>
      <c r="H317" s="15"/>
      <c r="I317" s="15"/>
      <c r="J317" s="15"/>
      <c r="K317" s="15"/>
      <c r="L317" s="15"/>
      <c r="M317" s="15"/>
      <c r="N317" s="15"/>
      <c r="O317" s="15"/>
      <c r="P317" s="15"/>
      <c r="Q317" s="15"/>
      <c r="R317" s="15"/>
      <c r="S317" s="15"/>
      <c r="T317" s="15"/>
      <c r="U317" s="15"/>
    </row>
    <row r="318" spans="1:21">
      <c r="A318" s="15"/>
      <c r="B318" s="15"/>
      <c r="C318" s="15"/>
      <c r="D318" s="15"/>
      <c r="E318" s="15"/>
      <c r="F318" s="15"/>
      <c r="G318" s="15"/>
      <c r="H318" s="15"/>
      <c r="I318" s="15"/>
      <c r="J318" s="15"/>
      <c r="K318" s="15"/>
      <c r="L318" s="15"/>
      <c r="M318" s="15"/>
      <c r="N318" s="15"/>
      <c r="O318" s="15"/>
      <c r="P318" s="15"/>
      <c r="Q318" s="15"/>
      <c r="R318" s="15"/>
      <c r="S318" s="15"/>
      <c r="T318" s="15"/>
      <c r="U318" s="15"/>
    </row>
    <row r="319" spans="1:21">
      <c r="A319" s="15"/>
      <c r="B319" s="15"/>
      <c r="C319" s="15"/>
      <c r="D319" s="15"/>
      <c r="E319" s="15"/>
      <c r="F319" s="15"/>
      <c r="G319" s="15"/>
      <c r="H319" s="15"/>
      <c r="I319" s="15"/>
      <c r="J319" s="15"/>
      <c r="K319" s="15"/>
      <c r="L319" s="15"/>
      <c r="M319" s="15"/>
      <c r="N319" s="15"/>
      <c r="O319" s="15"/>
      <c r="P319" s="15"/>
      <c r="Q319" s="15"/>
      <c r="R319" s="15"/>
      <c r="S319" s="15"/>
      <c r="T319" s="15"/>
      <c r="U319" s="15"/>
    </row>
    <row r="320" spans="1:21">
      <c r="A320" s="15"/>
      <c r="B320" s="15"/>
      <c r="C320" s="15"/>
      <c r="D320" s="15"/>
      <c r="E320" s="15"/>
      <c r="F320" s="15"/>
      <c r="G320" s="15"/>
      <c r="H320" s="15"/>
      <c r="I320" s="15"/>
      <c r="J320" s="15"/>
      <c r="K320" s="15"/>
      <c r="L320" s="15"/>
      <c r="M320" s="15"/>
      <c r="N320" s="15"/>
      <c r="O320" s="15"/>
      <c r="P320" s="15"/>
      <c r="Q320" s="15"/>
      <c r="R320" s="15"/>
      <c r="S320" s="15"/>
      <c r="T320" s="15"/>
      <c r="U320" s="15"/>
    </row>
    <row r="321" spans="1:21">
      <c r="A321" s="15"/>
      <c r="B321" s="15"/>
      <c r="C321" s="15"/>
      <c r="D321" s="15"/>
      <c r="E321" s="15"/>
      <c r="F321" s="15"/>
      <c r="G321" s="15"/>
      <c r="H321" s="15"/>
      <c r="I321" s="15"/>
      <c r="J321" s="15"/>
      <c r="K321" s="15"/>
      <c r="L321" s="15"/>
      <c r="M321" s="15"/>
      <c r="N321" s="15"/>
      <c r="O321" s="15"/>
      <c r="P321" s="15"/>
      <c r="Q321" s="15"/>
      <c r="R321" s="15"/>
      <c r="S321" s="15"/>
      <c r="T321" s="15"/>
      <c r="U321" s="15"/>
    </row>
    <row r="322" spans="1:21">
      <c r="A322" s="15"/>
      <c r="B322" s="15"/>
      <c r="C322" s="15"/>
      <c r="D322" s="15"/>
      <c r="E322" s="15"/>
      <c r="F322" s="15"/>
      <c r="G322" s="15"/>
      <c r="H322" s="15"/>
      <c r="I322" s="15"/>
      <c r="J322" s="15"/>
      <c r="K322" s="15"/>
      <c r="L322" s="15"/>
      <c r="M322" s="15"/>
      <c r="N322" s="15"/>
      <c r="O322" s="15"/>
      <c r="P322" s="15"/>
      <c r="Q322" s="15"/>
      <c r="R322" s="15"/>
      <c r="S322" s="15"/>
      <c r="T322" s="15"/>
      <c r="U322" s="15"/>
    </row>
    <row r="323" spans="1:21">
      <c r="A323" s="15"/>
      <c r="B323" s="15"/>
      <c r="C323" s="15"/>
      <c r="D323" s="15"/>
      <c r="E323" s="15"/>
      <c r="F323" s="15"/>
      <c r="G323" s="15"/>
      <c r="H323" s="15"/>
      <c r="I323" s="15"/>
      <c r="J323" s="15"/>
      <c r="K323" s="15"/>
      <c r="L323" s="15"/>
      <c r="M323" s="15"/>
      <c r="N323" s="15"/>
      <c r="O323" s="15"/>
      <c r="P323" s="15"/>
      <c r="Q323" s="15"/>
      <c r="R323" s="15"/>
      <c r="S323" s="15"/>
      <c r="T323" s="15"/>
      <c r="U323" s="15"/>
    </row>
    <row r="324" spans="1:21">
      <c r="A324" s="15"/>
      <c r="B324" s="15"/>
      <c r="C324" s="15"/>
      <c r="D324" s="15"/>
      <c r="E324" s="15"/>
      <c r="F324" s="15"/>
      <c r="G324" s="15"/>
      <c r="H324" s="15"/>
      <c r="I324" s="15"/>
      <c r="J324" s="15"/>
      <c r="K324" s="15"/>
      <c r="L324" s="15"/>
      <c r="M324" s="15"/>
      <c r="N324" s="15"/>
      <c r="O324" s="15"/>
      <c r="P324" s="15"/>
      <c r="Q324" s="15"/>
      <c r="R324" s="15"/>
      <c r="S324" s="15"/>
      <c r="T324" s="15"/>
      <c r="U324" s="15"/>
    </row>
    <row r="325" spans="1:21">
      <c r="A325" s="15"/>
      <c r="B325" s="15"/>
      <c r="C325" s="15"/>
      <c r="D325" s="15"/>
      <c r="E325" s="15"/>
      <c r="F325" s="15"/>
      <c r="G325" s="15"/>
      <c r="H325" s="15"/>
      <c r="I325" s="15"/>
      <c r="J325" s="15"/>
      <c r="K325" s="15"/>
      <c r="L325" s="15"/>
      <c r="M325" s="15"/>
      <c r="N325" s="15"/>
      <c r="O325" s="15"/>
      <c r="P325" s="15"/>
      <c r="Q325" s="15"/>
      <c r="R325" s="15"/>
      <c r="S325" s="15"/>
      <c r="T325" s="15"/>
      <c r="U325" s="15"/>
    </row>
    <row r="326" spans="1:21">
      <c r="A326" s="15"/>
      <c r="B326" s="15"/>
      <c r="C326" s="15"/>
      <c r="D326" s="15"/>
      <c r="E326" s="15"/>
      <c r="F326" s="15"/>
      <c r="G326" s="15"/>
      <c r="H326" s="15"/>
      <c r="I326" s="15"/>
      <c r="J326" s="15"/>
      <c r="K326" s="15"/>
      <c r="L326" s="15"/>
      <c r="M326" s="15"/>
      <c r="N326" s="15"/>
      <c r="O326" s="15"/>
      <c r="P326" s="15"/>
      <c r="Q326" s="15"/>
      <c r="R326" s="15"/>
      <c r="S326" s="15"/>
      <c r="T326" s="15"/>
      <c r="U326" s="15"/>
    </row>
    <row r="327" spans="1:21">
      <c r="A327" s="15"/>
      <c r="B327" s="15"/>
      <c r="C327" s="15"/>
      <c r="D327" s="15"/>
      <c r="E327" s="15"/>
      <c r="F327" s="15"/>
      <c r="G327" s="15"/>
      <c r="H327" s="15"/>
      <c r="I327" s="15"/>
      <c r="J327" s="15"/>
      <c r="K327" s="15"/>
      <c r="L327" s="15"/>
      <c r="M327" s="15"/>
      <c r="N327" s="15"/>
      <c r="O327" s="15"/>
      <c r="P327" s="15"/>
      <c r="Q327" s="15"/>
      <c r="R327" s="15"/>
      <c r="S327" s="15"/>
      <c r="T327" s="15"/>
      <c r="U327" s="15"/>
    </row>
    <row r="328" spans="1:21">
      <c r="A328" s="15"/>
      <c r="B328" s="15"/>
      <c r="C328" s="15"/>
      <c r="D328" s="15"/>
      <c r="E328" s="15"/>
      <c r="F328" s="15"/>
      <c r="G328" s="15"/>
      <c r="H328" s="15"/>
      <c r="I328" s="15"/>
      <c r="J328" s="15"/>
      <c r="K328" s="15"/>
      <c r="L328" s="15"/>
      <c r="M328" s="15"/>
      <c r="N328" s="15"/>
      <c r="O328" s="15"/>
      <c r="P328" s="15"/>
      <c r="Q328" s="15"/>
      <c r="R328" s="15"/>
      <c r="S328" s="15"/>
      <c r="T328" s="15"/>
      <c r="U328" s="15"/>
    </row>
    <row r="329" spans="1:21">
      <c r="A329" s="15"/>
      <c r="B329" s="15"/>
      <c r="C329" s="15"/>
      <c r="D329" s="15"/>
      <c r="E329" s="15"/>
      <c r="F329" s="15"/>
      <c r="G329" s="15"/>
      <c r="H329" s="15"/>
      <c r="I329" s="15"/>
      <c r="J329" s="15"/>
      <c r="K329" s="15"/>
      <c r="L329" s="15"/>
      <c r="M329" s="15"/>
      <c r="N329" s="15"/>
      <c r="O329" s="15"/>
      <c r="P329" s="15"/>
      <c r="Q329" s="15"/>
      <c r="R329" s="15"/>
      <c r="S329" s="15"/>
      <c r="T329" s="15"/>
      <c r="U329" s="15"/>
    </row>
    <row r="330" spans="1:21">
      <c r="A330" s="15"/>
      <c r="B330" s="15"/>
      <c r="C330" s="15"/>
      <c r="D330" s="15"/>
      <c r="E330" s="15"/>
      <c r="F330" s="15"/>
      <c r="G330" s="15"/>
      <c r="H330" s="15"/>
      <c r="I330" s="15"/>
      <c r="J330" s="15"/>
      <c r="K330" s="15"/>
      <c r="L330" s="15"/>
      <c r="M330" s="15"/>
      <c r="N330" s="15"/>
      <c r="O330" s="15"/>
      <c r="P330" s="15"/>
      <c r="Q330" s="15"/>
      <c r="R330" s="15"/>
      <c r="S330" s="15"/>
      <c r="T330" s="15"/>
      <c r="U330" s="15"/>
    </row>
    <row r="331" spans="1:21">
      <c r="A331" s="15"/>
      <c r="B331" s="15"/>
      <c r="C331" s="15"/>
      <c r="D331" s="15"/>
      <c r="E331" s="15"/>
      <c r="F331" s="15"/>
      <c r="G331" s="15"/>
      <c r="H331" s="15"/>
      <c r="I331" s="15"/>
      <c r="J331" s="15"/>
      <c r="K331" s="15"/>
      <c r="L331" s="15"/>
      <c r="M331" s="15"/>
      <c r="N331" s="15"/>
      <c r="O331" s="15"/>
      <c r="P331" s="15"/>
      <c r="Q331" s="15"/>
      <c r="R331" s="15"/>
      <c r="S331" s="15"/>
      <c r="T331" s="15"/>
      <c r="U331" s="15"/>
    </row>
    <row r="332" spans="1:21">
      <c r="A332" s="15"/>
      <c r="B332" s="15"/>
      <c r="C332" s="15"/>
      <c r="D332" s="15"/>
      <c r="E332" s="15"/>
      <c r="F332" s="15"/>
      <c r="G332" s="15"/>
      <c r="H332" s="15"/>
      <c r="I332" s="15"/>
      <c r="J332" s="15"/>
      <c r="K332" s="15"/>
      <c r="L332" s="15"/>
      <c r="M332" s="15"/>
      <c r="N332" s="15"/>
      <c r="O332" s="15"/>
      <c r="P332" s="15"/>
      <c r="Q332" s="15"/>
      <c r="R332" s="15"/>
      <c r="S332" s="15"/>
      <c r="T332" s="15"/>
      <c r="U332" s="15"/>
    </row>
    <row r="333" spans="1:21">
      <c r="A333" s="15"/>
      <c r="B333" s="15"/>
      <c r="C333" s="15"/>
      <c r="D333" s="15"/>
      <c r="E333" s="15"/>
      <c r="F333" s="15"/>
      <c r="G333" s="15"/>
      <c r="H333" s="15"/>
      <c r="I333" s="15"/>
      <c r="J333" s="15"/>
      <c r="K333" s="15"/>
      <c r="L333" s="15"/>
      <c r="M333" s="15"/>
      <c r="N333" s="15"/>
      <c r="O333" s="15"/>
      <c r="P333" s="15"/>
      <c r="Q333" s="15"/>
      <c r="R333" s="15"/>
      <c r="S333" s="15"/>
      <c r="T333" s="15"/>
      <c r="U333" s="15"/>
    </row>
    <row r="334" spans="1:21">
      <c r="A334" s="15"/>
      <c r="B334" s="15"/>
      <c r="C334" s="15"/>
      <c r="D334" s="15"/>
      <c r="E334" s="15"/>
      <c r="F334" s="15"/>
      <c r="G334" s="15"/>
      <c r="H334" s="15"/>
      <c r="I334" s="15"/>
      <c r="J334" s="15"/>
      <c r="K334" s="15"/>
      <c r="L334" s="15"/>
      <c r="M334" s="15"/>
      <c r="N334" s="15"/>
      <c r="O334" s="15"/>
      <c r="P334" s="15"/>
      <c r="Q334" s="15"/>
      <c r="R334" s="15"/>
      <c r="S334" s="15"/>
      <c r="T334" s="15"/>
      <c r="U334" s="15"/>
    </row>
    <row r="335" spans="1:21">
      <c r="A335" s="15"/>
      <c r="B335" s="15"/>
      <c r="C335" s="15"/>
      <c r="D335" s="15"/>
      <c r="E335" s="15"/>
      <c r="F335" s="15"/>
      <c r="G335" s="15"/>
      <c r="H335" s="15"/>
      <c r="I335" s="15"/>
      <c r="J335" s="15"/>
      <c r="K335" s="15"/>
      <c r="L335" s="15"/>
      <c r="M335" s="15"/>
      <c r="N335" s="15"/>
      <c r="O335" s="15"/>
      <c r="P335" s="15"/>
      <c r="Q335" s="15"/>
      <c r="R335" s="15"/>
      <c r="S335" s="15"/>
      <c r="T335" s="15"/>
      <c r="U335" s="15"/>
    </row>
    <row r="336" spans="1:21">
      <c r="A336" s="15"/>
      <c r="B336" s="15"/>
      <c r="C336" s="15"/>
      <c r="D336" s="15"/>
      <c r="E336" s="15"/>
      <c r="F336" s="15"/>
      <c r="G336" s="15"/>
      <c r="H336" s="15"/>
      <c r="I336" s="15"/>
      <c r="J336" s="15"/>
      <c r="K336" s="15"/>
      <c r="L336" s="15"/>
      <c r="M336" s="15"/>
      <c r="N336" s="15"/>
      <c r="O336" s="15"/>
      <c r="P336" s="15"/>
      <c r="Q336" s="15"/>
      <c r="R336" s="15"/>
      <c r="S336" s="15"/>
      <c r="T336" s="15"/>
      <c r="U336" s="15"/>
    </row>
    <row r="337" spans="1:21">
      <c r="A337" s="15"/>
      <c r="B337" s="15"/>
      <c r="C337" s="15"/>
      <c r="D337" s="15"/>
      <c r="E337" s="15"/>
      <c r="F337" s="15"/>
      <c r="G337" s="15"/>
      <c r="H337" s="15"/>
      <c r="I337" s="15"/>
      <c r="J337" s="15"/>
      <c r="K337" s="15"/>
      <c r="L337" s="15"/>
      <c r="M337" s="15"/>
      <c r="N337" s="15"/>
      <c r="O337" s="15"/>
      <c r="P337" s="15"/>
      <c r="Q337" s="15"/>
      <c r="R337" s="15"/>
      <c r="S337" s="15"/>
      <c r="T337" s="15"/>
      <c r="U337" s="15"/>
    </row>
    <row r="338" spans="1:21">
      <c r="A338" s="15"/>
      <c r="B338" s="15"/>
      <c r="C338" s="15"/>
      <c r="D338" s="15"/>
      <c r="E338" s="15"/>
      <c r="F338" s="15"/>
      <c r="G338" s="15"/>
      <c r="H338" s="15"/>
      <c r="I338" s="15"/>
      <c r="J338" s="15"/>
      <c r="K338" s="15"/>
      <c r="L338" s="15"/>
      <c r="M338" s="15"/>
      <c r="N338" s="15"/>
      <c r="O338" s="15"/>
      <c r="P338" s="15"/>
      <c r="Q338" s="15"/>
      <c r="R338" s="15"/>
      <c r="S338" s="15"/>
      <c r="T338" s="15"/>
      <c r="U338" s="15"/>
    </row>
    <row r="339" spans="1:21">
      <c r="A339" s="15"/>
      <c r="B339" s="15"/>
      <c r="C339" s="15"/>
      <c r="D339" s="15"/>
      <c r="E339" s="15"/>
      <c r="F339" s="15"/>
      <c r="G339" s="15"/>
      <c r="H339" s="15"/>
      <c r="I339" s="15"/>
      <c r="J339" s="15"/>
      <c r="K339" s="15"/>
      <c r="L339" s="15"/>
      <c r="M339" s="15"/>
      <c r="N339" s="15"/>
      <c r="O339" s="15"/>
      <c r="P339" s="15"/>
      <c r="Q339" s="15"/>
      <c r="R339" s="15"/>
      <c r="S339" s="15"/>
      <c r="T339" s="15"/>
      <c r="U339" s="15"/>
    </row>
    <row r="340" spans="1:21">
      <c r="A340" s="15"/>
      <c r="B340" s="15"/>
      <c r="C340" s="15"/>
      <c r="D340" s="15"/>
      <c r="E340" s="15"/>
      <c r="F340" s="15"/>
      <c r="G340" s="15"/>
      <c r="H340" s="15"/>
      <c r="I340" s="15"/>
      <c r="J340" s="15"/>
      <c r="K340" s="15"/>
      <c r="L340" s="15"/>
      <c r="M340" s="15"/>
      <c r="N340" s="15"/>
      <c r="O340" s="15"/>
      <c r="P340" s="15"/>
      <c r="Q340" s="15"/>
      <c r="R340" s="15"/>
      <c r="S340" s="15"/>
      <c r="T340" s="15"/>
      <c r="U340" s="15"/>
    </row>
    <row r="341" spans="1:21">
      <c r="A341" s="15"/>
      <c r="B341" s="15"/>
      <c r="C341" s="15"/>
      <c r="D341" s="15"/>
      <c r="E341" s="15"/>
      <c r="F341" s="15"/>
      <c r="G341" s="15"/>
      <c r="H341" s="15"/>
      <c r="I341" s="15"/>
      <c r="J341" s="15"/>
      <c r="K341" s="15"/>
      <c r="L341" s="15"/>
      <c r="M341" s="15"/>
      <c r="N341" s="15"/>
      <c r="O341" s="15"/>
      <c r="P341" s="15"/>
      <c r="Q341" s="15"/>
      <c r="R341" s="15"/>
      <c r="S341" s="15"/>
      <c r="T341" s="15"/>
      <c r="U341" s="15"/>
    </row>
    <row r="342" spans="1:21">
      <c r="A342" s="15"/>
      <c r="B342" s="15"/>
      <c r="C342" s="15"/>
      <c r="D342" s="15"/>
      <c r="E342" s="15"/>
      <c r="F342" s="15"/>
      <c r="G342" s="15"/>
      <c r="H342" s="15"/>
      <c r="I342" s="15"/>
      <c r="J342" s="15"/>
      <c r="K342" s="15"/>
      <c r="L342" s="15"/>
      <c r="M342" s="15"/>
      <c r="N342" s="15"/>
      <c r="O342" s="15"/>
      <c r="P342" s="15"/>
      <c r="Q342" s="15"/>
      <c r="R342" s="15"/>
      <c r="S342" s="15"/>
      <c r="T342" s="15"/>
      <c r="U342" s="15"/>
    </row>
    <row r="343" spans="1:21">
      <c r="A343" s="15"/>
      <c r="B343" s="15"/>
      <c r="C343" s="15"/>
      <c r="D343" s="15"/>
      <c r="E343" s="15"/>
      <c r="F343" s="15"/>
      <c r="G343" s="15"/>
      <c r="H343" s="15"/>
      <c r="I343" s="15"/>
      <c r="J343" s="15"/>
      <c r="K343" s="15"/>
      <c r="L343" s="15"/>
      <c r="M343" s="15"/>
      <c r="N343" s="15"/>
      <c r="O343" s="15"/>
      <c r="P343" s="15"/>
      <c r="Q343" s="15"/>
      <c r="R343" s="15"/>
      <c r="S343" s="15"/>
      <c r="T343" s="15"/>
      <c r="U343" s="15"/>
    </row>
    <row r="344" spans="1:21">
      <c r="A344" s="15"/>
      <c r="B344" s="15"/>
      <c r="C344" s="15"/>
      <c r="D344" s="15"/>
      <c r="E344" s="15"/>
      <c r="F344" s="15"/>
      <c r="G344" s="15"/>
      <c r="H344" s="15"/>
      <c r="I344" s="15"/>
      <c r="J344" s="15"/>
      <c r="K344" s="15"/>
      <c r="L344" s="15"/>
      <c r="M344" s="15"/>
      <c r="N344" s="15"/>
      <c r="O344" s="15"/>
      <c r="P344" s="15"/>
      <c r="Q344" s="15"/>
      <c r="R344" s="15"/>
      <c r="S344" s="15"/>
      <c r="T344" s="15"/>
      <c r="U344" s="15"/>
    </row>
    <row r="345" spans="1:21">
      <c r="A345" s="15"/>
      <c r="B345" s="15"/>
      <c r="C345" s="15"/>
      <c r="D345" s="15"/>
      <c r="E345" s="15"/>
      <c r="F345" s="15"/>
      <c r="G345" s="15"/>
      <c r="H345" s="15"/>
      <c r="I345" s="15"/>
      <c r="J345" s="15"/>
      <c r="K345" s="15"/>
      <c r="L345" s="15"/>
      <c r="M345" s="15"/>
      <c r="N345" s="15"/>
      <c r="O345" s="15"/>
      <c r="P345" s="15"/>
      <c r="Q345" s="15"/>
      <c r="R345" s="15"/>
      <c r="S345" s="15"/>
      <c r="T345" s="15"/>
      <c r="U345" s="15"/>
    </row>
    <row r="346" spans="1:21">
      <c r="A346" s="15"/>
      <c r="B346" s="15"/>
      <c r="C346" s="15"/>
      <c r="D346" s="15"/>
      <c r="E346" s="15"/>
      <c r="F346" s="15"/>
      <c r="G346" s="15"/>
      <c r="H346" s="15"/>
      <c r="I346" s="15"/>
      <c r="J346" s="15"/>
      <c r="K346" s="15"/>
      <c r="L346" s="15"/>
      <c r="M346" s="15"/>
      <c r="N346" s="15"/>
      <c r="O346" s="15"/>
      <c r="P346" s="15"/>
      <c r="Q346" s="15"/>
      <c r="R346" s="15"/>
      <c r="S346" s="15"/>
      <c r="T346" s="15"/>
      <c r="U346" s="15"/>
    </row>
    <row r="347" spans="1:21">
      <c r="A347" s="15"/>
      <c r="B347" s="15"/>
      <c r="C347" s="15"/>
      <c r="D347" s="15"/>
      <c r="E347" s="15"/>
      <c r="F347" s="15"/>
      <c r="G347" s="15"/>
      <c r="H347" s="15"/>
      <c r="I347" s="15"/>
      <c r="J347" s="15"/>
      <c r="K347" s="15"/>
      <c r="L347" s="15"/>
      <c r="M347" s="15"/>
      <c r="N347" s="15"/>
      <c r="O347" s="15"/>
      <c r="P347" s="15"/>
      <c r="Q347" s="15"/>
      <c r="R347" s="15"/>
      <c r="S347" s="15"/>
      <c r="T347" s="15"/>
      <c r="U347" s="15"/>
    </row>
    <row r="348" spans="1:21">
      <c r="A348" s="15"/>
      <c r="B348" s="15"/>
      <c r="C348" s="15"/>
      <c r="D348" s="15"/>
      <c r="E348" s="15"/>
      <c r="F348" s="15"/>
      <c r="G348" s="15"/>
      <c r="H348" s="15"/>
      <c r="I348" s="15"/>
      <c r="J348" s="15"/>
      <c r="K348" s="15"/>
      <c r="L348" s="15"/>
      <c r="M348" s="15"/>
      <c r="N348" s="15"/>
      <c r="O348" s="15"/>
      <c r="P348" s="15"/>
      <c r="Q348" s="15"/>
      <c r="R348" s="15"/>
      <c r="S348" s="15"/>
      <c r="T348" s="15"/>
      <c r="U348" s="15"/>
    </row>
    <row r="349" spans="1:21">
      <c r="A349" s="15"/>
      <c r="B349" s="15"/>
      <c r="C349" s="15"/>
      <c r="D349" s="15"/>
      <c r="E349" s="15"/>
      <c r="F349" s="15"/>
      <c r="G349" s="15"/>
      <c r="H349" s="15"/>
      <c r="I349" s="15"/>
      <c r="J349" s="15"/>
      <c r="K349" s="15"/>
      <c r="L349" s="15"/>
      <c r="M349" s="15"/>
      <c r="N349" s="15"/>
      <c r="O349" s="15"/>
      <c r="P349" s="15"/>
      <c r="Q349" s="15"/>
      <c r="R349" s="15"/>
      <c r="S349" s="15"/>
      <c r="T349" s="15"/>
      <c r="U349" s="15"/>
    </row>
    <row r="350" spans="1:21">
      <c r="A350" s="15"/>
      <c r="B350" s="15"/>
      <c r="C350" s="15"/>
      <c r="D350" s="15"/>
      <c r="E350" s="15"/>
      <c r="F350" s="15"/>
      <c r="G350" s="15"/>
      <c r="H350" s="15"/>
      <c r="I350" s="15"/>
      <c r="J350" s="15"/>
      <c r="K350" s="15"/>
      <c r="L350" s="15"/>
      <c r="M350" s="15"/>
      <c r="N350" s="15"/>
      <c r="O350" s="15"/>
      <c r="P350" s="15"/>
      <c r="Q350" s="15"/>
      <c r="R350" s="15"/>
      <c r="S350" s="15"/>
      <c r="T350" s="15"/>
      <c r="U350" s="15"/>
    </row>
    <row r="351" spans="1:21">
      <c r="A351" s="15"/>
      <c r="B351" s="15"/>
      <c r="C351" s="15"/>
      <c r="D351" s="15"/>
      <c r="E351" s="15"/>
      <c r="F351" s="15"/>
      <c r="G351" s="15"/>
      <c r="H351" s="15"/>
      <c r="I351" s="15"/>
      <c r="J351" s="15"/>
      <c r="K351" s="15"/>
      <c r="L351" s="15"/>
      <c r="M351" s="15"/>
      <c r="N351" s="15"/>
      <c r="O351" s="15"/>
      <c r="P351" s="15"/>
      <c r="Q351" s="15"/>
      <c r="R351" s="15"/>
      <c r="S351" s="15"/>
      <c r="T351" s="15"/>
      <c r="U351" s="15"/>
    </row>
    <row r="352" spans="1:21">
      <c r="A352" s="15"/>
      <c r="B352" s="15"/>
      <c r="C352" s="15"/>
      <c r="D352" s="15"/>
      <c r="E352" s="15"/>
      <c r="F352" s="15"/>
      <c r="G352" s="15"/>
      <c r="H352" s="15"/>
      <c r="I352" s="15"/>
      <c r="J352" s="15"/>
      <c r="K352" s="15"/>
      <c r="L352" s="15"/>
      <c r="M352" s="15"/>
      <c r="N352" s="15"/>
      <c r="O352" s="15"/>
      <c r="P352" s="15"/>
      <c r="Q352" s="15"/>
      <c r="R352" s="15"/>
      <c r="S352" s="15"/>
      <c r="T352" s="15"/>
      <c r="U352" s="15"/>
    </row>
    <row r="353" spans="1:21">
      <c r="A353" s="15"/>
      <c r="B353" s="15"/>
      <c r="C353" s="15"/>
      <c r="D353" s="15"/>
      <c r="E353" s="15"/>
      <c r="F353" s="15"/>
      <c r="G353" s="15"/>
      <c r="H353" s="15"/>
      <c r="I353" s="15"/>
      <c r="J353" s="15"/>
      <c r="K353" s="15"/>
      <c r="L353" s="15"/>
      <c r="M353" s="15"/>
      <c r="N353" s="15"/>
      <c r="O353" s="15"/>
      <c r="P353" s="15"/>
      <c r="Q353" s="15"/>
      <c r="R353" s="15"/>
      <c r="S353" s="15"/>
      <c r="T353" s="15"/>
      <c r="U353" s="15"/>
    </row>
    <row r="354" spans="1:21">
      <c r="A354" s="15"/>
      <c r="B354" s="15"/>
      <c r="C354" s="15"/>
      <c r="D354" s="15"/>
      <c r="E354" s="15"/>
      <c r="F354" s="15"/>
      <c r="G354" s="15"/>
      <c r="H354" s="15"/>
      <c r="I354" s="15"/>
      <c r="J354" s="15"/>
      <c r="K354" s="15"/>
      <c r="L354" s="15"/>
      <c r="M354" s="15"/>
      <c r="N354" s="15"/>
      <c r="O354" s="15"/>
      <c r="P354" s="15"/>
      <c r="Q354" s="15"/>
      <c r="R354" s="15"/>
      <c r="S354" s="15"/>
      <c r="T354" s="15"/>
      <c r="U354" s="15"/>
    </row>
    <row r="355" spans="1:21">
      <c r="A355" s="15"/>
      <c r="B355" s="15"/>
      <c r="C355" s="15"/>
      <c r="D355" s="15"/>
      <c r="E355" s="15"/>
      <c r="F355" s="15"/>
      <c r="G355" s="15"/>
      <c r="H355" s="15"/>
      <c r="I355" s="15"/>
      <c r="J355" s="15"/>
      <c r="K355" s="15"/>
      <c r="L355" s="15"/>
      <c r="M355" s="15"/>
      <c r="N355" s="15"/>
      <c r="O355" s="15"/>
      <c r="P355" s="15"/>
      <c r="Q355" s="15"/>
      <c r="R355" s="15"/>
      <c r="S355" s="15"/>
      <c r="T355" s="15"/>
      <c r="U355" s="15"/>
    </row>
    <row r="356" spans="1:21">
      <c r="A356" s="15"/>
      <c r="B356" s="15"/>
      <c r="C356" s="15"/>
      <c r="D356" s="15"/>
      <c r="E356" s="15"/>
      <c r="F356" s="15"/>
      <c r="G356" s="15"/>
      <c r="H356" s="15"/>
      <c r="I356" s="15"/>
      <c r="J356" s="15"/>
      <c r="K356" s="15"/>
      <c r="L356" s="15"/>
      <c r="M356" s="15"/>
      <c r="N356" s="15"/>
      <c r="O356" s="15"/>
      <c r="P356" s="15"/>
      <c r="Q356" s="15"/>
      <c r="R356" s="15"/>
      <c r="S356" s="15"/>
      <c r="T356" s="15"/>
      <c r="U356" s="15"/>
    </row>
    <row r="357" spans="1:21">
      <c r="A357" s="15"/>
      <c r="B357" s="15"/>
      <c r="C357" s="15"/>
      <c r="D357" s="15"/>
      <c r="E357" s="15"/>
      <c r="F357" s="15"/>
      <c r="G357" s="15"/>
      <c r="H357" s="15"/>
      <c r="I357" s="15"/>
      <c r="J357" s="15"/>
      <c r="K357" s="15"/>
      <c r="L357" s="15"/>
      <c r="M357" s="15"/>
      <c r="N357" s="15"/>
      <c r="O357" s="15"/>
      <c r="P357" s="15"/>
      <c r="Q357" s="15"/>
      <c r="R357" s="15"/>
      <c r="S357" s="15"/>
      <c r="T357" s="15"/>
      <c r="U357" s="15"/>
    </row>
    <row r="358" spans="1:21">
      <c r="A358" s="15"/>
      <c r="B358" s="15"/>
      <c r="C358" s="15"/>
      <c r="D358" s="15"/>
      <c r="E358" s="15"/>
      <c r="F358" s="15"/>
      <c r="G358" s="15"/>
      <c r="H358" s="15"/>
      <c r="I358" s="15"/>
      <c r="J358" s="15"/>
      <c r="K358" s="15"/>
      <c r="L358" s="15"/>
      <c r="M358" s="15"/>
      <c r="N358" s="15"/>
      <c r="O358" s="15"/>
      <c r="P358" s="15"/>
      <c r="Q358" s="15"/>
      <c r="R358" s="15"/>
      <c r="S358" s="15"/>
      <c r="T358" s="15"/>
      <c r="U358" s="15"/>
    </row>
    <row r="359" spans="1:21">
      <c r="A359" s="15"/>
      <c r="B359" s="15"/>
      <c r="C359" s="15"/>
      <c r="D359" s="15"/>
      <c r="E359" s="15"/>
      <c r="F359" s="15"/>
      <c r="G359" s="15"/>
      <c r="H359" s="15"/>
      <c r="I359" s="15"/>
      <c r="J359" s="15"/>
      <c r="K359" s="15"/>
      <c r="L359" s="15"/>
      <c r="M359" s="15"/>
      <c r="N359" s="15"/>
      <c r="O359" s="15"/>
      <c r="P359" s="15"/>
      <c r="Q359" s="15"/>
      <c r="R359" s="15"/>
      <c r="S359" s="15"/>
      <c r="T359" s="15"/>
      <c r="U359" s="15"/>
    </row>
    <row r="360" spans="1:21">
      <c r="A360" s="15"/>
      <c r="B360" s="15"/>
      <c r="C360" s="15"/>
      <c r="D360" s="15"/>
      <c r="E360" s="15"/>
      <c r="F360" s="15"/>
      <c r="G360" s="15"/>
      <c r="H360" s="15"/>
      <c r="I360" s="15"/>
      <c r="J360" s="15"/>
      <c r="K360" s="15"/>
      <c r="L360" s="15"/>
      <c r="M360" s="15"/>
      <c r="N360" s="15"/>
      <c r="O360" s="15"/>
      <c r="P360" s="15"/>
      <c r="Q360" s="15"/>
      <c r="R360" s="15"/>
      <c r="S360" s="15"/>
      <c r="T360" s="15"/>
      <c r="U360" s="15"/>
    </row>
    <row r="361" spans="1:21">
      <c r="A361" s="15"/>
      <c r="B361" s="15"/>
      <c r="C361" s="15"/>
      <c r="D361" s="15"/>
      <c r="E361" s="15"/>
      <c r="F361" s="15"/>
      <c r="G361" s="15"/>
      <c r="H361" s="15"/>
      <c r="I361" s="15"/>
      <c r="J361" s="15"/>
      <c r="K361" s="15"/>
      <c r="L361" s="15"/>
      <c r="M361" s="15"/>
      <c r="N361" s="15"/>
      <c r="O361" s="15"/>
      <c r="P361" s="15"/>
      <c r="Q361" s="15"/>
      <c r="R361" s="15"/>
      <c r="S361" s="15"/>
      <c r="T361" s="15"/>
      <c r="U361" s="15"/>
    </row>
    <row r="362" spans="1:21">
      <c r="A362" s="15"/>
      <c r="B362" s="15"/>
      <c r="C362" s="15"/>
      <c r="D362" s="15"/>
      <c r="E362" s="15"/>
      <c r="F362" s="15"/>
      <c r="G362" s="15"/>
      <c r="H362" s="15"/>
      <c r="I362" s="15"/>
      <c r="J362" s="15"/>
      <c r="K362" s="15"/>
      <c r="L362" s="15"/>
      <c r="M362" s="15"/>
      <c r="N362" s="15"/>
      <c r="O362" s="15"/>
      <c r="P362" s="15"/>
      <c r="Q362" s="15"/>
      <c r="R362" s="15"/>
      <c r="S362" s="15"/>
      <c r="T362" s="15"/>
      <c r="U362" s="15"/>
    </row>
    <row r="363" spans="1:21">
      <c r="A363" s="15"/>
      <c r="B363" s="15"/>
      <c r="C363" s="15"/>
      <c r="D363" s="15"/>
      <c r="E363" s="15"/>
      <c r="F363" s="15"/>
      <c r="G363" s="15"/>
      <c r="H363" s="15"/>
      <c r="I363" s="15"/>
      <c r="J363" s="15"/>
      <c r="K363" s="15"/>
      <c r="L363" s="15"/>
      <c r="M363" s="15"/>
      <c r="N363" s="15"/>
      <c r="O363" s="15"/>
      <c r="P363" s="15"/>
      <c r="Q363" s="15"/>
      <c r="R363" s="15"/>
      <c r="S363" s="15"/>
      <c r="T363" s="15"/>
      <c r="U363" s="15"/>
    </row>
    <row r="364" spans="1:21">
      <c r="A364" s="15"/>
      <c r="B364" s="15"/>
      <c r="C364" s="15"/>
      <c r="D364" s="15"/>
      <c r="E364" s="15"/>
      <c r="F364" s="15"/>
      <c r="G364" s="15"/>
      <c r="H364" s="15"/>
      <c r="I364" s="15"/>
      <c r="J364" s="15"/>
      <c r="K364" s="15"/>
      <c r="L364" s="15"/>
      <c r="M364" s="15"/>
      <c r="N364" s="15"/>
      <c r="O364" s="15"/>
      <c r="P364" s="15"/>
      <c r="Q364" s="15"/>
      <c r="R364" s="15"/>
      <c r="S364" s="15"/>
      <c r="T364" s="15"/>
      <c r="U364" s="15"/>
    </row>
    <row r="365" spans="1:21">
      <c r="A365" s="15"/>
      <c r="B365" s="15"/>
      <c r="C365" s="15"/>
      <c r="D365" s="15"/>
      <c r="E365" s="15"/>
      <c r="F365" s="15"/>
      <c r="G365" s="15"/>
      <c r="H365" s="15"/>
      <c r="I365" s="15"/>
      <c r="J365" s="15"/>
      <c r="K365" s="15"/>
      <c r="L365" s="15"/>
      <c r="M365" s="15"/>
      <c r="N365" s="15"/>
      <c r="O365" s="15"/>
      <c r="P365" s="15"/>
      <c r="Q365" s="15"/>
      <c r="R365" s="15"/>
      <c r="S365" s="15"/>
      <c r="T365" s="15"/>
      <c r="U365" s="15"/>
    </row>
    <row r="366" spans="1:21">
      <c r="A366" s="15"/>
      <c r="B366" s="15"/>
      <c r="C366" s="15"/>
      <c r="D366" s="15"/>
      <c r="E366" s="15"/>
      <c r="F366" s="15"/>
      <c r="G366" s="15"/>
      <c r="H366" s="15"/>
      <c r="I366" s="15"/>
      <c r="J366" s="15"/>
      <c r="K366" s="15"/>
      <c r="L366" s="15"/>
      <c r="M366" s="15"/>
      <c r="N366" s="15"/>
      <c r="O366" s="15"/>
      <c r="P366" s="15"/>
      <c r="Q366" s="15"/>
      <c r="R366" s="15"/>
      <c r="S366" s="15"/>
      <c r="T366" s="15"/>
      <c r="U366" s="15"/>
    </row>
    <row r="367" spans="1:21">
      <c r="A367" s="15"/>
      <c r="B367" s="15"/>
      <c r="C367" s="15"/>
      <c r="D367" s="15"/>
      <c r="E367" s="15"/>
      <c r="F367" s="15"/>
      <c r="G367" s="15"/>
      <c r="H367" s="15"/>
      <c r="I367" s="15"/>
      <c r="J367" s="15"/>
      <c r="K367" s="15"/>
      <c r="L367" s="15"/>
      <c r="M367" s="15"/>
      <c r="N367" s="15"/>
      <c r="O367" s="15"/>
      <c r="P367" s="15"/>
      <c r="Q367" s="15"/>
      <c r="R367" s="15"/>
      <c r="S367" s="15"/>
      <c r="T367" s="15"/>
      <c r="U367" s="15"/>
    </row>
    <row r="368" spans="1:21">
      <c r="A368" s="15"/>
      <c r="B368" s="15"/>
      <c r="C368" s="15"/>
      <c r="D368" s="15"/>
      <c r="E368" s="15"/>
      <c r="F368" s="15"/>
      <c r="G368" s="15"/>
      <c r="H368" s="15"/>
      <c r="I368" s="15"/>
      <c r="J368" s="15"/>
      <c r="K368" s="15"/>
      <c r="L368" s="15"/>
      <c r="M368" s="15"/>
      <c r="N368" s="15"/>
      <c r="O368" s="15"/>
      <c r="P368" s="15"/>
      <c r="Q368" s="15"/>
      <c r="R368" s="15"/>
      <c r="S368" s="15"/>
      <c r="T368" s="15"/>
      <c r="U368" s="15"/>
    </row>
    <row r="369" spans="1:21">
      <c r="A369" s="15"/>
      <c r="B369" s="15"/>
      <c r="C369" s="15"/>
      <c r="D369" s="15"/>
      <c r="E369" s="15"/>
      <c r="F369" s="15"/>
      <c r="G369" s="15"/>
      <c r="H369" s="15"/>
      <c r="I369" s="15"/>
      <c r="J369" s="15"/>
      <c r="K369" s="15"/>
      <c r="L369" s="15"/>
      <c r="M369" s="15"/>
      <c r="N369" s="15"/>
      <c r="O369" s="15"/>
      <c r="P369" s="15"/>
      <c r="Q369" s="15"/>
      <c r="R369" s="15"/>
      <c r="S369" s="15"/>
      <c r="T369" s="15"/>
      <c r="U369" s="15"/>
    </row>
    <row r="370" spans="1:21">
      <c r="A370" s="15"/>
      <c r="B370" s="15"/>
      <c r="C370" s="15"/>
      <c r="D370" s="15"/>
      <c r="E370" s="15"/>
      <c r="F370" s="15"/>
      <c r="G370" s="15"/>
      <c r="H370" s="15"/>
      <c r="I370" s="15"/>
      <c r="J370" s="15"/>
      <c r="K370" s="15"/>
      <c r="L370" s="15"/>
      <c r="M370" s="15"/>
      <c r="N370" s="15"/>
      <c r="O370" s="15"/>
      <c r="P370" s="15"/>
      <c r="Q370" s="15"/>
      <c r="R370" s="15"/>
      <c r="S370" s="15"/>
      <c r="T370" s="15"/>
      <c r="U370" s="15"/>
    </row>
    <row r="371" spans="1:21">
      <c r="A371" s="15"/>
      <c r="B371" s="15"/>
      <c r="C371" s="15"/>
      <c r="D371" s="15"/>
      <c r="E371" s="15"/>
      <c r="F371" s="15"/>
      <c r="G371" s="15"/>
      <c r="H371" s="15"/>
      <c r="I371" s="15"/>
      <c r="J371" s="15"/>
      <c r="K371" s="15"/>
      <c r="L371" s="15"/>
      <c r="M371" s="15"/>
      <c r="N371" s="15"/>
      <c r="O371" s="15"/>
      <c r="P371" s="15"/>
      <c r="Q371" s="15"/>
      <c r="R371" s="15"/>
      <c r="S371" s="15"/>
      <c r="T371" s="15"/>
      <c r="U371" s="15"/>
    </row>
    <row r="372" spans="1:21">
      <c r="A372" s="15"/>
      <c r="B372" s="15"/>
      <c r="C372" s="15"/>
      <c r="D372" s="15"/>
      <c r="E372" s="15"/>
      <c r="F372" s="15"/>
      <c r="G372" s="15"/>
      <c r="H372" s="15"/>
      <c r="I372" s="15"/>
      <c r="J372" s="15"/>
      <c r="K372" s="15"/>
      <c r="L372" s="15"/>
      <c r="M372" s="15"/>
      <c r="N372" s="15"/>
      <c r="O372" s="15"/>
      <c r="P372" s="15"/>
      <c r="Q372" s="15"/>
      <c r="R372" s="15"/>
      <c r="S372" s="15"/>
      <c r="T372" s="15"/>
      <c r="U372" s="15"/>
    </row>
    <row r="373" spans="1:21">
      <c r="A373" s="15"/>
      <c r="B373" s="15"/>
      <c r="C373" s="15"/>
      <c r="D373" s="15"/>
      <c r="E373" s="15"/>
      <c r="F373" s="15"/>
      <c r="G373" s="15"/>
      <c r="H373" s="15"/>
      <c r="I373" s="15"/>
      <c r="J373" s="15"/>
      <c r="K373" s="15"/>
      <c r="L373" s="15"/>
      <c r="M373" s="15"/>
      <c r="N373" s="15"/>
      <c r="O373" s="15"/>
      <c r="P373" s="15"/>
      <c r="Q373" s="15"/>
      <c r="R373" s="15"/>
      <c r="S373" s="15"/>
      <c r="T373" s="15"/>
      <c r="U373" s="15"/>
    </row>
    <row r="374" spans="1:21">
      <c r="A374" s="15"/>
      <c r="B374" s="15"/>
      <c r="C374" s="15"/>
      <c r="D374" s="15"/>
      <c r="E374" s="15"/>
      <c r="F374" s="15"/>
      <c r="G374" s="15"/>
      <c r="H374" s="15"/>
      <c r="I374" s="15"/>
      <c r="J374" s="15"/>
      <c r="K374" s="15"/>
      <c r="L374" s="15"/>
      <c r="M374" s="15"/>
      <c r="N374" s="15"/>
      <c r="O374" s="15"/>
      <c r="P374" s="15"/>
      <c r="Q374" s="15"/>
      <c r="R374" s="15"/>
      <c r="S374" s="15"/>
      <c r="T374" s="15"/>
      <c r="U374" s="15"/>
    </row>
    <row r="375" spans="1:21">
      <c r="A375" s="15"/>
      <c r="B375" s="15"/>
      <c r="C375" s="15"/>
      <c r="D375" s="15"/>
      <c r="E375" s="15"/>
      <c r="F375" s="15"/>
      <c r="G375" s="15"/>
      <c r="H375" s="15"/>
      <c r="I375" s="15"/>
      <c r="J375" s="15"/>
      <c r="K375" s="15"/>
      <c r="L375" s="15"/>
      <c r="M375" s="15"/>
      <c r="N375" s="15"/>
      <c r="O375" s="15"/>
      <c r="P375" s="15"/>
      <c r="Q375" s="15"/>
      <c r="R375" s="15"/>
      <c r="S375" s="15"/>
      <c r="T375" s="15"/>
      <c r="U375" s="15"/>
    </row>
    <row r="376" spans="1:21">
      <c r="A376" s="15"/>
      <c r="B376" s="15"/>
      <c r="C376" s="15"/>
      <c r="D376" s="15"/>
      <c r="E376" s="15"/>
      <c r="F376" s="15"/>
      <c r="G376" s="15"/>
      <c r="H376" s="15"/>
      <c r="I376" s="15"/>
      <c r="J376" s="15"/>
      <c r="K376" s="15"/>
      <c r="L376" s="15"/>
      <c r="M376" s="15"/>
      <c r="N376" s="15"/>
      <c r="O376" s="15"/>
      <c r="P376" s="15"/>
      <c r="Q376" s="15"/>
      <c r="R376" s="15"/>
      <c r="S376" s="15"/>
      <c r="T376" s="15"/>
      <c r="U376" s="15"/>
    </row>
    <row r="377" spans="1:21">
      <c r="A377" s="15"/>
      <c r="B377" s="15"/>
      <c r="C377" s="15"/>
      <c r="D377" s="15"/>
      <c r="E377" s="15"/>
      <c r="F377" s="15"/>
      <c r="G377" s="15"/>
      <c r="H377" s="15"/>
      <c r="I377" s="15"/>
      <c r="J377" s="15"/>
      <c r="K377" s="15"/>
      <c r="L377" s="15"/>
      <c r="M377" s="15"/>
      <c r="N377" s="15"/>
      <c r="O377" s="15"/>
      <c r="P377" s="15"/>
      <c r="Q377" s="15"/>
      <c r="R377" s="15"/>
      <c r="S377" s="15"/>
      <c r="T377" s="15"/>
      <c r="U377" s="15"/>
    </row>
    <row r="378" spans="1:21">
      <c r="A378" s="15"/>
      <c r="B378" s="15"/>
      <c r="C378" s="15"/>
      <c r="D378" s="15"/>
      <c r="E378" s="15"/>
      <c r="F378" s="15"/>
      <c r="G378" s="15"/>
      <c r="H378" s="15"/>
      <c r="I378" s="15"/>
      <c r="J378" s="15"/>
      <c r="K378" s="15"/>
      <c r="L378" s="15"/>
      <c r="M378" s="15"/>
      <c r="N378" s="15"/>
      <c r="O378" s="15"/>
      <c r="P378" s="15"/>
      <c r="Q378" s="15"/>
      <c r="R378" s="15"/>
      <c r="S378" s="15"/>
      <c r="T378" s="15"/>
      <c r="U378" s="15"/>
    </row>
    <row r="379" spans="1:21">
      <c r="A379" s="15"/>
      <c r="B379" s="15"/>
      <c r="C379" s="15"/>
      <c r="D379" s="15"/>
      <c r="E379" s="15"/>
      <c r="F379" s="15"/>
      <c r="G379" s="15"/>
      <c r="H379" s="15"/>
      <c r="I379" s="15"/>
      <c r="J379" s="15"/>
      <c r="K379" s="15"/>
      <c r="L379" s="15"/>
      <c r="M379" s="15"/>
      <c r="N379" s="15"/>
      <c r="O379" s="15"/>
      <c r="P379" s="15"/>
      <c r="Q379" s="15"/>
      <c r="R379" s="15"/>
      <c r="S379" s="15"/>
      <c r="T379" s="15"/>
      <c r="U379" s="15"/>
    </row>
    <row r="380" spans="1:21">
      <c r="A380" s="15"/>
      <c r="B380" s="15"/>
      <c r="C380" s="15"/>
      <c r="D380" s="15"/>
      <c r="E380" s="15"/>
      <c r="F380" s="15"/>
      <c r="G380" s="15"/>
      <c r="H380" s="15"/>
      <c r="I380" s="15"/>
      <c r="J380" s="15"/>
      <c r="K380" s="15"/>
      <c r="L380" s="15"/>
      <c r="M380" s="15"/>
      <c r="N380" s="15"/>
      <c r="O380" s="15"/>
      <c r="P380" s="15"/>
      <c r="Q380" s="15"/>
      <c r="R380" s="15"/>
      <c r="S380" s="15"/>
      <c r="T380" s="15"/>
      <c r="U380" s="15"/>
    </row>
    <row r="381" spans="1:21">
      <c r="A381" s="15"/>
      <c r="B381" s="15"/>
      <c r="C381" s="15"/>
      <c r="D381" s="15"/>
      <c r="E381" s="15"/>
      <c r="F381" s="15"/>
      <c r="G381" s="15"/>
      <c r="H381" s="15"/>
      <c r="I381" s="15"/>
      <c r="J381" s="15"/>
      <c r="K381" s="15"/>
      <c r="L381" s="15"/>
      <c r="M381" s="15"/>
      <c r="N381" s="15"/>
      <c r="O381" s="15"/>
      <c r="P381" s="15"/>
      <c r="Q381" s="15"/>
      <c r="R381" s="15"/>
      <c r="S381" s="15"/>
      <c r="T381" s="15"/>
      <c r="U381" s="15"/>
    </row>
    <row r="382" spans="1:21">
      <c r="A382" s="15"/>
      <c r="B382" s="15"/>
      <c r="C382" s="15"/>
      <c r="D382" s="15"/>
      <c r="E382" s="15"/>
      <c r="F382" s="15"/>
      <c r="G382" s="15"/>
      <c r="H382" s="15"/>
      <c r="I382" s="15"/>
      <c r="J382" s="15"/>
      <c r="K382" s="15"/>
      <c r="L382" s="15"/>
      <c r="M382" s="15"/>
      <c r="N382" s="15"/>
      <c r="O382" s="15"/>
      <c r="P382" s="15"/>
      <c r="Q382" s="15"/>
      <c r="R382" s="15"/>
      <c r="S382" s="15"/>
      <c r="T382" s="15"/>
      <c r="U382" s="15"/>
    </row>
    <row r="383" spans="1:21">
      <c r="A383" s="15"/>
      <c r="B383" s="15"/>
      <c r="C383" s="15"/>
      <c r="D383" s="15"/>
      <c r="E383" s="15"/>
      <c r="F383" s="15"/>
      <c r="G383" s="15"/>
      <c r="H383" s="15"/>
      <c r="I383" s="15"/>
      <c r="J383" s="15"/>
      <c r="K383" s="15"/>
      <c r="L383" s="15"/>
      <c r="M383" s="15"/>
      <c r="N383" s="15"/>
      <c r="O383" s="15"/>
      <c r="P383" s="15"/>
      <c r="Q383" s="15"/>
      <c r="R383" s="15"/>
      <c r="S383" s="15"/>
      <c r="T383" s="15"/>
      <c r="U383" s="15"/>
    </row>
    <row r="384" spans="1:21">
      <c r="A384" s="15"/>
      <c r="B384" s="15"/>
      <c r="C384" s="15"/>
      <c r="D384" s="15"/>
      <c r="E384" s="15"/>
      <c r="F384" s="15"/>
      <c r="G384" s="15"/>
      <c r="H384" s="15"/>
      <c r="I384" s="15"/>
      <c r="J384" s="15"/>
      <c r="K384" s="15"/>
      <c r="L384" s="15"/>
      <c r="M384" s="15"/>
      <c r="N384" s="15"/>
      <c r="O384" s="15"/>
      <c r="P384" s="15"/>
      <c r="Q384" s="15"/>
      <c r="R384" s="15"/>
      <c r="S384" s="15"/>
      <c r="T384" s="15"/>
      <c r="U384" s="15"/>
    </row>
    <row r="385" spans="1:21">
      <c r="A385" s="15"/>
      <c r="B385" s="15"/>
      <c r="C385" s="15"/>
      <c r="D385" s="15"/>
      <c r="E385" s="15"/>
      <c r="F385" s="15"/>
      <c r="G385" s="15"/>
      <c r="H385" s="15"/>
      <c r="I385" s="15"/>
      <c r="J385" s="15"/>
      <c r="K385" s="15"/>
      <c r="L385" s="15"/>
      <c r="M385" s="15"/>
      <c r="N385" s="15"/>
      <c r="O385" s="15"/>
      <c r="P385" s="15"/>
      <c r="Q385" s="15"/>
      <c r="R385" s="15"/>
      <c r="S385" s="15"/>
      <c r="T385" s="15"/>
      <c r="U385" s="15"/>
    </row>
    <row r="386" spans="1:21">
      <c r="A386" s="15"/>
      <c r="B386" s="15"/>
      <c r="C386" s="15"/>
      <c r="D386" s="15"/>
      <c r="E386" s="15"/>
      <c r="F386" s="15"/>
      <c r="G386" s="15"/>
      <c r="H386" s="15"/>
      <c r="I386" s="15"/>
      <c r="J386" s="15"/>
      <c r="K386" s="15"/>
      <c r="L386" s="15"/>
      <c r="M386" s="15"/>
      <c r="N386" s="15"/>
      <c r="O386" s="15"/>
      <c r="P386" s="15"/>
      <c r="Q386" s="15"/>
      <c r="R386" s="15"/>
      <c r="S386" s="15"/>
      <c r="T386" s="15"/>
      <c r="U386" s="15"/>
    </row>
    <row r="387" spans="1:21">
      <c r="A387" s="15"/>
      <c r="B387" s="15"/>
      <c r="C387" s="15"/>
      <c r="D387" s="15"/>
      <c r="E387" s="15"/>
      <c r="F387" s="15"/>
      <c r="G387" s="15"/>
      <c r="H387" s="15"/>
      <c r="I387" s="15"/>
      <c r="J387" s="15"/>
      <c r="K387" s="15"/>
      <c r="L387" s="15"/>
      <c r="M387" s="15"/>
      <c r="N387" s="15"/>
      <c r="O387" s="15"/>
      <c r="P387" s="15"/>
      <c r="Q387" s="15"/>
      <c r="R387" s="15"/>
      <c r="S387" s="15"/>
      <c r="T387" s="15"/>
      <c r="U387" s="15"/>
    </row>
    <row r="388" spans="1:21">
      <c r="A388" s="15"/>
      <c r="B388" s="15"/>
      <c r="C388" s="15"/>
      <c r="D388" s="15"/>
      <c r="E388" s="15"/>
      <c r="F388" s="15"/>
      <c r="G388" s="15"/>
      <c r="H388" s="15"/>
      <c r="I388" s="15"/>
      <c r="J388" s="15"/>
      <c r="K388" s="15"/>
      <c r="L388" s="15"/>
      <c r="M388" s="15"/>
      <c r="N388" s="15"/>
      <c r="O388" s="15"/>
      <c r="P388" s="15"/>
      <c r="Q388" s="15"/>
      <c r="R388" s="15"/>
      <c r="S388" s="15"/>
      <c r="T388" s="15"/>
      <c r="U388" s="15"/>
    </row>
    <row r="389" spans="1:21">
      <c r="A389" s="15"/>
      <c r="B389" s="15"/>
      <c r="C389" s="15"/>
      <c r="D389" s="15"/>
      <c r="E389" s="15"/>
      <c r="F389" s="15"/>
      <c r="G389" s="15"/>
      <c r="H389" s="15"/>
      <c r="I389" s="15"/>
      <c r="J389" s="15"/>
      <c r="K389" s="15"/>
      <c r="L389" s="15"/>
      <c r="M389" s="15"/>
      <c r="N389" s="15"/>
      <c r="O389" s="15"/>
      <c r="P389" s="15"/>
      <c r="Q389" s="15"/>
      <c r="R389" s="15"/>
      <c r="S389" s="15"/>
      <c r="T389" s="15"/>
      <c r="U389" s="15"/>
    </row>
    <row r="390" spans="1:21">
      <c r="A390" s="15"/>
      <c r="B390" s="15"/>
      <c r="C390" s="15"/>
      <c r="D390" s="15"/>
      <c r="E390" s="15"/>
      <c r="F390" s="15"/>
      <c r="G390" s="15"/>
      <c r="H390" s="15"/>
      <c r="I390" s="15"/>
      <c r="J390" s="15"/>
      <c r="K390" s="15"/>
      <c r="L390" s="15"/>
      <c r="M390" s="15"/>
      <c r="N390" s="15"/>
      <c r="O390" s="15"/>
      <c r="P390" s="15"/>
      <c r="Q390" s="15"/>
      <c r="R390" s="15"/>
      <c r="S390" s="15"/>
      <c r="T390" s="15"/>
      <c r="U390" s="15"/>
    </row>
    <row r="391" spans="1:21">
      <c r="A391" s="15"/>
      <c r="B391" s="15"/>
      <c r="C391" s="15"/>
      <c r="D391" s="15"/>
      <c r="E391" s="15"/>
      <c r="F391" s="15"/>
      <c r="G391" s="15"/>
      <c r="H391" s="15"/>
      <c r="I391" s="15"/>
      <c r="J391" s="15"/>
      <c r="K391" s="15"/>
      <c r="L391" s="15"/>
      <c r="M391" s="15"/>
      <c r="N391" s="15"/>
      <c r="O391" s="15"/>
      <c r="P391" s="15"/>
      <c r="Q391" s="15"/>
      <c r="R391" s="15"/>
      <c r="S391" s="15"/>
      <c r="T391" s="15"/>
      <c r="U391" s="15"/>
    </row>
    <row r="392" spans="1:21">
      <c r="A392" s="15"/>
      <c r="B392" s="15"/>
      <c r="C392" s="15"/>
      <c r="D392" s="15"/>
      <c r="E392" s="15"/>
      <c r="F392" s="15"/>
      <c r="G392" s="15"/>
      <c r="H392" s="15"/>
      <c r="I392" s="15"/>
      <c r="J392" s="15"/>
      <c r="K392" s="15"/>
      <c r="L392" s="15"/>
      <c r="M392" s="15"/>
      <c r="N392" s="15"/>
      <c r="O392" s="15"/>
      <c r="P392" s="15"/>
      <c r="Q392" s="15"/>
      <c r="R392" s="15"/>
      <c r="S392" s="15"/>
      <c r="T392" s="15"/>
      <c r="U392" s="15"/>
    </row>
    <row r="393" spans="1:21">
      <c r="A393" s="15"/>
      <c r="B393" s="15"/>
      <c r="C393" s="15"/>
      <c r="D393" s="15"/>
      <c r="E393" s="15"/>
      <c r="F393" s="15"/>
      <c r="G393" s="15"/>
      <c r="H393" s="15"/>
      <c r="I393" s="15"/>
      <c r="J393" s="15"/>
      <c r="K393" s="15"/>
      <c r="L393" s="15"/>
      <c r="M393" s="15"/>
      <c r="N393" s="15"/>
      <c r="O393" s="15"/>
      <c r="P393" s="15"/>
      <c r="Q393" s="15"/>
      <c r="R393" s="15"/>
      <c r="S393" s="15"/>
      <c r="T393" s="15"/>
      <c r="U393" s="15"/>
    </row>
    <row r="394" spans="1:21">
      <c r="A394" s="15"/>
      <c r="B394" s="15"/>
      <c r="C394" s="15"/>
      <c r="D394" s="15"/>
      <c r="E394" s="15"/>
      <c r="F394" s="15"/>
      <c r="G394" s="15"/>
      <c r="H394" s="15"/>
      <c r="I394" s="15"/>
      <c r="J394" s="15"/>
      <c r="K394" s="15"/>
      <c r="L394" s="15"/>
      <c r="M394" s="15"/>
      <c r="N394" s="15"/>
      <c r="O394" s="15"/>
      <c r="P394" s="15"/>
      <c r="Q394" s="15"/>
      <c r="R394" s="15"/>
      <c r="S394" s="15"/>
      <c r="T394" s="15"/>
      <c r="U394" s="15"/>
    </row>
    <row r="395" spans="1:21">
      <c r="A395" s="15"/>
      <c r="B395" s="15"/>
      <c r="C395" s="15"/>
      <c r="D395" s="15"/>
      <c r="E395" s="15"/>
      <c r="F395" s="15"/>
      <c r="G395" s="15"/>
      <c r="H395" s="15"/>
      <c r="I395" s="15"/>
      <c r="J395" s="15"/>
      <c r="K395" s="15"/>
      <c r="L395" s="15"/>
      <c r="M395" s="15"/>
      <c r="N395" s="15"/>
      <c r="O395" s="15"/>
      <c r="P395" s="15"/>
      <c r="Q395" s="15"/>
      <c r="R395" s="15"/>
      <c r="S395" s="15"/>
      <c r="T395" s="15"/>
      <c r="U395" s="15"/>
    </row>
    <row r="396" spans="1:21">
      <c r="A396" s="15"/>
      <c r="B396" s="15"/>
      <c r="C396" s="15"/>
      <c r="D396" s="15"/>
      <c r="E396" s="15"/>
      <c r="F396" s="15"/>
      <c r="G396" s="15"/>
      <c r="H396" s="15"/>
      <c r="I396" s="15"/>
      <c r="J396" s="15"/>
      <c r="K396" s="15"/>
      <c r="L396" s="15"/>
      <c r="M396" s="15"/>
      <c r="N396" s="15"/>
      <c r="O396" s="15"/>
      <c r="P396" s="15"/>
      <c r="Q396" s="15"/>
      <c r="R396" s="15"/>
      <c r="S396" s="15"/>
      <c r="T396" s="15"/>
      <c r="U396" s="15"/>
    </row>
    <row r="397" spans="1:21">
      <c r="A397" s="15"/>
      <c r="B397" s="15"/>
      <c r="C397" s="15"/>
      <c r="D397" s="15"/>
      <c r="E397" s="15"/>
      <c r="F397" s="15"/>
      <c r="G397" s="15"/>
      <c r="H397" s="15"/>
      <c r="I397" s="15"/>
      <c r="J397" s="15"/>
      <c r="K397" s="15"/>
      <c r="L397" s="15"/>
      <c r="M397" s="15"/>
      <c r="N397" s="15"/>
      <c r="O397" s="15"/>
      <c r="P397" s="15"/>
      <c r="Q397" s="15"/>
      <c r="R397" s="15"/>
      <c r="S397" s="15"/>
      <c r="T397" s="15"/>
      <c r="U397" s="15"/>
    </row>
    <row r="398" spans="1:21">
      <c r="A398" s="15"/>
      <c r="B398" s="15"/>
      <c r="C398" s="15"/>
      <c r="D398" s="15"/>
      <c r="E398" s="15"/>
      <c r="F398" s="15"/>
      <c r="G398" s="15"/>
      <c r="H398" s="15"/>
      <c r="I398" s="15"/>
      <c r="J398" s="15"/>
      <c r="K398" s="15"/>
      <c r="L398" s="15"/>
      <c r="M398" s="15"/>
      <c r="N398" s="15"/>
      <c r="O398" s="15"/>
      <c r="P398" s="15"/>
      <c r="Q398" s="15"/>
      <c r="R398" s="15"/>
      <c r="S398" s="15"/>
      <c r="T398" s="15"/>
      <c r="U398" s="15"/>
    </row>
    <row r="399" spans="1:21">
      <c r="A399" s="15"/>
      <c r="B399" s="15"/>
      <c r="C399" s="15"/>
      <c r="D399" s="15"/>
      <c r="E399" s="15"/>
      <c r="F399" s="15"/>
      <c r="G399" s="15"/>
      <c r="H399" s="15"/>
      <c r="I399" s="15"/>
      <c r="J399" s="15"/>
      <c r="K399" s="15"/>
      <c r="L399" s="15"/>
      <c r="M399" s="15"/>
      <c r="N399" s="15"/>
      <c r="O399" s="15"/>
      <c r="P399" s="15"/>
      <c r="Q399" s="15"/>
      <c r="R399" s="15"/>
      <c r="S399" s="15"/>
      <c r="T399" s="15"/>
      <c r="U399" s="15"/>
    </row>
    <row r="400" spans="1:21">
      <c r="A400" s="15"/>
      <c r="B400" s="15"/>
      <c r="C400" s="15"/>
      <c r="D400" s="15"/>
      <c r="E400" s="15"/>
      <c r="F400" s="15"/>
      <c r="G400" s="15"/>
      <c r="H400" s="15"/>
      <c r="I400" s="15"/>
      <c r="J400" s="15"/>
      <c r="K400" s="15"/>
      <c r="L400" s="15"/>
      <c r="M400" s="15"/>
      <c r="N400" s="15"/>
      <c r="O400" s="15"/>
      <c r="P400" s="15"/>
      <c r="Q400" s="15"/>
      <c r="R400" s="15"/>
      <c r="S400" s="15"/>
      <c r="T400" s="15"/>
      <c r="U400" s="15"/>
    </row>
    <row r="401" spans="1:21">
      <c r="A401" s="15"/>
      <c r="B401" s="15"/>
      <c r="C401" s="15"/>
      <c r="D401" s="15"/>
      <c r="E401" s="15"/>
      <c r="F401" s="15"/>
      <c r="G401" s="15"/>
      <c r="H401" s="15"/>
      <c r="I401" s="15"/>
      <c r="J401" s="15"/>
      <c r="K401" s="15"/>
      <c r="L401" s="15"/>
      <c r="M401" s="15"/>
      <c r="N401" s="15"/>
      <c r="O401" s="15"/>
      <c r="P401" s="15"/>
      <c r="Q401" s="15"/>
      <c r="R401" s="15"/>
      <c r="S401" s="15"/>
      <c r="T401" s="15"/>
      <c r="U401" s="15"/>
    </row>
    <row r="402" spans="1:21">
      <c r="A402" s="15"/>
      <c r="B402" s="15"/>
      <c r="C402" s="15"/>
      <c r="D402" s="15"/>
      <c r="E402" s="15"/>
      <c r="F402" s="15"/>
      <c r="G402" s="15"/>
      <c r="H402" s="15"/>
      <c r="I402" s="15"/>
      <c r="J402" s="15"/>
      <c r="K402" s="15"/>
      <c r="L402" s="15"/>
      <c r="M402" s="15"/>
      <c r="N402" s="15"/>
      <c r="O402" s="15"/>
      <c r="P402" s="15"/>
      <c r="Q402" s="15"/>
      <c r="R402" s="15"/>
      <c r="S402" s="15"/>
      <c r="T402" s="15"/>
      <c r="U402" s="15"/>
    </row>
    <row r="403" spans="1:21">
      <c r="A403" s="15"/>
      <c r="B403" s="15"/>
      <c r="C403" s="15"/>
      <c r="D403" s="15"/>
      <c r="E403" s="15"/>
      <c r="F403" s="15"/>
      <c r="G403" s="15"/>
      <c r="H403" s="15"/>
      <c r="I403" s="15"/>
      <c r="J403" s="15"/>
      <c r="K403" s="15"/>
      <c r="L403" s="15"/>
      <c r="M403" s="15"/>
      <c r="N403" s="15"/>
      <c r="O403" s="15"/>
      <c r="P403" s="15"/>
      <c r="Q403" s="15"/>
      <c r="R403" s="15"/>
      <c r="S403" s="15"/>
      <c r="T403" s="15"/>
      <c r="U403" s="15"/>
    </row>
    <row r="404" spans="1:21">
      <c r="A404" s="15"/>
      <c r="B404" s="15"/>
      <c r="C404" s="15"/>
      <c r="D404" s="15"/>
      <c r="E404" s="15"/>
      <c r="F404" s="15"/>
      <c r="G404" s="15"/>
      <c r="H404" s="15"/>
      <c r="I404" s="15"/>
      <c r="J404" s="15"/>
      <c r="K404" s="15"/>
      <c r="L404" s="15"/>
      <c r="M404" s="15"/>
      <c r="N404" s="15"/>
      <c r="O404" s="15"/>
      <c r="P404" s="15"/>
      <c r="Q404" s="15"/>
      <c r="R404" s="15"/>
      <c r="S404" s="15"/>
      <c r="T404" s="15"/>
      <c r="U404" s="15"/>
    </row>
    <row r="405" spans="1:21">
      <c r="A405" s="15"/>
      <c r="B405" s="15"/>
      <c r="C405" s="15"/>
      <c r="D405" s="15"/>
      <c r="E405" s="15"/>
      <c r="F405" s="15"/>
      <c r="G405" s="15"/>
      <c r="H405" s="15"/>
      <c r="I405" s="15"/>
      <c r="J405" s="15"/>
      <c r="K405" s="15"/>
      <c r="L405" s="15"/>
      <c r="M405" s="15"/>
      <c r="N405" s="15"/>
      <c r="O405" s="15"/>
      <c r="P405" s="15"/>
      <c r="Q405" s="15"/>
      <c r="R405" s="15"/>
      <c r="S405" s="15"/>
      <c r="T405" s="15"/>
      <c r="U405" s="15"/>
    </row>
    <row r="406" spans="1:21">
      <c r="A406" s="15"/>
      <c r="B406" s="15"/>
      <c r="C406" s="15"/>
      <c r="D406" s="15"/>
      <c r="E406" s="15"/>
      <c r="F406" s="15"/>
      <c r="G406" s="15"/>
      <c r="H406" s="15"/>
      <c r="I406" s="15"/>
      <c r="J406" s="15"/>
      <c r="K406" s="15"/>
      <c r="L406" s="15"/>
      <c r="M406" s="15"/>
      <c r="N406" s="15"/>
      <c r="O406" s="15"/>
      <c r="P406" s="15"/>
      <c r="Q406" s="15"/>
      <c r="R406" s="15"/>
      <c r="S406" s="15"/>
      <c r="T406" s="15"/>
      <c r="U406" s="15"/>
    </row>
    <row r="407" spans="1:21">
      <c r="A407" s="15"/>
      <c r="B407" s="15"/>
      <c r="C407" s="15"/>
      <c r="D407" s="15"/>
      <c r="E407" s="15"/>
      <c r="F407" s="15"/>
      <c r="G407" s="15"/>
      <c r="H407" s="15"/>
      <c r="I407" s="15"/>
      <c r="J407" s="15"/>
      <c r="K407" s="15"/>
      <c r="L407" s="15"/>
      <c r="M407" s="15"/>
      <c r="N407" s="15"/>
      <c r="O407" s="15"/>
      <c r="P407" s="15"/>
      <c r="Q407" s="15"/>
      <c r="R407" s="15"/>
      <c r="S407" s="15"/>
      <c r="T407" s="15"/>
      <c r="U407" s="15"/>
    </row>
    <row r="408" spans="1:21">
      <c r="A408" s="15"/>
      <c r="B408" s="15"/>
      <c r="C408" s="15"/>
      <c r="D408" s="15"/>
      <c r="E408" s="15"/>
      <c r="F408" s="15"/>
      <c r="G408" s="15"/>
      <c r="H408" s="15"/>
      <c r="I408" s="15"/>
      <c r="J408" s="15"/>
      <c r="K408" s="15"/>
      <c r="L408" s="15"/>
      <c r="M408" s="15"/>
      <c r="N408" s="15"/>
      <c r="O408" s="15"/>
      <c r="P408" s="15"/>
      <c r="Q408" s="15"/>
      <c r="R408" s="15"/>
      <c r="S408" s="15"/>
      <c r="T408" s="15"/>
      <c r="U408" s="15"/>
    </row>
    <row r="409" spans="1:21">
      <c r="A409" s="15"/>
      <c r="B409" s="15"/>
      <c r="C409" s="15"/>
      <c r="D409" s="15"/>
      <c r="E409" s="15"/>
      <c r="F409" s="15"/>
      <c r="G409" s="15"/>
      <c r="H409" s="15"/>
      <c r="I409" s="15"/>
      <c r="J409" s="15"/>
      <c r="K409" s="15"/>
      <c r="L409" s="15"/>
      <c r="M409" s="15"/>
      <c r="N409" s="15"/>
      <c r="O409" s="15"/>
      <c r="P409" s="15"/>
      <c r="Q409" s="15"/>
      <c r="R409" s="15"/>
      <c r="S409" s="15"/>
      <c r="T409" s="15"/>
      <c r="U409" s="15"/>
    </row>
    <row r="410" spans="1:21">
      <c r="A410" s="15"/>
      <c r="B410" s="15"/>
      <c r="C410" s="15"/>
      <c r="D410" s="15"/>
      <c r="E410" s="15"/>
      <c r="F410" s="15"/>
      <c r="G410" s="15"/>
      <c r="H410" s="15"/>
      <c r="I410" s="15"/>
      <c r="J410" s="15"/>
      <c r="K410" s="15"/>
      <c r="L410" s="15"/>
      <c r="M410" s="15"/>
      <c r="N410" s="15"/>
      <c r="O410" s="15"/>
      <c r="P410" s="15"/>
      <c r="Q410" s="15"/>
      <c r="R410" s="15"/>
      <c r="S410" s="15"/>
      <c r="T410" s="15"/>
      <c r="U410" s="15"/>
    </row>
    <row r="411" spans="1:21">
      <c r="A411" s="15"/>
      <c r="B411" s="15"/>
      <c r="C411" s="15"/>
      <c r="D411" s="15"/>
      <c r="E411" s="15"/>
      <c r="F411" s="15"/>
      <c r="G411" s="15"/>
      <c r="H411" s="15"/>
      <c r="I411" s="15"/>
      <c r="J411" s="15"/>
      <c r="K411" s="15"/>
      <c r="L411" s="15"/>
      <c r="M411" s="15"/>
      <c r="N411" s="15"/>
      <c r="O411" s="15"/>
      <c r="P411" s="15"/>
      <c r="Q411" s="15"/>
      <c r="R411" s="15"/>
      <c r="S411" s="15"/>
      <c r="T411" s="15"/>
      <c r="U411" s="15"/>
    </row>
    <row r="412" spans="1:21">
      <c r="A412" s="15"/>
      <c r="B412" s="15"/>
      <c r="C412" s="15"/>
      <c r="D412" s="15"/>
      <c r="E412" s="15"/>
      <c r="F412" s="15"/>
      <c r="G412" s="15"/>
      <c r="H412" s="15"/>
      <c r="I412" s="15"/>
      <c r="J412" s="15"/>
      <c r="K412" s="15"/>
      <c r="L412" s="15"/>
      <c r="M412" s="15"/>
      <c r="N412" s="15"/>
      <c r="O412" s="15"/>
      <c r="P412" s="15"/>
      <c r="Q412" s="15"/>
      <c r="R412" s="15"/>
      <c r="S412" s="15"/>
      <c r="T412" s="15"/>
      <c r="U412" s="15"/>
    </row>
    <row r="413" spans="1:21">
      <c r="A413" s="15"/>
      <c r="B413" s="15"/>
      <c r="C413" s="15"/>
      <c r="D413" s="15"/>
      <c r="E413" s="15"/>
      <c r="F413" s="15"/>
      <c r="G413" s="15"/>
      <c r="H413" s="15"/>
      <c r="I413" s="15"/>
      <c r="J413" s="15"/>
      <c r="K413" s="15"/>
      <c r="L413" s="15"/>
      <c r="M413" s="15"/>
      <c r="N413" s="15"/>
      <c r="O413" s="15"/>
      <c r="P413" s="15"/>
      <c r="Q413" s="15"/>
      <c r="R413" s="15"/>
      <c r="S413" s="15"/>
      <c r="T413" s="15"/>
      <c r="U413" s="15"/>
    </row>
    <row r="414" spans="1:21">
      <c r="A414" s="15"/>
      <c r="B414" s="15"/>
      <c r="C414" s="15"/>
      <c r="D414" s="15"/>
      <c r="E414" s="15"/>
      <c r="F414" s="15"/>
      <c r="G414" s="15"/>
      <c r="H414" s="15"/>
      <c r="I414" s="15"/>
      <c r="J414" s="15"/>
      <c r="K414" s="15"/>
      <c r="L414" s="15"/>
      <c r="M414" s="15"/>
      <c r="N414" s="15"/>
      <c r="O414" s="15"/>
      <c r="P414" s="15"/>
      <c r="Q414" s="15"/>
      <c r="R414" s="15"/>
      <c r="S414" s="15"/>
      <c r="T414" s="15"/>
      <c r="U414" s="15"/>
    </row>
    <row r="415" spans="1:21">
      <c r="A415" s="15"/>
      <c r="B415" s="15"/>
      <c r="C415" s="15"/>
      <c r="D415" s="15"/>
      <c r="E415" s="15"/>
      <c r="F415" s="15"/>
      <c r="G415" s="15"/>
      <c r="H415" s="15"/>
      <c r="I415" s="15"/>
      <c r="J415" s="15"/>
      <c r="K415" s="15"/>
      <c r="L415" s="15"/>
      <c r="M415" s="15"/>
      <c r="N415" s="15"/>
      <c r="O415" s="15"/>
      <c r="P415" s="15"/>
      <c r="Q415" s="15"/>
      <c r="R415" s="15"/>
      <c r="S415" s="15"/>
      <c r="T415" s="15"/>
      <c r="U415" s="15"/>
    </row>
    <row r="416" spans="1:21">
      <c r="A416" s="15"/>
      <c r="B416" s="15"/>
      <c r="C416" s="15"/>
      <c r="D416" s="15"/>
      <c r="E416" s="15"/>
      <c r="F416" s="15"/>
      <c r="G416" s="15"/>
      <c r="H416" s="15"/>
      <c r="I416" s="15"/>
      <c r="J416" s="15"/>
      <c r="K416" s="15"/>
      <c r="L416" s="15"/>
      <c r="M416" s="15"/>
      <c r="N416" s="15"/>
      <c r="O416" s="15"/>
      <c r="P416" s="15"/>
      <c r="Q416" s="15"/>
      <c r="R416" s="15"/>
      <c r="S416" s="15"/>
      <c r="T416" s="15"/>
      <c r="U416" s="15"/>
    </row>
    <row r="417" spans="1:21">
      <c r="A417" s="15"/>
      <c r="B417" s="15"/>
      <c r="C417" s="15"/>
      <c r="D417" s="15"/>
      <c r="E417" s="15"/>
      <c r="F417" s="15"/>
      <c r="G417" s="15"/>
      <c r="H417" s="15"/>
      <c r="I417" s="15"/>
      <c r="J417" s="15"/>
      <c r="K417" s="15"/>
      <c r="L417" s="15"/>
      <c r="M417" s="15"/>
      <c r="N417" s="15"/>
      <c r="O417" s="15"/>
      <c r="P417" s="15"/>
      <c r="Q417" s="15"/>
      <c r="R417" s="15"/>
      <c r="S417" s="15"/>
      <c r="T417" s="15"/>
      <c r="U417" s="15"/>
    </row>
    <row r="418" spans="1:21">
      <c r="A418" s="15"/>
      <c r="B418" s="15"/>
      <c r="C418" s="15"/>
      <c r="D418" s="15"/>
      <c r="E418" s="15"/>
      <c r="F418" s="15"/>
      <c r="G418" s="15"/>
      <c r="H418" s="15"/>
      <c r="I418" s="15"/>
      <c r="J418" s="15"/>
      <c r="K418" s="15"/>
      <c r="L418" s="15"/>
      <c r="M418" s="15"/>
      <c r="N418" s="15"/>
      <c r="O418" s="15"/>
      <c r="P418" s="15"/>
      <c r="Q418" s="15"/>
      <c r="R418" s="15"/>
      <c r="S418" s="15"/>
      <c r="T418" s="15"/>
      <c r="U418" s="15"/>
    </row>
    <row r="419" spans="1:21">
      <c r="A419" s="15"/>
      <c r="B419" s="15"/>
      <c r="C419" s="15"/>
      <c r="D419" s="15"/>
      <c r="E419" s="15"/>
      <c r="F419" s="15"/>
      <c r="G419" s="15"/>
      <c r="H419" s="15"/>
      <c r="I419" s="15"/>
      <c r="J419" s="15"/>
      <c r="K419" s="15"/>
      <c r="L419" s="15"/>
      <c r="M419" s="15"/>
      <c r="N419" s="15"/>
      <c r="O419" s="15"/>
      <c r="P419" s="15"/>
      <c r="Q419" s="15"/>
      <c r="R419" s="15"/>
      <c r="S419" s="15"/>
      <c r="T419" s="15"/>
      <c r="U419" s="15"/>
    </row>
    <row r="420" spans="1:21">
      <c r="A420" s="15"/>
      <c r="B420" s="15"/>
      <c r="C420" s="15"/>
      <c r="D420" s="15"/>
      <c r="E420" s="15"/>
      <c r="F420" s="15"/>
      <c r="G420" s="15"/>
      <c r="H420" s="15"/>
      <c r="I420" s="15"/>
      <c r="J420" s="15"/>
      <c r="K420" s="15"/>
      <c r="L420" s="15"/>
      <c r="M420" s="15"/>
      <c r="N420" s="15"/>
      <c r="O420" s="15"/>
      <c r="P420" s="15"/>
      <c r="Q420" s="15"/>
      <c r="R420" s="15"/>
      <c r="S420" s="15"/>
      <c r="T420" s="15"/>
      <c r="U420" s="15"/>
    </row>
    <row r="421" spans="1:21">
      <c r="A421" s="15"/>
      <c r="B421" s="15"/>
      <c r="C421" s="15"/>
      <c r="D421" s="15"/>
      <c r="E421" s="15"/>
      <c r="F421" s="15"/>
      <c r="G421" s="15"/>
      <c r="H421" s="15"/>
      <c r="I421" s="15"/>
      <c r="J421" s="15"/>
      <c r="K421" s="15"/>
      <c r="L421" s="15"/>
      <c r="M421" s="15"/>
      <c r="N421" s="15"/>
      <c r="O421" s="15"/>
      <c r="P421" s="15"/>
      <c r="Q421" s="15"/>
      <c r="R421" s="15"/>
      <c r="S421" s="15"/>
      <c r="T421" s="15"/>
      <c r="U421" s="15"/>
    </row>
    <row r="422" spans="1:21">
      <c r="A422" s="15"/>
      <c r="B422" s="15"/>
      <c r="C422" s="15"/>
      <c r="D422" s="15"/>
      <c r="E422" s="15"/>
      <c r="F422" s="15"/>
      <c r="G422" s="15"/>
      <c r="H422" s="15"/>
      <c r="I422" s="15"/>
      <c r="J422" s="15"/>
      <c r="K422" s="15"/>
      <c r="L422" s="15"/>
      <c r="M422" s="15"/>
      <c r="N422" s="15"/>
      <c r="O422" s="15"/>
      <c r="P422" s="15"/>
      <c r="Q422" s="15"/>
      <c r="R422" s="15"/>
      <c r="S422" s="15"/>
      <c r="T422" s="15"/>
      <c r="U422" s="15"/>
    </row>
    <row r="423" spans="1:21">
      <c r="A423" s="15"/>
      <c r="B423" s="15"/>
      <c r="C423" s="15"/>
      <c r="D423" s="15"/>
      <c r="E423" s="15"/>
      <c r="F423" s="15"/>
      <c r="G423" s="15"/>
      <c r="H423" s="15"/>
      <c r="I423" s="15"/>
      <c r="J423" s="15"/>
      <c r="K423" s="15"/>
      <c r="L423" s="15"/>
      <c r="M423" s="15"/>
      <c r="N423" s="15"/>
      <c r="O423" s="15"/>
      <c r="P423" s="15"/>
      <c r="Q423" s="15"/>
      <c r="R423" s="15"/>
      <c r="S423" s="15"/>
      <c r="T423" s="15"/>
      <c r="U423" s="15"/>
    </row>
    <row r="424" spans="1:21">
      <c r="A424" s="15"/>
      <c r="B424" s="15"/>
      <c r="C424" s="15"/>
      <c r="D424" s="15"/>
      <c r="E424" s="15"/>
      <c r="F424" s="15"/>
      <c r="G424" s="15"/>
      <c r="H424" s="15"/>
      <c r="I424" s="15"/>
      <c r="J424" s="15"/>
      <c r="K424" s="15"/>
      <c r="L424" s="15"/>
      <c r="M424" s="15"/>
      <c r="N424" s="15"/>
      <c r="O424" s="15"/>
      <c r="P424" s="15"/>
      <c r="Q424" s="15"/>
      <c r="R424" s="15"/>
      <c r="S424" s="15"/>
      <c r="T424" s="15"/>
      <c r="U424" s="15"/>
    </row>
    <row r="425" spans="1:21">
      <c r="A425" s="15"/>
      <c r="B425" s="15"/>
      <c r="C425" s="15"/>
      <c r="D425" s="15"/>
      <c r="E425" s="15"/>
      <c r="F425" s="15"/>
      <c r="G425" s="15"/>
      <c r="H425" s="15"/>
      <c r="I425" s="15"/>
      <c r="J425" s="15"/>
      <c r="K425" s="15"/>
      <c r="L425" s="15"/>
      <c r="M425" s="15"/>
      <c r="N425" s="15"/>
      <c r="O425" s="15"/>
      <c r="P425" s="15"/>
      <c r="Q425" s="15"/>
      <c r="R425" s="15"/>
      <c r="S425" s="15"/>
      <c r="T425" s="15"/>
      <c r="U425" s="15"/>
    </row>
    <row r="426" spans="1:21">
      <c r="A426" s="15"/>
      <c r="B426" s="15"/>
      <c r="C426" s="15"/>
      <c r="D426" s="15"/>
      <c r="E426" s="15"/>
      <c r="F426" s="15"/>
      <c r="G426" s="15"/>
      <c r="H426" s="15"/>
      <c r="I426" s="15"/>
      <c r="J426" s="15"/>
      <c r="K426" s="15"/>
      <c r="L426" s="15"/>
      <c r="M426" s="15"/>
      <c r="N426" s="15"/>
      <c r="O426" s="15"/>
      <c r="P426" s="15"/>
      <c r="Q426" s="15"/>
      <c r="R426" s="15"/>
      <c r="S426" s="15"/>
      <c r="T426" s="15"/>
      <c r="U426" s="15"/>
    </row>
    <row r="427" spans="1:21">
      <c r="A427" s="15"/>
      <c r="B427" s="15"/>
      <c r="C427" s="15"/>
      <c r="D427" s="15"/>
      <c r="E427" s="15"/>
      <c r="F427" s="15"/>
      <c r="G427" s="15"/>
      <c r="H427" s="15"/>
      <c r="I427" s="15"/>
      <c r="J427" s="15"/>
      <c r="K427" s="15"/>
      <c r="L427" s="15"/>
      <c r="M427" s="15"/>
      <c r="N427" s="15"/>
      <c r="O427" s="15"/>
      <c r="P427" s="15"/>
      <c r="Q427" s="15"/>
      <c r="R427" s="15"/>
      <c r="S427" s="15"/>
      <c r="T427" s="15"/>
      <c r="U427" s="15"/>
    </row>
    <row r="428" spans="1:21">
      <c r="A428" s="15"/>
      <c r="B428" s="15"/>
      <c r="C428" s="15"/>
      <c r="D428" s="15"/>
      <c r="E428" s="15"/>
      <c r="F428" s="15"/>
      <c r="G428" s="15"/>
      <c r="H428" s="15"/>
      <c r="I428" s="15"/>
      <c r="J428" s="15"/>
      <c r="K428" s="15"/>
      <c r="L428" s="15"/>
      <c r="M428" s="15"/>
      <c r="N428" s="15"/>
      <c r="O428" s="15"/>
      <c r="P428" s="15"/>
      <c r="Q428" s="15"/>
      <c r="R428" s="15"/>
      <c r="S428" s="15"/>
      <c r="T428" s="15"/>
      <c r="U428" s="15"/>
    </row>
    <row r="429" spans="1:21">
      <c r="A429" s="15"/>
      <c r="B429" s="15"/>
      <c r="C429" s="15"/>
      <c r="D429" s="15"/>
      <c r="E429" s="15"/>
      <c r="F429" s="15"/>
      <c r="G429" s="15"/>
      <c r="H429" s="15"/>
      <c r="I429" s="15"/>
      <c r="J429" s="15"/>
      <c r="K429" s="15"/>
      <c r="L429" s="15"/>
      <c r="M429" s="15"/>
      <c r="N429" s="15"/>
      <c r="O429" s="15"/>
      <c r="P429" s="15"/>
      <c r="Q429" s="15"/>
      <c r="R429" s="15"/>
      <c r="S429" s="15"/>
      <c r="T429" s="15"/>
      <c r="U429" s="15"/>
    </row>
    <row r="430" spans="1:21">
      <c r="A430" s="15"/>
      <c r="B430" s="15"/>
      <c r="C430" s="15"/>
      <c r="D430" s="15"/>
      <c r="E430" s="15"/>
      <c r="F430" s="15"/>
      <c r="G430" s="15"/>
      <c r="H430" s="15"/>
      <c r="I430" s="15"/>
      <c r="J430" s="15"/>
      <c r="K430" s="15"/>
      <c r="L430" s="15"/>
      <c r="M430" s="15"/>
      <c r="N430" s="15"/>
      <c r="O430" s="15"/>
      <c r="P430" s="15"/>
      <c r="Q430" s="15"/>
      <c r="R430" s="15"/>
      <c r="S430" s="15"/>
      <c r="T430" s="15"/>
      <c r="U430" s="15"/>
    </row>
    <row r="431" spans="1:21">
      <c r="A431" s="15"/>
      <c r="B431" s="15"/>
      <c r="C431" s="15"/>
      <c r="D431" s="15"/>
      <c r="E431" s="15"/>
      <c r="F431" s="15"/>
      <c r="G431" s="15"/>
      <c r="H431" s="15"/>
      <c r="I431" s="15"/>
      <c r="J431" s="15"/>
      <c r="K431" s="15"/>
      <c r="L431" s="15"/>
      <c r="M431" s="15"/>
      <c r="N431" s="15"/>
      <c r="O431" s="15"/>
      <c r="P431" s="15"/>
      <c r="Q431" s="15"/>
      <c r="R431" s="15"/>
      <c r="S431" s="15"/>
      <c r="T431" s="15"/>
      <c r="U431" s="15"/>
    </row>
    <row r="432" spans="1:21">
      <c r="A432" s="15"/>
      <c r="B432" s="15"/>
      <c r="C432" s="15"/>
      <c r="D432" s="15"/>
      <c r="E432" s="15"/>
      <c r="F432" s="15"/>
      <c r="G432" s="15"/>
      <c r="H432" s="15"/>
      <c r="I432" s="15"/>
      <c r="J432" s="15"/>
      <c r="K432" s="15"/>
      <c r="L432" s="15"/>
      <c r="M432" s="15"/>
      <c r="N432" s="15"/>
      <c r="O432" s="15"/>
      <c r="P432" s="15"/>
      <c r="Q432" s="15"/>
      <c r="R432" s="15"/>
      <c r="S432" s="15"/>
      <c r="T432" s="15"/>
      <c r="U432" s="15"/>
    </row>
    <row r="433" spans="1:21">
      <c r="A433" s="15"/>
      <c r="B433" s="15"/>
      <c r="C433" s="15"/>
      <c r="D433" s="15"/>
      <c r="E433" s="15"/>
      <c r="F433" s="15"/>
      <c r="G433" s="15"/>
      <c r="H433" s="15"/>
      <c r="I433" s="15"/>
      <c r="J433" s="15"/>
      <c r="K433" s="15"/>
      <c r="L433" s="15"/>
      <c r="M433" s="15"/>
      <c r="N433" s="15"/>
      <c r="O433" s="15"/>
      <c r="P433" s="15"/>
      <c r="Q433" s="15"/>
      <c r="R433" s="15"/>
      <c r="S433" s="15"/>
      <c r="T433" s="15"/>
      <c r="U433" s="15"/>
    </row>
    <row r="434" spans="1:21">
      <c r="A434" s="15"/>
      <c r="B434" s="15"/>
      <c r="C434" s="15"/>
      <c r="D434" s="15"/>
      <c r="E434" s="15"/>
      <c r="F434" s="15"/>
      <c r="G434" s="15"/>
      <c r="H434" s="15"/>
      <c r="I434" s="15"/>
      <c r="J434" s="15"/>
      <c r="K434" s="15"/>
      <c r="L434" s="15"/>
      <c r="M434" s="15"/>
      <c r="N434" s="15"/>
      <c r="O434" s="15"/>
      <c r="P434" s="15"/>
      <c r="Q434" s="15"/>
      <c r="R434" s="15"/>
      <c r="S434" s="15"/>
      <c r="T434" s="15"/>
      <c r="U434" s="15"/>
    </row>
    <row r="435" spans="1:21">
      <c r="A435" s="15"/>
      <c r="B435" s="15"/>
      <c r="C435" s="15"/>
      <c r="D435" s="15"/>
      <c r="E435" s="15"/>
      <c r="F435" s="15"/>
      <c r="G435" s="15"/>
      <c r="H435" s="15"/>
      <c r="I435" s="15"/>
      <c r="J435" s="15"/>
      <c r="K435" s="15"/>
      <c r="L435" s="15"/>
      <c r="M435" s="15"/>
      <c r="N435" s="15"/>
      <c r="O435" s="15"/>
      <c r="P435" s="15"/>
      <c r="Q435" s="15"/>
      <c r="R435" s="15"/>
      <c r="S435" s="15"/>
      <c r="T435" s="15"/>
      <c r="U435" s="15"/>
    </row>
    <row r="436" spans="1:21">
      <c r="A436" s="15"/>
      <c r="B436" s="15"/>
      <c r="C436" s="15"/>
      <c r="D436" s="15"/>
      <c r="E436" s="15"/>
      <c r="F436" s="15"/>
      <c r="G436" s="15"/>
      <c r="H436" s="15"/>
      <c r="I436" s="15"/>
      <c r="J436" s="15"/>
      <c r="K436" s="15"/>
      <c r="L436" s="15"/>
      <c r="M436" s="15"/>
      <c r="N436" s="15"/>
      <c r="O436" s="15"/>
      <c r="P436" s="15"/>
      <c r="Q436" s="15"/>
      <c r="R436" s="15"/>
      <c r="S436" s="15"/>
      <c r="T436" s="15"/>
      <c r="U436" s="15"/>
    </row>
    <row r="437" spans="1:21">
      <c r="A437" s="15"/>
      <c r="B437" s="15"/>
      <c r="C437" s="15"/>
      <c r="D437" s="15"/>
      <c r="E437" s="15"/>
      <c r="F437" s="15"/>
      <c r="G437" s="15"/>
      <c r="H437" s="15"/>
      <c r="I437" s="15"/>
      <c r="J437" s="15"/>
      <c r="K437" s="15"/>
      <c r="L437" s="15"/>
      <c r="M437" s="15"/>
      <c r="N437" s="15"/>
      <c r="O437" s="15"/>
      <c r="P437" s="15"/>
      <c r="Q437" s="15"/>
      <c r="R437" s="15"/>
      <c r="S437" s="15"/>
      <c r="T437" s="15"/>
      <c r="U437" s="15"/>
    </row>
    <row r="438" spans="1:21">
      <c r="A438" s="15"/>
      <c r="B438" s="15"/>
      <c r="C438" s="15"/>
      <c r="D438" s="15"/>
      <c r="E438" s="15"/>
      <c r="F438" s="15"/>
      <c r="G438" s="15"/>
      <c r="H438" s="15"/>
      <c r="I438" s="15"/>
      <c r="J438" s="15"/>
      <c r="K438" s="15"/>
      <c r="L438" s="15"/>
      <c r="M438" s="15"/>
      <c r="N438" s="15"/>
      <c r="O438" s="15"/>
      <c r="P438" s="15"/>
      <c r="Q438" s="15"/>
      <c r="R438" s="15"/>
      <c r="S438" s="15"/>
      <c r="T438" s="15"/>
      <c r="U438" s="15"/>
    </row>
    <row r="439" spans="1:21">
      <c r="A439" s="15"/>
      <c r="B439" s="15"/>
      <c r="C439" s="15"/>
      <c r="D439" s="15"/>
      <c r="E439" s="15"/>
      <c r="F439" s="15"/>
      <c r="G439" s="15"/>
      <c r="H439" s="15"/>
      <c r="I439" s="15"/>
      <c r="J439" s="15"/>
      <c r="K439" s="15"/>
      <c r="L439" s="15"/>
      <c r="M439" s="15"/>
      <c r="N439" s="15"/>
      <c r="O439" s="15"/>
      <c r="P439" s="15"/>
      <c r="Q439" s="15"/>
      <c r="R439" s="15"/>
      <c r="S439" s="15"/>
      <c r="T439" s="15"/>
      <c r="U439" s="15"/>
    </row>
    <row r="440" spans="1:21">
      <c r="A440" s="15"/>
      <c r="B440" s="15"/>
      <c r="C440" s="15"/>
      <c r="D440" s="15"/>
      <c r="E440" s="15"/>
      <c r="F440" s="15"/>
      <c r="G440" s="15"/>
      <c r="H440" s="15"/>
      <c r="I440" s="15"/>
      <c r="J440" s="15"/>
      <c r="K440" s="15"/>
      <c r="L440" s="15"/>
      <c r="M440" s="15"/>
      <c r="N440" s="15"/>
      <c r="O440" s="15"/>
      <c r="P440" s="15"/>
      <c r="Q440" s="15"/>
      <c r="R440" s="15"/>
      <c r="S440" s="15"/>
      <c r="T440" s="15"/>
      <c r="U440" s="15"/>
    </row>
    <row r="441" spans="1:21">
      <c r="A441" s="15"/>
      <c r="B441" s="15"/>
      <c r="C441" s="15"/>
      <c r="D441" s="15"/>
      <c r="E441" s="15"/>
      <c r="F441" s="15"/>
      <c r="G441" s="15"/>
      <c r="H441" s="15"/>
      <c r="I441" s="15"/>
      <c r="J441" s="15"/>
      <c r="K441" s="15"/>
      <c r="L441" s="15"/>
      <c r="M441" s="15"/>
      <c r="N441" s="15"/>
      <c r="O441" s="15"/>
      <c r="P441" s="15"/>
      <c r="Q441" s="15"/>
      <c r="R441" s="15"/>
      <c r="S441" s="15"/>
      <c r="T441" s="15"/>
      <c r="U441" s="15"/>
    </row>
    <row r="442" spans="1:21">
      <c r="A442" s="15"/>
      <c r="B442" s="15"/>
      <c r="C442" s="15"/>
      <c r="D442" s="15"/>
      <c r="E442" s="15"/>
      <c r="F442" s="15"/>
      <c r="G442" s="15"/>
      <c r="H442" s="15"/>
      <c r="I442" s="15"/>
      <c r="J442" s="15"/>
      <c r="K442" s="15"/>
      <c r="L442" s="15"/>
      <c r="M442" s="15"/>
      <c r="N442" s="15"/>
      <c r="O442" s="15"/>
      <c r="P442" s="15"/>
      <c r="Q442" s="15"/>
      <c r="R442" s="15"/>
      <c r="S442" s="15"/>
      <c r="T442" s="15"/>
      <c r="U442" s="15"/>
    </row>
    <row r="443" spans="1:21">
      <c r="A443" s="15"/>
      <c r="B443" s="15"/>
      <c r="C443" s="15"/>
      <c r="D443" s="15"/>
      <c r="E443" s="15"/>
      <c r="F443" s="15"/>
      <c r="G443" s="15"/>
      <c r="H443" s="15"/>
      <c r="I443" s="15"/>
      <c r="J443" s="15"/>
      <c r="K443" s="15"/>
      <c r="L443" s="15"/>
      <c r="M443" s="15"/>
      <c r="N443" s="15"/>
      <c r="O443" s="15"/>
      <c r="P443" s="15"/>
      <c r="Q443" s="15"/>
      <c r="R443" s="15"/>
      <c r="S443" s="15"/>
      <c r="T443" s="15"/>
      <c r="U443" s="15"/>
    </row>
    <row r="444" spans="1:21">
      <c r="A444" s="15"/>
      <c r="B444" s="15"/>
      <c r="C444" s="15"/>
      <c r="D444" s="15"/>
      <c r="E444" s="15"/>
      <c r="F444" s="15"/>
      <c r="G444" s="15"/>
      <c r="H444" s="15"/>
      <c r="I444" s="15"/>
      <c r="J444" s="15"/>
      <c r="K444" s="15"/>
      <c r="L444" s="15"/>
      <c r="M444" s="15"/>
      <c r="N444" s="15"/>
      <c r="O444" s="15"/>
      <c r="P444" s="15"/>
      <c r="Q444" s="15"/>
      <c r="R444" s="15"/>
      <c r="S444" s="15"/>
      <c r="T444" s="15"/>
      <c r="U444" s="15"/>
    </row>
    <row r="445" spans="1:21">
      <c r="A445" s="15"/>
      <c r="B445" s="15"/>
      <c r="C445" s="15"/>
      <c r="D445" s="15"/>
      <c r="E445" s="15"/>
      <c r="F445" s="15"/>
      <c r="G445" s="15"/>
      <c r="H445" s="15"/>
      <c r="I445" s="15"/>
      <c r="J445" s="15"/>
      <c r="K445" s="15"/>
      <c r="L445" s="15"/>
      <c r="M445" s="15"/>
      <c r="N445" s="15"/>
      <c r="O445" s="15"/>
      <c r="P445" s="15"/>
      <c r="Q445" s="15"/>
      <c r="R445" s="15"/>
      <c r="S445" s="15"/>
      <c r="T445" s="15"/>
      <c r="U445" s="15"/>
    </row>
    <row r="446" spans="1:21">
      <c r="A446" s="15"/>
      <c r="B446" s="15"/>
      <c r="C446" s="15"/>
      <c r="D446" s="15"/>
      <c r="E446" s="15"/>
      <c r="F446" s="15"/>
      <c r="G446" s="15"/>
      <c r="H446" s="15"/>
      <c r="I446" s="15"/>
      <c r="J446" s="15"/>
      <c r="K446" s="15"/>
      <c r="L446" s="15"/>
      <c r="M446" s="15"/>
      <c r="N446" s="15"/>
      <c r="O446" s="15"/>
      <c r="P446" s="15"/>
      <c r="Q446" s="15"/>
      <c r="R446" s="15"/>
      <c r="S446" s="15"/>
      <c r="T446" s="15"/>
      <c r="U446" s="15"/>
    </row>
    <row r="447" spans="1:21">
      <c r="A447" s="15"/>
      <c r="B447" s="15"/>
      <c r="C447" s="15"/>
      <c r="D447" s="15"/>
      <c r="E447" s="15"/>
      <c r="F447" s="15"/>
      <c r="G447" s="15"/>
      <c r="H447" s="15"/>
      <c r="I447" s="15"/>
      <c r="J447" s="15"/>
      <c r="K447" s="15"/>
      <c r="L447" s="15"/>
      <c r="M447" s="15"/>
      <c r="N447" s="15"/>
      <c r="O447" s="15"/>
      <c r="P447" s="15"/>
      <c r="Q447" s="15"/>
      <c r="R447" s="15"/>
      <c r="S447" s="15"/>
      <c r="T447" s="15"/>
      <c r="U447" s="15"/>
    </row>
    <row r="448" spans="1:21">
      <c r="A448" s="15"/>
      <c r="B448" s="15"/>
      <c r="C448" s="15"/>
      <c r="D448" s="15"/>
      <c r="E448" s="15"/>
      <c r="F448" s="15"/>
      <c r="G448" s="15"/>
      <c r="H448" s="15"/>
      <c r="I448" s="15"/>
      <c r="J448" s="15"/>
      <c r="K448" s="15"/>
      <c r="L448" s="15"/>
      <c r="M448" s="15"/>
      <c r="N448" s="15"/>
      <c r="O448" s="15"/>
      <c r="P448" s="15"/>
      <c r="Q448" s="15"/>
      <c r="R448" s="15"/>
      <c r="S448" s="15"/>
      <c r="T448" s="15"/>
      <c r="U448" s="15"/>
    </row>
    <row r="449" spans="1:21">
      <c r="A449" s="15"/>
      <c r="B449" s="15"/>
      <c r="C449" s="15"/>
      <c r="D449" s="15"/>
      <c r="E449" s="15"/>
      <c r="F449" s="15"/>
      <c r="G449" s="15"/>
      <c r="H449" s="15"/>
      <c r="I449" s="15"/>
      <c r="J449" s="15"/>
      <c r="K449" s="15"/>
      <c r="L449" s="15"/>
      <c r="M449" s="15"/>
      <c r="N449" s="15"/>
      <c r="O449" s="15"/>
      <c r="P449" s="15"/>
      <c r="Q449" s="15"/>
      <c r="R449" s="15"/>
      <c r="S449" s="15"/>
      <c r="T449" s="15"/>
      <c r="U449" s="15"/>
    </row>
    <row r="450" spans="1:21">
      <c r="A450" s="15"/>
      <c r="B450" s="15"/>
      <c r="C450" s="15"/>
      <c r="D450" s="15"/>
      <c r="E450" s="15"/>
      <c r="F450" s="15"/>
      <c r="G450" s="15"/>
      <c r="H450" s="15"/>
      <c r="I450" s="15"/>
      <c r="J450" s="15"/>
      <c r="K450" s="15"/>
      <c r="L450" s="15"/>
      <c r="M450" s="15"/>
      <c r="N450" s="15"/>
      <c r="O450" s="15"/>
      <c r="P450" s="15"/>
      <c r="Q450" s="15"/>
      <c r="R450" s="15"/>
      <c r="S450" s="15"/>
      <c r="T450" s="15"/>
      <c r="U450" s="15"/>
    </row>
    <row r="451" spans="1:21">
      <c r="A451" s="15"/>
      <c r="B451" s="15"/>
      <c r="C451" s="15"/>
      <c r="D451" s="15"/>
      <c r="E451" s="15"/>
      <c r="F451" s="15"/>
      <c r="G451" s="15"/>
      <c r="H451" s="15"/>
      <c r="I451" s="15"/>
      <c r="J451" s="15"/>
      <c r="K451" s="15"/>
      <c r="L451" s="15"/>
      <c r="M451" s="15"/>
      <c r="N451" s="15"/>
      <c r="O451" s="15"/>
      <c r="P451" s="15"/>
      <c r="Q451" s="15"/>
      <c r="R451" s="15"/>
      <c r="S451" s="15"/>
      <c r="T451" s="15"/>
      <c r="U451" s="15"/>
    </row>
    <row r="452" spans="1:21">
      <c r="A452" s="15"/>
      <c r="B452" s="15"/>
      <c r="C452" s="15"/>
      <c r="D452" s="15"/>
      <c r="E452" s="15"/>
      <c r="F452" s="15"/>
      <c r="G452" s="15"/>
      <c r="H452" s="15"/>
      <c r="I452" s="15"/>
      <c r="J452" s="15"/>
      <c r="K452" s="15"/>
      <c r="L452" s="15"/>
      <c r="M452" s="15"/>
      <c r="N452" s="15"/>
      <c r="O452" s="15"/>
      <c r="P452" s="15"/>
      <c r="Q452" s="15"/>
      <c r="R452" s="15"/>
      <c r="S452" s="15"/>
      <c r="T452" s="15"/>
      <c r="U452" s="15"/>
    </row>
    <row r="453" spans="1:21">
      <c r="A453" s="15"/>
      <c r="B453" s="15"/>
      <c r="C453" s="15"/>
      <c r="D453" s="15"/>
      <c r="E453" s="15"/>
      <c r="F453" s="15"/>
      <c r="G453" s="15"/>
      <c r="H453" s="15"/>
      <c r="I453" s="15"/>
      <c r="J453" s="15"/>
      <c r="K453" s="15"/>
      <c r="L453" s="15"/>
      <c r="M453" s="15"/>
      <c r="N453" s="15"/>
      <c r="O453" s="15"/>
      <c r="P453" s="15"/>
      <c r="Q453" s="15"/>
      <c r="R453" s="15"/>
      <c r="S453" s="15"/>
      <c r="T453" s="15"/>
      <c r="U453" s="15"/>
    </row>
    <row r="454" spans="1:21">
      <c r="A454" s="15"/>
      <c r="B454" s="15"/>
      <c r="C454" s="15"/>
      <c r="D454" s="15"/>
      <c r="E454" s="15"/>
      <c r="F454" s="15"/>
      <c r="G454" s="15"/>
      <c r="H454" s="15"/>
      <c r="I454" s="15"/>
      <c r="J454" s="15"/>
      <c r="K454" s="15"/>
      <c r="L454" s="15"/>
      <c r="M454" s="15"/>
      <c r="N454" s="15"/>
      <c r="O454" s="15"/>
      <c r="P454" s="15"/>
      <c r="Q454" s="15"/>
      <c r="R454" s="15"/>
      <c r="S454" s="15"/>
      <c r="T454" s="15"/>
      <c r="U454" s="15"/>
    </row>
    <row r="455" spans="1:21">
      <c r="A455" s="15"/>
      <c r="B455" s="15"/>
      <c r="C455" s="15"/>
      <c r="D455" s="15"/>
      <c r="E455" s="15"/>
      <c r="F455" s="15"/>
      <c r="G455" s="15"/>
      <c r="H455" s="15"/>
      <c r="I455" s="15"/>
      <c r="J455" s="15"/>
      <c r="K455" s="15"/>
      <c r="L455" s="15"/>
      <c r="M455" s="15"/>
      <c r="N455" s="15"/>
      <c r="O455" s="15"/>
      <c r="P455" s="15"/>
      <c r="Q455" s="15"/>
      <c r="R455" s="15"/>
      <c r="S455" s="15"/>
      <c r="T455" s="15"/>
      <c r="U455" s="15"/>
    </row>
    <row r="456" spans="1:21">
      <c r="A456" s="15"/>
      <c r="B456" s="15"/>
      <c r="C456" s="15"/>
      <c r="D456" s="15"/>
      <c r="E456" s="15"/>
      <c r="F456" s="15"/>
      <c r="G456" s="15"/>
      <c r="H456" s="15"/>
      <c r="I456" s="15"/>
      <c r="J456" s="15"/>
      <c r="K456" s="15"/>
      <c r="L456" s="15"/>
      <c r="M456" s="15"/>
      <c r="N456" s="15"/>
      <c r="O456" s="15"/>
      <c r="P456" s="15"/>
      <c r="Q456" s="15"/>
      <c r="R456" s="15"/>
      <c r="S456" s="15"/>
      <c r="T456" s="15"/>
      <c r="U456" s="15"/>
    </row>
    <row r="457" spans="1:21">
      <c r="A457" s="15"/>
      <c r="B457" s="15"/>
      <c r="C457" s="15"/>
      <c r="D457" s="15"/>
      <c r="E457" s="15"/>
      <c r="F457" s="15"/>
      <c r="G457" s="15"/>
      <c r="H457" s="15"/>
      <c r="I457" s="15"/>
      <c r="J457" s="15"/>
      <c r="K457" s="15"/>
      <c r="L457" s="15"/>
      <c r="M457" s="15"/>
      <c r="N457" s="15"/>
      <c r="O457" s="15"/>
      <c r="P457" s="15"/>
      <c r="Q457" s="15"/>
      <c r="R457" s="15"/>
      <c r="S457" s="15"/>
      <c r="T457" s="15"/>
      <c r="U457" s="15"/>
    </row>
    <row r="458" spans="1:21">
      <c r="A458" s="15"/>
      <c r="B458" s="15"/>
      <c r="C458" s="15"/>
      <c r="D458" s="15"/>
      <c r="E458" s="15"/>
      <c r="F458" s="15"/>
      <c r="G458" s="15"/>
      <c r="H458" s="15"/>
      <c r="I458" s="15"/>
      <c r="J458" s="15"/>
      <c r="K458" s="15"/>
      <c r="L458" s="15"/>
      <c r="M458" s="15"/>
      <c r="N458" s="15"/>
      <c r="O458" s="15"/>
      <c r="P458" s="15"/>
      <c r="Q458" s="15"/>
      <c r="R458" s="15"/>
      <c r="S458" s="15"/>
      <c r="T458" s="15"/>
      <c r="U458" s="15"/>
    </row>
    <row r="459" spans="1:21">
      <c r="A459" s="15"/>
      <c r="B459" s="15"/>
      <c r="C459" s="15"/>
      <c r="D459" s="15"/>
      <c r="E459" s="15"/>
      <c r="F459" s="15"/>
      <c r="G459" s="15"/>
      <c r="H459" s="15"/>
      <c r="I459" s="15"/>
      <c r="J459" s="15"/>
      <c r="K459" s="15"/>
      <c r="L459" s="15"/>
      <c r="M459" s="15"/>
      <c r="N459" s="15"/>
      <c r="O459" s="15"/>
      <c r="P459" s="15"/>
      <c r="Q459" s="15"/>
      <c r="R459" s="15"/>
      <c r="S459" s="15"/>
      <c r="T459" s="15"/>
      <c r="U459" s="15"/>
    </row>
    <row r="460" spans="1:21">
      <c r="A460" s="15"/>
      <c r="B460" s="15"/>
      <c r="C460" s="15"/>
      <c r="D460" s="15"/>
      <c r="E460" s="15"/>
      <c r="F460" s="15"/>
      <c r="G460" s="15"/>
      <c r="H460" s="15"/>
      <c r="I460" s="15"/>
      <c r="J460" s="15"/>
      <c r="K460" s="15"/>
      <c r="L460" s="15"/>
      <c r="M460" s="15"/>
      <c r="N460" s="15"/>
      <c r="O460" s="15"/>
      <c r="P460" s="15"/>
      <c r="Q460" s="15"/>
      <c r="R460" s="15"/>
      <c r="S460" s="15"/>
      <c r="T460" s="15"/>
      <c r="U460" s="15"/>
    </row>
    <row r="461" spans="1:21">
      <c r="A461" s="15"/>
      <c r="B461" s="15"/>
      <c r="C461" s="15"/>
      <c r="D461" s="15"/>
      <c r="E461" s="15"/>
      <c r="F461" s="15"/>
      <c r="G461" s="15"/>
      <c r="H461" s="15"/>
      <c r="I461" s="15"/>
      <c r="J461" s="15"/>
      <c r="K461" s="15"/>
      <c r="L461" s="15"/>
      <c r="M461" s="15"/>
      <c r="N461" s="15"/>
      <c r="O461" s="15"/>
      <c r="P461" s="15"/>
      <c r="Q461" s="15"/>
      <c r="R461" s="15"/>
      <c r="S461" s="15"/>
      <c r="T461" s="15"/>
      <c r="U461" s="15"/>
    </row>
    <row r="462" spans="1:21">
      <c r="A462" s="15"/>
      <c r="B462" s="15"/>
      <c r="C462" s="15"/>
      <c r="D462" s="15"/>
      <c r="E462" s="15"/>
      <c r="F462" s="15"/>
      <c r="G462" s="15"/>
      <c r="H462" s="15"/>
      <c r="I462" s="15"/>
      <c r="J462" s="15"/>
      <c r="K462" s="15"/>
      <c r="L462" s="15"/>
      <c r="M462" s="15"/>
      <c r="N462" s="15"/>
      <c r="O462" s="15"/>
      <c r="P462" s="15"/>
      <c r="Q462" s="15"/>
      <c r="R462" s="15"/>
      <c r="S462" s="15"/>
      <c r="T462" s="15"/>
      <c r="U462" s="15"/>
    </row>
    <row r="463" spans="1:21">
      <c r="A463" s="15"/>
      <c r="B463" s="15"/>
      <c r="C463" s="15"/>
      <c r="D463" s="15"/>
      <c r="E463" s="15"/>
      <c r="F463" s="15"/>
      <c r="G463" s="15"/>
      <c r="H463" s="15"/>
      <c r="I463" s="15"/>
      <c r="J463" s="15"/>
      <c r="K463" s="15"/>
      <c r="L463" s="15"/>
      <c r="M463" s="15"/>
      <c r="N463" s="15"/>
      <c r="O463" s="15"/>
      <c r="P463" s="15"/>
      <c r="Q463" s="15"/>
      <c r="R463" s="15"/>
      <c r="S463" s="15"/>
      <c r="T463" s="15"/>
      <c r="U463" s="15"/>
    </row>
    <row r="464" spans="1:21">
      <c r="A464" s="15"/>
      <c r="B464" s="15"/>
      <c r="C464" s="15"/>
      <c r="D464" s="15"/>
      <c r="E464" s="15"/>
      <c r="F464" s="15"/>
      <c r="G464" s="15"/>
      <c r="H464" s="15"/>
      <c r="I464" s="15"/>
      <c r="J464" s="15"/>
      <c r="K464" s="15"/>
      <c r="L464" s="15"/>
      <c r="M464" s="15"/>
      <c r="N464" s="15"/>
      <c r="O464" s="15"/>
      <c r="P464" s="15"/>
      <c r="Q464" s="15"/>
      <c r="R464" s="15"/>
      <c r="S464" s="15"/>
      <c r="T464" s="15"/>
      <c r="U464" s="15"/>
    </row>
    <row r="465" spans="1:21">
      <c r="A465" s="15"/>
      <c r="B465" s="15"/>
      <c r="C465" s="15"/>
      <c r="D465" s="15"/>
      <c r="E465" s="15"/>
      <c r="F465" s="15"/>
      <c r="G465" s="15"/>
      <c r="H465" s="15"/>
      <c r="I465" s="15"/>
      <c r="J465" s="15"/>
      <c r="K465" s="15"/>
      <c r="L465" s="15"/>
      <c r="M465" s="15"/>
      <c r="N465" s="15"/>
      <c r="O465" s="15"/>
      <c r="P465" s="15"/>
      <c r="Q465" s="15"/>
      <c r="R465" s="15"/>
      <c r="S465" s="15"/>
      <c r="T465" s="15"/>
      <c r="U465" s="15"/>
    </row>
    <row r="466" spans="1:21">
      <c r="A466" s="15"/>
      <c r="B466" s="15"/>
      <c r="C466" s="15"/>
      <c r="D466" s="15"/>
      <c r="E466" s="15"/>
      <c r="F466" s="15"/>
      <c r="G466" s="15"/>
      <c r="H466" s="15"/>
      <c r="I466" s="15"/>
      <c r="J466" s="15"/>
      <c r="K466" s="15"/>
      <c r="L466" s="15"/>
      <c r="M466" s="15"/>
      <c r="N466" s="15"/>
      <c r="O466" s="15"/>
      <c r="P466" s="15"/>
      <c r="Q466" s="15"/>
      <c r="R466" s="15"/>
      <c r="S466" s="15"/>
      <c r="T466" s="15"/>
      <c r="U466" s="15"/>
    </row>
    <row r="467" spans="1:21">
      <c r="A467" s="15"/>
      <c r="B467" s="15"/>
      <c r="C467" s="15"/>
      <c r="D467" s="15"/>
      <c r="E467" s="15"/>
      <c r="F467" s="15"/>
      <c r="G467" s="15"/>
      <c r="H467" s="15"/>
      <c r="I467" s="15"/>
      <c r="J467" s="15"/>
      <c r="K467" s="15"/>
      <c r="L467" s="15"/>
      <c r="M467" s="15"/>
      <c r="N467" s="15"/>
      <c r="O467" s="15"/>
      <c r="P467" s="15"/>
      <c r="Q467" s="15"/>
      <c r="R467" s="15"/>
      <c r="S467" s="15"/>
      <c r="T467" s="15"/>
      <c r="U467" s="15"/>
    </row>
    <row r="468" spans="1:21">
      <c r="A468" s="15"/>
      <c r="B468" s="15"/>
      <c r="C468" s="15"/>
      <c r="D468" s="15"/>
      <c r="E468" s="15"/>
      <c r="F468" s="15"/>
      <c r="G468" s="15"/>
      <c r="H468" s="15"/>
      <c r="I468" s="15"/>
      <c r="J468" s="15"/>
      <c r="K468" s="15"/>
      <c r="L468" s="15"/>
      <c r="M468" s="15"/>
      <c r="N468" s="15"/>
      <c r="O468" s="15"/>
      <c r="P468" s="15"/>
      <c r="Q468" s="15"/>
      <c r="R468" s="15"/>
      <c r="S468" s="15"/>
      <c r="T468" s="15"/>
      <c r="U468" s="15"/>
    </row>
    <row r="469" spans="1:21">
      <c r="A469" s="15"/>
      <c r="B469" s="15"/>
      <c r="C469" s="15"/>
      <c r="D469" s="15"/>
      <c r="E469" s="15"/>
      <c r="F469" s="15"/>
      <c r="G469" s="15"/>
      <c r="H469" s="15"/>
      <c r="I469" s="15"/>
      <c r="J469" s="15"/>
      <c r="K469" s="15"/>
      <c r="L469" s="15"/>
      <c r="M469" s="15"/>
      <c r="N469" s="15"/>
      <c r="O469" s="15"/>
      <c r="P469" s="15"/>
      <c r="Q469" s="15"/>
      <c r="R469" s="15"/>
      <c r="S469" s="15"/>
      <c r="T469" s="15"/>
      <c r="U469" s="15"/>
    </row>
    <row r="470" spans="1:21">
      <c r="A470" s="15"/>
      <c r="B470" s="15"/>
      <c r="C470" s="15"/>
      <c r="D470" s="15"/>
      <c r="E470" s="15"/>
      <c r="F470" s="15"/>
      <c r="G470" s="15"/>
      <c r="H470" s="15"/>
      <c r="I470" s="15"/>
      <c r="J470" s="15"/>
      <c r="K470" s="15"/>
      <c r="L470" s="15"/>
      <c r="M470" s="15"/>
      <c r="N470" s="15"/>
      <c r="O470" s="15"/>
      <c r="P470" s="15"/>
      <c r="Q470" s="15"/>
      <c r="R470" s="15"/>
      <c r="S470" s="15"/>
      <c r="T470" s="15"/>
      <c r="U470" s="15"/>
    </row>
    <row r="471" spans="1:21">
      <c r="A471" s="15"/>
      <c r="B471" s="15"/>
      <c r="C471" s="15"/>
      <c r="D471" s="15"/>
      <c r="E471" s="15"/>
      <c r="F471" s="15"/>
      <c r="G471" s="15"/>
      <c r="H471" s="15"/>
      <c r="I471" s="15"/>
      <c r="J471" s="15"/>
      <c r="K471" s="15"/>
      <c r="L471" s="15"/>
      <c r="M471" s="15"/>
      <c r="N471" s="15"/>
      <c r="O471" s="15"/>
      <c r="P471" s="15"/>
      <c r="Q471" s="15"/>
      <c r="R471" s="15"/>
      <c r="S471" s="15"/>
      <c r="T471" s="15"/>
      <c r="U471" s="15"/>
    </row>
    <row r="472" spans="1:21">
      <c r="A472" s="15"/>
      <c r="B472" s="15"/>
      <c r="C472" s="15"/>
      <c r="D472" s="15"/>
      <c r="E472" s="15"/>
      <c r="F472" s="15"/>
      <c r="G472" s="15"/>
      <c r="H472" s="15"/>
      <c r="I472" s="15"/>
      <c r="J472" s="15"/>
      <c r="K472" s="15"/>
      <c r="L472" s="15"/>
      <c r="M472" s="15"/>
      <c r="N472" s="15"/>
      <c r="O472" s="15"/>
      <c r="P472" s="15"/>
      <c r="Q472" s="15"/>
      <c r="R472" s="15"/>
      <c r="S472" s="15"/>
      <c r="T472" s="15"/>
      <c r="U472" s="15"/>
    </row>
    <row r="473" spans="1:21">
      <c r="A473" s="15"/>
      <c r="B473" s="15"/>
      <c r="C473" s="15"/>
      <c r="D473" s="15"/>
      <c r="E473" s="15"/>
      <c r="F473" s="15"/>
      <c r="G473" s="15"/>
      <c r="H473" s="15"/>
      <c r="I473" s="15"/>
      <c r="J473" s="15"/>
      <c r="K473" s="15"/>
      <c r="L473" s="15"/>
      <c r="M473" s="15"/>
      <c r="N473" s="15"/>
      <c r="O473" s="15"/>
      <c r="P473" s="15"/>
      <c r="Q473" s="15"/>
      <c r="R473" s="15"/>
      <c r="S473" s="15"/>
      <c r="T473" s="15"/>
      <c r="U473" s="15"/>
    </row>
    <row r="474" spans="1:21">
      <c r="A474" s="15"/>
      <c r="B474" s="15"/>
      <c r="C474" s="15"/>
      <c r="D474" s="15"/>
      <c r="E474" s="15"/>
      <c r="F474" s="15"/>
      <c r="G474" s="15"/>
      <c r="H474" s="15"/>
      <c r="I474" s="15"/>
      <c r="J474" s="15"/>
      <c r="K474" s="15"/>
      <c r="L474" s="15"/>
      <c r="M474" s="15"/>
      <c r="N474" s="15"/>
      <c r="O474" s="15"/>
      <c r="P474" s="15"/>
      <c r="Q474" s="15"/>
      <c r="R474" s="15"/>
      <c r="S474" s="15"/>
      <c r="T474" s="15"/>
      <c r="U474" s="15"/>
    </row>
    <row r="475" spans="1:21">
      <c r="A475" s="15"/>
      <c r="B475" s="15"/>
      <c r="C475" s="15"/>
      <c r="D475" s="15"/>
      <c r="E475" s="15"/>
      <c r="F475" s="15"/>
      <c r="G475" s="15"/>
      <c r="H475" s="15"/>
      <c r="I475" s="15"/>
      <c r="J475" s="15"/>
      <c r="K475" s="15"/>
      <c r="L475" s="15"/>
      <c r="M475" s="15"/>
      <c r="N475" s="15"/>
      <c r="O475" s="15"/>
      <c r="P475" s="15"/>
      <c r="Q475" s="15"/>
      <c r="R475" s="15"/>
      <c r="S475" s="15"/>
      <c r="T475" s="15"/>
      <c r="U475" s="15"/>
    </row>
    <row r="476" spans="1:21">
      <c r="A476" s="15"/>
      <c r="B476" s="15"/>
      <c r="C476" s="15"/>
      <c r="D476" s="15"/>
      <c r="E476" s="15"/>
      <c r="F476" s="15"/>
      <c r="G476" s="15"/>
      <c r="H476" s="15"/>
      <c r="I476" s="15"/>
      <c r="J476" s="15"/>
      <c r="K476" s="15"/>
      <c r="L476" s="15"/>
      <c r="M476" s="15"/>
      <c r="N476" s="15"/>
      <c r="O476" s="15"/>
      <c r="P476" s="15"/>
      <c r="Q476" s="15"/>
      <c r="R476" s="15"/>
      <c r="S476" s="15"/>
      <c r="T476" s="15"/>
      <c r="U476" s="15"/>
    </row>
    <row r="477" spans="1:21">
      <c r="A477" s="15"/>
      <c r="B477" s="15"/>
      <c r="C477" s="15"/>
      <c r="D477" s="15"/>
      <c r="E477" s="15"/>
      <c r="F477" s="15"/>
      <c r="G477" s="15"/>
      <c r="H477" s="15"/>
      <c r="I477" s="15"/>
      <c r="J477" s="15"/>
      <c r="K477" s="15"/>
      <c r="L477" s="15"/>
      <c r="M477" s="15"/>
      <c r="N477" s="15"/>
      <c r="O477" s="15"/>
      <c r="P477" s="15"/>
      <c r="Q477" s="15"/>
      <c r="R477" s="15"/>
      <c r="S477" s="15"/>
      <c r="T477" s="15"/>
      <c r="U477" s="15"/>
    </row>
    <row r="478" spans="1:21">
      <c r="A478" s="15"/>
      <c r="B478" s="15"/>
      <c r="C478" s="15"/>
      <c r="D478" s="15"/>
      <c r="E478" s="15"/>
      <c r="F478" s="15"/>
      <c r="G478" s="15"/>
      <c r="H478" s="15"/>
      <c r="I478" s="15"/>
      <c r="J478" s="15"/>
      <c r="K478" s="15"/>
      <c r="L478" s="15"/>
      <c r="M478" s="15"/>
      <c r="N478" s="15"/>
      <c r="O478" s="15"/>
      <c r="P478" s="15"/>
      <c r="Q478" s="15"/>
      <c r="R478" s="15"/>
      <c r="S478" s="15"/>
      <c r="T478" s="15"/>
      <c r="U478" s="15"/>
    </row>
    <row r="479" spans="1:21">
      <c r="A479" s="15"/>
      <c r="B479" s="15"/>
      <c r="C479" s="15"/>
      <c r="D479" s="15"/>
      <c r="E479" s="15"/>
      <c r="F479" s="15"/>
      <c r="G479" s="15"/>
      <c r="H479" s="15"/>
      <c r="I479" s="15"/>
      <c r="J479" s="15"/>
      <c r="K479" s="15"/>
      <c r="L479" s="15"/>
      <c r="M479" s="15"/>
      <c r="N479" s="15"/>
      <c r="O479" s="15"/>
      <c r="P479" s="15"/>
      <c r="Q479" s="15"/>
      <c r="R479" s="15"/>
      <c r="S479" s="15"/>
      <c r="T479" s="15"/>
      <c r="U479" s="15"/>
    </row>
    <row r="480" spans="1:21">
      <c r="A480" s="15"/>
      <c r="B480" s="15"/>
      <c r="C480" s="15"/>
      <c r="D480" s="15"/>
      <c r="E480" s="15"/>
      <c r="F480" s="15"/>
      <c r="G480" s="15"/>
      <c r="H480" s="15"/>
      <c r="I480" s="15"/>
      <c r="J480" s="15"/>
      <c r="K480" s="15"/>
      <c r="L480" s="15"/>
      <c r="M480" s="15"/>
      <c r="N480" s="15"/>
      <c r="O480" s="15"/>
      <c r="P480" s="15"/>
      <c r="Q480" s="15"/>
      <c r="R480" s="15"/>
      <c r="S480" s="15"/>
      <c r="T480" s="15"/>
      <c r="U480" s="15"/>
    </row>
    <row r="481" spans="1:21">
      <c r="A481" s="15"/>
      <c r="B481" s="15"/>
      <c r="C481" s="15"/>
      <c r="D481" s="15"/>
      <c r="E481" s="15"/>
      <c r="F481" s="15"/>
      <c r="G481" s="15"/>
      <c r="H481" s="15"/>
      <c r="I481" s="15"/>
      <c r="J481" s="15"/>
      <c r="K481" s="15"/>
      <c r="L481" s="15"/>
      <c r="M481" s="15"/>
      <c r="N481" s="15"/>
      <c r="O481" s="15"/>
      <c r="P481" s="15"/>
      <c r="Q481" s="15"/>
      <c r="R481" s="15"/>
      <c r="S481" s="15"/>
      <c r="T481" s="15"/>
      <c r="U481" s="15"/>
    </row>
    <row r="482" spans="1:21">
      <c r="A482" s="15"/>
      <c r="B482" s="15"/>
      <c r="C482" s="15"/>
      <c r="D482" s="15"/>
      <c r="E482" s="15"/>
      <c r="F482" s="15"/>
      <c r="G482" s="15"/>
      <c r="H482" s="15"/>
      <c r="I482" s="15"/>
      <c r="J482" s="15"/>
      <c r="K482" s="15"/>
      <c r="L482" s="15"/>
      <c r="M482" s="15"/>
      <c r="N482" s="15"/>
      <c r="O482" s="15"/>
      <c r="P482" s="15"/>
      <c r="Q482" s="15"/>
      <c r="R482" s="15"/>
      <c r="S482" s="15"/>
      <c r="T482" s="15"/>
      <c r="U482" s="15"/>
    </row>
    <row r="483" spans="1:21">
      <c r="A483" s="15"/>
      <c r="B483" s="15"/>
      <c r="C483" s="15"/>
      <c r="D483" s="15"/>
      <c r="E483" s="15"/>
      <c r="F483" s="15"/>
      <c r="G483" s="15"/>
      <c r="H483" s="15"/>
      <c r="I483" s="15"/>
      <c r="J483" s="15"/>
      <c r="K483" s="15"/>
      <c r="L483" s="15"/>
      <c r="M483" s="15"/>
      <c r="N483" s="15"/>
      <c r="O483" s="15"/>
      <c r="P483" s="15"/>
      <c r="Q483" s="15"/>
      <c r="R483" s="15"/>
      <c r="S483" s="15"/>
      <c r="T483" s="15"/>
      <c r="U483" s="15"/>
    </row>
    <row r="484" spans="1:21">
      <c r="A484" s="15"/>
      <c r="B484" s="15"/>
      <c r="C484" s="15"/>
      <c r="D484" s="15"/>
      <c r="E484" s="15"/>
      <c r="F484" s="15"/>
      <c r="G484" s="15"/>
      <c r="H484" s="15"/>
      <c r="I484" s="15"/>
      <c r="J484" s="15"/>
      <c r="K484" s="15"/>
      <c r="L484" s="15"/>
      <c r="M484" s="15"/>
      <c r="N484" s="15"/>
      <c r="O484" s="15"/>
      <c r="P484" s="15"/>
      <c r="Q484" s="15"/>
      <c r="R484" s="15"/>
      <c r="S484" s="15"/>
      <c r="T484" s="15"/>
      <c r="U484" s="15"/>
    </row>
    <row r="485" spans="1:21">
      <c r="A485" s="15"/>
      <c r="B485" s="15"/>
      <c r="C485" s="15"/>
      <c r="D485" s="15"/>
      <c r="E485" s="15"/>
      <c r="F485" s="15"/>
      <c r="G485" s="15"/>
      <c r="H485" s="15"/>
      <c r="I485" s="15"/>
      <c r="J485" s="15"/>
      <c r="K485" s="15"/>
      <c r="L485" s="15"/>
      <c r="M485" s="15"/>
      <c r="N485" s="15"/>
      <c r="O485" s="15"/>
      <c r="P485" s="15"/>
      <c r="Q485" s="15"/>
      <c r="R485" s="15"/>
      <c r="S485" s="15"/>
      <c r="T485" s="15"/>
      <c r="U485" s="15"/>
    </row>
    <row r="486" spans="1:21">
      <c r="A486" s="15"/>
      <c r="B486" s="15"/>
      <c r="C486" s="15"/>
      <c r="D486" s="15"/>
      <c r="E486" s="15"/>
      <c r="F486" s="15"/>
      <c r="G486" s="15"/>
      <c r="H486" s="15"/>
      <c r="I486" s="15"/>
      <c r="J486" s="15"/>
      <c r="K486" s="15"/>
      <c r="L486" s="15"/>
      <c r="M486" s="15"/>
      <c r="N486" s="15"/>
      <c r="O486" s="15"/>
      <c r="P486" s="15"/>
      <c r="Q486" s="15"/>
      <c r="R486" s="15"/>
      <c r="S486" s="15"/>
      <c r="T486" s="15"/>
      <c r="U486" s="15"/>
    </row>
    <row r="487" spans="1:21">
      <c r="A487" s="15"/>
      <c r="B487" s="15"/>
      <c r="C487" s="15"/>
      <c r="D487" s="15"/>
      <c r="E487" s="15"/>
      <c r="F487" s="15"/>
      <c r="G487" s="15"/>
      <c r="H487" s="15"/>
      <c r="I487" s="15"/>
      <c r="J487" s="15"/>
      <c r="K487" s="15"/>
      <c r="L487" s="15"/>
      <c r="M487" s="15"/>
      <c r="N487" s="15"/>
      <c r="O487" s="15"/>
      <c r="P487" s="15"/>
      <c r="Q487" s="15"/>
      <c r="R487" s="15"/>
      <c r="S487" s="15"/>
      <c r="T487" s="15"/>
      <c r="U487" s="15"/>
    </row>
    <row r="488" spans="1:21">
      <c r="A488" s="15"/>
      <c r="B488" s="15"/>
      <c r="C488" s="15"/>
      <c r="D488" s="15"/>
      <c r="E488" s="15"/>
      <c r="F488" s="15"/>
      <c r="G488" s="15"/>
      <c r="H488" s="15"/>
      <c r="I488" s="15"/>
      <c r="J488" s="15"/>
      <c r="K488" s="15"/>
      <c r="L488" s="15"/>
      <c r="M488" s="15"/>
      <c r="N488" s="15"/>
      <c r="O488" s="15"/>
      <c r="P488" s="15"/>
      <c r="Q488" s="15"/>
      <c r="R488" s="15"/>
      <c r="S488" s="15"/>
      <c r="T488" s="15"/>
      <c r="U488" s="15"/>
    </row>
    <row r="489" spans="1:21">
      <c r="A489" s="15"/>
      <c r="B489" s="15"/>
      <c r="C489" s="15"/>
      <c r="D489" s="15"/>
      <c r="E489" s="15"/>
      <c r="F489" s="15"/>
      <c r="G489" s="15"/>
      <c r="H489" s="15"/>
      <c r="I489" s="15"/>
      <c r="J489" s="15"/>
      <c r="K489" s="15"/>
      <c r="L489" s="15"/>
      <c r="M489" s="15"/>
      <c r="N489" s="15"/>
      <c r="O489" s="15"/>
      <c r="P489" s="15"/>
      <c r="Q489" s="15"/>
      <c r="R489" s="15"/>
      <c r="S489" s="15"/>
      <c r="T489" s="15"/>
      <c r="U489" s="15"/>
    </row>
    <row r="490" spans="1:21">
      <c r="A490" s="15"/>
      <c r="B490" s="15"/>
      <c r="C490" s="15"/>
      <c r="D490" s="15"/>
      <c r="E490" s="15"/>
      <c r="F490" s="15"/>
      <c r="G490" s="15"/>
      <c r="H490" s="15"/>
      <c r="I490" s="15"/>
      <c r="J490" s="15"/>
      <c r="K490" s="15"/>
      <c r="L490" s="15"/>
      <c r="M490" s="15"/>
      <c r="N490" s="15"/>
      <c r="O490" s="15"/>
      <c r="P490" s="15"/>
      <c r="Q490" s="15"/>
      <c r="R490" s="15"/>
      <c r="S490" s="15"/>
      <c r="T490" s="15"/>
      <c r="U490" s="15"/>
    </row>
    <row r="491" spans="1:21">
      <c r="A491" s="15"/>
      <c r="B491" s="15"/>
      <c r="C491" s="15"/>
      <c r="D491" s="15"/>
      <c r="E491" s="15"/>
      <c r="F491" s="15"/>
      <c r="G491" s="15"/>
      <c r="H491" s="15"/>
      <c r="I491" s="15"/>
      <c r="J491" s="15"/>
      <c r="K491" s="15"/>
      <c r="L491" s="15"/>
      <c r="M491" s="15"/>
      <c r="N491" s="15"/>
      <c r="O491" s="15"/>
      <c r="P491" s="15"/>
      <c r="Q491" s="15"/>
      <c r="R491" s="15"/>
      <c r="S491" s="15"/>
      <c r="T491" s="15"/>
      <c r="U491" s="15"/>
    </row>
    <row r="492" spans="1:21">
      <c r="A492" s="15"/>
      <c r="B492" s="15"/>
      <c r="C492" s="15"/>
      <c r="D492" s="15"/>
      <c r="E492" s="15"/>
      <c r="F492" s="15"/>
      <c r="G492" s="15"/>
      <c r="H492" s="15"/>
      <c r="I492" s="15"/>
      <c r="J492" s="15"/>
      <c r="K492" s="15"/>
      <c r="L492" s="15"/>
      <c r="M492" s="15"/>
      <c r="N492" s="15"/>
      <c r="O492" s="15"/>
      <c r="P492" s="15"/>
      <c r="Q492" s="15"/>
      <c r="R492" s="15"/>
      <c r="S492" s="15"/>
      <c r="T492" s="15"/>
      <c r="U492" s="15"/>
    </row>
    <row r="493" spans="1:21">
      <c r="A493" s="15"/>
      <c r="B493" s="15"/>
      <c r="C493" s="15"/>
      <c r="D493" s="15"/>
      <c r="E493" s="15"/>
      <c r="F493" s="15"/>
      <c r="G493" s="15"/>
      <c r="H493" s="15"/>
      <c r="I493" s="15"/>
      <c r="J493" s="15"/>
      <c r="K493" s="15"/>
      <c r="L493" s="15"/>
      <c r="M493" s="15"/>
      <c r="N493" s="15"/>
      <c r="O493" s="15"/>
      <c r="P493" s="15"/>
      <c r="Q493" s="15"/>
      <c r="R493" s="15"/>
      <c r="S493" s="15"/>
      <c r="T493" s="15"/>
      <c r="U493" s="15"/>
    </row>
    <row r="494" spans="1:21">
      <c r="A494" s="15"/>
      <c r="B494" s="15"/>
      <c r="C494" s="15"/>
      <c r="D494" s="15"/>
      <c r="E494" s="15"/>
      <c r="F494" s="15"/>
      <c r="G494" s="15"/>
      <c r="H494" s="15"/>
      <c r="I494" s="15"/>
      <c r="J494" s="15"/>
      <c r="K494" s="15"/>
      <c r="L494" s="15"/>
      <c r="M494" s="15"/>
      <c r="N494" s="15"/>
      <c r="O494" s="15"/>
      <c r="P494" s="15"/>
      <c r="Q494" s="15"/>
      <c r="R494" s="15"/>
      <c r="S494" s="15"/>
      <c r="T494" s="15"/>
      <c r="U494" s="15"/>
    </row>
    <row r="495" spans="1:21">
      <c r="A495" s="15"/>
      <c r="B495" s="15"/>
      <c r="C495" s="15"/>
      <c r="D495" s="15"/>
      <c r="E495" s="15"/>
      <c r="F495" s="15"/>
      <c r="G495" s="15"/>
      <c r="H495" s="15"/>
      <c r="I495" s="15"/>
      <c r="J495" s="15"/>
      <c r="K495" s="15"/>
      <c r="L495" s="15"/>
      <c r="M495" s="15"/>
      <c r="N495" s="15"/>
      <c r="O495" s="15"/>
      <c r="P495" s="15"/>
      <c r="Q495" s="15"/>
      <c r="R495" s="15"/>
      <c r="S495" s="15"/>
      <c r="T495" s="15"/>
      <c r="U495" s="15"/>
    </row>
    <row r="496" spans="1:21">
      <c r="A496" s="15"/>
      <c r="B496" s="15"/>
      <c r="C496" s="15"/>
      <c r="D496" s="15"/>
      <c r="E496" s="15"/>
      <c r="F496" s="15"/>
      <c r="G496" s="15"/>
      <c r="H496" s="15"/>
      <c r="I496" s="15"/>
      <c r="J496" s="15"/>
      <c r="K496" s="15"/>
      <c r="L496" s="15"/>
      <c r="M496" s="15"/>
      <c r="N496" s="15"/>
      <c r="O496" s="15"/>
      <c r="P496" s="15"/>
      <c r="Q496" s="15"/>
      <c r="R496" s="15"/>
      <c r="S496" s="15"/>
      <c r="T496" s="15"/>
      <c r="U496" s="15"/>
    </row>
    <row r="497" spans="1:21">
      <c r="A497" s="15"/>
      <c r="B497" s="15"/>
      <c r="C497" s="15"/>
      <c r="D497" s="15"/>
      <c r="E497" s="15"/>
      <c r="F497" s="15"/>
      <c r="G497" s="15"/>
      <c r="H497" s="15"/>
      <c r="I497" s="15"/>
      <c r="J497" s="15"/>
      <c r="K497" s="15"/>
      <c r="L497" s="15"/>
      <c r="M497" s="15"/>
      <c r="N497" s="15"/>
      <c r="O497" s="15"/>
      <c r="P497" s="15"/>
      <c r="Q497" s="15"/>
      <c r="R497" s="15"/>
      <c r="S497" s="15"/>
      <c r="T497" s="15"/>
      <c r="U497" s="15"/>
    </row>
    <row r="498" spans="1:21">
      <c r="A498" s="15"/>
      <c r="B498" s="15"/>
      <c r="C498" s="15"/>
      <c r="D498" s="15"/>
      <c r="E498" s="15"/>
      <c r="F498" s="15"/>
      <c r="G498" s="15"/>
      <c r="H498" s="15"/>
      <c r="I498" s="15"/>
      <c r="J498" s="15"/>
      <c r="K498" s="15"/>
      <c r="L498" s="15"/>
      <c r="M498" s="15"/>
      <c r="N498" s="15"/>
      <c r="O498" s="15"/>
      <c r="P498" s="15"/>
      <c r="Q498" s="15"/>
      <c r="R498" s="15"/>
      <c r="S498" s="15"/>
      <c r="T498" s="15"/>
      <c r="U498" s="15"/>
    </row>
    <row r="499" spans="1:21">
      <c r="A499" s="15"/>
      <c r="B499" s="15"/>
      <c r="C499" s="15"/>
      <c r="D499" s="15"/>
      <c r="E499" s="15"/>
      <c r="F499" s="15"/>
      <c r="G499" s="15"/>
      <c r="H499" s="15"/>
      <c r="I499" s="15"/>
      <c r="J499" s="15"/>
      <c r="K499" s="15"/>
      <c r="L499" s="15"/>
      <c r="M499" s="15"/>
      <c r="N499" s="15"/>
      <c r="O499" s="15"/>
      <c r="P499" s="15"/>
      <c r="Q499" s="15"/>
      <c r="R499" s="15"/>
      <c r="S499" s="15"/>
      <c r="T499" s="15"/>
      <c r="U499" s="15"/>
    </row>
    <row r="500" spans="1:21">
      <c r="A500" s="15"/>
      <c r="B500" s="15"/>
      <c r="C500" s="15"/>
      <c r="D500" s="15"/>
      <c r="E500" s="15"/>
      <c r="F500" s="15"/>
      <c r="G500" s="15"/>
      <c r="H500" s="15"/>
      <c r="I500" s="15"/>
      <c r="J500" s="15"/>
      <c r="K500" s="15"/>
      <c r="L500" s="15"/>
      <c r="M500" s="15"/>
      <c r="N500" s="15"/>
      <c r="O500" s="15"/>
      <c r="P500" s="15"/>
      <c r="Q500" s="15"/>
      <c r="R500" s="15"/>
      <c r="S500" s="15"/>
      <c r="T500" s="15"/>
      <c r="U500" s="15"/>
    </row>
    <row r="501" spans="1:21">
      <c r="A501" s="15"/>
      <c r="B501" s="15"/>
      <c r="C501" s="15"/>
      <c r="D501" s="15"/>
      <c r="E501" s="15"/>
      <c r="F501" s="15"/>
      <c r="G501" s="15"/>
      <c r="H501" s="15"/>
      <c r="I501" s="15"/>
      <c r="J501" s="15"/>
      <c r="K501" s="15"/>
      <c r="L501" s="15"/>
      <c r="M501" s="15"/>
      <c r="N501" s="15"/>
      <c r="O501" s="15"/>
      <c r="P501" s="15"/>
      <c r="Q501" s="15"/>
      <c r="R501" s="15"/>
      <c r="S501" s="15"/>
      <c r="T501" s="15"/>
      <c r="U501" s="15"/>
    </row>
    <row r="502" spans="1:21">
      <c r="A502" s="15"/>
      <c r="B502" s="15"/>
      <c r="C502" s="15"/>
      <c r="D502" s="15"/>
      <c r="E502" s="15"/>
      <c r="F502" s="15"/>
      <c r="G502" s="15"/>
      <c r="H502" s="15"/>
      <c r="I502" s="15"/>
      <c r="J502" s="15"/>
      <c r="K502" s="15"/>
      <c r="L502" s="15"/>
      <c r="M502" s="15"/>
      <c r="N502" s="15"/>
      <c r="O502" s="15"/>
      <c r="P502" s="15"/>
      <c r="Q502" s="15"/>
      <c r="R502" s="15"/>
      <c r="S502" s="15"/>
      <c r="T502" s="15"/>
      <c r="U502" s="15"/>
    </row>
    <row r="503" spans="1:21">
      <c r="A503" s="15"/>
      <c r="B503" s="15"/>
      <c r="C503" s="15"/>
      <c r="D503" s="15"/>
      <c r="E503" s="15"/>
      <c r="F503" s="15"/>
      <c r="G503" s="15"/>
      <c r="H503" s="15"/>
      <c r="I503" s="15"/>
      <c r="J503" s="15"/>
      <c r="K503" s="15"/>
      <c r="L503" s="15"/>
      <c r="M503" s="15"/>
      <c r="N503" s="15"/>
      <c r="O503" s="15"/>
      <c r="P503" s="15"/>
      <c r="Q503" s="15"/>
      <c r="R503" s="15"/>
      <c r="S503" s="15"/>
      <c r="T503" s="15"/>
      <c r="U503" s="15"/>
    </row>
    <row r="504" spans="1:21">
      <c r="A504" s="15"/>
      <c r="B504" s="15"/>
      <c r="C504" s="15"/>
      <c r="D504" s="15"/>
      <c r="E504" s="15"/>
      <c r="F504" s="15"/>
      <c r="G504" s="15"/>
      <c r="H504" s="15"/>
      <c r="I504" s="15"/>
      <c r="J504" s="15"/>
      <c r="K504" s="15"/>
      <c r="L504" s="15"/>
      <c r="M504" s="15"/>
      <c r="N504" s="15"/>
      <c r="O504" s="15"/>
      <c r="P504" s="15"/>
      <c r="Q504" s="15"/>
      <c r="R504" s="15"/>
      <c r="S504" s="15"/>
      <c r="T504" s="15"/>
      <c r="U504" s="15"/>
    </row>
    <row r="505" spans="1:21">
      <c r="A505" s="15"/>
      <c r="B505" s="15"/>
      <c r="C505" s="15"/>
      <c r="D505" s="15"/>
      <c r="E505" s="15"/>
      <c r="F505" s="15"/>
      <c r="G505" s="15"/>
      <c r="H505" s="15"/>
      <c r="I505" s="15"/>
      <c r="J505" s="15"/>
      <c r="K505" s="15"/>
      <c r="L505" s="15"/>
      <c r="M505" s="15"/>
      <c r="N505" s="15"/>
      <c r="O505" s="15"/>
      <c r="P505" s="15"/>
      <c r="Q505" s="15"/>
      <c r="R505" s="15"/>
      <c r="S505" s="15"/>
      <c r="T505" s="15"/>
      <c r="U505" s="15"/>
    </row>
    <row r="506" spans="1:21">
      <c r="A506" s="15"/>
      <c r="B506" s="15"/>
      <c r="C506" s="15"/>
      <c r="D506" s="15"/>
      <c r="E506" s="15"/>
      <c r="F506" s="15"/>
      <c r="G506" s="15"/>
      <c r="H506" s="15"/>
      <c r="I506" s="15"/>
      <c r="J506" s="15"/>
      <c r="K506" s="15"/>
      <c r="L506" s="15"/>
      <c r="M506" s="15"/>
      <c r="N506" s="15"/>
      <c r="O506" s="15"/>
      <c r="P506" s="15"/>
      <c r="Q506" s="15"/>
      <c r="R506" s="15"/>
      <c r="S506" s="15"/>
      <c r="T506" s="15"/>
      <c r="U506" s="15"/>
    </row>
    <row r="507" spans="1:21">
      <c r="A507" s="15"/>
      <c r="B507" s="15"/>
      <c r="C507" s="15"/>
      <c r="D507" s="15"/>
      <c r="E507" s="15"/>
      <c r="F507" s="15"/>
      <c r="G507" s="15"/>
      <c r="H507" s="15"/>
      <c r="I507" s="15"/>
      <c r="J507" s="15"/>
      <c r="K507" s="15"/>
      <c r="L507" s="15"/>
      <c r="M507" s="15"/>
      <c r="N507" s="15"/>
      <c r="O507" s="15"/>
      <c r="P507" s="15"/>
      <c r="Q507" s="15"/>
      <c r="R507" s="15"/>
      <c r="S507" s="15"/>
      <c r="T507" s="15"/>
      <c r="U507" s="15"/>
    </row>
    <row r="508" spans="1:21">
      <c r="A508" s="15"/>
      <c r="B508" s="15"/>
      <c r="C508" s="15"/>
      <c r="D508" s="15"/>
      <c r="E508" s="15"/>
      <c r="F508" s="15"/>
      <c r="G508" s="15"/>
      <c r="H508" s="15"/>
      <c r="I508" s="15"/>
      <c r="J508" s="15"/>
      <c r="K508" s="15"/>
      <c r="L508" s="15"/>
      <c r="M508" s="15"/>
      <c r="N508" s="15"/>
      <c r="O508" s="15"/>
      <c r="P508" s="15"/>
      <c r="Q508" s="15"/>
      <c r="R508" s="15"/>
      <c r="S508" s="15"/>
      <c r="T508" s="15"/>
      <c r="U508" s="15"/>
    </row>
    <row r="509" spans="1:21">
      <c r="A509" s="15"/>
      <c r="B509" s="15"/>
      <c r="C509" s="15"/>
      <c r="D509" s="15"/>
      <c r="E509" s="15"/>
      <c r="F509" s="15"/>
      <c r="G509" s="15"/>
      <c r="H509" s="15"/>
      <c r="I509" s="15"/>
      <c r="J509" s="15"/>
      <c r="K509" s="15"/>
      <c r="L509" s="15"/>
      <c r="M509" s="15"/>
      <c r="N509" s="15"/>
      <c r="O509" s="15"/>
      <c r="P509" s="15"/>
      <c r="Q509" s="15"/>
      <c r="R509" s="15"/>
      <c r="S509" s="15"/>
      <c r="T509" s="15"/>
      <c r="U509" s="15"/>
    </row>
    <row r="510" spans="1:21">
      <c r="A510" s="15"/>
      <c r="B510" s="15"/>
      <c r="C510" s="15"/>
      <c r="D510" s="15"/>
      <c r="E510" s="15"/>
      <c r="F510" s="15"/>
      <c r="G510" s="15"/>
      <c r="H510" s="15"/>
      <c r="I510" s="15"/>
      <c r="J510" s="15"/>
      <c r="K510" s="15"/>
      <c r="L510" s="15"/>
      <c r="M510" s="15"/>
      <c r="N510" s="15"/>
      <c r="O510" s="15"/>
      <c r="P510" s="15"/>
      <c r="Q510" s="15"/>
      <c r="R510" s="15"/>
      <c r="S510" s="15"/>
      <c r="T510" s="15"/>
      <c r="U510" s="15"/>
    </row>
    <row r="511" spans="1:21">
      <c r="A511" s="15"/>
      <c r="B511" s="15"/>
      <c r="C511" s="15"/>
      <c r="D511" s="15"/>
      <c r="E511" s="15"/>
      <c r="F511" s="15"/>
      <c r="G511" s="15"/>
      <c r="H511" s="15"/>
      <c r="I511" s="15"/>
      <c r="J511" s="15"/>
      <c r="K511" s="15"/>
      <c r="L511" s="15"/>
      <c r="M511" s="15"/>
      <c r="N511" s="15"/>
      <c r="O511" s="15"/>
      <c r="P511" s="15"/>
      <c r="Q511" s="15"/>
      <c r="R511" s="15"/>
      <c r="S511" s="15"/>
      <c r="T511" s="15"/>
      <c r="U511" s="15"/>
    </row>
    <row r="512" spans="1:21">
      <c r="A512" s="15"/>
      <c r="B512" s="15"/>
      <c r="C512" s="15"/>
      <c r="D512" s="15"/>
      <c r="E512" s="15"/>
      <c r="F512" s="15"/>
      <c r="G512" s="15"/>
      <c r="H512" s="15"/>
      <c r="I512" s="15"/>
      <c r="J512" s="15"/>
      <c r="K512" s="15"/>
      <c r="L512" s="15"/>
      <c r="M512" s="15"/>
      <c r="N512" s="15"/>
      <c r="O512" s="15"/>
      <c r="P512" s="15"/>
      <c r="Q512" s="15"/>
      <c r="R512" s="15"/>
      <c r="S512" s="15"/>
      <c r="T512" s="15"/>
      <c r="U512" s="15"/>
    </row>
    <row r="513" spans="1:21">
      <c r="A513" s="15"/>
      <c r="B513" s="15"/>
      <c r="C513" s="15"/>
      <c r="D513" s="15"/>
      <c r="E513" s="15"/>
      <c r="F513" s="15"/>
      <c r="G513" s="15"/>
      <c r="H513" s="15"/>
      <c r="I513" s="15"/>
      <c r="J513" s="15"/>
      <c r="K513" s="15"/>
      <c r="L513" s="15"/>
      <c r="M513" s="15"/>
      <c r="N513" s="15"/>
      <c r="O513" s="15"/>
      <c r="P513" s="15"/>
      <c r="Q513" s="15"/>
      <c r="R513" s="15"/>
      <c r="S513" s="15"/>
      <c r="T513" s="15"/>
      <c r="U513" s="15"/>
    </row>
    <row r="514" spans="1:21">
      <c r="A514" s="15"/>
      <c r="B514" s="15"/>
      <c r="C514" s="15"/>
      <c r="D514" s="15"/>
      <c r="E514" s="15"/>
      <c r="F514" s="15"/>
      <c r="G514" s="15"/>
      <c r="H514" s="15"/>
      <c r="I514" s="15"/>
      <c r="J514" s="15"/>
      <c r="K514" s="15"/>
      <c r="L514" s="15"/>
      <c r="M514" s="15"/>
      <c r="N514" s="15"/>
      <c r="O514" s="15"/>
      <c r="P514" s="15"/>
      <c r="Q514" s="15"/>
      <c r="R514" s="15"/>
      <c r="S514" s="15"/>
      <c r="T514" s="15"/>
      <c r="U514" s="15"/>
    </row>
    <row r="515" spans="1:21">
      <c r="A515" s="15"/>
      <c r="B515" s="15"/>
      <c r="C515" s="15"/>
      <c r="D515" s="15"/>
      <c r="E515" s="15"/>
      <c r="F515" s="15"/>
      <c r="G515" s="15"/>
      <c r="H515" s="15"/>
      <c r="I515" s="15"/>
      <c r="J515" s="15"/>
      <c r="K515" s="15"/>
      <c r="L515" s="15"/>
      <c r="M515" s="15"/>
      <c r="N515" s="15"/>
      <c r="O515" s="15"/>
      <c r="P515" s="15"/>
      <c r="Q515" s="15"/>
      <c r="R515" s="15"/>
      <c r="S515" s="15"/>
      <c r="T515" s="15"/>
      <c r="U515" s="15"/>
    </row>
    <row r="516" spans="1:21">
      <c r="A516" s="15"/>
      <c r="B516" s="15"/>
      <c r="C516" s="15"/>
      <c r="D516" s="15"/>
      <c r="E516" s="15"/>
      <c r="F516" s="15"/>
      <c r="G516" s="15"/>
      <c r="H516" s="15"/>
      <c r="I516" s="15"/>
      <c r="J516" s="15"/>
      <c r="K516" s="15"/>
      <c r="L516" s="15"/>
      <c r="M516" s="15"/>
      <c r="N516" s="15"/>
      <c r="O516" s="15"/>
      <c r="P516" s="15"/>
      <c r="Q516" s="15"/>
      <c r="R516" s="15"/>
      <c r="S516" s="15"/>
      <c r="T516" s="15"/>
      <c r="U516" s="15"/>
    </row>
    <row r="517" spans="1:21">
      <c r="A517" s="15"/>
      <c r="B517" s="15"/>
      <c r="C517" s="15"/>
      <c r="D517" s="15"/>
      <c r="E517" s="15"/>
      <c r="F517" s="15"/>
      <c r="G517" s="15"/>
      <c r="H517" s="15"/>
      <c r="I517" s="15"/>
      <c r="J517" s="15"/>
      <c r="K517" s="15"/>
      <c r="L517" s="15"/>
      <c r="M517" s="15"/>
      <c r="N517" s="15"/>
      <c r="O517" s="15"/>
      <c r="P517" s="15"/>
      <c r="Q517" s="15"/>
      <c r="R517" s="15"/>
      <c r="S517" s="15"/>
      <c r="T517" s="15"/>
      <c r="U517" s="15"/>
    </row>
    <row r="518" spans="1:21">
      <c r="A518" s="15"/>
      <c r="B518" s="15"/>
      <c r="C518" s="15"/>
      <c r="D518" s="15"/>
      <c r="E518" s="15"/>
      <c r="F518" s="15"/>
      <c r="G518" s="15"/>
      <c r="H518" s="15"/>
      <c r="I518" s="15"/>
      <c r="J518" s="15"/>
      <c r="K518" s="15"/>
      <c r="L518" s="15"/>
      <c r="M518" s="15"/>
      <c r="N518" s="15"/>
      <c r="O518" s="15"/>
      <c r="P518" s="15"/>
      <c r="Q518" s="15"/>
      <c r="R518" s="15"/>
      <c r="S518" s="15"/>
      <c r="T518" s="15"/>
      <c r="U518" s="15"/>
    </row>
    <row r="519" spans="1:21">
      <c r="A519" s="15"/>
      <c r="B519" s="15"/>
      <c r="C519" s="15"/>
      <c r="D519" s="15"/>
      <c r="E519" s="15"/>
      <c r="F519" s="15"/>
      <c r="G519" s="15"/>
      <c r="H519" s="15"/>
      <c r="I519" s="15"/>
      <c r="J519" s="15"/>
      <c r="K519" s="15"/>
      <c r="L519" s="15"/>
      <c r="M519" s="15"/>
      <c r="N519" s="15"/>
      <c r="O519" s="15"/>
      <c r="P519" s="15"/>
      <c r="Q519" s="15"/>
      <c r="R519" s="15"/>
      <c r="S519" s="15"/>
      <c r="T519" s="15"/>
      <c r="U519" s="15"/>
    </row>
    <row r="520" spans="1:21">
      <c r="A520" s="15"/>
      <c r="B520" s="15"/>
      <c r="C520" s="15"/>
      <c r="D520" s="15"/>
      <c r="E520" s="15"/>
      <c r="F520" s="15"/>
      <c r="G520" s="15"/>
      <c r="H520" s="15"/>
      <c r="I520" s="15"/>
      <c r="J520" s="15"/>
      <c r="K520" s="15"/>
      <c r="L520" s="15"/>
      <c r="M520" s="15"/>
      <c r="N520" s="15"/>
      <c r="O520" s="15"/>
      <c r="P520" s="15"/>
      <c r="Q520" s="15"/>
      <c r="R520" s="15"/>
      <c r="S520" s="15"/>
      <c r="T520" s="15"/>
      <c r="U520" s="15"/>
    </row>
    <row r="521" spans="1:21">
      <c r="A521" s="15"/>
      <c r="B521" s="15"/>
      <c r="C521" s="15"/>
      <c r="D521" s="15"/>
      <c r="E521" s="15"/>
      <c r="F521" s="15"/>
      <c r="G521" s="15"/>
      <c r="H521" s="15"/>
      <c r="I521" s="15"/>
      <c r="J521" s="15"/>
      <c r="K521" s="15"/>
      <c r="L521" s="15"/>
      <c r="M521" s="15"/>
      <c r="N521" s="15"/>
      <c r="O521" s="15"/>
      <c r="P521" s="15"/>
      <c r="Q521" s="15"/>
      <c r="R521" s="15"/>
      <c r="S521" s="15"/>
      <c r="T521" s="15"/>
      <c r="U521" s="15"/>
    </row>
    <row r="522" spans="1:21">
      <c r="A522" s="15"/>
      <c r="B522" s="15"/>
      <c r="C522" s="15"/>
      <c r="D522" s="15"/>
      <c r="E522" s="15"/>
      <c r="F522" s="15"/>
      <c r="G522" s="15"/>
      <c r="H522" s="15"/>
      <c r="I522" s="15"/>
      <c r="J522" s="15"/>
      <c r="K522" s="15"/>
      <c r="L522" s="15"/>
      <c r="M522" s="15"/>
      <c r="N522" s="15"/>
      <c r="O522" s="15"/>
      <c r="P522" s="15"/>
      <c r="Q522" s="15"/>
      <c r="R522" s="15"/>
      <c r="S522" s="15"/>
      <c r="T522" s="15"/>
      <c r="U522" s="15"/>
    </row>
    <row r="523" spans="1:21">
      <c r="A523" s="15"/>
      <c r="B523" s="15"/>
      <c r="C523" s="15"/>
      <c r="D523" s="15"/>
      <c r="E523" s="15"/>
      <c r="F523" s="15"/>
      <c r="G523" s="15"/>
      <c r="H523" s="15"/>
      <c r="I523" s="15"/>
      <c r="J523" s="15"/>
      <c r="K523" s="15"/>
      <c r="L523" s="15"/>
      <c r="M523" s="15"/>
      <c r="N523" s="15"/>
      <c r="O523" s="15"/>
      <c r="P523" s="15"/>
      <c r="Q523" s="15"/>
      <c r="R523" s="15"/>
      <c r="S523" s="15"/>
      <c r="T523" s="15"/>
      <c r="U523" s="15"/>
    </row>
    <row r="524" spans="1:21">
      <c r="A524" s="15"/>
      <c r="B524" s="15"/>
      <c r="C524" s="15"/>
      <c r="D524" s="15"/>
      <c r="E524" s="15"/>
      <c r="F524" s="15"/>
      <c r="G524" s="15"/>
      <c r="H524" s="15"/>
      <c r="I524" s="15"/>
      <c r="J524" s="15"/>
      <c r="K524" s="15"/>
      <c r="L524" s="15"/>
      <c r="M524" s="15"/>
      <c r="N524" s="15"/>
      <c r="O524" s="15"/>
      <c r="P524" s="15"/>
      <c r="Q524" s="15"/>
      <c r="R524" s="15"/>
      <c r="S524" s="15"/>
      <c r="T524" s="15"/>
      <c r="U524" s="15"/>
    </row>
    <row r="525" spans="1:21">
      <c r="A525" s="15"/>
      <c r="B525" s="15"/>
      <c r="C525" s="15"/>
      <c r="D525" s="15"/>
      <c r="E525" s="15"/>
      <c r="F525" s="15"/>
      <c r="G525" s="15"/>
      <c r="H525" s="15"/>
      <c r="I525" s="15"/>
      <c r="J525" s="15"/>
      <c r="K525" s="15"/>
      <c r="L525" s="15"/>
      <c r="M525" s="15"/>
      <c r="N525" s="15"/>
      <c r="O525" s="15"/>
      <c r="P525" s="15"/>
      <c r="Q525" s="15"/>
      <c r="R525" s="15"/>
      <c r="S525" s="15"/>
      <c r="T525" s="15"/>
      <c r="U525" s="15"/>
    </row>
    <row r="526" spans="1:21">
      <c r="A526" s="15"/>
      <c r="B526" s="15"/>
      <c r="C526" s="15"/>
      <c r="D526" s="15"/>
      <c r="E526" s="15"/>
      <c r="F526" s="15"/>
      <c r="G526" s="15"/>
      <c r="H526" s="15"/>
      <c r="I526" s="15"/>
      <c r="J526" s="15"/>
      <c r="K526" s="15"/>
      <c r="L526" s="15"/>
      <c r="M526" s="15"/>
      <c r="N526" s="15"/>
      <c r="O526" s="15"/>
      <c r="P526" s="15"/>
      <c r="Q526" s="15"/>
      <c r="R526" s="15"/>
      <c r="S526" s="15"/>
      <c r="T526" s="15"/>
      <c r="U526" s="15"/>
    </row>
    <row r="527" spans="1:21">
      <c r="A527" s="15"/>
      <c r="B527" s="15"/>
      <c r="C527" s="15"/>
      <c r="D527" s="15"/>
      <c r="E527" s="15"/>
      <c r="F527" s="15"/>
      <c r="G527" s="15"/>
      <c r="H527" s="15"/>
      <c r="I527" s="15"/>
      <c r="J527" s="15"/>
      <c r="K527" s="15"/>
      <c r="L527" s="15"/>
      <c r="M527" s="15"/>
      <c r="N527" s="15"/>
      <c r="O527" s="15"/>
      <c r="P527" s="15"/>
      <c r="Q527" s="15"/>
      <c r="R527" s="15"/>
      <c r="S527" s="15"/>
      <c r="T527" s="15"/>
      <c r="U527" s="15"/>
    </row>
    <row r="528" spans="1:21">
      <c r="A528" s="15"/>
      <c r="B528" s="15"/>
      <c r="C528" s="15"/>
      <c r="D528" s="15"/>
      <c r="E528" s="15"/>
      <c r="F528" s="15"/>
      <c r="G528" s="15"/>
      <c r="H528" s="15"/>
      <c r="I528" s="15"/>
      <c r="J528" s="15"/>
      <c r="K528" s="15"/>
      <c r="L528" s="15"/>
      <c r="M528" s="15"/>
      <c r="N528" s="15"/>
      <c r="O528" s="15"/>
      <c r="P528" s="15"/>
      <c r="Q528" s="15"/>
      <c r="R528" s="15"/>
      <c r="S528" s="15"/>
      <c r="T528" s="15"/>
      <c r="U528" s="15"/>
    </row>
    <row r="529" spans="1:21">
      <c r="A529" s="15"/>
      <c r="B529" s="15"/>
      <c r="C529" s="15"/>
      <c r="D529" s="15"/>
      <c r="E529" s="15"/>
      <c r="F529" s="15"/>
      <c r="G529" s="15"/>
      <c r="H529" s="15"/>
      <c r="I529" s="15"/>
      <c r="J529" s="15"/>
      <c r="K529" s="15"/>
      <c r="L529" s="15"/>
      <c r="M529" s="15"/>
      <c r="N529" s="15"/>
      <c r="O529" s="15"/>
      <c r="P529" s="15"/>
      <c r="Q529" s="15"/>
      <c r="R529" s="15"/>
      <c r="S529" s="15"/>
      <c r="T529" s="15"/>
      <c r="U529" s="15"/>
    </row>
    <row r="530" spans="1:21">
      <c r="A530" s="15"/>
      <c r="B530" s="15"/>
      <c r="C530" s="15"/>
      <c r="D530" s="15"/>
      <c r="E530" s="15"/>
      <c r="F530" s="15"/>
      <c r="G530" s="15"/>
      <c r="H530" s="15"/>
      <c r="I530" s="15"/>
      <c r="J530" s="15"/>
      <c r="K530" s="15"/>
      <c r="L530" s="15"/>
      <c r="M530" s="15"/>
      <c r="N530" s="15"/>
      <c r="O530" s="15"/>
      <c r="P530" s="15"/>
      <c r="Q530" s="15"/>
      <c r="R530" s="15"/>
      <c r="S530" s="15"/>
      <c r="T530" s="15"/>
      <c r="U530" s="15"/>
    </row>
    <row r="531" spans="1:21">
      <c r="A531" s="15"/>
      <c r="B531" s="15"/>
      <c r="C531" s="15"/>
      <c r="D531" s="15"/>
      <c r="E531" s="15"/>
      <c r="F531" s="15"/>
      <c r="G531" s="15"/>
      <c r="H531" s="15"/>
      <c r="I531" s="15"/>
      <c r="J531" s="15"/>
      <c r="K531" s="15"/>
      <c r="L531" s="15"/>
      <c r="M531" s="15"/>
      <c r="N531" s="15"/>
      <c r="O531" s="15"/>
      <c r="P531" s="15"/>
      <c r="Q531" s="15"/>
      <c r="R531" s="15"/>
      <c r="S531" s="15"/>
      <c r="T531" s="15"/>
      <c r="U531" s="15"/>
    </row>
    <row r="532" spans="1:21">
      <c r="A532" s="15"/>
      <c r="B532" s="15"/>
      <c r="C532" s="15"/>
      <c r="D532" s="15"/>
      <c r="E532" s="15"/>
      <c r="F532" s="15"/>
      <c r="G532" s="15"/>
      <c r="H532" s="15"/>
      <c r="I532" s="15"/>
      <c r="J532" s="15"/>
      <c r="K532" s="15"/>
      <c r="L532" s="15"/>
      <c r="M532" s="15"/>
      <c r="N532" s="15"/>
      <c r="O532" s="15"/>
      <c r="P532" s="15"/>
      <c r="Q532" s="15"/>
      <c r="R532" s="15"/>
      <c r="S532" s="15"/>
      <c r="T532" s="15"/>
      <c r="U532" s="15"/>
    </row>
    <row r="533" spans="1:21">
      <c r="A533" s="15"/>
      <c r="B533" s="15"/>
      <c r="C533" s="15"/>
      <c r="D533" s="15"/>
      <c r="E533" s="15"/>
      <c r="F533" s="15"/>
      <c r="G533" s="15"/>
      <c r="H533" s="15"/>
      <c r="I533" s="15"/>
      <c r="J533" s="15"/>
      <c r="K533" s="15"/>
      <c r="L533" s="15"/>
      <c r="M533" s="15"/>
      <c r="N533" s="15"/>
      <c r="O533" s="15"/>
      <c r="P533" s="15"/>
      <c r="Q533" s="15"/>
      <c r="R533" s="15"/>
      <c r="S533" s="15"/>
      <c r="T533" s="15"/>
      <c r="U533" s="15"/>
    </row>
    <row r="534" spans="1:21">
      <c r="A534" s="15"/>
      <c r="B534" s="15"/>
      <c r="C534" s="15"/>
      <c r="D534" s="15"/>
      <c r="E534" s="15"/>
      <c r="F534" s="15"/>
      <c r="G534" s="15"/>
      <c r="H534" s="15"/>
      <c r="I534" s="15"/>
      <c r="J534" s="15"/>
      <c r="K534" s="15"/>
      <c r="L534" s="15"/>
      <c r="M534" s="15"/>
      <c r="N534" s="15"/>
      <c r="O534" s="15"/>
      <c r="P534" s="15"/>
      <c r="Q534" s="15"/>
      <c r="R534" s="15"/>
      <c r="S534" s="15"/>
      <c r="T534" s="15"/>
      <c r="U534" s="15"/>
    </row>
    <row r="535" spans="1:21">
      <c r="A535" s="15"/>
      <c r="B535" s="15"/>
      <c r="C535" s="15"/>
      <c r="D535" s="15"/>
      <c r="E535" s="15"/>
      <c r="F535" s="15"/>
      <c r="G535" s="15"/>
      <c r="H535" s="15"/>
      <c r="I535" s="15"/>
      <c r="J535" s="15"/>
      <c r="K535" s="15"/>
      <c r="L535" s="15"/>
      <c r="M535" s="15"/>
      <c r="N535" s="15"/>
      <c r="O535" s="15"/>
      <c r="P535" s="15"/>
      <c r="Q535" s="15"/>
      <c r="R535" s="15"/>
      <c r="S535" s="15"/>
      <c r="T535" s="15"/>
      <c r="U535" s="15"/>
    </row>
    <row r="536" spans="1:21">
      <c r="A536" s="15"/>
      <c r="B536" s="15"/>
      <c r="C536" s="15"/>
      <c r="D536" s="15"/>
      <c r="E536" s="15"/>
      <c r="F536" s="15"/>
      <c r="G536" s="15"/>
      <c r="H536" s="15"/>
      <c r="I536" s="15"/>
      <c r="J536" s="15"/>
      <c r="K536" s="15"/>
      <c r="L536" s="15"/>
      <c r="M536" s="15"/>
      <c r="N536" s="15"/>
      <c r="O536" s="15"/>
      <c r="P536" s="15"/>
      <c r="Q536" s="15"/>
      <c r="R536" s="15"/>
      <c r="S536" s="15"/>
      <c r="T536" s="15"/>
      <c r="U536" s="15"/>
    </row>
    <row r="537" spans="1:21">
      <c r="A537" s="15"/>
      <c r="B537" s="15"/>
      <c r="C537" s="15"/>
      <c r="D537" s="15"/>
      <c r="E537" s="15"/>
      <c r="F537" s="15"/>
      <c r="G537" s="15"/>
      <c r="H537" s="15"/>
      <c r="I537" s="15"/>
      <c r="J537" s="15"/>
      <c r="K537" s="15"/>
      <c r="L537" s="15"/>
      <c r="M537" s="15"/>
      <c r="N537" s="15"/>
      <c r="O537" s="15"/>
      <c r="P537" s="15"/>
      <c r="Q537" s="15"/>
      <c r="R537" s="15"/>
      <c r="S537" s="15"/>
      <c r="T537" s="15"/>
      <c r="U537" s="15"/>
    </row>
    <row r="538" spans="1:21">
      <c r="A538" s="15"/>
      <c r="B538" s="15"/>
      <c r="C538" s="15"/>
      <c r="D538" s="15"/>
      <c r="E538" s="15"/>
      <c r="F538" s="15"/>
      <c r="G538" s="15"/>
      <c r="H538" s="15"/>
      <c r="I538" s="15"/>
      <c r="J538" s="15"/>
      <c r="K538" s="15"/>
      <c r="L538" s="15"/>
      <c r="M538" s="15"/>
      <c r="N538" s="15"/>
      <c r="O538" s="15"/>
      <c r="P538" s="15"/>
      <c r="Q538" s="15"/>
      <c r="R538" s="15"/>
      <c r="S538" s="15"/>
      <c r="T538" s="15"/>
      <c r="U538" s="15"/>
    </row>
    <row r="539" spans="1:21">
      <c r="A539" s="15"/>
      <c r="B539" s="15"/>
      <c r="C539" s="15"/>
      <c r="D539" s="15"/>
      <c r="E539" s="15"/>
      <c r="F539" s="15"/>
      <c r="G539" s="15"/>
      <c r="H539" s="15"/>
      <c r="I539" s="15"/>
      <c r="J539" s="15"/>
      <c r="K539" s="15"/>
      <c r="L539" s="15"/>
      <c r="M539" s="15"/>
      <c r="N539" s="15"/>
      <c r="O539" s="15"/>
      <c r="P539" s="15"/>
      <c r="Q539" s="15"/>
      <c r="R539" s="15"/>
      <c r="S539" s="15"/>
      <c r="T539" s="15"/>
      <c r="U539" s="15"/>
    </row>
    <row r="540" spans="1:21">
      <c r="A540" s="15"/>
      <c r="B540" s="15"/>
      <c r="C540" s="15"/>
      <c r="D540" s="15"/>
      <c r="E540" s="15"/>
      <c r="F540" s="15"/>
      <c r="G540" s="15"/>
      <c r="H540" s="15"/>
      <c r="I540" s="15"/>
      <c r="J540" s="15"/>
      <c r="K540" s="15"/>
      <c r="L540" s="15"/>
      <c r="M540" s="15"/>
      <c r="N540" s="15"/>
      <c r="O540" s="15"/>
      <c r="P540" s="15"/>
      <c r="Q540" s="15"/>
      <c r="R540" s="15"/>
      <c r="S540" s="15"/>
      <c r="T540" s="15"/>
      <c r="U540" s="15"/>
    </row>
    <row r="541" spans="1:21">
      <c r="A541" s="15"/>
      <c r="B541" s="15"/>
      <c r="C541" s="15"/>
      <c r="D541" s="15"/>
      <c r="E541" s="15"/>
      <c r="F541" s="15"/>
      <c r="G541" s="15"/>
      <c r="H541" s="15"/>
      <c r="I541" s="15"/>
      <c r="J541" s="15"/>
      <c r="K541" s="15"/>
      <c r="L541" s="15"/>
      <c r="M541" s="15"/>
      <c r="N541" s="15"/>
      <c r="O541" s="15"/>
      <c r="P541" s="15"/>
      <c r="Q541" s="15"/>
      <c r="R541" s="15"/>
      <c r="S541" s="15"/>
      <c r="T541" s="15"/>
      <c r="U541" s="15"/>
    </row>
    <row r="542" spans="1:21">
      <c r="A542" s="15"/>
      <c r="B542" s="15"/>
      <c r="C542" s="15"/>
      <c r="D542" s="15"/>
      <c r="E542" s="15"/>
      <c r="F542" s="15"/>
      <c r="G542" s="15"/>
      <c r="H542" s="15"/>
      <c r="I542" s="15"/>
      <c r="J542" s="15"/>
      <c r="K542" s="15"/>
      <c r="L542" s="15"/>
      <c r="M542" s="15"/>
      <c r="N542" s="15"/>
      <c r="O542" s="15"/>
      <c r="P542" s="15"/>
      <c r="Q542" s="15"/>
      <c r="R542" s="15"/>
      <c r="S542" s="15"/>
      <c r="T542" s="15"/>
      <c r="U542" s="15"/>
    </row>
    <row r="543" spans="1:21">
      <c r="A543" s="15"/>
      <c r="B543" s="15"/>
      <c r="C543" s="15"/>
      <c r="D543" s="15"/>
      <c r="E543" s="15"/>
      <c r="F543" s="15"/>
      <c r="G543" s="15"/>
      <c r="H543" s="15"/>
      <c r="I543" s="15"/>
      <c r="J543" s="15"/>
      <c r="K543" s="15"/>
      <c r="L543" s="15"/>
      <c r="M543" s="15"/>
      <c r="N543" s="15"/>
      <c r="O543" s="15"/>
      <c r="P543" s="15"/>
      <c r="Q543" s="15"/>
      <c r="R543" s="15"/>
      <c r="S543" s="15"/>
      <c r="T543" s="15"/>
      <c r="U543" s="15"/>
    </row>
    <row r="544" spans="1:21">
      <c r="A544" s="15"/>
      <c r="B544" s="15"/>
      <c r="C544" s="15"/>
      <c r="D544" s="15"/>
      <c r="E544" s="15"/>
      <c r="F544" s="15"/>
      <c r="G544" s="15"/>
      <c r="H544" s="15"/>
      <c r="I544" s="15"/>
      <c r="J544" s="15"/>
      <c r="K544" s="15"/>
      <c r="L544" s="15"/>
      <c r="M544" s="15"/>
      <c r="N544" s="15"/>
      <c r="O544" s="15"/>
      <c r="P544" s="15"/>
      <c r="Q544" s="15"/>
      <c r="R544" s="15"/>
      <c r="S544" s="15"/>
      <c r="T544" s="15"/>
      <c r="U544" s="15"/>
    </row>
    <row r="545" spans="1:21">
      <c r="A545" s="15"/>
      <c r="B545" s="15"/>
      <c r="C545" s="15"/>
      <c r="D545" s="15"/>
      <c r="E545" s="15"/>
      <c r="F545" s="15"/>
      <c r="G545" s="15"/>
      <c r="H545" s="15"/>
      <c r="I545" s="15"/>
      <c r="J545" s="15"/>
      <c r="K545" s="15"/>
      <c r="L545" s="15"/>
      <c r="M545" s="15"/>
      <c r="N545" s="15"/>
      <c r="O545" s="15"/>
      <c r="P545" s="15"/>
      <c r="Q545" s="15"/>
      <c r="R545" s="15"/>
      <c r="S545" s="15"/>
      <c r="T545" s="15"/>
      <c r="U545" s="15"/>
    </row>
    <row r="546" spans="1:21">
      <c r="A546" s="15"/>
      <c r="B546" s="15"/>
      <c r="C546" s="15"/>
      <c r="D546" s="15"/>
      <c r="E546" s="15"/>
      <c r="F546" s="15"/>
      <c r="G546" s="15"/>
      <c r="H546" s="15"/>
      <c r="I546" s="15"/>
      <c r="J546" s="15"/>
      <c r="K546" s="15"/>
      <c r="L546" s="15"/>
      <c r="M546" s="15"/>
      <c r="N546" s="15"/>
      <c r="O546" s="15"/>
      <c r="P546" s="15"/>
      <c r="Q546" s="15"/>
      <c r="R546" s="15"/>
      <c r="S546" s="15"/>
      <c r="T546" s="15"/>
      <c r="U546" s="15"/>
    </row>
    <row r="547" spans="1:21">
      <c r="A547" s="15"/>
      <c r="B547" s="15"/>
      <c r="C547" s="15"/>
      <c r="D547" s="15"/>
      <c r="E547" s="15"/>
      <c r="F547" s="15"/>
      <c r="G547" s="15"/>
      <c r="H547" s="15"/>
      <c r="I547" s="15"/>
      <c r="J547" s="15"/>
      <c r="K547" s="15"/>
      <c r="L547" s="15"/>
      <c r="M547" s="15"/>
      <c r="N547" s="15"/>
      <c r="O547" s="15"/>
      <c r="P547" s="15"/>
      <c r="Q547" s="15"/>
      <c r="R547" s="15"/>
      <c r="S547" s="15"/>
      <c r="T547" s="15"/>
      <c r="U547" s="15"/>
    </row>
    <row r="548" spans="1:21">
      <c r="A548" s="15"/>
      <c r="B548" s="15"/>
      <c r="C548" s="15"/>
      <c r="D548" s="15"/>
      <c r="E548" s="15"/>
      <c r="F548" s="15"/>
      <c r="G548" s="15"/>
      <c r="H548" s="15"/>
      <c r="I548" s="15"/>
      <c r="J548" s="15"/>
      <c r="K548" s="15"/>
      <c r="L548" s="15"/>
      <c r="M548" s="15"/>
      <c r="N548" s="15"/>
      <c r="O548" s="15"/>
      <c r="P548" s="15"/>
      <c r="Q548" s="15"/>
      <c r="R548" s="15"/>
      <c r="S548" s="15"/>
      <c r="T548" s="15"/>
      <c r="U548" s="15"/>
    </row>
    <row r="549" spans="1:21">
      <c r="A549" s="15"/>
      <c r="B549" s="15"/>
      <c r="C549" s="15"/>
      <c r="D549" s="15"/>
      <c r="E549" s="15"/>
      <c r="F549" s="15"/>
      <c r="G549" s="15"/>
      <c r="H549" s="15"/>
      <c r="I549" s="15"/>
      <c r="J549" s="15"/>
      <c r="K549" s="15"/>
      <c r="L549" s="15"/>
      <c r="M549" s="15"/>
      <c r="N549" s="15"/>
      <c r="O549" s="15"/>
      <c r="P549" s="15"/>
      <c r="Q549" s="15"/>
      <c r="R549" s="15"/>
      <c r="S549" s="15"/>
      <c r="T549" s="15"/>
      <c r="U549" s="15"/>
    </row>
    <row r="550" spans="1:21">
      <c r="A550" s="15"/>
      <c r="B550" s="15"/>
      <c r="C550" s="15"/>
      <c r="D550" s="15"/>
      <c r="E550" s="15"/>
      <c r="F550" s="15"/>
      <c r="G550" s="15"/>
      <c r="H550" s="15"/>
      <c r="I550" s="15"/>
      <c r="J550" s="15"/>
      <c r="K550" s="15"/>
      <c r="L550" s="15"/>
      <c r="M550" s="15"/>
      <c r="N550" s="15"/>
      <c r="O550" s="15"/>
      <c r="P550" s="15"/>
      <c r="Q550" s="15"/>
      <c r="R550" s="15"/>
      <c r="S550" s="15"/>
      <c r="T550" s="15"/>
      <c r="U550" s="15"/>
    </row>
    <row r="551" spans="1:21">
      <c r="A551" s="15"/>
      <c r="B551" s="15"/>
      <c r="C551" s="15"/>
      <c r="D551" s="15"/>
      <c r="E551" s="15"/>
      <c r="F551" s="15"/>
      <c r="G551" s="15"/>
      <c r="H551" s="15"/>
      <c r="I551" s="15"/>
      <c r="J551" s="15"/>
      <c r="K551" s="15"/>
      <c r="L551" s="15"/>
      <c r="M551" s="15"/>
      <c r="N551" s="15"/>
      <c r="O551" s="15"/>
      <c r="P551" s="15"/>
      <c r="Q551" s="15"/>
      <c r="R551" s="15"/>
      <c r="S551" s="15"/>
      <c r="T551" s="15"/>
      <c r="U551" s="15"/>
    </row>
    <row r="552" spans="1:21">
      <c r="A552" s="15"/>
      <c r="B552" s="15"/>
      <c r="C552" s="15"/>
      <c r="D552" s="15"/>
      <c r="E552" s="15"/>
      <c r="F552" s="15"/>
      <c r="G552" s="15"/>
      <c r="H552" s="15"/>
      <c r="I552" s="15"/>
      <c r="J552" s="15"/>
      <c r="K552" s="15"/>
      <c r="L552" s="15"/>
      <c r="M552" s="15"/>
      <c r="N552" s="15"/>
      <c r="O552" s="15"/>
      <c r="P552" s="15"/>
      <c r="Q552" s="15"/>
      <c r="R552" s="15"/>
      <c r="S552" s="15"/>
      <c r="T552" s="15"/>
      <c r="U552" s="15"/>
    </row>
    <row r="553" spans="1:21">
      <c r="A553" s="15"/>
      <c r="B553" s="15"/>
      <c r="C553" s="15"/>
      <c r="D553" s="15"/>
      <c r="E553" s="15"/>
      <c r="F553" s="15"/>
      <c r="G553" s="15"/>
      <c r="H553" s="15"/>
      <c r="I553" s="15"/>
      <c r="J553" s="15"/>
      <c r="K553" s="15"/>
      <c r="L553" s="15"/>
      <c r="M553" s="15"/>
      <c r="N553" s="15"/>
      <c r="O553" s="15"/>
      <c r="P553" s="15"/>
      <c r="Q553" s="15"/>
      <c r="R553" s="15"/>
      <c r="S553" s="15"/>
      <c r="T553" s="15"/>
      <c r="U553" s="15"/>
    </row>
    <row r="554" spans="1:21">
      <c r="A554" s="15"/>
      <c r="B554" s="15"/>
      <c r="C554" s="15"/>
      <c r="D554" s="15"/>
      <c r="E554" s="15"/>
      <c r="F554" s="15"/>
      <c r="G554" s="15"/>
      <c r="H554" s="15"/>
      <c r="I554" s="15"/>
      <c r="J554" s="15"/>
      <c r="K554" s="15"/>
      <c r="L554" s="15"/>
      <c r="M554" s="15"/>
      <c r="N554" s="15"/>
      <c r="O554" s="15"/>
      <c r="P554" s="15"/>
      <c r="Q554" s="15"/>
      <c r="R554" s="15"/>
      <c r="S554" s="15"/>
      <c r="T554" s="15"/>
      <c r="U554" s="15"/>
    </row>
    <row r="555" spans="1:21">
      <c r="A555" s="15"/>
      <c r="B555" s="15"/>
      <c r="C555" s="15"/>
      <c r="D555" s="15"/>
      <c r="E555" s="15"/>
      <c r="F555" s="15"/>
      <c r="G555" s="15"/>
      <c r="H555" s="15"/>
      <c r="I555" s="15"/>
      <c r="J555" s="15"/>
      <c r="K555" s="15"/>
      <c r="L555" s="15"/>
      <c r="M555" s="15"/>
      <c r="N555" s="15"/>
      <c r="O555" s="15"/>
      <c r="P555" s="15"/>
      <c r="Q555" s="15"/>
      <c r="R555" s="15"/>
      <c r="S555" s="15"/>
      <c r="T555" s="15"/>
      <c r="U555" s="15"/>
    </row>
    <row r="556" spans="1:21">
      <c r="A556" s="15"/>
      <c r="B556" s="15"/>
      <c r="C556" s="15"/>
      <c r="D556" s="15"/>
      <c r="E556" s="15"/>
      <c r="F556" s="15"/>
      <c r="G556" s="15"/>
      <c r="H556" s="15"/>
      <c r="I556" s="15"/>
      <c r="J556" s="15"/>
      <c r="K556" s="15"/>
      <c r="L556" s="15"/>
      <c r="M556" s="15"/>
      <c r="N556" s="15"/>
      <c r="O556" s="15"/>
      <c r="P556" s="15"/>
      <c r="Q556" s="15"/>
      <c r="R556" s="15"/>
      <c r="S556" s="15"/>
      <c r="T556" s="15"/>
      <c r="U556" s="15"/>
    </row>
    <row r="557" spans="1:21">
      <c r="A557" s="15"/>
      <c r="B557" s="15"/>
      <c r="C557" s="15"/>
      <c r="D557" s="15"/>
      <c r="E557" s="15"/>
      <c r="F557" s="15"/>
      <c r="G557" s="15"/>
      <c r="H557" s="15"/>
      <c r="I557" s="15"/>
      <c r="J557" s="15"/>
      <c r="K557" s="15"/>
      <c r="L557" s="15"/>
      <c r="M557" s="15"/>
      <c r="N557" s="15"/>
      <c r="O557" s="15"/>
      <c r="P557" s="15"/>
      <c r="Q557" s="15"/>
      <c r="R557" s="15"/>
      <c r="S557" s="15"/>
      <c r="T557" s="15"/>
      <c r="U557" s="15"/>
    </row>
    <row r="558" spans="1:21">
      <c r="A558" s="15"/>
      <c r="B558" s="15"/>
      <c r="C558" s="15"/>
      <c r="D558" s="15"/>
      <c r="E558" s="15"/>
      <c r="F558" s="15"/>
      <c r="G558" s="15"/>
      <c r="H558" s="15"/>
      <c r="I558" s="15"/>
      <c r="J558" s="15"/>
      <c r="K558" s="15"/>
      <c r="L558" s="15"/>
      <c r="M558" s="15"/>
      <c r="N558" s="15"/>
      <c r="O558" s="15"/>
      <c r="P558" s="15"/>
      <c r="Q558" s="15"/>
      <c r="R558" s="15"/>
      <c r="S558" s="15"/>
      <c r="T558" s="15"/>
      <c r="U558" s="15"/>
    </row>
    <row r="559" spans="1:21">
      <c r="A559" s="15"/>
      <c r="B559" s="15"/>
      <c r="C559" s="15"/>
      <c r="D559" s="15"/>
      <c r="E559" s="15"/>
      <c r="F559" s="15"/>
      <c r="G559" s="15"/>
      <c r="H559" s="15"/>
      <c r="I559" s="15"/>
      <c r="J559" s="15"/>
      <c r="K559" s="15"/>
      <c r="L559" s="15"/>
      <c r="M559" s="15"/>
      <c r="N559" s="15"/>
      <c r="O559" s="15"/>
      <c r="P559" s="15"/>
      <c r="Q559" s="15"/>
      <c r="R559" s="15"/>
      <c r="S559" s="15"/>
      <c r="T559" s="15"/>
      <c r="U559" s="15"/>
    </row>
    <row r="560" spans="1:21">
      <c r="A560" s="15"/>
      <c r="B560" s="15"/>
      <c r="C560" s="15"/>
      <c r="D560" s="15"/>
      <c r="E560" s="15"/>
      <c r="F560" s="15"/>
      <c r="G560" s="15"/>
      <c r="H560" s="15"/>
      <c r="I560" s="15"/>
      <c r="J560" s="15"/>
      <c r="K560" s="15"/>
      <c r="L560" s="15"/>
      <c r="M560" s="15"/>
      <c r="N560" s="15"/>
      <c r="O560" s="15"/>
      <c r="P560" s="15"/>
      <c r="Q560" s="15"/>
      <c r="R560" s="15"/>
      <c r="S560" s="15"/>
      <c r="T560" s="15"/>
      <c r="U560" s="15"/>
    </row>
    <row r="561" spans="1:21">
      <c r="A561" s="15"/>
      <c r="B561" s="15"/>
      <c r="C561" s="15"/>
      <c r="D561" s="15"/>
      <c r="E561" s="15"/>
      <c r="F561" s="15"/>
      <c r="G561" s="15"/>
      <c r="H561" s="15"/>
      <c r="I561" s="15"/>
      <c r="J561" s="15"/>
      <c r="K561" s="15"/>
      <c r="L561" s="15"/>
      <c r="M561" s="15"/>
      <c r="N561" s="15"/>
      <c r="O561" s="15"/>
      <c r="P561" s="15"/>
      <c r="Q561" s="15"/>
      <c r="R561" s="15"/>
      <c r="S561" s="15"/>
      <c r="T561" s="15"/>
      <c r="U561" s="15"/>
    </row>
    <row r="562" spans="1:21">
      <c r="A562" s="15"/>
      <c r="B562" s="15"/>
      <c r="C562" s="15"/>
      <c r="D562" s="15"/>
      <c r="E562" s="15"/>
      <c r="F562" s="15"/>
      <c r="G562" s="15"/>
      <c r="H562" s="15"/>
      <c r="I562" s="15"/>
      <c r="J562" s="15"/>
      <c r="K562" s="15"/>
      <c r="L562" s="15"/>
      <c r="M562" s="15"/>
      <c r="N562" s="15"/>
      <c r="O562" s="15"/>
      <c r="P562" s="15"/>
      <c r="Q562" s="15"/>
      <c r="R562" s="15"/>
      <c r="S562" s="15"/>
      <c r="T562" s="15"/>
      <c r="U562" s="15"/>
    </row>
    <row r="563" spans="1:21">
      <c r="A563" s="15"/>
      <c r="B563" s="15"/>
      <c r="C563" s="15"/>
      <c r="D563" s="15"/>
      <c r="E563" s="15"/>
      <c r="F563" s="15"/>
      <c r="G563" s="15"/>
      <c r="H563" s="15"/>
      <c r="I563" s="15"/>
      <c r="J563" s="15"/>
      <c r="K563" s="15"/>
      <c r="L563" s="15"/>
      <c r="M563" s="15"/>
      <c r="N563" s="15"/>
      <c r="O563" s="15"/>
      <c r="P563" s="15"/>
      <c r="Q563" s="15"/>
      <c r="R563" s="15"/>
      <c r="S563" s="15"/>
      <c r="T563" s="15"/>
      <c r="U563" s="15"/>
    </row>
    <row r="564" spans="1:21">
      <c r="A564" s="15"/>
      <c r="B564" s="15"/>
      <c r="C564" s="15"/>
      <c r="D564" s="15"/>
      <c r="E564" s="15"/>
      <c r="F564" s="15"/>
      <c r="G564" s="15"/>
      <c r="H564" s="15"/>
      <c r="I564" s="15"/>
      <c r="J564" s="15"/>
      <c r="K564" s="15"/>
      <c r="L564" s="15"/>
      <c r="M564" s="15"/>
      <c r="N564" s="15"/>
      <c r="O564" s="15"/>
      <c r="P564" s="15"/>
      <c r="Q564" s="15"/>
      <c r="R564" s="15"/>
      <c r="S564" s="15"/>
      <c r="T564" s="15"/>
      <c r="U564" s="15"/>
    </row>
    <row r="565" spans="1:21">
      <c r="A565" s="15"/>
      <c r="B565" s="15"/>
      <c r="C565" s="15"/>
      <c r="D565" s="15"/>
      <c r="E565" s="15"/>
      <c r="F565" s="15"/>
      <c r="G565" s="15"/>
      <c r="H565" s="15"/>
      <c r="I565" s="15"/>
      <c r="J565" s="15"/>
      <c r="K565" s="15"/>
      <c r="L565" s="15"/>
      <c r="M565" s="15"/>
      <c r="N565" s="15"/>
      <c r="O565" s="15"/>
      <c r="P565" s="15"/>
      <c r="Q565" s="15"/>
      <c r="R565" s="15"/>
      <c r="S565" s="15"/>
      <c r="T565" s="15"/>
      <c r="U565" s="15"/>
    </row>
    <row r="566" spans="1:21">
      <c r="A566" s="15"/>
      <c r="B566" s="15"/>
      <c r="C566" s="15"/>
      <c r="D566" s="15"/>
      <c r="E566" s="15"/>
      <c r="F566" s="15"/>
      <c r="G566" s="15"/>
      <c r="H566" s="15"/>
      <c r="I566" s="15"/>
      <c r="J566" s="15"/>
      <c r="K566" s="15"/>
      <c r="L566" s="15"/>
      <c r="M566" s="15"/>
      <c r="N566" s="15"/>
      <c r="O566" s="15"/>
      <c r="P566" s="15"/>
      <c r="Q566" s="15"/>
      <c r="R566" s="15"/>
      <c r="S566" s="15"/>
      <c r="T566" s="15"/>
      <c r="U566" s="15"/>
    </row>
    <row r="567" spans="1:21">
      <c r="A567" s="15"/>
      <c r="B567" s="15"/>
      <c r="C567" s="15"/>
      <c r="D567" s="15"/>
      <c r="E567" s="15"/>
      <c r="F567" s="15"/>
      <c r="G567" s="15"/>
      <c r="H567" s="15"/>
      <c r="I567" s="15"/>
      <c r="J567" s="15"/>
      <c r="K567" s="15"/>
      <c r="L567" s="15"/>
      <c r="M567" s="15"/>
      <c r="N567" s="15"/>
      <c r="O567" s="15"/>
      <c r="P567" s="15"/>
      <c r="Q567" s="15"/>
      <c r="R567" s="15"/>
      <c r="S567" s="15"/>
      <c r="T567" s="15"/>
      <c r="U567" s="15"/>
    </row>
    <row r="568" spans="1:21">
      <c r="A568" s="15"/>
      <c r="B568" s="15"/>
      <c r="C568" s="15"/>
      <c r="D568" s="15"/>
      <c r="E568" s="15"/>
      <c r="F568" s="15"/>
      <c r="G568" s="15"/>
      <c r="H568" s="15"/>
      <c r="I568" s="15"/>
      <c r="J568" s="15"/>
      <c r="K568" s="15"/>
      <c r="L568" s="15"/>
      <c r="M568" s="15"/>
      <c r="N568" s="15"/>
      <c r="O568" s="15"/>
      <c r="P568" s="15"/>
      <c r="Q568" s="15"/>
      <c r="R568" s="15"/>
      <c r="S568" s="15"/>
      <c r="T568" s="15"/>
      <c r="U568" s="15"/>
    </row>
    <row r="569" spans="1:21">
      <c r="A569" s="15"/>
      <c r="B569" s="15"/>
      <c r="C569" s="15"/>
      <c r="D569" s="15"/>
      <c r="E569" s="15"/>
      <c r="F569" s="15"/>
      <c r="G569" s="15"/>
      <c r="H569" s="15"/>
      <c r="I569" s="15"/>
      <c r="J569" s="15"/>
      <c r="K569" s="15"/>
      <c r="L569" s="15"/>
      <c r="M569" s="15"/>
      <c r="N569" s="15"/>
      <c r="O569" s="15"/>
      <c r="P569" s="15"/>
      <c r="Q569" s="15"/>
      <c r="R569" s="15"/>
      <c r="S569" s="15"/>
      <c r="T569" s="15"/>
      <c r="U569" s="15"/>
    </row>
    <row r="570" spans="1:21">
      <c r="A570" s="15"/>
      <c r="B570" s="15"/>
      <c r="C570" s="15"/>
      <c r="D570" s="15"/>
      <c r="E570" s="15"/>
      <c r="F570" s="15"/>
      <c r="G570" s="15"/>
      <c r="H570" s="15"/>
      <c r="I570" s="15"/>
      <c r="J570" s="15"/>
      <c r="K570" s="15"/>
      <c r="L570" s="15"/>
      <c r="M570" s="15"/>
      <c r="N570" s="15"/>
      <c r="O570" s="15"/>
      <c r="P570" s="15"/>
      <c r="Q570" s="15"/>
      <c r="R570" s="15"/>
      <c r="S570" s="15"/>
      <c r="T570" s="15"/>
      <c r="U570" s="15"/>
    </row>
    <row r="571" spans="1:21">
      <c r="A571" s="15"/>
      <c r="B571" s="15"/>
      <c r="C571" s="15"/>
      <c r="D571" s="15"/>
      <c r="E571" s="15"/>
      <c r="F571" s="15"/>
      <c r="G571" s="15"/>
      <c r="H571" s="15"/>
      <c r="I571" s="15"/>
      <c r="J571" s="15"/>
      <c r="K571" s="15"/>
      <c r="L571" s="15"/>
      <c r="M571" s="15"/>
      <c r="N571" s="15"/>
      <c r="O571" s="15"/>
      <c r="P571" s="15"/>
      <c r="Q571" s="15"/>
      <c r="R571" s="15"/>
      <c r="S571" s="15"/>
      <c r="T571" s="15"/>
      <c r="U571" s="15"/>
    </row>
    <row r="572" spans="1:21">
      <c r="A572" s="15"/>
      <c r="B572" s="15"/>
      <c r="C572" s="15"/>
      <c r="D572" s="15"/>
      <c r="E572" s="15"/>
      <c r="F572" s="15"/>
      <c r="G572" s="15"/>
      <c r="H572" s="15"/>
      <c r="I572" s="15"/>
      <c r="J572" s="15"/>
      <c r="K572" s="15"/>
      <c r="L572" s="15"/>
      <c r="M572" s="15"/>
      <c r="N572" s="15"/>
      <c r="O572" s="15"/>
      <c r="P572" s="15"/>
      <c r="Q572" s="15"/>
      <c r="R572" s="15"/>
      <c r="S572" s="15"/>
      <c r="T572" s="15"/>
      <c r="U572" s="15"/>
    </row>
    <row r="573" spans="1:21">
      <c r="A573" s="15"/>
      <c r="B573" s="15"/>
      <c r="C573" s="15"/>
      <c r="D573" s="15"/>
      <c r="E573" s="15"/>
      <c r="F573" s="15"/>
      <c r="G573" s="15"/>
      <c r="H573" s="15"/>
      <c r="I573" s="15"/>
      <c r="J573" s="15"/>
      <c r="K573" s="15"/>
      <c r="L573" s="15"/>
      <c r="M573" s="15"/>
      <c r="N573" s="15"/>
      <c r="O573" s="15"/>
      <c r="P573" s="15"/>
      <c r="Q573" s="15"/>
      <c r="R573" s="15"/>
      <c r="S573" s="15"/>
      <c r="T573" s="15"/>
      <c r="U573" s="15"/>
    </row>
    <row r="574" spans="1:21">
      <c r="A574" s="15"/>
      <c r="B574" s="15"/>
      <c r="C574" s="15"/>
      <c r="D574" s="15"/>
      <c r="E574" s="15"/>
      <c r="F574" s="15"/>
      <c r="G574" s="15"/>
      <c r="H574" s="15"/>
      <c r="I574" s="15"/>
      <c r="J574" s="15"/>
      <c r="K574" s="15"/>
      <c r="L574" s="15"/>
      <c r="M574" s="15"/>
      <c r="N574" s="15"/>
      <c r="O574" s="15"/>
      <c r="P574" s="15"/>
      <c r="Q574" s="15"/>
      <c r="R574" s="15"/>
      <c r="S574" s="15"/>
      <c r="T574" s="15"/>
      <c r="U574" s="15"/>
    </row>
    <row r="575" spans="1:21">
      <c r="A575" s="15"/>
      <c r="B575" s="15"/>
      <c r="C575" s="15"/>
      <c r="D575" s="15"/>
      <c r="E575" s="15"/>
      <c r="F575" s="15"/>
      <c r="G575" s="15"/>
      <c r="H575" s="15"/>
      <c r="I575" s="15"/>
      <c r="J575" s="15"/>
      <c r="K575" s="15"/>
      <c r="L575" s="15"/>
      <c r="M575" s="15"/>
      <c r="N575" s="15"/>
      <c r="O575" s="15"/>
      <c r="P575" s="15"/>
      <c r="Q575" s="15"/>
      <c r="R575" s="15"/>
      <c r="S575" s="15"/>
      <c r="T575" s="15"/>
      <c r="U575" s="15"/>
    </row>
    <row r="576" spans="1:21">
      <c r="A576" s="15"/>
      <c r="B576" s="15"/>
      <c r="C576" s="15"/>
      <c r="D576" s="15"/>
      <c r="E576" s="15"/>
      <c r="F576" s="15"/>
      <c r="G576" s="15"/>
      <c r="H576" s="15"/>
      <c r="I576" s="15"/>
      <c r="J576" s="15"/>
      <c r="K576" s="15"/>
      <c r="L576" s="15"/>
      <c r="M576" s="15"/>
      <c r="N576" s="15"/>
      <c r="O576" s="15"/>
      <c r="P576" s="15"/>
      <c r="Q576" s="15"/>
      <c r="R576" s="15"/>
      <c r="S576" s="15"/>
      <c r="T576" s="15"/>
      <c r="U576" s="15"/>
    </row>
    <row r="577" spans="1:21">
      <c r="A577" s="15"/>
      <c r="B577" s="15"/>
      <c r="C577" s="15"/>
      <c r="D577" s="15"/>
      <c r="E577" s="15"/>
      <c r="F577" s="15"/>
      <c r="G577" s="15"/>
      <c r="H577" s="15"/>
      <c r="I577" s="15"/>
      <c r="J577" s="15"/>
      <c r="K577" s="15"/>
      <c r="L577" s="15"/>
      <c r="M577" s="15"/>
      <c r="N577" s="15"/>
      <c r="O577" s="15"/>
      <c r="P577" s="15"/>
      <c r="Q577" s="15"/>
      <c r="R577" s="15"/>
      <c r="S577" s="15"/>
      <c r="T577" s="15"/>
      <c r="U577" s="15"/>
    </row>
    <row r="578" spans="1:21">
      <c r="A578" s="15"/>
      <c r="B578" s="15"/>
      <c r="C578" s="15"/>
      <c r="D578" s="15"/>
      <c r="E578" s="15"/>
      <c r="F578" s="15"/>
      <c r="G578" s="15"/>
      <c r="H578" s="15"/>
      <c r="I578" s="15"/>
      <c r="J578" s="15"/>
      <c r="K578" s="15"/>
      <c r="L578" s="15"/>
      <c r="M578" s="15"/>
      <c r="N578" s="15"/>
      <c r="O578" s="15"/>
      <c r="P578" s="15"/>
      <c r="Q578" s="15"/>
      <c r="R578" s="15"/>
      <c r="S578" s="15"/>
      <c r="T578" s="15"/>
      <c r="U578" s="15"/>
    </row>
    <row r="579" spans="1:21">
      <c r="A579" s="15"/>
      <c r="B579" s="15"/>
      <c r="C579" s="15"/>
      <c r="D579" s="15"/>
      <c r="E579" s="15"/>
      <c r="F579" s="15"/>
      <c r="G579" s="15"/>
      <c r="H579" s="15"/>
      <c r="I579" s="15"/>
      <c r="J579" s="15"/>
      <c r="K579" s="15"/>
      <c r="L579" s="15"/>
      <c r="M579" s="15"/>
      <c r="N579" s="15"/>
      <c r="O579" s="15"/>
      <c r="P579" s="15"/>
      <c r="Q579" s="15"/>
      <c r="R579" s="15"/>
      <c r="S579" s="15"/>
      <c r="T579" s="15"/>
      <c r="U579" s="15"/>
    </row>
    <row r="580" spans="1:21">
      <c r="A580" s="15"/>
      <c r="B580" s="15"/>
      <c r="C580" s="15"/>
      <c r="D580" s="15"/>
      <c r="E580" s="15"/>
      <c r="F580" s="15"/>
      <c r="G580" s="15"/>
      <c r="H580" s="15"/>
      <c r="I580" s="15"/>
      <c r="J580" s="15"/>
      <c r="K580" s="15"/>
      <c r="L580" s="15"/>
      <c r="M580" s="15"/>
      <c r="N580" s="15"/>
      <c r="O580" s="15"/>
      <c r="P580" s="15"/>
      <c r="Q580" s="15"/>
      <c r="R580" s="15"/>
      <c r="S580" s="15"/>
      <c r="T580" s="15"/>
      <c r="U580" s="15"/>
    </row>
    <row r="581" spans="1:21">
      <c r="A581" s="15"/>
      <c r="B581" s="15"/>
      <c r="C581" s="15"/>
      <c r="D581" s="15"/>
      <c r="E581" s="15"/>
      <c r="F581" s="15"/>
      <c r="G581" s="15"/>
      <c r="H581" s="15"/>
      <c r="I581" s="15"/>
      <c r="J581" s="15"/>
      <c r="K581" s="15"/>
      <c r="L581" s="15"/>
      <c r="M581" s="15"/>
      <c r="N581" s="15"/>
      <c r="O581" s="15"/>
      <c r="P581" s="15"/>
      <c r="Q581" s="15"/>
      <c r="R581" s="15"/>
      <c r="S581" s="15"/>
      <c r="T581" s="15"/>
      <c r="U581" s="15"/>
    </row>
    <row r="582" spans="1:21">
      <c r="A582" s="15"/>
      <c r="B582" s="15"/>
      <c r="C582" s="15"/>
      <c r="D582" s="15"/>
      <c r="E582" s="15"/>
      <c r="F582" s="15"/>
      <c r="G582" s="15"/>
      <c r="H582" s="15"/>
      <c r="I582" s="15"/>
      <c r="J582" s="15"/>
      <c r="K582" s="15"/>
      <c r="L582" s="15"/>
      <c r="M582" s="15"/>
      <c r="N582" s="15"/>
      <c r="O582" s="15"/>
      <c r="P582" s="15"/>
      <c r="Q582" s="15"/>
      <c r="R582" s="15"/>
      <c r="S582" s="15"/>
      <c r="T582" s="15"/>
      <c r="U582" s="15"/>
    </row>
    <row r="583" spans="1:21">
      <c r="A583" s="15"/>
      <c r="B583" s="15"/>
      <c r="C583" s="15"/>
      <c r="D583" s="15"/>
      <c r="E583" s="15"/>
      <c r="F583" s="15"/>
      <c r="G583" s="15"/>
      <c r="H583" s="15"/>
      <c r="I583" s="15"/>
      <c r="J583" s="15"/>
      <c r="K583" s="15"/>
      <c r="L583" s="15"/>
      <c r="M583" s="15"/>
      <c r="N583" s="15"/>
      <c r="O583" s="15"/>
      <c r="P583" s="15"/>
      <c r="Q583" s="15"/>
      <c r="R583" s="15"/>
      <c r="S583" s="15"/>
      <c r="T583" s="15"/>
      <c r="U583" s="15"/>
    </row>
    <row r="584" spans="1:21">
      <c r="A584" s="15"/>
      <c r="B584" s="15"/>
      <c r="C584" s="15"/>
      <c r="D584" s="15"/>
      <c r="E584" s="15"/>
      <c r="F584" s="15"/>
      <c r="G584" s="15"/>
      <c r="H584" s="15"/>
      <c r="I584" s="15"/>
      <c r="J584" s="15"/>
      <c r="K584" s="15"/>
      <c r="L584" s="15"/>
      <c r="M584" s="15"/>
      <c r="N584" s="15"/>
      <c r="O584" s="15"/>
      <c r="P584" s="15"/>
      <c r="Q584" s="15"/>
      <c r="R584" s="15"/>
      <c r="S584" s="15"/>
      <c r="T584" s="15"/>
      <c r="U584" s="15"/>
    </row>
    <row r="585" spans="1:21">
      <c r="A585" s="15"/>
      <c r="B585" s="15"/>
      <c r="C585" s="15"/>
      <c r="D585" s="15"/>
      <c r="E585" s="15"/>
      <c r="F585" s="15"/>
      <c r="G585" s="15"/>
      <c r="H585" s="15"/>
      <c r="I585" s="15"/>
      <c r="J585" s="15"/>
      <c r="K585" s="15"/>
      <c r="L585" s="15"/>
      <c r="M585" s="15"/>
      <c r="N585" s="15"/>
      <c r="O585" s="15"/>
      <c r="P585" s="15"/>
      <c r="Q585" s="15"/>
      <c r="R585" s="15"/>
      <c r="S585" s="15"/>
      <c r="T585" s="15"/>
      <c r="U585" s="15"/>
    </row>
    <row r="586" spans="1:21">
      <c r="A586" s="15"/>
      <c r="B586" s="15"/>
      <c r="C586" s="15"/>
      <c r="D586" s="15"/>
      <c r="E586" s="15"/>
      <c r="F586" s="15"/>
      <c r="G586" s="15"/>
      <c r="H586" s="15"/>
      <c r="I586" s="15"/>
      <c r="J586" s="15"/>
      <c r="K586" s="15"/>
      <c r="L586" s="15"/>
      <c r="M586" s="15"/>
      <c r="N586" s="15"/>
      <c r="O586" s="15"/>
      <c r="P586" s="15"/>
      <c r="Q586" s="15"/>
      <c r="R586" s="15"/>
      <c r="S586" s="15"/>
      <c r="T586" s="15"/>
      <c r="U586" s="15"/>
    </row>
    <row r="587" spans="1:21">
      <c r="A587" s="15"/>
      <c r="B587" s="15"/>
      <c r="C587" s="15"/>
      <c r="D587" s="15"/>
      <c r="E587" s="15"/>
      <c r="F587" s="15"/>
      <c r="G587" s="15"/>
      <c r="H587" s="15"/>
      <c r="I587" s="15"/>
      <c r="J587" s="15"/>
      <c r="K587" s="15"/>
      <c r="L587" s="15"/>
      <c r="M587" s="15"/>
      <c r="N587" s="15"/>
      <c r="O587" s="15"/>
      <c r="P587" s="15"/>
      <c r="Q587" s="15"/>
      <c r="R587" s="15"/>
      <c r="S587" s="15"/>
      <c r="T587" s="15"/>
      <c r="U587" s="15"/>
    </row>
    <row r="588" spans="1:21">
      <c r="A588" s="15"/>
      <c r="B588" s="15"/>
      <c r="C588" s="15"/>
      <c r="D588" s="15"/>
      <c r="E588" s="15"/>
      <c r="F588" s="15"/>
      <c r="G588" s="15"/>
      <c r="H588" s="15"/>
      <c r="I588" s="15"/>
      <c r="J588" s="15"/>
      <c r="K588" s="15"/>
      <c r="L588" s="15"/>
      <c r="M588" s="15"/>
      <c r="N588" s="15"/>
      <c r="O588" s="15"/>
      <c r="P588" s="15"/>
      <c r="Q588" s="15"/>
      <c r="R588" s="15"/>
      <c r="S588" s="15"/>
      <c r="T588" s="15"/>
      <c r="U588" s="15"/>
    </row>
    <row r="589" spans="1:21">
      <c r="A589" s="15"/>
      <c r="B589" s="15"/>
      <c r="C589" s="15"/>
      <c r="D589" s="15"/>
      <c r="E589" s="15"/>
      <c r="F589" s="15"/>
      <c r="G589" s="15"/>
      <c r="H589" s="15"/>
      <c r="I589" s="15"/>
      <c r="J589" s="15"/>
      <c r="K589" s="15"/>
      <c r="L589" s="15"/>
      <c r="M589" s="15"/>
      <c r="N589" s="15"/>
      <c r="O589" s="15"/>
      <c r="P589" s="15"/>
      <c r="Q589" s="15"/>
      <c r="R589" s="15"/>
      <c r="S589" s="15"/>
      <c r="T589" s="15"/>
      <c r="U589" s="15"/>
    </row>
    <row r="590" spans="1:21">
      <c r="A590" s="15"/>
      <c r="B590" s="15"/>
      <c r="C590" s="15"/>
      <c r="D590" s="15"/>
      <c r="E590" s="15"/>
      <c r="F590" s="15"/>
      <c r="G590" s="15"/>
      <c r="H590" s="15"/>
      <c r="I590" s="15"/>
      <c r="J590" s="15"/>
      <c r="K590" s="15"/>
      <c r="L590" s="15"/>
      <c r="M590" s="15"/>
      <c r="N590" s="15"/>
      <c r="O590" s="15"/>
      <c r="P590" s="15"/>
      <c r="Q590" s="15"/>
      <c r="R590" s="15"/>
      <c r="S590" s="15"/>
      <c r="T590" s="15"/>
      <c r="U590" s="15"/>
    </row>
    <row r="591" spans="1:21">
      <c r="A591" s="15"/>
      <c r="B591" s="15"/>
      <c r="C591" s="15"/>
      <c r="D591" s="15"/>
      <c r="E591" s="15"/>
      <c r="F591" s="15"/>
      <c r="G591" s="15"/>
      <c r="H591" s="15"/>
      <c r="I591" s="15"/>
      <c r="J591" s="15"/>
      <c r="K591" s="15"/>
      <c r="L591" s="15"/>
      <c r="M591" s="15"/>
      <c r="N591" s="15"/>
      <c r="O591" s="15"/>
      <c r="P591" s="15"/>
      <c r="Q591" s="15"/>
      <c r="R591" s="15"/>
      <c r="S591" s="15"/>
      <c r="T591" s="15"/>
      <c r="U591" s="15"/>
    </row>
    <row r="592" spans="1:21">
      <c r="A592" s="15"/>
      <c r="B592" s="15"/>
      <c r="C592" s="15"/>
      <c r="D592" s="15"/>
      <c r="E592" s="15"/>
      <c r="F592" s="15"/>
      <c r="G592" s="15"/>
      <c r="H592" s="15"/>
      <c r="I592" s="15"/>
      <c r="J592" s="15"/>
      <c r="K592" s="15"/>
      <c r="L592" s="15"/>
      <c r="M592" s="15"/>
      <c r="N592" s="15"/>
      <c r="O592" s="15"/>
      <c r="P592" s="15"/>
      <c r="Q592" s="15"/>
      <c r="R592" s="15"/>
      <c r="S592" s="15"/>
      <c r="T592" s="15"/>
      <c r="U592" s="15"/>
    </row>
    <row r="593" spans="1:21">
      <c r="A593" s="15"/>
      <c r="B593" s="15"/>
      <c r="C593" s="15"/>
      <c r="D593" s="15"/>
      <c r="E593" s="15"/>
      <c r="F593" s="15"/>
      <c r="G593" s="15"/>
      <c r="H593" s="15"/>
      <c r="I593" s="15"/>
      <c r="J593" s="15"/>
      <c r="K593" s="15"/>
      <c r="L593" s="15"/>
      <c r="M593" s="15"/>
      <c r="N593" s="15"/>
      <c r="O593" s="15"/>
      <c r="P593" s="15"/>
      <c r="Q593" s="15"/>
      <c r="R593" s="15"/>
      <c r="S593" s="15"/>
      <c r="T593" s="15"/>
      <c r="U593" s="15"/>
    </row>
    <row r="594" spans="1:21">
      <c r="A594" s="15"/>
      <c r="B594" s="15"/>
      <c r="C594" s="15"/>
      <c r="D594" s="15"/>
      <c r="E594" s="15"/>
      <c r="F594" s="15"/>
      <c r="G594" s="15"/>
      <c r="H594" s="15"/>
      <c r="I594" s="15"/>
      <c r="J594" s="15"/>
      <c r="K594" s="15"/>
      <c r="L594" s="15"/>
      <c r="M594" s="15"/>
      <c r="N594" s="15"/>
      <c r="O594" s="15"/>
      <c r="P594" s="15"/>
      <c r="Q594" s="15"/>
      <c r="R594" s="15"/>
      <c r="S594" s="15"/>
      <c r="T594" s="15"/>
      <c r="U594" s="15"/>
    </row>
    <row r="595" spans="1:21">
      <c r="A595" s="15"/>
      <c r="B595" s="15"/>
      <c r="C595" s="15"/>
      <c r="D595" s="15"/>
      <c r="E595" s="15"/>
      <c r="F595" s="15"/>
      <c r="G595" s="15"/>
      <c r="H595" s="15"/>
      <c r="I595" s="15"/>
      <c r="J595" s="15"/>
      <c r="K595" s="15"/>
      <c r="L595" s="15"/>
      <c r="M595" s="15"/>
      <c r="N595" s="15"/>
      <c r="O595" s="15"/>
      <c r="P595" s="15"/>
      <c r="Q595" s="15"/>
      <c r="R595" s="15"/>
      <c r="S595" s="15"/>
      <c r="T595" s="15"/>
      <c r="U595" s="15"/>
    </row>
    <row r="596" spans="1:21">
      <c r="A596" s="15"/>
      <c r="B596" s="15"/>
      <c r="C596" s="15"/>
      <c r="D596" s="15"/>
      <c r="E596" s="15"/>
      <c r="F596" s="15"/>
      <c r="G596" s="15"/>
      <c r="H596" s="15"/>
      <c r="I596" s="15"/>
      <c r="J596" s="15"/>
      <c r="K596" s="15"/>
      <c r="L596" s="15"/>
      <c r="M596" s="15"/>
      <c r="N596" s="15"/>
      <c r="O596" s="15"/>
      <c r="P596" s="15"/>
      <c r="Q596" s="15"/>
      <c r="R596" s="15"/>
      <c r="S596" s="15"/>
      <c r="T596" s="15"/>
      <c r="U596" s="15"/>
    </row>
    <row r="597" spans="1:21">
      <c r="A597" s="15"/>
      <c r="B597" s="15"/>
      <c r="C597" s="15"/>
      <c r="D597" s="15"/>
      <c r="E597" s="15"/>
      <c r="F597" s="15"/>
      <c r="G597" s="15"/>
      <c r="H597" s="15"/>
      <c r="I597" s="15"/>
      <c r="J597" s="15"/>
      <c r="K597" s="15"/>
      <c r="L597" s="15"/>
      <c r="M597" s="15"/>
      <c r="N597" s="15"/>
      <c r="O597" s="15"/>
      <c r="P597" s="15"/>
      <c r="Q597" s="15"/>
      <c r="R597" s="15"/>
      <c r="S597" s="15"/>
      <c r="T597" s="15"/>
      <c r="U597" s="15"/>
    </row>
    <row r="598" spans="1:21">
      <c r="A598" s="15"/>
      <c r="B598" s="15"/>
      <c r="C598" s="15"/>
      <c r="D598" s="15"/>
      <c r="E598" s="15"/>
      <c r="F598" s="15"/>
      <c r="G598" s="15"/>
      <c r="H598" s="15"/>
      <c r="I598" s="15"/>
      <c r="J598" s="15"/>
      <c r="K598" s="15"/>
      <c r="L598" s="15"/>
      <c r="M598" s="15"/>
      <c r="N598" s="15"/>
      <c r="O598" s="15"/>
      <c r="P598" s="15"/>
      <c r="Q598" s="15"/>
      <c r="R598" s="15"/>
      <c r="S598" s="15"/>
      <c r="T598" s="15"/>
      <c r="U598" s="15"/>
    </row>
    <row r="599" spans="1:21">
      <c r="A599" s="15"/>
      <c r="B599" s="15"/>
      <c r="C599" s="15"/>
      <c r="D599" s="15"/>
      <c r="E599" s="15"/>
      <c r="F599" s="15"/>
      <c r="G599" s="15"/>
      <c r="H599" s="15"/>
      <c r="I599" s="15"/>
      <c r="J599" s="15"/>
      <c r="K599" s="15"/>
      <c r="L599" s="15"/>
      <c r="M599" s="15"/>
      <c r="N599" s="15"/>
      <c r="O599" s="15"/>
      <c r="P599" s="15"/>
      <c r="Q599" s="15"/>
      <c r="R599" s="15"/>
      <c r="S599" s="15"/>
      <c r="T599" s="15"/>
      <c r="U599" s="15"/>
    </row>
    <row r="600" spans="1:21">
      <c r="A600" s="15"/>
      <c r="B600" s="15"/>
      <c r="C600" s="15"/>
      <c r="D600" s="15"/>
      <c r="E600" s="15"/>
      <c r="F600" s="15"/>
      <c r="G600" s="15"/>
      <c r="H600" s="15"/>
      <c r="I600" s="15"/>
      <c r="J600" s="15"/>
      <c r="K600" s="15"/>
      <c r="L600" s="15"/>
      <c r="M600" s="15"/>
      <c r="N600" s="15"/>
      <c r="O600" s="15"/>
      <c r="P600" s="15"/>
      <c r="Q600" s="15"/>
      <c r="R600" s="15"/>
      <c r="S600" s="15"/>
      <c r="T600" s="15"/>
      <c r="U600" s="15"/>
    </row>
    <row r="601" spans="1:21">
      <c r="A601" s="15"/>
      <c r="B601" s="15"/>
      <c r="C601" s="15"/>
      <c r="D601" s="15"/>
      <c r="E601" s="15"/>
      <c r="F601" s="15"/>
      <c r="G601" s="15"/>
      <c r="H601" s="15"/>
      <c r="I601" s="15"/>
      <c r="J601" s="15"/>
      <c r="K601" s="15"/>
      <c r="L601" s="15"/>
      <c r="M601" s="15"/>
      <c r="N601" s="15"/>
      <c r="O601" s="15"/>
      <c r="P601" s="15"/>
      <c r="Q601" s="15"/>
      <c r="R601" s="15"/>
      <c r="S601" s="15"/>
      <c r="T601" s="15"/>
      <c r="U601" s="15"/>
    </row>
    <row r="602" spans="1:21">
      <c r="A602" s="15"/>
      <c r="B602" s="15"/>
      <c r="C602" s="15"/>
      <c r="D602" s="15"/>
      <c r="E602" s="15"/>
      <c r="F602" s="15"/>
      <c r="G602" s="15"/>
      <c r="H602" s="15"/>
      <c r="I602" s="15"/>
      <c r="J602" s="15"/>
      <c r="K602" s="15"/>
      <c r="L602" s="15"/>
      <c r="M602" s="15"/>
      <c r="N602" s="15"/>
      <c r="O602" s="15"/>
      <c r="P602" s="15"/>
      <c r="Q602" s="15"/>
      <c r="R602" s="15"/>
      <c r="S602" s="15"/>
      <c r="T602" s="15"/>
      <c r="U602" s="15"/>
    </row>
    <row r="603" spans="1:21">
      <c r="A603" s="15"/>
      <c r="B603" s="15"/>
      <c r="C603" s="15"/>
      <c r="D603" s="15"/>
      <c r="E603" s="15"/>
      <c r="F603" s="15"/>
      <c r="G603" s="15"/>
      <c r="H603" s="15"/>
      <c r="I603" s="15"/>
      <c r="J603" s="15"/>
      <c r="K603" s="15"/>
      <c r="L603" s="15"/>
      <c r="M603" s="15"/>
      <c r="N603" s="15"/>
      <c r="O603" s="15"/>
      <c r="P603" s="15"/>
      <c r="Q603" s="15"/>
      <c r="R603" s="15"/>
      <c r="S603" s="15"/>
      <c r="T603" s="15"/>
      <c r="U603" s="15"/>
    </row>
    <row r="604" spans="1:21">
      <c r="A604" s="15"/>
      <c r="B604" s="15"/>
      <c r="C604" s="15"/>
      <c r="D604" s="15"/>
      <c r="E604" s="15"/>
      <c r="F604" s="15"/>
      <c r="G604" s="15"/>
      <c r="H604" s="15"/>
      <c r="I604" s="15"/>
      <c r="J604" s="15"/>
      <c r="K604" s="15"/>
      <c r="L604" s="15"/>
      <c r="M604" s="15"/>
      <c r="N604" s="15"/>
      <c r="O604" s="15"/>
      <c r="P604" s="15"/>
      <c r="Q604" s="15"/>
      <c r="R604" s="15"/>
      <c r="S604" s="15"/>
      <c r="T604" s="15"/>
      <c r="U604" s="15"/>
    </row>
    <row r="605" spans="1:21">
      <c r="A605" s="15"/>
      <c r="B605" s="15"/>
      <c r="C605" s="15"/>
      <c r="D605" s="15"/>
      <c r="E605" s="15"/>
      <c r="F605" s="15"/>
      <c r="G605" s="15"/>
      <c r="H605" s="15"/>
      <c r="I605" s="15"/>
      <c r="J605" s="15"/>
      <c r="K605" s="15"/>
      <c r="L605" s="15"/>
      <c r="M605" s="15"/>
      <c r="N605" s="15"/>
      <c r="O605" s="15"/>
      <c r="P605" s="15"/>
      <c r="Q605" s="15"/>
      <c r="R605" s="15"/>
      <c r="S605" s="15"/>
      <c r="T605" s="15"/>
      <c r="U605" s="15"/>
    </row>
    <row r="606" spans="1:21">
      <c r="A606" s="15"/>
      <c r="B606" s="15"/>
      <c r="C606" s="15"/>
      <c r="D606" s="15"/>
      <c r="E606" s="15"/>
      <c r="F606" s="15"/>
      <c r="G606" s="15"/>
      <c r="H606" s="15"/>
      <c r="I606" s="15"/>
      <c r="J606" s="15"/>
      <c r="K606" s="15"/>
      <c r="L606" s="15"/>
      <c r="M606" s="15"/>
      <c r="N606" s="15"/>
      <c r="O606" s="15"/>
      <c r="P606" s="15"/>
      <c r="Q606" s="15"/>
      <c r="R606" s="15"/>
      <c r="S606" s="15"/>
      <c r="T606" s="15"/>
      <c r="U606" s="15"/>
    </row>
    <row r="607" spans="1:21">
      <c r="A607" s="15"/>
      <c r="B607" s="15"/>
      <c r="C607" s="15"/>
      <c r="D607" s="15"/>
      <c r="E607" s="15"/>
      <c r="F607" s="15"/>
      <c r="G607" s="15"/>
      <c r="H607" s="15"/>
      <c r="I607" s="15"/>
      <c r="J607" s="15"/>
      <c r="K607" s="15"/>
      <c r="L607" s="15"/>
      <c r="M607" s="15"/>
      <c r="N607" s="15"/>
      <c r="O607" s="15"/>
      <c r="P607" s="15"/>
      <c r="Q607" s="15"/>
      <c r="R607" s="15"/>
      <c r="S607" s="15"/>
      <c r="T607" s="15"/>
      <c r="U607" s="15"/>
    </row>
    <row r="608" spans="1:21">
      <c r="A608" s="15"/>
      <c r="B608" s="15"/>
      <c r="C608" s="15"/>
      <c r="D608" s="15"/>
      <c r="E608" s="15"/>
      <c r="F608" s="15"/>
      <c r="G608" s="15"/>
      <c r="H608" s="15"/>
      <c r="I608" s="15"/>
      <c r="J608" s="15"/>
      <c r="K608" s="15"/>
      <c r="L608" s="15"/>
      <c r="M608" s="15"/>
      <c r="N608" s="15"/>
      <c r="O608" s="15"/>
      <c r="P608" s="15"/>
      <c r="Q608" s="15"/>
      <c r="R608" s="15"/>
      <c r="S608" s="15"/>
      <c r="T608" s="15"/>
      <c r="U608" s="15"/>
    </row>
    <row r="609" spans="1:21">
      <c r="A609" s="15"/>
      <c r="B609" s="15"/>
      <c r="C609" s="15"/>
      <c r="D609" s="15"/>
      <c r="E609" s="15"/>
      <c r="F609" s="15"/>
      <c r="G609" s="15"/>
      <c r="H609" s="15"/>
      <c r="I609" s="15"/>
      <c r="J609" s="15"/>
      <c r="K609" s="15"/>
      <c r="L609" s="15"/>
      <c r="M609" s="15"/>
      <c r="N609" s="15"/>
      <c r="O609" s="15"/>
      <c r="P609" s="15"/>
      <c r="Q609" s="15"/>
      <c r="R609" s="15"/>
      <c r="S609" s="15"/>
      <c r="T609" s="15"/>
      <c r="U609" s="15"/>
    </row>
    <row r="610" spans="1:21">
      <c r="A610" s="15"/>
      <c r="B610" s="15"/>
      <c r="C610" s="15"/>
      <c r="D610" s="15"/>
      <c r="E610" s="15"/>
      <c r="F610" s="15"/>
      <c r="G610" s="15"/>
      <c r="H610" s="15"/>
      <c r="I610" s="15"/>
      <c r="J610" s="15"/>
      <c r="K610" s="15"/>
      <c r="L610" s="15"/>
      <c r="M610" s="15"/>
      <c r="N610" s="15"/>
      <c r="O610" s="15"/>
      <c r="P610" s="15"/>
      <c r="Q610" s="15"/>
      <c r="R610" s="15"/>
      <c r="S610" s="15"/>
      <c r="T610" s="15"/>
      <c r="U610" s="15"/>
    </row>
    <row r="611" spans="1:21">
      <c r="A611" s="15"/>
      <c r="B611" s="15"/>
      <c r="C611" s="15"/>
      <c r="D611" s="15"/>
      <c r="E611" s="15"/>
      <c r="F611" s="15"/>
      <c r="G611" s="15"/>
      <c r="H611" s="15"/>
      <c r="I611" s="15"/>
      <c r="J611" s="15"/>
      <c r="K611" s="15"/>
      <c r="L611" s="15"/>
      <c r="M611" s="15"/>
      <c r="N611" s="15"/>
      <c r="O611" s="15"/>
      <c r="P611" s="15"/>
      <c r="Q611" s="15"/>
      <c r="R611" s="15"/>
      <c r="S611" s="15"/>
      <c r="T611" s="15"/>
      <c r="U611" s="15"/>
    </row>
    <row r="612" spans="1:21">
      <c r="A612" s="15"/>
      <c r="B612" s="15"/>
      <c r="C612" s="15"/>
      <c r="D612" s="15"/>
      <c r="E612" s="15"/>
      <c r="F612" s="15"/>
      <c r="G612" s="15"/>
      <c r="H612" s="15"/>
      <c r="I612" s="15"/>
      <c r="J612" s="15"/>
      <c r="K612" s="15"/>
      <c r="L612" s="15"/>
      <c r="M612" s="15"/>
      <c r="N612" s="15"/>
      <c r="O612" s="15"/>
      <c r="P612" s="15"/>
      <c r="Q612" s="15"/>
      <c r="R612" s="15"/>
      <c r="S612" s="15"/>
      <c r="T612" s="15"/>
      <c r="U612" s="15"/>
    </row>
    <row r="613" spans="1:21">
      <c r="A613" s="15"/>
      <c r="B613" s="15"/>
      <c r="C613" s="15"/>
      <c r="D613" s="15"/>
      <c r="E613" s="15"/>
      <c r="F613" s="15"/>
      <c r="G613" s="15"/>
      <c r="H613" s="15"/>
      <c r="I613" s="15"/>
      <c r="J613" s="15"/>
      <c r="K613" s="15"/>
      <c r="L613" s="15"/>
      <c r="M613" s="15"/>
      <c r="N613" s="15"/>
      <c r="O613" s="15"/>
      <c r="P613" s="15"/>
      <c r="Q613" s="15"/>
      <c r="R613" s="15"/>
      <c r="S613" s="15"/>
      <c r="T613" s="15"/>
      <c r="U613" s="15"/>
    </row>
    <row r="614" spans="1:21">
      <c r="A614" s="15"/>
      <c r="B614" s="15"/>
      <c r="C614" s="15"/>
      <c r="D614" s="15"/>
      <c r="E614" s="15"/>
      <c r="F614" s="15"/>
      <c r="G614" s="15"/>
      <c r="H614" s="15"/>
      <c r="I614" s="15"/>
      <c r="J614" s="15"/>
      <c r="K614" s="15"/>
      <c r="L614" s="15"/>
      <c r="M614" s="15"/>
      <c r="N614" s="15"/>
      <c r="O614" s="15"/>
      <c r="P614" s="15"/>
      <c r="Q614" s="15"/>
      <c r="R614" s="15"/>
      <c r="S614" s="15"/>
      <c r="T614" s="15"/>
      <c r="U614" s="15"/>
    </row>
    <row r="615" spans="1:21">
      <c r="A615" s="15"/>
      <c r="B615" s="15"/>
      <c r="C615" s="15"/>
      <c r="D615" s="15"/>
      <c r="E615" s="15"/>
      <c r="F615" s="15"/>
      <c r="G615" s="15"/>
      <c r="H615" s="15"/>
      <c r="I615" s="15"/>
      <c r="J615" s="15"/>
      <c r="K615" s="15"/>
      <c r="L615" s="15"/>
      <c r="M615" s="15"/>
      <c r="N615" s="15"/>
      <c r="O615" s="15"/>
      <c r="P615" s="15"/>
      <c r="Q615" s="15"/>
      <c r="R615" s="15"/>
      <c r="S615" s="15"/>
      <c r="T615" s="15"/>
      <c r="U615" s="15"/>
    </row>
    <row r="616" spans="1:21">
      <c r="A616" s="15"/>
      <c r="B616" s="15"/>
      <c r="C616" s="15"/>
      <c r="D616" s="15"/>
      <c r="E616" s="15"/>
      <c r="F616" s="15"/>
      <c r="G616" s="15"/>
      <c r="H616" s="15"/>
      <c r="I616" s="15"/>
      <c r="J616" s="15"/>
      <c r="K616" s="15"/>
      <c r="L616" s="15"/>
      <c r="M616" s="15"/>
      <c r="N616" s="15"/>
      <c r="O616" s="15"/>
      <c r="P616" s="15"/>
      <c r="Q616" s="15"/>
      <c r="R616" s="15"/>
      <c r="S616" s="15"/>
      <c r="T616" s="15"/>
      <c r="U616" s="15"/>
    </row>
    <row r="617" spans="1:21">
      <c r="A617" s="15"/>
      <c r="B617" s="15"/>
      <c r="C617" s="15"/>
      <c r="D617" s="15"/>
      <c r="E617" s="15"/>
      <c r="F617" s="15"/>
      <c r="G617" s="15"/>
      <c r="H617" s="15"/>
      <c r="I617" s="15"/>
      <c r="J617" s="15"/>
      <c r="K617" s="15"/>
      <c r="L617" s="15"/>
      <c r="M617" s="15"/>
      <c r="N617" s="15"/>
      <c r="O617" s="15"/>
      <c r="P617" s="15"/>
      <c r="Q617" s="15"/>
      <c r="R617" s="15"/>
      <c r="S617" s="15"/>
      <c r="T617" s="15"/>
      <c r="U617" s="15"/>
    </row>
    <row r="618" spans="1:21">
      <c r="A618" s="15"/>
      <c r="B618" s="15"/>
      <c r="C618" s="15"/>
      <c r="D618" s="15"/>
      <c r="E618" s="15"/>
      <c r="F618" s="15"/>
      <c r="G618" s="15"/>
      <c r="H618" s="15"/>
      <c r="I618" s="15"/>
      <c r="J618" s="15"/>
      <c r="K618" s="15"/>
      <c r="L618" s="15"/>
      <c r="M618" s="15"/>
      <c r="N618" s="15"/>
      <c r="O618" s="15"/>
      <c r="P618" s="15"/>
      <c r="Q618" s="15"/>
      <c r="R618" s="15"/>
      <c r="S618" s="15"/>
      <c r="T618" s="15"/>
      <c r="U618" s="15"/>
    </row>
    <row r="619" spans="1:21">
      <c r="A619" s="15"/>
      <c r="B619" s="15"/>
      <c r="C619" s="15"/>
      <c r="D619" s="15"/>
      <c r="E619" s="15"/>
      <c r="F619" s="15"/>
      <c r="G619" s="15"/>
      <c r="H619" s="15"/>
      <c r="I619" s="15"/>
      <c r="J619" s="15"/>
      <c r="K619" s="15"/>
      <c r="L619" s="15"/>
      <c r="M619" s="15"/>
      <c r="N619" s="15"/>
      <c r="O619" s="15"/>
      <c r="P619" s="15"/>
      <c r="Q619" s="15"/>
      <c r="R619" s="15"/>
      <c r="S619" s="15"/>
      <c r="T619" s="15"/>
      <c r="U619" s="15"/>
    </row>
    <row r="620" spans="1:21">
      <c r="A620" s="15"/>
      <c r="B620" s="15"/>
      <c r="C620" s="15"/>
      <c r="D620" s="15"/>
      <c r="E620" s="15"/>
      <c r="F620" s="15"/>
      <c r="G620" s="15"/>
      <c r="H620" s="15"/>
      <c r="I620" s="15"/>
      <c r="J620" s="15"/>
      <c r="K620" s="15"/>
      <c r="L620" s="15"/>
      <c r="M620" s="15"/>
      <c r="N620" s="15"/>
      <c r="O620" s="15"/>
      <c r="P620" s="15"/>
      <c r="Q620" s="15"/>
      <c r="R620" s="15"/>
      <c r="S620" s="15"/>
      <c r="T620" s="15"/>
      <c r="U620" s="15"/>
    </row>
    <row r="621" spans="1:21">
      <c r="A621" s="15"/>
      <c r="B621" s="15"/>
      <c r="C621" s="15"/>
      <c r="D621" s="15"/>
      <c r="E621" s="15"/>
      <c r="F621" s="15"/>
      <c r="G621" s="15"/>
      <c r="H621" s="15"/>
      <c r="I621" s="15"/>
      <c r="J621" s="15"/>
      <c r="K621" s="15"/>
      <c r="L621" s="15"/>
      <c r="M621" s="15"/>
      <c r="N621" s="15"/>
      <c r="O621" s="15"/>
      <c r="P621" s="15"/>
      <c r="Q621" s="15"/>
      <c r="R621" s="15"/>
      <c r="S621" s="15"/>
      <c r="T621" s="15"/>
      <c r="U621" s="15"/>
    </row>
    <row r="622" spans="1:21">
      <c r="A622" s="15"/>
      <c r="B622" s="15"/>
      <c r="C622" s="15"/>
      <c r="D622" s="15"/>
      <c r="E622" s="15"/>
      <c r="F622" s="15"/>
      <c r="G622" s="15"/>
      <c r="H622" s="15"/>
      <c r="I622" s="15"/>
      <c r="J622" s="15"/>
      <c r="K622" s="15"/>
      <c r="L622" s="15"/>
      <c r="M622" s="15"/>
      <c r="N622" s="15"/>
      <c r="O622" s="15"/>
      <c r="P622" s="15"/>
      <c r="Q622" s="15"/>
      <c r="R622" s="15"/>
      <c r="S622" s="15"/>
      <c r="T622" s="15"/>
      <c r="U622" s="15"/>
    </row>
    <row r="623" spans="1:21">
      <c r="A623" s="15"/>
      <c r="B623" s="15"/>
      <c r="C623" s="15"/>
      <c r="D623" s="15"/>
      <c r="E623" s="15"/>
      <c r="F623" s="15"/>
      <c r="G623" s="15"/>
      <c r="H623" s="15"/>
      <c r="I623" s="15"/>
      <c r="J623" s="15"/>
      <c r="K623" s="15"/>
      <c r="L623" s="15"/>
      <c r="M623" s="15"/>
      <c r="N623" s="15"/>
      <c r="O623" s="15"/>
      <c r="P623" s="15"/>
      <c r="Q623" s="15"/>
      <c r="R623" s="15"/>
      <c r="S623" s="15"/>
      <c r="T623" s="15"/>
      <c r="U623" s="15"/>
    </row>
    <row r="624" spans="1:21">
      <c r="A624" s="15"/>
      <c r="B624" s="15"/>
      <c r="C624" s="15"/>
      <c r="D624" s="15"/>
      <c r="E624" s="15"/>
      <c r="F624" s="15"/>
      <c r="G624" s="15"/>
      <c r="H624" s="15"/>
      <c r="I624" s="15"/>
      <c r="J624" s="15"/>
      <c r="K624" s="15"/>
      <c r="L624" s="15"/>
      <c r="M624" s="15"/>
      <c r="N624" s="15"/>
      <c r="O624" s="15"/>
      <c r="P624" s="15"/>
      <c r="Q624" s="15"/>
      <c r="R624" s="15"/>
      <c r="S624" s="15"/>
      <c r="T624" s="15"/>
      <c r="U624" s="15"/>
    </row>
    <row r="625" spans="1:21">
      <c r="A625" s="15"/>
      <c r="B625" s="15"/>
      <c r="C625" s="15"/>
      <c r="D625" s="15"/>
      <c r="E625" s="15"/>
      <c r="F625" s="15"/>
      <c r="G625" s="15"/>
      <c r="H625" s="15"/>
      <c r="I625" s="15"/>
      <c r="J625" s="15"/>
      <c r="K625" s="15"/>
      <c r="L625" s="15"/>
      <c r="M625" s="15"/>
      <c r="N625" s="15"/>
      <c r="O625" s="15"/>
      <c r="P625" s="15"/>
      <c r="Q625" s="15"/>
      <c r="R625" s="15"/>
      <c r="S625" s="15"/>
      <c r="T625" s="15"/>
      <c r="U625" s="15"/>
    </row>
    <row r="626" spans="1:21">
      <c r="A626" s="15"/>
      <c r="B626" s="15"/>
      <c r="C626" s="15"/>
      <c r="D626" s="15"/>
      <c r="E626" s="15"/>
      <c r="F626" s="15"/>
      <c r="G626" s="15"/>
      <c r="H626" s="15"/>
      <c r="I626" s="15"/>
      <c r="J626" s="15"/>
      <c r="K626" s="15"/>
      <c r="L626" s="15"/>
      <c r="M626" s="15"/>
      <c r="N626" s="15"/>
      <c r="O626" s="15"/>
      <c r="P626" s="15"/>
      <c r="Q626" s="15"/>
      <c r="R626" s="15"/>
      <c r="S626" s="15"/>
      <c r="T626" s="15"/>
      <c r="U626" s="15"/>
    </row>
    <row r="627" spans="1:21">
      <c r="A627" s="15"/>
      <c r="B627" s="15"/>
      <c r="C627" s="15"/>
      <c r="D627" s="15"/>
      <c r="E627" s="15"/>
      <c r="F627" s="15"/>
      <c r="G627" s="15"/>
      <c r="H627" s="15"/>
      <c r="I627" s="15"/>
      <c r="J627" s="15"/>
      <c r="K627" s="15"/>
      <c r="L627" s="15"/>
      <c r="M627" s="15"/>
      <c r="N627" s="15"/>
      <c r="O627" s="15"/>
      <c r="P627" s="15"/>
      <c r="Q627" s="15"/>
      <c r="R627" s="15"/>
      <c r="S627" s="15"/>
      <c r="T627" s="15"/>
      <c r="U627" s="15"/>
    </row>
    <row r="628" spans="1:21">
      <c r="A628" s="15"/>
      <c r="B628" s="15"/>
      <c r="C628" s="15"/>
      <c r="D628" s="15"/>
      <c r="E628" s="15"/>
      <c r="F628" s="15"/>
      <c r="G628" s="15"/>
      <c r="H628" s="15"/>
      <c r="I628" s="15"/>
      <c r="J628" s="15"/>
      <c r="K628" s="15"/>
      <c r="L628" s="15"/>
      <c r="M628" s="15"/>
      <c r="N628" s="15"/>
      <c r="O628" s="15"/>
      <c r="P628" s="15"/>
      <c r="Q628" s="15"/>
      <c r="R628" s="15"/>
      <c r="S628" s="15"/>
      <c r="T628" s="15"/>
      <c r="U628" s="15"/>
    </row>
    <row r="629" spans="1:21">
      <c r="A629" s="15"/>
      <c r="B629" s="15"/>
      <c r="C629" s="15"/>
      <c r="D629" s="15"/>
      <c r="E629" s="15"/>
      <c r="F629" s="15"/>
      <c r="G629" s="15"/>
      <c r="H629" s="15"/>
      <c r="I629" s="15"/>
      <c r="J629" s="15"/>
      <c r="K629" s="15"/>
      <c r="L629" s="15"/>
      <c r="M629" s="15"/>
      <c r="N629" s="15"/>
      <c r="O629" s="15"/>
      <c r="P629" s="15"/>
      <c r="Q629" s="15"/>
      <c r="R629" s="15"/>
      <c r="S629" s="15"/>
      <c r="T629" s="15"/>
      <c r="U629" s="15"/>
    </row>
    <row r="630" spans="1:21">
      <c r="A630" s="15"/>
      <c r="B630" s="15"/>
      <c r="C630" s="15"/>
      <c r="D630" s="15"/>
      <c r="E630" s="15"/>
      <c r="F630" s="15"/>
      <c r="G630" s="15"/>
      <c r="H630" s="15"/>
      <c r="I630" s="15"/>
      <c r="J630" s="15"/>
      <c r="K630" s="15"/>
      <c r="L630" s="15"/>
      <c r="M630" s="15"/>
      <c r="N630" s="15"/>
      <c r="O630" s="15"/>
      <c r="P630" s="15"/>
      <c r="Q630" s="15"/>
      <c r="R630" s="15"/>
      <c r="S630" s="15"/>
      <c r="T630" s="15"/>
      <c r="U630" s="15"/>
    </row>
    <row r="631" spans="1:21">
      <c r="A631" s="15"/>
      <c r="B631" s="15"/>
      <c r="C631" s="15"/>
      <c r="D631" s="15"/>
      <c r="E631" s="15"/>
      <c r="F631" s="15"/>
      <c r="G631" s="15"/>
      <c r="H631" s="15"/>
      <c r="I631" s="15"/>
      <c r="J631" s="15"/>
      <c r="K631" s="15"/>
      <c r="L631" s="15"/>
      <c r="M631" s="15"/>
      <c r="N631" s="15"/>
      <c r="O631" s="15"/>
      <c r="P631" s="15"/>
      <c r="Q631" s="15"/>
      <c r="R631" s="15"/>
      <c r="S631" s="15"/>
      <c r="T631" s="15"/>
      <c r="U631" s="15"/>
    </row>
    <row r="632" spans="1:21">
      <c r="A632" s="15"/>
      <c r="B632" s="15"/>
      <c r="C632" s="15"/>
      <c r="D632" s="15"/>
      <c r="E632" s="15"/>
      <c r="F632" s="15"/>
      <c r="G632" s="15"/>
      <c r="H632" s="15"/>
      <c r="I632" s="15"/>
      <c r="J632" s="15"/>
      <c r="K632" s="15"/>
      <c r="L632" s="15"/>
      <c r="M632" s="15"/>
      <c r="N632" s="15"/>
      <c r="O632" s="15"/>
      <c r="P632" s="15"/>
      <c r="Q632" s="15"/>
      <c r="R632" s="15"/>
      <c r="S632" s="15"/>
      <c r="T632" s="15"/>
      <c r="U632" s="15"/>
    </row>
    <row r="633" spans="1:21">
      <c r="A633" s="15"/>
      <c r="B633" s="15"/>
      <c r="C633" s="15"/>
      <c r="D633" s="15"/>
      <c r="E633" s="15"/>
      <c r="F633" s="15"/>
      <c r="G633" s="15"/>
      <c r="H633" s="15"/>
      <c r="I633" s="15"/>
      <c r="J633" s="15"/>
      <c r="K633" s="15"/>
      <c r="L633" s="15"/>
      <c r="M633" s="15"/>
      <c r="N633" s="15"/>
      <c r="O633" s="15"/>
      <c r="P633" s="15"/>
      <c r="Q633" s="15"/>
      <c r="R633" s="15"/>
      <c r="S633" s="15"/>
      <c r="T633" s="15"/>
      <c r="U633" s="15"/>
    </row>
    <row r="634" spans="1:21">
      <c r="A634" s="15"/>
      <c r="B634" s="15"/>
      <c r="C634" s="15"/>
      <c r="D634" s="15"/>
      <c r="E634" s="15"/>
      <c r="F634" s="15"/>
      <c r="G634" s="15"/>
      <c r="H634" s="15"/>
      <c r="I634" s="15"/>
      <c r="J634" s="15"/>
      <c r="K634" s="15"/>
      <c r="L634" s="15"/>
      <c r="M634" s="15"/>
      <c r="N634" s="15"/>
      <c r="O634" s="15"/>
      <c r="P634" s="15"/>
      <c r="Q634" s="15"/>
      <c r="R634" s="15"/>
      <c r="S634" s="15"/>
      <c r="T634" s="15"/>
      <c r="U634" s="15"/>
    </row>
    <row r="635" spans="1:21">
      <c r="A635" s="15"/>
      <c r="B635" s="15"/>
      <c r="C635" s="15"/>
      <c r="D635" s="15"/>
      <c r="E635" s="15"/>
      <c r="F635" s="15"/>
      <c r="G635" s="15"/>
      <c r="H635" s="15"/>
      <c r="I635" s="15"/>
      <c r="J635" s="15"/>
      <c r="K635" s="15"/>
      <c r="L635" s="15"/>
      <c r="M635" s="15"/>
      <c r="N635" s="15"/>
      <c r="O635" s="15"/>
      <c r="P635" s="15"/>
      <c r="Q635" s="15"/>
      <c r="R635" s="15"/>
      <c r="S635" s="15"/>
      <c r="T635" s="15"/>
      <c r="U635" s="15"/>
    </row>
    <row r="636" spans="1:21">
      <c r="A636" s="15"/>
      <c r="B636" s="15"/>
      <c r="C636" s="15"/>
      <c r="D636" s="15"/>
      <c r="E636" s="15"/>
      <c r="F636" s="15"/>
      <c r="G636" s="15"/>
      <c r="H636" s="15"/>
      <c r="I636" s="15"/>
      <c r="J636" s="15"/>
      <c r="K636" s="15"/>
      <c r="L636" s="15"/>
      <c r="M636" s="15"/>
      <c r="N636" s="15"/>
      <c r="O636" s="15"/>
      <c r="P636" s="15"/>
      <c r="Q636" s="15"/>
      <c r="R636" s="15"/>
      <c r="S636" s="15"/>
      <c r="T636" s="15"/>
      <c r="U636" s="15"/>
    </row>
    <row r="637" spans="1:21">
      <c r="A637" s="15"/>
      <c r="B637" s="15"/>
      <c r="C637" s="15"/>
      <c r="D637" s="15"/>
      <c r="E637" s="15"/>
      <c r="F637" s="15"/>
      <c r="G637" s="15"/>
      <c r="H637" s="15"/>
      <c r="I637" s="15"/>
      <c r="J637" s="15"/>
      <c r="K637" s="15"/>
      <c r="L637" s="15"/>
      <c r="M637" s="15"/>
      <c r="N637" s="15"/>
      <c r="O637" s="15"/>
      <c r="P637" s="15"/>
      <c r="Q637" s="15"/>
      <c r="R637" s="15"/>
      <c r="S637" s="15"/>
      <c r="T637" s="15"/>
      <c r="U637" s="15"/>
    </row>
    <row r="638" spans="1:21">
      <c r="A638" s="15"/>
      <c r="B638" s="15"/>
      <c r="C638" s="15"/>
      <c r="D638" s="15"/>
      <c r="E638" s="15"/>
      <c r="F638" s="15"/>
      <c r="G638" s="15"/>
      <c r="H638" s="15"/>
      <c r="I638" s="15"/>
      <c r="J638" s="15"/>
      <c r="K638" s="15"/>
      <c r="L638" s="15"/>
      <c r="M638" s="15"/>
      <c r="N638" s="15"/>
      <c r="O638" s="15"/>
      <c r="P638" s="15"/>
      <c r="Q638" s="15"/>
      <c r="R638" s="15"/>
      <c r="S638" s="15"/>
      <c r="T638" s="15"/>
      <c r="U638" s="15"/>
    </row>
    <row r="639" spans="1:21">
      <c r="A639" s="15"/>
      <c r="B639" s="15"/>
      <c r="C639" s="15"/>
      <c r="D639" s="15"/>
      <c r="E639" s="15"/>
      <c r="F639" s="15"/>
      <c r="G639" s="15"/>
      <c r="H639" s="15"/>
      <c r="I639" s="15"/>
      <c r="J639" s="15"/>
      <c r="K639" s="15"/>
      <c r="L639" s="15"/>
      <c r="M639" s="15"/>
      <c r="N639" s="15"/>
      <c r="O639" s="15"/>
      <c r="P639" s="15"/>
      <c r="Q639" s="15"/>
      <c r="R639" s="15"/>
      <c r="S639" s="15"/>
      <c r="T639" s="15"/>
      <c r="U639" s="15"/>
    </row>
    <row r="640" spans="1:21">
      <c r="A640" s="15"/>
      <c r="B640" s="15"/>
      <c r="C640" s="15"/>
      <c r="D640" s="15"/>
      <c r="E640" s="15"/>
      <c r="F640" s="15"/>
      <c r="G640" s="15"/>
      <c r="H640" s="15"/>
      <c r="I640" s="15"/>
      <c r="J640" s="15"/>
      <c r="K640" s="15"/>
      <c r="L640" s="15"/>
      <c r="M640" s="15"/>
      <c r="N640" s="15"/>
      <c r="O640" s="15"/>
      <c r="P640" s="15"/>
      <c r="Q640" s="15"/>
      <c r="R640" s="15"/>
      <c r="S640" s="15"/>
      <c r="T640" s="15"/>
      <c r="U640" s="15"/>
    </row>
    <row r="641" spans="1:21">
      <c r="A641" s="15"/>
      <c r="B641" s="15"/>
      <c r="C641" s="15"/>
      <c r="D641" s="15"/>
      <c r="E641" s="15"/>
      <c r="F641" s="15"/>
      <c r="G641" s="15"/>
      <c r="H641" s="15"/>
      <c r="I641" s="15"/>
      <c r="J641" s="15"/>
      <c r="K641" s="15"/>
      <c r="L641" s="15"/>
      <c r="M641" s="15"/>
      <c r="N641" s="15"/>
      <c r="O641" s="15"/>
      <c r="P641" s="15"/>
      <c r="Q641" s="15"/>
      <c r="R641" s="15"/>
      <c r="S641" s="15"/>
      <c r="T641" s="15"/>
      <c r="U641" s="15"/>
    </row>
    <row r="642" spans="1:21">
      <c r="A642" s="15"/>
      <c r="B642" s="15"/>
      <c r="C642" s="15"/>
      <c r="D642" s="15"/>
      <c r="E642" s="15"/>
      <c r="F642" s="15"/>
      <c r="G642" s="15"/>
      <c r="H642" s="15"/>
      <c r="I642" s="15"/>
      <c r="J642" s="15"/>
      <c r="K642" s="15"/>
      <c r="L642" s="15"/>
      <c r="M642" s="15"/>
      <c r="N642" s="15"/>
      <c r="O642" s="15"/>
      <c r="P642" s="15"/>
      <c r="Q642" s="15"/>
      <c r="R642" s="15"/>
      <c r="S642" s="15"/>
      <c r="T642" s="15"/>
      <c r="U642" s="15"/>
    </row>
    <row r="643" spans="1:21">
      <c r="A643" s="15"/>
      <c r="B643" s="15"/>
      <c r="C643" s="15"/>
      <c r="D643" s="15"/>
      <c r="E643" s="15"/>
      <c r="F643" s="15"/>
      <c r="G643" s="15"/>
      <c r="H643" s="15"/>
      <c r="I643" s="15"/>
      <c r="J643" s="15"/>
      <c r="K643" s="15"/>
      <c r="L643" s="15"/>
      <c r="M643" s="15"/>
      <c r="N643" s="15"/>
      <c r="O643" s="15"/>
      <c r="P643" s="15"/>
      <c r="Q643" s="15"/>
      <c r="R643" s="15"/>
      <c r="S643" s="15"/>
      <c r="T643" s="15"/>
      <c r="U643" s="15"/>
    </row>
    <row r="644" spans="1:21">
      <c r="A644" s="15"/>
      <c r="B644" s="15"/>
      <c r="C644" s="15"/>
      <c r="D644" s="15"/>
      <c r="E644" s="15"/>
      <c r="F644" s="15"/>
      <c r="G644" s="15"/>
      <c r="H644" s="15"/>
      <c r="I644" s="15"/>
      <c r="J644" s="15"/>
      <c r="K644" s="15"/>
      <c r="L644" s="15"/>
      <c r="M644" s="15"/>
      <c r="N644" s="15"/>
      <c r="O644" s="15"/>
      <c r="P644" s="15"/>
      <c r="Q644" s="15"/>
      <c r="R644" s="15"/>
      <c r="S644" s="15"/>
      <c r="T644" s="15"/>
      <c r="U644" s="15"/>
    </row>
    <row r="645" spans="1:21">
      <c r="A645" s="15"/>
      <c r="B645" s="15"/>
      <c r="C645" s="15"/>
      <c r="D645" s="15"/>
      <c r="E645" s="15"/>
      <c r="F645" s="15"/>
      <c r="G645" s="15"/>
      <c r="H645" s="15"/>
      <c r="I645" s="15"/>
      <c r="J645" s="15"/>
      <c r="K645" s="15"/>
      <c r="L645" s="15"/>
      <c r="M645" s="15"/>
      <c r="N645" s="15"/>
      <c r="O645" s="15"/>
      <c r="P645" s="15"/>
      <c r="Q645" s="15"/>
      <c r="R645" s="15"/>
      <c r="S645" s="15"/>
      <c r="T645" s="15"/>
      <c r="U645" s="15"/>
    </row>
    <row r="646" spans="1:21">
      <c r="A646" s="15"/>
      <c r="B646" s="15"/>
      <c r="C646" s="15"/>
      <c r="D646" s="15"/>
      <c r="E646" s="15"/>
      <c r="F646" s="15"/>
      <c r="G646" s="15"/>
      <c r="H646" s="15"/>
      <c r="I646" s="15"/>
      <c r="J646" s="15"/>
      <c r="K646" s="15"/>
      <c r="L646" s="15"/>
      <c r="M646" s="15"/>
      <c r="N646" s="15"/>
      <c r="O646" s="15"/>
      <c r="P646" s="15"/>
      <c r="Q646" s="15"/>
      <c r="R646" s="15"/>
      <c r="S646" s="15"/>
      <c r="T646" s="15"/>
      <c r="U646" s="15"/>
    </row>
    <row r="647" spans="1:21">
      <c r="A647" s="15"/>
      <c r="B647" s="15"/>
      <c r="C647" s="15"/>
      <c r="D647" s="15"/>
      <c r="E647" s="15"/>
      <c r="F647" s="15"/>
      <c r="G647" s="15"/>
      <c r="H647" s="15"/>
      <c r="I647" s="15"/>
      <c r="J647" s="15"/>
      <c r="K647" s="15"/>
      <c r="L647" s="15"/>
      <c r="M647" s="15"/>
      <c r="N647" s="15"/>
      <c r="O647" s="15"/>
      <c r="P647" s="15"/>
      <c r="Q647" s="15"/>
      <c r="R647" s="15"/>
      <c r="S647" s="15"/>
      <c r="T647" s="15"/>
      <c r="U647" s="15"/>
    </row>
    <row r="648" spans="1:21">
      <c r="A648" s="15"/>
      <c r="B648" s="15"/>
      <c r="C648" s="15"/>
      <c r="D648" s="15"/>
      <c r="E648" s="15"/>
      <c r="F648" s="15"/>
      <c r="G648" s="15"/>
      <c r="H648" s="15"/>
      <c r="I648" s="15"/>
      <c r="J648" s="15"/>
      <c r="K648" s="15"/>
      <c r="L648" s="15"/>
      <c r="M648" s="15"/>
      <c r="N648" s="15"/>
      <c r="O648" s="15"/>
      <c r="P648" s="15"/>
      <c r="Q648" s="15"/>
      <c r="R648" s="15"/>
      <c r="S648" s="15"/>
      <c r="T648" s="15"/>
      <c r="U648" s="15"/>
    </row>
    <row r="649" spans="1:21">
      <c r="A649" s="15"/>
      <c r="B649" s="15"/>
      <c r="C649" s="15"/>
      <c r="D649" s="15"/>
      <c r="E649" s="15"/>
      <c r="F649" s="15"/>
      <c r="G649" s="15"/>
      <c r="H649" s="15"/>
      <c r="I649" s="15"/>
      <c r="J649" s="15"/>
      <c r="K649" s="15"/>
      <c r="L649" s="15"/>
      <c r="M649" s="15"/>
      <c r="N649" s="15"/>
      <c r="O649" s="15"/>
      <c r="P649" s="15"/>
      <c r="Q649" s="15"/>
      <c r="R649" s="15"/>
      <c r="S649" s="15"/>
      <c r="T649" s="15"/>
      <c r="U649" s="15"/>
    </row>
    <row r="650" spans="1:21">
      <c r="A650" s="15"/>
      <c r="B650" s="15"/>
      <c r="C650" s="15"/>
      <c r="D650" s="15"/>
      <c r="E650" s="15"/>
      <c r="F650" s="15"/>
      <c r="G650" s="15"/>
      <c r="H650" s="15"/>
      <c r="I650" s="15"/>
      <c r="J650" s="15"/>
      <c r="K650" s="15"/>
      <c r="L650" s="15"/>
      <c r="M650" s="15"/>
      <c r="N650" s="15"/>
      <c r="O650" s="15"/>
      <c r="P650" s="15"/>
      <c r="Q650" s="15"/>
      <c r="R650" s="15"/>
      <c r="S650" s="15"/>
      <c r="T650" s="15"/>
      <c r="U650" s="15"/>
    </row>
    <row r="651" spans="1:21">
      <c r="A651" s="15"/>
      <c r="B651" s="15"/>
      <c r="C651" s="15"/>
      <c r="D651" s="15"/>
      <c r="E651" s="15"/>
      <c r="F651" s="15"/>
      <c r="G651" s="15"/>
      <c r="H651" s="15"/>
      <c r="I651" s="15"/>
      <c r="J651" s="15"/>
      <c r="K651" s="15"/>
      <c r="L651" s="15"/>
      <c r="M651" s="15"/>
      <c r="N651" s="15"/>
      <c r="O651" s="15"/>
      <c r="P651" s="15"/>
      <c r="Q651" s="15"/>
      <c r="R651" s="15"/>
      <c r="S651" s="15"/>
      <c r="T651" s="15"/>
      <c r="U651" s="15"/>
    </row>
    <row r="652" spans="1:21">
      <c r="A652" s="15"/>
      <c r="B652" s="15"/>
      <c r="C652" s="15"/>
      <c r="D652" s="15"/>
      <c r="E652" s="15"/>
      <c r="F652" s="15"/>
      <c r="G652" s="15"/>
      <c r="H652" s="15"/>
      <c r="I652" s="15"/>
      <c r="J652" s="15"/>
      <c r="K652" s="15"/>
      <c r="L652" s="15"/>
      <c r="M652" s="15"/>
      <c r="N652" s="15"/>
      <c r="O652" s="15"/>
      <c r="P652" s="15"/>
      <c r="Q652" s="15"/>
      <c r="R652" s="15"/>
      <c r="S652" s="15"/>
      <c r="T652" s="15"/>
      <c r="U652" s="15"/>
    </row>
    <row r="653" spans="1:21">
      <c r="A653" s="15"/>
      <c r="B653" s="15"/>
      <c r="C653" s="15"/>
      <c r="D653" s="15"/>
      <c r="E653" s="15"/>
      <c r="F653" s="15"/>
      <c r="G653" s="15"/>
      <c r="H653" s="15"/>
      <c r="I653" s="15"/>
      <c r="J653" s="15"/>
      <c r="K653" s="15"/>
      <c r="L653" s="15"/>
      <c r="M653" s="15"/>
      <c r="N653" s="15"/>
      <c r="O653" s="15"/>
      <c r="P653" s="15"/>
      <c r="Q653" s="15"/>
      <c r="R653" s="15"/>
      <c r="S653" s="15"/>
      <c r="T653" s="15"/>
      <c r="U653" s="15"/>
    </row>
    <row r="654" spans="1:21">
      <c r="A654" s="15"/>
      <c r="B654" s="15"/>
      <c r="C654" s="15"/>
      <c r="D654" s="15"/>
      <c r="E654" s="15"/>
      <c r="F654" s="15"/>
      <c r="G654" s="15"/>
      <c r="H654" s="15"/>
      <c r="I654" s="15"/>
      <c r="J654" s="15"/>
      <c r="K654" s="15"/>
      <c r="L654" s="15"/>
      <c r="M654" s="15"/>
      <c r="N654" s="15"/>
      <c r="O654" s="15"/>
      <c r="P654" s="15"/>
      <c r="Q654" s="15"/>
      <c r="R654" s="15"/>
      <c r="S654" s="15"/>
      <c r="T654" s="15"/>
      <c r="U654" s="15"/>
    </row>
    <row r="655" spans="1:21">
      <c r="A655" s="15"/>
      <c r="B655" s="15"/>
      <c r="C655" s="15"/>
      <c r="D655" s="15"/>
      <c r="E655" s="15"/>
      <c r="F655" s="15"/>
      <c r="G655" s="15"/>
      <c r="H655" s="15"/>
      <c r="I655" s="15"/>
      <c r="J655" s="15"/>
      <c r="K655" s="15"/>
      <c r="L655" s="15"/>
      <c r="M655" s="15"/>
      <c r="N655" s="15"/>
      <c r="O655" s="15"/>
      <c r="P655" s="15"/>
      <c r="Q655" s="15"/>
      <c r="R655" s="15"/>
      <c r="S655" s="15"/>
      <c r="T655" s="15"/>
      <c r="U655" s="15"/>
    </row>
    <row r="656" spans="1:21">
      <c r="A656" s="15"/>
      <c r="B656" s="15"/>
      <c r="C656" s="15"/>
      <c r="D656" s="15"/>
      <c r="E656" s="15"/>
      <c r="F656" s="15"/>
      <c r="G656" s="15"/>
      <c r="H656" s="15"/>
      <c r="I656" s="15"/>
      <c r="J656" s="15"/>
      <c r="K656" s="15"/>
      <c r="L656" s="15"/>
      <c r="M656" s="15"/>
      <c r="N656" s="15"/>
      <c r="O656" s="15"/>
      <c r="P656" s="15"/>
      <c r="Q656" s="15"/>
      <c r="R656" s="15"/>
      <c r="S656" s="15"/>
      <c r="T656" s="15"/>
      <c r="U656" s="15"/>
    </row>
    <row r="657" spans="1:21">
      <c r="A657" s="15"/>
      <c r="B657" s="15"/>
      <c r="C657" s="15"/>
      <c r="D657" s="15"/>
      <c r="E657" s="15"/>
      <c r="F657" s="15"/>
      <c r="G657" s="15"/>
      <c r="H657" s="15"/>
      <c r="I657" s="15"/>
      <c r="J657" s="15"/>
      <c r="K657" s="15"/>
      <c r="L657" s="15"/>
      <c r="M657" s="15"/>
      <c r="N657" s="15"/>
      <c r="O657" s="15"/>
      <c r="P657" s="15"/>
      <c r="Q657" s="15"/>
      <c r="R657" s="15"/>
      <c r="S657" s="15"/>
      <c r="T657" s="15"/>
      <c r="U657" s="15"/>
    </row>
    <row r="658" spans="1:21">
      <c r="A658" s="15"/>
      <c r="B658" s="15"/>
      <c r="C658" s="15"/>
      <c r="D658" s="15"/>
      <c r="E658" s="15"/>
      <c r="F658" s="15"/>
      <c r="G658" s="15"/>
      <c r="H658" s="15"/>
      <c r="I658" s="15"/>
      <c r="J658" s="15"/>
      <c r="K658" s="15"/>
      <c r="L658" s="15"/>
      <c r="M658" s="15"/>
      <c r="N658" s="15"/>
      <c r="O658" s="15"/>
      <c r="P658" s="15"/>
      <c r="Q658" s="15"/>
      <c r="R658" s="15"/>
      <c r="S658" s="15"/>
      <c r="T658" s="15"/>
      <c r="U658" s="15"/>
    </row>
    <row r="659" spans="1:21">
      <c r="A659" s="15"/>
      <c r="B659" s="15"/>
      <c r="C659" s="15"/>
      <c r="D659" s="15"/>
      <c r="E659" s="15"/>
      <c r="F659" s="15"/>
      <c r="G659" s="15"/>
      <c r="H659" s="15"/>
      <c r="I659" s="15"/>
      <c r="J659" s="15"/>
      <c r="K659" s="15"/>
      <c r="L659" s="15"/>
      <c r="M659" s="15"/>
      <c r="N659" s="15"/>
      <c r="O659" s="15"/>
      <c r="P659" s="15"/>
      <c r="Q659" s="15"/>
      <c r="R659" s="15"/>
      <c r="S659" s="15"/>
      <c r="T659" s="15"/>
      <c r="U659" s="15"/>
    </row>
    <row r="660" spans="1:21">
      <c r="A660" s="15"/>
      <c r="B660" s="15"/>
      <c r="C660" s="15"/>
      <c r="D660" s="15"/>
      <c r="E660" s="15"/>
      <c r="F660" s="15"/>
      <c r="G660" s="15"/>
      <c r="H660" s="15"/>
      <c r="I660" s="15"/>
      <c r="J660" s="15"/>
      <c r="K660" s="15"/>
      <c r="L660" s="15"/>
      <c r="M660" s="15"/>
      <c r="N660" s="15"/>
      <c r="O660" s="15"/>
      <c r="P660" s="15"/>
      <c r="Q660" s="15"/>
      <c r="R660" s="15"/>
      <c r="S660" s="15"/>
      <c r="T660" s="15"/>
      <c r="U660" s="15"/>
    </row>
    <row r="661" spans="1:21">
      <c r="A661" s="15"/>
      <c r="B661" s="15"/>
      <c r="C661" s="15"/>
      <c r="D661" s="15"/>
      <c r="E661" s="15"/>
      <c r="F661" s="15"/>
      <c r="G661" s="15"/>
      <c r="H661" s="15"/>
      <c r="I661" s="15"/>
      <c r="J661" s="15"/>
      <c r="K661" s="15"/>
      <c r="L661" s="15"/>
      <c r="M661" s="15"/>
      <c r="N661" s="15"/>
      <c r="O661" s="15"/>
      <c r="P661" s="15"/>
      <c r="Q661" s="15"/>
      <c r="R661" s="15"/>
      <c r="S661" s="15"/>
      <c r="T661" s="15"/>
      <c r="U661" s="15"/>
    </row>
    <row r="662" spans="1:21">
      <c r="A662" s="15"/>
      <c r="B662" s="15"/>
      <c r="C662" s="15"/>
      <c r="D662" s="15"/>
      <c r="E662" s="15"/>
      <c r="F662" s="15"/>
      <c r="G662" s="15"/>
      <c r="H662" s="15"/>
      <c r="I662" s="15"/>
      <c r="J662" s="15"/>
      <c r="K662" s="15"/>
      <c r="L662" s="15"/>
      <c r="M662" s="15"/>
      <c r="N662" s="15"/>
      <c r="O662" s="15"/>
      <c r="P662" s="15"/>
      <c r="Q662" s="15"/>
      <c r="R662" s="15"/>
      <c r="S662" s="15"/>
      <c r="T662" s="15"/>
      <c r="U662" s="15"/>
    </row>
    <row r="663" spans="1:21">
      <c r="A663" s="15"/>
      <c r="B663" s="15"/>
      <c r="C663" s="15"/>
      <c r="D663" s="15"/>
      <c r="E663" s="15"/>
      <c r="F663" s="15"/>
      <c r="G663" s="15"/>
      <c r="H663" s="15"/>
      <c r="I663" s="15"/>
      <c r="J663" s="15"/>
      <c r="K663" s="15"/>
      <c r="L663" s="15"/>
      <c r="M663" s="15"/>
      <c r="N663" s="15"/>
      <c r="O663" s="15"/>
      <c r="P663" s="15"/>
      <c r="Q663" s="15"/>
      <c r="R663" s="15"/>
      <c r="S663" s="15"/>
      <c r="T663" s="15"/>
      <c r="U663" s="15"/>
    </row>
    <row r="664" spans="1:21">
      <c r="A664" s="15"/>
      <c r="B664" s="15"/>
      <c r="C664" s="15"/>
      <c r="D664" s="15"/>
      <c r="E664" s="15"/>
      <c r="F664" s="15"/>
      <c r="G664" s="15"/>
      <c r="H664" s="15"/>
      <c r="I664" s="15"/>
      <c r="J664" s="15"/>
      <c r="K664" s="15"/>
      <c r="L664" s="15"/>
      <c r="M664" s="15"/>
      <c r="N664" s="15"/>
      <c r="O664" s="15"/>
      <c r="P664" s="15"/>
      <c r="Q664" s="15"/>
      <c r="R664" s="15"/>
      <c r="S664" s="15"/>
      <c r="T664" s="15"/>
      <c r="U664" s="15"/>
    </row>
    <row r="665" spans="1:21">
      <c r="A665" s="15"/>
      <c r="B665" s="15"/>
      <c r="C665" s="15"/>
      <c r="D665" s="15"/>
      <c r="E665" s="15"/>
      <c r="F665" s="15"/>
      <c r="G665" s="15"/>
      <c r="H665" s="15"/>
      <c r="I665" s="15"/>
      <c r="J665" s="15"/>
      <c r="K665" s="15"/>
      <c r="L665" s="15"/>
      <c r="M665" s="15"/>
      <c r="N665" s="15"/>
      <c r="O665" s="15"/>
      <c r="P665" s="15"/>
      <c r="Q665" s="15"/>
      <c r="R665" s="15"/>
      <c r="S665" s="15"/>
      <c r="T665" s="15"/>
      <c r="U665" s="15"/>
    </row>
    <row r="666" spans="1:21">
      <c r="A666" s="15"/>
      <c r="B666" s="15"/>
      <c r="C666" s="15"/>
      <c r="D666" s="15"/>
      <c r="E666" s="15"/>
      <c r="F666" s="15"/>
      <c r="G666" s="15"/>
      <c r="H666" s="15"/>
      <c r="I666" s="15"/>
      <c r="J666" s="15"/>
      <c r="K666" s="15"/>
      <c r="L666" s="15"/>
      <c r="M666" s="15"/>
      <c r="N666" s="15"/>
      <c r="O666" s="15"/>
      <c r="P666" s="15"/>
      <c r="Q666" s="15"/>
      <c r="R666" s="15"/>
      <c r="S666" s="15"/>
      <c r="T666" s="15"/>
      <c r="U666" s="15"/>
    </row>
    <row r="667" spans="1:21">
      <c r="A667" s="15"/>
      <c r="B667" s="15"/>
      <c r="C667" s="15"/>
      <c r="D667" s="15"/>
      <c r="E667" s="15"/>
      <c r="F667" s="15"/>
      <c r="G667" s="15"/>
      <c r="H667" s="15"/>
      <c r="I667" s="15"/>
      <c r="J667" s="15"/>
      <c r="K667" s="15"/>
      <c r="L667" s="15"/>
      <c r="M667" s="15"/>
      <c r="N667" s="15"/>
      <c r="O667" s="15"/>
      <c r="P667" s="15"/>
      <c r="Q667" s="15"/>
      <c r="R667" s="15"/>
      <c r="S667" s="15"/>
      <c r="T667" s="15"/>
      <c r="U667" s="15"/>
    </row>
    <row r="668" spans="1:21">
      <c r="A668" s="15"/>
      <c r="B668" s="15"/>
      <c r="C668" s="15"/>
      <c r="D668" s="15"/>
      <c r="E668" s="15"/>
      <c r="F668" s="15"/>
      <c r="G668" s="15"/>
      <c r="H668" s="15"/>
      <c r="I668" s="15"/>
      <c r="J668" s="15"/>
      <c r="K668" s="15"/>
      <c r="L668" s="15"/>
      <c r="M668" s="15"/>
      <c r="N668" s="15"/>
      <c r="O668" s="15"/>
      <c r="P668" s="15"/>
      <c r="Q668" s="15"/>
      <c r="R668" s="15"/>
      <c r="S668" s="15"/>
      <c r="T668" s="15"/>
      <c r="U668" s="15"/>
    </row>
    <row r="669" spans="1:21">
      <c r="A669" s="15"/>
      <c r="B669" s="15"/>
      <c r="C669" s="15"/>
      <c r="D669" s="15"/>
      <c r="E669" s="15"/>
      <c r="F669" s="15"/>
      <c r="G669" s="15"/>
      <c r="H669" s="15"/>
      <c r="I669" s="15"/>
      <c r="J669" s="15"/>
      <c r="K669" s="15"/>
      <c r="L669" s="15"/>
      <c r="M669" s="15"/>
      <c r="N669" s="15"/>
      <c r="O669" s="15"/>
      <c r="P669" s="15"/>
      <c r="Q669" s="15"/>
      <c r="R669" s="15"/>
      <c r="S669" s="15"/>
      <c r="T669" s="15"/>
      <c r="U669" s="15"/>
    </row>
    <row r="670" spans="1:21">
      <c r="A670" s="15"/>
      <c r="B670" s="15"/>
      <c r="C670" s="15"/>
      <c r="D670" s="15"/>
      <c r="E670" s="15"/>
      <c r="F670" s="15"/>
      <c r="G670" s="15"/>
      <c r="H670" s="15"/>
      <c r="I670" s="15"/>
      <c r="J670" s="15"/>
      <c r="K670" s="15"/>
      <c r="L670" s="15"/>
      <c r="M670" s="15"/>
      <c r="N670" s="15"/>
      <c r="O670" s="15"/>
      <c r="P670" s="15"/>
      <c r="Q670" s="15"/>
      <c r="R670" s="15"/>
      <c r="S670" s="15"/>
      <c r="T670" s="15"/>
      <c r="U670" s="15"/>
    </row>
    <row r="671" spans="1:21">
      <c r="A671" s="15"/>
      <c r="B671" s="15"/>
      <c r="C671" s="15"/>
      <c r="D671" s="15"/>
      <c r="E671" s="15"/>
      <c r="F671" s="15"/>
      <c r="G671" s="15"/>
      <c r="H671" s="15"/>
      <c r="I671" s="15"/>
      <c r="J671" s="15"/>
      <c r="K671" s="15"/>
      <c r="L671" s="15"/>
      <c r="M671" s="15"/>
      <c r="N671" s="15"/>
      <c r="O671" s="15"/>
      <c r="P671" s="15"/>
      <c r="Q671" s="15"/>
      <c r="R671" s="15"/>
      <c r="S671" s="15"/>
      <c r="T671" s="15"/>
      <c r="U671" s="15"/>
    </row>
    <row r="672" spans="1:21">
      <c r="A672" s="15"/>
      <c r="B672" s="15"/>
      <c r="C672" s="15"/>
      <c r="D672" s="15"/>
      <c r="E672" s="15"/>
      <c r="F672" s="15"/>
      <c r="G672" s="15"/>
      <c r="H672" s="15"/>
      <c r="I672" s="15"/>
      <c r="J672" s="15"/>
      <c r="K672" s="15"/>
      <c r="L672" s="15"/>
      <c r="M672" s="15"/>
      <c r="N672" s="15"/>
      <c r="O672" s="15"/>
      <c r="P672" s="15"/>
      <c r="Q672" s="15"/>
      <c r="R672" s="15"/>
      <c r="S672" s="15"/>
      <c r="T672" s="15"/>
      <c r="U672" s="15"/>
    </row>
    <row r="673" spans="1:21">
      <c r="A673" s="15"/>
      <c r="B673" s="15"/>
      <c r="C673" s="15"/>
      <c r="D673" s="15"/>
      <c r="E673" s="15"/>
      <c r="F673" s="15"/>
      <c r="G673" s="15"/>
      <c r="H673" s="15"/>
      <c r="I673" s="15"/>
      <c r="J673" s="15"/>
      <c r="K673" s="15"/>
      <c r="L673" s="15"/>
      <c r="M673" s="15"/>
      <c r="N673" s="15"/>
      <c r="O673" s="15"/>
      <c r="P673" s="15"/>
      <c r="Q673" s="15"/>
      <c r="R673" s="15"/>
      <c r="S673" s="15"/>
      <c r="T673" s="15"/>
      <c r="U673" s="15"/>
    </row>
    <row r="674" spans="1:21">
      <c r="A674" s="15"/>
      <c r="B674" s="15"/>
      <c r="C674" s="15"/>
      <c r="D674" s="15"/>
      <c r="E674" s="15"/>
      <c r="F674" s="15"/>
      <c r="G674" s="15"/>
      <c r="H674" s="15"/>
      <c r="I674" s="15"/>
      <c r="J674" s="15"/>
      <c r="K674" s="15"/>
      <c r="L674" s="15"/>
      <c r="M674" s="15"/>
      <c r="N674" s="15"/>
      <c r="O674" s="15"/>
      <c r="P674" s="15"/>
      <c r="Q674" s="15"/>
      <c r="R674" s="15"/>
      <c r="S674" s="15"/>
      <c r="T674" s="15"/>
      <c r="U674" s="15"/>
    </row>
    <row r="675" spans="1:21">
      <c r="A675" s="15"/>
      <c r="B675" s="15"/>
      <c r="C675" s="15"/>
      <c r="D675" s="15"/>
      <c r="E675" s="15"/>
      <c r="F675" s="15"/>
      <c r="G675" s="15"/>
      <c r="H675" s="15"/>
      <c r="I675" s="15"/>
      <c r="J675" s="15"/>
      <c r="K675" s="15"/>
      <c r="L675" s="15"/>
      <c r="M675" s="15"/>
      <c r="N675" s="15"/>
      <c r="O675" s="15"/>
      <c r="P675" s="15"/>
      <c r="Q675" s="15"/>
      <c r="R675" s="15"/>
      <c r="S675" s="15"/>
      <c r="T675" s="15"/>
      <c r="U675" s="15"/>
    </row>
    <row r="676" spans="1:21">
      <c r="A676" s="15"/>
      <c r="B676" s="15"/>
      <c r="C676" s="15"/>
      <c r="D676" s="15"/>
      <c r="E676" s="15"/>
      <c r="F676" s="15"/>
      <c r="G676" s="15"/>
      <c r="H676" s="15"/>
      <c r="I676" s="15"/>
      <c r="J676" s="15"/>
      <c r="K676" s="15"/>
      <c r="L676" s="15"/>
      <c r="M676" s="15"/>
      <c r="N676" s="15"/>
      <c r="O676" s="15"/>
      <c r="P676" s="15"/>
      <c r="Q676" s="15"/>
      <c r="R676" s="15"/>
      <c r="S676" s="15"/>
      <c r="T676" s="15"/>
      <c r="U676" s="15"/>
    </row>
    <row r="677" spans="1:21">
      <c r="A677" s="15"/>
      <c r="B677" s="15"/>
      <c r="C677" s="15"/>
      <c r="D677" s="15"/>
      <c r="E677" s="15"/>
      <c r="F677" s="15"/>
      <c r="G677" s="15"/>
      <c r="H677" s="15"/>
      <c r="I677" s="15"/>
      <c r="J677" s="15"/>
      <c r="K677" s="15"/>
      <c r="L677" s="15"/>
      <c r="M677" s="15"/>
      <c r="N677" s="15"/>
      <c r="O677" s="15"/>
      <c r="P677" s="15"/>
      <c r="Q677" s="15"/>
      <c r="R677" s="15"/>
      <c r="S677" s="15"/>
      <c r="T677" s="15"/>
      <c r="U677" s="15"/>
    </row>
    <row r="678" spans="1:21">
      <c r="A678" s="15"/>
      <c r="B678" s="15"/>
      <c r="C678" s="15"/>
      <c r="D678" s="15"/>
      <c r="E678" s="15"/>
      <c r="F678" s="15"/>
      <c r="G678" s="15"/>
      <c r="H678" s="15"/>
      <c r="I678" s="15"/>
      <c r="J678" s="15"/>
      <c r="K678" s="15"/>
      <c r="L678" s="15"/>
      <c r="M678" s="15"/>
      <c r="N678" s="15"/>
      <c r="O678" s="15"/>
      <c r="P678" s="15"/>
      <c r="Q678" s="15"/>
      <c r="R678" s="15"/>
      <c r="S678" s="15"/>
      <c r="T678" s="15"/>
      <c r="U678" s="15"/>
    </row>
    <row r="679" spans="1:21">
      <c r="A679" s="15"/>
      <c r="B679" s="15"/>
      <c r="C679" s="15"/>
      <c r="D679" s="15"/>
      <c r="E679" s="15"/>
      <c r="F679" s="15"/>
      <c r="G679" s="15"/>
      <c r="H679" s="15"/>
      <c r="I679" s="15"/>
      <c r="J679" s="15"/>
      <c r="K679" s="15"/>
      <c r="L679" s="15"/>
      <c r="M679" s="15"/>
      <c r="N679" s="15"/>
      <c r="O679" s="15"/>
      <c r="P679" s="15"/>
      <c r="Q679" s="15"/>
      <c r="R679" s="15"/>
      <c r="S679" s="15"/>
      <c r="T679" s="15"/>
      <c r="U679" s="15"/>
    </row>
    <row r="680" spans="1:21">
      <c r="A680" s="15"/>
      <c r="B680" s="15"/>
      <c r="C680" s="15"/>
      <c r="D680" s="15"/>
      <c r="E680" s="15"/>
      <c r="F680" s="15"/>
      <c r="G680" s="15"/>
      <c r="H680" s="15"/>
      <c r="I680" s="15"/>
      <c r="J680" s="15"/>
      <c r="K680" s="15"/>
      <c r="L680" s="15"/>
      <c r="M680" s="15"/>
      <c r="N680" s="15"/>
      <c r="O680" s="15"/>
      <c r="P680" s="15"/>
      <c r="Q680" s="15"/>
      <c r="R680" s="15"/>
      <c r="S680" s="15"/>
      <c r="T680" s="15"/>
      <c r="U680" s="15"/>
    </row>
    <row r="681" spans="1:21">
      <c r="A681" s="15"/>
      <c r="B681" s="15"/>
      <c r="C681" s="15"/>
      <c r="D681" s="15"/>
      <c r="E681" s="15"/>
      <c r="F681" s="15"/>
      <c r="G681" s="15"/>
      <c r="H681" s="15"/>
      <c r="I681" s="15"/>
      <c r="J681" s="15"/>
      <c r="K681" s="15"/>
      <c r="L681" s="15"/>
      <c r="M681" s="15"/>
      <c r="N681" s="15"/>
      <c r="O681" s="15"/>
      <c r="P681" s="15"/>
      <c r="Q681" s="15"/>
      <c r="R681" s="15"/>
      <c r="S681" s="15"/>
      <c r="T681" s="15"/>
      <c r="U681" s="15"/>
    </row>
    <row r="682" spans="1:21">
      <c r="A682" s="15"/>
      <c r="B682" s="15"/>
      <c r="C682" s="15"/>
      <c r="D682" s="15"/>
      <c r="E682" s="15"/>
      <c r="F682" s="15"/>
      <c r="G682" s="15"/>
      <c r="H682" s="15"/>
      <c r="I682" s="15"/>
      <c r="J682" s="15"/>
      <c r="K682" s="15"/>
      <c r="L682" s="15"/>
      <c r="M682" s="15"/>
      <c r="N682" s="15"/>
      <c r="O682" s="15"/>
      <c r="P682" s="15"/>
      <c r="Q682" s="15"/>
      <c r="R682" s="15"/>
      <c r="S682" s="15"/>
      <c r="T682" s="15"/>
      <c r="U682" s="15"/>
    </row>
    <row r="683" spans="1:21">
      <c r="A683" s="15"/>
      <c r="B683" s="15"/>
      <c r="C683" s="15"/>
      <c r="D683" s="15"/>
      <c r="E683" s="15"/>
      <c r="F683" s="15"/>
      <c r="G683" s="15"/>
      <c r="H683" s="15"/>
      <c r="I683" s="15"/>
      <c r="J683" s="15"/>
      <c r="K683" s="15"/>
      <c r="L683" s="15"/>
      <c r="M683" s="15"/>
      <c r="N683" s="15"/>
      <c r="O683" s="15"/>
      <c r="P683" s="15"/>
      <c r="Q683" s="15"/>
      <c r="R683" s="15"/>
      <c r="S683" s="15"/>
      <c r="T683" s="15"/>
      <c r="U683" s="15"/>
    </row>
    <row r="684" spans="1:21">
      <c r="A684" s="15"/>
      <c r="B684" s="15"/>
      <c r="C684" s="15"/>
      <c r="D684" s="15"/>
      <c r="E684" s="15"/>
      <c r="F684" s="15"/>
      <c r="G684" s="15"/>
      <c r="H684" s="15"/>
      <c r="I684" s="15"/>
      <c r="J684" s="15"/>
      <c r="K684" s="15"/>
      <c r="L684" s="15"/>
      <c r="M684" s="15"/>
      <c r="N684" s="15"/>
      <c r="O684" s="15"/>
      <c r="P684" s="15"/>
      <c r="Q684" s="15"/>
      <c r="R684" s="15"/>
      <c r="S684" s="15"/>
      <c r="T684" s="15"/>
      <c r="U684" s="15"/>
    </row>
    <row r="685" spans="1:21">
      <c r="A685" s="15"/>
      <c r="B685" s="15"/>
      <c r="C685" s="15"/>
      <c r="D685" s="15"/>
      <c r="E685" s="15"/>
      <c r="F685" s="15"/>
      <c r="G685" s="15"/>
      <c r="H685" s="15"/>
      <c r="I685" s="15"/>
      <c r="J685" s="15"/>
      <c r="K685" s="15"/>
      <c r="L685" s="15"/>
      <c r="M685" s="15"/>
      <c r="N685" s="15"/>
      <c r="O685" s="15"/>
      <c r="P685" s="15"/>
      <c r="Q685" s="15"/>
      <c r="R685" s="15"/>
      <c r="S685" s="15"/>
      <c r="T685" s="15"/>
      <c r="U685" s="15"/>
    </row>
    <row r="686" spans="1:21">
      <c r="A686" s="15"/>
      <c r="B686" s="15"/>
      <c r="C686" s="15"/>
      <c r="D686" s="15"/>
      <c r="E686" s="15"/>
      <c r="F686" s="15"/>
      <c r="G686" s="15"/>
      <c r="H686" s="15"/>
      <c r="I686" s="15"/>
      <c r="J686" s="15"/>
      <c r="K686" s="15"/>
      <c r="L686" s="15"/>
      <c r="M686" s="15"/>
      <c r="N686" s="15"/>
      <c r="O686" s="15"/>
      <c r="P686" s="15"/>
      <c r="Q686" s="15"/>
      <c r="R686" s="15"/>
      <c r="S686" s="15"/>
      <c r="T686" s="15"/>
      <c r="U686" s="15"/>
    </row>
    <row r="687" spans="1:21">
      <c r="A687" s="15"/>
      <c r="B687" s="15"/>
      <c r="C687" s="15"/>
      <c r="D687" s="15"/>
      <c r="E687" s="15"/>
      <c r="F687" s="15"/>
      <c r="G687" s="15"/>
      <c r="H687" s="15"/>
      <c r="I687" s="15"/>
      <c r="J687" s="15"/>
      <c r="K687" s="15"/>
      <c r="L687" s="15"/>
      <c r="M687" s="15"/>
      <c r="N687" s="15"/>
      <c r="O687" s="15"/>
      <c r="P687" s="15"/>
      <c r="Q687" s="15"/>
      <c r="R687" s="15"/>
      <c r="S687" s="15"/>
      <c r="T687" s="15"/>
      <c r="U687" s="15"/>
    </row>
    <row r="688" spans="1:21">
      <c r="A688" s="15"/>
      <c r="B688" s="15"/>
      <c r="C688" s="15"/>
      <c r="D688" s="15"/>
      <c r="E688" s="15"/>
      <c r="F688" s="15"/>
      <c r="G688" s="15"/>
      <c r="H688" s="15"/>
      <c r="I688" s="15"/>
      <c r="J688" s="15"/>
      <c r="K688" s="15"/>
      <c r="L688" s="15"/>
      <c r="M688" s="15"/>
      <c r="N688" s="15"/>
      <c r="O688" s="15"/>
      <c r="P688" s="15"/>
      <c r="Q688" s="15"/>
      <c r="R688" s="15"/>
      <c r="S688" s="15"/>
      <c r="T688" s="15"/>
      <c r="U688" s="15"/>
    </row>
    <row r="689" spans="1:21">
      <c r="A689" s="15"/>
      <c r="B689" s="15"/>
      <c r="C689" s="15"/>
      <c r="D689" s="15"/>
      <c r="E689" s="15"/>
      <c r="F689" s="15"/>
      <c r="G689" s="15"/>
      <c r="H689" s="15"/>
      <c r="I689" s="15"/>
      <c r="J689" s="15"/>
      <c r="K689" s="15"/>
      <c r="L689" s="15"/>
      <c r="M689" s="15"/>
      <c r="N689" s="15"/>
      <c r="O689" s="15"/>
      <c r="P689" s="15"/>
      <c r="Q689" s="15"/>
      <c r="R689" s="15"/>
      <c r="S689" s="15"/>
      <c r="T689" s="15"/>
      <c r="U689" s="15"/>
    </row>
    <row r="690" spans="1:21">
      <c r="A690" s="15"/>
      <c r="B690" s="15"/>
      <c r="C690" s="15"/>
      <c r="D690" s="15"/>
      <c r="E690" s="15"/>
      <c r="F690" s="15"/>
      <c r="G690" s="15"/>
      <c r="H690" s="15"/>
      <c r="I690" s="15"/>
      <c r="J690" s="15"/>
      <c r="K690" s="15"/>
      <c r="L690" s="15"/>
      <c r="M690" s="15"/>
      <c r="N690" s="15"/>
      <c r="O690" s="15"/>
      <c r="P690" s="15"/>
      <c r="Q690" s="15"/>
      <c r="R690" s="15"/>
      <c r="S690" s="15"/>
      <c r="T690" s="15"/>
      <c r="U690" s="15"/>
    </row>
    <row r="691" spans="1:21">
      <c r="A691" s="15"/>
      <c r="B691" s="15"/>
      <c r="C691" s="15"/>
      <c r="D691" s="15"/>
      <c r="E691" s="15"/>
      <c r="F691" s="15"/>
      <c r="G691" s="15"/>
      <c r="H691" s="15"/>
      <c r="I691" s="15"/>
      <c r="J691" s="15"/>
      <c r="K691" s="15"/>
      <c r="L691" s="15"/>
      <c r="M691" s="15"/>
      <c r="N691" s="15"/>
      <c r="O691" s="15"/>
      <c r="P691" s="15"/>
      <c r="Q691" s="15"/>
      <c r="R691" s="15"/>
      <c r="S691" s="15"/>
      <c r="T691" s="15"/>
      <c r="U691" s="15"/>
    </row>
    <row r="692" spans="1:21">
      <c r="A692" s="15"/>
      <c r="B692" s="15"/>
      <c r="C692" s="15"/>
      <c r="D692" s="15"/>
      <c r="E692" s="15"/>
      <c r="F692" s="15"/>
      <c r="G692" s="15"/>
      <c r="H692" s="15"/>
      <c r="I692" s="15"/>
      <c r="J692" s="15"/>
      <c r="K692" s="15"/>
      <c r="L692" s="15"/>
      <c r="M692" s="15"/>
      <c r="N692" s="15"/>
      <c r="O692" s="15"/>
      <c r="P692" s="15"/>
      <c r="Q692" s="15"/>
      <c r="R692" s="15"/>
      <c r="S692" s="15"/>
      <c r="T692" s="15"/>
      <c r="U692" s="15"/>
    </row>
    <row r="693" spans="1:21">
      <c r="A693" s="15"/>
      <c r="B693" s="15"/>
      <c r="C693" s="15"/>
      <c r="D693" s="15"/>
      <c r="E693" s="15"/>
      <c r="F693" s="15"/>
      <c r="G693" s="15"/>
      <c r="H693" s="15"/>
      <c r="I693" s="15"/>
      <c r="J693" s="15"/>
      <c r="K693" s="15"/>
      <c r="L693" s="15"/>
      <c r="M693" s="15"/>
      <c r="N693" s="15"/>
      <c r="O693" s="15"/>
      <c r="P693" s="15"/>
      <c r="Q693" s="15"/>
      <c r="R693" s="15"/>
      <c r="S693" s="15"/>
      <c r="T693" s="15"/>
      <c r="U693" s="15"/>
    </row>
    <row r="694" spans="1:21">
      <c r="A694" s="15"/>
      <c r="B694" s="15"/>
      <c r="C694" s="15"/>
      <c r="D694" s="15"/>
      <c r="E694" s="15"/>
      <c r="F694" s="15"/>
      <c r="G694" s="15"/>
      <c r="H694" s="15"/>
      <c r="I694" s="15"/>
      <c r="J694" s="15"/>
      <c r="K694" s="15"/>
      <c r="L694" s="15"/>
      <c r="M694" s="15"/>
      <c r="N694" s="15"/>
      <c r="O694" s="15"/>
      <c r="P694" s="15"/>
      <c r="Q694" s="15"/>
      <c r="R694" s="15"/>
      <c r="S694" s="15"/>
      <c r="T694" s="15"/>
      <c r="U694" s="15"/>
    </row>
    <row r="695" spans="1:21">
      <c r="A695" s="15"/>
      <c r="B695" s="15"/>
      <c r="C695" s="15"/>
      <c r="D695" s="15"/>
      <c r="E695" s="15"/>
      <c r="F695" s="15"/>
      <c r="G695" s="15"/>
      <c r="H695" s="15"/>
      <c r="I695" s="15"/>
      <c r="J695" s="15"/>
      <c r="K695" s="15"/>
      <c r="L695" s="15"/>
      <c r="M695" s="15"/>
      <c r="N695" s="15"/>
      <c r="O695" s="15"/>
      <c r="P695" s="15"/>
      <c r="Q695" s="15"/>
      <c r="R695" s="15"/>
      <c r="S695" s="15"/>
      <c r="T695" s="15"/>
      <c r="U695" s="15"/>
    </row>
    <row r="696" spans="1:21">
      <c r="A696" s="15"/>
      <c r="B696" s="15"/>
      <c r="C696" s="15"/>
      <c r="D696" s="15"/>
      <c r="E696" s="15"/>
      <c r="F696" s="15"/>
      <c r="G696" s="15"/>
      <c r="H696" s="15"/>
      <c r="I696" s="15"/>
      <c r="J696" s="15"/>
      <c r="K696" s="15"/>
      <c r="L696" s="15"/>
      <c r="M696" s="15"/>
      <c r="N696" s="15"/>
      <c r="O696" s="15"/>
      <c r="P696" s="15"/>
      <c r="Q696" s="15"/>
      <c r="R696" s="15"/>
      <c r="S696" s="15"/>
      <c r="T696" s="15"/>
      <c r="U696" s="15"/>
    </row>
    <row r="697" spans="1:21">
      <c r="A697" s="15"/>
      <c r="B697" s="15"/>
      <c r="C697" s="15"/>
      <c r="D697" s="15"/>
      <c r="E697" s="15"/>
      <c r="F697" s="15"/>
      <c r="G697" s="15"/>
      <c r="H697" s="15"/>
      <c r="I697" s="15"/>
      <c r="J697" s="15"/>
      <c r="K697" s="15"/>
      <c r="L697" s="15"/>
      <c r="M697" s="15"/>
      <c r="N697" s="15"/>
      <c r="O697" s="15"/>
      <c r="P697" s="15"/>
      <c r="Q697" s="15"/>
      <c r="R697" s="15"/>
      <c r="S697" s="15"/>
      <c r="T697" s="15"/>
      <c r="U697" s="15"/>
    </row>
    <row r="698" spans="1:21">
      <c r="A698" s="15"/>
      <c r="B698" s="15"/>
      <c r="C698" s="15"/>
      <c r="D698" s="15"/>
      <c r="E698" s="15"/>
      <c r="F698" s="15"/>
      <c r="G698" s="15"/>
      <c r="H698" s="15"/>
      <c r="I698" s="15"/>
      <c r="J698" s="15"/>
      <c r="K698" s="15"/>
      <c r="L698" s="15"/>
      <c r="M698" s="15"/>
      <c r="N698" s="15"/>
      <c r="O698" s="15"/>
      <c r="P698" s="15"/>
      <c r="Q698" s="15"/>
      <c r="R698" s="15"/>
      <c r="S698" s="15"/>
      <c r="T698" s="15"/>
      <c r="U698" s="15"/>
    </row>
    <row r="699" spans="1:21">
      <c r="A699" s="15"/>
      <c r="B699" s="15"/>
      <c r="C699" s="15"/>
      <c r="D699" s="15"/>
      <c r="E699" s="15"/>
      <c r="F699" s="15"/>
      <c r="G699" s="15"/>
      <c r="H699" s="15"/>
      <c r="I699" s="15"/>
      <c r="J699" s="15"/>
      <c r="K699" s="15"/>
      <c r="L699" s="15"/>
      <c r="M699" s="15"/>
      <c r="N699" s="15"/>
      <c r="O699" s="15"/>
      <c r="P699" s="15"/>
      <c r="Q699" s="15"/>
      <c r="R699" s="15"/>
      <c r="S699" s="15"/>
      <c r="T699" s="15"/>
      <c r="U699" s="15"/>
    </row>
    <row r="700" spans="1:21">
      <c r="A700" s="15"/>
      <c r="B700" s="15"/>
      <c r="C700" s="15"/>
      <c r="D700" s="15"/>
      <c r="E700" s="15"/>
      <c r="F700" s="15"/>
      <c r="G700" s="15"/>
      <c r="H700" s="15"/>
      <c r="I700" s="15"/>
      <c r="J700" s="15"/>
      <c r="K700" s="15"/>
      <c r="L700" s="15"/>
      <c r="M700" s="15"/>
      <c r="N700" s="15"/>
      <c r="O700" s="15"/>
      <c r="P700" s="15"/>
      <c r="Q700" s="15"/>
      <c r="R700" s="15"/>
      <c r="S700" s="15"/>
      <c r="T700" s="15"/>
      <c r="U700" s="15"/>
    </row>
    <row r="701" spans="1:21">
      <c r="A701" s="15"/>
      <c r="B701" s="15"/>
      <c r="C701" s="15"/>
      <c r="D701" s="15"/>
      <c r="E701" s="15"/>
      <c r="F701" s="15"/>
      <c r="G701" s="15"/>
      <c r="H701" s="15"/>
      <c r="I701" s="15"/>
      <c r="J701" s="15"/>
      <c r="K701" s="15"/>
      <c r="L701" s="15"/>
      <c r="M701" s="15"/>
      <c r="N701" s="15"/>
      <c r="O701" s="15"/>
      <c r="P701" s="15"/>
      <c r="Q701" s="15"/>
      <c r="R701" s="15"/>
      <c r="S701" s="15"/>
      <c r="T701" s="15"/>
      <c r="U701" s="15"/>
    </row>
    <row r="702" spans="1:21">
      <c r="A702" s="15"/>
      <c r="B702" s="15"/>
      <c r="C702" s="15"/>
      <c r="D702" s="15"/>
      <c r="E702" s="15"/>
      <c r="F702" s="15"/>
      <c r="G702" s="15"/>
      <c r="H702" s="15"/>
      <c r="I702" s="15"/>
      <c r="J702" s="15"/>
      <c r="K702" s="15"/>
      <c r="L702" s="15"/>
      <c r="M702" s="15"/>
      <c r="N702" s="15"/>
      <c r="O702" s="15"/>
      <c r="P702" s="15"/>
      <c r="Q702" s="15"/>
      <c r="R702" s="15"/>
      <c r="S702" s="15"/>
      <c r="T702" s="15"/>
      <c r="U702" s="15"/>
    </row>
    <row r="703" spans="1:21">
      <c r="A703" s="15"/>
      <c r="B703" s="15"/>
      <c r="C703" s="15"/>
      <c r="D703" s="15"/>
      <c r="E703" s="15"/>
      <c r="F703" s="15"/>
      <c r="G703" s="15"/>
      <c r="H703" s="15"/>
      <c r="I703" s="15"/>
      <c r="J703" s="15"/>
      <c r="K703" s="15"/>
      <c r="L703" s="15"/>
      <c r="M703" s="15"/>
      <c r="N703" s="15"/>
      <c r="O703" s="15"/>
      <c r="P703" s="15"/>
      <c r="Q703" s="15"/>
      <c r="R703" s="15"/>
      <c r="S703" s="15"/>
      <c r="T703" s="15"/>
      <c r="U703" s="15"/>
    </row>
    <row r="704" spans="1:21">
      <c r="A704" s="15"/>
      <c r="B704" s="15"/>
      <c r="C704" s="15"/>
      <c r="D704" s="15"/>
      <c r="E704" s="15"/>
      <c r="F704" s="15"/>
      <c r="G704" s="15"/>
      <c r="H704" s="15"/>
      <c r="I704" s="15"/>
      <c r="J704" s="15"/>
      <c r="K704" s="15"/>
      <c r="L704" s="15"/>
      <c r="M704" s="15"/>
      <c r="N704" s="15"/>
      <c r="O704" s="15"/>
      <c r="P704" s="15"/>
      <c r="Q704" s="15"/>
      <c r="R704" s="15"/>
      <c r="S704" s="15"/>
      <c r="T704" s="15"/>
      <c r="U704" s="15"/>
    </row>
    <row r="705" spans="1:21">
      <c r="A705" s="15"/>
      <c r="B705" s="15"/>
      <c r="C705" s="15"/>
      <c r="D705" s="15"/>
      <c r="E705" s="15"/>
      <c r="F705" s="15"/>
      <c r="G705" s="15"/>
      <c r="H705" s="15"/>
      <c r="I705" s="15"/>
      <c r="J705" s="15"/>
      <c r="K705" s="15"/>
      <c r="L705" s="15"/>
      <c r="M705" s="15"/>
      <c r="N705" s="15"/>
      <c r="O705" s="15"/>
      <c r="P705" s="15"/>
      <c r="Q705" s="15"/>
      <c r="R705" s="15"/>
      <c r="S705" s="15"/>
      <c r="T705" s="15"/>
      <c r="U705" s="15"/>
    </row>
    <row r="706" spans="1:21">
      <c r="A706" s="15"/>
      <c r="B706" s="15"/>
      <c r="C706" s="15"/>
      <c r="D706" s="15"/>
      <c r="E706" s="15"/>
      <c r="F706" s="15"/>
      <c r="G706" s="15"/>
      <c r="H706" s="15"/>
      <c r="I706" s="15"/>
      <c r="J706" s="15"/>
      <c r="K706" s="15"/>
      <c r="L706" s="15"/>
      <c r="M706" s="15"/>
      <c r="N706" s="15"/>
      <c r="O706" s="15"/>
      <c r="P706" s="15"/>
      <c r="Q706" s="15"/>
      <c r="R706" s="15"/>
      <c r="S706" s="15"/>
      <c r="T706" s="15"/>
      <c r="U706" s="15"/>
    </row>
    <row r="707" spans="1:21">
      <c r="A707" s="15"/>
      <c r="B707" s="15"/>
      <c r="C707" s="15"/>
      <c r="D707" s="15"/>
      <c r="E707" s="15"/>
      <c r="F707" s="15"/>
      <c r="G707" s="15"/>
      <c r="H707" s="15"/>
      <c r="I707" s="15"/>
      <c r="J707" s="15"/>
      <c r="K707" s="15"/>
      <c r="L707" s="15"/>
      <c r="M707" s="15"/>
      <c r="N707" s="15"/>
      <c r="O707" s="15"/>
      <c r="P707" s="15"/>
      <c r="Q707" s="15"/>
      <c r="R707" s="15"/>
      <c r="S707" s="15"/>
      <c r="T707" s="15"/>
      <c r="U707" s="15"/>
    </row>
    <row r="708" spans="1:21">
      <c r="A708" s="15"/>
      <c r="B708" s="15"/>
      <c r="C708" s="15"/>
      <c r="D708" s="15"/>
      <c r="E708" s="15"/>
      <c r="F708" s="15"/>
      <c r="G708" s="15"/>
      <c r="H708" s="15"/>
      <c r="I708" s="15"/>
      <c r="J708" s="15"/>
      <c r="K708" s="15"/>
      <c r="L708" s="15"/>
      <c r="M708" s="15"/>
      <c r="N708" s="15"/>
      <c r="O708" s="15"/>
      <c r="P708" s="15"/>
      <c r="Q708" s="15"/>
      <c r="R708" s="15"/>
      <c r="S708" s="15"/>
      <c r="T708" s="15"/>
      <c r="U708" s="15"/>
    </row>
    <row r="709" spans="1:21">
      <c r="A709" s="15"/>
      <c r="B709" s="15"/>
      <c r="C709" s="15"/>
      <c r="D709" s="15"/>
      <c r="E709" s="15"/>
      <c r="F709" s="15"/>
      <c r="G709" s="15"/>
      <c r="H709" s="15"/>
      <c r="I709" s="15"/>
      <c r="J709" s="15"/>
      <c r="K709" s="15"/>
      <c r="L709" s="15"/>
      <c r="M709" s="15"/>
      <c r="N709" s="15"/>
      <c r="O709" s="15"/>
      <c r="P709" s="15"/>
      <c r="Q709" s="15"/>
      <c r="R709" s="15"/>
      <c r="S709" s="15"/>
      <c r="T709" s="15"/>
      <c r="U709" s="15"/>
    </row>
    <row r="710" spans="1:21">
      <c r="A710" s="15"/>
      <c r="B710" s="15"/>
      <c r="C710" s="15"/>
      <c r="D710" s="15"/>
      <c r="E710" s="15"/>
      <c r="F710" s="15"/>
      <c r="G710" s="15"/>
      <c r="H710" s="15"/>
      <c r="I710" s="15"/>
      <c r="J710" s="15"/>
      <c r="K710" s="15"/>
      <c r="L710" s="15"/>
      <c r="M710" s="15"/>
      <c r="N710" s="15"/>
      <c r="O710" s="15"/>
      <c r="P710" s="15"/>
      <c r="Q710" s="15"/>
      <c r="R710" s="15"/>
      <c r="S710" s="15"/>
      <c r="T710" s="15"/>
      <c r="U710" s="15"/>
    </row>
    <row r="711" spans="1:21">
      <c r="A711" s="15"/>
      <c r="B711" s="15"/>
      <c r="C711" s="15"/>
      <c r="D711" s="15"/>
      <c r="E711" s="15"/>
      <c r="F711" s="15"/>
      <c r="G711" s="15"/>
      <c r="H711" s="15"/>
      <c r="I711" s="15"/>
      <c r="J711" s="15"/>
      <c r="K711" s="15"/>
      <c r="L711" s="15"/>
      <c r="M711" s="15"/>
      <c r="N711" s="15"/>
      <c r="O711" s="15"/>
      <c r="P711" s="15"/>
      <c r="Q711" s="15"/>
      <c r="R711" s="15"/>
      <c r="S711" s="15"/>
      <c r="T711" s="15"/>
      <c r="U711" s="15"/>
    </row>
    <row r="712" spans="1:21">
      <c r="A712" s="15"/>
      <c r="B712" s="15"/>
      <c r="C712" s="15"/>
      <c r="D712" s="15"/>
      <c r="E712" s="15"/>
      <c r="F712" s="15"/>
      <c r="G712" s="15"/>
      <c r="H712" s="15"/>
      <c r="I712" s="15"/>
      <c r="J712" s="15"/>
      <c r="K712" s="15"/>
      <c r="L712" s="15"/>
      <c r="M712" s="15"/>
      <c r="N712" s="15"/>
      <c r="O712" s="15"/>
      <c r="P712" s="15"/>
      <c r="Q712" s="15"/>
      <c r="R712" s="15"/>
      <c r="S712" s="15"/>
      <c r="T712" s="15"/>
      <c r="U712" s="15"/>
    </row>
    <row r="713" spans="1:21">
      <c r="A713" s="15"/>
      <c r="B713" s="15"/>
      <c r="C713" s="15"/>
      <c r="D713" s="15"/>
      <c r="E713" s="15"/>
      <c r="F713" s="15"/>
      <c r="G713" s="15"/>
      <c r="H713" s="15"/>
      <c r="I713" s="15"/>
      <c r="J713" s="15"/>
      <c r="K713" s="15"/>
      <c r="L713" s="15"/>
      <c r="M713" s="15"/>
      <c r="N713" s="15"/>
      <c r="O713" s="15"/>
      <c r="P713" s="15"/>
      <c r="Q713" s="15"/>
      <c r="R713" s="15"/>
      <c r="S713" s="15"/>
      <c r="T713" s="15"/>
      <c r="U713" s="15"/>
    </row>
    <row r="714" spans="1:21">
      <c r="A714" s="15"/>
      <c r="B714" s="15"/>
      <c r="C714" s="15"/>
      <c r="D714" s="15"/>
      <c r="E714" s="15"/>
      <c r="F714" s="15"/>
      <c r="G714" s="15"/>
      <c r="H714" s="15"/>
      <c r="I714" s="15"/>
      <c r="J714" s="15"/>
      <c r="K714" s="15"/>
      <c r="L714" s="15"/>
      <c r="M714" s="15"/>
      <c r="N714" s="15"/>
      <c r="O714" s="15"/>
      <c r="P714" s="15"/>
      <c r="Q714" s="15"/>
      <c r="R714" s="15"/>
      <c r="S714" s="15"/>
      <c r="T714" s="15"/>
      <c r="U714" s="15"/>
    </row>
    <row r="715" spans="1:21">
      <c r="A715" s="15"/>
      <c r="B715" s="15"/>
      <c r="C715" s="15"/>
      <c r="D715" s="15"/>
      <c r="E715" s="15"/>
      <c r="F715" s="15"/>
      <c r="G715" s="15"/>
      <c r="H715" s="15"/>
      <c r="I715" s="15"/>
      <c r="J715" s="15"/>
      <c r="K715" s="15"/>
      <c r="L715" s="15"/>
      <c r="M715" s="15"/>
      <c r="N715" s="15"/>
      <c r="O715" s="15"/>
      <c r="P715" s="15"/>
      <c r="Q715" s="15"/>
      <c r="R715" s="15"/>
      <c r="S715" s="15"/>
      <c r="T715" s="15"/>
      <c r="U715" s="15"/>
    </row>
    <row r="716" spans="1:21">
      <c r="A716" s="15"/>
      <c r="B716" s="15"/>
      <c r="C716" s="15"/>
      <c r="D716" s="15"/>
      <c r="E716" s="15"/>
      <c r="F716" s="15"/>
      <c r="G716" s="15"/>
      <c r="H716" s="15"/>
      <c r="I716" s="15"/>
      <c r="J716" s="15"/>
      <c r="K716" s="15"/>
      <c r="L716" s="15"/>
      <c r="M716" s="15"/>
      <c r="N716" s="15"/>
      <c r="O716" s="15"/>
      <c r="P716" s="15"/>
      <c r="Q716" s="15"/>
      <c r="R716" s="15"/>
      <c r="S716" s="15"/>
      <c r="T716" s="15"/>
      <c r="U716" s="15"/>
    </row>
    <row r="717" spans="1:21">
      <c r="A717" s="15"/>
      <c r="B717" s="15"/>
      <c r="C717" s="15"/>
      <c r="D717" s="15"/>
      <c r="E717" s="15"/>
      <c r="F717" s="15"/>
      <c r="G717" s="15"/>
      <c r="H717" s="15"/>
      <c r="I717" s="15"/>
      <c r="J717" s="15"/>
      <c r="K717" s="15"/>
      <c r="L717" s="15"/>
      <c r="M717" s="15"/>
      <c r="N717" s="15"/>
      <c r="O717" s="15"/>
      <c r="P717" s="15"/>
      <c r="Q717" s="15"/>
      <c r="R717" s="15"/>
      <c r="S717" s="15"/>
      <c r="T717" s="15"/>
      <c r="U717" s="15"/>
    </row>
    <row r="718" spans="1:21">
      <c r="A718" s="15"/>
      <c r="B718" s="15"/>
      <c r="C718" s="15"/>
      <c r="D718" s="15"/>
      <c r="E718" s="15"/>
      <c r="F718" s="15"/>
      <c r="G718" s="15"/>
      <c r="H718" s="15"/>
      <c r="I718" s="15"/>
      <c r="J718" s="15"/>
      <c r="K718" s="15"/>
      <c r="L718" s="15"/>
      <c r="M718" s="15"/>
      <c r="N718" s="15"/>
      <c r="O718" s="15"/>
      <c r="P718" s="15"/>
      <c r="Q718" s="15"/>
      <c r="R718" s="15"/>
      <c r="S718" s="15"/>
      <c r="T718" s="15"/>
      <c r="U718" s="15"/>
    </row>
    <row r="719" spans="1:21">
      <c r="A719" s="15"/>
      <c r="B719" s="15"/>
      <c r="C719" s="15"/>
      <c r="D719" s="15"/>
      <c r="E719" s="15"/>
      <c r="F719" s="15"/>
      <c r="G719" s="15"/>
      <c r="H719" s="15"/>
      <c r="I719" s="15"/>
      <c r="J719" s="15"/>
      <c r="K719" s="15"/>
      <c r="L719" s="15"/>
      <c r="M719" s="15"/>
      <c r="N719" s="15"/>
      <c r="O719" s="15"/>
      <c r="P719" s="15"/>
      <c r="Q719" s="15"/>
      <c r="R719" s="15"/>
      <c r="S719" s="15"/>
      <c r="T719" s="15"/>
      <c r="U719" s="15"/>
    </row>
    <row r="720" spans="1:21">
      <c r="A720" s="15"/>
      <c r="B720" s="15"/>
      <c r="C720" s="15"/>
      <c r="D720" s="15"/>
      <c r="E720" s="15"/>
      <c r="F720" s="15"/>
      <c r="G720" s="15"/>
      <c r="H720" s="15"/>
      <c r="I720" s="15"/>
      <c r="J720" s="15"/>
      <c r="K720" s="15"/>
      <c r="L720" s="15"/>
      <c r="M720" s="15"/>
      <c r="N720" s="15"/>
      <c r="O720" s="15"/>
      <c r="P720" s="15"/>
      <c r="Q720" s="15"/>
      <c r="R720" s="15"/>
      <c r="S720" s="15"/>
      <c r="T720" s="15"/>
      <c r="U720" s="15"/>
    </row>
    <row r="721" spans="1:21">
      <c r="A721" s="15"/>
      <c r="B721" s="15"/>
      <c r="C721" s="15"/>
      <c r="D721" s="15"/>
      <c r="E721" s="15"/>
      <c r="F721" s="15"/>
      <c r="G721" s="15"/>
      <c r="H721" s="15"/>
      <c r="I721" s="15"/>
      <c r="J721" s="15"/>
      <c r="K721" s="15"/>
      <c r="L721" s="15"/>
      <c r="M721" s="15"/>
      <c r="N721" s="15"/>
      <c r="O721" s="15"/>
      <c r="P721" s="15"/>
      <c r="Q721" s="15"/>
      <c r="R721" s="15"/>
      <c r="S721" s="15"/>
      <c r="T721" s="15"/>
      <c r="U721" s="15"/>
    </row>
    <row r="722" spans="1:21">
      <c r="A722" s="15"/>
      <c r="B722" s="15"/>
      <c r="C722" s="15"/>
      <c r="D722" s="15"/>
      <c r="E722" s="15"/>
      <c r="F722" s="15"/>
      <c r="G722" s="15"/>
      <c r="H722" s="15"/>
      <c r="I722" s="15"/>
      <c r="J722" s="15"/>
      <c r="K722" s="15"/>
      <c r="L722" s="15"/>
      <c r="M722" s="15"/>
      <c r="N722" s="15"/>
      <c r="O722" s="15"/>
      <c r="P722" s="15"/>
      <c r="Q722" s="15"/>
      <c r="R722" s="15"/>
      <c r="S722" s="15"/>
      <c r="T722" s="15"/>
      <c r="U722" s="15"/>
    </row>
    <row r="723" spans="1:21">
      <c r="A723" s="15"/>
      <c r="B723" s="15"/>
      <c r="C723" s="15"/>
      <c r="D723" s="15"/>
      <c r="E723" s="15"/>
      <c r="F723" s="15"/>
      <c r="G723" s="15"/>
      <c r="H723" s="15"/>
      <c r="I723" s="15"/>
      <c r="J723" s="15"/>
      <c r="K723" s="15"/>
      <c r="L723" s="15"/>
      <c r="M723" s="15"/>
      <c r="N723" s="15"/>
      <c r="O723" s="15"/>
      <c r="P723" s="15"/>
      <c r="Q723" s="15"/>
      <c r="R723" s="15"/>
      <c r="S723" s="15"/>
      <c r="T723" s="15"/>
      <c r="U723" s="15"/>
    </row>
    <row r="724" spans="1:21">
      <c r="A724" s="15"/>
      <c r="B724" s="15"/>
      <c r="C724" s="15"/>
      <c r="D724" s="15"/>
      <c r="E724" s="15"/>
      <c r="F724" s="15"/>
      <c r="G724" s="15"/>
      <c r="H724" s="15"/>
      <c r="I724" s="15"/>
      <c r="J724" s="15"/>
      <c r="K724" s="15"/>
      <c r="L724" s="15"/>
      <c r="M724" s="15"/>
      <c r="N724" s="15"/>
      <c r="O724" s="15"/>
      <c r="P724" s="15"/>
      <c r="Q724" s="15"/>
      <c r="R724" s="15"/>
      <c r="S724" s="15"/>
      <c r="T724" s="15"/>
      <c r="U724" s="15"/>
    </row>
    <row r="725" spans="1:21">
      <c r="A725" s="15"/>
      <c r="B725" s="15"/>
      <c r="C725" s="15"/>
      <c r="D725" s="15"/>
      <c r="E725" s="15"/>
      <c r="F725" s="15"/>
      <c r="G725" s="15"/>
      <c r="H725" s="15"/>
      <c r="I725" s="15"/>
      <c r="J725" s="15"/>
      <c r="K725" s="15"/>
      <c r="L725" s="15"/>
      <c r="M725" s="15"/>
      <c r="N725" s="15"/>
      <c r="O725" s="15"/>
      <c r="P725" s="15"/>
      <c r="Q725" s="15"/>
      <c r="R725" s="15"/>
      <c r="S725" s="15"/>
      <c r="T725" s="15"/>
      <c r="U725" s="15"/>
    </row>
    <row r="726" spans="1:21">
      <c r="A726" s="15"/>
      <c r="B726" s="15"/>
      <c r="C726" s="15"/>
      <c r="D726" s="15"/>
      <c r="E726" s="15"/>
      <c r="F726" s="15"/>
      <c r="G726" s="15"/>
      <c r="H726" s="15"/>
      <c r="I726" s="15"/>
      <c r="J726" s="15"/>
      <c r="K726" s="15"/>
      <c r="L726" s="15"/>
      <c r="M726" s="15"/>
      <c r="N726" s="15"/>
      <c r="O726" s="15"/>
      <c r="P726" s="15"/>
      <c r="Q726" s="15"/>
      <c r="R726" s="15"/>
      <c r="S726" s="15"/>
      <c r="T726" s="15"/>
      <c r="U726" s="15"/>
    </row>
    <row r="727" spans="1:21">
      <c r="A727" s="15"/>
      <c r="B727" s="15"/>
      <c r="C727" s="15"/>
      <c r="D727" s="15"/>
      <c r="E727" s="15"/>
      <c r="F727" s="15"/>
      <c r="G727" s="15"/>
      <c r="H727" s="15"/>
      <c r="I727" s="15"/>
      <c r="J727" s="15"/>
      <c r="K727" s="15"/>
      <c r="L727" s="15"/>
      <c r="M727" s="15"/>
      <c r="N727" s="15"/>
      <c r="O727" s="15"/>
      <c r="P727" s="15"/>
      <c r="Q727" s="15"/>
      <c r="R727" s="15"/>
      <c r="S727" s="15"/>
      <c r="T727" s="15"/>
      <c r="U727" s="15"/>
    </row>
    <row r="728" spans="1:21">
      <c r="A728" s="15"/>
      <c r="B728" s="15"/>
      <c r="C728" s="15"/>
      <c r="D728" s="15"/>
      <c r="E728" s="15"/>
      <c r="F728" s="15"/>
      <c r="G728" s="15"/>
      <c r="H728" s="15"/>
      <c r="I728" s="15"/>
      <c r="J728" s="15"/>
      <c r="K728" s="15"/>
      <c r="L728" s="15"/>
      <c r="M728" s="15"/>
      <c r="N728" s="15"/>
      <c r="O728" s="15"/>
      <c r="P728" s="15"/>
      <c r="Q728" s="15"/>
      <c r="R728" s="15"/>
      <c r="S728" s="15"/>
      <c r="T728" s="15"/>
      <c r="U728" s="15"/>
    </row>
    <row r="729" spans="1:21">
      <c r="A729" s="15"/>
      <c r="B729" s="15"/>
      <c r="C729" s="15"/>
      <c r="D729" s="15"/>
      <c r="E729" s="15"/>
      <c r="F729" s="15"/>
      <c r="G729" s="15"/>
      <c r="H729" s="15"/>
      <c r="I729" s="15"/>
      <c r="J729" s="15"/>
      <c r="K729" s="15"/>
      <c r="L729" s="15"/>
      <c r="M729" s="15"/>
      <c r="N729" s="15"/>
      <c r="O729" s="15"/>
      <c r="P729" s="15"/>
      <c r="Q729" s="15"/>
      <c r="R729" s="15"/>
      <c r="S729" s="15"/>
      <c r="T729" s="15"/>
      <c r="U729" s="15"/>
    </row>
    <row r="730" spans="1:21">
      <c r="A730" s="15"/>
      <c r="B730" s="15"/>
      <c r="C730" s="15"/>
      <c r="D730" s="15"/>
      <c r="E730" s="15"/>
      <c r="F730" s="15"/>
      <c r="G730" s="15"/>
      <c r="H730" s="15"/>
      <c r="I730" s="15"/>
      <c r="J730" s="15"/>
      <c r="K730" s="15"/>
      <c r="L730" s="15"/>
      <c r="M730" s="15"/>
      <c r="N730" s="15"/>
      <c r="O730" s="15"/>
      <c r="P730" s="15"/>
      <c r="Q730" s="15"/>
      <c r="R730" s="15"/>
      <c r="S730" s="15"/>
      <c r="T730" s="15"/>
      <c r="U730" s="15"/>
    </row>
    <row r="731" spans="1:21">
      <c r="A731" s="15"/>
      <c r="B731" s="15"/>
      <c r="C731" s="15"/>
      <c r="D731" s="15"/>
      <c r="E731" s="15"/>
      <c r="F731" s="15"/>
      <c r="G731" s="15"/>
      <c r="H731" s="15"/>
      <c r="I731" s="15"/>
      <c r="J731" s="15"/>
      <c r="K731" s="15"/>
      <c r="L731" s="15"/>
      <c r="M731" s="15"/>
      <c r="N731" s="15"/>
      <c r="O731" s="15"/>
      <c r="P731" s="15"/>
      <c r="Q731" s="15"/>
      <c r="R731" s="15"/>
      <c r="S731" s="15"/>
      <c r="T731" s="15"/>
      <c r="U731" s="15"/>
    </row>
    <row r="732" spans="1:21">
      <c r="A732" s="15"/>
      <c r="B732" s="15"/>
      <c r="C732" s="15"/>
      <c r="D732" s="15"/>
      <c r="E732" s="15"/>
      <c r="F732" s="15"/>
      <c r="G732" s="15"/>
      <c r="H732" s="15"/>
      <c r="I732" s="15"/>
      <c r="J732" s="15"/>
      <c r="K732" s="15"/>
      <c r="L732" s="15"/>
      <c r="M732" s="15"/>
      <c r="N732" s="15"/>
      <c r="O732" s="15"/>
      <c r="P732" s="15"/>
      <c r="Q732" s="15"/>
      <c r="R732" s="15"/>
      <c r="S732" s="15"/>
      <c r="T732" s="15"/>
      <c r="U732" s="15"/>
    </row>
    <row r="733" spans="1:21">
      <c r="A733" s="15"/>
      <c r="B733" s="15"/>
      <c r="C733" s="15"/>
      <c r="D733" s="15"/>
      <c r="E733" s="15"/>
      <c r="F733" s="15"/>
      <c r="G733" s="15"/>
      <c r="H733" s="15"/>
      <c r="I733" s="15"/>
      <c r="J733" s="15"/>
      <c r="K733" s="15"/>
      <c r="L733" s="15"/>
      <c r="M733" s="15"/>
      <c r="N733" s="15"/>
      <c r="O733" s="15"/>
      <c r="P733" s="15"/>
      <c r="Q733" s="15"/>
      <c r="R733" s="15"/>
      <c r="S733" s="15"/>
      <c r="T733" s="15"/>
      <c r="U733" s="15"/>
    </row>
    <row r="734" spans="1:21">
      <c r="A734" s="15"/>
      <c r="B734" s="15"/>
      <c r="C734" s="15"/>
      <c r="D734" s="15"/>
      <c r="E734" s="15"/>
      <c r="F734" s="15"/>
      <c r="G734" s="15"/>
      <c r="H734" s="15"/>
      <c r="I734" s="15"/>
      <c r="J734" s="15"/>
      <c r="K734" s="15"/>
      <c r="L734" s="15"/>
      <c r="M734" s="15"/>
      <c r="N734" s="15"/>
      <c r="O734" s="15"/>
      <c r="P734" s="15"/>
      <c r="Q734" s="15"/>
      <c r="R734" s="15"/>
      <c r="S734" s="15"/>
      <c r="T734" s="15"/>
      <c r="U734" s="15"/>
    </row>
    <row r="735" spans="1:21">
      <c r="A735" s="15"/>
      <c r="B735" s="15"/>
      <c r="C735" s="15"/>
      <c r="D735" s="15"/>
      <c r="E735" s="15"/>
      <c r="F735" s="15"/>
      <c r="G735" s="15"/>
      <c r="H735" s="15"/>
      <c r="I735" s="15"/>
      <c r="J735" s="15"/>
      <c r="K735" s="15"/>
      <c r="L735" s="15"/>
      <c r="M735" s="15"/>
      <c r="N735" s="15"/>
      <c r="O735" s="15"/>
      <c r="P735" s="15"/>
      <c r="Q735" s="15"/>
      <c r="R735" s="15"/>
      <c r="S735" s="15"/>
      <c r="T735" s="15"/>
      <c r="U735" s="15"/>
    </row>
    <row r="736" spans="1:21">
      <c r="A736" s="15"/>
      <c r="B736" s="15"/>
      <c r="C736" s="15"/>
      <c r="D736" s="15"/>
      <c r="E736" s="15"/>
      <c r="F736" s="15"/>
      <c r="G736" s="15"/>
      <c r="H736" s="15"/>
      <c r="I736" s="15"/>
      <c r="J736" s="15"/>
      <c r="K736" s="15"/>
      <c r="L736" s="15"/>
      <c r="M736" s="15"/>
      <c r="N736" s="15"/>
      <c r="O736" s="15"/>
      <c r="P736" s="15"/>
      <c r="Q736" s="15"/>
      <c r="R736" s="15"/>
      <c r="S736" s="15"/>
      <c r="T736" s="15"/>
      <c r="U736" s="15"/>
    </row>
    <row r="737" spans="1:21">
      <c r="A737" s="15"/>
      <c r="B737" s="15"/>
      <c r="C737" s="15"/>
      <c r="D737" s="15"/>
      <c r="E737" s="15"/>
      <c r="F737" s="15"/>
      <c r="G737" s="15"/>
      <c r="H737" s="15"/>
      <c r="I737" s="15"/>
      <c r="J737" s="15"/>
      <c r="K737" s="15"/>
      <c r="L737" s="15"/>
      <c r="M737" s="15"/>
      <c r="N737" s="15"/>
      <c r="O737" s="15"/>
      <c r="P737" s="15"/>
      <c r="Q737" s="15"/>
      <c r="R737" s="15"/>
      <c r="S737" s="15"/>
      <c r="T737" s="15"/>
      <c r="U737" s="15"/>
    </row>
    <row r="738" spans="1:21">
      <c r="A738" s="15"/>
      <c r="B738" s="15"/>
      <c r="C738" s="15"/>
      <c r="D738" s="15"/>
      <c r="E738" s="15"/>
      <c r="F738" s="15"/>
      <c r="G738" s="15"/>
      <c r="H738" s="15"/>
      <c r="I738" s="15"/>
      <c r="J738" s="15"/>
      <c r="K738" s="15"/>
      <c r="L738" s="15"/>
      <c r="M738" s="15"/>
      <c r="N738" s="15"/>
      <c r="O738" s="15"/>
      <c r="P738" s="15"/>
      <c r="Q738" s="15"/>
      <c r="R738" s="15"/>
      <c r="S738" s="15"/>
      <c r="T738" s="15"/>
      <c r="U738" s="15"/>
    </row>
    <row r="739" spans="1:21">
      <c r="A739" s="15"/>
      <c r="B739" s="15"/>
      <c r="C739" s="15"/>
      <c r="D739" s="15"/>
      <c r="E739" s="15"/>
      <c r="F739" s="15"/>
      <c r="G739" s="15"/>
      <c r="H739" s="15"/>
      <c r="I739" s="15"/>
      <c r="J739" s="15"/>
      <c r="K739" s="15"/>
      <c r="L739" s="15"/>
      <c r="M739" s="15"/>
      <c r="N739" s="15"/>
      <c r="O739" s="15"/>
      <c r="P739" s="15"/>
      <c r="Q739" s="15"/>
      <c r="R739" s="15"/>
      <c r="S739" s="15"/>
      <c r="T739" s="15"/>
      <c r="U739" s="15"/>
    </row>
    <row r="740" spans="1:21">
      <c r="A740" s="15"/>
      <c r="B740" s="15"/>
      <c r="C740" s="15"/>
      <c r="D740" s="15"/>
      <c r="E740" s="15"/>
      <c r="F740" s="15"/>
      <c r="G740" s="15"/>
      <c r="H740" s="15"/>
      <c r="I740" s="15"/>
      <c r="J740" s="15"/>
      <c r="K740" s="15"/>
      <c r="L740" s="15"/>
      <c r="M740" s="15"/>
      <c r="N740" s="15"/>
      <c r="O740" s="15"/>
      <c r="P740" s="15"/>
      <c r="Q740" s="15"/>
      <c r="R740" s="15"/>
      <c r="S740" s="15"/>
      <c r="T740" s="15"/>
      <c r="U740" s="15"/>
    </row>
    <row r="741" spans="1:21">
      <c r="A741" s="15"/>
      <c r="B741" s="15"/>
      <c r="C741" s="15"/>
      <c r="D741" s="15"/>
      <c r="E741" s="15"/>
      <c r="F741" s="15"/>
      <c r="G741" s="15"/>
      <c r="H741" s="15"/>
      <c r="I741" s="15"/>
      <c r="J741" s="15"/>
      <c r="K741" s="15"/>
      <c r="L741" s="15"/>
      <c r="M741" s="15"/>
      <c r="N741" s="15"/>
      <c r="O741" s="15"/>
      <c r="P741" s="15"/>
      <c r="Q741" s="15"/>
      <c r="R741" s="15"/>
      <c r="S741" s="15"/>
      <c r="T741" s="15"/>
      <c r="U741" s="15"/>
    </row>
    <row r="742" spans="1:21">
      <c r="A742" s="15"/>
      <c r="B742" s="15"/>
      <c r="C742" s="15"/>
      <c r="D742" s="15"/>
      <c r="E742" s="15"/>
      <c r="F742" s="15"/>
      <c r="G742" s="15"/>
      <c r="H742" s="15"/>
      <c r="I742" s="15"/>
      <c r="J742" s="15"/>
      <c r="K742" s="15"/>
      <c r="L742" s="15"/>
      <c r="M742" s="15"/>
      <c r="N742" s="15"/>
      <c r="O742" s="15"/>
      <c r="P742" s="15"/>
      <c r="Q742" s="15"/>
      <c r="R742" s="15"/>
      <c r="S742" s="15"/>
      <c r="T742" s="15"/>
      <c r="U742" s="15"/>
    </row>
    <row r="743" spans="1:21">
      <c r="A743" s="15"/>
      <c r="B743" s="15"/>
      <c r="C743" s="15"/>
      <c r="D743" s="15"/>
      <c r="E743" s="15"/>
      <c r="F743" s="15"/>
      <c r="G743" s="15"/>
      <c r="H743" s="15"/>
      <c r="I743" s="15"/>
      <c r="J743" s="15"/>
      <c r="K743" s="15"/>
      <c r="L743" s="15"/>
      <c r="M743" s="15"/>
      <c r="N743" s="15"/>
      <c r="O743" s="15"/>
      <c r="P743" s="15"/>
      <c r="Q743" s="15"/>
      <c r="R743" s="15"/>
      <c r="S743" s="15"/>
      <c r="T743" s="15"/>
      <c r="U743" s="15"/>
    </row>
    <row r="744" spans="1:21">
      <c r="A744" s="15"/>
      <c r="B744" s="15"/>
      <c r="C744" s="15"/>
      <c r="D744" s="15"/>
      <c r="E744" s="15"/>
      <c r="F744" s="15"/>
      <c r="G744" s="15"/>
      <c r="H744" s="15"/>
      <c r="I744" s="15"/>
      <c r="J744" s="15"/>
      <c r="K744" s="15"/>
      <c r="L744" s="15"/>
      <c r="M744" s="15"/>
      <c r="N744" s="15"/>
      <c r="O744" s="15"/>
      <c r="P744" s="15"/>
      <c r="Q744" s="15"/>
      <c r="R744" s="15"/>
      <c r="S744" s="15"/>
      <c r="T744" s="15"/>
      <c r="U744" s="15"/>
    </row>
    <row r="745" spans="1:21">
      <c r="A745" s="15"/>
      <c r="B745" s="15"/>
      <c r="C745" s="15"/>
      <c r="D745" s="15"/>
      <c r="E745" s="15"/>
      <c r="F745" s="15"/>
      <c r="G745" s="15"/>
      <c r="H745" s="15"/>
      <c r="I745" s="15"/>
      <c r="J745" s="15"/>
      <c r="K745" s="15"/>
      <c r="L745" s="15"/>
      <c r="M745" s="15"/>
      <c r="N745" s="15"/>
      <c r="O745" s="15"/>
      <c r="P745" s="15"/>
      <c r="Q745" s="15"/>
      <c r="R745" s="15"/>
      <c r="S745" s="15"/>
      <c r="T745" s="15"/>
      <c r="U745" s="15"/>
    </row>
    <row r="746" spans="1:21">
      <c r="A746" s="15"/>
      <c r="B746" s="15"/>
      <c r="C746" s="15"/>
      <c r="D746" s="15"/>
      <c r="E746" s="15"/>
      <c r="F746" s="15"/>
      <c r="G746" s="15"/>
      <c r="H746" s="15"/>
      <c r="I746" s="15"/>
      <c r="J746" s="15"/>
      <c r="K746" s="15"/>
      <c r="L746" s="15"/>
      <c r="M746" s="15"/>
      <c r="N746" s="15"/>
      <c r="O746" s="15"/>
      <c r="P746" s="15"/>
      <c r="Q746" s="15"/>
      <c r="R746" s="15"/>
      <c r="S746" s="15"/>
      <c r="T746" s="15"/>
      <c r="U746" s="15"/>
    </row>
    <row r="747" spans="1:21">
      <c r="A747" s="15"/>
      <c r="B747" s="15"/>
      <c r="C747" s="15"/>
      <c r="D747" s="15"/>
      <c r="E747" s="15"/>
      <c r="F747" s="15"/>
      <c r="G747" s="15"/>
      <c r="H747" s="15"/>
      <c r="I747" s="15"/>
      <c r="J747" s="15"/>
      <c r="K747" s="15"/>
      <c r="L747" s="15"/>
      <c r="M747" s="15"/>
      <c r="N747" s="15"/>
      <c r="O747" s="15"/>
      <c r="P747" s="15"/>
      <c r="Q747" s="15"/>
      <c r="R747" s="15"/>
      <c r="S747" s="15"/>
      <c r="T747" s="15"/>
      <c r="U747" s="15"/>
    </row>
    <row r="748" spans="1:21">
      <c r="A748" s="15"/>
      <c r="B748" s="15"/>
      <c r="C748" s="15"/>
      <c r="D748" s="15"/>
      <c r="E748" s="15"/>
      <c r="F748" s="15"/>
      <c r="G748" s="15"/>
      <c r="H748" s="15"/>
      <c r="I748" s="15"/>
      <c r="J748" s="15"/>
      <c r="K748" s="15"/>
      <c r="L748" s="15"/>
      <c r="M748" s="15"/>
      <c r="N748" s="15"/>
      <c r="O748" s="15"/>
      <c r="P748" s="15"/>
      <c r="Q748" s="15"/>
      <c r="R748" s="15"/>
      <c r="S748" s="15"/>
      <c r="T748" s="15"/>
      <c r="U748" s="15"/>
    </row>
    <row r="749" spans="1:21">
      <c r="A749" s="15"/>
      <c r="B749" s="15"/>
      <c r="C749" s="15"/>
      <c r="D749" s="15"/>
      <c r="E749" s="15"/>
      <c r="F749" s="15"/>
      <c r="G749" s="15"/>
      <c r="H749" s="15"/>
      <c r="I749" s="15"/>
      <c r="J749" s="15"/>
      <c r="K749" s="15"/>
      <c r="L749" s="15"/>
      <c r="M749" s="15"/>
      <c r="N749" s="15"/>
      <c r="O749" s="15"/>
      <c r="P749" s="15"/>
      <c r="Q749" s="15"/>
      <c r="R749" s="15"/>
      <c r="S749" s="15"/>
      <c r="T749" s="15"/>
      <c r="U749" s="15"/>
    </row>
    <row r="750" spans="1:21">
      <c r="A750" s="15"/>
      <c r="B750" s="15"/>
      <c r="C750" s="15"/>
      <c r="D750" s="15"/>
      <c r="E750" s="15"/>
      <c r="F750" s="15"/>
      <c r="G750" s="15"/>
      <c r="H750" s="15"/>
      <c r="I750" s="15"/>
      <c r="J750" s="15"/>
      <c r="K750" s="15"/>
      <c r="L750" s="15"/>
      <c r="M750" s="15"/>
      <c r="N750" s="15"/>
      <c r="O750" s="15"/>
      <c r="P750" s="15"/>
      <c r="Q750" s="15"/>
      <c r="R750" s="15"/>
      <c r="S750" s="15"/>
      <c r="T750" s="15"/>
      <c r="U750" s="15"/>
    </row>
    <row r="751" spans="1:21">
      <c r="A751" s="15"/>
      <c r="B751" s="15"/>
      <c r="C751" s="15"/>
      <c r="D751" s="15"/>
      <c r="E751" s="15"/>
      <c r="F751" s="15"/>
      <c r="G751" s="15"/>
      <c r="H751" s="15"/>
      <c r="I751" s="15"/>
      <c r="J751" s="15"/>
      <c r="K751" s="15"/>
      <c r="L751" s="15"/>
      <c r="M751" s="15"/>
      <c r="N751" s="15"/>
      <c r="O751" s="15"/>
      <c r="P751" s="15"/>
      <c r="Q751" s="15"/>
      <c r="R751" s="15"/>
      <c r="S751" s="15"/>
      <c r="T751" s="15"/>
      <c r="U751" s="15"/>
    </row>
    <row r="752" spans="1:21">
      <c r="A752" s="15"/>
      <c r="B752" s="15"/>
      <c r="C752" s="15"/>
      <c r="D752" s="15"/>
      <c r="E752" s="15"/>
      <c r="F752" s="15"/>
      <c r="G752" s="15"/>
      <c r="H752" s="15"/>
      <c r="I752" s="15"/>
      <c r="J752" s="15"/>
      <c r="K752" s="15"/>
      <c r="L752" s="15"/>
      <c r="M752" s="15"/>
      <c r="N752" s="15"/>
      <c r="O752" s="15"/>
      <c r="P752" s="15"/>
      <c r="Q752" s="15"/>
      <c r="R752" s="15"/>
      <c r="S752" s="15"/>
      <c r="T752" s="15"/>
      <c r="U752" s="15"/>
    </row>
    <row r="753" spans="1:21">
      <c r="A753" s="15"/>
      <c r="B753" s="15"/>
      <c r="C753" s="15"/>
      <c r="D753" s="15"/>
      <c r="E753" s="15"/>
      <c r="F753" s="15"/>
      <c r="G753" s="15"/>
      <c r="H753" s="15"/>
      <c r="I753" s="15"/>
      <c r="J753" s="15"/>
      <c r="K753" s="15"/>
      <c r="L753" s="15"/>
      <c r="M753" s="15"/>
      <c r="N753" s="15"/>
      <c r="O753" s="15"/>
      <c r="P753" s="15"/>
      <c r="Q753" s="15"/>
      <c r="R753" s="15"/>
      <c r="S753" s="15"/>
      <c r="T753" s="15"/>
      <c r="U753" s="15"/>
    </row>
    <row r="754" spans="1:21">
      <c r="A754" s="15"/>
      <c r="B754" s="15"/>
      <c r="C754" s="15"/>
      <c r="D754" s="15"/>
      <c r="E754" s="15"/>
      <c r="F754" s="15"/>
      <c r="G754" s="15"/>
      <c r="H754" s="15"/>
      <c r="I754" s="15"/>
      <c r="J754" s="15"/>
      <c r="K754" s="15"/>
      <c r="L754" s="15"/>
      <c r="M754" s="15"/>
      <c r="N754" s="15"/>
      <c r="O754" s="15"/>
      <c r="P754" s="15"/>
      <c r="Q754" s="15"/>
      <c r="R754" s="15"/>
      <c r="S754" s="15"/>
      <c r="T754" s="15"/>
      <c r="U754" s="15"/>
    </row>
    <row r="755" spans="1:21">
      <c r="A755" s="15"/>
      <c r="B755" s="15"/>
      <c r="C755" s="15"/>
      <c r="D755" s="15"/>
      <c r="E755" s="15"/>
      <c r="F755" s="15"/>
      <c r="G755" s="15"/>
      <c r="H755" s="15"/>
      <c r="I755" s="15"/>
      <c r="J755" s="15"/>
      <c r="K755" s="15"/>
      <c r="L755" s="15"/>
      <c r="M755" s="15"/>
      <c r="N755" s="15"/>
      <c r="O755" s="15"/>
      <c r="P755" s="15"/>
      <c r="Q755" s="15"/>
      <c r="R755" s="15"/>
      <c r="S755" s="15"/>
      <c r="T755" s="15"/>
      <c r="U755" s="15"/>
    </row>
    <row r="756" spans="1:21">
      <c r="A756" s="15"/>
      <c r="B756" s="15"/>
      <c r="C756" s="15"/>
      <c r="D756" s="15"/>
      <c r="E756" s="15"/>
      <c r="F756" s="15"/>
      <c r="G756" s="15"/>
      <c r="H756" s="15"/>
      <c r="I756" s="15"/>
      <c r="J756" s="15"/>
      <c r="K756" s="15"/>
      <c r="L756" s="15"/>
      <c r="M756" s="15"/>
      <c r="N756" s="15"/>
      <c r="O756" s="15"/>
      <c r="P756" s="15"/>
      <c r="Q756" s="15"/>
      <c r="R756" s="15"/>
      <c r="S756" s="15"/>
      <c r="T756" s="15"/>
      <c r="U756" s="15"/>
    </row>
    <row r="757" spans="1:21">
      <c r="A757" s="15"/>
      <c r="B757" s="15"/>
      <c r="C757" s="15"/>
      <c r="D757" s="15"/>
      <c r="E757" s="15"/>
      <c r="F757" s="15"/>
      <c r="G757" s="15"/>
      <c r="H757" s="15"/>
      <c r="I757" s="15"/>
      <c r="J757" s="15"/>
      <c r="K757" s="15"/>
      <c r="L757" s="15"/>
      <c r="M757" s="15"/>
      <c r="N757" s="15"/>
      <c r="O757" s="15"/>
      <c r="P757" s="15"/>
      <c r="Q757" s="15"/>
      <c r="R757" s="15"/>
      <c r="S757" s="15"/>
      <c r="T757" s="15"/>
      <c r="U757" s="15"/>
    </row>
    <row r="758" spans="1:21">
      <c r="A758" s="15"/>
      <c r="B758" s="15"/>
      <c r="C758" s="15"/>
      <c r="D758" s="15"/>
      <c r="E758" s="15"/>
      <c r="F758" s="15"/>
      <c r="G758" s="15"/>
      <c r="H758" s="15"/>
      <c r="I758" s="15"/>
      <c r="J758" s="15"/>
      <c r="K758" s="15"/>
      <c r="L758" s="15"/>
      <c r="M758" s="15"/>
      <c r="N758" s="15"/>
      <c r="O758" s="15"/>
      <c r="P758" s="15"/>
      <c r="Q758" s="15"/>
      <c r="R758" s="15"/>
      <c r="S758" s="15"/>
      <c r="T758" s="15"/>
      <c r="U758" s="15"/>
    </row>
    <row r="759" spans="1:21">
      <c r="A759" s="15"/>
      <c r="B759" s="15"/>
      <c r="C759" s="15"/>
      <c r="D759" s="15"/>
      <c r="E759" s="15"/>
      <c r="F759" s="15"/>
      <c r="G759" s="15"/>
      <c r="H759" s="15"/>
      <c r="I759" s="15"/>
      <c r="J759" s="15"/>
      <c r="K759" s="15"/>
      <c r="L759" s="15"/>
      <c r="M759" s="15"/>
      <c r="N759" s="15"/>
      <c r="O759" s="15"/>
      <c r="P759" s="15"/>
      <c r="Q759" s="15"/>
      <c r="R759" s="15"/>
      <c r="S759" s="15"/>
      <c r="T759" s="15"/>
      <c r="U759" s="15"/>
    </row>
    <row r="760" spans="1:21">
      <c r="A760" s="15"/>
      <c r="B760" s="15"/>
      <c r="C760" s="15"/>
      <c r="D760" s="15"/>
      <c r="E760" s="15"/>
      <c r="F760" s="15"/>
      <c r="G760" s="15"/>
      <c r="H760" s="15"/>
      <c r="I760" s="15"/>
      <c r="J760" s="15"/>
      <c r="K760" s="15"/>
      <c r="L760" s="15"/>
      <c r="M760" s="15"/>
      <c r="N760" s="15"/>
      <c r="O760" s="15"/>
      <c r="P760" s="15"/>
      <c r="Q760" s="15"/>
      <c r="R760" s="15"/>
      <c r="S760" s="15"/>
      <c r="T760" s="15"/>
      <c r="U760" s="15"/>
    </row>
    <row r="761" spans="1:21">
      <c r="A761" s="15"/>
      <c r="B761" s="15"/>
      <c r="C761" s="15"/>
      <c r="D761" s="15"/>
      <c r="E761" s="15"/>
      <c r="F761" s="15"/>
      <c r="G761" s="15"/>
      <c r="H761" s="15"/>
      <c r="I761" s="15"/>
      <c r="J761" s="15"/>
      <c r="K761" s="15"/>
      <c r="L761" s="15"/>
      <c r="M761" s="15"/>
      <c r="N761" s="15"/>
      <c r="O761" s="15"/>
      <c r="P761" s="15"/>
      <c r="Q761" s="15"/>
      <c r="R761" s="15"/>
      <c r="S761" s="15"/>
      <c r="T761" s="15"/>
      <c r="U761" s="15"/>
    </row>
    <row r="762" spans="1:21">
      <c r="A762" s="15"/>
      <c r="B762" s="15"/>
      <c r="C762" s="15"/>
      <c r="D762" s="15"/>
      <c r="E762" s="15"/>
      <c r="F762" s="15"/>
      <c r="G762" s="15"/>
      <c r="H762" s="15"/>
      <c r="I762" s="15"/>
      <c r="J762" s="15"/>
      <c r="K762" s="15"/>
      <c r="L762" s="15"/>
      <c r="M762" s="15"/>
      <c r="N762" s="15"/>
      <c r="O762" s="15"/>
      <c r="P762" s="15"/>
      <c r="Q762" s="15"/>
      <c r="R762" s="15"/>
      <c r="S762" s="15"/>
      <c r="T762" s="15"/>
      <c r="U762" s="15"/>
    </row>
    <row r="763" spans="1:21">
      <c r="A763" s="15"/>
      <c r="B763" s="15"/>
      <c r="C763" s="15"/>
      <c r="D763" s="15"/>
      <c r="E763" s="15"/>
      <c r="F763" s="15"/>
      <c r="G763" s="15"/>
      <c r="H763" s="15"/>
      <c r="I763" s="15"/>
      <c r="J763" s="15"/>
      <c r="K763" s="15"/>
      <c r="L763" s="15"/>
      <c r="M763" s="15"/>
      <c r="N763" s="15"/>
      <c r="O763" s="15"/>
      <c r="P763" s="15"/>
      <c r="Q763" s="15"/>
      <c r="R763" s="15"/>
      <c r="S763" s="15"/>
      <c r="T763" s="15"/>
      <c r="U763" s="15"/>
    </row>
    <row r="764" spans="1:21">
      <c r="A764" s="15"/>
      <c r="B764" s="15"/>
      <c r="C764" s="15"/>
      <c r="D764" s="15"/>
      <c r="E764" s="15"/>
      <c r="F764" s="15"/>
      <c r="G764" s="15"/>
      <c r="H764" s="15"/>
      <c r="I764" s="15"/>
      <c r="J764" s="15"/>
      <c r="K764" s="15"/>
      <c r="L764" s="15"/>
      <c r="M764" s="15"/>
      <c r="N764" s="15"/>
      <c r="O764" s="15"/>
      <c r="P764" s="15"/>
      <c r="Q764" s="15"/>
      <c r="R764" s="15"/>
      <c r="S764" s="15"/>
      <c r="T764" s="15"/>
      <c r="U764" s="15"/>
    </row>
    <row r="765" spans="1:21">
      <c r="A765" s="15"/>
      <c r="B765" s="15"/>
      <c r="C765" s="15"/>
      <c r="D765" s="15"/>
      <c r="E765" s="15"/>
      <c r="F765" s="15"/>
      <c r="G765" s="15"/>
      <c r="H765" s="15"/>
      <c r="I765" s="15"/>
      <c r="J765" s="15"/>
      <c r="K765" s="15"/>
      <c r="L765" s="15"/>
      <c r="M765" s="15"/>
      <c r="N765" s="15"/>
      <c r="O765" s="15"/>
      <c r="P765" s="15"/>
      <c r="Q765" s="15"/>
      <c r="R765" s="15"/>
      <c r="S765" s="15"/>
      <c r="T765" s="15"/>
      <c r="U765" s="15"/>
    </row>
    <row r="766" spans="1:21">
      <c r="A766" s="15"/>
      <c r="B766" s="15"/>
      <c r="C766" s="15"/>
      <c r="D766" s="15"/>
      <c r="E766" s="15"/>
      <c r="F766" s="15"/>
      <c r="G766" s="15"/>
      <c r="H766" s="15"/>
      <c r="I766" s="15"/>
      <c r="J766" s="15"/>
      <c r="K766" s="15"/>
      <c r="L766" s="15"/>
      <c r="M766" s="15"/>
      <c r="N766" s="15"/>
      <c r="O766" s="15"/>
      <c r="P766" s="15"/>
      <c r="Q766" s="15"/>
      <c r="R766" s="15"/>
      <c r="S766" s="15"/>
      <c r="T766" s="15"/>
      <c r="U766" s="15"/>
    </row>
    <row r="767" spans="1:21">
      <c r="A767" s="15"/>
      <c r="B767" s="15"/>
      <c r="C767" s="15"/>
      <c r="D767" s="15"/>
      <c r="E767" s="15"/>
      <c r="F767" s="15"/>
      <c r="G767" s="15"/>
      <c r="H767" s="15"/>
      <c r="I767" s="15"/>
      <c r="J767" s="15"/>
      <c r="K767" s="15"/>
      <c r="L767" s="15"/>
      <c r="M767" s="15"/>
      <c r="N767" s="15"/>
      <c r="O767" s="15"/>
      <c r="P767" s="15"/>
      <c r="Q767" s="15"/>
      <c r="R767" s="15"/>
      <c r="S767" s="15"/>
      <c r="T767" s="15"/>
      <c r="U767" s="15"/>
    </row>
    <row r="768" spans="1:21">
      <c r="A768" s="15"/>
      <c r="B768" s="15"/>
      <c r="C768" s="15"/>
      <c r="D768" s="15"/>
      <c r="E768" s="15"/>
      <c r="F768" s="15"/>
      <c r="G768" s="15"/>
      <c r="H768" s="15"/>
      <c r="I768" s="15"/>
      <c r="J768" s="15"/>
      <c r="K768" s="15"/>
      <c r="L768" s="15"/>
      <c r="M768" s="15"/>
      <c r="N768" s="15"/>
      <c r="O768" s="15"/>
      <c r="P768" s="15"/>
      <c r="Q768" s="15"/>
      <c r="R768" s="15"/>
      <c r="S768" s="15"/>
      <c r="T768" s="15"/>
      <c r="U768" s="15"/>
    </row>
    <row r="769" spans="1:21">
      <c r="A769" s="15"/>
      <c r="B769" s="15"/>
      <c r="C769" s="15"/>
      <c r="D769" s="15"/>
      <c r="E769" s="15"/>
      <c r="F769" s="15"/>
      <c r="G769" s="15"/>
      <c r="H769" s="15"/>
      <c r="I769" s="15"/>
      <c r="J769" s="15"/>
      <c r="K769" s="15"/>
      <c r="L769" s="15"/>
      <c r="M769" s="15"/>
      <c r="N769" s="15"/>
      <c r="O769" s="15"/>
      <c r="P769" s="15"/>
      <c r="Q769" s="15"/>
      <c r="R769" s="15"/>
      <c r="S769" s="15"/>
      <c r="T769" s="15"/>
      <c r="U769" s="15"/>
    </row>
    <row r="770" spans="1:21">
      <c r="A770" s="15"/>
      <c r="B770" s="15"/>
      <c r="C770" s="15"/>
      <c r="D770" s="15"/>
      <c r="E770" s="15"/>
      <c r="F770" s="15"/>
      <c r="G770" s="15"/>
      <c r="H770" s="15"/>
      <c r="I770" s="15"/>
      <c r="J770" s="15"/>
      <c r="K770" s="15"/>
      <c r="L770" s="15"/>
      <c r="M770" s="15"/>
      <c r="N770" s="15"/>
      <c r="O770" s="15"/>
      <c r="P770" s="15"/>
      <c r="Q770" s="15"/>
      <c r="R770" s="15"/>
      <c r="S770" s="15"/>
      <c r="T770" s="15"/>
      <c r="U770" s="15"/>
    </row>
    <row r="771" spans="1:21">
      <c r="A771" s="15"/>
      <c r="B771" s="15"/>
      <c r="C771" s="15"/>
      <c r="D771" s="15"/>
      <c r="E771" s="15"/>
      <c r="F771" s="15"/>
      <c r="G771" s="15"/>
      <c r="H771" s="15"/>
      <c r="I771" s="15"/>
      <c r="J771" s="15"/>
      <c r="K771" s="15"/>
      <c r="L771" s="15"/>
      <c r="M771" s="15"/>
      <c r="N771" s="15"/>
      <c r="O771" s="15"/>
      <c r="P771" s="15"/>
      <c r="Q771" s="15"/>
      <c r="R771" s="15"/>
      <c r="S771" s="15"/>
      <c r="T771" s="15"/>
      <c r="U771" s="15"/>
    </row>
    <row r="772" spans="1:21">
      <c r="A772" s="15"/>
      <c r="B772" s="15"/>
      <c r="C772" s="15"/>
      <c r="D772" s="15"/>
      <c r="E772" s="15"/>
      <c r="F772" s="15"/>
      <c r="G772" s="15"/>
      <c r="H772" s="15"/>
      <c r="I772" s="15"/>
      <c r="J772" s="15"/>
      <c r="K772" s="15"/>
      <c r="L772" s="15"/>
      <c r="M772" s="15"/>
      <c r="N772" s="15"/>
      <c r="O772" s="15"/>
      <c r="P772" s="15"/>
      <c r="Q772" s="15"/>
      <c r="R772" s="15"/>
      <c r="S772" s="15"/>
      <c r="T772" s="15"/>
      <c r="U772" s="15"/>
    </row>
    <row r="773" spans="1:21">
      <c r="A773" s="15"/>
      <c r="B773" s="15"/>
      <c r="C773" s="15"/>
      <c r="D773" s="15"/>
      <c r="E773" s="15"/>
      <c r="F773" s="15"/>
      <c r="G773" s="15"/>
      <c r="H773" s="15"/>
      <c r="I773" s="15"/>
      <c r="J773" s="15"/>
      <c r="K773" s="15"/>
      <c r="L773" s="15"/>
      <c r="M773" s="15"/>
      <c r="N773" s="15"/>
      <c r="O773" s="15"/>
      <c r="P773" s="15"/>
      <c r="Q773" s="15"/>
      <c r="R773" s="15"/>
      <c r="S773" s="15"/>
      <c r="T773" s="15"/>
      <c r="U773" s="15"/>
    </row>
    <row r="774" spans="1:21">
      <c r="A774" s="15"/>
      <c r="B774" s="15"/>
      <c r="C774" s="15"/>
      <c r="D774" s="15"/>
      <c r="E774" s="15"/>
      <c r="F774" s="15"/>
      <c r="G774" s="15"/>
      <c r="H774" s="15"/>
      <c r="I774" s="15"/>
      <c r="J774" s="15"/>
      <c r="K774" s="15"/>
      <c r="L774" s="15"/>
      <c r="M774" s="15"/>
      <c r="N774" s="15"/>
      <c r="O774" s="15"/>
      <c r="P774" s="15"/>
      <c r="Q774" s="15"/>
      <c r="R774" s="15"/>
      <c r="S774" s="15"/>
      <c r="T774" s="15"/>
      <c r="U774" s="15"/>
    </row>
    <row r="775" spans="1:21">
      <c r="A775" s="15"/>
      <c r="B775" s="15"/>
      <c r="C775" s="15"/>
      <c r="D775" s="15"/>
      <c r="E775" s="15"/>
      <c r="F775" s="15"/>
      <c r="G775" s="15"/>
      <c r="H775" s="15"/>
      <c r="I775" s="15"/>
      <c r="J775" s="15"/>
      <c r="K775" s="15"/>
      <c r="L775" s="15"/>
      <c r="M775" s="15"/>
      <c r="N775" s="15"/>
      <c r="O775" s="15"/>
      <c r="P775" s="15"/>
      <c r="Q775" s="15"/>
      <c r="R775" s="15"/>
      <c r="S775" s="15"/>
      <c r="T775" s="15"/>
      <c r="U775" s="15"/>
    </row>
    <row r="776" spans="1:21">
      <c r="A776" s="15"/>
      <c r="B776" s="15"/>
      <c r="C776" s="15"/>
      <c r="D776" s="15"/>
      <c r="E776" s="15"/>
      <c r="F776" s="15"/>
      <c r="G776" s="15"/>
      <c r="H776" s="15"/>
      <c r="I776" s="15"/>
      <c r="J776" s="15"/>
      <c r="K776" s="15"/>
      <c r="L776" s="15"/>
      <c r="M776" s="15"/>
      <c r="N776" s="15"/>
      <c r="O776" s="15"/>
      <c r="P776" s="15"/>
      <c r="Q776" s="15"/>
      <c r="R776" s="15"/>
      <c r="S776" s="15"/>
      <c r="T776" s="15"/>
      <c r="U776" s="15"/>
    </row>
    <row r="777" spans="1:21">
      <c r="A777" s="15"/>
      <c r="B777" s="15"/>
      <c r="C777" s="15"/>
      <c r="D777" s="15"/>
      <c r="E777" s="15"/>
      <c r="F777" s="15"/>
      <c r="G777" s="15"/>
      <c r="H777" s="15"/>
      <c r="I777" s="15"/>
      <c r="J777" s="15"/>
      <c r="K777" s="15"/>
      <c r="L777" s="15"/>
      <c r="M777" s="15"/>
      <c r="N777" s="15"/>
      <c r="O777" s="15"/>
      <c r="P777" s="15"/>
      <c r="Q777" s="15"/>
      <c r="R777" s="15"/>
      <c r="S777" s="15"/>
      <c r="T777" s="15"/>
      <c r="U777" s="15"/>
    </row>
    <row r="778" spans="1:21">
      <c r="A778" s="15"/>
      <c r="B778" s="15"/>
      <c r="C778" s="15"/>
      <c r="D778" s="15"/>
      <c r="E778" s="15"/>
      <c r="F778" s="15"/>
      <c r="G778" s="15"/>
      <c r="H778" s="15"/>
      <c r="I778" s="15"/>
      <c r="J778" s="15"/>
      <c r="K778" s="15"/>
      <c r="L778" s="15"/>
      <c r="M778" s="15"/>
      <c r="N778" s="15"/>
      <c r="O778" s="15"/>
      <c r="P778" s="15"/>
      <c r="Q778" s="15"/>
      <c r="R778" s="15"/>
      <c r="S778" s="15"/>
      <c r="T778" s="15"/>
      <c r="U778" s="15"/>
    </row>
    <row r="779" spans="1:21">
      <c r="A779" s="15"/>
      <c r="B779" s="15"/>
      <c r="C779" s="15"/>
      <c r="D779" s="15"/>
      <c r="E779" s="15"/>
      <c r="F779" s="15"/>
      <c r="G779" s="15"/>
      <c r="H779" s="15"/>
      <c r="I779" s="15"/>
      <c r="J779" s="15"/>
      <c r="K779" s="15"/>
      <c r="L779" s="15"/>
      <c r="M779" s="15"/>
      <c r="N779" s="15"/>
      <c r="O779" s="15"/>
      <c r="P779" s="15"/>
      <c r="Q779" s="15"/>
      <c r="R779" s="15"/>
      <c r="S779" s="15"/>
      <c r="T779" s="15"/>
      <c r="U779" s="15"/>
    </row>
    <row r="780" spans="1:21">
      <c r="A780" s="15"/>
      <c r="B780" s="15"/>
      <c r="C780" s="15"/>
      <c r="D780" s="15"/>
      <c r="E780" s="15"/>
      <c r="F780" s="15"/>
      <c r="G780" s="15"/>
      <c r="H780" s="15"/>
      <c r="I780" s="15"/>
      <c r="J780" s="15"/>
      <c r="K780" s="15"/>
      <c r="L780" s="15"/>
      <c r="M780" s="15"/>
      <c r="N780" s="15"/>
      <c r="O780" s="15"/>
      <c r="P780" s="15"/>
      <c r="Q780" s="15"/>
      <c r="R780" s="15"/>
      <c r="S780" s="15"/>
      <c r="T780" s="15"/>
      <c r="U780" s="15"/>
    </row>
    <row r="781" spans="1:21">
      <c r="A781" s="15"/>
      <c r="B781" s="15"/>
      <c r="C781" s="15"/>
      <c r="D781" s="15"/>
      <c r="E781" s="15"/>
      <c r="F781" s="15"/>
      <c r="G781" s="15"/>
      <c r="H781" s="15"/>
      <c r="I781" s="15"/>
      <c r="J781" s="15"/>
      <c r="K781" s="15"/>
      <c r="L781" s="15"/>
      <c r="M781" s="15"/>
      <c r="N781" s="15"/>
      <c r="O781" s="15"/>
      <c r="P781" s="15"/>
      <c r="Q781" s="15"/>
      <c r="R781" s="15"/>
      <c r="S781" s="15"/>
      <c r="T781" s="15"/>
      <c r="U781" s="15"/>
    </row>
    <row r="782" spans="1:21">
      <c r="A782" s="15"/>
      <c r="B782" s="15"/>
      <c r="C782" s="15"/>
      <c r="D782" s="15"/>
      <c r="E782" s="15"/>
      <c r="F782" s="15"/>
      <c r="G782" s="15"/>
      <c r="H782" s="15"/>
      <c r="I782" s="15"/>
      <c r="J782" s="15"/>
      <c r="K782" s="15"/>
      <c r="L782" s="15"/>
      <c r="M782" s="15"/>
      <c r="N782" s="15"/>
      <c r="O782" s="15"/>
      <c r="P782" s="15"/>
      <c r="Q782" s="15"/>
      <c r="R782" s="15"/>
      <c r="S782" s="15"/>
      <c r="T782" s="15"/>
      <c r="U782" s="15"/>
    </row>
    <row r="783" spans="1:21">
      <c r="A783" s="15"/>
      <c r="B783" s="15"/>
      <c r="C783" s="15"/>
      <c r="D783" s="15"/>
      <c r="E783" s="15"/>
      <c r="F783" s="15"/>
      <c r="G783" s="15"/>
      <c r="H783" s="15"/>
      <c r="I783" s="15"/>
      <c r="J783" s="15"/>
      <c r="K783" s="15"/>
      <c r="L783" s="15"/>
      <c r="M783" s="15"/>
      <c r="N783" s="15"/>
      <c r="O783" s="15"/>
      <c r="P783" s="15"/>
      <c r="Q783" s="15"/>
      <c r="R783" s="15"/>
      <c r="S783" s="15"/>
      <c r="T783" s="15"/>
      <c r="U783" s="15"/>
    </row>
    <row r="784" spans="1:21">
      <c r="A784" s="15"/>
      <c r="B784" s="15"/>
      <c r="C784" s="15"/>
      <c r="D784" s="15"/>
      <c r="E784" s="15"/>
      <c r="F784" s="15"/>
      <c r="G784" s="15"/>
      <c r="H784" s="15"/>
      <c r="I784" s="15"/>
      <c r="J784" s="15"/>
      <c r="K784" s="15"/>
      <c r="L784" s="15"/>
      <c r="M784" s="15"/>
      <c r="N784" s="15"/>
      <c r="O784" s="15"/>
      <c r="P784" s="15"/>
      <c r="Q784" s="15"/>
      <c r="R784" s="15"/>
      <c r="S784" s="15"/>
      <c r="T784" s="15"/>
      <c r="U784" s="15"/>
    </row>
    <row r="785" spans="1:21">
      <c r="A785" s="15"/>
      <c r="B785" s="15"/>
      <c r="C785" s="15"/>
      <c r="D785" s="15"/>
      <c r="E785" s="15"/>
      <c r="F785" s="15"/>
      <c r="G785" s="15"/>
      <c r="H785" s="15"/>
      <c r="I785" s="15"/>
      <c r="J785" s="15"/>
      <c r="K785" s="15"/>
      <c r="L785" s="15"/>
      <c r="M785" s="15"/>
      <c r="N785" s="15"/>
      <c r="O785" s="15"/>
      <c r="P785" s="15"/>
      <c r="Q785" s="15"/>
      <c r="R785" s="15"/>
      <c r="S785" s="15"/>
      <c r="T785" s="15"/>
      <c r="U785" s="15"/>
    </row>
    <row r="786" spans="1:21">
      <c r="A786" s="15"/>
      <c r="B786" s="15"/>
      <c r="C786" s="15"/>
      <c r="D786" s="15"/>
      <c r="E786" s="15"/>
      <c r="F786" s="15"/>
      <c r="G786" s="15"/>
      <c r="H786" s="15"/>
      <c r="I786" s="15"/>
      <c r="J786" s="15"/>
      <c r="K786" s="15"/>
      <c r="L786" s="15"/>
      <c r="M786" s="15"/>
      <c r="N786" s="15"/>
      <c r="O786" s="15"/>
      <c r="P786" s="15"/>
      <c r="Q786" s="15"/>
      <c r="R786" s="15"/>
      <c r="S786" s="15"/>
      <c r="T786" s="15"/>
      <c r="U786" s="15"/>
    </row>
    <row r="787" spans="1:21">
      <c r="A787" s="15"/>
      <c r="B787" s="15"/>
      <c r="C787" s="15"/>
      <c r="D787" s="15"/>
      <c r="E787" s="15"/>
      <c r="F787" s="15"/>
      <c r="G787" s="15"/>
      <c r="H787" s="15"/>
      <c r="I787" s="15"/>
      <c r="J787" s="15"/>
      <c r="K787" s="15"/>
      <c r="L787" s="15"/>
      <c r="M787" s="15"/>
      <c r="N787" s="15"/>
      <c r="O787" s="15"/>
      <c r="P787" s="15"/>
      <c r="Q787" s="15"/>
      <c r="R787" s="15"/>
      <c r="S787" s="15"/>
      <c r="T787" s="15"/>
      <c r="U787" s="15"/>
    </row>
    <row r="788" spans="1:21">
      <c r="A788" s="15"/>
      <c r="B788" s="15"/>
      <c r="C788" s="15"/>
      <c r="D788" s="15"/>
      <c r="E788" s="15"/>
      <c r="F788" s="15"/>
      <c r="G788" s="15"/>
      <c r="H788" s="15"/>
      <c r="I788" s="15"/>
      <c r="J788" s="15"/>
      <c r="K788" s="15"/>
      <c r="L788" s="15"/>
      <c r="M788" s="15"/>
      <c r="N788" s="15"/>
      <c r="O788" s="15"/>
      <c r="P788" s="15"/>
      <c r="Q788" s="15"/>
      <c r="R788" s="15"/>
      <c r="S788" s="15"/>
      <c r="T788" s="15"/>
      <c r="U788" s="15"/>
    </row>
    <row r="789" spans="1:21">
      <c r="A789" s="15"/>
      <c r="B789" s="15"/>
      <c r="C789" s="15"/>
      <c r="D789" s="15"/>
      <c r="E789" s="15"/>
      <c r="F789" s="15"/>
      <c r="G789" s="15"/>
      <c r="H789" s="15"/>
      <c r="I789" s="15"/>
      <c r="J789" s="15"/>
      <c r="K789" s="15"/>
      <c r="L789" s="15"/>
      <c r="M789" s="15"/>
      <c r="N789" s="15"/>
      <c r="O789" s="15"/>
      <c r="P789" s="15"/>
      <c r="Q789" s="15"/>
      <c r="R789" s="15"/>
      <c r="S789" s="15"/>
      <c r="T789" s="15"/>
      <c r="U789" s="15"/>
    </row>
    <row r="790" spans="1:21">
      <c r="A790" s="15"/>
      <c r="B790" s="15"/>
      <c r="C790" s="15"/>
      <c r="D790" s="15"/>
      <c r="E790" s="15"/>
      <c r="F790" s="15"/>
      <c r="G790" s="15"/>
      <c r="H790" s="15"/>
      <c r="I790" s="15"/>
      <c r="J790" s="15"/>
      <c r="K790" s="15"/>
      <c r="L790" s="15"/>
      <c r="M790" s="15"/>
      <c r="N790" s="15"/>
      <c r="O790" s="15"/>
      <c r="P790" s="15"/>
      <c r="Q790" s="15"/>
      <c r="R790" s="15"/>
      <c r="S790" s="15"/>
      <c r="T790" s="15"/>
      <c r="U790" s="15"/>
    </row>
    <row r="791" spans="1:21">
      <c r="A791" s="15"/>
      <c r="B791" s="15"/>
      <c r="C791" s="15"/>
      <c r="D791" s="15"/>
      <c r="E791" s="15"/>
      <c r="F791" s="15"/>
      <c r="G791" s="15"/>
      <c r="H791" s="15"/>
      <c r="I791" s="15"/>
      <c r="J791" s="15"/>
      <c r="K791" s="15"/>
      <c r="L791" s="15"/>
      <c r="M791" s="15"/>
      <c r="N791" s="15"/>
      <c r="O791" s="15"/>
      <c r="P791" s="15"/>
      <c r="Q791" s="15"/>
      <c r="R791" s="15"/>
      <c r="S791" s="15"/>
      <c r="T791" s="15"/>
      <c r="U791" s="15"/>
    </row>
    <row r="792" spans="1:21">
      <c r="A792" s="15"/>
      <c r="B792" s="15"/>
      <c r="C792" s="15"/>
      <c r="D792" s="15"/>
      <c r="E792" s="15"/>
      <c r="F792" s="15"/>
      <c r="G792" s="15"/>
      <c r="H792" s="15"/>
      <c r="I792" s="15"/>
      <c r="J792" s="15"/>
      <c r="K792" s="15"/>
      <c r="L792" s="15"/>
      <c r="M792" s="15"/>
      <c r="N792" s="15"/>
      <c r="O792" s="15"/>
      <c r="P792" s="15"/>
      <c r="Q792" s="15"/>
      <c r="R792" s="15"/>
      <c r="S792" s="15"/>
      <c r="T792" s="15"/>
      <c r="U792" s="15"/>
    </row>
    <row r="793" spans="1:21">
      <c r="A793" s="15"/>
      <c r="B793" s="15"/>
      <c r="C793" s="15"/>
      <c r="D793" s="15"/>
      <c r="E793" s="15"/>
      <c r="F793" s="15"/>
      <c r="G793" s="15"/>
      <c r="H793" s="15"/>
      <c r="I793" s="15"/>
      <c r="J793" s="15"/>
      <c r="K793" s="15"/>
      <c r="L793" s="15"/>
      <c r="M793" s="15"/>
      <c r="N793" s="15"/>
      <c r="O793" s="15"/>
      <c r="P793" s="15"/>
      <c r="Q793" s="15"/>
      <c r="R793" s="15"/>
      <c r="S793" s="15"/>
      <c r="T793" s="15"/>
      <c r="U793" s="15"/>
    </row>
    <row r="794" spans="1:21">
      <c r="A794" s="15"/>
      <c r="B794" s="15"/>
      <c r="C794" s="15"/>
      <c r="D794" s="15"/>
      <c r="E794" s="15"/>
      <c r="F794" s="15"/>
      <c r="G794" s="15"/>
      <c r="H794" s="15"/>
      <c r="I794" s="15"/>
      <c r="J794" s="15"/>
      <c r="K794" s="15"/>
      <c r="L794" s="15"/>
      <c r="M794" s="15"/>
      <c r="N794" s="15"/>
      <c r="O794" s="15"/>
      <c r="P794" s="15"/>
      <c r="Q794" s="15"/>
      <c r="R794" s="15"/>
      <c r="S794" s="15"/>
      <c r="T794" s="15"/>
      <c r="U794" s="15"/>
    </row>
    <row r="795" spans="1:21">
      <c r="A795" s="15"/>
      <c r="B795" s="15"/>
      <c r="C795" s="15"/>
      <c r="D795" s="15"/>
      <c r="E795" s="15"/>
      <c r="F795" s="15"/>
      <c r="G795" s="15"/>
      <c r="H795" s="15"/>
      <c r="I795" s="15"/>
      <c r="J795" s="15"/>
      <c r="K795" s="15"/>
      <c r="L795" s="15"/>
      <c r="M795" s="15"/>
      <c r="N795" s="15"/>
      <c r="O795" s="15"/>
      <c r="P795" s="15"/>
      <c r="Q795" s="15"/>
      <c r="R795" s="15"/>
      <c r="S795" s="15"/>
      <c r="T795" s="15"/>
      <c r="U795" s="15"/>
    </row>
    <row r="796" spans="1:21">
      <c r="A796" s="15"/>
      <c r="B796" s="15"/>
      <c r="C796" s="15"/>
      <c r="D796" s="15"/>
      <c r="E796" s="15"/>
      <c r="F796" s="15"/>
      <c r="G796" s="15"/>
      <c r="H796" s="15"/>
      <c r="I796" s="15"/>
      <c r="J796" s="15"/>
      <c r="K796" s="15"/>
      <c r="L796" s="15"/>
      <c r="M796" s="15"/>
      <c r="N796" s="15"/>
      <c r="O796" s="15"/>
      <c r="P796" s="15"/>
      <c r="Q796" s="15"/>
      <c r="R796" s="15"/>
      <c r="S796" s="15"/>
      <c r="T796" s="15"/>
      <c r="U796" s="15"/>
    </row>
    <row r="797" spans="1:21">
      <c r="A797" s="15"/>
      <c r="B797" s="15"/>
      <c r="C797" s="15"/>
      <c r="D797" s="15"/>
      <c r="E797" s="15"/>
      <c r="F797" s="15"/>
      <c r="G797" s="15"/>
      <c r="H797" s="15"/>
      <c r="I797" s="15"/>
      <c r="J797" s="15"/>
      <c r="K797" s="15"/>
      <c r="L797" s="15"/>
      <c r="M797" s="15"/>
      <c r="N797" s="15"/>
      <c r="O797" s="15"/>
      <c r="P797" s="15"/>
      <c r="Q797" s="15"/>
      <c r="R797" s="15"/>
      <c r="S797" s="15"/>
      <c r="T797" s="15"/>
      <c r="U797" s="15"/>
    </row>
    <row r="798" spans="1:21">
      <c r="A798" s="15"/>
      <c r="B798" s="15"/>
      <c r="C798" s="15"/>
      <c r="D798" s="15"/>
      <c r="E798" s="15"/>
      <c r="F798" s="15"/>
      <c r="G798" s="15"/>
      <c r="H798" s="15"/>
      <c r="I798" s="15"/>
      <c r="J798" s="15"/>
      <c r="K798" s="15"/>
      <c r="L798" s="15"/>
      <c r="M798" s="15"/>
      <c r="N798" s="15"/>
      <c r="O798" s="15"/>
      <c r="P798" s="15"/>
      <c r="Q798" s="15"/>
      <c r="R798" s="15"/>
      <c r="S798" s="15"/>
      <c r="T798" s="15"/>
      <c r="U798" s="15"/>
    </row>
    <row r="799" spans="1:21">
      <c r="A799" s="15"/>
      <c r="B799" s="15"/>
      <c r="C799" s="15"/>
      <c r="D799" s="15"/>
      <c r="E799" s="15"/>
      <c r="F799" s="15"/>
      <c r="G799" s="15"/>
      <c r="H799" s="15"/>
      <c r="I799" s="15"/>
      <c r="J799" s="15"/>
      <c r="K799" s="15"/>
      <c r="L799" s="15"/>
      <c r="M799" s="15"/>
      <c r="N799" s="15"/>
      <c r="O799" s="15"/>
      <c r="P799" s="15"/>
      <c r="Q799" s="15"/>
      <c r="R799" s="15"/>
      <c r="S799" s="15"/>
      <c r="T799" s="15"/>
      <c r="U799" s="15"/>
    </row>
    <row r="800" spans="1:21">
      <c r="A800" s="15"/>
      <c r="B800" s="15"/>
      <c r="C800" s="15"/>
      <c r="D800" s="15"/>
      <c r="E800" s="15"/>
      <c r="F800" s="15"/>
      <c r="G800" s="15"/>
      <c r="H800" s="15"/>
      <c r="I800" s="15"/>
      <c r="J800" s="15"/>
      <c r="K800" s="15"/>
      <c r="L800" s="15"/>
      <c r="M800" s="15"/>
      <c r="N800" s="15"/>
      <c r="O800" s="15"/>
      <c r="P800" s="15"/>
      <c r="Q800" s="15"/>
      <c r="R800" s="15"/>
      <c r="S800" s="15"/>
      <c r="T800" s="15"/>
      <c r="U800" s="15"/>
    </row>
    <row r="801" spans="1:21">
      <c r="A801" s="15"/>
      <c r="B801" s="15"/>
      <c r="C801" s="15"/>
      <c r="D801" s="15"/>
      <c r="E801" s="15"/>
      <c r="F801" s="15"/>
      <c r="G801" s="15"/>
      <c r="H801" s="15"/>
      <c r="I801" s="15"/>
      <c r="J801" s="15"/>
      <c r="K801" s="15"/>
      <c r="L801" s="15"/>
      <c r="M801" s="15"/>
      <c r="N801" s="15"/>
      <c r="O801" s="15"/>
      <c r="P801" s="15"/>
      <c r="Q801" s="15"/>
      <c r="R801" s="15"/>
      <c r="S801" s="15"/>
      <c r="T801" s="15"/>
      <c r="U801" s="15"/>
    </row>
    <row r="802" spans="1:21">
      <c r="A802" s="15"/>
      <c r="B802" s="15"/>
      <c r="C802" s="15"/>
      <c r="D802" s="15"/>
      <c r="E802" s="15"/>
      <c r="F802" s="15"/>
      <c r="G802" s="15"/>
      <c r="H802" s="15"/>
      <c r="I802" s="15"/>
      <c r="J802" s="15"/>
      <c r="K802" s="15"/>
      <c r="L802" s="15"/>
      <c r="M802" s="15"/>
      <c r="N802" s="15"/>
      <c r="O802" s="15"/>
      <c r="P802" s="15"/>
      <c r="Q802" s="15"/>
      <c r="R802" s="15"/>
      <c r="S802" s="15"/>
      <c r="T802" s="15"/>
      <c r="U802" s="15"/>
    </row>
    <row r="803" spans="1:21">
      <c r="A803" s="15"/>
      <c r="B803" s="15"/>
      <c r="C803" s="15"/>
      <c r="D803" s="15"/>
      <c r="E803" s="15"/>
      <c r="F803" s="15"/>
      <c r="G803" s="15"/>
      <c r="H803" s="15"/>
      <c r="I803" s="15"/>
      <c r="J803" s="15"/>
      <c r="K803" s="15"/>
      <c r="L803" s="15"/>
      <c r="M803" s="15"/>
      <c r="N803" s="15"/>
      <c r="O803" s="15"/>
      <c r="P803" s="15"/>
      <c r="Q803" s="15"/>
      <c r="R803" s="15"/>
      <c r="S803" s="15"/>
      <c r="T803" s="15"/>
      <c r="U803" s="15"/>
    </row>
    <row r="804" spans="1:21">
      <c r="A804" s="15"/>
      <c r="B804" s="15"/>
      <c r="C804" s="15"/>
      <c r="D804" s="15"/>
      <c r="E804" s="15"/>
      <c r="F804" s="15"/>
      <c r="G804" s="15"/>
      <c r="H804" s="15"/>
      <c r="I804" s="15"/>
      <c r="J804" s="15"/>
      <c r="K804" s="15"/>
      <c r="L804" s="15"/>
      <c r="M804" s="15"/>
      <c r="N804" s="15"/>
      <c r="O804" s="15"/>
      <c r="P804" s="15"/>
      <c r="Q804" s="15"/>
      <c r="R804" s="15"/>
      <c r="S804" s="15"/>
      <c r="T804" s="15"/>
      <c r="U804" s="15"/>
    </row>
  </sheetData>
  <sheetProtection algorithmName="SHA-512" hashValue="BegwMTDgE6x8/ftlmh/lN3pMRBZsaynB2wsGHnQDTcmxsDj2/DvJfpyzCTDPxklPCFcmkaghAKj3YUG7X+n65Q==" saltValue="FrY+WxmHDWZoL5/2rzea+A==" spinCount="100000" sheet="1" objects="1" scenarios="1"/>
  <protectedRanges>
    <protectedRange sqref="G138 G141 G144 Q138 Q141 Q144 J159 J162" name="zyski_wewnetrzne"/>
    <protectedRange sqref="J55 W72:X72 J72:K72 W50 J57 J48:J50 W55 W57 U49 J81:K81 J74:K74 W79:X79 J73 U73 W74:X74 W81:X81 J79:K79 J113:K113 J115:K115" name="wymiary"/>
    <protectedRange sqref="H46 T46 H70 T77 T53 H53 H77 T70" name="ściana_okna"/>
    <protectedRange sqref="H43 T43" name="Strona świata"/>
    <protectedRange sqref="M24 M27 M30" name="Dane1"/>
    <protectedRange sqref="S24 X27" name="Dane2"/>
    <protectedRange sqref="H59 T59 H83 T83" name="osłona"/>
    <protectedRange sqref="H104 J112:K112 H116 H110 H107 J114:K114 L121" name="dane_dachu"/>
    <protectedRange sqref="C11:J12" name="Symulacjaprzygotowanadla"/>
    <protectedRange sqref="W48" name="wymiary_1"/>
  </protectedRanges>
  <mergeCells count="73">
    <mergeCell ref="C190:W191"/>
    <mergeCell ref="Q54:R54"/>
    <mergeCell ref="J55:K55"/>
    <mergeCell ref="J48:K48"/>
    <mergeCell ref="H46:K46"/>
    <mergeCell ref="G184:I185"/>
    <mergeCell ref="J184:O185"/>
    <mergeCell ref="Q185:Q186"/>
    <mergeCell ref="L186:O186"/>
    <mergeCell ref="Q138:R138"/>
    <mergeCell ref="Q141:R141"/>
    <mergeCell ref="Q144:R144"/>
    <mergeCell ref="J159:K159"/>
    <mergeCell ref="J81:K81"/>
    <mergeCell ref="J162:K162"/>
    <mergeCell ref="G179:M180"/>
    <mergeCell ref="N179:O180"/>
    <mergeCell ref="P179:P180"/>
    <mergeCell ref="H110:K110"/>
    <mergeCell ref="J112:K112"/>
    <mergeCell ref="J114:K114"/>
    <mergeCell ref="H116:K116"/>
    <mergeCell ref="L121:M121"/>
    <mergeCell ref="E128:H128"/>
    <mergeCell ref="W81:X81"/>
    <mergeCell ref="H83:K83"/>
    <mergeCell ref="T83:X83"/>
    <mergeCell ref="H104:K104"/>
    <mergeCell ref="H107:K107"/>
    <mergeCell ref="W74:X74"/>
    <mergeCell ref="H77:K77"/>
    <mergeCell ref="T77:X77"/>
    <mergeCell ref="Q78:R78"/>
    <mergeCell ref="J79:K79"/>
    <mergeCell ref="W79:X79"/>
    <mergeCell ref="J74:K74"/>
    <mergeCell ref="T67:X67"/>
    <mergeCell ref="H70:K70"/>
    <mergeCell ref="T70:X70"/>
    <mergeCell ref="J72:K72"/>
    <mergeCell ref="W72:X72"/>
    <mergeCell ref="H67:K67"/>
    <mergeCell ref="W55:X55"/>
    <mergeCell ref="J57:K57"/>
    <mergeCell ref="W57:X57"/>
    <mergeCell ref="H59:K59"/>
    <mergeCell ref="T59:X59"/>
    <mergeCell ref="W48:X48"/>
    <mergeCell ref="J50:K50"/>
    <mergeCell ref="W50:X50"/>
    <mergeCell ref="H53:K53"/>
    <mergeCell ref="T53:X53"/>
    <mergeCell ref="T46:X46"/>
    <mergeCell ref="C8:Q9"/>
    <mergeCell ref="C11:J12"/>
    <mergeCell ref="C20:F21"/>
    <mergeCell ref="S23:V23"/>
    <mergeCell ref="S24:T27"/>
    <mergeCell ref="U24:V27"/>
    <mergeCell ref="X26:Y26"/>
    <mergeCell ref="X27:X30"/>
    <mergeCell ref="Y27:Y30"/>
    <mergeCell ref="H43:K43"/>
    <mergeCell ref="T43:X43"/>
    <mergeCell ref="H17:M17"/>
    <mergeCell ref="O3:O4"/>
    <mergeCell ref="P3:Q4"/>
    <mergeCell ref="W3:Z4"/>
    <mergeCell ref="D1:H1"/>
    <mergeCell ref="I1:J1"/>
    <mergeCell ref="M1:O1"/>
    <mergeCell ref="P1:Q1"/>
    <mergeCell ref="R1:T1"/>
  </mergeCells>
  <conditionalFormatting sqref="V194">
    <cfRule type="iconSet" priority="2">
      <iconSet iconSet="3Symbols" showValue="0">
        <cfvo type="percent" val="0"/>
        <cfvo type="num" val="1"/>
        <cfvo type="num" val="2"/>
      </iconSet>
    </cfRule>
  </conditionalFormatting>
  <conditionalFormatting sqref="J96 K95">
    <cfRule type="cellIs" dxfId="8" priority="1" operator="between">
      <formula>-17</formula>
      <formula>-7</formula>
    </cfRule>
  </conditionalFormatting>
  <dataValidations count="12">
    <dataValidation type="list" allowBlank="1" showInputMessage="1" showErrorMessage="1" sqref="H43" xr:uid="{8515BDAF-58F3-45AF-A330-1A350DEB59C3}">
      <formula1>strony_swiata</formula1>
    </dataValidation>
    <dataValidation type="list" allowBlank="1" showInputMessage="1" showErrorMessage="1" sqref="T70 H70 H46 T46" xr:uid="{9EEE7FAF-34CC-413B-AF1B-5E5803D1DFEE}">
      <formula1>sciany</formula1>
    </dataValidation>
    <dataValidation type="list" allowBlank="1" showInputMessage="1" showErrorMessage="1" sqref="H59 T59 H83 T83 H116" xr:uid="{E0518F38-A1E4-4DD4-8125-A6D897E8A560}">
      <formula1>izolacja</formula1>
    </dataValidation>
    <dataValidation type="list" allowBlank="1" showInputMessage="1" showErrorMessage="1" sqref="H53 H77 T77 H110 T53" xr:uid="{2C308480-960D-4356-8B7C-EE3598CC17FD}">
      <formula1>okno_sciana</formula1>
    </dataValidation>
    <dataValidation type="list" allowBlank="1" showInputMessage="1" showErrorMessage="1" sqref="Q141 G138 G141 G144 Q138 L121 N121 J159 J162" xr:uid="{793A6653-877C-4D72-9677-FF14AFC0E36E}">
      <formula1>tak_nie</formula1>
    </dataValidation>
    <dataValidation type="decimal" allowBlank="1" showInputMessage="1" showErrorMessage="1" sqref="J74:K74 J72:K72 J113:K113 J115:K115" xr:uid="{BF9CBA2B-929B-44A8-A805-8E380FD598EA}">
      <formula1>0.1</formula1>
      <formula2>20</formula2>
    </dataValidation>
    <dataValidation type="decimal" allowBlank="1" showInputMessage="1" showErrorMessage="1" sqref="M24 M27 M30" xr:uid="{1DAF4BB9-1B54-4546-802A-4D8043752007}">
      <formula1>1</formula1>
      <formula2>100</formula2>
    </dataValidation>
    <dataValidation type="decimal" allowBlank="1" showInputMessage="1" showErrorMessage="1" sqref="J48:J50 U49 J72:J74 U73 J115 J113" xr:uid="{49107232-3E47-4F6E-827A-C169FE615580}">
      <formula1>0.1</formula1>
      <formula2>30</formula2>
    </dataValidation>
    <dataValidation type="decimal" allowBlank="1" showInputMessage="1" showErrorMessage="1" sqref="J79:K79 J81:K81 W79:X79 W81:X81 W57:X57 W55:X55 J55:K55 J57:K57 J114:K114 J112:K112" xr:uid="{90408763-19EE-4F7B-9B86-B651ECB33546}">
      <formula1>0</formula1>
      <formula2>20</formula2>
    </dataValidation>
    <dataValidation type="list" allowBlank="1" showInputMessage="1" showErrorMessage="1" sqref="H104" xr:uid="{4BF80578-D9A6-4741-9DC6-E0B9BF65AD2E}">
      <formula1>dach</formula1>
    </dataValidation>
    <dataValidation type="list" allowBlank="1" showInputMessage="1" showErrorMessage="1" sqref="H107" xr:uid="{0DBB217C-A489-455A-B37E-811429AF25D6}">
      <formula1>izolacja_dach</formula1>
    </dataValidation>
    <dataValidation type="whole" allowBlank="1" showInputMessage="1" showErrorMessage="1" sqref="Q144" xr:uid="{D80076A4-954D-4E55-8F2E-4B615061B689}">
      <formula1>1</formula1>
      <formula2>10</formula2>
    </dataValidation>
  </dataValidations>
  <pageMargins left="0.70866141732283472" right="0.70866141732283472" top="0.74803149606299213" bottom="0.74803149606299213" header="0.31496062992125984" footer="0.31496062992125984"/>
  <pageSetup paperSize="9" scale="52"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652808-9C2D-47BF-964F-71518B22A3C0}">
  <sheetPr codeName="Arkusz9"/>
  <dimension ref="A1:HV804"/>
  <sheetViews>
    <sheetView zoomScale="85" zoomScaleNormal="85" workbookViewId="0">
      <pane ySplit="1" topLeftCell="A2" activePane="bottomLeft" state="frozen"/>
      <selection pane="bottomLeft" activeCell="C11" sqref="C11:J12"/>
    </sheetView>
  </sheetViews>
  <sheetFormatPr defaultColWidth="9.109375" defaultRowHeight="14.4"/>
  <cols>
    <col min="1" max="1" width="1.109375" style="14" customWidth="1"/>
    <col min="2" max="2" width="8.88671875" style="14" customWidth="1"/>
    <col min="3" max="3" width="8.44140625" style="14" customWidth="1"/>
    <col min="4" max="4" width="9.109375" style="14"/>
    <col min="5" max="5" width="2.88671875" style="14" customWidth="1"/>
    <col min="6" max="6" width="9.109375" style="14"/>
    <col min="7" max="7" width="13.88671875" style="14" customWidth="1"/>
    <col min="8" max="8" width="4.21875" style="14" customWidth="1"/>
    <col min="9" max="9" width="7" style="14" customWidth="1"/>
    <col min="10" max="10" width="4.21875" style="14" customWidth="1"/>
    <col min="11" max="11" width="9.109375" style="14"/>
    <col min="12" max="12" width="9.44140625" style="14" customWidth="1"/>
    <col min="13" max="13" width="9.5546875" style="14" customWidth="1"/>
    <col min="14" max="14" width="2.88671875" style="14" customWidth="1"/>
    <col min="15" max="15" width="7.44140625" style="14" customWidth="1"/>
    <col min="16" max="16" width="4.109375" style="14" customWidth="1"/>
    <col min="17" max="17" width="8.88671875" style="14" customWidth="1"/>
    <col min="18" max="18" width="4.21875" style="14" customWidth="1"/>
    <col min="19" max="19" width="4.88671875" style="14" customWidth="1"/>
    <col min="20" max="20" width="6" style="14" customWidth="1"/>
    <col min="21" max="21" width="1" style="14" customWidth="1"/>
    <col min="22" max="22" width="4.21875" style="15" customWidth="1"/>
    <col min="23" max="23" width="4" style="15" customWidth="1"/>
    <col min="24" max="24" width="8.33203125" style="15" customWidth="1"/>
    <col min="25" max="25" width="5.5546875" style="15" customWidth="1"/>
    <col min="26" max="26" width="4.6640625" style="15" customWidth="1"/>
    <col min="27" max="27" width="7.6640625" style="15" customWidth="1"/>
    <col min="28" max="28" width="1" style="73" customWidth="1"/>
    <col min="29" max="230" width="9.109375" style="15"/>
    <col min="231" max="16384" width="9.109375" style="14"/>
  </cols>
  <sheetData>
    <row r="1" spans="1:230" customFormat="1" ht="22.8" customHeight="1">
      <c r="A1" s="137"/>
      <c r="B1" s="137"/>
      <c r="C1" s="137"/>
      <c r="D1" s="287" t="s">
        <v>529</v>
      </c>
      <c r="E1" s="287"/>
      <c r="F1" s="287"/>
      <c r="G1" s="287"/>
      <c r="H1" s="287"/>
      <c r="I1" s="288">
        <f>Obliczenia4!K88</f>
        <v>2457</v>
      </c>
      <c r="J1" s="288"/>
      <c r="K1" s="139" t="s">
        <v>544</v>
      </c>
      <c r="L1" s="137"/>
      <c r="M1" s="287" t="s">
        <v>530</v>
      </c>
      <c r="N1" s="287"/>
      <c r="O1" s="287"/>
      <c r="P1" s="293">
        <f>Obliczenia4!L88</f>
        <v>1.48</v>
      </c>
      <c r="Q1" s="293"/>
      <c r="R1" s="289" t="s">
        <v>543</v>
      </c>
      <c r="S1" s="289"/>
      <c r="T1" s="289"/>
      <c r="U1" s="138"/>
      <c r="V1" s="138"/>
      <c r="W1" s="137"/>
      <c r="X1" s="137"/>
      <c r="Y1" s="137"/>
      <c r="Z1" s="137"/>
      <c r="AA1" s="137"/>
      <c r="AB1" s="137"/>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c r="CN1" s="15"/>
      <c r="CO1" s="15"/>
      <c r="CP1" s="15"/>
      <c r="CQ1" s="15"/>
      <c r="CR1" s="15"/>
      <c r="CS1" s="15"/>
      <c r="CT1" s="15"/>
      <c r="CU1" s="15"/>
      <c r="CV1" s="15"/>
      <c r="CW1" s="15"/>
      <c r="CX1" s="15"/>
      <c r="CY1" s="15"/>
      <c r="CZ1" s="15"/>
      <c r="DA1" s="15"/>
      <c r="DB1" s="15"/>
      <c r="DC1" s="15"/>
      <c r="DD1" s="15"/>
      <c r="DE1" s="15"/>
      <c r="DF1" s="15"/>
      <c r="DG1" s="15"/>
      <c r="DH1" s="15"/>
      <c r="DI1" s="15"/>
      <c r="DJ1" s="15"/>
      <c r="DK1" s="15"/>
      <c r="DL1" s="15"/>
      <c r="DM1" s="15"/>
      <c r="DN1" s="15"/>
      <c r="DO1" s="15"/>
      <c r="DP1" s="15"/>
      <c r="DQ1" s="15"/>
      <c r="DR1" s="15"/>
      <c r="DS1" s="15"/>
      <c r="DT1" s="15"/>
      <c r="DU1" s="15"/>
      <c r="DV1" s="15"/>
      <c r="DW1" s="15"/>
      <c r="DX1" s="15"/>
      <c r="DY1" s="15"/>
      <c r="DZ1" s="15"/>
      <c r="EA1" s="15"/>
      <c r="EB1" s="15"/>
      <c r="EC1" s="15"/>
      <c r="ED1" s="15"/>
      <c r="EE1" s="15"/>
      <c r="EF1" s="15"/>
      <c r="EG1" s="15"/>
      <c r="EH1" s="15"/>
      <c r="EI1" s="15"/>
      <c r="EJ1" s="15"/>
      <c r="EK1" s="15"/>
      <c r="EL1" s="15"/>
      <c r="EM1" s="15"/>
      <c r="EN1" s="15"/>
      <c r="EO1" s="15"/>
      <c r="EP1" s="15"/>
      <c r="EQ1" s="15"/>
      <c r="ER1" s="15"/>
      <c r="ES1" s="15"/>
      <c r="ET1" s="15"/>
      <c r="EU1" s="15"/>
      <c r="EV1" s="15"/>
      <c r="EW1" s="15"/>
      <c r="EX1" s="15"/>
      <c r="EY1" s="15"/>
      <c r="EZ1" s="15"/>
      <c r="FA1" s="15"/>
      <c r="FB1" s="15"/>
      <c r="FC1" s="15"/>
      <c r="FD1" s="15"/>
      <c r="FE1" s="15"/>
      <c r="FF1" s="15"/>
      <c r="FG1" s="15"/>
      <c r="FH1" s="15"/>
      <c r="FI1" s="15"/>
      <c r="FJ1" s="15"/>
      <c r="FK1" s="15"/>
      <c r="FL1" s="15"/>
      <c r="FM1" s="15"/>
      <c r="FN1" s="15"/>
      <c r="FO1" s="15"/>
      <c r="FP1" s="15"/>
      <c r="FQ1" s="15"/>
      <c r="FR1" s="15"/>
      <c r="FS1" s="15"/>
      <c r="FT1" s="15"/>
      <c r="FU1" s="15"/>
      <c r="FV1" s="15"/>
      <c r="FW1" s="15"/>
      <c r="FX1" s="15"/>
      <c r="FY1" s="15"/>
      <c r="FZ1" s="15"/>
      <c r="GA1" s="15"/>
      <c r="GB1" s="15"/>
      <c r="GC1" s="15"/>
      <c r="GD1" s="15"/>
      <c r="GE1" s="15"/>
      <c r="GF1" s="15"/>
      <c r="GG1" s="15"/>
      <c r="GH1" s="15"/>
      <c r="GI1" s="15"/>
      <c r="GJ1" s="15"/>
      <c r="GK1" s="15"/>
      <c r="GL1" s="15"/>
      <c r="GM1" s="15"/>
      <c r="GN1" s="15"/>
      <c r="GO1" s="15"/>
      <c r="GP1" s="15"/>
      <c r="GQ1" s="15"/>
      <c r="GR1" s="15"/>
      <c r="GS1" s="15"/>
      <c r="GT1" s="15"/>
      <c r="GU1" s="15"/>
      <c r="GV1" s="15"/>
      <c r="GW1" s="15"/>
      <c r="GX1" s="15"/>
      <c r="GY1" s="15"/>
      <c r="GZ1" s="15"/>
      <c r="HA1" s="15"/>
      <c r="HB1" s="15"/>
      <c r="HC1" s="15"/>
      <c r="HD1" s="15"/>
      <c r="HE1" s="15"/>
      <c r="HF1" s="15"/>
      <c r="HG1" s="15"/>
      <c r="HH1" s="15"/>
      <c r="HI1" s="15"/>
      <c r="HJ1" s="15"/>
      <c r="HK1" s="15"/>
      <c r="HL1" s="15"/>
      <c r="HM1" s="15"/>
      <c r="HN1" s="15"/>
      <c r="HO1" s="15"/>
      <c r="HP1" s="15"/>
      <c r="HQ1" s="15"/>
      <c r="HR1" s="15"/>
      <c r="HS1" s="15"/>
      <c r="HT1" s="15"/>
      <c r="HU1" s="15"/>
      <c r="HV1" s="15"/>
    </row>
    <row r="2" spans="1:230" customFormat="1">
      <c r="A2" s="42"/>
      <c r="B2" s="45"/>
      <c r="C2" s="44"/>
      <c r="D2" s="44"/>
      <c r="E2" s="44"/>
      <c r="F2" s="44"/>
      <c r="G2" s="44"/>
      <c r="H2" s="44"/>
      <c r="I2" s="44"/>
      <c r="J2" s="44"/>
      <c r="K2" s="44"/>
      <c r="L2" s="44"/>
      <c r="M2" s="44"/>
      <c r="N2" s="44"/>
      <c r="O2" s="44"/>
      <c r="P2" s="45"/>
      <c r="Q2" s="46"/>
      <c r="R2" s="44"/>
      <c r="S2" s="44"/>
      <c r="T2" s="45"/>
      <c r="U2" s="15"/>
      <c r="V2" s="15"/>
      <c r="W2" s="15"/>
      <c r="X2" s="15"/>
      <c r="Y2" s="15"/>
      <c r="Z2" s="15"/>
      <c r="AA2" s="15"/>
      <c r="AB2" s="42"/>
      <c r="AC2" s="15"/>
      <c r="AD2" s="15"/>
      <c r="AE2" s="15"/>
      <c r="AF2" s="15"/>
      <c r="AG2" s="15"/>
      <c r="AH2" s="15"/>
      <c r="AI2" s="15"/>
      <c r="AJ2" s="15"/>
      <c r="AK2" s="15"/>
      <c r="AL2" s="15"/>
      <c r="AM2" s="15"/>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c r="CN2" s="15"/>
      <c r="CO2" s="15"/>
      <c r="CP2" s="15"/>
      <c r="CQ2" s="15"/>
      <c r="CR2" s="15"/>
      <c r="CS2" s="15"/>
      <c r="CT2" s="15"/>
      <c r="CU2" s="15"/>
      <c r="CV2" s="15"/>
      <c r="CW2" s="15"/>
      <c r="CX2" s="15"/>
      <c r="CY2" s="15"/>
      <c r="CZ2" s="15"/>
      <c r="DA2" s="15"/>
      <c r="DB2" s="15"/>
      <c r="DC2" s="15"/>
      <c r="DD2" s="15"/>
      <c r="DE2" s="15"/>
      <c r="DF2" s="15"/>
      <c r="DG2" s="15"/>
      <c r="DH2" s="15"/>
      <c r="DI2" s="15"/>
      <c r="DJ2" s="15"/>
      <c r="DK2" s="15"/>
      <c r="DL2" s="15"/>
      <c r="DM2" s="15"/>
      <c r="DN2" s="15"/>
      <c r="DO2" s="15"/>
      <c r="DP2" s="15"/>
      <c r="DQ2" s="15"/>
      <c r="DR2" s="15"/>
      <c r="DS2" s="15"/>
      <c r="DT2" s="15"/>
      <c r="DU2" s="15"/>
      <c r="DV2" s="15"/>
      <c r="DW2" s="15"/>
      <c r="DX2" s="15"/>
      <c r="DY2" s="15"/>
      <c r="DZ2" s="15"/>
      <c r="EA2" s="15"/>
      <c r="EB2" s="15"/>
      <c r="EC2" s="15"/>
      <c r="ED2" s="15"/>
      <c r="EE2" s="15"/>
      <c r="EF2" s="15"/>
      <c r="EG2" s="15"/>
      <c r="EH2" s="15"/>
      <c r="EI2" s="15"/>
      <c r="EJ2" s="15"/>
      <c r="EK2" s="15"/>
      <c r="EL2" s="15"/>
      <c r="EM2" s="15"/>
      <c r="EN2" s="15"/>
      <c r="EO2" s="15"/>
      <c r="EP2" s="15"/>
      <c r="EQ2" s="15"/>
      <c r="ER2" s="15"/>
      <c r="ES2" s="15"/>
      <c r="ET2" s="15"/>
      <c r="EU2" s="15"/>
      <c r="EV2" s="15"/>
      <c r="EW2" s="15"/>
      <c r="EX2" s="15"/>
      <c r="EY2" s="15"/>
      <c r="EZ2" s="15"/>
      <c r="FA2" s="15"/>
      <c r="FB2" s="15"/>
      <c r="FC2" s="15"/>
      <c r="FD2" s="15"/>
      <c r="FE2" s="15"/>
      <c r="FF2" s="15"/>
      <c r="FG2" s="15"/>
      <c r="FH2" s="15"/>
      <c r="FI2" s="15"/>
      <c r="FJ2" s="15"/>
      <c r="FK2" s="15"/>
      <c r="FL2" s="15"/>
      <c r="FM2" s="15"/>
      <c r="FN2" s="15"/>
      <c r="FO2" s="15"/>
      <c r="FP2" s="15"/>
      <c r="FQ2" s="15"/>
      <c r="FR2" s="15"/>
      <c r="FS2" s="15"/>
      <c r="FT2" s="15"/>
      <c r="FU2" s="15"/>
      <c r="FV2" s="15"/>
      <c r="FW2" s="15"/>
      <c r="FX2" s="15"/>
      <c r="FY2" s="15"/>
      <c r="FZ2" s="15"/>
      <c r="GA2" s="15"/>
      <c r="GB2" s="15"/>
      <c r="GC2" s="15"/>
      <c r="GD2" s="15"/>
      <c r="GE2" s="15"/>
      <c r="GF2" s="15"/>
      <c r="GG2" s="15"/>
      <c r="GH2" s="15"/>
      <c r="GI2" s="15"/>
      <c r="GJ2" s="15"/>
      <c r="GK2" s="15"/>
      <c r="GL2" s="15"/>
      <c r="GM2" s="15"/>
      <c r="GN2" s="15"/>
      <c r="GO2" s="15"/>
      <c r="GP2" s="15"/>
      <c r="GQ2" s="15"/>
      <c r="GR2" s="15"/>
      <c r="GS2" s="15"/>
      <c r="GT2" s="15"/>
      <c r="GU2" s="15"/>
      <c r="GV2" s="15"/>
      <c r="GW2" s="15"/>
      <c r="GX2" s="15"/>
      <c r="GY2" s="15"/>
      <c r="GZ2" s="15"/>
      <c r="HA2" s="15"/>
      <c r="HB2" s="15"/>
      <c r="HC2" s="15"/>
      <c r="HD2" s="15"/>
      <c r="HE2" s="15"/>
      <c r="HF2" s="15"/>
      <c r="HG2" s="15"/>
      <c r="HH2" s="15"/>
      <c r="HI2" s="15"/>
      <c r="HJ2" s="15"/>
      <c r="HK2" s="15"/>
      <c r="HL2" s="15"/>
      <c r="HM2" s="15"/>
      <c r="HN2" s="15"/>
      <c r="HO2" s="15"/>
      <c r="HP2" s="15"/>
      <c r="HQ2" s="15"/>
      <c r="HR2" s="15"/>
      <c r="HS2" s="15"/>
      <c r="HT2" s="15"/>
      <c r="HU2" s="15"/>
      <c r="HV2" s="15"/>
    </row>
    <row r="3" spans="1:230" customFormat="1">
      <c r="A3" s="42"/>
      <c r="B3" s="44"/>
      <c r="C3" s="44"/>
      <c r="D3" s="44"/>
      <c r="E3" s="44"/>
      <c r="F3" s="44"/>
      <c r="G3" s="44"/>
      <c r="H3" s="44"/>
      <c r="I3" s="44"/>
      <c r="J3" s="44"/>
      <c r="K3" s="44"/>
      <c r="L3" s="44"/>
      <c r="M3" s="15"/>
      <c r="N3" s="15"/>
      <c r="O3" s="298" t="s">
        <v>497</v>
      </c>
      <c r="P3" s="299">
        <f ca="1">TODAY()</f>
        <v>44929</v>
      </c>
      <c r="Q3" s="299"/>
      <c r="R3" s="44"/>
      <c r="S3" s="15"/>
      <c r="T3" s="15"/>
      <c r="U3" s="15"/>
      <c r="V3" s="15"/>
      <c r="W3" s="303" t="str">
        <f>'Pom3'!W3</f>
        <v>wersja 04/01/23</v>
      </c>
      <c r="X3" s="303"/>
      <c r="Y3" s="303"/>
      <c r="Z3" s="303"/>
      <c r="AA3" s="15"/>
      <c r="AB3" s="42"/>
      <c r="AC3" s="15"/>
      <c r="AD3" s="15"/>
      <c r="AE3" s="15"/>
      <c r="AF3" s="15"/>
      <c r="AG3" s="15"/>
      <c r="AH3" s="15"/>
      <c r="AI3" s="15"/>
      <c r="AJ3" s="15"/>
      <c r="AK3" s="15"/>
      <c r="AL3" s="15"/>
      <c r="AM3" s="15"/>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c r="CN3" s="15"/>
      <c r="CO3" s="15"/>
      <c r="CP3" s="15"/>
      <c r="CQ3" s="15"/>
      <c r="CR3" s="15"/>
      <c r="CS3" s="15"/>
      <c r="CT3" s="15"/>
      <c r="CU3" s="15"/>
      <c r="CV3" s="15"/>
      <c r="CW3" s="15"/>
      <c r="CX3" s="15"/>
      <c r="CY3" s="15"/>
      <c r="CZ3" s="15"/>
      <c r="DA3" s="15"/>
      <c r="DB3" s="15"/>
      <c r="DC3" s="15"/>
      <c r="DD3" s="15"/>
      <c r="DE3" s="15"/>
      <c r="DF3" s="15"/>
      <c r="DG3" s="15"/>
      <c r="DH3" s="15"/>
      <c r="DI3" s="15"/>
      <c r="DJ3" s="15"/>
      <c r="DK3" s="15"/>
      <c r="DL3" s="15"/>
      <c r="DM3" s="15"/>
      <c r="DN3" s="15"/>
      <c r="DO3" s="15"/>
      <c r="DP3" s="15"/>
      <c r="DQ3" s="15"/>
      <c r="DR3" s="15"/>
      <c r="DS3" s="15"/>
      <c r="DT3" s="15"/>
      <c r="DU3" s="15"/>
      <c r="DV3" s="15"/>
      <c r="DW3" s="15"/>
      <c r="DX3" s="15"/>
      <c r="DY3" s="15"/>
      <c r="DZ3" s="15"/>
      <c r="EA3" s="15"/>
      <c r="EB3" s="15"/>
      <c r="EC3" s="15"/>
      <c r="ED3" s="15"/>
      <c r="EE3" s="15"/>
      <c r="EF3" s="15"/>
      <c r="EG3" s="15"/>
      <c r="EH3" s="15"/>
      <c r="EI3" s="15"/>
      <c r="EJ3" s="15"/>
      <c r="EK3" s="15"/>
      <c r="EL3" s="15"/>
      <c r="EM3" s="15"/>
      <c r="EN3" s="15"/>
      <c r="EO3" s="15"/>
      <c r="EP3" s="15"/>
      <c r="EQ3" s="15"/>
      <c r="ER3" s="15"/>
      <c r="ES3" s="15"/>
      <c r="ET3" s="15"/>
      <c r="EU3" s="15"/>
      <c r="EV3" s="15"/>
      <c r="EW3" s="15"/>
      <c r="EX3" s="15"/>
      <c r="EY3" s="15"/>
      <c r="EZ3" s="15"/>
      <c r="FA3" s="15"/>
      <c r="FB3" s="15"/>
      <c r="FC3" s="15"/>
      <c r="FD3" s="15"/>
      <c r="FE3" s="15"/>
      <c r="FF3" s="15"/>
      <c r="FG3" s="15"/>
      <c r="FH3" s="15"/>
      <c r="FI3" s="15"/>
      <c r="FJ3" s="15"/>
      <c r="FK3" s="15"/>
      <c r="FL3" s="15"/>
      <c r="FM3" s="15"/>
      <c r="FN3" s="15"/>
      <c r="FO3" s="15"/>
      <c r="FP3" s="15"/>
      <c r="FQ3" s="15"/>
      <c r="FR3" s="15"/>
      <c r="FS3" s="15"/>
      <c r="FT3" s="15"/>
      <c r="FU3" s="15"/>
      <c r="FV3" s="15"/>
      <c r="FW3" s="15"/>
      <c r="FX3" s="15"/>
      <c r="FY3" s="15"/>
      <c r="FZ3" s="15"/>
      <c r="GA3" s="15"/>
      <c r="GB3" s="15"/>
      <c r="GC3" s="15"/>
      <c r="GD3" s="15"/>
      <c r="GE3" s="15"/>
      <c r="GF3" s="15"/>
      <c r="GG3" s="15"/>
      <c r="GH3" s="15"/>
      <c r="GI3" s="15"/>
      <c r="GJ3" s="15"/>
      <c r="GK3" s="15"/>
      <c r="GL3" s="15"/>
      <c r="GM3" s="15"/>
      <c r="GN3" s="15"/>
      <c r="GO3" s="15"/>
      <c r="GP3" s="15"/>
      <c r="GQ3" s="15"/>
      <c r="GR3" s="15"/>
      <c r="GS3" s="15"/>
      <c r="GT3" s="15"/>
      <c r="GU3" s="15"/>
      <c r="GV3" s="15"/>
      <c r="GW3" s="15"/>
      <c r="GX3" s="15"/>
      <c r="GY3" s="15"/>
      <c r="GZ3" s="15"/>
      <c r="HA3" s="15"/>
      <c r="HB3" s="15"/>
      <c r="HC3" s="15"/>
      <c r="HD3" s="15"/>
      <c r="HE3" s="15"/>
      <c r="HF3" s="15"/>
      <c r="HG3" s="15"/>
      <c r="HH3" s="15"/>
      <c r="HI3" s="15"/>
      <c r="HJ3" s="15"/>
      <c r="HK3" s="15"/>
      <c r="HL3" s="15"/>
      <c r="HM3" s="15"/>
      <c r="HN3" s="15"/>
      <c r="HO3" s="15"/>
      <c r="HP3" s="15"/>
      <c r="HQ3" s="15"/>
      <c r="HR3" s="15"/>
      <c r="HS3" s="15"/>
      <c r="HT3" s="15"/>
      <c r="HU3" s="15"/>
      <c r="HV3" s="15"/>
    </row>
    <row r="4" spans="1:230" customFormat="1">
      <c r="A4" s="42"/>
      <c r="B4" s="44"/>
      <c r="C4" s="44"/>
      <c r="D4" s="44"/>
      <c r="E4" s="44"/>
      <c r="F4" s="44"/>
      <c r="G4" s="44"/>
      <c r="H4" s="44"/>
      <c r="I4" s="44"/>
      <c r="J4" s="44"/>
      <c r="K4" s="44"/>
      <c r="L4" s="44"/>
      <c r="M4" s="15"/>
      <c r="N4" s="15"/>
      <c r="O4" s="298"/>
      <c r="P4" s="299"/>
      <c r="Q4" s="299"/>
      <c r="R4" s="44"/>
      <c r="S4" s="15"/>
      <c r="T4" s="15"/>
      <c r="U4" s="15"/>
      <c r="V4" s="15"/>
      <c r="W4" s="303"/>
      <c r="X4" s="303"/>
      <c r="Y4" s="303"/>
      <c r="Z4" s="303"/>
      <c r="AA4" s="15"/>
      <c r="AB4" s="42"/>
      <c r="AC4" s="15"/>
      <c r="AD4" s="15"/>
      <c r="AE4" s="15"/>
      <c r="AF4" s="15"/>
      <c r="AG4" s="15"/>
      <c r="AH4" s="15"/>
      <c r="AI4" s="15"/>
      <c r="AJ4" s="15"/>
      <c r="AK4" s="15"/>
      <c r="AL4" s="15"/>
      <c r="AM4" s="15"/>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c r="CV4" s="15"/>
      <c r="CW4" s="15"/>
      <c r="CX4" s="15"/>
      <c r="CY4" s="15"/>
      <c r="CZ4" s="15"/>
      <c r="DA4" s="15"/>
      <c r="DB4" s="15"/>
      <c r="DC4" s="15"/>
      <c r="DD4" s="15"/>
      <c r="DE4" s="15"/>
      <c r="DF4" s="15"/>
      <c r="DG4" s="15"/>
      <c r="DH4" s="15"/>
      <c r="DI4" s="15"/>
      <c r="DJ4" s="15"/>
      <c r="DK4" s="15"/>
      <c r="DL4" s="15"/>
      <c r="DM4" s="15"/>
      <c r="DN4" s="15"/>
      <c r="DO4" s="15"/>
      <c r="DP4" s="15"/>
      <c r="DQ4" s="15"/>
      <c r="DR4" s="15"/>
      <c r="DS4" s="15"/>
      <c r="DT4" s="15"/>
      <c r="DU4" s="15"/>
      <c r="DV4" s="15"/>
      <c r="DW4" s="15"/>
      <c r="DX4" s="15"/>
      <c r="DY4" s="15"/>
      <c r="DZ4" s="15"/>
      <c r="EA4" s="15"/>
      <c r="EB4" s="15"/>
      <c r="EC4" s="15"/>
      <c r="ED4" s="15"/>
      <c r="EE4" s="15"/>
      <c r="EF4" s="15"/>
      <c r="EG4" s="15"/>
      <c r="EH4" s="15"/>
      <c r="EI4" s="15"/>
      <c r="EJ4" s="15"/>
      <c r="EK4" s="15"/>
      <c r="EL4" s="15"/>
      <c r="EM4" s="15"/>
      <c r="EN4" s="15"/>
      <c r="EO4" s="15"/>
      <c r="EP4" s="15"/>
      <c r="EQ4" s="15"/>
      <c r="ER4" s="15"/>
      <c r="ES4" s="15"/>
      <c r="ET4" s="15"/>
      <c r="EU4" s="15"/>
      <c r="EV4" s="15"/>
      <c r="EW4" s="15"/>
      <c r="EX4" s="15"/>
      <c r="EY4" s="15"/>
      <c r="EZ4" s="15"/>
      <c r="FA4" s="15"/>
      <c r="FB4" s="15"/>
      <c r="FC4" s="15"/>
      <c r="FD4" s="15"/>
      <c r="FE4" s="15"/>
      <c r="FF4" s="15"/>
      <c r="FG4" s="15"/>
      <c r="FH4" s="15"/>
      <c r="FI4" s="15"/>
      <c r="FJ4" s="15"/>
      <c r="FK4" s="15"/>
      <c r="FL4" s="15"/>
      <c r="FM4" s="15"/>
      <c r="FN4" s="15"/>
      <c r="FO4" s="15"/>
      <c r="FP4" s="15"/>
      <c r="FQ4" s="15"/>
      <c r="FR4" s="15"/>
      <c r="FS4" s="15"/>
      <c r="FT4" s="15"/>
      <c r="FU4" s="15"/>
      <c r="FV4" s="15"/>
      <c r="FW4" s="15"/>
      <c r="FX4" s="15"/>
      <c r="FY4" s="15"/>
      <c r="FZ4" s="15"/>
      <c r="GA4" s="15"/>
      <c r="GB4" s="15"/>
      <c r="GC4" s="15"/>
      <c r="GD4" s="15"/>
      <c r="GE4" s="15"/>
      <c r="GF4" s="15"/>
      <c r="GG4" s="15"/>
      <c r="GH4" s="15"/>
      <c r="GI4" s="15"/>
      <c r="GJ4" s="15"/>
      <c r="GK4" s="15"/>
      <c r="GL4" s="15"/>
      <c r="GM4" s="15"/>
      <c r="GN4" s="15"/>
      <c r="GO4" s="15"/>
      <c r="GP4" s="15"/>
      <c r="GQ4" s="15"/>
      <c r="GR4" s="15"/>
      <c r="GS4" s="15"/>
      <c r="GT4" s="15"/>
      <c r="GU4" s="15"/>
      <c r="GV4" s="15"/>
      <c r="GW4" s="15"/>
      <c r="GX4" s="15"/>
      <c r="GY4" s="15"/>
      <c r="GZ4" s="15"/>
      <c r="HA4" s="15"/>
      <c r="HB4" s="15"/>
      <c r="HC4" s="15"/>
      <c r="HD4" s="15"/>
      <c r="HE4" s="15"/>
      <c r="HF4" s="15"/>
      <c r="HG4" s="15"/>
      <c r="HH4" s="15"/>
      <c r="HI4" s="15"/>
      <c r="HJ4" s="15"/>
      <c r="HK4" s="15"/>
      <c r="HL4" s="15"/>
      <c r="HM4" s="15"/>
      <c r="HN4" s="15"/>
      <c r="HO4" s="15"/>
      <c r="HP4" s="15"/>
      <c r="HQ4" s="15"/>
      <c r="HR4" s="15"/>
      <c r="HS4" s="15"/>
      <c r="HT4" s="15"/>
      <c r="HU4" s="15"/>
      <c r="HV4" s="15"/>
    </row>
    <row r="5" spans="1:230" customFormat="1">
      <c r="A5" s="42"/>
      <c r="B5" s="45"/>
      <c r="C5" s="45"/>
      <c r="D5" s="45"/>
      <c r="E5" s="45"/>
      <c r="F5" s="45"/>
      <c r="G5" s="45"/>
      <c r="H5" s="45"/>
      <c r="I5" s="45"/>
      <c r="J5" s="45"/>
      <c r="K5" s="45"/>
      <c r="L5" s="45"/>
      <c r="M5" s="45"/>
      <c r="N5" s="45"/>
      <c r="O5" s="45"/>
      <c r="P5" s="45"/>
      <c r="Q5" s="45"/>
      <c r="R5" s="45"/>
      <c r="S5" s="45"/>
      <c r="T5" s="45"/>
      <c r="U5" s="15"/>
      <c r="V5" s="15"/>
      <c r="W5" s="15"/>
      <c r="X5" s="15"/>
      <c r="Y5" s="15"/>
      <c r="Z5" s="15"/>
      <c r="AA5" s="15"/>
      <c r="AB5" s="42"/>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c r="BV5" s="15"/>
      <c r="BW5" s="15"/>
      <c r="BX5" s="15"/>
      <c r="BY5" s="15"/>
      <c r="BZ5" s="15"/>
      <c r="CA5" s="15"/>
      <c r="CB5" s="15"/>
      <c r="CC5" s="15"/>
      <c r="CD5" s="15"/>
      <c r="CE5" s="15"/>
      <c r="CF5" s="15"/>
      <c r="CG5" s="15"/>
      <c r="CH5" s="15"/>
      <c r="CI5" s="15"/>
      <c r="CJ5" s="15"/>
      <c r="CK5" s="15"/>
      <c r="CL5" s="15"/>
      <c r="CM5" s="15"/>
      <c r="CN5" s="15"/>
      <c r="CO5" s="15"/>
      <c r="CP5" s="15"/>
      <c r="CQ5" s="15"/>
      <c r="CR5" s="15"/>
      <c r="CS5" s="15"/>
      <c r="CT5" s="15"/>
      <c r="CU5" s="15"/>
      <c r="CV5" s="15"/>
      <c r="CW5" s="15"/>
      <c r="CX5" s="15"/>
      <c r="CY5" s="15"/>
      <c r="CZ5" s="15"/>
      <c r="DA5" s="15"/>
      <c r="DB5" s="15"/>
      <c r="DC5" s="15"/>
      <c r="DD5" s="15"/>
      <c r="DE5" s="15"/>
      <c r="DF5" s="15"/>
      <c r="DG5" s="15"/>
      <c r="DH5" s="15"/>
      <c r="DI5" s="15"/>
      <c r="DJ5" s="15"/>
      <c r="DK5" s="15"/>
      <c r="DL5" s="15"/>
      <c r="DM5" s="15"/>
      <c r="DN5" s="15"/>
      <c r="DO5" s="15"/>
      <c r="DP5" s="15"/>
      <c r="DQ5" s="15"/>
      <c r="DR5" s="15"/>
      <c r="DS5" s="15"/>
      <c r="DT5" s="15"/>
      <c r="DU5" s="15"/>
      <c r="DV5" s="15"/>
      <c r="DW5" s="15"/>
      <c r="DX5" s="15"/>
      <c r="DY5" s="15"/>
      <c r="DZ5" s="15"/>
      <c r="EA5" s="15"/>
      <c r="EB5" s="15"/>
      <c r="EC5" s="15"/>
      <c r="ED5" s="15"/>
      <c r="EE5" s="15"/>
      <c r="EF5" s="15"/>
      <c r="EG5" s="15"/>
      <c r="EH5" s="15"/>
      <c r="EI5" s="15"/>
      <c r="EJ5" s="15"/>
      <c r="EK5" s="15"/>
      <c r="EL5" s="15"/>
      <c r="EM5" s="15"/>
      <c r="EN5" s="15"/>
      <c r="EO5" s="15"/>
      <c r="EP5" s="15"/>
      <c r="EQ5" s="15"/>
      <c r="ER5" s="15"/>
      <c r="ES5" s="15"/>
      <c r="ET5" s="15"/>
      <c r="EU5" s="15"/>
      <c r="EV5" s="15"/>
      <c r="EW5" s="15"/>
      <c r="EX5" s="15"/>
      <c r="EY5" s="15"/>
      <c r="EZ5" s="15"/>
      <c r="FA5" s="15"/>
      <c r="FB5" s="15"/>
      <c r="FC5" s="15"/>
      <c r="FD5" s="15"/>
      <c r="FE5" s="15"/>
      <c r="FF5" s="15"/>
      <c r="FG5" s="15"/>
      <c r="FH5" s="15"/>
      <c r="FI5" s="15"/>
      <c r="FJ5" s="15"/>
      <c r="FK5" s="15"/>
      <c r="FL5" s="15"/>
      <c r="FM5" s="15"/>
      <c r="FN5" s="15"/>
      <c r="FO5" s="15"/>
      <c r="FP5" s="15"/>
      <c r="FQ5" s="15"/>
      <c r="FR5" s="15"/>
      <c r="FS5" s="15"/>
      <c r="FT5" s="15"/>
      <c r="FU5" s="15"/>
      <c r="FV5" s="15"/>
      <c r="FW5" s="15"/>
      <c r="FX5" s="15"/>
      <c r="FY5" s="15"/>
      <c r="FZ5" s="15"/>
      <c r="GA5" s="15"/>
      <c r="GB5" s="15"/>
      <c r="GC5" s="15"/>
      <c r="GD5" s="15"/>
      <c r="GE5" s="15"/>
      <c r="GF5" s="15"/>
      <c r="GG5" s="15"/>
      <c r="GH5" s="15"/>
      <c r="GI5" s="15"/>
      <c r="GJ5" s="15"/>
      <c r="GK5" s="15"/>
      <c r="GL5" s="15"/>
      <c r="GM5" s="15"/>
      <c r="GN5" s="15"/>
      <c r="GO5" s="15"/>
      <c r="GP5" s="15"/>
      <c r="GQ5" s="15"/>
      <c r="GR5" s="15"/>
      <c r="GS5" s="15"/>
      <c r="GT5" s="15"/>
      <c r="GU5" s="15"/>
      <c r="GV5" s="15"/>
      <c r="GW5" s="15"/>
      <c r="GX5" s="15"/>
      <c r="GY5" s="15"/>
      <c r="GZ5" s="15"/>
      <c r="HA5" s="15"/>
      <c r="HB5" s="15"/>
      <c r="HC5" s="15"/>
      <c r="HD5" s="15"/>
      <c r="HE5" s="15"/>
      <c r="HF5" s="15"/>
      <c r="HG5" s="15"/>
      <c r="HH5" s="15"/>
      <c r="HI5" s="15"/>
      <c r="HJ5" s="15"/>
      <c r="HK5" s="15"/>
      <c r="HL5" s="15"/>
      <c r="HM5" s="15"/>
      <c r="HN5" s="15"/>
      <c r="HO5" s="15"/>
      <c r="HP5" s="15"/>
      <c r="HQ5" s="15"/>
      <c r="HR5" s="15"/>
      <c r="HS5" s="15"/>
      <c r="HT5" s="15"/>
      <c r="HU5" s="15"/>
      <c r="HV5" s="15"/>
    </row>
    <row r="6" spans="1:230" customFormat="1">
      <c r="A6" s="42"/>
      <c r="B6" s="47"/>
      <c r="C6" s="47"/>
      <c r="D6" s="47"/>
      <c r="E6" s="47"/>
      <c r="F6" s="47"/>
      <c r="G6" s="47"/>
      <c r="H6" s="47"/>
      <c r="I6" s="47"/>
      <c r="J6" s="47"/>
      <c r="K6" s="47"/>
      <c r="L6" s="47"/>
      <c r="M6" s="47"/>
      <c r="N6" s="47"/>
      <c r="O6" s="47"/>
      <c r="P6" s="47"/>
      <c r="Q6" s="47"/>
      <c r="R6" s="47"/>
      <c r="S6" s="47"/>
      <c r="T6" s="47"/>
      <c r="U6" s="47"/>
      <c r="V6" s="47"/>
      <c r="W6" s="47"/>
      <c r="X6" s="47"/>
      <c r="Y6" s="47"/>
      <c r="Z6" s="47"/>
      <c r="AA6" s="47"/>
      <c r="AB6" s="42"/>
      <c r="AC6" s="15"/>
      <c r="AD6" s="15"/>
      <c r="AE6" s="15"/>
      <c r="AF6" s="15"/>
      <c r="AG6" s="15"/>
      <c r="AH6" s="15"/>
      <c r="AI6" s="15"/>
      <c r="AJ6" s="15"/>
      <c r="AK6" s="15"/>
      <c r="AL6" s="15"/>
      <c r="AM6" s="15"/>
      <c r="AN6" s="15"/>
      <c r="AO6" s="15"/>
      <c r="AP6" s="15"/>
      <c r="AQ6" s="15"/>
      <c r="AR6" s="15"/>
      <c r="AS6" s="15"/>
      <c r="AT6" s="15"/>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c r="BY6" s="15"/>
      <c r="BZ6" s="15"/>
      <c r="CA6" s="15"/>
      <c r="CB6" s="15"/>
      <c r="CC6" s="15"/>
      <c r="CD6" s="15"/>
      <c r="CE6" s="15"/>
      <c r="CF6" s="15"/>
      <c r="CG6" s="15"/>
      <c r="CH6" s="15"/>
      <c r="CI6" s="15"/>
      <c r="CJ6" s="15"/>
      <c r="CK6" s="15"/>
      <c r="CL6" s="15"/>
      <c r="CM6" s="15"/>
      <c r="CN6" s="15"/>
      <c r="CO6" s="15"/>
      <c r="CP6" s="15"/>
      <c r="CQ6" s="15"/>
      <c r="CR6" s="15"/>
      <c r="CS6" s="15"/>
      <c r="CT6" s="15"/>
      <c r="CU6" s="15"/>
      <c r="CV6" s="15"/>
      <c r="CW6" s="15"/>
      <c r="CX6" s="15"/>
      <c r="CY6" s="15"/>
      <c r="CZ6" s="15"/>
      <c r="DA6" s="15"/>
      <c r="DB6" s="15"/>
      <c r="DC6" s="15"/>
      <c r="DD6" s="15"/>
      <c r="DE6" s="15"/>
      <c r="DF6" s="15"/>
      <c r="DG6" s="15"/>
      <c r="DH6" s="15"/>
      <c r="DI6" s="15"/>
      <c r="DJ6" s="15"/>
      <c r="DK6" s="15"/>
      <c r="DL6" s="15"/>
      <c r="DM6" s="15"/>
      <c r="DN6" s="15"/>
      <c r="DO6" s="15"/>
      <c r="DP6" s="15"/>
      <c r="DQ6" s="15"/>
      <c r="DR6" s="15"/>
      <c r="DS6" s="15"/>
      <c r="DT6" s="15"/>
      <c r="DU6" s="15"/>
      <c r="DV6" s="15"/>
      <c r="DW6" s="15"/>
      <c r="DX6" s="15"/>
      <c r="DY6" s="15"/>
      <c r="DZ6" s="15"/>
      <c r="EA6" s="15"/>
      <c r="EB6" s="15"/>
      <c r="EC6" s="15"/>
      <c r="ED6" s="15"/>
      <c r="EE6" s="15"/>
      <c r="EF6" s="15"/>
      <c r="EG6" s="15"/>
      <c r="EH6" s="15"/>
      <c r="EI6" s="15"/>
      <c r="EJ6" s="15"/>
      <c r="EK6" s="15"/>
      <c r="EL6" s="15"/>
      <c r="EM6" s="15"/>
      <c r="EN6" s="15"/>
      <c r="EO6" s="15"/>
      <c r="EP6" s="15"/>
      <c r="EQ6" s="15"/>
      <c r="ER6" s="15"/>
      <c r="ES6" s="15"/>
      <c r="ET6" s="15"/>
      <c r="EU6" s="15"/>
      <c r="EV6" s="15"/>
      <c r="EW6" s="15"/>
      <c r="EX6" s="15"/>
      <c r="EY6" s="15"/>
      <c r="EZ6" s="15"/>
      <c r="FA6" s="15"/>
      <c r="FB6" s="15"/>
      <c r="FC6" s="15"/>
      <c r="FD6" s="15"/>
      <c r="FE6" s="15"/>
      <c r="FF6" s="15"/>
      <c r="FG6" s="15"/>
      <c r="FH6" s="15"/>
      <c r="FI6" s="15"/>
      <c r="FJ6" s="15"/>
      <c r="FK6" s="15"/>
      <c r="FL6" s="15"/>
      <c r="FM6" s="15"/>
      <c r="FN6" s="15"/>
      <c r="FO6" s="15"/>
      <c r="FP6" s="15"/>
      <c r="FQ6" s="15"/>
      <c r="FR6" s="15"/>
      <c r="FS6" s="15"/>
      <c r="FT6" s="15"/>
      <c r="FU6" s="15"/>
      <c r="FV6" s="15"/>
      <c r="FW6" s="15"/>
      <c r="FX6" s="15"/>
      <c r="FY6" s="15"/>
      <c r="FZ6" s="15"/>
      <c r="GA6" s="15"/>
      <c r="GB6" s="15"/>
      <c r="GC6" s="15"/>
      <c r="GD6" s="15"/>
      <c r="GE6" s="15"/>
      <c r="GF6" s="15"/>
      <c r="GG6" s="15"/>
      <c r="GH6" s="15"/>
      <c r="GI6" s="15"/>
      <c r="GJ6" s="15"/>
      <c r="GK6" s="15"/>
      <c r="GL6" s="15"/>
      <c r="GM6" s="15"/>
      <c r="GN6" s="15"/>
      <c r="GO6" s="15"/>
      <c r="GP6" s="15"/>
      <c r="GQ6" s="15"/>
      <c r="GR6" s="15"/>
      <c r="GS6" s="15"/>
      <c r="GT6" s="15"/>
      <c r="GU6" s="15"/>
      <c r="GV6" s="15"/>
      <c r="GW6" s="15"/>
      <c r="GX6" s="15"/>
      <c r="GY6" s="15"/>
      <c r="GZ6" s="15"/>
      <c r="HA6" s="15"/>
      <c r="HB6" s="15"/>
      <c r="HC6" s="15"/>
      <c r="HD6" s="15"/>
      <c r="HE6" s="15"/>
      <c r="HF6" s="15"/>
      <c r="HG6" s="15"/>
      <c r="HH6" s="15"/>
      <c r="HI6" s="15"/>
      <c r="HJ6" s="15"/>
      <c r="HK6" s="15"/>
      <c r="HL6" s="15"/>
      <c r="HM6" s="15"/>
      <c r="HN6" s="15"/>
      <c r="HO6" s="15"/>
      <c r="HP6" s="15"/>
      <c r="HQ6" s="15"/>
      <c r="HR6" s="15"/>
      <c r="HS6" s="15"/>
      <c r="HT6" s="15"/>
      <c r="HU6" s="15"/>
      <c r="HV6" s="15"/>
    </row>
    <row r="7" spans="1:230" customFormat="1">
      <c r="A7" s="42"/>
      <c r="B7" s="47"/>
      <c r="C7" s="47"/>
      <c r="D7" s="47"/>
      <c r="E7" s="47"/>
      <c r="F7" s="47"/>
      <c r="G7" s="47"/>
      <c r="H7" s="47"/>
      <c r="I7" s="47"/>
      <c r="J7" s="47"/>
      <c r="K7" s="47"/>
      <c r="L7" s="47"/>
      <c r="M7" s="47"/>
      <c r="N7" s="47"/>
      <c r="O7" s="47"/>
      <c r="P7" s="47"/>
      <c r="Q7" s="47"/>
      <c r="R7" s="47"/>
      <c r="S7" s="47"/>
      <c r="T7" s="47"/>
      <c r="U7" s="47"/>
      <c r="V7" s="47"/>
      <c r="W7" s="47"/>
      <c r="X7" s="47"/>
      <c r="Y7" s="47"/>
      <c r="Z7" s="47"/>
      <c r="AA7" s="47"/>
      <c r="AB7" s="42"/>
      <c r="AC7" s="15"/>
      <c r="AD7" s="15"/>
      <c r="AE7" s="15"/>
      <c r="AF7" s="15"/>
      <c r="AG7" s="15"/>
      <c r="AH7" s="15"/>
      <c r="AI7" s="15"/>
      <c r="AJ7" s="15"/>
      <c r="AK7" s="15"/>
      <c r="AL7" s="15"/>
      <c r="AM7" s="15"/>
      <c r="AN7" s="15"/>
      <c r="AO7" s="15"/>
      <c r="AP7" s="15"/>
      <c r="AQ7" s="15"/>
      <c r="AR7" s="15"/>
      <c r="AS7" s="15"/>
      <c r="AT7" s="15"/>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c r="BY7" s="15"/>
      <c r="BZ7" s="15"/>
      <c r="CA7" s="15"/>
      <c r="CB7" s="15"/>
      <c r="CC7" s="15"/>
      <c r="CD7" s="15"/>
      <c r="CE7" s="15"/>
      <c r="CF7" s="15"/>
      <c r="CG7" s="15"/>
      <c r="CH7" s="15"/>
      <c r="CI7" s="15"/>
      <c r="CJ7" s="15"/>
      <c r="CK7" s="15"/>
      <c r="CL7" s="15"/>
      <c r="CM7" s="15"/>
      <c r="CN7" s="15"/>
      <c r="CO7" s="15"/>
      <c r="CP7" s="15"/>
      <c r="CQ7" s="15"/>
      <c r="CR7" s="15"/>
      <c r="CS7" s="15"/>
      <c r="CT7" s="15"/>
      <c r="CU7" s="15"/>
      <c r="CV7" s="15"/>
      <c r="CW7" s="15"/>
      <c r="CX7" s="15"/>
      <c r="CY7" s="15"/>
      <c r="CZ7" s="15"/>
      <c r="DA7" s="15"/>
      <c r="DB7" s="15"/>
      <c r="DC7" s="15"/>
      <c r="DD7" s="15"/>
      <c r="DE7" s="15"/>
      <c r="DF7" s="15"/>
      <c r="DG7" s="15"/>
      <c r="DH7" s="15"/>
      <c r="DI7" s="15"/>
      <c r="DJ7" s="15"/>
      <c r="DK7" s="15"/>
      <c r="DL7" s="15"/>
      <c r="DM7" s="15"/>
      <c r="DN7" s="15"/>
      <c r="DO7" s="15"/>
      <c r="DP7" s="15"/>
      <c r="DQ7" s="15"/>
      <c r="DR7" s="15"/>
      <c r="DS7" s="15"/>
      <c r="DT7" s="15"/>
      <c r="DU7" s="15"/>
      <c r="DV7" s="15"/>
      <c r="DW7" s="15"/>
      <c r="DX7" s="15"/>
      <c r="DY7" s="15"/>
      <c r="DZ7" s="15"/>
      <c r="EA7" s="15"/>
      <c r="EB7" s="15"/>
      <c r="EC7" s="15"/>
      <c r="ED7" s="15"/>
      <c r="EE7" s="15"/>
      <c r="EF7" s="15"/>
      <c r="EG7" s="15"/>
      <c r="EH7" s="15"/>
      <c r="EI7" s="15"/>
      <c r="EJ7" s="15"/>
      <c r="EK7" s="15"/>
      <c r="EL7" s="15"/>
      <c r="EM7" s="15"/>
      <c r="EN7" s="15"/>
      <c r="EO7" s="15"/>
      <c r="EP7" s="15"/>
      <c r="EQ7" s="15"/>
      <c r="ER7" s="15"/>
      <c r="ES7" s="15"/>
      <c r="ET7" s="15"/>
      <c r="EU7" s="15"/>
      <c r="EV7" s="15"/>
      <c r="EW7" s="15"/>
      <c r="EX7" s="15"/>
      <c r="EY7" s="15"/>
      <c r="EZ7" s="15"/>
      <c r="FA7" s="15"/>
      <c r="FB7" s="15"/>
      <c r="FC7" s="15"/>
      <c r="FD7" s="15"/>
      <c r="FE7" s="15"/>
      <c r="FF7" s="15"/>
      <c r="FG7" s="15"/>
      <c r="FH7" s="15"/>
      <c r="FI7" s="15"/>
      <c r="FJ7" s="15"/>
      <c r="FK7" s="15"/>
      <c r="FL7" s="15"/>
      <c r="FM7" s="15"/>
      <c r="FN7" s="15"/>
      <c r="FO7" s="15"/>
      <c r="FP7" s="15"/>
      <c r="FQ7" s="15"/>
      <c r="FR7" s="15"/>
      <c r="FS7" s="15"/>
      <c r="FT7" s="15"/>
      <c r="FU7" s="15"/>
      <c r="FV7" s="15"/>
      <c r="FW7" s="15"/>
      <c r="FX7" s="15"/>
      <c r="FY7" s="15"/>
      <c r="FZ7" s="15"/>
      <c r="GA7" s="15"/>
      <c r="GB7" s="15"/>
      <c r="GC7" s="15"/>
      <c r="GD7" s="15"/>
      <c r="GE7" s="15"/>
      <c r="GF7" s="15"/>
      <c r="GG7" s="15"/>
      <c r="GH7" s="15"/>
      <c r="GI7" s="15"/>
      <c r="GJ7" s="15"/>
      <c r="GK7" s="15"/>
      <c r="GL7" s="15"/>
      <c r="GM7" s="15"/>
      <c r="GN7" s="15"/>
      <c r="GO7" s="15"/>
      <c r="GP7" s="15"/>
      <c r="GQ7" s="15"/>
      <c r="GR7" s="15"/>
      <c r="GS7" s="15"/>
      <c r="GT7" s="15"/>
      <c r="GU7" s="15"/>
      <c r="GV7" s="15"/>
      <c r="GW7" s="15"/>
      <c r="GX7" s="15"/>
      <c r="GY7" s="15"/>
      <c r="GZ7" s="15"/>
      <c r="HA7" s="15"/>
      <c r="HB7" s="15"/>
      <c r="HC7" s="15"/>
      <c r="HD7" s="15"/>
      <c r="HE7" s="15"/>
      <c r="HF7" s="15"/>
      <c r="HG7" s="15"/>
      <c r="HH7" s="15"/>
      <c r="HI7" s="15"/>
      <c r="HJ7" s="15"/>
      <c r="HK7" s="15"/>
      <c r="HL7" s="15"/>
      <c r="HM7" s="15"/>
      <c r="HN7" s="15"/>
      <c r="HO7" s="15"/>
      <c r="HP7" s="15"/>
      <c r="HQ7" s="15"/>
      <c r="HR7" s="15"/>
      <c r="HS7" s="15"/>
      <c r="HT7" s="15"/>
      <c r="HU7" s="15"/>
      <c r="HV7" s="15"/>
    </row>
    <row r="8" spans="1:230" customFormat="1" ht="14.4" customHeight="1">
      <c r="A8" s="42"/>
      <c r="B8" s="47"/>
      <c r="C8" s="302" t="s">
        <v>499</v>
      </c>
      <c r="D8" s="302"/>
      <c r="E8" s="302"/>
      <c r="F8" s="302"/>
      <c r="G8" s="302"/>
      <c r="H8" s="302"/>
      <c r="I8" s="302"/>
      <c r="J8" s="302"/>
      <c r="K8" s="302"/>
      <c r="L8" s="302"/>
      <c r="M8" s="302"/>
      <c r="N8" s="302"/>
      <c r="O8" s="302"/>
      <c r="P8" s="302"/>
      <c r="Q8" s="302"/>
      <c r="R8" s="47"/>
      <c r="S8" s="47"/>
      <c r="T8" s="47"/>
      <c r="U8" s="47"/>
      <c r="V8" s="47"/>
      <c r="W8" s="47"/>
      <c r="X8" s="47"/>
      <c r="Y8" s="47"/>
      <c r="Z8" s="47"/>
      <c r="AA8" s="47"/>
      <c r="AB8" s="42"/>
      <c r="AC8" s="15"/>
      <c r="AD8" s="15"/>
      <c r="AE8" s="15"/>
      <c r="AF8" s="15"/>
      <c r="AG8" s="15"/>
      <c r="AH8" s="15"/>
      <c r="AI8" s="15"/>
      <c r="AJ8" s="15"/>
      <c r="AK8" s="15"/>
      <c r="AL8" s="15"/>
      <c r="AM8" s="15"/>
      <c r="AN8" s="15"/>
      <c r="AO8" s="15"/>
      <c r="AP8" s="15"/>
      <c r="AQ8" s="15"/>
      <c r="AR8" s="15"/>
      <c r="AS8" s="15"/>
      <c r="AT8" s="15"/>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c r="BY8" s="15"/>
      <c r="BZ8" s="15"/>
      <c r="CA8" s="15"/>
      <c r="CB8" s="15"/>
      <c r="CC8" s="15"/>
      <c r="CD8" s="15"/>
      <c r="CE8" s="15"/>
      <c r="CF8" s="15"/>
      <c r="CG8" s="15"/>
      <c r="CH8" s="15"/>
      <c r="CI8" s="15"/>
      <c r="CJ8" s="15"/>
      <c r="CK8" s="15"/>
      <c r="CL8" s="15"/>
      <c r="CM8" s="15"/>
      <c r="CN8" s="15"/>
      <c r="CO8" s="15"/>
      <c r="CP8" s="15"/>
      <c r="CQ8" s="15"/>
      <c r="CR8" s="15"/>
      <c r="CS8" s="15"/>
      <c r="CT8" s="15"/>
      <c r="CU8" s="15"/>
      <c r="CV8" s="15"/>
      <c r="CW8" s="15"/>
      <c r="CX8" s="15"/>
      <c r="CY8" s="15"/>
      <c r="CZ8" s="15"/>
      <c r="DA8" s="15"/>
      <c r="DB8" s="15"/>
      <c r="DC8" s="15"/>
      <c r="DD8" s="15"/>
      <c r="DE8" s="15"/>
      <c r="DF8" s="15"/>
      <c r="DG8" s="15"/>
      <c r="DH8" s="15"/>
      <c r="DI8" s="15"/>
      <c r="DJ8" s="15"/>
      <c r="DK8" s="15"/>
      <c r="DL8" s="15"/>
      <c r="DM8" s="15"/>
      <c r="DN8" s="15"/>
      <c r="DO8" s="15"/>
      <c r="DP8" s="15"/>
      <c r="DQ8" s="15"/>
      <c r="DR8" s="15"/>
      <c r="DS8" s="15"/>
      <c r="DT8" s="15"/>
      <c r="DU8" s="15"/>
      <c r="DV8" s="15"/>
      <c r="DW8" s="15"/>
      <c r="DX8" s="15"/>
      <c r="DY8" s="15"/>
      <c r="DZ8" s="15"/>
      <c r="EA8" s="15"/>
      <c r="EB8" s="15"/>
      <c r="EC8" s="15"/>
      <c r="ED8" s="15"/>
      <c r="EE8" s="15"/>
      <c r="EF8" s="15"/>
      <c r="EG8" s="15"/>
      <c r="EH8" s="15"/>
      <c r="EI8" s="15"/>
      <c r="EJ8" s="15"/>
      <c r="EK8" s="15"/>
      <c r="EL8" s="15"/>
      <c r="EM8" s="15"/>
      <c r="EN8" s="15"/>
      <c r="EO8" s="15"/>
      <c r="EP8" s="15"/>
      <c r="EQ8" s="15"/>
      <c r="ER8" s="15"/>
      <c r="ES8" s="15"/>
      <c r="ET8" s="15"/>
      <c r="EU8" s="15"/>
      <c r="EV8" s="15"/>
      <c r="EW8" s="15"/>
      <c r="EX8" s="15"/>
      <c r="EY8" s="15"/>
      <c r="EZ8" s="15"/>
      <c r="FA8" s="15"/>
      <c r="FB8" s="15"/>
      <c r="FC8" s="15"/>
      <c r="FD8" s="15"/>
      <c r="FE8" s="15"/>
      <c r="FF8" s="15"/>
      <c r="FG8" s="15"/>
      <c r="FH8" s="15"/>
      <c r="FI8" s="15"/>
      <c r="FJ8" s="15"/>
      <c r="FK8" s="15"/>
      <c r="FL8" s="15"/>
      <c r="FM8" s="15"/>
      <c r="FN8" s="15"/>
      <c r="FO8" s="15"/>
      <c r="FP8" s="15"/>
      <c r="FQ8" s="15"/>
      <c r="FR8" s="15"/>
      <c r="FS8" s="15"/>
      <c r="FT8" s="15"/>
      <c r="FU8" s="15"/>
      <c r="FV8" s="15"/>
      <c r="FW8" s="15"/>
      <c r="FX8" s="15"/>
      <c r="FY8" s="15"/>
      <c r="FZ8" s="15"/>
      <c r="GA8" s="15"/>
      <c r="GB8" s="15"/>
      <c r="GC8" s="15"/>
      <c r="GD8" s="15"/>
      <c r="GE8" s="15"/>
      <c r="GF8" s="15"/>
      <c r="GG8" s="15"/>
      <c r="GH8" s="15"/>
      <c r="GI8" s="15"/>
      <c r="GJ8" s="15"/>
      <c r="GK8" s="15"/>
      <c r="GL8" s="15"/>
      <c r="GM8" s="15"/>
      <c r="GN8" s="15"/>
      <c r="GO8" s="15"/>
      <c r="GP8" s="15"/>
      <c r="GQ8" s="15"/>
      <c r="GR8" s="15"/>
      <c r="GS8" s="15"/>
      <c r="GT8" s="15"/>
      <c r="GU8" s="15"/>
      <c r="GV8" s="15"/>
      <c r="GW8" s="15"/>
      <c r="GX8" s="15"/>
      <c r="GY8" s="15"/>
      <c r="GZ8" s="15"/>
      <c r="HA8" s="15"/>
      <c r="HB8" s="15"/>
      <c r="HC8" s="15"/>
      <c r="HD8" s="15"/>
      <c r="HE8" s="15"/>
      <c r="HF8" s="15"/>
      <c r="HG8" s="15"/>
      <c r="HH8" s="15"/>
      <c r="HI8" s="15"/>
      <c r="HJ8" s="15"/>
      <c r="HK8" s="15"/>
      <c r="HL8" s="15"/>
      <c r="HM8" s="15"/>
      <c r="HN8" s="15"/>
      <c r="HO8" s="15"/>
      <c r="HP8" s="15"/>
      <c r="HQ8" s="15"/>
      <c r="HR8" s="15"/>
      <c r="HS8" s="15"/>
      <c r="HT8" s="15"/>
      <c r="HU8" s="15"/>
      <c r="HV8" s="15"/>
    </row>
    <row r="9" spans="1:230" customFormat="1" ht="14.4" customHeight="1">
      <c r="A9" s="42"/>
      <c r="B9" s="47"/>
      <c r="C9" s="302"/>
      <c r="D9" s="302"/>
      <c r="E9" s="302"/>
      <c r="F9" s="302"/>
      <c r="G9" s="302"/>
      <c r="H9" s="302"/>
      <c r="I9" s="302"/>
      <c r="J9" s="302"/>
      <c r="K9" s="302"/>
      <c r="L9" s="302"/>
      <c r="M9" s="302"/>
      <c r="N9" s="302"/>
      <c r="O9" s="302"/>
      <c r="P9" s="302"/>
      <c r="Q9" s="302"/>
      <c r="R9" s="47"/>
      <c r="S9" s="47"/>
      <c r="T9" s="47"/>
      <c r="U9" s="47"/>
      <c r="V9" s="47"/>
      <c r="W9" s="47"/>
      <c r="X9" s="47"/>
      <c r="Y9" s="47"/>
      <c r="Z9" s="47"/>
      <c r="AA9" s="47"/>
      <c r="AB9" s="42"/>
      <c r="AC9" s="15"/>
      <c r="AD9" s="15"/>
      <c r="AE9" s="15"/>
      <c r="AF9" s="15"/>
      <c r="AG9" s="15"/>
      <c r="AH9" s="15"/>
      <c r="AI9" s="15"/>
      <c r="AJ9" s="15"/>
      <c r="AK9" s="15"/>
      <c r="AL9" s="15"/>
      <c r="AM9" s="15"/>
      <c r="AN9" s="15"/>
      <c r="AO9" s="15"/>
      <c r="AP9" s="15"/>
      <c r="AQ9" s="15"/>
      <c r="AR9" s="15"/>
      <c r="AS9" s="15"/>
      <c r="AT9" s="15"/>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c r="BY9" s="15"/>
      <c r="BZ9" s="15"/>
      <c r="CA9" s="15"/>
      <c r="CB9" s="15"/>
      <c r="CC9" s="15"/>
      <c r="CD9" s="15"/>
      <c r="CE9" s="15"/>
      <c r="CF9" s="15"/>
      <c r="CG9" s="15"/>
      <c r="CH9" s="15"/>
      <c r="CI9" s="15"/>
      <c r="CJ9" s="15"/>
      <c r="CK9" s="15"/>
      <c r="CL9" s="15"/>
      <c r="CM9" s="15"/>
      <c r="CN9" s="15"/>
      <c r="CO9" s="15"/>
      <c r="CP9" s="15"/>
      <c r="CQ9" s="15"/>
      <c r="CR9" s="15"/>
      <c r="CS9" s="15"/>
      <c r="CT9" s="15"/>
      <c r="CU9" s="15"/>
      <c r="CV9" s="15"/>
      <c r="CW9" s="15"/>
      <c r="CX9" s="15"/>
      <c r="CY9" s="15"/>
      <c r="CZ9" s="15"/>
      <c r="DA9" s="15"/>
      <c r="DB9" s="15"/>
      <c r="DC9" s="15"/>
      <c r="DD9" s="15"/>
      <c r="DE9" s="15"/>
      <c r="DF9" s="15"/>
      <c r="DG9" s="15"/>
      <c r="DH9" s="15"/>
      <c r="DI9" s="15"/>
      <c r="DJ9" s="15"/>
      <c r="DK9" s="15"/>
      <c r="DL9" s="15"/>
      <c r="DM9" s="15"/>
      <c r="DN9" s="15"/>
      <c r="DO9" s="15"/>
      <c r="DP9" s="15"/>
      <c r="DQ9" s="15"/>
      <c r="DR9" s="15"/>
      <c r="DS9" s="15"/>
      <c r="DT9" s="15"/>
      <c r="DU9" s="15"/>
      <c r="DV9" s="15"/>
      <c r="DW9" s="15"/>
      <c r="DX9" s="15"/>
      <c r="DY9" s="15"/>
      <c r="DZ9" s="15"/>
      <c r="EA9" s="15"/>
      <c r="EB9" s="15"/>
      <c r="EC9" s="15"/>
      <c r="ED9" s="15"/>
      <c r="EE9" s="15"/>
      <c r="EF9" s="15"/>
      <c r="EG9" s="15"/>
      <c r="EH9" s="15"/>
      <c r="EI9" s="15"/>
      <c r="EJ9" s="15"/>
      <c r="EK9" s="15"/>
      <c r="EL9" s="15"/>
      <c r="EM9" s="15"/>
      <c r="EN9" s="15"/>
      <c r="EO9" s="15"/>
      <c r="EP9" s="15"/>
      <c r="EQ9" s="15"/>
      <c r="ER9" s="15"/>
      <c r="ES9" s="15"/>
      <c r="ET9" s="15"/>
      <c r="EU9" s="15"/>
      <c r="EV9" s="15"/>
      <c r="EW9" s="15"/>
      <c r="EX9" s="15"/>
      <c r="EY9" s="15"/>
      <c r="EZ9" s="15"/>
      <c r="FA9" s="15"/>
      <c r="FB9" s="15"/>
      <c r="FC9" s="15"/>
      <c r="FD9" s="15"/>
      <c r="FE9" s="15"/>
      <c r="FF9" s="15"/>
      <c r="FG9" s="15"/>
      <c r="FH9" s="15"/>
      <c r="FI9" s="15"/>
      <c r="FJ9" s="15"/>
      <c r="FK9" s="15"/>
      <c r="FL9" s="15"/>
      <c r="FM9" s="15"/>
      <c r="FN9" s="15"/>
      <c r="FO9" s="15"/>
      <c r="FP9" s="15"/>
      <c r="FQ9" s="15"/>
      <c r="FR9" s="15"/>
      <c r="FS9" s="15"/>
      <c r="FT9" s="15"/>
      <c r="FU9" s="15"/>
      <c r="FV9" s="15"/>
      <c r="FW9" s="15"/>
      <c r="FX9" s="15"/>
      <c r="FY9" s="15"/>
      <c r="FZ9" s="15"/>
      <c r="GA9" s="15"/>
      <c r="GB9" s="15"/>
      <c r="GC9" s="15"/>
      <c r="GD9" s="15"/>
      <c r="GE9" s="15"/>
      <c r="GF9" s="15"/>
      <c r="GG9" s="15"/>
      <c r="GH9" s="15"/>
      <c r="GI9" s="15"/>
      <c r="GJ9" s="15"/>
      <c r="GK9" s="15"/>
      <c r="GL9" s="15"/>
      <c r="GM9" s="15"/>
      <c r="GN9" s="15"/>
      <c r="GO9" s="15"/>
      <c r="GP9" s="15"/>
      <c r="GQ9" s="15"/>
      <c r="GR9" s="15"/>
      <c r="GS9" s="15"/>
      <c r="GT9" s="15"/>
      <c r="GU9" s="15"/>
      <c r="GV9" s="15"/>
      <c r="GW9" s="15"/>
      <c r="GX9" s="15"/>
      <c r="GY9" s="15"/>
      <c r="GZ9" s="15"/>
      <c r="HA9" s="15"/>
      <c r="HB9" s="15"/>
      <c r="HC9" s="15"/>
      <c r="HD9" s="15"/>
      <c r="HE9" s="15"/>
      <c r="HF9" s="15"/>
      <c r="HG9" s="15"/>
      <c r="HH9" s="15"/>
      <c r="HI9" s="15"/>
      <c r="HJ9" s="15"/>
      <c r="HK9" s="15"/>
      <c r="HL9" s="15"/>
      <c r="HM9" s="15"/>
      <c r="HN9" s="15"/>
      <c r="HO9" s="15"/>
      <c r="HP9" s="15"/>
      <c r="HQ9" s="15"/>
      <c r="HR9" s="15"/>
      <c r="HS9" s="15"/>
      <c r="HT9" s="15"/>
      <c r="HU9" s="15"/>
      <c r="HV9" s="15"/>
    </row>
    <row r="10" spans="1:230" customFormat="1">
      <c r="A10" s="42"/>
      <c r="B10" s="47"/>
      <c r="C10" s="47"/>
      <c r="D10" s="47"/>
      <c r="E10" s="47"/>
      <c r="F10" s="47"/>
      <c r="G10" s="47"/>
      <c r="H10" s="47"/>
      <c r="I10" s="47"/>
      <c r="J10" s="47"/>
      <c r="K10" s="47"/>
      <c r="L10" s="47"/>
      <c r="M10" s="47"/>
      <c r="N10" s="47"/>
      <c r="O10" s="47"/>
      <c r="P10" s="47"/>
      <c r="Q10" s="47"/>
      <c r="R10" s="47"/>
      <c r="S10" s="47"/>
      <c r="T10" s="47"/>
      <c r="U10" s="47"/>
      <c r="V10" s="47"/>
      <c r="W10" s="47"/>
      <c r="X10" s="47"/>
      <c r="Y10" s="47"/>
      <c r="Z10" s="47"/>
      <c r="AA10" s="47"/>
      <c r="AB10" s="42"/>
      <c r="AC10" s="15"/>
      <c r="AD10" s="15"/>
      <c r="AE10" s="15"/>
      <c r="AF10" s="15"/>
      <c r="AG10" s="15"/>
      <c r="AH10" s="15"/>
      <c r="AI10" s="15"/>
      <c r="AJ10" s="15"/>
      <c r="AK10" s="15"/>
      <c r="AL10" s="15"/>
      <c r="AM10" s="15"/>
      <c r="AN10" s="15"/>
      <c r="AO10" s="15"/>
      <c r="AP10" s="15"/>
      <c r="AQ10" s="15"/>
      <c r="AR10" s="15"/>
      <c r="AS10" s="15"/>
      <c r="AT10" s="15"/>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c r="BY10" s="15"/>
      <c r="BZ10" s="15"/>
      <c r="CA10" s="15"/>
      <c r="CB10" s="15"/>
      <c r="CC10" s="15"/>
      <c r="CD10" s="15"/>
      <c r="CE10" s="15"/>
      <c r="CF10" s="15"/>
      <c r="CG10" s="15"/>
      <c r="CH10" s="15"/>
      <c r="CI10" s="15"/>
      <c r="CJ10" s="15"/>
      <c r="CK10" s="15"/>
      <c r="CL10" s="15"/>
      <c r="CM10" s="15"/>
      <c r="CN10" s="15"/>
      <c r="CO10" s="15"/>
      <c r="CP10" s="15"/>
      <c r="CQ10" s="15"/>
      <c r="CR10" s="15"/>
      <c r="CS10" s="15"/>
      <c r="CT10" s="15"/>
      <c r="CU10" s="15"/>
      <c r="CV10" s="15"/>
      <c r="CW10" s="15"/>
      <c r="CX10" s="15"/>
      <c r="CY10" s="15"/>
      <c r="CZ10" s="15"/>
      <c r="DA10" s="15"/>
      <c r="DB10" s="15"/>
      <c r="DC10" s="15"/>
      <c r="DD10" s="15"/>
      <c r="DE10" s="15"/>
      <c r="DF10" s="15"/>
      <c r="DG10" s="15"/>
      <c r="DH10" s="15"/>
      <c r="DI10" s="15"/>
      <c r="DJ10" s="15"/>
      <c r="DK10" s="15"/>
      <c r="DL10" s="15"/>
      <c r="DM10" s="15"/>
      <c r="DN10" s="15"/>
      <c r="DO10" s="15"/>
      <c r="DP10" s="15"/>
      <c r="DQ10" s="15"/>
      <c r="DR10" s="15"/>
      <c r="DS10" s="15"/>
      <c r="DT10" s="15"/>
      <c r="DU10" s="15"/>
      <c r="DV10" s="15"/>
      <c r="DW10" s="15"/>
      <c r="DX10" s="15"/>
      <c r="DY10" s="15"/>
      <c r="DZ10" s="15"/>
      <c r="EA10" s="15"/>
      <c r="EB10" s="15"/>
      <c r="EC10" s="15"/>
      <c r="ED10" s="15"/>
      <c r="EE10" s="15"/>
      <c r="EF10" s="15"/>
      <c r="EG10" s="15"/>
      <c r="EH10" s="15"/>
      <c r="EI10" s="15"/>
      <c r="EJ10" s="15"/>
      <c r="EK10" s="15"/>
      <c r="EL10" s="15"/>
      <c r="EM10" s="15"/>
      <c r="EN10" s="15"/>
      <c r="EO10" s="15"/>
      <c r="EP10" s="15"/>
      <c r="EQ10" s="15"/>
      <c r="ER10" s="15"/>
      <c r="ES10" s="15"/>
      <c r="ET10" s="15"/>
      <c r="EU10" s="15"/>
      <c r="EV10" s="15"/>
      <c r="EW10" s="15"/>
      <c r="EX10" s="15"/>
      <c r="EY10" s="15"/>
      <c r="EZ10" s="15"/>
      <c r="FA10" s="15"/>
      <c r="FB10" s="15"/>
      <c r="FC10" s="15"/>
      <c r="FD10" s="15"/>
      <c r="FE10" s="15"/>
      <c r="FF10" s="15"/>
      <c r="FG10" s="15"/>
      <c r="FH10" s="15"/>
      <c r="FI10" s="15"/>
      <c r="FJ10" s="15"/>
      <c r="FK10" s="15"/>
      <c r="FL10" s="15"/>
      <c r="FM10" s="15"/>
      <c r="FN10" s="15"/>
      <c r="FO10" s="15"/>
      <c r="FP10" s="15"/>
      <c r="FQ10" s="15"/>
      <c r="FR10" s="15"/>
      <c r="FS10" s="15"/>
      <c r="FT10" s="15"/>
      <c r="FU10" s="15"/>
      <c r="FV10" s="15"/>
      <c r="FW10" s="15"/>
      <c r="FX10" s="15"/>
      <c r="FY10" s="15"/>
      <c r="FZ10" s="15"/>
      <c r="GA10" s="15"/>
      <c r="GB10" s="15"/>
      <c r="GC10" s="15"/>
      <c r="GD10" s="15"/>
      <c r="GE10" s="15"/>
      <c r="GF10" s="15"/>
      <c r="GG10" s="15"/>
      <c r="GH10" s="15"/>
      <c r="GI10" s="15"/>
      <c r="GJ10" s="15"/>
      <c r="GK10" s="15"/>
      <c r="GL10" s="15"/>
      <c r="GM10" s="15"/>
      <c r="GN10" s="15"/>
      <c r="GO10" s="15"/>
      <c r="GP10" s="15"/>
      <c r="GQ10" s="15"/>
      <c r="GR10" s="15"/>
      <c r="GS10" s="15"/>
      <c r="GT10" s="15"/>
      <c r="GU10" s="15"/>
      <c r="GV10" s="15"/>
      <c r="GW10" s="15"/>
      <c r="GX10" s="15"/>
      <c r="GY10" s="15"/>
      <c r="GZ10" s="15"/>
      <c r="HA10" s="15"/>
      <c r="HB10" s="15"/>
      <c r="HC10" s="15"/>
      <c r="HD10" s="15"/>
      <c r="HE10" s="15"/>
      <c r="HF10" s="15"/>
      <c r="HG10" s="15"/>
      <c r="HH10" s="15"/>
      <c r="HI10" s="15"/>
      <c r="HJ10" s="15"/>
      <c r="HK10" s="15"/>
      <c r="HL10" s="15"/>
      <c r="HM10" s="15"/>
      <c r="HN10" s="15"/>
      <c r="HO10" s="15"/>
      <c r="HP10" s="15"/>
      <c r="HQ10" s="15"/>
      <c r="HR10" s="15"/>
      <c r="HS10" s="15"/>
      <c r="HT10" s="15"/>
      <c r="HU10" s="15"/>
      <c r="HV10" s="15"/>
    </row>
    <row r="11" spans="1:230" customFormat="1">
      <c r="A11" s="42"/>
      <c r="B11" s="47"/>
      <c r="C11" s="300" t="s">
        <v>498</v>
      </c>
      <c r="D11" s="300"/>
      <c r="E11" s="300"/>
      <c r="F11" s="300"/>
      <c r="G11" s="300"/>
      <c r="H11" s="300"/>
      <c r="I11" s="300"/>
      <c r="J11" s="300"/>
      <c r="K11" s="47"/>
      <c r="L11" s="47"/>
      <c r="M11" s="47"/>
      <c r="N11" s="47"/>
      <c r="O11" s="47"/>
      <c r="P11" s="47"/>
      <c r="Q11" s="47"/>
      <c r="R11" s="47"/>
      <c r="S11" s="47"/>
      <c r="T11" s="47"/>
      <c r="U11" s="47"/>
      <c r="V11" s="47"/>
      <c r="W11" s="47"/>
      <c r="X11" s="47"/>
      <c r="Y11" s="47"/>
      <c r="Z11" s="47"/>
      <c r="AA11" s="47"/>
      <c r="AB11" s="42"/>
      <c r="AC11" s="15"/>
      <c r="AD11" s="15"/>
      <c r="AE11" s="15"/>
      <c r="AF11" s="15"/>
      <c r="AG11" s="15"/>
      <c r="AH11" s="15"/>
      <c r="AI11" s="15"/>
      <c r="AJ11" s="15"/>
      <c r="AK11" s="15"/>
      <c r="AL11" s="15"/>
      <c r="AM11" s="15"/>
      <c r="AN11" s="15"/>
      <c r="AO11" s="15"/>
      <c r="AP11" s="15"/>
      <c r="AQ11" s="15"/>
      <c r="AR11" s="15"/>
      <c r="AS11" s="15"/>
      <c r="AT11" s="15"/>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c r="BY11" s="15"/>
      <c r="BZ11" s="15"/>
      <c r="CA11" s="15"/>
      <c r="CB11" s="15"/>
      <c r="CC11" s="15"/>
      <c r="CD11" s="15"/>
      <c r="CE11" s="15"/>
      <c r="CF11" s="15"/>
      <c r="CG11" s="15"/>
      <c r="CH11" s="15"/>
      <c r="CI11" s="15"/>
      <c r="CJ11" s="15"/>
      <c r="CK11" s="15"/>
      <c r="CL11" s="15"/>
      <c r="CM11" s="15"/>
      <c r="CN11" s="15"/>
      <c r="CO11" s="15"/>
      <c r="CP11" s="15"/>
      <c r="CQ11" s="15"/>
      <c r="CR11" s="15"/>
      <c r="CS11" s="15"/>
      <c r="CT11" s="15"/>
      <c r="CU11" s="15"/>
      <c r="CV11" s="15"/>
      <c r="CW11" s="15"/>
      <c r="CX11" s="15"/>
      <c r="CY11" s="15"/>
      <c r="CZ11" s="15"/>
      <c r="DA11" s="15"/>
      <c r="DB11" s="15"/>
      <c r="DC11" s="15"/>
      <c r="DD11" s="15"/>
      <c r="DE11" s="15"/>
      <c r="DF11" s="15"/>
      <c r="DG11" s="15"/>
      <c r="DH11" s="15"/>
      <c r="DI11" s="15"/>
      <c r="DJ11" s="15"/>
      <c r="DK11" s="15"/>
      <c r="DL11" s="15"/>
      <c r="DM11" s="15"/>
      <c r="DN11" s="15"/>
      <c r="DO11" s="15"/>
      <c r="DP11" s="15"/>
      <c r="DQ11" s="15"/>
      <c r="DR11" s="15"/>
      <c r="DS11" s="15"/>
      <c r="DT11" s="15"/>
      <c r="DU11" s="15"/>
      <c r="DV11" s="15"/>
      <c r="DW11" s="15"/>
      <c r="DX11" s="15"/>
      <c r="DY11" s="15"/>
      <c r="DZ11" s="15"/>
      <c r="EA11" s="15"/>
      <c r="EB11" s="15"/>
      <c r="EC11" s="15"/>
      <c r="ED11" s="15"/>
      <c r="EE11" s="15"/>
      <c r="EF11" s="15"/>
      <c r="EG11" s="15"/>
      <c r="EH11" s="15"/>
      <c r="EI11" s="15"/>
      <c r="EJ11" s="15"/>
      <c r="EK11" s="15"/>
      <c r="EL11" s="15"/>
      <c r="EM11" s="15"/>
      <c r="EN11" s="15"/>
      <c r="EO11" s="15"/>
      <c r="EP11" s="15"/>
      <c r="EQ11" s="15"/>
      <c r="ER11" s="15"/>
      <c r="ES11" s="15"/>
      <c r="ET11" s="15"/>
      <c r="EU11" s="15"/>
      <c r="EV11" s="15"/>
      <c r="EW11" s="15"/>
      <c r="EX11" s="15"/>
      <c r="EY11" s="15"/>
      <c r="EZ11" s="15"/>
      <c r="FA11" s="15"/>
      <c r="FB11" s="15"/>
      <c r="FC11" s="15"/>
      <c r="FD11" s="15"/>
      <c r="FE11" s="15"/>
      <c r="FF11" s="15"/>
      <c r="FG11" s="15"/>
      <c r="FH11" s="15"/>
      <c r="FI11" s="15"/>
      <c r="FJ11" s="15"/>
      <c r="FK11" s="15"/>
      <c r="FL11" s="15"/>
      <c r="FM11" s="15"/>
      <c r="FN11" s="15"/>
      <c r="FO11" s="15"/>
      <c r="FP11" s="15"/>
      <c r="FQ11" s="15"/>
      <c r="FR11" s="15"/>
      <c r="FS11" s="15"/>
      <c r="FT11" s="15"/>
      <c r="FU11" s="15"/>
      <c r="FV11" s="15"/>
      <c r="FW11" s="15"/>
      <c r="FX11" s="15"/>
      <c r="FY11" s="15"/>
      <c r="FZ11" s="15"/>
      <c r="GA11" s="15"/>
      <c r="GB11" s="15"/>
      <c r="GC11" s="15"/>
      <c r="GD11" s="15"/>
      <c r="GE11" s="15"/>
      <c r="GF11" s="15"/>
      <c r="GG11" s="15"/>
      <c r="GH11" s="15"/>
      <c r="GI11" s="15"/>
      <c r="GJ11" s="15"/>
      <c r="GK11" s="15"/>
      <c r="GL11" s="15"/>
      <c r="GM11" s="15"/>
      <c r="GN11" s="15"/>
      <c r="GO11" s="15"/>
      <c r="GP11" s="15"/>
      <c r="GQ11" s="15"/>
      <c r="GR11" s="15"/>
      <c r="GS11" s="15"/>
      <c r="GT11" s="15"/>
      <c r="GU11" s="15"/>
      <c r="GV11" s="15"/>
      <c r="GW11" s="15"/>
      <c r="GX11" s="15"/>
      <c r="GY11" s="15"/>
      <c r="GZ11" s="15"/>
      <c r="HA11" s="15"/>
      <c r="HB11" s="15"/>
      <c r="HC11" s="15"/>
      <c r="HD11" s="15"/>
      <c r="HE11" s="15"/>
      <c r="HF11" s="15"/>
      <c r="HG11" s="15"/>
      <c r="HH11" s="15"/>
      <c r="HI11" s="15"/>
      <c r="HJ11" s="15"/>
      <c r="HK11" s="15"/>
      <c r="HL11" s="15"/>
      <c r="HM11" s="15"/>
      <c r="HN11" s="15"/>
      <c r="HO11" s="15"/>
      <c r="HP11" s="15"/>
      <c r="HQ11" s="15"/>
      <c r="HR11" s="15"/>
      <c r="HS11" s="15"/>
      <c r="HT11" s="15"/>
      <c r="HU11" s="15"/>
      <c r="HV11" s="15"/>
    </row>
    <row r="12" spans="1:230" customFormat="1">
      <c r="A12" s="42"/>
      <c r="B12" s="47"/>
      <c r="C12" s="301"/>
      <c r="D12" s="301"/>
      <c r="E12" s="301"/>
      <c r="F12" s="301"/>
      <c r="G12" s="301"/>
      <c r="H12" s="301"/>
      <c r="I12" s="301"/>
      <c r="J12" s="301"/>
      <c r="K12" s="47"/>
      <c r="L12" s="47"/>
      <c r="M12" s="47"/>
      <c r="N12" s="47"/>
      <c r="O12" s="47"/>
      <c r="P12" s="47"/>
      <c r="Q12" s="47"/>
      <c r="R12" s="47"/>
      <c r="S12" s="47"/>
      <c r="T12" s="47"/>
      <c r="U12" s="47"/>
      <c r="V12" s="47"/>
      <c r="W12" s="47"/>
      <c r="X12" s="47"/>
      <c r="Y12" s="47"/>
      <c r="Z12" s="47"/>
      <c r="AA12" s="47"/>
      <c r="AB12" s="42"/>
      <c r="AC12" s="15"/>
      <c r="AD12" s="15"/>
      <c r="AE12" s="15"/>
      <c r="AF12" s="15"/>
      <c r="AG12" s="15"/>
      <c r="AH12" s="15"/>
      <c r="AI12" s="15"/>
      <c r="AJ12" s="15"/>
      <c r="AK12" s="15"/>
      <c r="AL12" s="15"/>
      <c r="AM12" s="15"/>
      <c r="AN12" s="15"/>
      <c r="AO12" s="15"/>
      <c r="AP12" s="15"/>
      <c r="AQ12" s="15"/>
      <c r="AR12" s="15"/>
      <c r="AS12" s="15"/>
      <c r="AT12" s="15"/>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c r="CC12" s="15"/>
      <c r="CD12" s="15"/>
      <c r="CE12" s="15"/>
      <c r="CF12" s="15"/>
      <c r="CG12" s="15"/>
      <c r="CH12" s="15"/>
      <c r="CI12" s="15"/>
      <c r="CJ12" s="15"/>
      <c r="CK12" s="15"/>
      <c r="CL12" s="15"/>
      <c r="CM12" s="15"/>
      <c r="CN12" s="15"/>
      <c r="CO12" s="15"/>
      <c r="CP12" s="15"/>
      <c r="CQ12" s="15"/>
      <c r="CR12" s="15"/>
      <c r="CS12" s="15"/>
      <c r="CT12" s="15"/>
      <c r="CU12" s="15"/>
      <c r="CV12" s="15"/>
      <c r="CW12" s="15"/>
      <c r="CX12" s="15"/>
      <c r="CY12" s="15"/>
      <c r="CZ12" s="15"/>
      <c r="DA12" s="15"/>
      <c r="DB12" s="15"/>
      <c r="DC12" s="15"/>
      <c r="DD12" s="15"/>
      <c r="DE12" s="15"/>
      <c r="DF12" s="15"/>
      <c r="DG12" s="15"/>
      <c r="DH12" s="15"/>
      <c r="DI12" s="15"/>
      <c r="DJ12" s="15"/>
      <c r="DK12" s="15"/>
      <c r="DL12" s="15"/>
      <c r="DM12" s="15"/>
      <c r="DN12" s="15"/>
      <c r="DO12" s="15"/>
      <c r="DP12" s="15"/>
      <c r="DQ12" s="15"/>
      <c r="DR12" s="15"/>
      <c r="DS12" s="15"/>
      <c r="DT12" s="15"/>
      <c r="DU12" s="15"/>
      <c r="DV12" s="15"/>
      <c r="DW12" s="15"/>
      <c r="DX12" s="15"/>
      <c r="DY12" s="15"/>
      <c r="DZ12" s="15"/>
      <c r="EA12" s="15"/>
      <c r="EB12" s="15"/>
      <c r="EC12" s="15"/>
      <c r="ED12" s="15"/>
      <c r="EE12" s="15"/>
      <c r="EF12" s="15"/>
      <c r="EG12" s="15"/>
      <c r="EH12" s="15"/>
      <c r="EI12" s="15"/>
      <c r="EJ12" s="15"/>
      <c r="EK12" s="15"/>
      <c r="EL12" s="15"/>
      <c r="EM12" s="15"/>
      <c r="EN12" s="15"/>
      <c r="EO12" s="15"/>
      <c r="EP12" s="15"/>
      <c r="EQ12" s="15"/>
      <c r="ER12" s="15"/>
      <c r="ES12" s="15"/>
      <c r="ET12" s="15"/>
      <c r="EU12" s="15"/>
      <c r="EV12" s="15"/>
      <c r="EW12" s="15"/>
      <c r="EX12" s="15"/>
      <c r="EY12" s="15"/>
      <c r="EZ12" s="15"/>
      <c r="FA12" s="15"/>
      <c r="FB12" s="15"/>
      <c r="FC12" s="15"/>
      <c r="FD12" s="15"/>
      <c r="FE12" s="15"/>
      <c r="FF12" s="15"/>
      <c r="FG12" s="15"/>
      <c r="FH12" s="15"/>
      <c r="FI12" s="15"/>
      <c r="FJ12" s="15"/>
      <c r="FK12" s="15"/>
      <c r="FL12" s="15"/>
      <c r="FM12" s="15"/>
      <c r="FN12" s="15"/>
      <c r="FO12" s="15"/>
      <c r="FP12" s="15"/>
      <c r="FQ12" s="15"/>
      <c r="FR12" s="15"/>
      <c r="FS12" s="15"/>
      <c r="FT12" s="15"/>
      <c r="FU12" s="15"/>
      <c r="FV12" s="15"/>
      <c r="FW12" s="15"/>
      <c r="FX12" s="15"/>
      <c r="FY12" s="15"/>
      <c r="FZ12" s="15"/>
      <c r="GA12" s="15"/>
      <c r="GB12" s="15"/>
      <c r="GC12" s="15"/>
      <c r="GD12" s="15"/>
      <c r="GE12" s="15"/>
      <c r="GF12" s="15"/>
      <c r="GG12" s="15"/>
      <c r="GH12" s="15"/>
      <c r="GI12" s="15"/>
      <c r="GJ12" s="15"/>
      <c r="GK12" s="15"/>
      <c r="GL12" s="15"/>
      <c r="GM12" s="15"/>
      <c r="GN12" s="15"/>
      <c r="GO12" s="15"/>
      <c r="GP12" s="15"/>
      <c r="GQ12" s="15"/>
      <c r="GR12" s="15"/>
      <c r="GS12" s="15"/>
      <c r="GT12" s="15"/>
      <c r="GU12" s="15"/>
      <c r="GV12" s="15"/>
      <c r="GW12" s="15"/>
      <c r="GX12" s="15"/>
      <c r="GY12" s="15"/>
      <c r="GZ12" s="15"/>
      <c r="HA12" s="15"/>
      <c r="HB12" s="15"/>
      <c r="HC12" s="15"/>
      <c r="HD12" s="15"/>
      <c r="HE12" s="15"/>
      <c r="HF12" s="15"/>
      <c r="HG12" s="15"/>
      <c r="HH12" s="15"/>
      <c r="HI12" s="15"/>
      <c r="HJ12" s="15"/>
      <c r="HK12" s="15"/>
      <c r="HL12" s="15"/>
      <c r="HM12" s="15"/>
      <c r="HN12" s="15"/>
      <c r="HO12" s="15"/>
      <c r="HP12" s="15"/>
      <c r="HQ12" s="15"/>
      <c r="HR12" s="15"/>
      <c r="HS12" s="15"/>
      <c r="HT12" s="15"/>
      <c r="HU12" s="15"/>
      <c r="HV12" s="15"/>
    </row>
    <row r="13" spans="1:230" customFormat="1">
      <c r="A13" s="42"/>
      <c r="B13" s="47"/>
      <c r="C13" s="47"/>
      <c r="D13" s="47"/>
      <c r="E13" s="47"/>
      <c r="F13" s="47"/>
      <c r="G13" s="47"/>
      <c r="H13" s="47"/>
      <c r="I13" s="47"/>
      <c r="J13" s="47"/>
      <c r="K13" s="47"/>
      <c r="L13" s="47"/>
      <c r="M13" s="47"/>
      <c r="N13" s="47"/>
      <c r="O13" s="47"/>
      <c r="P13" s="47"/>
      <c r="Q13" s="47"/>
      <c r="R13" s="47"/>
      <c r="S13" s="47"/>
      <c r="T13" s="47"/>
      <c r="U13" s="47"/>
      <c r="V13" s="47"/>
      <c r="W13" s="47"/>
      <c r="X13" s="47"/>
      <c r="Y13" s="47"/>
      <c r="Z13" s="47"/>
      <c r="AA13" s="47"/>
      <c r="AB13" s="42"/>
      <c r="AC13" s="15"/>
      <c r="AD13" s="15"/>
      <c r="AE13" s="15"/>
      <c r="AF13" s="15"/>
      <c r="AG13" s="15"/>
      <c r="AH13" s="15"/>
      <c r="AI13" s="15"/>
      <c r="AJ13" s="15"/>
      <c r="AK13" s="15"/>
      <c r="AL13" s="15"/>
      <c r="AM13" s="15"/>
      <c r="AN13" s="15"/>
      <c r="AO13" s="15"/>
      <c r="AP13" s="15"/>
      <c r="AQ13" s="15"/>
      <c r="AR13" s="15"/>
      <c r="AS13" s="15"/>
      <c r="AT13" s="15"/>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c r="BY13" s="15"/>
      <c r="BZ13" s="15"/>
      <c r="CA13" s="15"/>
      <c r="CB13" s="15"/>
      <c r="CC13" s="15"/>
      <c r="CD13" s="15"/>
      <c r="CE13" s="15"/>
      <c r="CF13" s="15"/>
      <c r="CG13" s="15"/>
      <c r="CH13" s="15"/>
      <c r="CI13" s="15"/>
      <c r="CJ13" s="15"/>
      <c r="CK13" s="15"/>
      <c r="CL13" s="15"/>
      <c r="CM13" s="15"/>
      <c r="CN13" s="15"/>
      <c r="CO13" s="15"/>
      <c r="CP13" s="15"/>
      <c r="CQ13" s="15"/>
      <c r="CR13" s="15"/>
      <c r="CS13" s="15"/>
      <c r="CT13" s="15"/>
      <c r="CU13" s="15"/>
      <c r="CV13" s="15"/>
      <c r="CW13" s="15"/>
      <c r="CX13" s="15"/>
      <c r="CY13" s="15"/>
      <c r="CZ13" s="15"/>
      <c r="DA13" s="15"/>
      <c r="DB13" s="15"/>
      <c r="DC13" s="15"/>
      <c r="DD13" s="15"/>
      <c r="DE13" s="15"/>
      <c r="DF13" s="15"/>
      <c r="DG13" s="15"/>
      <c r="DH13" s="15"/>
      <c r="DI13" s="15"/>
      <c r="DJ13" s="15"/>
      <c r="DK13" s="15"/>
      <c r="DL13" s="15"/>
      <c r="DM13" s="15"/>
      <c r="DN13" s="15"/>
      <c r="DO13" s="15"/>
      <c r="DP13" s="15"/>
      <c r="DQ13" s="15"/>
      <c r="DR13" s="15"/>
      <c r="DS13" s="15"/>
      <c r="DT13" s="15"/>
      <c r="DU13" s="15"/>
      <c r="DV13" s="15"/>
      <c r="DW13" s="15"/>
      <c r="DX13" s="15"/>
      <c r="DY13" s="15"/>
      <c r="DZ13" s="15"/>
      <c r="EA13" s="15"/>
      <c r="EB13" s="15"/>
      <c r="EC13" s="15"/>
      <c r="ED13" s="15"/>
      <c r="EE13" s="15"/>
      <c r="EF13" s="15"/>
      <c r="EG13" s="15"/>
      <c r="EH13" s="15"/>
      <c r="EI13" s="15"/>
      <c r="EJ13" s="15"/>
      <c r="EK13" s="15"/>
      <c r="EL13" s="15"/>
      <c r="EM13" s="15"/>
      <c r="EN13" s="15"/>
      <c r="EO13" s="15"/>
      <c r="EP13" s="15"/>
      <c r="EQ13" s="15"/>
      <c r="ER13" s="15"/>
      <c r="ES13" s="15"/>
      <c r="ET13" s="15"/>
      <c r="EU13" s="15"/>
      <c r="EV13" s="15"/>
      <c r="EW13" s="15"/>
      <c r="EX13" s="15"/>
      <c r="EY13" s="15"/>
      <c r="EZ13" s="15"/>
      <c r="FA13" s="15"/>
      <c r="FB13" s="15"/>
      <c r="FC13" s="15"/>
      <c r="FD13" s="15"/>
      <c r="FE13" s="15"/>
      <c r="FF13" s="15"/>
      <c r="FG13" s="15"/>
      <c r="FH13" s="15"/>
      <c r="FI13" s="15"/>
      <c r="FJ13" s="15"/>
      <c r="FK13" s="15"/>
      <c r="FL13" s="15"/>
      <c r="FM13" s="15"/>
      <c r="FN13" s="15"/>
      <c r="FO13" s="15"/>
      <c r="FP13" s="15"/>
      <c r="FQ13" s="15"/>
      <c r="FR13" s="15"/>
      <c r="FS13" s="15"/>
      <c r="FT13" s="15"/>
      <c r="FU13" s="15"/>
      <c r="FV13" s="15"/>
      <c r="FW13" s="15"/>
      <c r="FX13" s="15"/>
      <c r="FY13" s="15"/>
      <c r="FZ13" s="15"/>
      <c r="GA13" s="15"/>
      <c r="GB13" s="15"/>
      <c r="GC13" s="15"/>
      <c r="GD13" s="15"/>
      <c r="GE13" s="15"/>
      <c r="GF13" s="15"/>
      <c r="GG13" s="15"/>
      <c r="GH13" s="15"/>
      <c r="GI13" s="15"/>
      <c r="GJ13" s="15"/>
      <c r="GK13" s="15"/>
      <c r="GL13" s="15"/>
      <c r="GM13" s="15"/>
      <c r="GN13" s="15"/>
      <c r="GO13" s="15"/>
      <c r="GP13" s="15"/>
      <c r="GQ13" s="15"/>
      <c r="GR13" s="15"/>
      <c r="GS13" s="15"/>
      <c r="GT13" s="15"/>
      <c r="GU13" s="15"/>
      <c r="GV13" s="15"/>
      <c r="GW13" s="15"/>
      <c r="GX13" s="15"/>
      <c r="GY13" s="15"/>
      <c r="GZ13" s="15"/>
      <c r="HA13" s="15"/>
      <c r="HB13" s="15"/>
      <c r="HC13" s="15"/>
      <c r="HD13" s="15"/>
      <c r="HE13" s="15"/>
      <c r="HF13" s="15"/>
      <c r="HG13" s="15"/>
      <c r="HH13" s="15"/>
      <c r="HI13" s="15"/>
      <c r="HJ13" s="15"/>
      <c r="HK13" s="15"/>
      <c r="HL13" s="15"/>
      <c r="HM13" s="15"/>
      <c r="HN13" s="15"/>
      <c r="HO13" s="15"/>
      <c r="HP13" s="15"/>
      <c r="HQ13" s="15"/>
      <c r="HR13" s="15"/>
      <c r="HS13" s="15"/>
      <c r="HT13" s="15"/>
      <c r="HU13" s="15"/>
      <c r="HV13" s="15"/>
    </row>
    <row r="14" spans="1:230" customFormat="1">
      <c r="A14" s="42"/>
      <c r="B14" s="47"/>
      <c r="C14" s="47"/>
      <c r="D14" s="47"/>
      <c r="E14" s="47"/>
      <c r="F14" s="47"/>
      <c r="G14" s="47"/>
      <c r="H14" s="47"/>
      <c r="I14" s="47"/>
      <c r="J14" s="47"/>
      <c r="K14" s="47"/>
      <c r="L14" s="47"/>
      <c r="M14" s="47"/>
      <c r="N14" s="47"/>
      <c r="O14" s="47"/>
      <c r="P14" s="47"/>
      <c r="Q14" s="47"/>
      <c r="R14" s="47"/>
      <c r="S14" s="47"/>
      <c r="T14" s="47"/>
      <c r="U14" s="47"/>
      <c r="V14" s="47"/>
      <c r="W14" s="47"/>
      <c r="X14" s="47"/>
      <c r="Y14" s="47"/>
      <c r="Z14" s="47"/>
      <c r="AA14" s="47"/>
      <c r="AB14" s="42"/>
      <c r="AC14" s="15"/>
      <c r="AD14" s="15"/>
      <c r="AE14" s="15"/>
      <c r="AF14" s="15"/>
      <c r="AG14" s="15"/>
      <c r="AH14" s="15"/>
      <c r="AI14" s="15"/>
      <c r="AJ14" s="15"/>
      <c r="AK14" s="15"/>
      <c r="AL14" s="15"/>
      <c r="AM14" s="15"/>
      <c r="AN14" s="15"/>
      <c r="AO14" s="15"/>
      <c r="AP14" s="15"/>
      <c r="AQ14" s="15"/>
      <c r="AR14" s="15"/>
      <c r="AS14" s="15"/>
      <c r="AT14" s="15"/>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c r="BY14" s="15"/>
      <c r="BZ14" s="15"/>
      <c r="CA14" s="15"/>
      <c r="CB14" s="15"/>
      <c r="CC14" s="15"/>
      <c r="CD14" s="15"/>
      <c r="CE14" s="15"/>
      <c r="CF14" s="15"/>
      <c r="CG14" s="15"/>
      <c r="CH14" s="15"/>
      <c r="CI14" s="15"/>
      <c r="CJ14" s="15"/>
      <c r="CK14" s="15"/>
      <c r="CL14" s="15"/>
      <c r="CM14" s="15"/>
      <c r="CN14" s="15"/>
      <c r="CO14" s="15"/>
      <c r="CP14" s="15"/>
      <c r="CQ14" s="15"/>
      <c r="CR14" s="15"/>
      <c r="CS14" s="15"/>
      <c r="CT14" s="15"/>
      <c r="CU14" s="15"/>
      <c r="CV14" s="15"/>
      <c r="CW14" s="15"/>
      <c r="CX14" s="15"/>
      <c r="CY14" s="15"/>
      <c r="CZ14" s="15"/>
      <c r="DA14" s="15"/>
      <c r="DB14" s="15"/>
      <c r="DC14" s="15"/>
      <c r="DD14" s="15"/>
      <c r="DE14" s="15"/>
      <c r="DF14" s="15"/>
      <c r="DG14" s="15"/>
      <c r="DH14" s="15"/>
      <c r="DI14" s="15"/>
      <c r="DJ14" s="15"/>
      <c r="DK14" s="15"/>
      <c r="DL14" s="15"/>
      <c r="DM14" s="15"/>
      <c r="DN14" s="15"/>
      <c r="DO14" s="15"/>
      <c r="DP14" s="15"/>
      <c r="DQ14" s="15"/>
      <c r="DR14" s="15"/>
      <c r="DS14" s="15"/>
      <c r="DT14" s="15"/>
      <c r="DU14" s="15"/>
      <c r="DV14" s="15"/>
      <c r="DW14" s="15"/>
      <c r="DX14" s="15"/>
      <c r="DY14" s="15"/>
      <c r="DZ14" s="15"/>
      <c r="EA14" s="15"/>
      <c r="EB14" s="15"/>
      <c r="EC14" s="15"/>
      <c r="ED14" s="15"/>
      <c r="EE14" s="15"/>
      <c r="EF14" s="15"/>
      <c r="EG14" s="15"/>
      <c r="EH14" s="15"/>
      <c r="EI14" s="15"/>
      <c r="EJ14" s="15"/>
      <c r="EK14" s="15"/>
      <c r="EL14" s="15"/>
      <c r="EM14" s="15"/>
      <c r="EN14" s="15"/>
      <c r="EO14" s="15"/>
      <c r="EP14" s="15"/>
      <c r="EQ14" s="15"/>
      <c r="ER14" s="15"/>
      <c r="ES14" s="15"/>
      <c r="ET14" s="15"/>
      <c r="EU14" s="15"/>
      <c r="EV14" s="15"/>
      <c r="EW14" s="15"/>
      <c r="EX14" s="15"/>
      <c r="EY14" s="15"/>
      <c r="EZ14" s="15"/>
      <c r="FA14" s="15"/>
      <c r="FB14" s="15"/>
      <c r="FC14" s="15"/>
      <c r="FD14" s="15"/>
      <c r="FE14" s="15"/>
      <c r="FF14" s="15"/>
      <c r="FG14" s="15"/>
      <c r="FH14" s="15"/>
      <c r="FI14" s="15"/>
      <c r="FJ14" s="15"/>
      <c r="FK14" s="15"/>
      <c r="FL14" s="15"/>
      <c r="FM14" s="15"/>
      <c r="FN14" s="15"/>
      <c r="FO14" s="15"/>
      <c r="FP14" s="15"/>
      <c r="FQ14" s="15"/>
      <c r="FR14" s="15"/>
      <c r="FS14" s="15"/>
      <c r="FT14" s="15"/>
      <c r="FU14" s="15"/>
      <c r="FV14" s="15"/>
      <c r="FW14" s="15"/>
      <c r="FX14" s="15"/>
      <c r="FY14" s="15"/>
      <c r="FZ14" s="15"/>
      <c r="GA14" s="15"/>
      <c r="GB14" s="15"/>
      <c r="GC14" s="15"/>
      <c r="GD14" s="15"/>
      <c r="GE14" s="15"/>
      <c r="GF14" s="15"/>
      <c r="GG14" s="15"/>
      <c r="GH14" s="15"/>
      <c r="GI14" s="15"/>
      <c r="GJ14" s="15"/>
      <c r="GK14" s="15"/>
      <c r="GL14" s="15"/>
      <c r="GM14" s="15"/>
      <c r="GN14" s="15"/>
      <c r="GO14" s="15"/>
      <c r="GP14" s="15"/>
      <c r="GQ14" s="15"/>
      <c r="GR14" s="15"/>
      <c r="GS14" s="15"/>
      <c r="GT14" s="15"/>
      <c r="GU14" s="15"/>
      <c r="GV14" s="15"/>
      <c r="GW14" s="15"/>
      <c r="GX14" s="15"/>
      <c r="GY14" s="15"/>
      <c r="GZ14" s="15"/>
      <c r="HA14" s="15"/>
      <c r="HB14" s="15"/>
      <c r="HC14" s="15"/>
      <c r="HD14" s="15"/>
      <c r="HE14" s="15"/>
      <c r="HF14" s="15"/>
      <c r="HG14" s="15"/>
      <c r="HH14" s="15"/>
      <c r="HI14" s="15"/>
      <c r="HJ14" s="15"/>
      <c r="HK14" s="15"/>
      <c r="HL14" s="15"/>
      <c r="HM14" s="15"/>
      <c r="HN14" s="15"/>
      <c r="HO14" s="15"/>
      <c r="HP14" s="15"/>
      <c r="HQ14" s="15"/>
      <c r="HR14" s="15"/>
      <c r="HS14" s="15"/>
      <c r="HT14" s="15"/>
      <c r="HU14" s="15"/>
      <c r="HV14" s="15"/>
    </row>
    <row r="15" spans="1:230" ht="11.25" customHeight="1">
      <c r="A15" s="42"/>
      <c r="B15" s="15"/>
      <c r="C15" s="15"/>
      <c r="D15" s="15"/>
      <c r="E15" s="15"/>
      <c r="F15" s="15"/>
      <c r="G15" s="15"/>
      <c r="H15" s="15"/>
      <c r="I15" s="15"/>
      <c r="J15" s="15"/>
      <c r="K15" s="15"/>
      <c r="L15" s="15"/>
      <c r="M15" s="15"/>
      <c r="N15" s="15"/>
      <c r="O15" s="15"/>
      <c r="P15" s="15"/>
      <c r="Q15" s="15"/>
      <c r="R15" s="16"/>
      <c r="S15" s="15"/>
      <c r="T15" s="15"/>
      <c r="U15" s="15"/>
      <c r="V15" s="17"/>
      <c r="AB15" s="42"/>
      <c r="AD15" s="71"/>
      <c r="AE15" s="72"/>
      <c r="AF15" s="21"/>
      <c r="AG15" s="21"/>
      <c r="AH15" s="37"/>
      <c r="AI15" s="21"/>
      <c r="AJ15" s="21"/>
      <c r="AK15" s="21"/>
      <c r="AL15" s="21"/>
      <c r="AM15" s="21"/>
      <c r="AN15" s="21"/>
      <c r="AO15" s="21"/>
      <c r="AP15" s="21"/>
      <c r="AQ15" s="21"/>
      <c r="AR15" s="21"/>
      <c r="AS15" s="21"/>
      <c r="AT15" s="21"/>
      <c r="AU15" s="21"/>
      <c r="AV15" s="37"/>
      <c r="AW15" s="37"/>
      <c r="AX15" s="37"/>
    </row>
    <row r="16" spans="1:230" customFormat="1">
      <c r="A16" s="42"/>
      <c r="B16" s="47"/>
      <c r="C16" s="47"/>
      <c r="D16" s="47"/>
      <c r="E16" s="47"/>
      <c r="F16" s="47"/>
      <c r="G16" s="47"/>
      <c r="H16" s="47"/>
      <c r="I16" s="47"/>
      <c r="J16" s="47"/>
      <c r="K16" s="47"/>
      <c r="L16" s="47"/>
      <c r="M16" s="47"/>
      <c r="N16" s="47"/>
      <c r="O16" s="47"/>
      <c r="P16" s="47"/>
      <c r="Q16" s="47"/>
      <c r="R16" s="47"/>
      <c r="S16" s="47"/>
      <c r="T16" s="47"/>
      <c r="U16" s="47"/>
      <c r="V16" s="47"/>
      <c r="W16" s="47"/>
      <c r="X16" s="47"/>
      <c r="Y16" s="47"/>
      <c r="Z16" s="47"/>
      <c r="AA16" s="47"/>
      <c r="AB16" s="42"/>
      <c r="AC16" s="15"/>
      <c r="AD16" s="15"/>
      <c r="AE16" s="15"/>
      <c r="AF16" s="15"/>
      <c r="AG16" s="15"/>
      <c r="AH16" s="15"/>
      <c r="AI16" s="15"/>
      <c r="AJ16" s="15"/>
      <c r="AK16" s="15"/>
      <c r="AL16" s="15"/>
      <c r="AM16" s="15"/>
      <c r="AN16" s="15"/>
      <c r="AO16" s="15"/>
      <c r="AP16" s="15"/>
      <c r="AQ16" s="15"/>
      <c r="AR16" s="15"/>
      <c r="AS16" s="15"/>
      <c r="AT16" s="15"/>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c r="BY16" s="15"/>
      <c r="BZ16" s="15"/>
      <c r="CA16" s="15"/>
      <c r="CB16" s="15"/>
      <c r="CC16" s="15"/>
      <c r="CD16" s="15"/>
      <c r="CE16" s="15"/>
      <c r="CF16" s="15"/>
      <c r="CG16" s="15"/>
      <c r="CH16" s="15"/>
      <c r="CI16" s="15"/>
      <c r="CJ16" s="15"/>
      <c r="CK16" s="15"/>
      <c r="CL16" s="15"/>
      <c r="CM16" s="15"/>
      <c r="CN16" s="15"/>
      <c r="CO16" s="15"/>
      <c r="CP16" s="15"/>
      <c r="CQ16" s="15"/>
      <c r="CR16" s="15"/>
      <c r="CS16" s="15"/>
      <c r="CT16" s="15"/>
      <c r="CU16" s="15"/>
      <c r="CV16" s="15"/>
      <c r="CW16" s="15"/>
      <c r="CX16" s="15"/>
      <c r="CY16" s="15"/>
      <c r="CZ16" s="15"/>
      <c r="DA16" s="15"/>
      <c r="DB16" s="15"/>
      <c r="DC16" s="15"/>
      <c r="DD16" s="15"/>
      <c r="DE16" s="15"/>
      <c r="DF16" s="15"/>
      <c r="DG16" s="15"/>
      <c r="DH16" s="15"/>
      <c r="DI16" s="15"/>
      <c r="DJ16" s="15"/>
      <c r="DK16" s="15"/>
      <c r="DL16" s="15"/>
      <c r="DM16" s="15"/>
      <c r="DN16" s="15"/>
      <c r="DO16" s="15"/>
      <c r="DP16" s="15"/>
      <c r="DQ16" s="15"/>
      <c r="DR16" s="15"/>
      <c r="DS16" s="15"/>
      <c r="DT16" s="15"/>
      <c r="DU16" s="15"/>
      <c r="DV16" s="15"/>
      <c r="DW16" s="15"/>
      <c r="DX16" s="15"/>
      <c r="DY16" s="15"/>
      <c r="DZ16" s="15"/>
      <c r="EA16" s="15"/>
      <c r="EB16" s="15"/>
      <c r="EC16" s="15"/>
      <c r="ED16" s="15"/>
      <c r="EE16" s="15"/>
      <c r="EF16" s="15"/>
      <c r="EG16" s="15"/>
      <c r="EH16" s="15"/>
      <c r="EI16" s="15"/>
      <c r="EJ16" s="15"/>
      <c r="EK16" s="15"/>
      <c r="EL16" s="15"/>
      <c r="EM16" s="15"/>
      <c r="EN16" s="15"/>
      <c r="EO16" s="15"/>
      <c r="EP16" s="15"/>
      <c r="EQ16" s="15"/>
      <c r="ER16" s="15"/>
      <c r="ES16" s="15"/>
      <c r="ET16" s="15"/>
      <c r="EU16" s="15"/>
      <c r="EV16" s="15"/>
      <c r="EW16" s="15"/>
      <c r="EX16" s="15"/>
      <c r="EY16" s="15"/>
      <c r="EZ16" s="15"/>
      <c r="FA16" s="15"/>
      <c r="FB16" s="15"/>
      <c r="FC16" s="15"/>
      <c r="FD16" s="15"/>
      <c r="FE16" s="15"/>
      <c r="FF16" s="15"/>
      <c r="FG16" s="15"/>
      <c r="FH16" s="15"/>
      <c r="FI16" s="15"/>
      <c r="FJ16" s="15"/>
      <c r="FK16" s="15"/>
      <c r="FL16" s="15"/>
      <c r="FM16" s="15"/>
      <c r="FN16" s="15"/>
      <c r="FO16" s="15"/>
      <c r="FP16" s="15"/>
      <c r="FQ16" s="15"/>
      <c r="FR16" s="15"/>
      <c r="FS16" s="15"/>
      <c r="FT16" s="15"/>
      <c r="FU16" s="15"/>
      <c r="FV16" s="15"/>
      <c r="FW16" s="15"/>
      <c r="FX16" s="15"/>
      <c r="FY16" s="15"/>
      <c r="FZ16" s="15"/>
      <c r="GA16" s="15"/>
      <c r="GB16" s="15"/>
      <c r="GC16" s="15"/>
      <c r="GD16" s="15"/>
      <c r="GE16" s="15"/>
      <c r="GF16" s="15"/>
      <c r="GG16" s="15"/>
      <c r="GH16" s="15"/>
      <c r="GI16" s="15"/>
      <c r="GJ16" s="15"/>
      <c r="GK16" s="15"/>
      <c r="GL16" s="15"/>
      <c r="GM16" s="15"/>
      <c r="GN16" s="15"/>
      <c r="GO16" s="15"/>
      <c r="GP16" s="15"/>
      <c r="GQ16" s="15"/>
      <c r="GR16" s="15"/>
      <c r="GS16" s="15"/>
      <c r="GT16" s="15"/>
      <c r="GU16" s="15"/>
      <c r="GV16" s="15"/>
      <c r="GW16" s="15"/>
      <c r="GX16" s="15"/>
      <c r="GY16" s="15"/>
      <c r="GZ16" s="15"/>
      <c r="HA16" s="15"/>
      <c r="HB16" s="15"/>
      <c r="HC16" s="15"/>
      <c r="HD16" s="15"/>
      <c r="HE16" s="15"/>
      <c r="HF16" s="15"/>
      <c r="HG16" s="15"/>
      <c r="HH16" s="15"/>
      <c r="HI16" s="15"/>
      <c r="HJ16" s="15"/>
      <c r="HK16" s="15"/>
      <c r="HL16" s="15"/>
      <c r="HM16" s="15"/>
      <c r="HN16" s="15"/>
      <c r="HO16" s="15"/>
      <c r="HP16" s="15"/>
      <c r="HQ16" s="15"/>
      <c r="HR16" s="15"/>
      <c r="HS16" s="15"/>
      <c r="HT16" s="15"/>
      <c r="HU16" s="15"/>
      <c r="HV16" s="15"/>
    </row>
    <row r="17" spans="1:230" customFormat="1" ht="21">
      <c r="A17" s="42"/>
      <c r="B17" s="47"/>
      <c r="C17" s="53" t="s">
        <v>36</v>
      </c>
      <c r="D17" s="47"/>
      <c r="E17" s="47"/>
      <c r="F17" s="47"/>
      <c r="G17" s="47"/>
      <c r="H17" s="304" t="s">
        <v>580</v>
      </c>
      <c r="I17" s="304"/>
      <c r="J17" s="304"/>
      <c r="K17" s="304"/>
      <c r="L17" s="304"/>
      <c r="M17" s="304"/>
      <c r="N17" s="47"/>
      <c r="O17" s="47"/>
      <c r="P17" s="47"/>
      <c r="Q17" s="47"/>
      <c r="R17" s="47"/>
      <c r="S17" s="47"/>
      <c r="T17" s="47"/>
      <c r="U17" s="47"/>
      <c r="V17" s="47"/>
      <c r="W17" s="47"/>
      <c r="X17" s="47"/>
      <c r="Y17" s="47"/>
      <c r="Z17" s="47"/>
      <c r="AA17" s="47"/>
      <c r="AB17" s="42"/>
      <c r="AC17" s="15"/>
      <c r="AD17" s="15"/>
      <c r="AE17" s="15"/>
      <c r="AF17" s="15"/>
      <c r="AG17" s="15"/>
      <c r="AH17" s="15"/>
      <c r="AI17" s="15"/>
      <c r="AJ17" s="15"/>
      <c r="AK17" s="15"/>
      <c r="AL17" s="15"/>
      <c r="AM17" s="15"/>
      <c r="AN17" s="15"/>
      <c r="AO17" s="15"/>
      <c r="AP17" s="15"/>
      <c r="AQ17" s="15"/>
      <c r="AR17" s="15"/>
      <c r="AS17" s="15"/>
      <c r="AT17" s="15"/>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c r="BY17" s="15"/>
      <c r="BZ17" s="15"/>
      <c r="CA17" s="15"/>
      <c r="CB17" s="15"/>
      <c r="CC17" s="15"/>
      <c r="CD17" s="15"/>
      <c r="CE17" s="15"/>
      <c r="CF17" s="15"/>
      <c r="CG17" s="15"/>
      <c r="CH17" s="15"/>
      <c r="CI17" s="15"/>
      <c r="CJ17" s="15"/>
      <c r="CK17" s="15"/>
      <c r="CL17" s="15"/>
      <c r="CM17" s="15"/>
      <c r="CN17" s="15"/>
      <c r="CO17" s="15"/>
      <c r="CP17" s="15"/>
      <c r="CQ17" s="15"/>
      <c r="CR17" s="15"/>
      <c r="CS17" s="15"/>
      <c r="CT17" s="15"/>
      <c r="CU17" s="15"/>
      <c r="CV17" s="15"/>
      <c r="CW17" s="15"/>
      <c r="CX17" s="15"/>
      <c r="CY17" s="15"/>
      <c r="CZ17" s="15"/>
      <c r="DA17" s="15"/>
      <c r="DB17" s="15"/>
      <c r="DC17" s="15"/>
      <c r="DD17" s="15"/>
      <c r="DE17" s="15"/>
      <c r="DF17" s="15"/>
      <c r="DG17" s="15"/>
      <c r="DH17" s="15"/>
      <c r="DI17" s="15"/>
      <c r="DJ17" s="15"/>
      <c r="DK17" s="15"/>
      <c r="DL17" s="15"/>
      <c r="DM17" s="15"/>
      <c r="DN17" s="15"/>
      <c r="DO17" s="15"/>
      <c r="DP17" s="15"/>
      <c r="DQ17" s="15"/>
      <c r="DR17" s="15"/>
      <c r="DS17" s="15"/>
      <c r="DT17" s="15"/>
      <c r="DU17" s="15"/>
      <c r="DV17" s="15"/>
      <c r="DW17" s="15"/>
      <c r="DX17" s="15"/>
      <c r="DY17" s="15"/>
      <c r="DZ17" s="15"/>
      <c r="EA17" s="15"/>
      <c r="EB17" s="15"/>
      <c r="EC17" s="15"/>
      <c r="ED17" s="15"/>
      <c r="EE17" s="15"/>
      <c r="EF17" s="15"/>
      <c r="EG17" s="15"/>
      <c r="EH17" s="15"/>
      <c r="EI17" s="15"/>
      <c r="EJ17" s="15"/>
      <c r="EK17" s="15"/>
      <c r="EL17" s="15"/>
      <c r="EM17" s="15"/>
      <c r="EN17" s="15"/>
      <c r="EO17" s="15"/>
      <c r="EP17" s="15"/>
      <c r="EQ17" s="15"/>
      <c r="ER17" s="15"/>
      <c r="ES17" s="15"/>
      <c r="ET17" s="15"/>
      <c r="EU17" s="15"/>
      <c r="EV17" s="15"/>
      <c r="EW17" s="15"/>
      <c r="EX17" s="15"/>
      <c r="EY17" s="15"/>
      <c r="EZ17" s="15"/>
      <c r="FA17" s="15"/>
      <c r="FB17" s="15"/>
      <c r="FC17" s="15"/>
      <c r="FD17" s="15"/>
      <c r="FE17" s="15"/>
      <c r="FF17" s="15"/>
      <c r="FG17" s="15"/>
      <c r="FH17" s="15"/>
      <c r="FI17" s="15"/>
      <c r="FJ17" s="15"/>
      <c r="FK17" s="15"/>
      <c r="FL17" s="15"/>
      <c r="FM17" s="15"/>
      <c r="FN17" s="15"/>
      <c r="FO17" s="15"/>
      <c r="FP17" s="15"/>
      <c r="FQ17" s="15"/>
      <c r="FR17" s="15"/>
      <c r="FS17" s="15"/>
      <c r="FT17" s="15"/>
      <c r="FU17" s="15"/>
      <c r="FV17" s="15"/>
      <c r="FW17" s="15"/>
      <c r="FX17" s="15"/>
      <c r="FY17" s="15"/>
      <c r="FZ17" s="15"/>
      <c r="GA17" s="15"/>
      <c r="GB17" s="15"/>
      <c r="GC17" s="15"/>
      <c r="GD17" s="15"/>
      <c r="GE17" s="15"/>
      <c r="GF17" s="15"/>
      <c r="GG17" s="15"/>
      <c r="GH17" s="15"/>
      <c r="GI17" s="15"/>
      <c r="GJ17" s="15"/>
      <c r="GK17" s="15"/>
      <c r="GL17" s="15"/>
      <c r="GM17" s="15"/>
      <c r="GN17" s="15"/>
      <c r="GO17" s="15"/>
      <c r="GP17" s="15"/>
      <c r="GQ17" s="15"/>
      <c r="GR17" s="15"/>
      <c r="GS17" s="15"/>
      <c r="GT17" s="15"/>
      <c r="GU17" s="15"/>
      <c r="GV17" s="15"/>
      <c r="GW17" s="15"/>
      <c r="GX17" s="15"/>
      <c r="GY17" s="15"/>
      <c r="GZ17" s="15"/>
      <c r="HA17" s="15"/>
      <c r="HB17" s="15"/>
      <c r="HC17" s="15"/>
      <c r="HD17" s="15"/>
      <c r="HE17" s="15"/>
      <c r="HF17" s="15"/>
      <c r="HG17" s="15"/>
      <c r="HH17" s="15"/>
      <c r="HI17" s="15"/>
      <c r="HJ17" s="15"/>
      <c r="HK17" s="15"/>
      <c r="HL17" s="15"/>
      <c r="HM17" s="15"/>
      <c r="HN17" s="15"/>
      <c r="HO17" s="15"/>
      <c r="HP17" s="15"/>
      <c r="HQ17" s="15"/>
      <c r="HR17" s="15"/>
      <c r="HS17" s="15"/>
      <c r="HT17" s="15"/>
      <c r="HU17" s="15"/>
      <c r="HV17" s="15"/>
    </row>
    <row r="18" spans="1:230" customFormat="1">
      <c r="A18" s="42"/>
      <c r="B18" s="47"/>
      <c r="C18" s="47"/>
      <c r="D18" s="47"/>
      <c r="E18" s="47"/>
      <c r="F18" s="47"/>
      <c r="G18" s="47"/>
      <c r="H18" s="47"/>
      <c r="I18" s="47"/>
      <c r="J18" s="47"/>
      <c r="K18" s="47"/>
      <c r="L18" s="47"/>
      <c r="M18" s="47"/>
      <c r="N18" s="47"/>
      <c r="O18" s="47"/>
      <c r="P18" s="47"/>
      <c r="Q18" s="47"/>
      <c r="R18" s="47"/>
      <c r="S18" s="47"/>
      <c r="T18" s="47"/>
      <c r="U18" s="47"/>
      <c r="V18" s="47"/>
      <c r="W18" s="47"/>
      <c r="X18" s="47"/>
      <c r="Y18" s="47"/>
      <c r="Z18" s="47"/>
      <c r="AA18" s="47"/>
      <c r="AB18" s="42"/>
      <c r="AC18" s="15"/>
      <c r="AD18" s="15"/>
      <c r="AE18" s="15"/>
      <c r="AF18" s="15"/>
      <c r="AG18" s="15"/>
      <c r="AH18" s="15"/>
      <c r="AI18" s="15"/>
      <c r="AJ18" s="15"/>
      <c r="AK18" s="15"/>
      <c r="AL18" s="15"/>
      <c r="AM18" s="15"/>
      <c r="AN18" s="15"/>
      <c r="AO18" s="15"/>
      <c r="AP18" s="15"/>
      <c r="AQ18" s="15"/>
      <c r="AR18" s="15"/>
      <c r="AS18" s="15"/>
      <c r="AT18" s="15"/>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c r="BY18" s="15"/>
      <c r="BZ18" s="15"/>
      <c r="CA18" s="15"/>
      <c r="CB18" s="15"/>
      <c r="CC18" s="15"/>
      <c r="CD18" s="15"/>
      <c r="CE18" s="15"/>
      <c r="CF18" s="15"/>
      <c r="CG18" s="15"/>
      <c r="CH18" s="15"/>
      <c r="CI18" s="15"/>
      <c r="CJ18" s="15"/>
      <c r="CK18" s="15"/>
      <c r="CL18" s="15"/>
      <c r="CM18" s="15"/>
      <c r="CN18" s="15"/>
      <c r="CO18" s="15"/>
      <c r="CP18" s="15"/>
      <c r="CQ18" s="15"/>
      <c r="CR18" s="15"/>
      <c r="CS18" s="15"/>
      <c r="CT18" s="15"/>
      <c r="CU18" s="15"/>
      <c r="CV18" s="15"/>
      <c r="CW18" s="15"/>
      <c r="CX18" s="15"/>
      <c r="CY18" s="15"/>
      <c r="CZ18" s="15"/>
      <c r="DA18" s="15"/>
      <c r="DB18" s="15"/>
      <c r="DC18" s="15"/>
      <c r="DD18" s="15"/>
      <c r="DE18" s="15"/>
      <c r="DF18" s="15"/>
      <c r="DG18" s="15"/>
      <c r="DH18" s="15"/>
      <c r="DI18" s="15"/>
      <c r="DJ18" s="15"/>
      <c r="DK18" s="15"/>
      <c r="DL18" s="15"/>
      <c r="DM18" s="15"/>
      <c r="DN18" s="15"/>
      <c r="DO18" s="15"/>
      <c r="DP18" s="15"/>
      <c r="DQ18" s="15"/>
      <c r="DR18" s="15"/>
      <c r="DS18" s="15"/>
      <c r="DT18" s="15"/>
      <c r="DU18" s="15"/>
      <c r="DV18" s="15"/>
      <c r="DW18" s="15"/>
      <c r="DX18" s="15"/>
      <c r="DY18" s="15"/>
      <c r="DZ18" s="15"/>
      <c r="EA18" s="15"/>
      <c r="EB18" s="15"/>
      <c r="EC18" s="15"/>
      <c r="ED18" s="15"/>
      <c r="EE18" s="15"/>
      <c r="EF18" s="15"/>
      <c r="EG18" s="15"/>
      <c r="EH18" s="15"/>
      <c r="EI18" s="15"/>
      <c r="EJ18" s="15"/>
      <c r="EK18" s="15"/>
      <c r="EL18" s="15"/>
      <c r="EM18" s="15"/>
      <c r="EN18" s="15"/>
      <c r="EO18" s="15"/>
      <c r="EP18" s="15"/>
      <c r="EQ18" s="15"/>
      <c r="ER18" s="15"/>
      <c r="ES18" s="15"/>
      <c r="ET18" s="15"/>
      <c r="EU18" s="15"/>
      <c r="EV18" s="15"/>
      <c r="EW18" s="15"/>
      <c r="EX18" s="15"/>
      <c r="EY18" s="15"/>
      <c r="EZ18" s="15"/>
      <c r="FA18" s="15"/>
      <c r="FB18" s="15"/>
      <c r="FC18" s="15"/>
      <c r="FD18" s="15"/>
      <c r="FE18" s="15"/>
      <c r="FF18" s="15"/>
      <c r="FG18" s="15"/>
      <c r="FH18" s="15"/>
      <c r="FI18" s="15"/>
      <c r="FJ18" s="15"/>
      <c r="FK18" s="15"/>
      <c r="FL18" s="15"/>
      <c r="FM18" s="15"/>
      <c r="FN18" s="15"/>
      <c r="FO18" s="15"/>
      <c r="FP18" s="15"/>
      <c r="FQ18" s="15"/>
      <c r="FR18" s="15"/>
      <c r="FS18" s="15"/>
      <c r="FT18" s="15"/>
      <c r="FU18" s="15"/>
      <c r="FV18" s="15"/>
      <c r="FW18" s="15"/>
      <c r="FX18" s="15"/>
      <c r="FY18" s="15"/>
      <c r="FZ18" s="15"/>
      <c r="GA18" s="15"/>
      <c r="GB18" s="15"/>
      <c r="GC18" s="15"/>
      <c r="GD18" s="15"/>
      <c r="GE18" s="15"/>
      <c r="GF18" s="15"/>
      <c r="GG18" s="15"/>
      <c r="GH18" s="15"/>
      <c r="GI18" s="15"/>
      <c r="GJ18" s="15"/>
      <c r="GK18" s="15"/>
      <c r="GL18" s="15"/>
      <c r="GM18" s="15"/>
      <c r="GN18" s="15"/>
      <c r="GO18" s="15"/>
      <c r="GP18" s="15"/>
      <c r="GQ18" s="15"/>
      <c r="GR18" s="15"/>
      <c r="GS18" s="15"/>
      <c r="GT18" s="15"/>
      <c r="GU18" s="15"/>
      <c r="GV18" s="15"/>
      <c r="GW18" s="15"/>
      <c r="GX18" s="15"/>
      <c r="GY18" s="15"/>
      <c r="GZ18" s="15"/>
      <c r="HA18" s="15"/>
      <c r="HB18" s="15"/>
      <c r="HC18" s="15"/>
      <c r="HD18" s="15"/>
      <c r="HE18" s="15"/>
      <c r="HF18" s="15"/>
      <c r="HG18" s="15"/>
      <c r="HH18" s="15"/>
      <c r="HI18" s="15"/>
      <c r="HJ18" s="15"/>
      <c r="HK18" s="15"/>
      <c r="HL18" s="15"/>
      <c r="HM18" s="15"/>
      <c r="HN18" s="15"/>
      <c r="HO18" s="15"/>
      <c r="HP18" s="15"/>
      <c r="HQ18" s="15"/>
      <c r="HR18" s="15"/>
      <c r="HS18" s="15"/>
      <c r="HT18" s="15"/>
      <c r="HU18" s="15"/>
      <c r="HV18" s="15"/>
    </row>
    <row r="19" spans="1:230" customFormat="1">
      <c r="A19" s="42"/>
      <c r="B19" s="45"/>
      <c r="C19" s="45"/>
      <c r="D19" s="45"/>
      <c r="E19" s="45"/>
      <c r="F19" s="45"/>
      <c r="G19" s="45"/>
      <c r="H19" s="45"/>
      <c r="I19" s="45"/>
      <c r="J19" s="45"/>
      <c r="K19" s="45"/>
      <c r="L19" s="45"/>
      <c r="M19" s="45"/>
      <c r="N19" s="45"/>
      <c r="O19" s="45"/>
      <c r="P19" s="45"/>
      <c r="Q19" s="45"/>
      <c r="R19" s="45"/>
      <c r="S19" s="45"/>
      <c r="T19" s="45"/>
      <c r="U19" s="45"/>
      <c r="V19" s="45"/>
      <c r="W19" s="45"/>
      <c r="X19" s="45"/>
      <c r="Y19" s="45"/>
      <c r="Z19" s="45"/>
      <c r="AA19" s="45"/>
      <c r="AB19" s="42"/>
      <c r="AC19" s="15"/>
      <c r="AD19" s="15"/>
      <c r="AE19" s="15"/>
      <c r="AF19" s="15"/>
      <c r="AG19" s="15"/>
      <c r="AH19" s="15"/>
      <c r="AI19" s="15"/>
      <c r="AJ19" s="15"/>
      <c r="AK19" s="15"/>
      <c r="AL19" s="15"/>
      <c r="AM19" s="15"/>
      <c r="AN19" s="15"/>
      <c r="AO19" s="15"/>
      <c r="AP19" s="15"/>
      <c r="AQ19" s="15"/>
      <c r="AR19" s="15"/>
      <c r="AS19" s="15"/>
      <c r="AT19" s="15"/>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c r="BY19" s="15"/>
      <c r="BZ19" s="15"/>
      <c r="CA19" s="15"/>
      <c r="CB19" s="15"/>
      <c r="CC19" s="15"/>
      <c r="CD19" s="15"/>
      <c r="CE19" s="15"/>
      <c r="CF19" s="15"/>
      <c r="CG19" s="15"/>
      <c r="CH19" s="15"/>
      <c r="CI19" s="15"/>
      <c r="CJ19" s="15"/>
      <c r="CK19" s="15"/>
      <c r="CL19" s="15"/>
      <c r="CM19" s="15"/>
      <c r="CN19" s="15"/>
      <c r="CO19" s="15"/>
      <c r="CP19" s="15"/>
      <c r="CQ19" s="15"/>
      <c r="CR19" s="15"/>
      <c r="CS19" s="15"/>
      <c r="CT19" s="15"/>
      <c r="CU19" s="15"/>
      <c r="CV19" s="15"/>
      <c r="CW19" s="15"/>
      <c r="CX19" s="15"/>
      <c r="CY19" s="15"/>
      <c r="CZ19" s="15"/>
      <c r="DA19" s="15"/>
      <c r="DB19" s="15"/>
      <c r="DC19" s="15"/>
      <c r="DD19" s="15"/>
      <c r="DE19" s="15"/>
      <c r="DF19" s="15"/>
      <c r="DG19" s="15"/>
      <c r="DH19" s="15"/>
      <c r="DI19" s="15"/>
      <c r="DJ19" s="15"/>
      <c r="DK19" s="15"/>
      <c r="DL19" s="15"/>
      <c r="DM19" s="15"/>
      <c r="DN19" s="15"/>
      <c r="DO19" s="15"/>
      <c r="DP19" s="15"/>
      <c r="DQ19" s="15"/>
      <c r="DR19" s="15"/>
      <c r="DS19" s="15"/>
      <c r="DT19" s="15"/>
      <c r="DU19" s="15"/>
      <c r="DV19" s="15"/>
      <c r="DW19" s="15"/>
      <c r="DX19" s="15"/>
      <c r="DY19" s="15"/>
      <c r="DZ19" s="15"/>
      <c r="EA19" s="15"/>
      <c r="EB19" s="15"/>
      <c r="EC19" s="15"/>
      <c r="ED19" s="15"/>
      <c r="EE19" s="15"/>
      <c r="EF19" s="15"/>
      <c r="EG19" s="15"/>
      <c r="EH19" s="15"/>
      <c r="EI19" s="15"/>
      <c r="EJ19" s="15"/>
      <c r="EK19" s="15"/>
      <c r="EL19" s="15"/>
      <c r="EM19" s="15"/>
      <c r="EN19" s="15"/>
      <c r="EO19" s="15"/>
      <c r="EP19" s="15"/>
      <c r="EQ19" s="15"/>
      <c r="ER19" s="15"/>
      <c r="ES19" s="15"/>
      <c r="ET19" s="15"/>
      <c r="EU19" s="15"/>
      <c r="EV19" s="15"/>
      <c r="EW19" s="15"/>
      <c r="EX19" s="15"/>
      <c r="EY19" s="15"/>
      <c r="EZ19" s="15"/>
      <c r="FA19" s="15"/>
      <c r="FB19" s="15"/>
      <c r="FC19" s="15"/>
      <c r="FD19" s="15"/>
      <c r="FE19" s="15"/>
      <c r="FF19" s="15"/>
      <c r="FG19" s="15"/>
      <c r="FH19" s="15"/>
      <c r="FI19" s="15"/>
      <c r="FJ19" s="15"/>
      <c r="FK19" s="15"/>
      <c r="FL19" s="15"/>
      <c r="FM19" s="15"/>
      <c r="FN19" s="15"/>
      <c r="FO19" s="15"/>
      <c r="FP19" s="15"/>
      <c r="FQ19" s="15"/>
      <c r="FR19" s="15"/>
      <c r="FS19" s="15"/>
      <c r="FT19" s="15"/>
      <c r="FU19" s="15"/>
      <c r="FV19" s="15"/>
      <c r="FW19" s="15"/>
      <c r="FX19" s="15"/>
      <c r="FY19" s="15"/>
      <c r="FZ19" s="15"/>
      <c r="GA19" s="15"/>
      <c r="GB19" s="15"/>
      <c r="GC19" s="15"/>
      <c r="GD19" s="15"/>
      <c r="GE19" s="15"/>
      <c r="GF19" s="15"/>
      <c r="GG19" s="15"/>
      <c r="GH19" s="15"/>
      <c r="GI19" s="15"/>
      <c r="GJ19" s="15"/>
      <c r="GK19" s="15"/>
      <c r="GL19" s="15"/>
      <c r="GM19" s="15"/>
      <c r="GN19" s="15"/>
      <c r="GO19" s="15"/>
      <c r="GP19" s="15"/>
      <c r="GQ19" s="15"/>
      <c r="GR19" s="15"/>
      <c r="GS19" s="15"/>
      <c r="GT19" s="15"/>
      <c r="GU19" s="15"/>
      <c r="GV19" s="15"/>
      <c r="GW19" s="15"/>
      <c r="GX19" s="15"/>
      <c r="GY19" s="15"/>
      <c r="GZ19" s="15"/>
      <c r="HA19" s="15"/>
      <c r="HB19" s="15"/>
      <c r="HC19" s="15"/>
      <c r="HD19" s="15"/>
      <c r="HE19" s="15"/>
      <c r="HF19" s="15"/>
      <c r="HG19" s="15"/>
      <c r="HH19" s="15"/>
      <c r="HI19" s="15"/>
      <c r="HJ19" s="15"/>
      <c r="HK19" s="15"/>
      <c r="HL19" s="15"/>
      <c r="HM19" s="15"/>
      <c r="HN19" s="15"/>
      <c r="HO19" s="15"/>
      <c r="HP19" s="15"/>
      <c r="HQ19" s="15"/>
      <c r="HR19" s="15"/>
      <c r="HS19" s="15"/>
      <c r="HT19" s="15"/>
      <c r="HU19" s="15"/>
      <c r="HV19" s="15"/>
    </row>
    <row r="20" spans="1:230" customFormat="1" ht="14.4" customHeight="1">
      <c r="A20" s="42"/>
      <c r="B20" s="45"/>
      <c r="C20" s="305" t="s">
        <v>511</v>
      </c>
      <c r="D20" s="305"/>
      <c r="E20" s="305"/>
      <c r="F20" s="305"/>
      <c r="G20" s="77"/>
      <c r="H20" s="77"/>
      <c r="I20" s="77"/>
      <c r="J20" s="77"/>
      <c r="K20" s="45"/>
      <c r="L20" s="45"/>
      <c r="M20" s="45"/>
      <c r="N20" s="45"/>
      <c r="O20" s="45"/>
      <c r="P20" s="45"/>
      <c r="Q20" s="45"/>
      <c r="R20" s="45"/>
      <c r="S20" s="45"/>
      <c r="T20" s="45"/>
      <c r="U20" s="45"/>
      <c r="V20" s="45"/>
      <c r="W20" s="45"/>
      <c r="X20" s="45"/>
      <c r="Y20" s="45"/>
      <c r="Z20" s="45"/>
      <c r="AA20" s="45"/>
      <c r="AB20" s="42"/>
      <c r="AC20" s="15"/>
      <c r="AD20" s="15"/>
      <c r="AE20" s="15"/>
      <c r="AF20" s="15"/>
      <c r="AG20" s="15"/>
      <c r="AH20" s="15"/>
      <c r="AI20" s="15"/>
      <c r="AJ20" s="15"/>
      <c r="AK20" s="15"/>
      <c r="AL20" s="15"/>
      <c r="AM20" s="15"/>
      <c r="AN20" s="15"/>
      <c r="AO20" s="15"/>
      <c r="AP20" s="15"/>
      <c r="AQ20" s="15"/>
      <c r="AR20" s="15"/>
      <c r="AS20" s="15"/>
      <c r="AT20" s="15"/>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c r="BY20" s="15"/>
      <c r="BZ20" s="15"/>
      <c r="CA20" s="15"/>
      <c r="CB20" s="15"/>
      <c r="CC20" s="15"/>
      <c r="CD20" s="15"/>
      <c r="CE20" s="15"/>
      <c r="CF20" s="15"/>
      <c r="CG20" s="15"/>
      <c r="CH20" s="15"/>
      <c r="CI20" s="15"/>
      <c r="CJ20" s="15"/>
      <c r="CK20" s="15"/>
      <c r="CL20" s="15"/>
      <c r="CM20" s="15"/>
      <c r="CN20" s="15"/>
      <c r="CO20" s="15"/>
      <c r="CP20" s="15"/>
      <c r="CQ20" s="15"/>
      <c r="CR20" s="15"/>
      <c r="CS20" s="15"/>
      <c r="CT20" s="15"/>
      <c r="CU20" s="15"/>
      <c r="CV20" s="15"/>
      <c r="CW20" s="15"/>
      <c r="CX20" s="15"/>
      <c r="CY20" s="15"/>
      <c r="CZ20" s="15"/>
      <c r="DA20" s="15"/>
      <c r="DB20" s="15"/>
      <c r="DC20" s="15"/>
      <c r="DD20" s="15"/>
      <c r="DE20" s="15"/>
      <c r="DF20" s="15"/>
      <c r="DG20" s="15"/>
      <c r="DH20" s="15"/>
      <c r="DI20" s="15"/>
      <c r="DJ20" s="15"/>
      <c r="DK20" s="15"/>
      <c r="DL20" s="15"/>
      <c r="DM20" s="15"/>
      <c r="DN20" s="15"/>
      <c r="DO20" s="15"/>
      <c r="DP20" s="15"/>
      <c r="DQ20" s="15"/>
      <c r="DR20" s="15"/>
      <c r="DS20" s="15"/>
      <c r="DT20" s="15"/>
      <c r="DU20" s="15"/>
      <c r="DV20" s="15"/>
      <c r="DW20" s="15"/>
      <c r="DX20" s="15"/>
      <c r="DY20" s="15"/>
      <c r="DZ20" s="15"/>
      <c r="EA20" s="15"/>
      <c r="EB20" s="15"/>
      <c r="EC20" s="15"/>
      <c r="ED20" s="15"/>
      <c r="EE20" s="15"/>
      <c r="EF20" s="15"/>
      <c r="EG20" s="15"/>
      <c r="EH20" s="15"/>
      <c r="EI20" s="15"/>
      <c r="EJ20" s="15"/>
      <c r="EK20" s="15"/>
      <c r="EL20" s="15"/>
      <c r="EM20" s="15"/>
      <c r="EN20" s="15"/>
      <c r="EO20" s="15"/>
      <c r="EP20" s="15"/>
      <c r="EQ20" s="15"/>
      <c r="ER20" s="15"/>
      <c r="ES20" s="15"/>
      <c r="ET20" s="15"/>
      <c r="EU20" s="15"/>
      <c r="EV20" s="15"/>
      <c r="EW20" s="15"/>
      <c r="EX20" s="15"/>
      <c r="EY20" s="15"/>
      <c r="EZ20" s="15"/>
      <c r="FA20" s="15"/>
      <c r="FB20" s="15"/>
      <c r="FC20" s="15"/>
      <c r="FD20" s="15"/>
      <c r="FE20" s="15"/>
      <c r="FF20" s="15"/>
      <c r="FG20" s="15"/>
      <c r="FH20" s="15"/>
      <c r="FI20" s="15"/>
      <c r="FJ20" s="15"/>
      <c r="FK20" s="15"/>
      <c r="FL20" s="15"/>
      <c r="FM20" s="15"/>
      <c r="FN20" s="15"/>
      <c r="FO20" s="15"/>
      <c r="FP20" s="15"/>
      <c r="FQ20" s="15"/>
      <c r="FR20" s="15"/>
      <c r="FS20" s="15"/>
      <c r="FT20" s="15"/>
      <c r="FU20" s="15"/>
      <c r="FV20" s="15"/>
      <c r="FW20" s="15"/>
      <c r="FX20" s="15"/>
      <c r="FY20" s="15"/>
      <c r="FZ20" s="15"/>
      <c r="GA20" s="15"/>
      <c r="GB20" s="15"/>
      <c r="GC20" s="15"/>
      <c r="GD20" s="15"/>
      <c r="GE20" s="15"/>
      <c r="GF20" s="15"/>
      <c r="GG20" s="15"/>
      <c r="GH20" s="15"/>
      <c r="GI20" s="15"/>
      <c r="GJ20" s="15"/>
      <c r="GK20" s="15"/>
      <c r="GL20" s="15"/>
      <c r="GM20" s="15"/>
      <c r="GN20" s="15"/>
      <c r="GO20" s="15"/>
      <c r="GP20" s="15"/>
      <c r="GQ20" s="15"/>
      <c r="GR20" s="15"/>
      <c r="GS20" s="15"/>
      <c r="GT20" s="15"/>
      <c r="GU20" s="15"/>
      <c r="GV20" s="15"/>
      <c r="GW20" s="15"/>
      <c r="GX20" s="15"/>
      <c r="GY20" s="15"/>
      <c r="GZ20" s="15"/>
      <c r="HA20" s="15"/>
      <c r="HB20" s="15"/>
      <c r="HC20" s="15"/>
      <c r="HD20" s="15"/>
      <c r="HE20" s="15"/>
      <c r="HF20" s="15"/>
      <c r="HG20" s="15"/>
      <c r="HH20" s="15"/>
      <c r="HI20" s="15"/>
      <c r="HJ20" s="15"/>
      <c r="HK20" s="15"/>
      <c r="HL20" s="15"/>
      <c r="HM20" s="15"/>
      <c r="HN20" s="15"/>
      <c r="HO20" s="15"/>
      <c r="HP20" s="15"/>
      <c r="HQ20" s="15"/>
      <c r="HR20" s="15"/>
      <c r="HS20" s="15"/>
      <c r="HT20" s="15"/>
      <c r="HU20" s="15"/>
      <c r="HV20" s="15"/>
    </row>
    <row r="21" spans="1:230" customFormat="1" ht="14.4" customHeight="1">
      <c r="A21" s="42"/>
      <c r="B21" s="45"/>
      <c r="C21" s="306"/>
      <c r="D21" s="306"/>
      <c r="E21" s="306"/>
      <c r="F21" s="306"/>
      <c r="G21" s="76"/>
      <c r="H21" s="76"/>
      <c r="I21" s="76"/>
      <c r="J21" s="76"/>
      <c r="K21" s="76"/>
      <c r="L21" s="76"/>
      <c r="M21" s="76"/>
      <c r="N21" s="76"/>
      <c r="O21" s="76"/>
      <c r="P21" s="76"/>
      <c r="Q21" s="76"/>
      <c r="R21" s="76"/>
      <c r="S21" s="76"/>
      <c r="T21" s="76"/>
      <c r="U21" s="76"/>
      <c r="V21" s="76"/>
      <c r="W21" s="76"/>
      <c r="X21" s="76"/>
      <c r="Y21" s="76"/>
      <c r="Z21" s="113"/>
      <c r="AA21" s="45"/>
      <c r="AB21" s="42"/>
      <c r="AC21" s="15"/>
      <c r="AD21" s="15"/>
      <c r="AE21" s="15"/>
      <c r="AF21" s="15"/>
      <c r="AG21" s="15"/>
      <c r="AH21" s="15"/>
      <c r="AI21" s="15"/>
      <c r="AJ21" s="15"/>
      <c r="AK21" s="15"/>
      <c r="AL21" s="15"/>
      <c r="AM21" s="15"/>
      <c r="AN21" s="15"/>
      <c r="AO21" s="15"/>
      <c r="AP21" s="15"/>
      <c r="AQ21" s="15"/>
      <c r="AR21" s="15"/>
      <c r="AS21" s="15"/>
      <c r="AT21" s="15"/>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c r="BY21" s="15"/>
      <c r="BZ21" s="15"/>
      <c r="CA21" s="15"/>
      <c r="CB21" s="15"/>
      <c r="CC21" s="15"/>
      <c r="CD21" s="15"/>
      <c r="CE21" s="15"/>
      <c r="CF21" s="15"/>
      <c r="CG21" s="15"/>
      <c r="CH21" s="15"/>
      <c r="CI21" s="15"/>
      <c r="CJ21" s="15"/>
      <c r="CK21" s="15"/>
      <c r="CL21" s="15"/>
      <c r="CM21" s="15"/>
      <c r="CN21" s="15"/>
      <c r="CO21" s="15"/>
      <c r="CP21" s="15"/>
      <c r="CQ21" s="15"/>
      <c r="CR21" s="15"/>
      <c r="CS21" s="15"/>
      <c r="CT21" s="15"/>
      <c r="CU21" s="15"/>
      <c r="CV21" s="15"/>
      <c r="CW21" s="15"/>
      <c r="CX21" s="15"/>
      <c r="CY21" s="15"/>
      <c r="CZ21" s="15"/>
      <c r="DA21" s="15"/>
      <c r="DB21" s="15"/>
      <c r="DC21" s="15"/>
      <c r="DD21" s="15"/>
      <c r="DE21" s="15"/>
      <c r="DF21" s="15"/>
      <c r="DG21" s="15"/>
      <c r="DH21" s="15"/>
      <c r="DI21" s="15"/>
      <c r="DJ21" s="15"/>
      <c r="DK21" s="15"/>
      <c r="DL21" s="15"/>
      <c r="DM21" s="15"/>
      <c r="DN21" s="15"/>
      <c r="DO21" s="15"/>
      <c r="DP21" s="15"/>
      <c r="DQ21" s="15"/>
      <c r="DR21" s="15"/>
      <c r="DS21" s="15"/>
      <c r="DT21" s="15"/>
      <c r="DU21" s="15"/>
      <c r="DV21" s="15"/>
      <c r="DW21" s="15"/>
      <c r="DX21" s="15"/>
      <c r="DY21" s="15"/>
      <c r="DZ21" s="15"/>
      <c r="EA21" s="15"/>
      <c r="EB21" s="15"/>
      <c r="EC21" s="15"/>
      <c r="ED21" s="15"/>
      <c r="EE21" s="15"/>
      <c r="EF21" s="15"/>
      <c r="EG21" s="15"/>
      <c r="EH21" s="15"/>
      <c r="EI21" s="15"/>
      <c r="EJ21" s="15"/>
      <c r="EK21" s="15"/>
      <c r="EL21" s="15"/>
      <c r="EM21" s="15"/>
      <c r="EN21" s="15"/>
      <c r="EO21" s="15"/>
      <c r="EP21" s="15"/>
      <c r="EQ21" s="15"/>
      <c r="ER21" s="15"/>
      <c r="ES21" s="15"/>
      <c r="ET21" s="15"/>
      <c r="EU21" s="15"/>
      <c r="EV21" s="15"/>
      <c r="EW21" s="15"/>
      <c r="EX21" s="15"/>
      <c r="EY21" s="15"/>
      <c r="EZ21" s="15"/>
      <c r="FA21" s="15"/>
      <c r="FB21" s="15"/>
      <c r="FC21" s="15"/>
      <c r="FD21" s="15"/>
      <c r="FE21" s="15"/>
      <c r="FF21" s="15"/>
      <c r="FG21" s="15"/>
      <c r="FH21" s="15"/>
      <c r="FI21" s="15"/>
      <c r="FJ21" s="15"/>
      <c r="FK21" s="15"/>
      <c r="FL21" s="15"/>
      <c r="FM21" s="15"/>
      <c r="FN21" s="15"/>
      <c r="FO21" s="15"/>
      <c r="FP21" s="15"/>
      <c r="FQ21" s="15"/>
      <c r="FR21" s="15"/>
      <c r="FS21" s="15"/>
      <c r="FT21" s="15"/>
      <c r="FU21" s="15"/>
      <c r="FV21" s="15"/>
      <c r="FW21" s="15"/>
      <c r="FX21" s="15"/>
      <c r="FY21" s="15"/>
      <c r="FZ21" s="15"/>
      <c r="GA21" s="15"/>
      <c r="GB21" s="15"/>
      <c r="GC21" s="15"/>
      <c r="GD21" s="15"/>
      <c r="GE21" s="15"/>
      <c r="GF21" s="15"/>
      <c r="GG21" s="15"/>
      <c r="GH21" s="15"/>
      <c r="GI21" s="15"/>
      <c r="GJ21" s="15"/>
      <c r="GK21" s="15"/>
      <c r="GL21" s="15"/>
      <c r="GM21" s="15"/>
      <c r="GN21" s="15"/>
      <c r="GO21" s="15"/>
      <c r="GP21" s="15"/>
      <c r="GQ21" s="15"/>
      <c r="GR21" s="15"/>
      <c r="GS21" s="15"/>
      <c r="GT21" s="15"/>
      <c r="GU21" s="15"/>
      <c r="GV21" s="15"/>
      <c r="GW21" s="15"/>
      <c r="GX21" s="15"/>
      <c r="GY21" s="15"/>
      <c r="GZ21" s="15"/>
      <c r="HA21" s="15"/>
      <c r="HB21" s="15"/>
      <c r="HC21" s="15"/>
      <c r="HD21" s="15"/>
      <c r="HE21" s="15"/>
      <c r="HF21" s="15"/>
      <c r="HG21" s="15"/>
      <c r="HH21" s="15"/>
      <c r="HI21" s="15"/>
      <c r="HJ21" s="15"/>
      <c r="HK21" s="15"/>
      <c r="HL21" s="15"/>
      <c r="HM21" s="15"/>
      <c r="HN21" s="15"/>
      <c r="HO21" s="15"/>
      <c r="HP21" s="15"/>
      <c r="HQ21" s="15"/>
      <c r="HR21" s="15"/>
      <c r="HS21" s="15"/>
      <c r="HT21" s="15"/>
      <c r="HU21" s="15"/>
      <c r="HV21" s="15"/>
    </row>
    <row r="22" spans="1:230" customFormat="1" ht="14.4" customHeight="1">
      <c r="A22" s="42"/>
      <c r="B22" s="45"/>
      <c r="C22" s="45"/>
      <c r="D22" s="45"/>
      <c r="E22" s="45"/>
      <c r="F22" s="45"/>
      <c r="G22" s="45"/>
      <c r="H22" s="45"/>
      <c r="I22" s="45"/>
      <c r="J22" s="45"/>
      <c r="K22" s="45"/>
      <c r="L22" s="45"/>
      <c r="M22" s="45"/>
      <c r="N22" s="45"/>
      <c r="O22" s="45"/>
      <c r="P22" s="45"/>
      <c r="Q22" s="45"/>
      <c r="R22" s="45"/>
      <c r="S22" s="45"/>
      <c r="T22" s="45"/>
      <c r="U22" s="45"/>
      <c r="V22" s="45"/>
      <c r="W22" s="45"/>
      <c r="X22" s="45"/>
      <c r="Y22" s="45"/>
      <c r="Z22" s="45"/>
      <c r="AA22" s="45"/>
      <c r="AB22" s="42"/>
      <c r="AC22" s="15"/>
      <c r="AD22" s="15"/>
      <c r="AE22" s="15"/>
      <c r="AF22" s="15"/>
      <c r="AG22" s="15"/>
      <c r="AH22" s="15"/>
      <c r="AI22" s="15"/>
      <c r="AJ22" s="15"/>
      <c r="AK22" s="15"/>
      <c r="AL22" s="15"/>
      <c r="AM22" s="15"/>
      <c r="AN22" s="15"/>
      <c r="AO22" s="15"/>
      <c r="AP22" s="15"/>
      <c r="AQ22" s="15"/>
      <c r="AR22" s="15"/>
      <c r="AS22" s="15"/>
      <c r="AT22" s="15"/>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c r="BY22" s="15"/>
      <c r="BZ22" s="15"/>
      <c r="CA22" s="15"/>
      <c r="CB22" s="15"/>
      <c r="CC22" s="15"/>
      <c r="CD22" s="15"/>
      <c r="CE22" s="15"/>
      <c r="CF22" s="15"/>
      <c r="CG22" s="15"/>
      <c r="CH22" s="15"/>
      <c r="CI22" s="15"/>
      <c r="CJ22" s="15"/>
      <c r="CK22" s="15"/>
      <c r="CL22" s="15"/>
      <c r="CM22" s="15"/>
      <c r="CN22" s="15"/>
      <c r="CO22" s="15"/>
      <c r="CP22" s="15"/>
      <c r="CQ22" s="15"/>
      <c r="CR22" s="15"/>
      <c r="CS22" s="15"/>
      <c r="CT22" s="15"/>
      <c r="CU22" s="15"/>
      <c r="CV22" s="15"/>
      <c r="CW22" s="15"/>
      <c r="CX22" s="15"/>
      <c r="CY22" s="15"/>
      <c r="CZ22" s="15"/>
      <c r="DA22" s="15"/>
      <c r="DB22" s="15"/>
      <c r="DC22" s="15"/>
      <c r="DD22" s="15"/>
      <c r="DE22" s="15"/>
      <c r="DF22" s="15"/>
      <c r="DG22" s="15"/>
      <c r="DH22" s="15"/>
      <c r="DI22" s="15"/>
      <c r="DJ22" s="15"/>
      <c r="DK22" s="15"/>
      <c r="DL22" s="15"/>
      <c r="DM22" s="15"/>
      <c r="DN22" s="15"/>
      <c r="DO22" s="15"/>
      <c r="DP22" s="15"/>
      <c r="DQ22" s="15"/>
      <c r="DR22" s="15"/>
      <c r="DS22" s="15"/>
      <c r="DT22" s="15"/>
      <c r="DU22" s="15"/>
      <c r="DV22" s="15"/>
      <c r="DW22" s="15"/>
      <c r="DX22" s="15"/>
      <c r="DY22" s="15"/>
      <c r="DZ22" s="15"/>
      <c r="EA22" s="15"/>
      <c r="EB22" s="15"/>
      <c r="EC22" s="15"/>
      <c r="ED22" s="15"/>
      <c r="EE22" s="15"/>
      <c r="EF22" s="15"/>
      <c r="EG22" s="15"/>
      <c r="EH22" s="15"/>
      <c r="EI22" s="15"/>
      <c r="EJ22" s="15"/>
      <c r="EK22" s="15"/>
      <c r="EL22" s="15"/>
      <c r="EM22" s="15"/>
      <c r="EN22" s="15"/>
      <c r="EO22" s="15"/>
      <c r="EP22" s="15"/>
      <c r="EQ22" s="15"/>
      <c r="ER22" s="15"/>
      <c r="ES22" s="15"/>
      <c r="ET22" s="15"/>
      <c r="EU22" s="15"/>
      <c r="EV22" s="15"/>
      <c r="EW22" s="15"/>
      <c r="EX22" s="15"/>
      <c r="EY22" s="15"/>
      <c r="EZ22" s="15"/>
      <c r="FA22" s="15"/>
      <c r="FB22" s="15"/>
      <c r="FC22" s="15"/>
      <c r="FD22" s="15"/>
      <c r="FE22" s="15"/>
      <c r="FF22" s="15"/>
      <c r="FG22" s="15"/>
      <c r="FH22" s="15"/>
      <c r="FI22" s="15"/>
      <c r="FJ22" s="15"/>
      <c r="FK22" s="15"/>
      <c r="FL22" s="15"/>
      <c r="FM22" s="15"/>
      <c r="FN22" s="15"/>
      <c r="FO22" s="15"/>
      <c r="FP22" s="15"/>
      <c r="FQ22" s="15"/>
      <c r="FR22" s="15"/>
      <c r="FS22" s="15"/>
      <c r="FT22" s="15"/>
      <c r="FU22" s="15"/>
      <c r="FV22" s="15"/>
      <c r="FW22" s="15"/>
      <c r="FX22" s="15"/>
      <c r="FY22" s="15"/>
      <c r="FZ22" s="15"/>
      <c r="GA22" s="15"/>
      <c r="GB22" s="15"/>
      <c r="GC22" s="15"/>
      <c r="GD22" s="15"/>
      <c r="GE22" s="15"/>
      <c r="GF22" s="15"/>
      <c r="GG22" s="15"/>
      <c r="GH22" s="15"/>
      <c r="GI22" s="15"/>
      <c r="GJ22" s="15"/>
      <c r="GK22" s="15"/>
      <c r="GL22" s="15"/>
      <c r="GM22" s="15"/>
      <c r="GN22" s="15"/>
      <c r="GO22" s="15"/>
      <c r="GP22" s="15"/>
      <c r="GQ22" s="15"/>
      <c r="GR22" s="15"/>
      <c r="GS22" s="15"/>
      <c r="GT22" s="15"/>
      <c r="GU22" s="15"/>
      <c r="GV22" s="15"/>
      <c r="GW22" s="15"/>
      <c r="GX22" s="15"/>
      <c r="GY22" s="15"/>
      <c r="GZ22" s="15"/>
      <c r="HA22" s="15"/>
      <c r="HB22" s="15"/>
      <c r="HC22" s="15"/>
      <c r="HD22" s="15"/>
      <c r="HE22" s="15"/>
      <c r="HF22" s="15"/>
      <c r="HG22" s="15"/>
      <c r="HH22" s="15"/>
      <c r="HI22" s="15"/>
      <c r="HJ22" s="15"/>
      <c r="HK22" s="15"/>
      <c r="HL22" s="15"/>
      <c r="HM22" s="15"/>
      <c r="HN22" s="15"/>
      <c r="HO22" s="15"/>
      <c r="HP22" s="15"/>
      <c r="HQ22" s="15"/>
      <c r="HR22" s="15"/>
      <c r="HS22" s="15"/>
      <c r="HT22" s="15"/>
      <c r="HU22" s="15"/>
      <c r="HV22" s="15"/>
    </row>
    <row r="23" spans="1:230" customFormat="1" ht="14.4" customHeight="1">
      <c r="A23" s="42"/>
      <c r="B23" s="45"/>
      <c r="C23" s="45"/>
      <c r="D23" s="45"/>
      <c r="E23" s="45"/>
      <c r="F23" s="45"/>
      <c r="G23" s="15"/>
      <c r="H23" s="15"/>
      <c r="I23" s="15"/>
      <c r="J23" s="15"/>
      <c r="K23" s="48"/>
      <c r="L23" s="48"/>
      <c r="M23" s="48"/>
      <c r="N23" s="48"/>
      <c r="O23" s="45"/>
      <c r="P23" s="45"/>
      <c r="Q23" s="75"/>
      <c r="R23" s="88"/>
      <c r="S23" s="296" t="s">
        <v>517</v>
      </c>
      <c r="T23" s="297"/>
      <c r="U23" s="297"/>
      <c r="V23" s="297"/>
      <c r="W23" s="45"/>
      <c r="X23" s="45"/>
      <c r="Y23" s="45"/>
      <c r="Z23" s="45"/>
      <c r="AA23" s="45"/>
      <c r="AB23" s="42"/>
      <c r="AC23" s="15"/>
      <c r="AD23" s="15"/>
      <c r="AE23" s="15"/>
      <c r="AF23" s="15"/>
      <c r="AG23" s="15"/>
      <c r="AH23" s="15"/>
      <c r="AI23" s="15"/>
      <c r="AJ23" s="15"/>
      <c r="AK23" s="15"/>
      <c r="AL23" s="15"/>
      <c r="AM23" s="15"/>
      <c r="AN23" s="15"/>
      <c r="AO23" s="15"/>
      <c r="AP23" s="15"/>
      <c r="AQ23" s="15"/>
      <c r="AR23" s="15"/>
      <c r="AS23" s="15"/>
      <c r="AT23" s="15"/>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c r="BY23" s="15"/>
      <c r="BZ23" s="15"/>
      <c r="CA23" s="15"/>
      <c r="CB23" s="15"/>
      <c r="CC23" s="15"/>
      <c r="CD23" s="15"/>
      <c r="CE23" s="15"/>
      <c r="CF23" s="15"/>
      <c r="CG23" s="15"/>
      <c r="CH23" s="15"/>
      <c r="CI23" s="15"/>
      <c r="CJ23" s="15"/>
      <c r="CK23" s="15"/>
      <c r="CL23" s="15"/>
      <c r="CM23" s="15"/>
      <c r="CN23" s="15"/>
      <c r="CO23" s="15"/>
      <c r="CP23" s="15"/>
      <c r="CQ23" s="15"/>
      <c r="CR23" s="15"/>
      <c r="CS23" s="15"/>
      <c r="CT23" s="15"/>
      <c r="CU23" s="15"/>
      <c r="CV23" s="15"/>
      <c r="CW23" s="15"/>
      <c r="CX23" s="15"/>
      <c r="CY23" s="15"/>
      <c r="CZ23" s="15"/>
      <c r="DA23" s="15"/>
      <c r="DB23" s="15"/>
      <c r="DC23" s="15"/>
      <c r="DD23" s="15"/>
      <c r="DE23" s="15"/>
      <c r="DF23" s="15"/>
      <c r="DG23" s="15"/>
      <c r="DH23" s="15"/>
      <c r="DI23" s="15"/>
      <c r="DJ23" s="15"/>
      <c r="DK23" s="15"/>
      <c r="DL23" s="15"/>
      <c r="DM23" s="15"/>
      <c r="DN23" s="15"/>
      <c r="DO23" s="15"/>
      <c r="DP23" s="15"/>
      <c r="DQ23" s="15"/>
      <c r="DR23" s="15"/>
      <c r="DS23" s="15"/>
      <c r="DT23" s="15"/>
      <c r="DU23" s="15"/>
      <c r="DV23" s="15"/>
      <c r="DW23" s="15"/>
      <c r="DX23" s="15"/>
      <c r="DY23" s="15"/>
      <c r="DZ23" s="15"/>
      <c r="EA23" s="15"/>
      <c r="EB23" s="15"/>
      <c r="EC23" s="15"/>
      <c r="ED23" s="15"/>
      <c r="EE23" s="15"/>
      <c r="EF23" s="15"/>
      <c r="EG23" s="15"/>
      <c r="EH23" s="15"/>
      <c r="EI23" s="15"/>
      <c r="EJ23" s="15"/>
      <c r="EK23" s="15"/>
      <c r="EL23" s="15"/>
      <c r="EM23" s="15"/>
      <c r="EN23" s="15"/>
      <c r="EO23" s="15"/>
      <c r="EP23" s="15"/>
      <c r="EQ23" s="15"/>
      <c r="ER23" s="15"/>
      <c r="ES23" s="15"/>
      <c r="ET23" s="15"/>
      <c r="EU23" s="15"/>
      <c r="EV23" s="15"/>
      <c r="EW23" s="15"/>
      <c r="EX23" s="15"/>
      <c r="EY23" s="15"/>
      <c r="EZ23" s="15"/>
      <c r="FA23" s="15"/>
      <c r="FB23" s="15"/>
      <c r="FC23" s="15"/>
      <c r="FD23" s="15"/>
      <c r="FE23" s="15"/>
      <c r="FF23" s="15"/>
      <c r="FG23" s="15"/>
      <c r="FH23" s="15"/>
      <c r="FI23" s="15"/>
      <c r="FJ23" s="15"/>
      <c r="FK23" s="15"/>
      <c r="FL23" s="15"/>
      <c r="FM23" s="15"/>
      <c r="FN23" s="15"/>
      <c r="FO23" s="15"/>
      <c r="FP23" s="15"/>
      <c r="FQ23" s="15"/>
      <c r="FR23" s="15"/>
      <c r="FS23" s="15"/>
      <c r="FT23" s="15"/>
      <c r="FU23" s="15"/>
      <c r="FV23" s="15"/>
      <c r="FW23" s="15"/>
      <c r="FX23" s="15"/>
      <c r="FY23" s="15"/>
      <c r="FZ23" s="15"/>
      <c r="GA23" s="15"/>
      <c r="GB23" s="15"/>
      <c r="GC23" s="15"/>
      <c r="GD23" s="15"/>
      <c r="GE23" s="15"/>
      <c r="GF23" s="15"/>
      <c r="GG23" s="15"/>
      <c r="GH23" s="15"/>
      <c r="GI23" s="15"/>
      <c r="GJ23" s="15"/>
      <c r="GK23" s="15"/>
      <c r="GL23" s="15"/>
      <c r="GM23" s="15"/>
      <c r="GN23" s="15"/>
      <c r="GO23" s="15"/>
      <c r="GP23" s="15"/>
      <c r="GQ23" s="15"/>
      <c r="GR23" s="15"/>
      <c r="GS23" s="15"/>
      <c r="GT23" s="15"/>
      <c r="GU23" s="15"/>
      <c r="GV23" s="15"/>
      <c r="GW23" s="15"/>
      <c r="GX23" s="15"/>
      <c r="GY23" s="15"/>
      <c r="GZ23" s="15"/>
      <c r="HA23" s="15"/>
      <c r="HB23" s="15"/>
      <c r="HC23" s="15"/>
      <c r="HD23" s="15"/>
      <c r="HE23" s="15"/>
      <c r="HF23" s="15"/>
      <c r="HG23" s="15"/>
      <c r="HH23" s="15"/>
      <c r="HI23" s="15"/>
      <c r="HJ23" s="15"/>
      <c r="HK23" s="15"/>
      <c r="HL23" s="15"/>
      <c r="HM23" s="15"/>
      <c r="HN23" s="15"/>
      <c r="HO23" s="15"/>
      <c r="HP23" s="15"/>
      <c r="HQ23" s="15"/>
      <c r="HR23" s="15"/>
      <c r="HS23" s="15"/>
      <c r="HT23" s="15"/>
      <c r="HU23" s="15"/>
      <c r="HV23" s="15"/>
    </row>
    <row r="24" spans="1:230" customFormat="1" ht="14.4" customHeight="1">
      <c r="A24" s="42"/>
      <c r="B24" s="45"/>
      <c r="C24" s="45"/>
      <c r="D24" s="45"/>
      <c r="E24" s="45"/>
      <c r="F24" s="45"/>
      <c r="G24" s="15"/>
      <c r="H24" s="15"/>
      <c r="I24" s="80" t="s">
        <v>512</v>
      </c>
      <c r="J24" s="80"/>
      <c r="K24" s="80"/>
      <c r="L24" s="48"/>
      <c r="M24" s="166">
        <v>3.35</v>
      </c>
      <c r="N24" s="48"/>
      <c r="O24" s="96" t="s">
        <v>7</v>
      </c>
      <c r="P24" s="45"/>
      <c r="Q24" s="17"/>
      <c r="R24" s="17"/>
      <c r="S24" s="308">
        <f>M24*M27</f>
        <v>16.5825</v>
      </c>
      <c r="T24" s="309"/>
      <c r="U24" s="307" t="s">
        <v>522</v>
      </c>
      <c r="V24" s="307"/>
      <c r="W24" s="45"/>
      <c r="X24" s="45"/>
      <c r="Y24" s="45"/>
      <c r="Z24" s="45"/>
      <c r="AA24" s="45"/>
      <c r="AB24" s="42"/>
      <c r="AC24" s="15"/>
      <c r="AD24" s="15"/>
      <c r="AE24" s="15"/>
      <c r="AF24" s="15"/>
      <c r="AG24" s="15"/>
      <c r="AH24" s="15"/>
      <c r="AI24" s="15"/>
      <c r="AJ24" s="15"/>
      <c r="AK24" s="15"/>
      <c r="AL24" s="15"/>
      <c r="AM24" s="15"/>
      <c r="AN24" s="15"/>
      <c r="AO24" s="15"/>
      <c r="AP24" s="15"/>
      <c r="AQ24" s="15"/>
      <c r="AR24" s="15"/>
      <c r="AS24" s="15"/>
      <c r="AT24" s="15"/>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c r="BY24" s="15"/>
      <c r="BZ24" s="15"/>
      <c r="CA24" s="15"/>
      <c r="CB24" s="15"/>
      <c r="CC24" s="15"/>
      <c r="CD24" s="15"/>
      <c r="CE24" s="15"/>
      <c r="CF24" s="15"/>
      <c r="CG24" s="15"/>
      <c r="CH24" s="15"/>
      <c r="CI24" s="15"/>
      <c r="CJ24" s="15"/>
      <c r="CK24" s="15"/>
      <c r="CL24" s="15"/>
      <c r="CM24" s="15"/>
      <c r="CN24" s="15"/>
      <c r="CO24" s="15"/>
      <c r="CP24" s="15"/>
      <c r="CQ24" s="15"/>
      <c r="CR24" s="15"/>
      <c r="CS24" s="15"/>
      <c r="CT24" s="15"/>
      <c r="CU24" s="15"/>
      <c r="CV24" s="15"/>
      <c r="CW24" s="15"/>
      <c r="CX24" s="15"/>
      <c r="CY24" s="15"/>
      <c r="CZ24" s="15"/>
      <c r="DA24" s="15"/>
      <c r="DB24" s="15"/>
      <c r="DC24" s="15"/>
      <c r="DD24" s="15"/>
      <c r="DE24" s="15"/>
      <c r="DF24" s="15"/>
      <c r="DG24" s="15"/>
      <c r="DH24" s="15"/>
      <c r="DI24" s="15"/>
      <c r="DJ24" s="15"/>
      <c r="DK24" s="15"/>
      <c r="DL24" s="15"/>
      <c r="DM24" s="15"/>
      <c r="DN24" s="15"/>
      <c r="DO24" s="15"/>
      <c r="DP24" s="15"/>
      <c r="DQ24" s="15"/>
      <c r="DR24" s="15"/>
      <c r="DS24" s="15"/>
      <c r="DT24" s="15"/>
      <c r="DU24" s="15"/>
      <c r="DV24" s="15"/>
      <c r="DW24" s="15"/>
      <c r="DX24" s="15"/>
      <c r="DY24" s="15"/>
      <c r="DZ24" s="15"/>
      <c r="EA24" s="15"/>
      <c r="EB24" s="15"/>
      <c r="EC24" s="15"/>
      <c r="ED24" s="15"/>
      <c r="EE24" s="15"/>
      <c r="EF24" s="15"/>
      <c r="EG24" s="15"/>
      <c r="EH24" s="15"/>
      <c r="EI24" s="15"/>
      <c r="EJ24" s="15"/>
      <c r="EK24" s="15"/>
      <c r="EL24" s="15"/>
      <c r="EM24" s="15"/>
      <c r="EN24" s="15"/>
      <c r="EO24" s="15"/>
      <c r="EP24" s="15"/>
      <c r="EQ24" s="15"/>
      <c r="ER24" s="15"/>
      <c r="ES24" s="15"/>
      <c r="ET24" s="15"/>
      <c r="EU24" s="15"/>
      <c r="EV24" s="15"/>
      <c r="EW24" s="15"/>
      <c r="EX24" s="15"/>
      <c r="EY24" s="15"/>
      <c r="EZ24" s="15"/>
      <c r="FA24" s="15"/>
      <c r="FB24" s="15"/>
      <c r="FC24" s="15"/>
      <c r="FD24" s="15"/>
      <c r="FE24" s="15"/>
      <c r="FF24" s="15"/>
      <c r="FG24" s="15"/>
      <c r="FH24" s="15"/>
      <c r="FI24" s="15"/>
      <c r="FJ24" s="15"/>
      <c r="FK24" s="15"/>
      <c r="FL24" s="15"/>
      <c r="FM24" s="15"/>
      <c r="FN24" s="15"/>
      <c r="FO24" s="15"/>
      <c r="FP24" s="15"/>
      <c r="FQ24" s="15"/>
      <c r="FR24" s="15"/>
      <c r="FS24" s="15"/>
      <c r="FT24" s="15"/>
      <c r="FU24" s="15"/>
      <c r="FV24" s="15"/>
      <c r="FW24" s="15"/>
      <c r="FX24" s="15"/>
      <c r="FY24" s="15"/>
      <c r="FZ24" s="15"/>
      <c r="GA24" s="15"/>
      <c r="GB24" s="15"/>
      <c r="GC24" s="15"/>
      <c r="GD24" s="15"/>
      <c r="GE24" s="15"/>
      <c r="GF24" s="15"/>
      <c r="GG24" s="15"/>
      <c r="GH24" s="15"/>
      <c r="GI24" s="15"/>
      <c r="GJ24" s="15"/>
      <c r="GK24" s="15"/>
      <c r="GL24" s="15"/>
      <c r="GM24" s="15"/>
      <c r="GN24" s="15"/>
      <c r="GO24" s="15"/>
      <c r="GP24" s="15"/>
      <c r="GQ24" s="15"/>
      <c r="GR24" s="15"/>
      <c r="GS24" s="15"/>
      <c r="GT24" s="15"/>
      <c r="GU24" s="15"/>
      <c r="GV24" s="15"/>
      <c r="GW24" s="15"/>
      <c r="GX24" s="15"/>
      <c r="GY24" s="15"/>
      <c r="GZ24" s="15"/>
      <c r="HA24" s="15"/>
      <c r="HB24" s="15"/>
      <c r="HC24" s="15"/>
      <c r="HD24" s="15"/>
      <c r="HE24" s="15"/>
      <c r="HF24" s="15"/>
      <c r="HG24" s="15"/>
      <c r="HH24" s="15"/>
      <c r="HI24" s="15"/>
      <c r="HJ24" s="15"/>
      <c r="HK24" s="15"/>
      <c r="HL24" s="15"/>
      <c r="HM24" s="15"/>
      <c r="HN24" s="15"/>
      <c r="HO24" s="15"/>
      <c r="HP24" s="15"/>
      <c r="HQ24" s="15"/>
      <c r="HR24" s="15"/>
      <c r="HS24" s="15"/>
      <c r="HT24" s="15"/>
      <c r="HU24" s="15"/>
      <c r="HV24" s="15"/>
    </row>
    <row r="25" spans="1:230" customFormat="1" ht="14.4" customHeight="1">
      <c r="A25" s="42"/>
      <c r="B25" s="45"/>
      <c r="C25" s="45"/>
      <c r="D25" s="45"/>
      <c r="E25" s="45"/>
      <c r="F25" s="79"/>
      <c r="G25" s="15"/>
      <c r="H25" s="15"/>
      <c r="I25" s="52"/>
      <c r="J25" s="52"/>
      <c r="K25" s="52"/>
      <c r="L25" s="52"/>
      <c r="M25" s="52"/>
      <c r="N25" s="52"/>
      <c r="O25" s="97"/>
      <c r="P25" s="45"/>
      <c r="Q25" s="17"/>
      <c r="R25" s="17"/>
      <c r="S25" s="308"/>
      <c r="T25" s="309"/>
      <c r="U25" s="307"/>
      <c r="V25" s="307"/>
      <c r="W25" s="45"/>
      <c r="X25" s="45"/>
      <c r="Y25" s="45"/>
      <c r="Z25" s="45"/>
      <c r="AA25" s="45"/>
      <c r="AB25" s="42"/>
      <c r="AC25" s="15"/>
      <c r="AD25" s="15"/>
      <c r="AE25" s="15"/>
      <c r="AF25" s="15"/>
      <c r="AG25" s="15"/>
      <c r="AH25" s="15"/>
      <c r="AI25" s="15"/>
      <c r="AJ25" s="15"/>
      <c r="AK25" s="15"/>
      <c r="AL25" s="15"/>
      <c r="AM25" s="15"/>
      <c r="AN25" s="15"/>
      <c r="AO25" s="15"/>
      <c r="AP25" s="15"/>
      <c r="AQ25" s="15"/>
      <c r="AR25" s="15"/>
      <c r="AS25" s="15"/>
      <c r="AT25" s="15"/>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c r="BY25" s="15"/>
      <c r="BZ25" s="15"/>
      <c r="CA25" s="15"/>
      <c r="CB25" s="15"/>
      <c r="CC25" s="15"/>
      <c r="CD25" s="15"/>
      <c r="CE25" s="15"/>
      <c r="CF25" s="15"/>
      <c r="CG25" s="15"/>
      <c r="CH25" s="15"/>
      <c r="CI25" s="15"/>
      <c r="CJ25" s="15"/>
      <c r="CK25" s="15"/>
      <c r="CL25" s="15"/>
      <c r="CM25" s="15"/>
      <c r="CN25" s="15"/>
      <c r="CO25" s="15"/>
      <c r="CP25" s="15"/>
      <c r="CQ25" s="15"/>
      <c r="CR25" s="15"/>
      <c r="CS25" s="15"/>
      <c r="CT25" s="15"/>
      <c r="CU25" s="15"/>
      <c r="CV25" s="15"/>
      <c r="CW25" s="15"/>
      <c r="CX25" s="15"/>
      <c r="CY25" s="15"/>
      <c r="CZ25" s="15"/>
      <c r="DA25" s="15"/>
      <c r="DB25" s="15"/>
      <c r="DC25" s="15"/>
      <c r="DD25" s="15"/>
      <c r="DE25" s="15"/>
      <c r="DF25" s="15"/>
      <c r="DG25" s="15"/>
      <c r="DH25" s="15"/>
      <c r="DI25" s="15"/>
      <c r="DJ25" s="15"/>
      <c r="DK25" s="15"/>
      <c r="DL25" s="15"/>
      <c r="DM25" s="15"/>
      <c r="DN25" s="15"/>
      <c r="DO25" s="15"/>
      <c r="DP25" s="15"/>
      <c r="DQ25" s="15"/>
      <c r="DR25" s="15"/>
      <c r="DS25" s="15"/>
      <c r="DT25" s="15"/>
      <c r="DU25" s="15"/>
      <c r="DV25" s="15"/>
      <c r="DW25" s="15"/>
      <c r="DX25" s="15"/>
      <c r="DY25" s="15"/>
      <c r="DZ25" s="15"/>
      <c r="EA25" s="15"/>
      <c r="EB25" s="15"/>
      <c r="EC25" s="15"/>
      <c r="ED25" s="15"/>
      <c r="EE25" s="15"/>
      <c r="EF25" s="15"/>
      <c r="EG25" s="15"/>
      <c r="EH25" s="15"/>
      <c r="EI25" s="15"/>
      <c r="EJ25" s="15"/>
      <c r="EK25" s="15"/>
      <c r="EL25" s="15"/>
      <c r="EM25" s="15"/>
      <c r="EN25" s="15"/>
      <c r="EO25" s="15"/>
      <c r="EP25" s="15"/>
      <c r="EQ25" s="15"/>
      <c r="ER25" s="15"/>
      <c r="ES25" s="15"/>
      <c r="ET25" s="15"/>
      <c r="EU25" s="15"/>
      <c r="EV25" s="15"/>
      <c r="EW25" s="15"/>
      <c r="EX25" s="15"/>
      <c r="EY25" s="15"/>
      <c r="EZ25" s="15"/>
      <c r="FA25" s="15"/>
      <c r="FB25" s="15"/>
      <c r="FC25" s="15"/>
      <c r="FD25" s="15"/>
      <c r="FE25" s="15"/>
      <c r="FF25" s="15"/>
      <c r="FG25" s="15"/>
      <c r="FH25" s="15"/>
      <c r="FI25" s="15"/>
      <c r="FJ25" s="15"/>
      <c r="FK25" s="15"/>
      <c r="FL25" s="15"/>
      <c r="FM25" s="15"/>
      <c r="FN25" s="15"/>
      <c r="FO25" s="15"/>
      <c r="FP25" s="15"/>
      <c r="FQ25" s="15"/>
      <c r="FR25" s="15"/>
      <c r="FS25" s="15"/>
      <c r="FT25" s="15"/>
      <c r="FU25" s="15"/>
      <c r="FV25" s="15"/>
      <c r="FW25" s="15"/>
      <c r="FX25" s="15"/>
      <c r="FY25" s="15"/>
      <c r="FZ25" s="15"/>
      <c r="GA25" s="15"/>
      <c r="GB25" s="15"/>
      <c r="GC25" s="15"/>
      <c r="GD25" s="15"/>
      <c r="GE25" s="15"/>
      <c r="GF25" s="15"/>
      <c r="GG25" s="15"/>
      <c r="GH25" s="15"/>
      <c r="GI25" s="15"/>
      <c r="GJ25" s="15"/>
      <c r="GK25" s="15"/>
      <c r="GL25" s="15"/>
      <c r="GM25" s="15"/>
      <c r="GN25" s="15"/>
      <c r="GO25" s="15"/>
      <c r="GP25" s="15"/>
      <c r="GQ25" s="15"/>
      <c r="GR25" s="15"/>
      <c r="GS25" s="15"/>
      <c r="GT25" s="15"/>
      <c r="GU25" s="15"/>
      <c r="GV25" s="15"/>
      <c r="GW25" s="15"/>
      <c r="GX25" s="15"/>
      <c r="GY25" s="15"/>
      <c r="GZ25" s="15"/>
      <c r="HA25" s="15"/>
      <c r="HB25" s="15"/>
      <c r="HC25" s="15"/>
      <c r="HD25" s="15"/>
      <c r="HE25" s="15"/>
      <c r="HF25" s="15"/>
      <c r="HG25" s="15"/>
      <c r="HH25" s="15"/>
      <c r="HI25" s="15"/>
      <c r="HJ25" s="15"/>
      <c r="HK25" s="15"/>
      <c r="HL25" s="15"/>
      <c r="HM25" s="15"/>
      <c r="HN25" s="15"/>
      <c r="HO25" s="15"/>
      <c r="HP25" s="15"/>
      <c r="HQ25" s="15"/>
      <c r="HR25" s="15"/>
      <c r="HS25" s="15"/>
      <c r="HT25" s="15"/>
      <c r="HU25" s="15"/>
      <c r="HV25" s="15"/>
    </row>
    <row r="26" spans="1:230" customFormat="1" ht="14.4" customHeight="1">
      <c r="A26" s="42"/>
      <c r="B26" s="45"/>
      <c r="C26" s="45"/>
      <c r="D26" s="45"/>
      <c r="E26" s="45"/>
      <c r="F26" s="79"/>
      <c r="G26" s="15"/>
      <c r="H26" s="15"/>
      <c r="I26" s="83"/>
      <c r="J26" s="83"/>
      <c r="K26" s="83"/>
      <c r="L26" s="80"/>
      <c r="M26" s="50"/>
      <c r="N26" s="48"/>
      <c r="O26" s="96"/>
      <c r="P26" s="45"/>
      <c r="Q26" s="17"/>
      <c r="R26" s="17"/>
      <c r="S26" s="308"/>
      <c r="T26" s="309"/>
      <c r="U26" s="307"/>
      <c r="V26" s="307"/>
      <c r="W26" s="89"/>
      <c r="X26" s="296" t="s">
        <v>518</v>
      </c>
      <c r="Y26" s="297"/>
      <c r="Z26" s="116"/>
      <c r="AA26" s="116"/>
      <c r="AB26" s="42"/>
      <c r="AC26" s="15"/>
      <c r="AD26" s="15"/>
      <c r="AE26" s="15"/>
      <c r="AF26" s="15"/>
      <c r="AG26" s="15"/>
      <c r="AH26" s="15"/>
      <c r="AI26" s="15"/>
      <c r="AJ26" s="15"/>
      <c r="AK26" s="15"/>
      <c r="AL26" s="15"/>
      <c r="AM26" s="15"/>
      <c r="AN26" s="15"/>
      <c r="AO26" s="15"/>
      <c r="AP26" s="15"/>
      <c r="AQ26" s="15"/>
      <c r="AR26" s="15"/>
      <c r="AS26" s="15"/>
      <c r="AT26" s="15"/>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c r="BY26" s="15"/>
      <c r="BZ26" s="15"/>
      <c r="CA26" s="15"/>
      <c r="CB26" s="15"/>
      <c r="CC26" s="15"/>
      <c r="CD26" s="15"/>
      <c r="CE26" s="15"/>
      <c r="CF26" s="15"/>
      <c r="CG26" s="15"/>
      <c r="CH26" s="15"/>
      <c r="CI26" s="15"/>
      <c r="CJ26" s="15"/>
      <c r="CK26" s="15"/>
      <c r="CL26" s="15"/>
      <c r="CM26" s="15"/>
      <c r="CN26" s="15"/>
      <c r="CO26" s="15"/>
      <c r="CP26" s="15"/>
      <c r="CQ26" s="15"/>
      <c r="CR26" s="15"/>
      <c r="CS26" s="15"/>
      <c r="CT26" s="15"/>
      <c r="CU26" s="15"/>
      <c r="CV26" s="15"/>
      <c r="CW26" s="15"/>
      <c r="CX26" s="15"/>
      <c r="CY26" s="15"/>
      <c r="CZ26" s="15"/>
      <c r="DA26" s="15"/>
      <c r="DB26" s="15"/>
      <c r="DC26" s="15"/>
      <c r="DD26" s="15"/>
      <c r="DE26" s="15"/>
      <c r="DF26" s="15"/>
      <c r="DG26" s="15"/>
      <c r="DH26" s="15"/>
      <c r="DI26" s="15"/>
      <c r="DJ26" s="15"/>
      <c r="DK26" s="15"/>
      <c r="DL26" s="15"/>
      <c r="DM26" s="15"/>
      <c r="DN26" s="15"/>
      <c r="DO26" s="15"/>
      <c r="DP26" s="15"/>
      <c r="DQ26" s="15"/>
      <c r="DR26" s="15"/>
      <c r="DS26" s="15"/>
      <c r="DT26" s="15"/>
      <c r="DU26" s="15"/>
      <c r="DV26" s="15"/>
      <c r="DW26" s="15"/>
      <c r="DX26" s="15"/>
      <c r="DY26" s="15"/>
      <c r="DZ26" s="15"/>
      <c r="EA26" s="15"/>
      <c r="EB26" s="15"/>
      <c r="EC26" s="15"/>
      <c r="ED26" s="15"/>
      <c r="EE26" s="15"/>
      <c r="EF26" s="15"/>
      <c r="EG26" s="15"/>
      <c r="EH26" s="15"/>
      <c r="EI26" s="15"/>
      <c r="EJ26" s="15"/>
      <c r="EK26" s="15"/>
      <c r="EL26" s="15"/>
      <c r="EM26" s="15"/>
      <c r="EN26" s="15"/>
      <c r="EO26" s="15"/>
      <c r="EP26" s="15"/>
      <c r="EQ26" s="15"/>
      <c r="ER26" s="15"/>
      <c r="ES26" s="15"/>
      <c r="ET26" s="15"/>
      <c r="EU26" s="15"/>
      <c r="EV26" s="15"/>
      <c r="EW26" s="15"/>
      <c r="EX26" s="15"/>
      <c r="EY26" s="15"/>
      <c r="EZ26" s="15"/>
      <c r="FA26" s="15"/>
      <c r="FB26" s="15"/>
      <c r="FC26" s="15"/>
      <c r="FD26" s="15"/>
      <c r="FE26" s="15"/>
      <c r="FF26" s="15"/>
      <c r="FG26" s="15"/>
      <c r="FH26" s="15"/>
      <c r="FI26" s="15"/>
      <c r="FJ26" s="15"/>
      <c r="FK26" s="15"/>
      <c r="FL26" s="15"/>
      <c r="FM26" s="15"/>
      <c r="FN26" s="15"/>
      <c r="FO26" s="15"/>
      <c r="FP26" s="15"/>
      <c r="FQ26" s="15"/>
      <c r="FR26" s="15"/>
      <c r="FS26" s="15"/>
      <c r="FT26" s="15"/>
      <c r="FU26" s="15"/>
      <c r="FV26" s="15"/>
      <c r="FW26" s="15"/>
      <c r="FX26" s="15"/>
      <c r="FY26" s="15"/>
      <c r="FZ26" s="15"/>
      <c r="GA26" s="15"/>
      <c r="GB26" s="15"/>
      <c r="GC26" s="15"/>
      <c r="GD26" s="15"/>
      <c r="GE26" s="15"/>
      <c r="GF26" s="15"/>
      <c r="GG26" s="15"/>
      <c r="GH26" s="15"/>
      <c r="GI26" s="15"/>
      <c r="GJ26" s="15"/>
      <c r="GK26" s="15"/>
      <c r="GL26" s="15"/>
      <c r="GM26" s="15"/>
      <c r="GN26" s="15"/>
      <c r="GO26" s="15"/>
      <c r="GP26" s="15"/>
      <c r="GQ26" s="15"/>
      <c r="GR26" s="15"/>
      <c r="GS26" s="15"/>
      <c r="GT26" s="15"/>
      <c r="GU26" s="15"/>
      <c r="GV26" s="15"/>
      <c r="GW26" s="15"/>
      <c r="GX26" s="15"/>
      <c r="GY26" s="15"/>
      <c r="GZ26" s="15"/>
      <c r="HA26" s="15"/>
      <c r="HB26" s="15"/>
      <c r="HC26" s="15"/>
      <c r="HD26" s="15"/>
      <c r="HE26" s="15"/>
      <c r="HF26" s="15"/>
      <c r="HG26" s="15"/>
      <c r="HH26" s="15"/>
      <c r="HI26" s="15"/>
      <c r="HJ26" s="15"/>
      <c r="HK26" s="15"/>
      <c r="HL26" s="15"/>
      <c r="HM26" s="15"/>
      <c r="HN26" s="15"/>
      <c r="HO26" s="15"/>
      <c r="HP26" s="15"/>
      <c r="HQ26" s="15"/>
      <c r="HR26" s="15"/>
      <c r="HS26" s="15"/>
      <c r="HT26" s="15"/>
      <c r="HU26" s="15"/>
      <c r="HV26" s="15"/>
    </row>
    <row r="27" spans="1:230" customFormat="1" ht="14.4" customHeight="1">
      <c r="A27" s="42"/>
      <c r="B27" s="45"/>
      <c r="C27" s="45"/>
      <c r="D27" s="45"/>
      <c r="E27" s="45"/>
      <c r="F27" s="45"/>
      <c r="G27" s="94" t="str">
        <f>M30&amp;" [m]"</f>
        <v>2,58 [m]</v>
      </c>
      <c r="H27" s="15"/>
      <c r="I27" s="80" t="s">
        <v>513</v>
      </c>
      <c r="J27" s="80"/>
      <c r="K27" s="80"/>
      <c r="L27" s="48"/>
      <c r="M27" s="166">
        <v>4.95</v>
      </c>
      <c r="N27" s="48"/>
      <c r="O27" s="96" t="s">
        <v>7</v>
      </c>
      <c r="P27" s="45"/>
      <c r="Q27" s="17"/>
      <c r="R27" s="17"/>
      <c r="S27" s="308"/>
      <c r="T27" s="309"/>
      <c r="U27" s="307"/>
      <c r="V27" s="307"/>
      <c r="W27" s="17"/>
      <c r="X27" s="310">
        <f>ROUND(M24*M27*M30,2)</f>
        <v>42.78</v>
      </c>
      <c r="Y27" s="295" t="s">
        <v>523</v>
      </c>
      <c r="Z27" s="114"/>
      <c r="AA27" s="45"/>
      <c r="AB27" s="42"/>
      <c r="AC27" s="15"/>
      <c r="AD27" s="15"/>
      <c r="AE27" s="15"/>
      <c r="AF27" s="15"/>
      <c r="AG27" s="15"/>
      <c r="AH27" s="15"/>
      <c r="AI27" s="15"/>
      <c r="AJ27" s="15"/>
      <c r="AK27" s="15"/>
      <c r="AL27" s="15"/>
      <c r="AM27" s="15"/>
      <c r="AN27" s="15"/>
      <c r="AO27" s="15"/>
      <c r="AP27" s="15"/>
      <c r="AQ27" s="15"/>
      <c r="AR27" s="15"/>
      <c r="AS27" s="15"/>
      <c r="AT27" s="15"/>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c r="BY27" s="15"/>
      <c r="BZ27" s="15"/>
      <c r="CA27" s="15"/>
      <c r="CB27" s="15"/>
      <c r="CC27" s="15"/>
      <c r="CD27" s="15"/>
      <c r="CE27" s="15"/>
      <c r="CF27" s="15"/>
      <c r="CG27" s="15"/>
      <c r="CH27" s="15"/>
      <c r="CI27" s="15"/>
      <c r="CJ27" s="15"/>
      <c r="CK27" s="15"/>
      <c r="CL27" s="15"/>
      <c r="CM27" s="15"/>
      <c r="CN27" s="15"/>
      <c r="CO27" s="15"/>
      <c r="CP27" s="15"/>
      <c r="CQ27" s="15"/>
      <c r="CR27" s="15"/>
      <c r="CS27" s="15"/>
      <c r="CT27" s="15"/>
      <c r="CU27" s="15"/>
      <c r="CV27" s="15"/>
      <c r="CW27" s="15"/>
      <c r="CX27" s="15"/>
      <c r="CY27" s="15"/>
      <c r="CZ27" s="15"/>
      <c r="DA27" s="15"/>
      <c r="DB27" s="15"/>
      <c r="DC27" s="15"/>
      <c r="DD27" s="15"/>
      <c r="DE27" s="15"/>
      <c r="DF27" s="15"/>
      <c r="DG27" s="15"/>
      <c r="DH27" s="15"/>
      <c r="DI27" s="15"/>
      <c r="DJ27" s="15"/>
      <c r="DK27" s="15"/>
      <c r="DL27" s="15"/>
      <c r="DM27" s="15"/>
      <c r="DN27" s="15"/>
      <c r="DO27" s="15"/>
      <c r="DP27" s="15"/>
      <c r="DQ27" s="15"/>
      <c r="DR27" s="15"/>
      <c r="DS27" s="15"/>
      <c r="DT27" s="15"/>
      <c r="DU27" s="15"/>
      <c r="DV27" s="15"/>
      <c r="DW27" s="15"/>
      <c r="DX27" s="15"/>
      <c r="DY27" s="15"/>
      <c r="DZ27" s="15"/>
      <c r="EA27" s="15"/>
      <c r="EB27" s="15"/>
      <c r="EC27" s="15"/>
      <c r="ED27" s="15"/>
      <c r="EE27" s="15"/>
      <c r="EF27" s="15"/>
      <c r="EG27" s="15"/>
      <c r="EH27" s="15"/>
      <c r="EI27" s="15"/>
      <c r="EJ27" s="15"/>
      <c r="EK27" s="15"/>
      <c r="EL27" s="15"/>
      <c r="EM27" s="15"/>
      <c r="EN27" s="15"/>
      <c r="EO27" s="15"/>
      <c r="EP27" s="15"/>
      <c r="EQ27" s="15"/>
      <c r="ER27" s="15"/>
      <c r="ES27" s="15"/>
      <c r="ET27" s="15"/>
      <c r="EU27" s="15"/>
      <c r="EV27" s="15"/>
      <c r="EW27" s="15"/>
      <c r="EX27" s="15"/>
      <c r="EY27" s="15"/>
      <c r="EZ27" s="15"/>
      <c r="FA27" s="15"/>
      <c r="FB27" s="15"/>
      <c r="FC27" s="15"/>
      <c r="FD27" s="15"/>
      <c r="FE27" s="15"/>
      <c r="FF27" s="15"/>
      <c r="FG27" s="15"/>
      <c r="FH27" s="15"/>
      <c r="FI27" s="15"/>
      <c r="FJ27" s="15"/>
      <c r="FK27" s="15"/>
      <c r="FL27" s="15"/>
      <c r="FM27" s="15"/>
      <c r="FN27" s="15"/>
      <c r="FO27" s="15"/>
      <c r="FP27" s="15"/>
      <c r="FQ27" s="15"/>
      <c r="FR27" s="15"/>
      <c r="FS27" s="15"/>
      <c r="FT27" s="15"/>
      <c r="FU27" s="15"/>
      <c r="FV27" s="15"/>
      <c r="FW27" s="15"/>
      <c r="FX27" s="15"/>
      <c r="FY27" s="15"/>
      <c r="FZ27" s="15"/>
      <c r="GA27" s="15"/>
      <c r="GB27" s="15"/>
      <c r="GC27" s="15"/>
      <c r="GD27" s="15"/>
      <c r="GE27" s="15"/>
      <c r="GF27" s="15"/>
      <c r="GG27" s="15"/>
      <c r="GH27" s="15"/>
      <c r="GI27" s="15"/>
      <c r="GJ27" s="15"/>
      <c r="GK27" s="15"/>
      <c r="GL27" s="15"/>
      <c r="GM27" s="15"/>
      <c r="GN27" s="15"/>
      <c r="GO27" s="15"/>
      <c r="GP27" s="15"/>
      <c r="GQ27" s="15"/>
      <c r="GR27" s="15"/>
      <c r="GS27" s="15"/>
      <c r="GT27" s="15"/>
      <c r="GU27" s="15"/>
      <c r="GV27" s="15"/>
      <c r="GW27" s="15"/>
      <c r="GX27" s="15"/>
      <c r="GY27" s="15"/>
      <c r="GZ27" s="15"/>
      <c r="HA27" s="15"/>
      <c r="HB27" s="15"/>
      <c r="HC27" s="15"/>
      <c r="HD27" s="15"/>
      <c r="HE27" s="15"/>
      <c r="HF27" s="15"/>
      <c r="HG27" s="15"/>
      <c r="HH27" s="15"/>
      <c r="HI27" s="15"/>
      <c r="HJ27" s="15"/>
      <c r="HK27" s="15"/>
      <c r="HL27" s="15"/>
      <c r="HM27" s="15"/>
      <c r="HN27" s="15"/>
      <c r="HO27" s="15"/>
      <c r="HP27" s="15"/>
      <c r="HQ27" s="15"/>
      <c r="HR27" s="15"/>
      <c r="HS27" s="15"/>
      <c r="HT27" s="15"/>
      <c r="HU27" s="15"/>
      <c r="HV27" s="15"/>
    </row>
    <row r="28" spans="1:230" customFormat="1">
      <c r="A28" s="42"/>
      <c r="B28" s="45"/>
      <c r="C28" s="45"/>
      <c r="D28" s="45"/>
      <c r="E28" s="45"/>
      <c r="F28" s="45"/>
      <c r="G28" s="15"/>
      <c r="H28" s="15"/>
      <c r="I28" s="52"/>
      <c r="J28" s="52"/>
      <c r="K28" s="52"/>
      <c r="L28" s="52"/>
      <c r="M28" s="52"/>
      <c r="N28" s="52"/>
      <c r="O28" s="97"/>
      <c r="P28" s="45"/>
      <c r="Q28" s="75"/>
      <c r="R28" s="87"/>
      <c r="S28" s="86"/>
      <c r="T28" s="85"/>
      <c r="U28" s="91"/>
      <c r="V28" s="91"/>
      <c r="W28" s="82"/>
      <c r="X28" s="310"/>
      <c r="Y28" s="295"/>
      <c r="Z28" s="114"/>
      <c r="AA28" s="45"/>
      <c r="AB28" s="42"/>
      <c r="AC28" s="15"/>
      <c r="AD28" s="15"/>
      <c r="AE28" s="15"/>
      <c r="AF28" s="15"/>
      <c r="AG28" s="15"/>
      <c r="AH28" s="15"/>
      <c r="AI28" s="15"/>
      <c r="AJ28" s="15"/>
      <c r="AK28" s="15"/>
      <c r="AL28" s="15"/>
      <c r="AM28" s="15"/>
      <c r="AN28" s="15"/>
      <c r="AO28" s="15"/>
      <c r="AP28" s="15"/>
      <c r="AQ28" s="15"/>
      <c r="AR28" s="15"/>
      <c r="AS28" s="15"/>
      <c r="AT28" s="15"/>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c r="BY28" s="15"/>
      <c r="BZ28" s="15"/>
      <c r="CA28" s="15"/>
      <c r="CB28" s="15"/>
      <c r="CC28" s="15"/>
      <c r="CD28" s="15"/>
      <c r="CE28" s="15"/>
      <c r="CF28" s="15"/>
      <c r="CG28" s="15"/>
      <c r="CH28" s="15"/>
      <c r="CI28" s="15"/>
      <c r="CJ28" s="15"/>
      <c r="CK28" s="15"/>
      <c r="CL28" s="15"/>
      <c r="CM28" s="15"/>
      <c r="CN28" s="15"/>
      <c r="CO28" s="15"/>
      <c r="CP28" s="15"/>
      <c r="CQ28" s="15"/>
      <c r="CR28" s="15"/>
      <c r="CS28" s="15"/>
      <c r="CT28" s="15"/>
      <c r="CU28" s="15"/>
      <c r="CV28" s="15"/>
      <c r="CW28" s="15"/>
      <c r="CX28" s="15"/>
      <c r="CY28" s="15"/>
      <c r="CZ28" s="15"/>
      <c r="DA28" s="15"/>
      <c r="DB28" s="15"/>
      <c r="DC28" s="15"/>
      <c r="DD28" s="15"/>
      <c r="DE28" s="15"/>
      <c r="DF28" s="15"/>
      <c r="DG28" s="15"/>
      <c r="DH28" s="15"/>
      <c r="DI28" s="15"/>
      <c r="DJ28" s="15"/>
      <c r="DK28" s="15"/>
      <c r="DL28" s="15"/>
      <c r="DM28" s="15"/>
      <c r="DN28" s="15"/>
      <c r="DO28" s="15"/>
      <c r="DP28" s="15"/>
      <c r="DQ28" s="15"/>
      <c r="DR28" s="15"/>
      <c r="DS28" s="15"/>
      <c r="DT28" s="15"/>
      <c r="DU28" s="15"/>
      <c r="DV28" s="15"/>
      <c r="DW28" s="15"/>
      <c r="DX28" s="15"/>
      <c r="DY28" s="15"/>
      <c r="DZ28" s="15"/>
      <c r="EA28" s="15"/>
      <c r="EB28" s="15"/>
      <c r="EC28" s="15"/>
      <c r="ED28" s="15"/>
      <c r="EE28" s="15"/>
      <c r="EF28" s="15"/>
      <c r="EG28" s="15"/>
      <c r="EH28" s="15"/>
      <c r="EI28" s="15"/>
      <c r="EJ28" s="15"/>
      <c r="EK28" s="15"/>
      <c r="EL28" s="15"/>
      <c r="EM28" s="15"/>
      <c r="EN28" s="15"/>
      <c r="EO28" s="15"/>
      <c r="EP28" s="15"/>
      <c r="EQ28" s="15"/>
      <c r="ER28" s="15"/>
      <c r="ES28" s="15"/>
      <c r="ET28" s="15"/>
      <c r="EU28" s="15"/>
      <c r="EV28" s="15"/>
      <c r="EW28" s="15"/>
      <c r="EX28" s="15"/>
      <c r="EY28" s="15"/>
      <c r="EZ28" s="15"/>
      <c r="FA28" s="15"/>
      <c r="FB28" s="15"/>
      <c r="FC28" s="15"/>
      <c r="FD28" s="15"/>
      <c r="FE28" s="15"/>
      <c r="FF28" s="15"/>
      <c r="FG28" s="15"/>
      <c r="FH28" s="15"/>
      <c r="FI28" s="15"/>
      <c r="FJ28" s="15"/>
      <c r="FK28" s="15"/>
      <c r="FL28" s="15"/>
      <c r="FM28" s="15"/>
      <c r="FN28" s="15"/>
      <c r="FO28" s="15"/>
      <c r="FP28" s="15"/>
      <c r="FQ28" s="15"/>
      <c r="FR28" s="15"/>
      <c r="FS28" s="15"/>
      <c r="FT28" s="15"/>
      <c r="FU28" s="15"/>
      <c r="FV28" s="15"/>
      <c r="FW28" s="15"/>
      <c r="FX28" s="15"/>
      <c r="FY28" s="15"/>
      <c r="FZ28" s="15"/>
      <c r="GA28" s="15"/>
      <c r="GB28" s="15"/>
      <c r="GC28" s="15"/>
      <c r="GD28" s="15"/>
      <c r="GE28" s="15"/>
      <c r="GF28" s="15"/>
      <c r="GG28" s="15"/>
      <c r="GH28" s="15"/>
      <c r="GI28" s="15"/>
      <c r="GJ28" s="15"/>
      <c r="GK28" s="15"/>
      <c r="GL28" s="15"/>
      <c r="GM28" s="15"/>
      <c r="GN28" s="15"/>
      <c r="GO28" s="15"/>
      <c r="GP28" s="15"/>
      <c r="GQ28" s="15"/>
      <c r="GR28" s="15"/>
      <c r="GS28" s="15"/>
      <c r="GT28" s="15"/>
      <c r="GU28" s="15"/>
      <c r="GV28" s="15"/>
      <c r="GW28" s="15"/>
      <c r="GX28" s="15"/>
      <c r="GY28" s="15"/>
      <c r="GZ28" s="15"/>
      <c r="HA28" s="15"/>
      <c r="HB28" s="15"/>
      <c r="HC28" s="15"/>
      <c r="HD28" s="15"/>
      <c r="HE28" s="15"/>
      <c r="HF28" s="15"/>
      <c r="HG28" s="15"/>
      <c r="HH28" s="15"/>
      <c r="HI28" s="15"/>
      <c r="HJ28" s="15"/>
      <c r="HK28" s="15"/>
      <c r="HL28" s="15"/>
      <c r="HM28" s="15"/>
      <c r="HN28" s="15"/>
      <c r="HO28" s="15"/>
      <c r="HP28" s="15"/>
      <c r="HQ28" s="15"/>
      <c r="HR28" s="15"/>
      <c r="HS28" s="15"/>
      <c r="HT28" s="15"/>
      <c r="HU28" s="15"/>
      <c r="HV28" s="15"/>
    </row>
    <row r="29" spans="1:230" customFormat="1" ht="14.4" customHeight="1">
      <c r="A29" s="42"/>
      <c r="B29" s="45"/>
      <c r="C29" s="45"/>
      <c r="D29" s="45"/>
      <c r="E29" s="45"/>
      <c r="F29" s="45"/>
      <c r="G29" s="15"/>
      <c r="H29" s="15"/>
      <c r="I29" s="83"/>
      <c r="J29" s="83"/>
      <c r="K29" s="83"/>
      <c r="L29" s="80"/>
      <c r="M29" s="48"/>
      <c r="N29" s="48"/>
      <c r="O29" s="96"/>
      <c r="P29" s="45"/>
      <c r="Q29" s="75"/>
      <c r="R29" s="45"/>
      <c r="S29" s="15"/>
      <c r="T29" s="85"/>
      <c r="U29" s="85"/>
      <c r="V29" s="85"/>
      <c r="W29" s="82"/>
      <c r="X29" s="310"/>
      <c r="Y29" s="295"/>
      <c r="Z29" s="114"/>
      <c r="AA29" s="45"/>
      <c r="AB29" s="42"/>
      <c r="AC29" s="15"/>
      <c r="AD29" s="15"/>
      <c r="AE29" s="15"/>
      <c r="AF29" s="15"/>
      <c r="AG29" s="15"/>
      <c r="AH29" s="15"/>
      <c r="AI29" s="15"/>
      <c r="AJ29" s="15"/>
      <c r="AK29" s="15"/>
      <c r="AL29" s="15"/>
      <c r="AM29" s="15"/>
      <c r="AN29" s="15"/>
      <c r="AO29" s="15"/>
      <c r="AP29" s="15"/>
      <c r="AQ29" s="15"/>
      <c r="AR29" s="15"/>
      <c r="AS29" s="15"/>
      <c r="AT29" s="15"/>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c r="BY29" s="15"/>
      <c r="BZ29" s="15"/>
      <c r="CA29" s="15"/>
      <c r="CB29" s="15"/>
      <c r="CC29" s="15"/>
      <c r="CD29" s="15"/>
      <c r="CE29" s="15"/>
      <c r="CF29" s="15"/>
      <c r="CG29" s="15"/>
      <c r="CH29" s="15"/>
      <c r="CI29" s="15"/>
      <c r="CJ29" s="15"/>
      <c r="CK29" s="15"/>
      <c r="CL29" s="15"/>
      <c r="CM29" s="15"/>
      <c r="CN29" s="15"/>
      <c r="CO29" s="15"/>
      <c r="CP29" s="15"/>
      <c r="CQ29" s="15"/>
      <c r="CR29" s="15"/>
      <c r="CS29" s="15"/>
      <c r="CT29" s="15"/>
      <c r="CU29" s="15"/>
      <c r="CV29" s="15"/>
      <c r="CW29" s="15"/>
      <c r="CX29" s="15"/>
      <c r="CY29" s="15"/>
      <c r="CZ29" s="15"/>
      <c r="DA29" s="15"/>
      <c r="DB29" s="15"/>
      <c r="DC29" s="15"/>
      <c r="DD29" s="15"/>
      <c r="DE29" s="15"/>
      <c r="DF29" s="15"/>
      <c r="DG29" s="15"/>
      <c r="DH29" s="15"/>
      <c r="DI29" s="15"/>
      <c r="DJ29" s="15"/>
      <c r="DK29" s="15"/>
      <c r="DL29" s="15"/>
      <c r="DM29" s="15"/>
      <c r="DN29" s="15"/>
      <c r="DO29" s="15"/>
      <c r="DP29" s="15"/>
      <c r="DQ29" s="15"/>
      <c r="DR29" s="15"/>
      <c r="DS29" s="15"/>
      <c r="DT29" s="15"/>
      <c r="DU29" s="15"/>
      <c r="DV29" s="15"/>
      <c r="DW29" s="15"/>
      <c r="DX29" s="15"/>
      <c r="DY29" s="15"/>
      <c r="DZ29" s="15"/>
      <c r="EA29" s="15"/>
      <c r="EB29" s="15"/>
      <c r="EC29" s="15"/>
      <c r="ED29" s="15"/>
      <c r="EE29" s="15"/>
      <c r="EF29" s="15"/>
      <c r="EG29" s="15"/>
      <c r="EH29" s="15"/>
      <c r="EI29" s="15"/>
      <c r="EJ29" s="15"/>
      <c r="EK29" s="15"/>
      <c r="EL29" s="15"/>
      <c r="EM29" s="15"/>
      <c r="EN29" s="15"/>
      <c r="EO29" s="15"/>
      <c r="EP29" s="15"/>
      <c r="EQ29" s="15"/>
      <c r="ER29" s="15"/>
      <c r="ES29" s="15"/>
      <c r="ET29" s="15"/>
      <c r="EU29" s="15"/>
      <c r="EV29" s="15"/>
      <c r="EW29" s="15"/>
      <c r="EX29" s="15"/>
      <c r="EY29" s="15"/>
      <c r="EZ29" s="15"/>
      <c r="FA29" s="15"/>
      <c r="FB29" s="15"/>
      <c r="FC29" s="15"/>
      <c r="FD29" s="15"/>
      <c r="FE29" s="15"/>
      <c r="FF29" s="15"/>
      <c r="FG29" s="15"/>
      <c r="FH29" s="15"/>
      <c r="FI29" s="15"/>
      <c r="FJ29" s="15"/>
      <c r="FK29" s="15"/>
      <c r="FL29" s="15"/>
      <c r="FM29" s="15"/>
      <c r="FN29" s="15"/>
      <c r="FO29" s="15"/>
      <c r="FP29" s="15"/>
      <c r="FQ29" s="15"/>
      <c r="FR29" s="15"/>
      <c r="FS29" s="15"/>
      <c r="FT29" s="15"/>
      <c r="FU29" s="15"/>
      <c r="FV29" s="15"/>
      <c r="FW29" s="15"/>
      <c r="FX29" s="15"/>
      <c r="FY29" s="15"/>
      <c r="FZ29" s="15"/>
      <c r="GA29" s="15"/>
      <c r="GB29" s="15"/>
      <c r="GC29" s="15"/>
      <c r="GD29" s="15"/>
      <c r="GE29" s="15"/>
      <c r="GF29" s="15"/>
      <c r="GG29" s="15"/>
      <c r="GH29" s="15"/>
      <c r="GI29" s="15"/>
      <c r="GJ29" s="15"/>
      <c r="GK29" s="15"/>
      <c r="GL29" s="15"/>
      <c r="GM29" s="15"/>
      <c r="GN29" s="15"/>
      <c r="GO29" s="15"/>
      <c r="GP29" s="15"/>
      <c r="GQ29" s="15"/>
      <c r="GR29" s="15"/>
      <c r="GS29" s="15"/>
      <c r="GT29" s="15"/>
      <c r="GU29" s="15"/>
      <c r="GV29" s="15"/>
      <c r="GW29" s="15"/>
      <c r="GX29" s="15"/>
      <c r="GY29" s="15"/>
      <c r="GZ29" s="15"/>
      <c r="HA29" s="15"/>
      <c r="HB29" s="15"/>
      <c r="HC29" s="15"/>
      <c r="HD29" s="15"/>
      <c r="HE29" s="15"/>
      <c r="HF29" s="15"/>
      <c r="HG29" s="15"/>
      <c r="HH29" s="15"/>
      <c r="HI29" s="15"/>
      <c r="HJ29" s="15"/>
      <c r="HK29" s="15"/>
      <c r="HL29" s="15"/>
      <c r="HM29" s="15"/>
      <c r="HN29" s="15"/>
      <c r="HO29" s="15"/>
      <c r="HP29" s="15"/>
      <c r="HQ29" s="15"/>
      <c r="HR29" s="15"/>
      <c r="HS29" s="15"/>
      <c r="HT29" s="15"/>
      <c r="HU29" s="15"/>
      <c r="HV29" s="15"/>
    </row>
    <row r="30" spans="1:230" customFormat="1" ht="14.4" customHeight="1">
      <c r="A30" s="42"/>
      <c r="B30" s="78"/>
      <c r="C30" s="56"/>
      <c r="D30" s="56"/>
      <c r="E30" s="78"/>
      <c r="F30" s="45"/>
      <c r="G30" s="15"/>
      <c r="H30" s="15"/>
      <c r="I30" s="80" t="s">
        <v>514</v>
      </c>
      <c r="J30" s="80"/>
      <c r="K30" s="80"/>
      <c r="L30" s="80"/>
      <c r="M30" s="166">
        <v>2.58</v>
      </c>
      <c r="N30" s="80"/>
      <c r="O30" s="96" t="s">
        <v>7</v>
      </c>
      <c r="P30" s="45"/>
      <c r="Q30" s="45"/>
      <c r="R30" s="45"/>
      <c r="S30" s="15"/>
      <c r="T30" s="85"/>
      <c r="U30" s="85"/>
      <c r="V30" s="85"/>
      <c r="W30" s="82"/>
      <c r="X30" s="310"/>
      <c r="Y30" s="295"/>
      <c r="Z30" s="114"/>
      <c r="AA30" s="45"/>
      <c r="AB30" s="42"/>
      <c r="AC30" s="15"/>
      <c r="AD30" s="15"/>
      <c r="AE30" s="15"/>
      <c r="AF30" s="15"/>
      <c r="AG30" s="15"/>
      <c r="AH30" s="15"/>
      <c r="AI30" s="15"/>
      <c r="AJ30" s="15"/>
      <c r="AK30" s="15"/>
      <c r="AL30" s="15"/>
      <c r="AM30" s="15"/>
      <c r="AN30" s="15"/>
      <c r="AO30" s="15"/>
      <c r="AP30" s="15"/>
      <c r="AQ30" s="15"/>
      <c r="AR30" s="15"/>
      <c r="AS30" s="15"/>
      <c r="AT30" s="15"/>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c r="BY30" s="15"/>
      <c r="BZ30" s="15"/>
      <c r="CA30" s="15"/>
      <c r="CB30" s="15"/>
      <c r="CC30" s="15"/>
      <c r="CD30" s="15"/>
      <c r="CE30" s="15"/>
      <c r="CF30" s="15"/>
      <c r="CG30" s="15"/>
      <c r="CH30" s="15"/>
      <c r="CI30" s="15"/>
      <c r="CJ30" s="15"/>
      <c r="CK30" s="15"/>
      <c r="CL30" s="15"/>
      <c r="CM30" s="15"/>
      <c r="CN30" s="15"/>
      <c r="CO30" s="15"/>
      <c r="CP30" s="15"/>
      <c r="CQ30" s="15"/>
      <c r="CR30" s="15"/>
      <c r="CS30" s="15"/>
      <c r="CT30" s="15"/>
      <c r="CU30" s="15"/>
      <c r="CV30" s="15"/>
      <c r="CW30" s="15"/>
      <c r="CX30" s="15"/>
      <c r="CY30" s="15"/>
      <c r="CZ30" s="15"/>
      <c r="DA30" s="15"/>
      <c r="DB30" s="15"/>
      <c r="DC30" s="15"/>
      <c r="DD30" s="15"/>
      <c r="DE30" s="15"/>
      <c r="DF30" s="15"/>
      <c r="DG30" s="15"/>
      <c r="DH30" s="15"/>
      <c r="DI30" s="15"/>
      <c r="DJ30" s="15"/>
      <c r="DK30" s="15"/>
      <c r="DL30" s="15"/>
      <c r="DM30" s="15"/>
      <c r="DN30" s="15"/>
      <c r="DO30" s="15"/>
      <c r="DP30" s="15"/>
      <c r="DQ30" s="15"/>
      <c r="DR30" s="15"/>
      <c r="DS30" s="15"/>
      <c r="DT30" s="15"/>
      <c r="DU30" s="15"/>
      <c r="DV30" s="15"/>
      <c r="DW30" s="15"/>
      <c r="DX30" s="15"/>
      <c r="DY30" s="15"/>
      <c r="DZ30" s="15"/>
      <c r="EA30" s="15"/>
      <c r="EB30" s="15"/>
      <c r="EC30" s="15"/>
      <c r="ED30" s="15"/>
      <c r="EE30" s="15"/>
      <c r="EF30" s="15"/>
      <c r="EG30" s="15"/>
      <c r="EH30" s="15"/>
      <c r="EI30" s="15"/>
      <c r="EJ30" s="15"/>
      <c r="EK30" s="15"/>
      <c r="EL30" s="15"/>
      <c r="EM30" s="15"/>
      <c r="EN30" s="15"/>
      <c r="EO30" s="15"/>
      <c r="EP30" s="15"/>
      <c r="EQ30" s="15"/>
      <c r="ER30" s="15"/>
      <c r="ES30" s="15"/>
      <c r="ET30" s="15"/>
      <c r="EU30" s="15"/>
      <c r="EV30" s="15"/>
      <c r="EW30" s="15"/>
      <c r="EX30" s="15"/>
      <c r="EY30" s="15"/>
      <c r="EZ30" s="15"/>
      <c r="FA30" s="15"/>
      <c r="FB30" s="15"/>
      <c r="FC30" s="15"/>
      <c r="FD30" s="15"/>
      <c r="FE30" s="15"/>
      <c r="FF30" s="15"/>
      <c r="FG30" s="15"/>
      <c r="FH30" s="15"/>
      <c r="FI30" s="15"/>
      <c r="FJ30" s="15"/>
      <c r="FK30" s="15"/>
      <c r="FL30" s="15"/>
      <c r="FM30" s="15"/>
      <c r="FN30" s="15"/>
      <c r="FO30" s="15"/>
      <c r="FP30" s="15"/>
      <c r="FQ30" s="15"/>
      <c r="FR30" s="15"/>
      <c r="FS30" s="15"/>
      <c r="FT30" s="15"/>
      <c r="FU30" s="15"/>
      <c r="FV30" s="15"/>
      <c r="FW30" s="15"/>
      <c r="FX30" s="15"/>
      <c r="FY30" s="15"/>
      <c r="FZ30" s="15"/>
      <c r="GA30" s="15"/>
      <c r="GB30" s="15"/>
      <c r="GC30" s="15"/>
      <c r="GD30" s="15"/>
      <c r="GE30" s="15"/>
      <c r="GF30" s="15"/>
      <c r="GG30" s="15"/>
      <c r="GH30" s="15"/>
      <c r="GI30" s="15"/>
      <c r="GJ30" s="15"/>
      <c r="GK30" s="15"/>
      <c r="GL30" s="15"/>
      <c r="GM30" s="15"/>
      <c r="GN30" s="15"/>
      <c r="GO30" s="15"/>
      <c r="GP30" s="15"/>
      <c r="GQ30" s="15"/>
      <c r="GR30" s="15"/>
      <c r="GS30" s="15"/>
      <c r="GT30" s="15"/>
      <c r="GU30" s="15"/>
      <c r="GV30" s="15"/>
      <c r="GW30" s="15"/>
      <c r="GX30" s="15"/>
      <c r="GY30" s="15"/>
      <c r="GZ30" s="15"/>
      <c r="HA30" s="15"/>
      <c r="HB30" s="15"/>
      <c r="HC30" s="15"/>
      <c r="HD30" s="15"/>
      <c r="HE30" s="15"/>
      <c r="HF30" s="15"/>
      <c r="HG30" s="15"/>
      <c r="HH30" s="15"/>
      <c r="HI30" s="15"/>
      <c r="HJ30" s="15"/>
      <c r="HK30" s="15"/>
      <c r="HL30" s="15"/>
      <c r="HM30" s="15"/>
      <c r="HN30" s="15"/>
      <c r="HO30" s="15"/>
      <c r="HP30" s="15"/>
      <c r="HQ30" s="15"/>
      <c r="HR30" s="15"/>
      <c r="HS30" s="15"/>
      <c r="HT30" s="15"/>
      <c r="HU30" s="15"/>
      <c r="HV30" s="15"/>
    </row>
    <row r="31" spans="1:230" customFormat="1">
      <c r="A31" s="42"/>
      <c r="B31" s="45"/>
      <c r="C31" s="94" t="str">
        <f>M24&amp;" [m]"</f>
        <v>3,35 [m]</v>
      </c>
      <c r="D31" s="56"/>
      <c r="E31" s="78"/>
      <c r="F31" s="15"/>
      <c r="G31" s="93" t="str">
        <f>M27&amp;" [m]"</f>
        <v>4,95 [m]</v>
      </c>
      <c r="H31" s="15"/>
      <c r="I31" s="52"/>
      <c r="J31" s="52"/>
      <c r="K31" s="52"/>
      <c r="L31" s="52"/>
      <c r="M31" s="52"/>
      <c r="N31" s="52"/>
      <c r="O31" s="97"/>
      <c r="P31" s="45"/>
      <c r="Q31" s="45"/>
      <c r="R31" s="45"/>
      <c r="S31" s="15"/>
      <c r="T31" s="85"/>
      <c r="U31" s="85"/>
      <c r="V31" s="85"/>
      <c r="W31" s="90"/>
      <c r="X31" s="115"/>
      <c r="Y31" s="96"/>
      <c r="Z31" s="114"/>
      <c r="AA31" s="45"/>
      <c r="AB31" s="42"/>
      <c r="AC31" s="15"/>
      <c r="AD31" s="15"/>
      <c r="AE31" s="15"/>
      <c r="AF31" s="15"/>
      <c r="AG31" s="15"/>
      <c r="AH31" s="15"/>
      <c r="AI31" s="15"/>
      <c r="AJ31" s="15"/>
      <c r="AK31" s="15"/>
      <c r="AL31" s="15"/>
      <c r="AM31" s="15"/>
      <c r="AN31" s="15"/>
      <c r="AO31" s="15"/>
      <c r="AP31" s="15"/>
      <c r="AQ31" s="15"/>
      <c r="AR31" s="15"/>
      <c r="AS31" s="15"/>
      <c r="AT31" s="15"/>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c r="BY31" s="15"/>
      <c r="BZ31" s="15"/>
      <c r="CA31" s="15"/>
      <c r="CB31" s="15"/>
      <c r="CC31" s="15"/>
      <c r="CD31" s="15"/>
      <c r="CE31" s="15"/>
      <c r="CF31" s="15"/>
      <c r="CG31" s="15"/>
      <c r="CH31" s="15"/>
      <c r="CI31" s="15"/>
      <c r="CJ31" s="15"/>
      <c r="CK31" s="15"/>
      <c r="CL31" s="15"/>
      <c r="CM31" s="15"/>
      <c r="CN31" s="15"/>
      <c r="CO31" s="15"/>
      <c r="CP31" s="15"/>
      <c r="CQ31" s="15"/>
      <c r="CR31" s="15"/>
      <c r="CS31" s="15"/>
      <c r="CT31" s="15"/>
      <c r="CU31" s="15"/>
      <c r="CV31" s="15"/>
      <c r="CW31" s="15"/>
      <c r="CX31" s="15"/>
      <c r="CY31" s="15"/>
      <c r="CZ31" s="15"/>
      <c r="DA31" s="15"/>
      <c r="DB31" s="15"/>
      <c r="DC31" s="15"/>
      <c r="DD31" s="15"/>
      <c r="DE31" s="15"/>
      <c r="DF31" s="15"/>
      <c r="DG31" s="15"/>
      <c r="DH31" s="15"/>
      <c r="DI31" s="15"/>
      <c r="DJ31" s="15"/>
      <c r="DK31" s="15"/>
      <c r="DL31" s="15"/>
      <c r="DM31" s="15"/>
      <c r="DN31" s="15"/>
      <c r="DO31" s="15"/>
      <c r="DP31" s="15"/>
      <c r="DQ31" s="15"/>
      <c r="DR31" s="15"/>
      <c r="DS31" s="15"/>
      <c r="DT31" s="15"/>
      <c r="DU31" s="15"/>
      <c r="DV31" s="15"/>
      <c r="DW31" s="15"/>
      <c r="DX31" s="15"/>
      <c r="DY31" s="15"/>
      <c r="DZ31" s="15"/>
      <c r="EA31" s="15"/>
      <c r="EB31" s="15"/>
      <c r="EC31" s="15"/>
      <c r="ED31" s="15"/>
      <c r="EE31" s="15"/>
      <c r="EF31" s="15"/>
      <c r="EG31" s="15"/>
      <c r="EH31" s="15"/>
      <c r="EI31" s="15"/>
      <c r="EJ31" s="15"/>
      <c r="EK31" s="15"/>
      <c r="EL31" s="15"/>
      <c r="EM31" s="15"/>
      <c r="EN31" s="15"/>
      <c r="EO31" s="15"/>
      <c r="EP31" s="15"/>
      <c r="EQ31" s="15"/>
      <c r="ER31" s="15"/>
      <c r="ES31" s="15"/>
      <c r="ET31" s="15"/>
      <c r="EU31" s="15"/>
      <c r="EV31" s="15"/>
      <c r="EW31" s="15"/>
      <c r="EX31" s="15"/>
      <c r="EY31" s="15"/>
      <c r="EZ31" s="15"/>
      <c r="FA31" s="15"/>
      <c r="FB31" s="15"/>
      <c r="FC31" s="15"/>
      <c r="FD31" s="15"/>
      <c r="FE31" s="15"/>
      <c r="FF31" s="15"/>
      <c r="FG31" s="15"/>
      <c r="FH31" s="15"/>
      <c r="FI31" s="15"/>
      <c r="FJ31" s="15"/>
      <c r="FK31" s="15"/>
      <c r="FL31" s="15"/>
      <c r="FM31" s="15"/>
      <c r="FN31" s="15"/>
      <c r="FO31" s="15"/>
      <c r="FP31" s="15"/>
      <c r="FQ31" s="15"/>
      <c r="FR31" s="15"/>
      <c r="FS31" s="15"/>
      <c r="FT31" s="15"/>
      <c r="FU31" s="15"/>
      <c r="FV31" s="15"/>
      <c r="FW31" s="15"/>
      <c r="FX31" s="15"/>
      <c r="FY31" s="15"/>
      <c r="FZ31" s="15"/>
      <c r="GA31" s="15"/>
      <c r="GB31" s="15"/>
      <c r="GC31" s="15"/>
      <c r="GD31" s="15"/>
      <c r="GE31" s="15"/>
      <c r="GF31" s="15"/>
      <c r="GG31" s="15"/>
      <c r="GH31" s="15"/>
      <c r="GI31" s="15"/>
      <c r="GJ31" s="15"/>
      <c r="GK31" s="15"/>
      <c r="GL31" s="15"/>
      <c r="GM31" s="15"/>
      <c r="GN31" s="15"/>
      <c r="GO31" s="15"/>
      <c r="GP31" s="15"/>
      <c r="GQ31" s="15"/>
      <c r="GR31" s="15"/>
      <c r="GS31" s="15"/>
      <c r="GT31" s="15"/>
      <c r="GU31" s="15"/>
      <c r="GV31" s="15"/>
      <c r="GW31" s="15"/>
      <c r="GX31" s="15"/>
      <c r="GY31" s="15"/>
      <c r="GZ31" s="15"/>
      <c r="HA31" s="15"/>
      <c r="HB31" s="15"/>
      <c r="HC31" s="15"/>
      <c r="HD31" s="15"/>
      <c r="HE31" s="15"/>
      <c r="HF31" s="15"/>
      <c r="HG31" s="15"/>
      <c r="HH31" s="15"/>
      <c r="HI31" s="15"/>
      <c r="HJ31" s="15"/>
      <c r="HK31" s="15"/>
      <c r="HL31" s="15"/>
      <c r="HM31" s="15"/>
      <c r="HN31" s="15"/>
      <c r="HO31" s="15"/>
      <c r="HP31" s="15"/>
      <c r="HQ31" s="15"/>
      <c r="HR31" s="15"/>
      <c r="HS31" s="15"/>
      <c r="HT31" s="15"/>
      <c r="HU31" s="15"/>
      <c r="HV31" s="15"/>
    </row>
    <row r="32" spans="1:230" customFormat="1">
      <c r="A32" s="42"/>
      <c r="B32" s="45"/>
      <c r="C32" s="15"/>
      <c r="D32" s="56"/>
      <c r="E32" s="45"/>
      <c r="F32" s="45"/>
      <c r="G32" s="15"/>
      <c r="H32" s="15"/>
      <c r="I32" s="15"/>
      <c r="J32" s="15"/>
      <c r="K32" s="80"/>
      <c r="L32" s="80"/>
      <c r="M32" s="80"/>
      <c r="N32" s="80"/>
      <c r="O32" s="45"/>
      <c r="P32" s="45"/>
      <c r="Q32" s="45"/>
      <c r="R32" s="45"/>
      <c r="S32" s="45"/>
      <c r="T32" s="45"/>
      <c r="U32" s="45"/>
      <c r="V32" s="45"/>
      <c r="W32" s="45"/>
      <c r="X32" s="45"/>
      <c r="Y32" s="45"/>
      <c r="Z32" s="45"/>
      <c r="AA32" s="45"/>
      <c r="AB32" s="42"/>
      <c r="AC32" s="15"/>
      <c r="AD32" s="15"/>
      <c r="AE32" s="15"/>
      <c r="AF32" s="15"/>
      <c r="AG32" s="15"/>
      <c r="AH32" s="15"/>
      <c r="AI32" s="15"/>
      <c r="AJ32" s="15"/>
      <c r="AK32" s="15"/>
      <c r="AL32" s="15"/>
      <c r="AM32" s="15"/>
      <c r="AN32" s="15"/>
      <c r="AO32" s="15"/>
      <c r="AP32" s="15"/>
      <c r="AQ32" s="15"/>
      <c r="AR32" s="15"/>
      <c r="AS32" s="15"/>
      <c r="AT32" s="15"/>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c r="BY32" s="15"/>
      <c r="BZ32" s="15"/>
      <c r="CA32" s="15"/>
      <c r="CB32" s="15"/>
      <c r="CC32" s="15"/>
      <c r="CD32" s="15"/>
      <c r="CE32" s="15"/>
      <c r="CF32" s="15"/>
      <c r="CG32" s="15"/>
      <c r="CH32" s="15"/>
      <c r="CI32" s="15"/>
      <c r="CJ32" s="15"/>
      <c r="CK32" s="15"/>
      <c r="CL32" s="15"/>
      <c r="CM32" s="15"/>
      <c r="CN32" s="15"/>
      <c r="CO32" s="15"/>
      <c r="CP32" s="15"/>
      <c r="CQ32" s="15"/>
      <c r="CR32" s="15"/>
      <c r="CS32" s="15"/>
      <c r="CT32" s="15"/>
      <c r="CU32" s="15"/>
      <c r="CV32" s="15"/>
      <c r="CW32" s="15"/>
      <c r="CX32" s="15"/>
      <c r="CY32" s="15"/>
      <c r="CZ32" s="15"/>
      <c r="DA32" s="15"/>
      <c r="DB32" s="15"/>
      <c r="DC32" s="15"/>
      <c r="DD32" s="15"/>
      <c r="DE32" s="15"/>
      <c r="DF32" s="15"/>
      <c r="DG32" s="15"/>
      <c r="DH32" s="15"/>
      <c r="DI32" s="15"/>
      <c r="DJ32" s="15"/>
      <c r="DK32" s="15"/>
      <c r="DL32" s="15"/>
      <c r="DM32" s="15"/>
      <c r="DN32" s="15"/>
      <c r="DO32" s="15"/>
      <c r="DP32" s="15"/>
      <c r="DQ32" s="15"/>
      <c r="DR32" s="15"/>
      <c r="DS32" s="15"/>
      <c r="DT32" s="15"/>
      <c r="DU32" s="15"/>
      <c r="DV32" s="15"/>
      <c r="DW32" s="15"/>
      <c r="DX32" s="15"/>
      <c r="DY32" s="15"/>
      <c r="DZ32" s="15"/>
      <c r="EA32" s="15"/>
      <c r="EB32" s="15"/>
      <c r="EC32" s="15"/>
      <c r="ED32" s="15"/>
      <c r="EE32" s="15"/>
      <c r="EF32" s="15"/>
      <c r="EG32" s="15"/>
      <c r="EH32" s="15"/>
      <c r="EI32" s="15"/>
      <c r="EJ32" s="15"/>
      <c r="EK32" s="15"/>
      <c r="EL32" s="15"/>
      <c r="EM32" s="15"/>
      <c r="EN32" s="15"/>
      <c r="EO32" s="15"/>
      <c r="EP32" s="15"/>
      <c r="EQ32" s="15"/>
      <c r="ER32" s="15"/>
      <c r="ES32" s="15"/>
      <c r="ET32" s="15"/>
      <c r="EU32" s="15"/>
      <c r="EV32" s="15"/>
      <c r="EW32" s="15"/>
      <c r="EX32" s="15"/>
      <c r="EY32" s="15"/>
      <c r="EZ32" s="15"/>
      <c r="FA32" s="15"/>
      <c r="FB32" s="15"/>
      <c r="FC32" s="15"/>
      <c r="FD32" s="15"/>
      <c r="FE32" s="15"/>
      <c r="FF32" s="15"/>
      <c r="FG32" s="15"/>
      <c r="FH32" s="15"/>
      <c r="FI32" s="15"/>
      <c r="FJ32" s="15"/>
      <c r="FK32" s="15"/>
      <c r="FL32" s="15"/>
      <c r="FM32" s="15"/>
      <c r="FN32" s="15"/>
      <c r="FO32" s="15"/>
      <c r="FP32" s="15"/>
      <c r="FQ32" s="15"/>
      <c r="FR32" s="15"/>
      <c r="FS32" s="15"/>
      <c r="FT32" s="15"/>
      <c r="FU32" s="15"/>
      <c r="FV32" s="15"/>
      <c r="FW32" s="15"/>
      <c r="FX32" s="15"/>
      <c r="FY32" s="15"/>
      <c r="FZ32" s="15"/>
      <c r="GA32" s="15"/>
      <c r="GB32" s="15"/>
      <c r="GC32" s="15"/>
      <c r="GD32" s="15"/>
      <c r="GE32" s="15"/>
      <c r="GF32" s="15"/>
      <c r="GG32" s="15"/>
      <c r="GH32" s="15"/>
      <c r="GI32" s="15"/>
      <c r="GJ32" s="15"/>
      <c r="GK32" s="15"/>
      <c r="GL32" s="15"/>
      <c r="GM32" s="15"/>
      <c r="GN32" s="15"/>
      <c r="GO32" s="15"/>
      <c r="GP32" s="15"/>
      <c r="GQ32" s="15"/>
      <c r="GR32" s="15"/>
      <c r="GS32" s="15"/>
      <c r="GT32" s="15"/>
      <c r="GU32" s="15"/>
      <c r="GV32" s="15"/>
      <c r="GW32" s="15"/>
      <c r="GX32" s="15"/>
      <c r="GY32" s="15"/>
      <c r="GZ32" s="15"/>
      <c r="HA32" s="15"/>
      <c r="HB32" s="15"/>
      <c r="HC32" s="15"/>
      <c r="HD32" s="15"/>
      <c r="HE32" s="15"/>
      <c r="HF32" s="15"/>
      <c r="HG32" s="15"/>
      <c r="HH32" s="15"/>
      <c r="HI32" s="15"/>
      <c r="HJ32" s="15"/>
      <c r="HK32" s="15"/>
      <c r="HL32" s="15"/>
      <c r="HM32" s="15"/>
      <c r="HN32" s="15"/>
      <c r="HO32" s="15"/>
      <c r="HP32" s="15"/>
      <c r="HQ32" s="15"/>
      <c r="HR32" s="15"/>
      <c r="HS32" s="15"/>
      <c r="HT32" s="15"/>
      <c r="HU32" s="15"/>
      <c r="HV32" s="15"/>
    </row>
    <row r="33" spans="1:230" customFormat="1">
      <c r="A33" s="42"/>
      <c r="B33" s="45"/>
      <c r="C33" s="56"/>
      <c r="D33" s="56"/>
      <c r="E33" s="45"/>
      <c r="F33" s="45"/>
      <c r="G33" s="15"/>
      <c r="H33" s="15"/>
      <c r="I33" s="15"/>
      <c r="J33" s="15"/>
      <c r="K33" s="80"/>
      <c r="L33" s="80"/>
      <c r="M33" s="80"/>
      <c r="N33" s="80"/>
      <c r="O33" s="45"/>
      <c r="P33" s="45"/>
      <c r="Q33" s="45"/>
      <c r="R33" s="45"/>
      <c r="S33" s="45"/>
      <c r="T33" s="45"/>
      <c r="U33" s="45"/>
      <c r="V33" s="45"/>
      <c r="W33" s="45"/>
      <c r="X33" s="45"/>
      <c r="Y33" s="45"/>
      <c r="Z33" s="45"/>
      <c r="AA33" s="45"/>
      <c r="AB33" s="42"/>
      <c r="AC33" s="15"/>
      <c r="AD33" s="15"/>
      <c r="AE33" s="15"/>
      <c r="AF33" s="15"/>
      <c r="AG33" s="15"/>
      <c r="AH33" s="15"/>
      <c r="AI33" s="15"/>
      <c r="AJ33" s="15"/>
      <c r="AK33" s="15"/>
      <c r="AL33" s="15"/>
      <c r="AM33" s="15"/>
      <c r="AN33" s="15"/>
      <c r="AO33" s="15"/>
      <c r="AP33" s="15"/>
      <c r="AQ33" s="15"/>
      <c r="AR33" s="15"/>
      <c r="AS33" s="15"/>
      <c r="AT33" s="15"/>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c r="BY33" s="15"/>
      <c r="BZ33" s="15"/>
      <c r="CA33" s="15"/>
      <c r="CB33" s="15"/>
      <c r="CC33" s="15"/>
      <c r="CD33" s="15"/>
      <c r="CE33" s="15"/>
      <c r="CF33" s="15"/>
      <c r="CG33" s="15"/>
      <c r="CH33" s="15"/>
      <c r="CI33" s="15"/>
      <c r="CJ33" s="15"/>
      <c r="CK33" s="15"/>
      <c r="CL33" s="15"/>
      <c r="CM33" s="15"/>
      <c r="CN33" s="15"/>
      <c r="CO33" s="15"/>
      <c r="CP33" s="15"/>
      <c r="CQ33" s="15"/>
      <c r="CR33" s="15"/>
      <c r="CS33" s="15"/>
      <c r="CT33" s="15"/>
      <c r="CU33" s="15"/>
      <c r="CV33" s="15"/>
      <c r="CW33" s="15"/>
      <c r="CX33" s="15"/>
      <c r="CY33" s="15"/>
      <c r="CZ33" s="15"/>
      <c r="DA33" s="15"/>
      <c r="DB33" s="15"/>
      <c r="DC33" s="15"/>
      <c r="DD33" s="15"/>
      <c r="DE33" s="15"/>
      <c r="DF33" s="15"/>
      <c r="DG33" s="15"/>
      <c r="DH33" s="15"/>
      <c r="DI33" s="15"/>
      <c r="DJ33" s="15"/>
      <c r="DK33" s="15"/>
      <c r="DL33" s="15"/>
      <c r="DM33" s="15"/>
      <c r="DN33" s="15"/>
      <c r="DO33" s="15"/>
      <c r="DP33" s="15"/>
      <c r="DQ33" s="15"/>
      <c r="DR33" s="15"/>
      <c r="DS33" s="15"/>
      <c r="DT33" s="15"/>
      <c r="DU33" s="15"/>
      <c r="DV33" s="15"/>
      <c r="DW33" s="15"/>
      <c r="DX33" s="15"/>
      <c r="DY33" s="15"/>
      <c r="DZ33" s="15"/>
      <c r="EA33" s="15"/>
      <c r="EB33" s="15"/>
      <c r="EC33" s="15"/>
      <c r="ED33" s="15"/>
      <c r="EE33" s="15"/>
      <c r="EF33" s="15"/>
      <c r="EG33" s="15"/>
      <c r="EH33" s="15"/>
      <c r="EI33" s="15"/>
      <c r="EJ33" s="15"/>
      <c r="EK33" s="15"/>
      <c r="EL33" s="15"/>
      <c r="EM33" s="15"/>
      <c r="EN33" s="15"/>
      <c r="EO33" s="15"/>
      <c r="EP33" s="15"/>
      <c r="EQ33" s="15"/>
      <c r="ER33" s="15"/>
      <c r="ES33" s="15"/>
      <c r="ET33" s="15"/>
      <c r="EU33" s="15"/>
      <c r="EV33" s="15"/>
      <c r="EW33" s="15"/>
      <c r="EX33" s="15"/>
      <c r="EY33" s="15"/>
      <c r="EZ33" s="15"/>
      <c r="FA33" s="15"/>
      <c r="FB33" s="15"/>
      <c r="FC33" s="15"/>
      <c r="FD33" s="15"/>
      <c r="FE33" s="15"/>
      <c r="FF33" s="15"/>
      <c r="FG33" s="15"/>
      <c r="FH33" s="15"/>
      <c r="FI33" s="15"/>
      <c r="FJ33" s="15"/>
      <c r="FK33" s="15"/>
      <c r="FL33" s="15"/>
      <c r="FM33" s="15"/>
      <c r="FN33" s="15"/>
      <c r="FO33" s="15"/>
      <c r="FP33" s="15"/>
      <c r="FQ33" s="15"/>
      <c r="FR33" s="15"/>
      <c r="FS33" s="15"/>
      <c r="FT33" s="15"/>
      <c r="FU33" s="15"/>
      <c r="FV33" s="15"/>
      <c r="FW33" s="15"/>
      <c r="FX33" s="15"/>
      <c r="FY33" s="15"/>
      <c r="FZ33" s="15"/>
      <c r="GA33" s="15"/>
      <c r="GB33" s="15"/>
      <c r="GC33" s="15"/>
      <c r="GD33" s="15"/>
      <c r="GE33" s="15"/>
      <c r="GF33" s="15"/>
      <c r="GG33" s="15"/>
      <c r="GH33" s="15"/>
      <c r="GI33" s="15"/>
      <c r="GJ33" s="15"/>
      <c r="GK33" s="15"/>
      <c r="GL33" s="15"/>
      <c r="GM33" s="15"/>
      <c r="GN33" s="15"/>
      <c r="GO33" s="15"/>
      <c r="GP33" s="15"/>
      <c r="GQ33" s="15"/>
      <c r="GR33" s="15"/>
      <c r="GS33" s="15"/>
      <c r="GT33" s="15"/>
      <c r="GU33" s="15"/>
      <c r="GV33" s="15"/>
      <c r="GW33" s="15"/>
      <c r="GX33" s="15"/>
      <c r="GY33" s="15"/>
      <c r="GZ33" s="15"/>
      <c r="HA33" s="15"/>
      <c r="HB33" s="15"/>
      <c r="HC33" s="15"/>
      <c r="HD33" s="15"/>
      <c r="HE33" s="15"/>
      <c r="HF33" s="15"/>
      <c r="HG33" s="15"/>
      <c r="HH33" s="15"/>
      <c r="HI33" s="15"/>
      <c r="HJ33" s="15"/>
      <c r="HK33" s="15"/>
      <c r="HL33" s="15"/>
      <c r="HM33" s="15"/>
      <c r="HN33" s="15"/>
      <c r="HO33" s="15"/>
      <c r="HP33" s="15"/>
      <c r="HQ33" s="15"/>
      <c r="HR33" s="15"/>
      <c r="HS33" s="15"/>
      <c r="HT33" s="15"/>
      <c r="HU33" s="15"/>
      <c r="HV33" s="15"/>
    </row>
    <row r="34" spans="1:230" customFormat="1">
      <c r="A34" s="42"/>
      <c r="B34" s="45"/>
      <c r="C34" s="56"/>
      <c r="D34" s="56"/>
      <c r="E34" s="45"/>
      <c r="F34" s="45"/>
      <c r="G34" s="15"/>
      <c r="H34" s="15"/>
      <c r="I34" s="15"/>
      <c r="J34" s="15"/>
      <c r="K34" s="80"/>
      <c r="L34" s="80"/>
      <c r="M34" s="80"/>
      <c r="N34" s="80"/>
      <c r="O34" s="45"/>
      <c r="P34" s="45"/>
      <c r="Q34" s="45"/>
      <c r="R34" s="45"/>
      <c r="S34" s="45"/>
      <c r="T34" s="45"/>
      <c r="U34" s="45"/>
      <c r="V34" s="45"/>
      <c r="W34" s="45"/>
      <c r="X34" s="45"/>
      <c r="Y34" s="45"/>
      <c r="Z34" s="45"/>
      <c r="AA34" s="45"/>
      <c r="AB34" s="42"/>
      <c r="AC34" s="15"/>
      <c r="AD34" s="15"/>
      <c r="AE34" s="15"/>
      <c r="AF34" s="15"/>
      <c r="AG34" s="15"/>
      <c r="AH34" s="15"/>
      <c r="AI34" s="15"/>
      <c r="AJ34" s="15"/>
      <c r="AK34" s="15"/>
      <c r="AL34" s="15"/>
      <c r="AM34" s="15"/>
      <c r="AN34" s="15"/>
      <c r="AO34" s="15"/>
      <c r="AP34" s="15"/>
      <c r="AQ34" s="15"/>
      <c r="AR34" s="15"/>
      <c r="AS34" s="15"/>
      <c r="AT34" s="15"/>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c r="BY34" s="15"/>
      <c r="BZ34" s="15"/>
      <c r="CA34" s="15"/>
      <c r="CB34" s="15"/>
      <c r="CC34" s="15"/>
      <c r="CD34" s="15"/>
      <c r="CE34" s="15"/>
      <c r="CF34" s="15"/>
      <c r="CG34" s="15"/>
      <c r="CH34" s="15"/>
      <c r="CI34" s="15"/>
      <c r="CJ34" s="15"/>
      <c r="CK34" s="15"/>
      <c r="CL34" s="15"/>
      <c r="CM34" s="15"/>
      <c r="CN34" s="15"/>
      <c r="CO34" s="15"/>
      <c r="CP34" s="15"/>
      <c r="CQ34" s="15"/>
      <c r="CR34" s="15"/>
      <c r="CS34" s="15"/>
      <c r="CT34" s="15"/>
      <c r="CU34" s="15"/>
      <c r="CV34" s="15"/>
      <c r="CW34" s="15"/>
      <c r="CX34" s="15"/>
      <c r="CY34" s="15"/>
      <c r="CZ34" s="15"/>
      <c r="DA34" s="15"/>
      <c r="DB34" s="15"/>
      <c r="DC34" s="15"/>
      <c r="DD34" s="15"/>
      <c r="DE34" s="15"/>
      <c r="DF34" s="15"/>
      <c r="DG34" s="15"/>
      <c r="DH34" s="15"/>
      <c r="DI34" s="15"/>
      <c r="DJ34" s="15"/>
      <c r="DK34" s="15"/>
      <c r="DL34" s="15"/>
      <c r="DM34" s="15"/>
      <c r="DN34" s="15"/>
      <c r="DO34" s="15"/>
      <c r="DP34" s="15"/>
      <c r="DQ34" s="15"/>
      <c r="DR34" s="15"/>
      <c r="DS34" s="15"/>
      <c r="DT34" s="15"/>
      <c r="DU34" s="15"/>
      <c r="DV34" s="15"/>
      <c r="DW34" s="15"/>
      <c r="DX34" s="15"/>
      <c r="DY34" s="15"/>
      <c r="DZ34" s="15"/>
      <c r="EA34" s="15"/>
      <c r="EB34" s="15"/>
      <c r="EC34" s="15"/>
      <c r="ED34" s="15"/>
      <c r="EE34" s="15"/>
      <c r="EF34" s="15"/>
      <c r="EG34" s="15"/>
      <c r="EH34" s="15"/>
      <c r="EI34" s="15"/>
      <c r="EJ34" s="15"/>
      <c r="EK34" s="15"/>
      <c r="EL34" s="15"/>
      <c r="EM34" s="15"/>
      <c r="EN34" s="15"/>
      <c r="EO34" s="15"/>
      <c r="EP34" s="15"/>
      <c r="EQ34" s="15"/>
      <c r="ER34" s="15"/>
      <c r="ES34" s="15"/>
      <c r="ET34" s="15"/>
      <c r="EU34" s="15"/>
      <c r="EV34" s="15"/>
      <c r="EW34" s="15"/>
      <c r="EX34" s="15"/>
      <c r="EY34" s="15"/>
      <c r="EZ34" s="15"/>
      <c r="FA34" s="15"/>
      <c r="FB34" s="15"/>
      <c r="FC34" s="15"/>
      <c r="FD34" s="15"/>
      <c r="FE34" s="15"/>
      <c r="FF34" s="15"/>
      <c r="FG34" s="15"/>
      <c r="FH34" s="15"/>
      <c r="FI34" s="15"/>
      <c r="FJ34" s="15"/>
      <c r="FK34" s="15"/>
      <c r="FL34" s="15"/>
      <c r="FM34" s="15"/>
      <c r="FN34" s="15"/>
      <c r="FO34" s="15"/>
      <c r="FP34" s="15"/>
      <c r="FQ34" s="15"/>
      <c r="FR34" s="15"/>
      <c r="FS34" s="15"/>
      <c r="FT34" s="15"/>
      <c r="FU34" s="15"/>
      <c r="FV34" s="15"/>
      <c r="FW34" s="15"/>
      <c r="FX34" s="15"/>
      <c r="FY34" s="15"/>
      <c r="FZ34" s="15"/>
      <c r="GA34" s="15"/>
      <c r="GB34" s="15"/>
      <c r="GC34" s="15"/>
      <c r="GD34" s="15"/>
      <c r="GE34" s="15"/>
      <c r="GF34" s="15"/>
      <c r="GG34" s="15"/>
      <c r="GH34" s="15"/>
      <c r="GI34" s="15"/>
      <c r="GJ34" s="15"/>
      <c r="GK34" s="15"/>
      <c r="GL34" s="15"/>
      <c r="GM34" s="15"/>
      <c r="GN34" s="15"/>
      <c r="GO34" s="15"/>
      <c r="GP34" s="15"/>
      <c r="GQ34" s="15"/>
      <c r="GR34" s="15"/>
      <c r="GS34" s="15"/>
      <c r="GT34" s="15"/>
      <c r="GU34" s="15"/>
      <c r="GV34" s="15"/>
      <c r="GW34" s="15"/>
      <c r="GX34" s="15"/>
      <c r="GY34" s="15"/>
      <c r="GZ34" s="15"/>
      <c r="HA34" s="15"/>
      <c r="HB34" s="15"/>
      <c r="HC34" s="15"/>
      <c r="HD34" s="15"/>
      <c r="HE34" s="15"/>
      <c r="HF34" s="15"/>
      <c r="HG34" s="15"/>
      <c r="HH34" s="15"/>
      <c r="HI34" s="15"/>
      <c r="HJ34" s="15"/>
      <c r="HK34" s="15"/>
      <c r="HL34" s="15"/>
      <c r="HM34" s="15"/>
      <c r="HN34" s="15"/>
      <c r="HO34" s="15"/>
      <c r="HP34" s="15"/>
      <c r="HQ34" s="15"/>
      <c r="HR34" s="15"/>
      <c r="HS34" s="15"/>
      <c r="HT34" s="15"/>
      <c r="HU34" s="15"/>
      <c r="HV34" s="15"/>
    </row>
    <row r="35" spans="1:230" customFormat="1">
      <c r="A35" s="42"/>
      <c r="B35" s="47"/>
      <c r="C35" s="47"/>
      <c r="D35" s="47"/>
      <c r="E35" s="47"/>
      <c r="F35" s="47"/>
      <c r="G35" s="47"/>
      <c r="H35" s="47"/>
      <c r="I35" s="47"/>
      <c r="J35" s="47"/>
      <c r="K35" s="47"/>
      <c r="L35" s="47"/>
      <c r="M35" s="47"/>
      <c r="N35" s="47"/>
      <c r="O35" s="47"/>
      <c r="P35" s="47"/>
      <c r="Q35" s="47"/>
      <c r="R35" s="47"/>
      <c r="S35" s="47"/>
      <c r="T35" s="47"/>
      <c r="U35" s="47"/>
      <c r="V35" s="47"/>
      <c r="W35" s="47"/>
      <c r="X35" s="47"/>
      <c r="Y35" s="47"/>
      <c r="Z35" s="47"/>
      <c r="AA35" s="47"/>
      <c r="AB35" s="42"/>
      <c r="AC35" s="15"/>
      <c r="AD35" s="15"/>
      <c r="AE35" s="15"/>
      <c r="AF35" s="15"/>
      <c r="AG35" s="15"/>
      <c r="AH35" s="15"/>
      <c r="AI35" s="15"/>
      <c r="AJ35" s="15"/>
      <c r="AK35" s="15"/>
      <c r="AL35" s="15"/>
      <c r="AM35" s="15"/>
      <c r="AN35" s="15"/>
      <c r="AO35" s="15"/>
      <c r="AP35" s="15"/>
      <c r="AQ35" s="15"/>
      <c r="AR35" s="15"/>
      <c r="AS35" s="15"/>
      <c r="AT35" s="15"/>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c r="BY35" s="15"/>
      <c r="BZ35" s="15"/>
      <c r="CA35" s="15"/>
      <c r="CB35" s="15"/>
      <c r="CC35" s="15"/>
      <c r="CD35" s="15"/>
      <c r="CE35" s="15"/>
      <c r="CF35" s="15"/>
      <c r="CG35" s="15"/>
      <c r="CH35" s="15"/>
      <c r="CI35" s="15"/>
      <c r="CJ35" s="15"/>
      <c r="CK35" s="15"/>
      <c r="CL35" s="15"/>
      <c r="CM35" s="15"/>
      <c r="CN35" s="15"/>
      <c r="CO35" s="15"/>
      <c r="CP35" s="15"/>
      <c r="CQ35" s="15"/>
      <c r="CR35" s="15"/>
      <c r="CS35" s="15"/>
      <c r="CT35" s="15"/>
      <c r="CU35" s="15"/>
      <c r="CV35" s="15"/>
      <c r="CW35" s="15"/>
      <c r="CX35" s="15"/>
      <c r="CY35" s="15"/>
      <c r="CZ35" s="15"/>
      <c r="DA35" s="15"/>
      <c r="DB35" s="15"/>
      <c r="DC35" s="15"/>
      <c r="DD35" s="15"/>
      <c r="DE35" s="15"/>
      <c r="DF35" s="15"/>
      <c r="DG35" s="15"/>
      <c r="DH35" s="15"/>
      <c r="DI35" s="15"/>
      <c r="DJ35" s="15"/>
      <c r="DK35" s="15"/>
      <c r="DL35" s="15"/>
      <c r="DM35" s="15"/>
      <c r="DN35" s="15"/>
      <c r="DO35" s="15"/>
      <c r="DP35" s="15"/>
      <c r="DQ35" s="15"/>
      <c r="DR35" s="15"/>
      <c r="DS35" s="15"/>
      <c r="DT35" s="15"/>
      <c r="DU35" s="15"/>
      <c r="DV35" s="15"/>
      <c r="DW35" s="15"/>
      <c r="DX35" s="15"/>
      <c r="DY35" s="15"/>
      <c r="DZ35" s="15"/>
      <c r="EA35" s="15"/>
      <c r="EB35" s="15"/>
      <c r="EC35" s="15"/>
      <c r="ED35" s="15"/>
      <c r="EE35" s="15"/>
      <c r="EF35" s="15"/>
      <c r="EG35" s="15"/>
      <c r="EH35" s="15"/>
      <c r="EI35" s="15"/>
      <c r="EJ35" s="15"/>
      <c r="EK35" s="15"/>
      <c r="EL35" s="15"/>
      <c r="EM35" s="15"/>
      <c r="EN35" s="15"/>
      <c r="EO35" s="15"/>
      <c r="EP35" s="15"/>
      <c r="EQ35" s="15"/>
      <c r="ER35" s="15"/>
      <c r="ES35" s="15"/>
      <c r="ET35" s="15"/>
      <c r="EU35" s="15"/>
      <c r="EV35" s="15"/>
      <c r="EW35" s="15"/>
      <c r="EX35" s="15"/>
      <c r="EY35" s="15"/>
      <c r="EZ35" s="15"/>
      <c r="FA35" s="15"/>
      <c r="FB35" s="15"/>
      <c r="FC35" s="15"/>
      <c r="FD35" s="15"/>
      <c r="FE35" s="15"/>
      <c r="FF35" s="15"/>
      <c r="FG35" s="15"/>
      <c r="FH35" s="15"/>
      <c r="FI35" s="15"/>
      <c r="FJ35" s="15"/>
      <c r="FK35" s="15"/>
      <c r="FL35" s="15"/>
      <c r="FM35" s="15"/>
      <c r="FN35" s="15"/>
      <c r="FO35" s="15"/>
      <c r="FP35" s="15"/>
      <c r="FQ35" s="15"/>
      <c r="FR35" s="15"/>
      <c r="FS35" s="15"/>
      <c r="FT35" s="15"/>
      <c r="FU35" s="15"/>
      <c r="FV35" s="15"/>
      <c r="FW35" s="15"/>
      <c r="FX35" s="15"/>
      <c r="FY35" s="15"/>
      <c r="FZ35" s="15"/>
      <c r="GA35" s="15"/>
      <c r="GB35" s="15"/>
      <c r="GC35" s="15"/>
      <c r="GD35" s="15"/>
      <c r="GE35" s="15"/>
      <c r="GF35" s="15"/>
      <c r="GG35" s="15"/>
      <c r="GH35" s="15"/>
      <c r="GI35" s="15"/>
      <c r="GJ35" s="15"/>
      <c r="GK35" s="15"/>
      <c r="GL35" s="15"/>
      <c r="GM35" s="15"/>
      <c r="GN35" s="15"/>
      <c r="GO35" s="15"/>
      <c r="GP35" s="15"/>
      <c r="GQ35" s="15"/>
      <c r="GR35" s="15"/>
      <c r="GS35" s="15"/>
      <c r="GT35" s="15"/>
      <c r="GU35" s="15"/>
      <c r="GV35" s="15"/>
      <c r="GW35" s="15"/>
      <c r="GX35" s="15"/>
      <c r="GY35" s="15"/>
      <c r="GZ35" s="15"/>
      <c r="HA35" s="15"/>
      <c r="HB35" s="15"/>
      <c r="HC35" s="15"/>
      <c r="HD35" s="15"/>
      <c r="HE35" s="15"/>
      <c r="HF35" s="15"/>
      <c r="HG35" s="15"/>
      <c r="HH35" s="15"/>
      <c r="HI35" s="15"/>
      <c r="HJ35" s="15"/>
      <c r="HK35" s="15"/>
      <c r="HL35" s="15"/>
      <c r="HM35" s="15"/>
      <c r="HN35" s="15"/>
      <c r="HO35" s="15"/>
      <c r="HP35" s="15"/>
      <c r="HQ35" s="15"/>
      <c r="HR35" s="15"/>
      <c r="HS35" s="15"/>
      <c r="HT35" s="15"/>
      <c r="HU35" s="15"/>
      <c r="HV35" s="15"/>
    </row>
    <row r="36" spans="1:230" customFormat="1" ht="21">
      <c r="A36" s="42"/>
      <c r="B36" s="47"/>
      <c r="C36" s="53" t="s">
        <v>535</v>
      </c>
      <c r="D36" s="47"/>
      <c r="E36" s="47"/>
      <c r="F36" s="47"/>
      <c r="G36" s="47"/>
      <c r="H36" s="47"/>
      <c r="I36" s="47"/>
      <c r="J36" s="47"/>
      <c r="K36" s="47"/>
      <c r="L36" s="47"/>
      <c r="M36" s="47"/>
      <c r="N36" s="47"/>
      <c r="O36" s="47"/>
      <c r="P36" s="47"/>
      <c r="Q36" s="47"/>
      <c r="R36" s="47"/>
      <c r="S36" s="47"/>
      <c r="T36" s="47"/>
      <c r="U36" s="47"/>
      <c r="V36" s="47"/>
      <c r="W36" s="47"/>
      <c r="X36" s="47"/>
      <c r="Y36" s="47"/>
      <c r="Z36" s="47"/>
      <c r="AA36" s="47"/>
      <c r="AB36" s="42"/>
      <c r="AC36" s="15"/>
      <c r="AD36" s="15"/>
      <c r="AE36" s="15"/>
      <c r="AF36" s="15"/>
      <c r="AG36" s="15"/>
      <c r="AH36" s="15"/>
      <c r="AI36" s="15"/>
      <c r="AJ36" s="15"/>
      <c r="AK36" s="15"/>
      <c r="AL36" s="15"/>
      <c r="AM36" s="15"/>
      <c r="AN36" s="15"/>
      <c r="AO36" s="15"/>
      <c r="AP36" s="15"/>
      <c r="AQ36" s="15"/>
      <c r="AR36" s="15"/>
      <c r="AS36" s="15"/>
      <c r="AT36" s="15"/>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c r="BY36" s="15"/>
      <c r="BZ36" s="15"/>
      <c r="CA36" s="15"/>
      <c r="CB36" s="15"/>
      <c r="CC36" s="15"/>
      <c r="CD36" s="15"/>
      <c r="CE36" s="15"/>
      <c r="CF36" s="15"/>
      <c r="CG36" s="15"/>
      <c r="CH36" s="15"/>
      <c r="CI36" s="15"/>
      <c r="CJ36" s="15"/>
      <c r="CK36" s="15"/>
      <c r="CL36" s="15"/>
      <c r="CM36" s="15"/>
      <c r="CN36" s="15"/>
      <c r="CO36" s="15"/>
      <c r="CP36" s="15"/>
      <c r="CQ36" s="15"/>
      <c r="CR36" s="15"/>
      <c r="CS36" s="15"/>
      <c r="CT36" s="15"/>
      <c r="CU36" s="15"/>
      <c r="CV36" s="15"/>
      <c r="CW36" s="15"/>
      <c r="CX36" s="15"/>
      <c r="CY36" s="15"/>
      <c r="CZ36" s="15"/>
      <c r="DA36" s="15"/>
      <c r="DB36" s="15"/>
      <c r="DC36" s="15"/>
      <c r="DD36" s="15"/>
      <c r="DE36" s="15"/>
      <c r="DF36" s="15"/>
      <c r="DG36" s="15"/>
      <c r="DH36" s="15"/>
      <c r="DI36" s="15"/>
      <c r="DJ36" s="15"/>
      <c r="DK36" s="15"/>
      <c r="DL36" s="15"/>
      <c r="DM36" s="15"/>
      <c r="DN36" s="15"/>
      <c r="DO36" s="15"/>
      <c r="DP36" s="15"/>
      <c r="DQ36" s="15"/>
      <c r="DR36" s="15"/>
      <c r="DS36" s="15"/>
      <c r="DT36" s="15"/>
      <c r="DU36" s="15"/>
      <c r="DV36" s="15"/>
      <c r="DW36" s="15"/>
      <c r="DX36" s="15"/>
      <c r="DY36" s="15"/>
      <c r="DZ36" s="15"/>
      <c r="EA36" s="15"/>
      <c r="EB36" s="15"/>
      <c r="EC36" s="15"/>
      <c r="ED36" s="15"/>
      <c r="EE36" s="15"/>
      <c r="EF36" s="15"/>
      <c r="EG36" s="15"/>
      <c r="EH36" s="15"/>
      <c r="EI36" s="15"/>
      <c r="EJ36" s="15"/>
      <c r="EK36" s="15"/>
      <c r="EL36" s="15"/>
      <c r="EM36" s="15"/>
      <c r="EN36" s="15"/>
      <c r="EO36" s="15"/>
      <c r="EP36" s="15"/>
      <c r="EQ36" s="15"/>
      <c r="ER36" s="15"/>
      <c r="ES36" s="15"/>
      <c r="ET36" s="15"/>
      <c r="EU36" s="15"/>
      <c r="EV36" s="15"/>
      <c r="EW36" s="15"/>
      <c r="EX36" s="15"/>
      <c r="EY36" s="15"/>
      <c r="EZ36" s="15"/>
      <c r="FA36" s="15"/>
      <c r="FB36" s="15"/>
      <c r="FC36" s="15"/>
      <c r="FD36" s="15"/>
      <c r="FE36" s="15"/>
      <c r="FF36" s="15"/>
      <c r="FG36" s="15"/>
      <c r="FH36" s="15"/>
      <c r="FI36" s="15"/>
      <c r="FJ36" s="15"/>
      <c r="FK36" s="15"/>
      <c r="FL36" s="15"/>
      <c r="FM36" s="15"/>
      <c r="FN36" s="15"/>
      <c r="FO36" s="15"/>
      <c r="FP36" s="15"/>
      <c r="FQ36" s="15"/>
      <c r="FR36" s="15"/>
      <c r="FS36" s="15"/>
      <c r="FT36" s="15"/>
      <c r="FU36" s="15"/>
      <c r="FV36" s="15"/>
      <c r="FW36" s="15"/>
      <c r="FX36" s="15"/>
      <c r="FY36" s="15"/>
      <c r="FZ36" s="15"/>
      <c r="GA36" s="15"/>
      <c r="GB36" s="15"/>
      <c r="GC36" s="15"/>
      <c r="GD36" s="15"/>
      <c r="GE36" s="15"/>
      <c r="GF36" s="15"/>
      <c r="GG36" s="15"/>
      <c r="GH36" s="15"/>
      <c r="GI36" s="15"/>
      <c r="GJ36" s="15"/>
      <c r="GK36" s="15"/>
      <c r="GL36" s="15"/>
      <c r="GM36" s="15"/>
      <c r="GN36" s="15"/>
      <c r="GO36" s="15"/>
      <c r="GP36" s="15"/>
      <c r="GQ36" s="15"/>
      <c r="GR36" s="15"/>
      <c r="GS36" s="15"/>
      <c r="GT36" s="15"/>
      <c r="GU36" s="15"/>
      <c r="GV36" s="15"/>
      <c r="GW36" s="15"/>
      <c r="GX36" s="15"/>
      <c r="GY36" s="15"/>
      <c r="GZ36" s="15"/>
      <c r="HA36" s="15"/>
      <c r="HB36" s="15"/>
      <c r="HC36" s="15"/>
      <c r="HD36" s="15"/>
      <c r="HE36" s="15"/>
      <c r="HF36" s="15"/>
      <c r="HG36" s="15"/>
      <c r="HH36" s="15"/>
      <c r="HI36" s="15"/>
      <c r="HJ36" s="15"/>
      <c r="HK36" s="15"/>
      <c r="HL36" s="15"/>
      <c r="HM36" s="15"/>
      <c r="HN36" s="15"/>
      <c r="HO36" s="15"/>
      <c r="HP36" s="15"/>
      <c r="HQ36" s="15"/>
      <c r="HR36" s="15"/>
      <c r="HS36" s="15"/>
      <c r="HT36" s="15"/>
      <c r="HU36" s="15"/>
      <c r="HV36" s="15"/>
    </row>
    <row r="37" spans="1:230" customFormat="1">
      <c r="A37" s="42"/>
      <c r="B37" s="47"/>
      <c r="C37" s="47"/>
      <c r="D37" s="47"/>
      <c r="E37" s="47"/>
      <c r="F37" s="47"/>
      <c r="G37" s="47"/>
      <c r="H37" s="47"/>
      <c r="I37" s="47"/>
      <c r="J37" s="47"/>
      <c r="K37" s="47"/>
      <c r="L37" s="47"/>
      <c r="M37" s="47"/>
      <c r="N37" s="47"/>
      <c r="O37" s="47"/>
      <c r="P37" s="47"/>
      <c r="Q37" s="47"/>
      <c r="R37" s="47"/>
      <c r="S37" s="47"/>
      <c r="T37" s="47"/>
      <c r="U37" s="47"/>
      <c r="V37" s="47"/>
      <c r="W37" s="47"/>
      <c r="X37" s="47"/>
      <c r="Y37" s="47"/>
      <c r="Z37" s="47"/>
      <c r="AA37" s="47"/>
      <c r="AB37" s="42"/>
      <c r="AC37" s="15"/>
      <c r="AD37" s="15"/>
      <c r="AE37" s="15"/>
      <c r="AF37" s="15"/>
      <c r="AG37" s="15"/>
      <c r="AH37" s="15"/>
      <c r="AI37" s="15"/>
      <c r="AJ37" s="15"/>
      <c r="AK37" s="15"/>
      <c r="AL37" s="15"/>
      <c r="AM37" s="15"/>
      <c r="AN37" s="15"/>
      <c r="AO37" s="15"/>
      <c r="AP37" s="15"/>
      <c r="AQ37" s="15"/>
      <c r="AR37" s="15"/>
      <c r="AS37" s="15"/>
      <c r="AT37" s="15"/>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c r="BY37" s="15"/>
      <c r="BZ37" s="15"/>
      <c r="CA37" s="15"/>
      <c r="CB37" s="15"/>
      <c r="CC37" s="15"/>
      <c r="CD37" s="15"/>
      <c r="CE37" s="15"/>
      <c r="CF37" s="15"/>
      <c r="CG37" s="15"/>
      <c r="CH37" s="15"/>
      <c r="CI37" s="15"/>
      <c r="CJ37" s="15"/>
      <c r="CK37" s="15"/>
      <c r="CL37" s="15"/>
      <c r="CM37" s="15"/>
      <c r="CN37" s="15"/>
      <c r="CO37" s="15"/>
      <c r="CP37" s="15"/>
      <c r="CQ37" s="15"/>
      <c r="CR37" s="15"/>
      <c r="CS37" s="15"/>
      <c r="CT37" s="15"/>
      <c r="CU37" s="15"/>
      <c r="CV37" s="15"/>
      <c r="CW37" s="15"/>
      <c r="CX37" s="15"/>
      <c r="CY37" s="15"/>
      <c r="CZ37" s="15"/>
      <c r="DA37" s="15"/>
      <c r="DB37" s="15"/>
      <c r="DC37" s="15"/>
      <c r="DD37" s="15"/>
      <c r="DE37" s="15"/>
      <c r="DF37" s="15"/>
      <c r="DG37" s="15"/>
      <c r="DH37" s="15"/>
      <c r="DI37" s="15"/>
      <c r="DJ37" s="15"/>
      <c r="DK37" s="15"/>
      <c r="DL37" s="15"/>
      <c r="DM37" s="15"/>
      <c r="DN37" s="15"/>
      <c r="DO37" s="15"/>
      <c r="DP37" s="15"/>
      <c r="DQ37" s="15"/>
      <c r="DR37" s="15"/>
      <c r="DS37" s="15"/>
      <c r="DT37" s="15"/>
      <c r="DU37" s="15"/>
      <c r="DV37" s="15"/>
      <c r="DW37" s="15"/>
      <c r="DX37" s="15"/>
      <c r="DY37" s="15"/>
      <c r="DZ37" s="15"/>
      <c r="EA37" s="15"/>
      <c r="EB37" s="15"/>
      <c r="EC37" s="15"/>
      <c r="ED37" s="15"/>
      <c r="EE37" s="15"/>
      <c r="EF37" s="15"/>
      <c r="EG37" s="15"/>
      <c r="EH37" s="15"/>
      <c r="EI37" s="15"/>
      <c r="EJ37" s="15"/>
      <c r="EK37" s="15"/>
      <c r="EL37" s="15"/>
      <c r="EM37" s="15"/>
      <c r="EN37" s="15"/>
      <c r="EO37" s="15"/>
      <c r="EP37" s="15"/>
      <c r="EQ37" s="15"/>
      <c r="ER37" s="15"/>
      <c r="ES37" s="15"/>
      <c r="ET37" s="15"/>
      <c r="EU37" s="15"/>
      <c r="EV37" s="15"/>
      <c r="EW37" s="15"/>
      <c r="EX37" s="15"/>
      <c r="EY37" s="15"/>
      <c r="EZ37" s="15"/>
      <c r="FA37" s="15"/>
      <c r="FB37" s="15"/>
      <c r="FC37" s="15"/>
      <c r="FD37" s="15"/>
      <c r="FE37" s="15"/>
      <c r="FF37" s="15"/>
      <c r="FG37" s="15"/>
      <c r="FH37" s="15"/>
      <c r="FI37" s="15"/>
      <c r="FJ37" s="15"/>
      <c r="FK37" s="15"/>
      <c r="FL37" s="15"/>
      <c r="FM37" s="15"/>
      <c r="FN37" s="15"/>
      <c r="FO37" s="15"/>
      <c r="FP37" s="15"/>
      <c r="FQ37" s="15"/>
      <c r="FR37" s="15"/>
      <c r="FS37" s="15"/>
      <c r="FT37" s="15"/>
      <c r="FU37" s="15"/>
      <c r="FV37" s="15"/>
      <c r="FW37" s="15"/>
      <c r="FX37" s="15"/>
      <c r="FY37" s="15"/>
      <c r="FZ37" s="15"/>
      <c r="GA37" s="15"/>
      <c r="GB37" s="15"/>
      <c r="GC37" s="15"/>
      <c r="GD37" s="15"/>
      <c r="GE37" s="15"/>
      <c r="GF37" s="15"/>
      <c r="GG37" s="15"/>
      <c r="GH37" s="15"/>
      <c r="GI37" s="15"/>
      <c r="GJ37" s="15"/>
      <c r="GK37" s="15"/>
      <c r="GL37" s="15"/>
      <c r="GM37" s="15"/>
      <c r="GN37" s="15"/>
      <c r="GO37" s="15"/>
      <c r="GP37" s="15"/>
      <c r="GQ37" s="15"/>
      <c r="GR37" s="15"/>
      <c r="GS37" s="15"/>
      <c r="GT37" s="15"/>
      <c r="GU37" s="15"/>
      <c r="GV37" s="15"/>
      <c r="GW37" s="15"/>
      <c r="GX37" s="15"/>
      <c r="GY37" s="15"/>
      <c r="GZ37" s="15"/>
      <c r="HA37" s="15"/>
      <c r="HB37" s="15"/>
      <c r="HC37" s="15"/>
      <c r="HD37" s="15"/>
      <c r="HE37" s="15"/>
      <c r="HF37" s="15"/>
      <c r="HG37" s="15"/>
      <c r="HH37" s="15"/>
      <c r="HI37" s="15"/>
      <c r="HJ37" s="15"/>
      <c r="HK37" s="15"/>
      <c r="HL37" s="15"/>
      <c r="HM37" s="15"/>
      <c r="HN37" s="15"/>
      <c r="HO37" s="15"/>
      <c r="HP37" s="15"/>
      <c r="HQ37" s="15"/>
      <c r="HR37" s="15"/>
      <c r="HS37" s="15"/>
      <c r="HT37" s="15"/>
      <c r="HU37" s="15"/>
      <c r="HV37" s="15"/>
    </row>
    <row r="38" spans="1:230" customFormat="1">
      <c r="A38" s="42"/>
      <c r="B38" s="45"/>
      <c r="C38" s="56"/>
      <c r="D38" s="56"/>
      <c r="E38" s="45"/>
      <c r="F38" s="45"/>
      <c r="G38" s="15"/>
      <c r="H38" s="15"/>
      <c r="I38" s="15"/>
      <c r="J38" s="15"/>
      <c r="K38" s="80"/>
      <c r="L38" s="80"/>
      <c r="M38" s="80"/>
      <c r="N38" s="80"/>
      <c r="O38" s="45"/>
      <c r="P38" s="45"/>
      <c r="Q38" s="45"/>
      <c r="R38" s="45"/>
      <c r="S38" s="45"/>
      <c r="T38" s="45"/>
      <c r="U38" s="45"/>
      <c r="V38" s="45"/>
      <c r="W38" s="45"/>
      <c r="X38" s="45"/>
      <c r="Y38" s="45"/>
      <c r="Z38" s="45"/>
      <c r="AA38" s="45"/>
      <c r="AB38" s="42"/>
      <c r="AC38" s="15"/>
      <c r="AD38" s="15"/>
      <c r="AE38" s="15"/>
      <c r="AF38" s="15"/>
      <c r="AG38" s="15"/>
      <c r="AH38" s="15"/>
      <c r="AI38" s="15"/>
      <c r="AJ38" s="15"/>
      <c r="AK38" s="15"/>
      <c r="AL38" s="15"/>
      <c r="AM38" s="15"/>
      <c r="AN38" s="15"/>
      <c r="AO38" s="15"/>
      <c r="AP38" s="15"/>
      <c r="AQ38" s="15"/>
      <c r="AR38" s="15"/>
      <c r="AS38" s="15"/>
      <c r="AT38" s="15"/>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c r="BY38" s="15"/>
      <c r="BZ38" s="15"/>
      <c r="CA38" s="15"/>
      <c r="CB38" s="15"/>
      <c r="CC38" s="15"/>
      <c r="CD38" s="15"/>
      <c r="CE38" s="15"/>
      <c r="CF38" s="15"/>
      <c r="CG38" s="15"/>
      <c r="CH38" s="15"/>
      <c r="CI38" s="15"/>
      <c r="CJ38" s="15"/>
      <c r="CK38" s="15"/>
      <c r="CL38" s="15"/>
      <c r="CM38" s="15"/>
      <c r="CN38" s="15"/>
      <c r="CO38" s="15"/>
      <c r="CP38" s="15"/>
      <c r="CQ38" s="15"/>
      <c r="CR38" s="15"/>
      <c r="CS38" s="15"/>
      <c r="CT38" s="15"/>
      <c r="CU38" s="15"/>
      <c r="CV38" s="15"/>
      <c r="CW38" s="15"/>
      <c r="CX38" s="15"/>
      <c r="CY38" s="15"/>
      <c r="CZ38" s="15"/>
      <c r="DA38" s="15"/>
      <c r="DB38" s="15"/>
      <c r="DC38" s="15"/>
      <c r="DD38" s="15"/>
      <c r="DE38" s="15"/>
      <c r="DF38" s="15"/>
      <c r="DG38" s="15"/>
      <c r="DH38" s="15"/>
      <c r="DI38" s="15"/>
      <c r="DJ38" s="15"/>
      <c r="DK38" s="15"/>
      <c r="DL38" s="15"/>
      <c r="DM38" s="15"/>
      <c r="DN38" s="15"/>
      <c r="DO38" s="15"/>
      <c r="DP38" s="15"/>
      <c r="DQ38" s="15"/>
      <c r="DR38" s="15"/>
      <c r="DS38" s="15"/>
      <c r="DT38" s="15"/>
      <c r="DU38" s="15"/>
      <c r="DV38" s="15"/>
      <c r="DW38" s="15"/>
      <c r="DX38" s="15"/>
      <c r="DY38" s="15"/>
      <c r="DZ38" s="15"/>
      <c r="EA38" s="15"/>
      <c r="EB38" s="15"/>
      <c r="EC38" s="15"/>
      <c r="ED38" s="15"/>
      <c r="EE38" s="15"/>
      <c r="EF38" s="15"/>
      <c r="EG38" s="15"/>
      <c r="EH38" s="15"/>
      <c r="EI38" s="15"/>
      <c r="EJ38" s="15"/>
      <c r="EK38" s="15"/>
      <c r="EL38" s="15"/>
      <c r="EM38" s="15"/>
      <c r="EN38" s="15"/>
      <c r="EO38" s="15"/>
      <c r="EP38" s="15"/>
      <c r="EQ38" s="15"/>
      <c r="ER38" s="15"/>
      <c r="ES38" s="15"/>
      <c r="ET38" s="15"/>
      <c r="EU38" s="15"/>
      <c r="EV38" s="15"/>
      <c r="EW38" s="15"/>
      <c r="EX38" s="15"/>
      <c r="EY38" s="15"/>
      <c r="EZ38" s="15"/>
      <c r="FA38" s="15"/>
      <c r="FB38" s="15"/>
      <c r="FC38" s="15"/>
      <c r="FD38" s="15"/>
      <c r="FE38" s="15"/>
      <c r="FF38" s="15"/>
      <c r="FG38" s="15"/>
      <c r="FH38" s="15"/>
      <c r="FI38" s="15"/>
      <c r="FJ38" s="15"/>
      <c r="FK38" s="15"/>
      <c r="FL38" s="15"/>
      <c r="FM38" s="15"/>
      <c r="FN38" s="15"/>
      <c r="FO38" s="15"/>
      <c r="FP38" s="15"/>
      <c r="FQ38" s="15"/>
      <c r="FR38" s="15"/>
      <c r="FS38" s="15"/>
      <c r="FT38" s="15"/>
      <c r="FU38" s="15"/>
      <c r="FV38" s="15"/>
      <c r="FW38" s="15"/>
      <c r="FX38" s="15"/>
      <c r="FY38" s="15"/>
      <c r="FZ38" s="15"/>
      <c r="GA38" s="15"/>
      <c r="GB38" s="15"/>
      <c r="GC38" s="15"/>
      <c r="GD38" s="15"/>
      <c r="GE38" s="15"/>
      <c r="GF38" s="15"/>
      <c r="GG38" s="15"/>
      <c r="GH38" s="15"/>
      <c r="GI38" s="15"/>
      <c r="GJ38" s="15"/>
      <c r="GK38" s="15"/>
      <c r="GL38" s="15"/>
      <c r="GM38" s="15"/>
      <c r="GN38" s="15"/>
      <c r="GO38" s="15"/>
      <c r="GP38" s="15"/>
      <c r="GQ38" s="15"/>
      <c r="GR38" s="15"/>
      <c r="GS38" s="15"/>
      <c r="GT38" s="15"/>
      <c r="GU38" s="15"/>
      <c r="GV38" s="15"/>
      <c r="GW38" s="15"/>
      <c r="GX38" s="15"/>
      <c r="GY38" s="15"/>
      <c r="GZ38" s="15"/>
      <c r="HA38" s="15"/>
      <c r="HB38" s="15"/>
      <c r="HC38" s="15"/>
      <c r="HD38" s="15"/>
      <c r="HE38" s="15"/>
      <c r="HF38" s="15"/>
      <c r="HG38" s="15"/>
      <c r="HH38" s="15"/>
      <c r="HI38" s="15"/>
      <c r="HJ38" s="15"/>
      <c r="HK38" s="15"/>
      <c r="HL38" s="15"/>
      <c r="HM38" s="15"/>
      <c r="HN38" s="15"/>
      <c r="HO38" s="15"/>
      <c r="HP38" s="15"/>
      <c r="HQ38" s="15"/>
      <c r="HR38" s="15"/>
      <c r="HS38" s="15"/>
      <c r="HT38" s="15"/>
      <c r="HU38" s="15"/>
      <c r="HV38" s="15"/>
    </row>
    <row r="39" spans="1:230" customFormat="1">
      <c r="A39" s="42"/>
      <c r="B39" s="45"/>
      <c r="C39" s="56"/>
      <c r="D39" s="56"/>
      <c r="E39" s="45"/>
      <c r="F39" s="45"/>
      <c r="G39" s="15"/>
      <c r="H39" s="15"/>
      <c r="I39" s="15"/>
      <c r="J39" s="15"/>
      <c r="K39" s="80"/>
      <c r="L39" s="80"/>
      <c r="M39" s="80"/>
      <c r="N39" s="80"/>
      <c r="O39" s="45"/>
      <c r="P39" s="45"/>
      <c r="Q39" s="45"/>
      <c r="R39" s="45"/>
      <c r="S39" s="45"/>
      <c r="T39" s="45"/>
      <c r="U39" s="45"/>
      <c r="V39" s="45"/>
      <c r="W39" s="45"/>
      <c r="X39" s="45"/>
      <c r="Y39" s="45"/>
      <c r="Z39" s="45"/>
      <c r="AA39" s="45"/>
      <c r="AB39" s="42"/>
      <c r="AC39" s="15"/>
      <c r="AD39" s="15"/>
      <c r="AE39" s="15"/>
      <c r="AF39" s="15"/>
      <c r="AG39" s="15"/>
      <c r="AH39" s="15"/>
      <c r="AI39" s="15"/>
      <c r="AJ39" s="15"/>
      <c r="AK39" s="15"/>
      <c r="AL39" s="15"/>
      <c r="AM39" s="15"/>
      <c r="AN39" s="15"/>
      <c r="AO39" s="15"/>
      <c r="AP39" s="15"/>
      <c r="AQ39" s="15"/>
      <c r="AR39" s="15"/>
      <c r="AS39" s="15"/>
      <c r="AT39" s="15"/>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c r="BY39" s="15"/>
      <c r="BZ39" s="15"/>
      <c r="CA39" s="15"/>
      <c r="CB39" s="15"/>
      <c r="CC39" s="15"/>
      <c r="CD39" s="15"/>
      <c r="CE39" s="15"/>
      <c r="CF39" s="15"/>
      <c r="CG39" s="15"/>
      <c r="CH39" s="15"/>
      <c r="CI39" s="15"/>
      <c r="CJ39" s="15"/>
      <c r="CK39" s="15"/>
      <c r="CL39" s="15"/>
      <c r="CM39" s="15"/>
      <c r="CN39" s="15"/>
      <c r="CO39" s="15"/>
      <c r="CP39" s="15"/>
      <c r="CQ39" s="15"/>
      <c r="CR39" s="15"/>
      <c r="CS39" s="15"/>
      <c r="CT39" s="15"/>
      <c r="CU39" s="15"/>
      <c r="CV39" s="15"/>
      <c r="CW39" s="15"/>
      <c r="CX39" s="15"/>
      <c r="CY39" s="15"/>
      <c r="CZ39" s="15"/>
      <c r="DA39" s="15"/>
      <c r="DB39" s="15"/>
      <c r="DC39" s="15"/>
      <c r="DD39" s="15"/>
      <c r="DE39" s="15"/>
      <c r="DF39" s="15"/>
      <c r="DG39" s="15"/>
      <c r="DH39" s="15"/>
      <c r="DI39" s="15"/>
      <c r="DJ39" s="15"/>
      <c r="DK39" s="15"/>
      <c r="DL39" s="15"/>
      <c r="DM39" s="15"/>
      <c r="DN39" s="15"/>
      <c r="DO39" s="15"/>
      <c r="DP39" s="15"/>
      <c r="DQ39" s="15"/>
      <c r="DR39" s="15"/>
      <c r="DS39" s="15"/>
      <c r="DT39" s="15"/>
      <c r="DU39" s="15"/>
      <c r="DV39" s="15"/>
      <c r="DW39" s="15"/>
      <c r="DX39" s="15"/>
      <c r="DY39" s="15"/>
      <c r="DZ39" s="15"/>
      <c r="EA39" s="15"/>
      <c r="EB39" s="15"/>
      <c r="EC39" s="15"/>
      <c r="ED39" s="15"/>
      <c r="EE39" s="15"/>
      <c r="EF39" s="15"/>
      <c r="EG39" s="15"/>
      <c r="EH39" s="15"/>
      <c r="EI39" s="15"/>
      <c r="EJ39" s="15"/>
      <c r="EK39" s="15"/>
      <c r="EL39" s="15"/>
      <c r="EM39" s="15"/>
      <c r="EN39" s="15"/>
      <c r="EO39" s="15"/>
      <c r="EP39" s="15"/>
      <c r="EQ39" s="15"/>
      <c r="ER39" s="15"/>
      <c r="ES39" s="15"/>
      <c r="ET39" s="15"/>
      <c r="EU39" s="15"/>
      <c r="EV39" s="15"/>
      <c r="EW39" s="15"/>
      <c r="EX39" s="15"/>
      <c r="EY39" s="15"/>
      <c r="EZ39" s="15"/>
      <c r="FA39" s="15"/>
      <c r="FB39" s="15"/>
      <c r="FC39" s="15"/>
      <c r="FD39" s="15"/>
      <c r="FE39" s="15"/>
      <c r="FF39" s="15"/>
      <c r="FG39" s="15"/>
      <c r="FH39" s="15"/>
      <c r="FI39" s="15"/>
      <c r="FJ39" s="15"/>
      <c r="FK39" s="15"/>
      <c r="FL39" s="15"/>
      <c r="FM39" s="15"/>
      <c r="FN39" s="15"/>
      <c r="FO39" s="15"/>
      <c r="FP39" s="15"/>
      <c r="FQ39" s="15"/>
      <c r="FR39" s="15"/>
      <c r="FS39" s="15"/>
      <c r="FT39" s="15"/>
      <c r="FU39" s="15"/>
      <c r="FV39" s="15"/>
      <c r="FW39" s="15"/>
      <c r="FX39" s="15"/>
      <c r="FY39" s="15"/>
      <c r="FZ39" s="15"/>
      <c r="GA39" s="15"/>
      <c r="GB39" s="15"/>
      <c r="GC39" s="15"/>
      <c r="GD39" s="15"/>
      <c r="GE39" s="15"/>
      <c r="GF39" s="15"/>
      <c r="GG39" s="15"/>
      <c r="GH39" s="15"/>
      <c r="GI39" s="15"/>
      <c r="GJ39" s="15"/>
      <c r="GK39" s="15"/>
      <c r="GL39" s="15"/>
      <c r="GM39" s="15"/>
      <c r="GN39" s="15"/>
      <c r="GO39" s="15"/>
      <c r="GP39" s="15"/>
      <c r="GQ39" s="15"/>
      <c r="GR39" s="15"/>
      <c r="GS39" s="15"/>
      <c r="GT39" s="15"/>
      <c r="GU39" s="15"/>
      <c r="GV39" s="15"/>
      <c r="GW39" s="15"/>
      <c r="GX39" s="15"/>
      <c r="GY39" s="15"/>
      <c r="GZ39" s="15"/>
      <c r="HA39" s="15"/>
      <c r="HB39" s="15"/>
      <c r="HC39" s="15"/>
      <c r="HD39" s="15"/>
      <c r="HE39" s="15"/>
      <c r="HF39" s="15"/>
      <c r="HG39" s="15"/>
      <c r="HH39" s="15"/>
      <c r="HI39" s="15"/>
      <c r="HJ39" s="15"/>
      <c r="HK39" s="15"/>
      <c r="HL39" s="15"/>
      <c r="HM39" s="15"/>
      <c r="HN39" s="15"/>
      <c r="HO39" s="15"/>
      <c r="HP39" s="15"/>
      <c r="HQ39" s="15"/>
      <c r="HR39" s="15"/>
      <c r="HS39" s="15"/>
      <c r="HT39" s="15"/>
      <c r="HU39" s="15"/>
      <c r="HV39" s="15"/>
    </row>
    <row r="40" spans="1:230" customFormat="1">
      <c r="A40" s="42"/>
      <c r="B40" s="45"/>
      <c r="C40" s="124" t="str">
        <f>VLOOKUP(H43,lista_kierunki_swiata3,3,0)</f>
        <v>S</v>
      </c>
      <c r="D40" s="56"/>
      <c r="E40" s="45"/>
      <c r="F40" s="45"/>
      <c r="G40" s="15"/>
      <c r="H40" s="15"/>
      <c r="I40" s="15"/>
      <c r="J40" s="15"/>
      <c r="K40" s="80"/>
      <c r="L40" s="80"/>
      <c r="M40" s="80"/>
      <c r="N40" s="80"/>
      <c r="O40" s="122" t="str">
        <f>VLOOKUP(T43,lista_kierunki_swiata3,3,0)</f>
        <v>W</v>
      </c>
      <c r="P40" s="15"/>
      <c r="Q40" s="45"/>
      <c r="R40" s="45"/>
      <c r="S40" s="45"/>
      <c r="T40" s="45"/>
      <c r="U40" s="45"/>
      <c r="V40" s="45"/>
      <c r="W40" s="45"/>
      <c r="X40" s="45"/>
      <c r="Y40" s="45"/>
      <c r="Z40" s="45"/>
      <c r="AA40" s="45"/>
      <c r="AB40" s="42"/>
      <c r="AC40" s="15"/>
      <c r="AD40" s="15"/>
      <c r="AE40" s="15"/>
      <c r="AF40" s="15"/>
      <c r="AG40" s="15"/>
      <c r="AH40" s="15"/>
      <c r="AI40" s="15"/>
      <c r="AJ40" s="15"/>
      <c r="AK40" s="15"/>
      <c r="AL40" s="15"/>
      <c r="AM40" s="15"/>
      <c r="AN40" s="15"/>
      <c r="AO40" s="15"/>
      <c r="AP40" s="15"/>
      <c r="AQ40" s="15"/>
      <c r="AR40" s="15"/>
      <c r="AS40" s="15"/>
      <c r="AT40" s="15"/>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c r="BY40" s="15"/>
      <c r="BZ40" s="15"/>
      <c r="CA40" s="15"/>
      <c r="CB40" s="15"/>
      <c r="CC40" s="15"/>
      <c r="CD40" s="15"/>
      <c r="CE40" s="15"/>
      <c r="CF40" s="15"/>
      <c r="CG40" s="15"/>
      <c r="CH40" s="15"/>
      <c r="CI40" s="15"/>
      <c r="CJ40" s="15"/>
      <c r="CK40" s="15"/>
      <c r="CL40" s="15"/>
      <c r="CM40" s="15"/>
      <c r="CN40" s="15"/>
      <c r="CO40" s="15"/>
      <c r="CP40" s="15"/>
      <c r="CQ40" s="15"/>
      <c r="CR40" s="15"/>
      <c r="CS40" s="15"/>
      <c r="CT40" s="15"/>
      <c r="CU40" s="15"/>
      <c r="CV40" s="15"/>
      <c r="CW40" s="15"/>
      <c r="CX40" s="15"/>
      <c r="CY40" s="15"/>
      <c r="CZ40" s="15"/>
      <c r="DA40" s="15"/>
      <c r="DB40" s="15"/>
      <c r="DC40" s="15"/>
      <c r="DD40" s="15"/>
      <c r="DE40" s="15"/>
      <c r="DF40" s="15"/>
      <c r="DG40" s="15"/>
      <c r="DH40" s="15"/>
      <c r="DI40" s="15"/>
      <c r="DJ40" s="15"/>
      <c r="DK40" s="15"/>
      <c r="DL40" s="15"/>
      <c r="DM40" s="15"/>
      <c r="DN40" s="15"/>
      <c r="DO40" s="15"/>
      <c r="DP40" s="15"/>
      <c r="DQ40" s="15"/>
      <c r="DR40" s="15"/>
      <c r="DS40" s="15"/>
      <c r="DT40" s="15"/>
      <c r="DU40" s="15"/>
      <c r="DV40" s="15"/>
      <c r="DW40" s="15"/>
      <c r="DX40" s="15"/>
      <c r="DY40" s="15"/>
      <c r="DZ40" s="15"/>
      <c r="EA40" s="15"/>
      <c r="EB40" s="15"/>
      <c r="EC40" s="15"/>
      <c r="ED40" s="15"/>
      <c r="EE40" s="15"/>
      <c r="EF40" s="15"/>
      <c r="EG40" s="15"/>
      <c r="EH40" s="15"/>
      <c r="EI40" s="15"/>
      <c r="EJ40" s="15"/>
      <c r="EK40" s="15"/>
      <c r="EL40" s="15"/>
      <c r="EM40" s="15"/>
      <c r="EN40" s="15"/>
      <c r="EO40" s="15"/>
      <c r="EP40" s="15"/>
      <c r="EQ40" s="15"/>
      <c r="ER40" s="15"/>
      <c r="ES40" s="15"/>
      <c r="ET40" s="15"/>
      <c r="EU40" s="15"/>
      <c r="EV40" s="15"/>
      <c r="EW40" s="15"/>
      <c r="EX40" s="15"/>
      <c r="EY40" s="15"/>
      <c r="EZ40" s="15"/>
      <c r="FA40" s="15"/>
      <c r="FB40" s="15"/>
      <c r="FC40" s="15"/>
      <c r="FD40" s="15"/>
      <c r="FE40" s="15"/>
      <c r="FF40" s="15"/>
      <c r="FG40" s="15"/>
      <c r="FH40" s="15"/>
      <c r="FI40" s="15"/>
      <c r="FJ40" s="15"/>
      <c r="FK40" s="15"/>
      <c r="FL40" s="15"/>
      <c r="FM40" s="15"/>
      <c r="FN40" s="15"/>
      <c r="FO40" s="15"/>
      <c r="FP40" s="15"/>
      <c r="FQ40" s="15"/>
      <c r="FR40" s="15"/>
      <c r="FS40" s="15"/>
      <c r="FT40" s="15"/>
      <c r="FU40" s="15"/>
      <c r="FV40" s="15"/>
      <c r="FW40" s="15"/>
      <c r="FX40" s="15"/>
      <c r="FY40" s="15"/>
      <c r="FZ40" s="15"/>
      <c r="GA40" s="15"/>
      <c r="GB40" s="15"/>
      <c r="GC40" s="15"/>
      <c r="GD40" s="15"/>
      <c r="GE40" s="15"/>
      <c r="GF40" s="15"/>
      <c r="GG40" s="15"/>
      <c r="GH40" s="15"/>
      <c r="GI40" s="15"/>
      <c r="GJ40" s="15"/>
      <c r="GK40" s="15"/>
      <c r="GL40" s="15"/>
      <c r="GM40" s="15"/>
      <c r="GN40" s="15"/>
      <c r="GO40" s="15"/>
      <c r="GP40" s="15"/>
      <c r="GQ40" s="15"/>
      <c r="GR40" s="15"/>
      <c r="GS40" s="15"/>
      <c r="GT40" s="15"/>
      <c r="GU40" s="15"/>
      <c r="GV40" s="15"/>
      <c r="GW40" s="15"/>
      <c r="GX40" s="15"/>
      <c r="GY40" s="15"/>
      <c r="GZ40" s="15"/>
      <c r="HA40" s="15"/>
      <c r="HB40" s="15"/>
      <c r="HC40" s="15"/>
      <c r="HD40" s="15"/>
      <c r="HE40" s="15"/>
      <c r="HF40" s="15"/>
      <c r="HG40" s="15"/>
      <c r="HH40" s="15"/>
      <c r="HI40" s="15"/>
      <c r="HJ40" s="15"/>
      <c r="HK40" s="15"/>
      <c r="HL40" s="15"/>
      <c r="HM40" s="15"/>
      <c r="HN40" s="15"/>
      <c r="HO40" s="15"/>
      <c r="HP40" s="15"/>
      <c r="HQ40" s="15"/>
      <c r="HR40" s="15"/>
      <c r="HS40" s="15"/>
      <c r="HT40" s="15"/>
      <c r="HU40" s="15"/>
      <c r="HV40" s="15"/>
    </row>
    <row r="41" spans="1:230" customFormat="1">
      <c r="A41" s="42"/>
      <c r="B41" s="45"/>
      <c r="C41" s="56"/>
      <c r="D41" s="15"/>
      <c r="E41" s="15"/>
      <c r="F41" s="15"/>
      <c r="G41" s="15"/>
      <c r="H41" s="15"/>
      <c r="I41" s="15"/>
      <c r="J41" s="15"/>
      <c r="K41" s="80"/>
      <c r="L41" s="80"/>
      <c r="M41" s="80"/>
      <c r="N41" s="80"/>
      <c r="O41" s="45"/>
      <c r="P41" s="45"/>
      <c r="Q41" s="45"/>
      <c r="R41" s="45"/>
      <c r="S41" s="45"/>
      <c r="T41" s="15"/>
      <c r="U41" s="45"/>
      <c r="V41" s="45"/>
      <c r="W41" s="45"/>
      <c r="X41" s="45"/>
      <c r="Y41" s="45"/>
      <c r="Z41" s="45"/>
      <c r="AA41" s="45"/>
      <c r="AB41" s="42"/>
      <c r="AC41" s="15"/>
      <c r="AD41" s="15"/>
      <c r="AE41" s="15"/>
      <c r="AF41" s="15"/>
      <c r="AG41" s="15"/>
      <c r="AH41" s="15"/>
      <c r="AI41" s="15"/>
      <c r="AJ41" s="15"/>
      <c r="AK41" s="15"/>
      <c r="AL41" s="15"/>
      <c r="AM41" s="15"/>
      <c r="AN41" s="15"/>
      <c r="AO41" s="15"/>
      <c r="AP41" s="15"/>
      <c r="AQ41" s="15"/>
      <c r="AR41" s="15"/>
      <c r="AS41" s="15"/>
      <c r="AT41" s="15"/>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c r="BY41" s="15"/>
      <c r="BZ41" s="15"/>
      <c r="CA41" s="15"/>
      <c r="CB41" s="15"/>
      <c r="CC41" s="15"/>
      <c r="CD41" s="15"/>
      <c r="CE41" s="15"/>
      <c r="CF41" s="15"/>
      <c r="CG41" s="15"/>
      <c r="CH41" s="15"/>
      <c r="CI41" s="15"/>
      <c r="CJ41" s="15"/>
      <c r="CK41" s="15"/>
      <c r="CL41" s="15"/>
      <c r="CM41" s="15"/>
      <c r="CN41" s="15"/>
      <c r="CO41" s="15"/>
      <c r="CP41" s="15"/>
      <c r="CQ41" s="15"/>
      <c r="CR41" s="15"/>
      <c r="CS41" s="15"/>
      <c r="CT41" s="15"/>
      <c r="CU41" s="15"/>
      <c r="CV41" s="15"/>
      <c r="CW41" s="15"/>
      <c r="CX41" s="15"/>
      <c r="CY41" s="15"/>
      <c r="CZ41" s="15"/>
      <c r="DA41" s="15"/>
      <c r="DB41" s="15"/>
      <c r="DC41" s="15"/>
      <c r="DD41" s="15"/>
      <c r="DE41" s="15"/>
      <c r="DF41" s="15"/>
      <c r="DG41" s="15"/>
      <c r="DH41" s="15"/>
      <c r="DI41" s="15"/>
      <c r="DJ41" s="15"/>
      <c r="DK41" s="15"/>
      <c r="DL41" s="15"/>
      <c r="DM41" s="15"/>
      <c r="DN41" s="15"/>
      <c r="DO41" s="15"/>
      <c r="DP41" s="15"/>
      <c r="DQ41" s="15"/>
      <c r="DR41" s="15"/>
      <c r="DS41" s="15"/>
      <c r="DT41" s="15"/>
      <c r="DU41" s="15"/>
      <c r="DV41" s="15"/>
      <c r="DW41" s="15"/>
      <c r="DX41" s="15"/>
      <c r="DY41" s="15"/>
      <c r="DZ41" s="15"/>
      <c r="EA41" s="15"/>
      <c r="EB41" s="15"/>
      <c r="EC41" s="15"/>
      <c r="ED41" s="15"/>
      <c r="EE41" s="15"/>
      <c r="EF41" s="15"/>
      <c r="EG41" s="15"/>
      <c r="EH41" s="15"/>
      <c r="EI41" s="15"/>
      <c r="EJ41" s="15"/>
      <c r="EK41" s="15"/>
      <c r="EL41" s="15"/>
      <c r="EM41" s="15"/>
      <c r="EN41" s="15"/>
      <c r="EO41" s="15"/>
      <c r="EP41" s="15"/>
      <c r="EQ41" s="15"/>
      <c r="ER41" s="15"/>
      <c r="ES41" s="15"/>
      <c r="ET41" s="15"/>
      <c r="EU41" s="15"/>
      <c r="EV41" s="15"/>
      <c r="EW41" s="15"/>
      <c r="EX41" s="15"/>
      <c r="EY41" s="15"/>
      <c r="EZ41" s="15"/>
      <c r="FA41" s="15"/>
      <c r="FB41" s="15"/>
      <c r="FC41" s="15"/>
      <c r="FD41" s="15"/>
      <c r="FE41" s="15"/>
      <c r="FF41" s="15"/>
      <c r="FG41" s="15"/>
      <c r="FH41" s="15"/>
      <c r="FI41" s="15"/>
      <c r="FJ41" s="15"/>
      <c r="FK41" s="15"/>
      <c r="FL41" s="15"/>
      <c r="FM41" s="15"/>
      <c r="FN41" s="15"/>
      <c r="FO41" s="15"/>
      <c r="FP41" s="15"/>
      <c r="FQ41" s="15"/>
      <c r="FR41" s="15"/>
      <c r="FS41" s="15"/>
      <c r="FT41" s="15"/>
      <c r="FU41" s="15"/>
      <c r="FV41" s="15"/>
      <c r="FW41" s="15"/>
      <c r="FX41" s="15"/>
      <c r="FY41" s="15"/>
      <c r="FZ41" s="15"/>
      <c r="GA41" s="15"/>
      <c r="GB41" s="15"/>
      <c r="GC41" s="15"/>
      <c r="GD41" s="15"/>
      <c r="GE41" s="15"/>
      <c r="GF41" s="15"/>
      <c r="GG41" s="15"/>
      <c r="GH41" s="15"/>
      <c r="GI41" s="15"/>
      <c r="GJ41" s="15"/>
      <c r="GK41" s="15"/>
      <c r="GL41" s="15"/>
      <c r="GM41" s="15"/>
      <c r="GN41" s="15"/>
      <c r="GO41" s="15"/>
      <c r="GP41" s="15"/>
      <c r="GQ41" s="15"/>
      <c r="GR41" s="15"/>
      <c r="GS41" s="15"/>
      <c r="GT41" s="15"/>
      <c r="GU41" s="15"/>
      <c r="GV41" s="15"/>
      <c r="GW41" s="15"/>
      <c r="GX41" s="15"/>
      <c r="GY41" s="15"/>
      <c r="GZ41" s="15"/>
      <c r="HA41" s="15"/>
      <c r="HB41" s="15"/>
      <c r="HC41" s="15"/>
      <c r="HD41" s="15"/>
      <c r="HE41" s="15"/>
      <c r="HF41" s="15"/>
      <c r="HG41" s="15"/>
      <c r="HH41" s="15"/>
      <c r="HI41" s="15"/>
      <c r="HJ41" s="15"/>
      <c r="HK41" s="15"/>
      <c r="HL41" s="15"/>
      <c r="HM41" s="15"/>
      <c r="HN41" s="15"/>
      <c r="HO41" s="15"/>
      <c r="HP41" s="15"/>
      <c r="HQ41" s="15"/>
      <c r="HR41" s="15"/>
      <c r="HS41" s="15"/>
      <c r="HT41" s="15"/>
      <c r="HU41" s="15"/>
      <c r="HV41" s="15"/>
    </row>
    <row r="42" spans="1:230" customFormat="1">
      <c r="A42" s="42"/>
      <c r="B42" s="45"/>
      <c r="C42" s="56"/>
      <c r="D42" s="56"/>
      <c r="E42" s="45"/>
      <c r="F42" s="45"/>
      <c r="G42" s="15"/>
      <c r="H42" s="15"/>
      <c r="I42" s="15"/>
      <c r="J42" s="15"/>
      <c r="K42" s="80"/>
      <c r="L42" s="80"/>
      <c r="M42" s="80"/>
      <c r="N42" s="80"/>
      <c r="O42" s="45"/>
      <c r="P42" s="56"/>
      <c r="Q42" s="56"/>
      <c r="R42" s="45"/>
      <c r="S42" s="45"/>
      <c r="T42" s="15"/>
      <c r="U42" s="15"/>
      <c r="V42" s="15"/>
      <c r="W42" s="15"/>
      <c r="X42" s="45"/>
      <c r="Y42" s="45"/>
      <c r="Z42" s="45"/>
      <c r="AA42" s="45"/>
      <c r="AB42" s="42"/>
      <c r="AC42" s="15"/>
      <c r="AD42" s="15"/>
      <c r="AE42" s="15"/>
      <c r="AF42" s="15"/>
      <c r="AG42" s="15"/>
      <c r="AH42" s="15"/>
      <c r="AI42" s="15"/>
      <c r="AJ42" s="15"/>
      <c r="AK42" s="15"/>
      <c r="AL42" s="15"/>
      <c r="AM42" s="15"/>
      <c r="AN42" s="15"/>
      <c r="AO42" s="15"/>
      <c r="AP42" s="15"/>
      <c r="AQ42" s="15"/>
      <c r="AR42" s="15"/>
      <c r="AS42" s="15"/>
      <c r="AT42" s="15"/>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c r="BY42" s="15"/>
      <c r="BZ42" s="15"/>
      <c r="CA42" s="15"/>
      <c r="CB42" s="15"/>
      <c r="CC42" s="15"/>
      <c r="CD42" s="15"/>
      <c r="CE42" s="15"/>
      <c r="CF42" s="15"/>
      <c r="CG42" s="15"/>
      <c r="CH42" s="15"/>
      <c r="CI42" s="15"/>
      <c r="CJ42" s="15"/>
      <c r="CK42" s="15"/>
      <c r="CL42" s="15"/>
      <c r="CM42" s="15"/>
      <c r="CN42" s="15"/>
      <c r="CO42" s="15"/>
      <c r="CP42" s="15"/>
      <c r="CQ42" s="15"/>
      <c r="CR42" s="15"/>
      <c r="CS42" s="15"/>
      <c r="CT42" s="15"/>
      <c r="CU42" s="15"/>
      <c r="CV42" s="15"/>
      <c r="CW42" s="15"/>
      <c r="CX42" s="15"/>
      <c r="CY42" s="15"/>
      <c r="CZ42" s="15"/>
      <c r="DA42" s="15"/>
      <c r="DB42" s="15"/>
      <c r="DC42" s="15"/>
      <c r="DD42" s="15"/>
      <c r="DE42" s="15"/>
      <c r="DF42" s="15"/>
      <c r="DG42" s="15"/>
      <c r="DH42" s="15"/>
      <c r="DI42" s="15"/>
      <c r="DJ42" s="15"/>
      <c r="DK42" s="15"/>
      <c r="DL42" s="15"/>
      <c r="DM42" s="15"/>
      <c r="DN42" s="15"/>
      <c r="DO42" s="15"/>
      <c r="DP42" s="15"/>
      <c r="DQ42" s="15"/>
      <c r="DR42" s="15"/>
      <c r="DS42" s="15"/>
      <c r="DT42" s="15"/>
      <c r="DU42" s="15"/>
      <c r="DV42" s="15"/>
      <c r="DW42" s="15"/>
      <c r="DX42" s="15"/>
      <c r="DY42" s="15"/>
      <c r="DZ42" s="15"/>
      <c r="EA42" s="15"/>
      <c r="EB42" s="15"/>
      <c r="EC42" s="15"/>
      <c r="ED42" s="15"/>
      <c r="EE42" s="15"/>
      <c r="EF42" s="15"/>
      <c r="EG42" s="15"/>
      <c r="EH42" s="15"/>
      <c r="EI42" s="15"/>
      <c r="EJ42" s="15"/>
      <c r="EK42" s="15"/>
      <c r="EL42" s="15"/>
      <c r="EM42" s="15"/>
      <c r="EN42" s="15"/>
      <c r="EO42" s="15"/>
      <c r="EP42" s="15"/>
      <c r="EQ42" s="15"/>
      <c r="ER42" s="15"/>
      <c r="ES42" s="15"/>
      <c r="ET42" s="15"/>
      <c r="EU42" s="15"/>
      <c r="EV42" s="15"/>
      <c r="EW42" s="15"/>
      <c r="EX42" s="15"/>
      <c r="EY42" s="15"/>
      <c r="EZ42" s="15"/>
      <c r="FA42" s="15"/>
      <c r="FB42" s="15"/>
      <c r="FC42" s="15"/>
      <c r="FD42" s="15"/>
      <c r="FE42" s="15"/>
      <c r="FF42" s="15"/>
      <c r="FG42" s="15"/>
      <c r="FH42" s="15"/>
      <c r="FI42" s="15"/>
      <c r="FJ42" s="15"/>
      <c r="FK42" s="15"/>
      <c r="FL42" s="15"/>
      <c r="FM42" s="15"/>
      <c r="FN42" s="15"/>
      <c r="FO42" s="15"/>
      <c r="FP42" s="15"/>
      <c r="FQ42" s="15"/>
      <c r="FR42" s="15"/>
      <c r="FS42" s="15"/>
      <c r="FT42" s="15"/>
      <c r="FU42" s="15"/>
      <c r="FV42" s="15"/>
      <c r="FW42" s="15"/>
      <c r="FX42" s="15"/>
      <c r="FY42" s="15"/>
      <c r="FZ42" s="15"/>
      <c r="GA42" s="15"/>
      <c r="GB42" s="15"/>
      <c r="GC42" s="15"/>
      <c r="GD42" s="15"/>
      <c r="GE42" s="15"/>
      <c r="GF42" s="15"/>
      <c r="GG42" s="15"/>
      <c r="GH42" s="15"/>
      <c r="GI42" s="15"/>
      <c r="GJ42" s="15"/>
      <c r="GK42" s="15"/>
      <c r="GL42" s="15"/>
      <c r="GM42" s="15"/>
      <c r="GN42" s="15"/>
      <c r="GO42" s="15"/>
      <c r="GP42" s="15"/>
      <c r="GQ42" s="15"/>
      <c r="GR42" s="15"/>
      <c r="GS42" s="15"/>
      <c r="GT42" s="15"/>
      <c r="GU42" s="15"/>
      <c r="GV42" s="15"/>
      <c r="GW42" s="15"/>
      <c r="GX42" s="15"/>
      <c r="GY42" s="15"/>
      <c r="GZ42" s="15"/>
      <c r="HA42" s="15"/>
      <c r="HB42" s="15"/>
      <c r="HC42" s="15"/>
      <c r="HD42" s="15"/>
      <c r="HE42" s="15"/>
      <c r="HF42" s="15"/>
      <c r="HG42" s="15"/>
      <c r="HH42" s="15"/>
      <c r="HI42" s="15"/>
      <c r="HJ42" s="15"/>
      <c r="HK42" s="15"/>
      <c r="HL42" s="15"/>
      <c r="HM42" s="15"/>
      <c r="HN42" s="15"/>
      <c r="HO42" s="15"/>
      <c r="HP42" s="15"/>
      <c r="HQ42" s="15"/>
      <c r="HR42" s="15"/>
      <c r="HS42" s="15"/>
      <c r="HT42" s="15"/>
      <c r="HU42" s="15"/>
      <c r="HV42" s="15"/>
    </row>
    <row r="43" spans="1:230" customFormat="1" ht="14.4" customHeight="1">
      <c r="A43" s="42"/>
      <c r="B43" s="45"/>
      <c r="C43" s="15"/>
      <c r="D43" s="15"/>
      <c r="E43" s="80"/>
      <c r="F43" s="80" t="s">
        <v>10</v>
      </c>
      <c r="G43" s="38"/>
      <c r="H43" s="292" t="s">
        <v>440</v>
      </c>
      <c r="I43" s="292"/>
      <c r="J43" s="292"/>
      <c r="K43" s="292"/>
      <c r="L43" s="80"/>
      <c r="M43" s="80"/>
      <c r="N43" s="80"/>
      <c r="O43" s="45"/>
      <c r="P43" s="15"/>
      <c r="Q43" s="80" t="s">
        <v>10</v>
      </c>
      <c r="R43" s="15"/>
      <c r="S43" s="80"/>
      <c r="T43" s="291" t="str">
        <f>Obliczenia4!B46</f>
        <v>Zachód</v>
      </c>
      <c r="U43" s="291"/>
      <c r="V43" s="291"/>
      <c r="W43" s="291"/>
      <c r="X43" s="291"/>
      <c r="Y43" s="45"/>
      <c r="Z43" s="45"/>
      <c r="AA43" s="45"/>
      <c r="AB43" s="42"/>
      <c r="AC43" s="15"/>
      <c r="AD43" s="15"/>
      <c r="AE43" s="15"/>
      <c r="AF43" s="15"/>
      <c r="AG43" s="15"/>
      <c r="AH43" s="15"/>
      <c r="AI43" s="15"/>
      <c r="AJ43" s="15"/>
      <c r="AK43" s="15"/>
      <c r="AL43" s="15"/>
      <c r="AM43" s="15"/>
      <c r="AN43" s="15"/>
      <c r="AO43" s="15"/>
      <c r="AP43" s="15"/>
      <c r="AQ43" s="15"/>
      <c r="AR43" s="15"/>
      <c r="AS43" s="15"/>
      <c r="AT43" s="15"/>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c r="BY43" s="15"/>
      <c r="BZ43" s="15"/>
      <c r="CA43" s="15"/>
      <c r="CB43" s="15"/>
      <c r="CC43" s="15"/>
      <c r="CD43" s="15"/>
      <c r="CE43" s="15"/>
      <c r="CF43" s="15"/>
      <c r="CG43" s="15"/>
      <c r="CH43" s="15"/>
      <c r="CI43" s="15"/>
      <c r="CJ43" s="15"/>
      <c r="CK43" s="15"/>
      <c r="CL43" s="15"/>
      <c r="CM43" s="15"/>
      <c r="CN43" s="15"/>
      <c r="CO43" s="15"/>
      <c r="CP43" s="15"/>
      <c r="CQ43" s="15"/>
      <c r="CR43" s="15"/>
      <c r="CS43" s="15"/>
      <c r="CT43" s="15"/>
      <c r="CU43" s="15"/>
      <c r="CV43" s="15"/>
      <c r="CW43" s="15"/>
      <c r="CX43" s="15"/>
      <c r="CY43" s="15"/>
      <c r="CZ43" s="15"/>
      <c r="DA43" s="15"/>
      <c r="DB43" s="15"/>
      <c r="DC43" s="15"/>
      <c r="DD43" s="15"/>
      <c r="DE43" s="15"/>
      <c r="DF43" s="15"/>
      <c r="DG43" s="15"/>
      <c r="DH43" s="15"/>
      <c r="DI43" s="15"/>
      <c r="DJ43" s="15"/>
      <c r="DK43" s="15"/>
      <c r="DL43" s="15"/>
      <c r="DM43" s="15"/>
      <c r="DN43" s="15"/>
      <c r="DO43" s="15"/>
      <c r="DP43" s="15"/>
      <c r="DQ43" s="15"/>
      <c r="DR43" s="15"/>
      <c r="DS43" s="15"/>
      <c r="DT43" s="15"/>
      <c r="DU43" s="15"/>
      <c r="DV43" s="15"/>
      <c r="DW43" s="15"/>
      <c r="DX43" s="15"/>
      <c r="DY43" s="15"/>
      <c r="DZ43" s="15"/>
      <c r="EA43" s="15"/>
      <c r="EB43" s="15"/>
      <c r="EC43" s="15"/>
      <c r="ED43" s="15"/>
      <c r="EE43" s="15"/>
      <c r="EF43" s="15"/>
      <c r="EG43" s="15"/>
      <c r="EH43" s="15"/>
      <c r="EI43" s="15"/>
      <c r="EJ43" s="15"/>
      <c r="EK43" s="15"/>
      <c r="EL43" s="15"/>
      <c r="EM43" s="15"/>
      <c r="EN43" s="15"/>
      <c r="EO43" s="15"/>
      <c r="EP43" s="15"/>
      <c r="EQ43" s="15"/>
      <c r="ER43" s="15"/>
      <c r="ES43" s="15"/>
      <c r="ET43" s="15"/>
      <c r="EU43" s="15"/>
      <c r="EV43" s="15"/>
      <c r="EW43" s="15"/>
      <c r="EX43" s="15"/>
      <c r="EY43" s="15"/>
      <c r="EZ43" s="15"/>
      <c r="FA43" s="15"/>
      <c r="FB43" s="15"/>
      <c r="FC43" s="15"/>
      <c r="FD43" s="15"/>
      <c r="FE43" s="15"/>
      <c r="FF43" s="15"/>
      <c r="FG43" s="15"/>
      <c r="FH43" s="15"/>
      <c r="FI43" s="15"/>
      <c r="FJ43" s="15"/>
      <c r="FK43" s="15"/>
      <c r="FL43" s="15"/>
      <c r="FM43" s="15"/>
      <c r="FN43" s="15"/>
      <c r="FO43" s="15"/>
      <c r="FP43" s="15"/>
      <c r="FQ43" s="15"/>
      <c r="FR43" s="15"/>
      <c r="FS43" s="15"/>
      <c r="FT43" s="15"/>
      <c r="FU43" s="15"/>
      <c r="FV43" s="15"/>
      <c r="FW43" s="15"/>
      <c r="FX43" s="15"/>
      <c r="FY43" s="15"/>
      <c r="FZ43" s="15"/>
      <c r="GA43" s="15"/>
      <c r="GB43" s="15"/>
      <c r="GC43" s="15"/>
      <c r="GD43" s="15"/>
      <c r="GE43" s="15"/>
      <c r="GF43" s="15"/>
      <c r="GG43" s="15"/>
      <c r="GH43" s="15"/>
      <c r="GI43" s="15"/>
      <c r="GJ43" s="15"/>
      <c r="GK43" s="15"/>
      <c r="GL43" s="15"/>
      <c r="GM43" s="15"/>
      <c r="GN43" s="15"/>
      <c r="GO43" s="15"/>
      <c r="GP43" s="15"/>
      <c r="GQ43" s="15"/>
      <c r="GR43" s="15"/>
      <c r="GS43" s="15"/>
      <c r="GT43" s="15"/>
      <c r="GU43" s="15"/>
      <c r="GV43" s="15"/>
      <c r="GW43" s="15"/>
      <c r="GX43" s="15"/>
      <c r="GY43" s="15"/>
      <c r="GZ43" s="15"/>
      <c r="HA43" s="15"/>
      <c r="HB43" s="15"/>
      <c r="HC43" s="15"/>
      <c r="HD43" s="15"/>
      <c r="HE43" s="15"/>
      <c r="HF43" s="15"/>
      <c r="HG43" s="15"/>
      <c r="HH43" s="15"/>
      <c r="HI43" s="15"/>
      <c r="HJ43" s="15"/>
      <c r="HK43" s="15"/>
      <c r="HL43" s="15"/>
      <c r="HM43" s="15"/>
      <c r="HN43" s="15"/>
      <c r="HO43" s="15"/>
      <c r="HP43" s="15"/>
      <c r="HQ43" s="15"/>
      <c r="HR43" s="15"/>
      <c r="HS43" s="15"/>
      <c r="HT43" s="15"/>
      <c r="HU43" s="15"/>
      <c r="HV43" s="15"/>
    </row>
    <row r="44" spans="1:230" customFormat="1" ht="14.4" customHeight="1">
      <c r="A44" s="42"/>
      <c r="B44" s="45"/>
      <c r="C44" s="99"/>
      <c r="D44" s="99"/>
      <c r="E44" s="102"/>
      <c r="F44" s="102"/>
      <c r="G44" s="103"/>
      <c r="H44" s="103"/>
      <c r="I44" s="103"/>
      <c r="J44" s="103"/>
      <c r="K44" s="52"/>
      <c r="L44" s="52"/>
      <c r="M44" s="80"/>
      <c r="N44" s="80"/>
      <c r="O44" s="45"/>
      <c r="P44" s="103"/>
      <c r="Q44" s="101"/>
      <c r="R44" s="102"/>
      <c r="S44" s="102"/>
      <c r="T44" s="103"/>
      <c r="U44" s="103"/>
      <c r="V44" s="103"/>
      <c r="W44" s="103"/>
      <c r="X44" s="102"/>
      <c r="Y44" s="102"/>
      <c r="Z44" s="102"/>
      <c r="AA44" s="45"/>
      <c r="AB44" s="42"/>
      <c r="AC44" s="15"/>
      <c r="AD44" s="15"/>
      <c r="AE44" s="15"/>
      <c r="AF44" s="15"/>
      <c r="AG44" s="15"/>
      <c r="AH44" s="15"/>
      <c r="AI44" s="15"/>
      <c r="AJ44" s="15"/>
      <c r="AK44" s="15"/>
      <c r="AL44" s="15"/>
      <c r="AM44" s="15"/>
      <c r="AN44" s="15"/>
      <c r="AO44" s="15"/>
      <c r="AP44" s="15"/>
      <c r="AQ44" s="15"/>
      <c r="AR44" s="15"/>
      <c r="AS44" s="15"/>
      <c r="AT44" s="15"/>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c r="BY44" s="15"/>
      <c r="BZ44" s="15"/>
      <c r="CA44" s="15"/>
      <c r="CB44" s="15"/>
      <c r="CC44" s="15"/>
      <c r="CD44" s="15"/>
      <c r="CE44" s="15"/>
      <c r="CF44" s="15"/>
      <c r="CG44" s="15"/>
      <c r="CH44" s="15"/>
      <c r="CI44" s="15"/>
      <c r="CJ44" s="15"/>
      <c r="CK44" s="15"/>
      <c r="CL44" s="15"/>
      <c r="CM44" s="15"/>
      <c r="CN44" s="15"/>
      <c r="CO44" s="15"/>
      <c r="CP44" s="15"/>
      <c r="CQ44" s="15"/>
      <c r="CR44" s="15"/>
      <c r="CS44" s="15"/>
      <c r="CT44" s="15"/>
      <c r="CU44" s="15"/>
      <c r="CV44" s="15"/>
      <c r="CW44" s="15"/>
      <c r="CX44" s="15"/>
      <c r="CY44" s="15"/>
      <c r="CZ44" s="15"/>
      <c r="DA44" s="15"/>
      <c r="DB44" s="15"/>
      <c r="DC44" s="15"/>
      <c r="DD44" s="15"/>
      <c r="DE44" s="15"/>
      <c r="DF44" s="15"/>
      <c r="DG44" s="15"/>
      <c r="DH44" s="15"/>
      <c r="DI44" s="15"/>
      <c r="DJ44" s="15"/>
      <c r="DK44" s="15"/>
      <c r="DL44" s="15"/>
      <c r="DM44" s="15"/>
      <c r="DN44" s="15"/>
      <c r="DO44" s="15"/>
      <c r="DP44" s="15"/>
      <c r="DQ44" s="15"/>
      <c r="DR44" s="15"/>
      <c r="DS44" s="15"/>
      <c r="DT44" s="15"/>
      <c r="DU44" s="15"/>
      <c r="DV44" s="15"/>
      <c r="DW44" s="15"/>
      <c r="DX44" s="15"/>
      <c r="DY44" s="15"/>
      <c r="DZ44" s="15"/>
      <c r="EA44" s="15"/>
      <c r="EB44" s="15"/>
      <c r="EC44" s="15"/>
      <c r="ED44" s="15"/>
      <c r="EE44" s="15"/>
      <c r="EF44" s="15"/>
      <c r="EG44" s="15"/>
      <c r="EH44" s="15"/>
      <c r="EI44" s="15"/>
      <c r="EJ44" s="15"/>
      <c r="EK44" s="15"/>
      <c r="EL44" s="15"/>
      <c r="EM44" s="15"/>
      <c r="EN44" s="15"/>
      <c r="EO44" s="15"/>
      <c r="EP44" s="15"/>
      <c r="EQ44" s="15"/>
      <c r="ER44" s="15"/>
      <c r="ES44" s="15"/>
      <c r="ET44" s="15"/>
      <c r="EU44" s="15"/>
      <c r="EV44" s="15"/>
      <c r="EW44" s="15"/>
      <c r="EX44" s="15"/>
      <c r="EY44" s="15"/>
      <c r="EZ44" s="15"/>
      <c r="FA44" s="15"/>
      <c r="FB44" s="15"/>
      <c r="FC44" s="15"/>
      <c r="FD44" s="15"/>
      <c r="FE44" s="15"/>
      <c r="FF44" s="15"/>
      <c r="FG44" s="15"/>
      <c r="FH44" s="15"/>
      <c r="FI44" s="15"/>
      <c r="FJ44" s="15"/>
      <c r="FK44" s="15"/>
      <c r="FL44" s="15"/>
      <c r="FM44" s="15"/>
      <c r="FN44" s="15"/>
      <c r="FO44" s="15"/>
      <c r="FP44" s="15"/>
      <c r="FQ44" s="15"/>
      <c r="FR44" s="15"/>
      <c r="FS44" s="15"/>
      <c r="FT44" s="15"/>
      <c r="FU44" s="15"/>
      <c r="FV44" s="15"/>
      <c r="FW44" s="15"/>
      <c r="FX44" s="15"/>
      <c r="FY44" s="15"/>
      <c r="FZ44" s="15"/>
      <c r="GA44" s="15"/>
      <c r="GB44" s="15"/>
      <c r="GC44" s="15"/>
      <c r="GD44" s="15"/>
      <c r="GE44" s="15"/>
      <c r="GF44" s="15"/>
      <c r="GG44" s="15"/>
      <c r="GH44" s="15"/>
      <c r="GI44" s="15"/>
      <c r="GJ44" s="15"/>
      <c r="GK44" s="15"/>
      <c r="GL44" s="15"/>
      <c r="GM44" s="15"/>
      <c r="GN44" s="15"/>
      <c r="GO44" s="15"/>
      <c r="GP44" s="15"/>
      <c r="GQ44" s="15"/>
      <c r="GR44" s="15"/>
      <c r="GS44" s="15"/>
      <c r="GT44" s="15"/>
      <c r="GU44" s="15"/>
      <c r="GV44" s="15"/>
      <c r="GW44" s="15"/>
      <c r="GX44" s="15"/>
      <c r="GY44" s="15"/>
      <c r="GZ44" s="15"/>
      <c r="HA44" s="15"/>
      <c r="HB44" s="15"/>
      <c r="HC44" s="15"/>
      <c r="HD44" s="15"/>
      <c r="HE44" s="15"/>
      <c r="HF44" s="15"/>
      <c r="HG44" s="15"/>
      <c r="HH44" s="15"/>
      <c r="HI44" s="15"/>
      <c r="HJ44" s="15"/>
      <c r="HK44" s="15"/>
      <c r="HL44" s="15"/>
      <c r="HM44" s="15"/>
      <c r="HN44" s="15"/>
      <c r="HO44" s="15"/>
      <c r="HP44" s="15"/>
      <c r="HQ44" s="15"/>
      <c r="HR44" s="15"/>
      <c r="HS44" s="15"/>
      <c r="HT44" s="15"/>
      <c r="HU44" s="15"/>
      <c r="HV44" s="15"/>
    </row>
    <row r="45" spans="1:230" customFormat="1">
      <c r="A45" s="42"/>
      <c r="B45" s="45"/>
      <c r="C45" s="100"/>
      <c r="D45" s="100"/>
      <c r="E45" s="100"/>
      <c r="F45" s="45"/>
      <c r="G45" s="15"/>
      <c r="H45" s="15"/>
      <c r="I45" s="15"/>
      <c r="J45" s="17"/>
      <c r="K45" s="80"/>
      <c r="L45" s="80"/>
      <c r="M45" s="80"/>
      <c r="N45" s="80"/>
      <c r="O45" s="45"/>
      <c r="P45" s="15"/>
      <c r="Q45" s="100"/>
      <c r="R45" s="100"/>
      <c r="S45" s="45"/>
      <c r="T45" s="15"/>
      <c r="U45" s="15"/>
      <c r="V45" s="15"/>
      <c r="W45" s="15"/>
      <c r="X45" s="45"/>
      <c r="Y45" s="45"/>
      <c r="Z45" s="45"/>
      <c r="AA45" s="45"/>
      <c r="AB45" s="42"/>
      <c r="AC45" s="15"/>
      <c r="AD45" s="15"/>
      <c r="AE45" s="15"/>
      <c r="AF45" s="15"/>
      <c r="AG45" s="15"/>
      <c r="AH45" s="15"/>
      <c r="AI45" s="15"/>
      <c r="AJ45" s="15"/>
      <c r="AK45" s="15"/>
      <c r="AL45" s="15"/>
      <c r="AM45" s="15"/>
      <c r="AN45" s="15"/>
      <c r="AO45" s="15"/>
      <c r="AP45" s="15"/>
      <c r="AQ45" s="15"/>
      <c r="AR45" s="15"/>
      <c r="AS45" s="15"/>
      <c r="AT45" s="15"/>
      <c r="AU45" s="15"/>
      <c r="AV45" s="15"/>
      <c r="AW45" s="15"/>
      <c r="AX45" s="15"/>
      <c r="AY45" s="15"/>
      <c r="AZ45" s="15"/>
      <c r="BA45" s="15"/>
      <c r="BB45" s="15"/>
      <c r="BC45" s="15"/>
      <c r="BD45" s="15"/>
      <c r="BE45" s="15"/>
      <c r="BF45" s="15"/>
      <c r="BG45" s="15"/>
      <c r="BH45" s="15"/>
      <c r="BI45" s="15"/>
      <c r="BJ45" s="15"/>
      <c r="BK45" s="15"/>
      <c r="BL45" s="15"/>
      <c r="BM45" s="15"/>
      <c r="BN45" s="15"/>
      <c r="BO45" s="15"/>
      <c r="BP45" s="15"/>
      <c r="BQ45" s="15"/>
      <c r="BR45" s="15"/>
      <c r="BS45" s="15"/>
      <c r="BT45" s="15"/>
      <c r="BU45" s="15"/>
      <c r="BV45" s="15"/>
      <c r="BW45" s="15"/>
      <c r="BX45" s="15"/>
      <c r="BY45" s="15"/>
      <c r="BZ45" s="15"/>
      <c r="CA45" s="15"/>
      <c r="CB45" s="15"/>
      <c r="CC45" s="15"/>
      <c r="CD45" s="15"/>
      <c r="CE45" s="15"/>
      <c r="CF45" s="15"/>
      <c r="CG45" s="15"/>
      <c r="CH45" s="15"/>
      <c r="CI45" s="15"/>
      <c r="CJ45" s="15"/>
      <c r="CK45" s="15"/>
      <c r="CL45" s="15"/>
      <c r="CM45" s="15"/>
      <c r="CN45" s="15"/>
      <c r="CO45" s="15"/>
      <c r="CP45" s="15"/>
      <c r="CQ45" s="15"/>
      <c r="CR45" s="15"/>
      <c r="CS45" s="15"/>
      <c r="CT45" s="15"/>
      <c r="CU45" s="15"/>
      <c r="CV45" s="15"/>
      <c r="CW45" s="15"/>
      <c r="CX45" s="15"/>
      <c r="CY45" s="15"/>
      <c r="CZ45" s="15"/>
      <c r="DA45" s="15"/>
      <c r="DB45" s="15"/>
      <c r="DC45" s="15"/>
      <c r="DD45" s="15"/>
      <c r="DE45" s="15"/>
      <c r="DF45" s="15"/>
      <c r="DG45" s="15"/>
      <c r="DH45" s="15"/>
      <c r="DI45" s="15"/>
      <c r="DJ45" s="15"/>
      <c r="DK45" s="15"/>
      <c r="DL45" s="15"/>
      <c r="DM45" s="15"/>
      <c r="DN45" s="15"/>
      <c r="DO45" s="15"/>
      <c r="DP45" s="15"/>
      <c r="DQ45" s="15"/>
      <c r="DR45" s="15"/>
      <c r="DS45" s="15"/>
      <c r="DT45" s="15"/>
      <c r="DU45" s="15"/>
      <c r="DV45" s="15"/>
      <c r="DW45" s="15"/>
      <c r="DX45" s="15"/>
      <c r="DY45" s="15"/>
      <c r="DZ45" s="15"/>
      <c r="EA45" s="15"/>
      <c r="EB45" s="15"/>
      <c r="EC45" s="15"/>
      <c r="ED45" s="15"/>
      <c r="EE45" s="15"/>
      <c r="EF45" s="15"/>
      <c r="EG45" s="15"/>
      <c r="EH45" s="15"/>
      <c r="EI45" s="15"/>
      <c r="EJ45" s="15"/>
      <c r="EK45" s="15"/>
      <c r="EL45" s="15"/>
      <c r="EM45" s="15"/>
      <c r="EN45" s="15"/>
      <c r="EO45" s="15"/>
      <c r="EP45" s="15"/>
      <c r="EQ45" s="15"/>
      <c r="ER45" s="15"/>
      <c r="ES45" s="15"/>
      <c r="ET45" s="15"/>
      <c r="EU45" s="15"/>
      <c r="EV45" s="15"/>
      <c r="EW45" s="15"/>
      <c r="EX45" s="15"/>
      <c r="EY45" s="15"/>
      <c r="EZ45" s="15"/>
      <c r="FA45" s="15"/>
      <c r="FB45" s="15"/>
      <c r="FC45" s="15"/>
      <c r="FD45" s="15"/>
      <c r="FE45" s="15"/>
      <c r="FF45" s="15"/>
      <c r="FG45" s="15"/>
      <c r="FH45" s="15"/>
      <c r="FI45" s="15"/>
      <c r="FJ45" s="15"/>
      <c r="FK45" s="15"/>
      <c r="FL45" s="15"/>
      <c r="FM45" s="15"/>
      <c r="FN45" s="15"/>
      <c r="FO45" s="15"/>
      <c r="FP45" s="15"/>
      <c r="FQ45" s="15"/>
      <c r="FR45" s="15"/>
      <c r="FS45" s="15"/>
      <c r="FT45" s="15"/>
      <c r="FU45" s="15"/>
      <c r="FV45" s="15"/>
      <c r="FW45" s="15"/>
      <c r="FX45" s="15"/>
      <c r="FY45" s="15"/>
      <c r="FZ45" s="15"/>
      <c r="GA45" s="15"/>
      <c r="GB45" s="15"/>
      <c r="GC45" s="15"/>
      <c r="GD45" s="15"/>
      <c r="GE45" s="15"/>
      <c r="GF45" s="15"/>
      <c r="GG45" s="15"/>
      <c r="GH45" s="15"/>
      <c r="GI45" s="15"/>
      <c r="GJ45" s="15"/>
      <c r="GK45" s="15"/>
      <c r="GL45" s="15"/>
      <c r="GM45" s="15"/>
      <c r="GN45" s="15"/>
      <c r="GO45" s="15"/>
      <c r="GP45" s="15"/>
      <c r="GQ45" s="15"/>
      <c r="GR45" s="15"/>
      <c r="GS45" s="15"/>
      <c r="GT45" s="15"/>
      <c r="GU45" s="15"/>
      <c r="GV45" s="15"/>
      <c r="GW45" s="15"/>
      <c r="GX45" s="15"/>
      <c r="GY45" s="15"/>
      <c r="GZ45" s="15"/>
      <c r="HA45" s="15"/>
      <c r="HB45" s="15"/>
      <c r="HC45" s="15"/>
      <c r="HD45" s="15"/>
      <c r="HE45" s="15"/>
      <c r="HF45" s="15"/>
      <c r="HG45" s="15"/>
      <c r="HH45" s="15"/>
      <c r="HI45" s="15"/>
      <c r="HJ45" s="15"/>
      <c r="HK45" s="15"/>
      <c r="HL45" s="15"/>
      <c r="HM45" s="15"/>
      <c r="HN45" s="15"/>
      <c r="HO45" s="15"/>
      <c r="HP45" s="15"/>
      <c r="HQ45" s="15"/>
      <c r="HR45" s="15"/>
      <c r="HS45" s="15"/>
      <c r="HT45" s="15"/>
      <c r="HU45" s="15"/>
      <c r="HV45" s="15"/>
    </row>
    <row r="46" spans="1:230" customFormat="1" ht="14.4" customHeight="1">
      <c r="A46" s="42"/>
      <c r="B46" s="45"/>
      <c r="C46" s="17"/>
      <c r="D46" s="100"/>
      <c r="E46" s="100"/>
      <c r="F46" s="80" t="s">
        <v>515</v>
      </c>
      <c r="G46" s="16"/>
      <c r="H46" s="292" t="s">
        <v>473</v>
      </c>
      <c r="I46" s="292"/>
      <c r="J46" s="292"/>
      <c r="K46" s="292"/>
      <c r="L46" s="80"/>
      <c r="M46" s="80"/>
      <c r="N46" s="80"/>
      <c r="O46" s="45"/>
      <c r="P46" s="15"/>
      <c r="Q46" s="80" t="s">
        <v>515</v>
      </c>
      <c r="R46" s="100"/>
      <c r="S46" s="15"/>
      <c r="T46" s="292" t="s">
        <v>473</v>
      </c>
      <c r="U46" s="292"/>
      <c r="V46" s="292"/>
      <c r="W46" s="292"/>
      <c r="X46" s="292"/>
      <c r="Y46" s="45"/>
      <c r="Z46" s="45"/>
      <c r="AA46" s="45"/>
      <c r="AB46" s="42"/>
      <c r="AC46" s="15"/>
      <c r="AD46" s="15"/>
      <c r="AE46" s="15"/>
      <c r="AF46" s="15"/>
      <c r="AG46" s="15"/>
      <c r="AH46" s="15"/>
      <c r="AI46" s="15"/>
      <c r="AJ46" s="15"/>
      <c r="AK46" s="15"/>
      <c r="AL46" s="15"/>
      <c r="AM46" s="15"/>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c r="CC46" s="15"/>
      <c r="CD46" s="15"/>
      <c r="CE46" s="15"/>
      <c r="CF46" s="15"/>
      <c r="CG46" s="15"/>
      <c r="CH46" s="15"/>
      <c r="CI46" s="15"/>
      <c r="CJ46" s="15"/>
      <c r="CK46" s="15"/>
      <c r="CL46" s="15"/>
      <c r="CM46" s="15"/>
      <c r="CN46" s="15"/>
      <c r="CO46" s="15"/>
      <c r="CP46" s="15"/>
      <c r="CQ46" s="15"/>
      <c r="CR46" s="15"/>
      <c r="CS46" s="15"/>
      <c r="CT46" s="15"/>
      <c r="CU46" s="15"/>
      <c r="CV46" s="15"/>
      <c r="CW46" s="15"/>
      <c r="CX46" s="15"/>
      <c r="CY46" s="15"/>
      <c r="CZ46" s="15"/>
      <c r="DA46" s="15"/>
      <c r="DB46" s="15"/>
      <c r="DC46" s="15"/>
      <c r="DD46" s="15"/>
      <c r="DE46" s="15"/>
      <c r="DF46" s="15"/>
      <c r="DG46" s="15"/>
      <c r="DH46" s="15"/>
      <c r="DI46" s="15"/>
      <c r="DJ46" s="15"/>
      <c r="DK46" s="15"/>
      <c r="DL46" s="15"/>
      <c r="DM46" s="15"/>
      <c r="DN46" s="15"/>
      <c r="DO46" s="15"/>
      <c r="DP46" s="15"/>
      <c r="DQ46" s="15"/>
      <c r="DR46" s="15"/>
      <c r="DS46" s="15"/>
      <c r="DT46" s="15"/>
      <c r="DU46" s="15"/>
      <c r="DV46" s="15"/>
      <c r="DW46" s="15"/>
      <c r="DX46" s="15"/>
      <c r="DY46" s="15"/>
      <c r="DZ46" s="15"/>
      <c r="EA46" s="15"/>
      <c r="EB46" s="15"/>
      <c r="EC46" s="15"/>
      <c r="ED46" s="15"/>
      <c r="EE46" s="15"/>
      <c r="EF46" s="15"/>
      <c r="EG46" s="15"/>
      <c r="EH46" s="15"/>
      <c r="EI46" s="15"/>
      <c r="EJ46" s="15"/>
      <c r="EK46" s="15"/>
      <c r="EL46" s="15"/>
      <c r="EM46" s="15"/>
      <c r="EN46" s="15"/>
      <c r="EO46" s="15"/>
      <c r="EP46" s="15"/>
      <c r="EQ46" s="15"/>
      <c r="ER46" s="15"/>
      <c r="ES46" s="15"/>
      <c r="ET46" s="15"/>
      <c r="EU46" s="15"/>
      <c r="EV46" s="15"/>
      <c r="EW46" s="15"/>
      <c r="EX46" s="15"/>
      <c r="EY46" s="15"/>
      <c r="EZ46" s="15"/>
      <c r="FA46" s="15"/>
      <c r="FB46" s="15"/>
      <c r="FC46" s="15"/>
      <c r="FD46" s="15"/>
      <c r="FE46" s="15"/>
      <c r="FF46" s="15"/>
      <c r="FG46" s="15"/>
      <c r="FH46" s="15"/>
      <c r="FI46" s="15"/>
      <c r="FJ46" s="15"/>
      <c r="FK46" s="15"/>
      <c r="FL46" s="15"/>
      <c r="FM46" s="15"/>
      <c r="FN46" s="15"/>
      <c r="FO46" s="15"/>
      <c r="FP46" s="15"/>
      <c r="FQ46" s="15"/>
      <c r="FR46" s="15"/>
      <c r="FS46" s="15"/>
      <c r="FT46" s="15"/>
      <c r="FU46" s="15"/>
      <c r="FV46" s="15"/>
      <c r="FW46" s="15"/>
      <c r="FX46" s="15"/>
      <c r="FY46" s="15"/>
      <c r="FZ46" s="15"/>
      <c r="GA46" s="15"/>
      <c r="GB46" s="15"/>
      <c r="GC46" s="15"/>
      <c r="GD46" s="15"/>
      <c r="GE46" s="15"/>
      <c r="GF46" s="15"/>
      <c r="GG46" s="15"/>
      <c r="GH46" s="15"/>
      <c r="GI46" s="15"/>
      <c r="GJ46" s="15"/>
      <c r="GK46" s="15"/>
      <c r="GL46" s="15"/>
      <c r="GM46" s="15"/>
      <c r="GN46" s="15"/>
      <c r="GO46" s="15"/>
      <c r="GP46" s="15"/>
      <c r="GQ46" s="15"/>
      <c r="GR46" s="15"/>
      <c r="GS46" s="15"/>
      <c r="GT46" s="15"/>
      <c r="GU46" s="15"/>
      <c r="GV46" s="15"/>
      <c r="GW46" s="15"/>
      <c r="GX46" s="15"/>
      <c r="GY46" s="15"/>
      <c r="GZ46" s="15"/>
      <c r="HA46" s="15"/>
      <c r="HB46" s="15"/>
      <c r="HC46" s="15"/>
      <c r="HD46" s="15"/>
      <c r="HE46" s="15"/>
      <c r="HF46" s="15"/>
      <c r="HG46" s="15"/>
      <c r="HH46" s="15"/>
      <c r="HI46" s="15"/>
      <c r="HJ46" s="15"/>
      <c r="HK46" s="15"/>
      <c r="HL46" s="15"/>
      <c r="HM46" s="15"/>
      <c r="HN46" s="15"/>
      <c r="HO46" s="15"/>
      <c r="HP46" s="15"/>
      <c r="HQ46" s="15"/>
      <c r="HR46" s="15"/>
      <c r="HS46" s="15"/>
      <c r="HT46" s="15"/>
      <c r="HU46" s="15"/>
      <c r="HV46" s="15"/>
    </row>
    <row r="47" spans="1:230" customFormat="1" ht="14.4" customHeight="1">
      <c r="A47" s="42"/>
      <c r="B47" s="45"/>
      <c r="C47" s="17"/>
      <c r="D47" s="100"/>
      <c r="E47" s="100"/>
      <c r="F47" s="80"/>
      <c r="G47" s="16"/>
      <c r="H47" s="15"/>
      <c r="I47" s="96"/>
      <c r="J47" s="17"/>
      <c r="K47" s="80"/>
      <c r="L47" s="80"/>
      <c r="M47" s="80"/>
      <c r="N47" s="80"/>
      <c r="O47" s="45"/>
      <c r="P47" s="15"/>
      <c r="Q47" s="80"/>
      <c r="R47" s="100"/>
      <c r="S47" s="100"/>
      <c r="T47" s="100"/>
      <c r="U47" s="15"/>
      <c r="V47" s="96"/>
      <c r="W47" s="15"/>
      <c r="X47" s="45"/>
      <c r="Y47" s="45"/>
      <c r="Z47" s="45"/>
      <c r="AA47" s="45"/>
      <c r="AB47" s="42"/>
      <c r="AC47" s="15"/>
      <c r="AD47" s="15"/>
      <c r="AE47" s="15"/>
      <c r="AF47" s="15"/>
      <c r="AG47" s="15"/>
      <c r="AH47" s="15"/>
      <c r="AI47" s="15"/>
      <c r="AJ47" s="15"/>
      <c r="AK47" s="15"/>
      <c r="AL47" s="15"/>
      <c r="AM47" s="15"/>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c r="CC47" s="15"/>
      <c r="CD47" s="15"/>
      <c r="CE47" s="15"/>
      <c r="CF47" s="15"/>
      <c r="CG47" s="15"/>
      <c r="CH47" s="15"/>
      <c r="CI47" s="15"/>
      <c r="CJ47" s="15"/>
      <c r="CK47" s="15"/>
      <c r="CL47" s="15"/>
      <c r="CM47" s="15"/>
      <c r="CN47" s="15"/>
      <c r="CO47" s="15"/>
      <c r="CP47" s="15"/>
      <c r="CQ47" s="15"/>
      <c r="CR47" s="15"/>
      <c r="CS47" s="15"/>
      <c r="CT47" s="15"/>
      <c r="CU47" s="15"/>
      <c r="CV47" s="15"/>
      <c r="CW47" s="15"/>
      <c r="CX47" s="15"/>
      <c r="CY47" s="15"/>
      <c r="CZ47" s="15"/>
      <c r="DA47" s="15"/>
      <c r="DB47" s="15"/>
      <c r="DC47" s="15"/>
      <c r="DD47" s="15"/>
      <c r="DE47" s="15"/>
      <c r="DF47" s="15"/>
      <c r="DG47" s="15"/>
      <c r="DH47" s="15"/>
      <c r="DI47" s="15"/>
      <c r="DJ47" s="15"/>
      <c r="DK47" s="15"/>
      <c r="DL47" s="15"/>
      <c r="DM47" s="15"/>
      <c r="DN47" s="15"/>
      <c r="DO47" s="15"/>
      <c r="DP47" s="15"/>
      <c r="DQ47" s="15"/>
      <c r="DR47" s="15"/>
      <c r="DS47" s="15"/>
      <c r="DT47" s="15"/>
      <c r="DU47" s="15"/>
      <c r="DV47" s="15"/>
      <c r="DW47" s="15"/>
      <c r="DX47" s="15"/>
      <c r="DY47" s="15"/>
      <c r="DZ47" s="15"/>
      <c r="EA47" s="15"/>
      <c r="EB47" s="15"/>
      <c r="EC47" s="15"/>
      <c r="ED47" s="15"/>
      <c r="EE47" s="15"/>
      <c r="EF47" s="15"/>
      <c r="EG47" s="15"/>
      <c r="EH47" s="15"/>
      <c r="EI47" s="15"/>
      <c r="EJ47" s="15"/>
      <c r="EK47" s="15"/>
      <c r="EL47" s="15"/>
      <c r="EM47" s="15"/>
      <c r="EN47" s="15"/>
      <c r="EO47" s="15"/>
      <c r="EP47" s="15"/>
      <c r="EQ47" s="15"/>
      <c r="ER47" s="15"/>
      <c r="ES47" s="15"/>
      <c r="ET47" s="15"/>
      <c r="EU47" s="15"/>
      <c r="EV47" s="15"/>
      <c r="EW47" s="15"/>
      <c r="EX47" s="15"/>
      <c r="EY47" s="15"/>
      <c r="EZ47" s="15"/>
      <c r="FA47" s="15"/>
      <c r="FB47" s="15"/>
      <c r="FC47" s="15"/>
      <c r="FD47" s="15"/>
      <c r="FE47" s="15"/>
      <c r="FF47" s="15"/>
      <c r="FG47" s="15"/>
      <c r="FH47" s="15"/>
      <c r="FI47" s="15"/>
      <c r="FJ47" s="15"/>
      <c r="FK47" s="15"/>
      <c r="FL47" s="15"/>
      <c r="FM47" s="15"/>
      <c r="FN47" s="15"/>
      <c r="FO47" s="15"/>
      <c r="FP47" s="15"/>
      <c r="FQ47" s="15"/>
      <c r="FR47" s="15"/>
      <c r="FS47" s="15"/>
      <c r="FT47" s="15"/>
      <c r="FU47" s="15"/>
      <c r="FV47" s="15"/>
      <c r="FW47" s="15"/>
      <c r="FX47" s="15"/>
      <c r="FY47" s="15"/>
      <c r="FZ47" s="15"/>
      <c r="GA47" s="15"/>
      <c r="GB47" s="15"/>
      <c r="GC47" s="15"/>
      <c r="GD47" s="15"/>
      <c r="GE47" s="15"/>
      <c r="GF47" s="15"/>
      <c r="GG47" s="15"/>
      <c r="GH47" s="15"/>
      <c r="GI47" s="15"/>
      <c r="GJ47" s="15"/>
      <c r="GK47" s="15"/>
      <c r="GL47" s="15"/>
      <c r="GM47" s="15"/>
      <c r="GN47" s="15"/>
      <c r="GO47" s="15"/>
      <c r="GP47" s="15"/>
      <c r="GQ47" s="15"/>
      <c r="GR47" s="15"/>
      <c r="GS47" s="15"/>
      <c r="GT47" s="15"/>
      <c r="GU47" s="15"/>
      <c r="GV47" s="15"/>
      <c r="GW47" s="15"/>
      <c r="GX47" s="15"/>
      <c r="GY47" s="15"/>
      <c r="GZ47" s="15"/>
      <c r="HA47" s="15"/>
      <c r="HB47" s="15"/>
      <c r="HC47" s="15"/>
      <c r="HD47" s="15"/>
      <c r="HE47" s="15"/>
      <c r="HF47" s="15"/>
      <c r="HG47" s="15"/>
      <c r="HH47" s="15"/>
      <c r="HI47" s="15"/>
      <c r="HJ47" s="15"/>
      <c r="HK47" s="15"/>
      <c r="HL47" s="15"/>
      <c r="HM47" s="15"/>
      <c r="HN47" s="15"/>
      <c r="HO47" s="15"/>
      <c r="HP47" s="15"/>
      <c r="HQ47" s="15"/>
      <c r="HR47" s="15"/>
      <c r="HS47" s="15"/>
      <c r="HT47" s="15"/>
      <c r="HU47" s="15"/>
      <c r="HV47" s="15"/>
    </row>
    <row r="48" spans="1:230" customFormat="1" ht="14.4" customHeight="1">
      <c r="A48" s="42"/>
      <c r="B48" s="45"/>
      <c r="C48" s="15"/>
      <c r="D48" s="100"/>
      <c r="E48" s="100"/>
      <c r="F48" s="80" t="s">
        <v>516</v>
      </c>
      <c r="G48" s="16"/>
      <c r="H48" s="104" t="s">
        <v>3</v>
      </c>
      <c r="I48" s="15"/>
      <c r="J48" s="290">
        <f>M24</f>
        <v>3.35</v>
      </c>
      <c r="K48" s="290"/>
      <c r="L48" s="117" t="s">
        <v>7</v>
      </c>
      <c r="M48" s="80"/>
      <c r="N48" s="80"/>
      <c r="O48" s="45"/>
      <c r="P48" s="15"/>
      <c r="Q48" s="80" t="s">
        <v>516</v>
      </c>
      <c r="R48" s="100"/>
      <c r="S48" s="15"/>
      <c r="T48" s="104" t="s">
        <v>3</v>
      </c>
      <c r="U48" s="15"/>
      <c r="V48" s="15"/>
      <c r="W48" s="290">
        <f>M27</f>
        <v>4.95</v>
      </c>
      <c r="X48" s="290"/>
      <c r="Y48" s="107" t="s">
        <v>7</v>
      </c>
      <c r="Z48" s="107"/>
      <c r="AA48" s="45"/>
      <c r="AB48" s="42"/>
      <c r="AC48" s="15"/>
      <c r="AD48" s="15"/>
      <c r="AE48" s="15"/>
      <c r="AF48" s="15"/>
      <c r="AG48" s="15"/>
      <c r="AH48" s="15"/>
      <c r="AI48" s="15"/>
      <c r="AJ48" s="15"/>
      <c r="AK48" s="15"/>
      <c r="AL48" s="15"/>
      <c r="AM48" s="15"/>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c r="CC48" s="15"/>
      <c r="CD48" s="15"/>
      <c r="CE48" s="15"/>
      <c r="CF48" s="15"/>
      <c r="CG48" s="15"/>
      <c r="CH48" s="15"/>
      <c r="CI48" s="15"/>
      <c r="CJ48" s="15"/>
      <c r="CK48" s="15"/>
      <c r="CL48" s="15"/>
      <c r="CM48" s="15"/>
      <c r="CN48" s="15"/>
      <c r="CO48" s="15"/>
      <c r="CP48" s="15"/>
      <c r="CQ48" s="15"/>
      <c r="CR48" s="15"/>
      <c r="CS48" s="15"/>
      <c r="CT48" s="15"/>
      <c r="CU48" s="15"/>
      <c r="CV48" s="15"/>
      <c r="CW48" s="15"/>
      <c r="CX48" s="15"/>
      <c r="CY48" s="15"/>
      <c r="CZ48" s="15"/>
      <c r="DA48" s="15"/>
      <c r="DB48" s="15"/>
      <c r="DC48" s="15"/>
      <c r="DD48" s="15"/>
      <c r="DE48" s="15"/>
      <c r="DF48" s="15"/>
      <c r="DG48" s="15"/>
      <c r="DH48" s="15"/>
      <c r="DI48" s="15"/>
      <c r="DJ48" s="15"/>
      <c r="DK48" s="15"/>
      <c r="DL48" s="15"/>
      <c r="DM48" s="15"/>
      <c r="DN48" s="15"/>
      <c r="DO48" s="15"/>
      <c r="DP48" s="15"/>
      <c r="DQ48" s="15"/>
      <c r="DR48" s="15"/>
      <c r="DS48" s="15"/>
      <c r="DT48" s="15"/>
      <c r="DU48" s="15"/>
      <c r="DV48" s="15"/>
      <c r="DW48" s="15"/>
      <c r="DX48" s="15"/>
      <c r="DY48" s="15"/>
      <c r="DZ48" s="15"/>
      <c r="EA48" s="15"/>
      <c r="EB48" s="15"/>
      <c r="EC48" s="15"/>
      <c r="ED48" s="15"/>
      <c r="EE48" s="15"/>
      <c r="EF48" s="15"/>
      <c r="EG48" s="15"/>
      <c r="EH48" s="15"/>
      <c r="EI48" s="15"/>
      <c r="EJ48" s="15"/>
      <c r="EK48" s="15"/>
      <c r="EL48" s="15"/>
      <c r="EM48" s="15"/>
      <c r="EN48" s="15"/>
      <c r="EO48" s="15"/>
      <c r="EP48" s="15"/>
      <c r="EQ48" s="15"/>
      <c r="ER48" s="15"/>
      <c r="ES48" s="15"/>
      <c r="ET48" s="15"/>
      <c r="EU48" s="15"/>
      <c r="EV48" s="15"/>
      <c r="EW48" s="15"/>
      <c r="EX48" s="15"/>
      <c r="EY48" s="15"/>
      <c r="EZ48" s="15"/>
      <c r="FA48" s="15"/>
      <c r="FB48" s="15"/>
      <c r="FC48" s="15"/>
      <c r="FD48" s="15"/>
      <c r="FE48" s="15"/>
      <c r="FF48" s="15"/>
      <c r="FG48" s="15"/>
      <c r="FH48" s="15"/>
      <c r="FI48" s="15"/>
      <c r="FJ48" s="15"/>
      <c r="FK48" s="15"/>
      <c r="FL48" s="15"/>
      <c r="FM48" s="15"/>
      <c r="FN48" s="15"/>
      <c r="FO48" s="15"/>
      <c r="FP48" s="15"/>
      <c r="FQ48" s="15"/>
      <c r="FR48" s="15"/>
      <c r="FS48" s="15"/>
      <c r="FT48" s="15"/>
      <c r="FU48" s="15"/>
      <c r="FV48" s="15"/>
      <c r="FW48" s="15"/>
      <c r="FX48" s="15"/>
      <c r="FY48" s="15"/>
      <c r="FZ48" s="15"/>
      <c r="GA48" s="15"/>
      <c r="GB48" s="15"/>
      <c r="GC48" s="15"/>
      <c r="GD48" s="15"/>
      <c r="GE48" s="15"/>
      <c r="GF48" s="15"/>
      <c r="GG48" s="15"/>
      <c r="GH48" s="15"/>
      <c r="GI48" s="15"/>
      <c r="GJ48" s="15"/>
      <c r="GK48" s="15"/>
      <c r="GL48" s="15"/>
      <c r="GM48" s="15"/>
      <c r="GN48" s="15"/>
      <c r="GO48" s="15"/>
      <c r="GP48" s="15"/>
      <c r="GQ48" s="15"/>
      <c r="GR48" s="15"/>
      <c r="GS48" s="15"/>
      <c r="GT48" s="15"/>
      <c r="GU48" s="15"/>
      <c r="GV48" s="15"/>
      <c r="GW48" s="15"/>
      <c r="GX48" s="15"/>
      <c r="GY48" s="15"/>
      <c r="GZ48" s="15"/>
      <c r="HA48" s="15"/>
      <c r="HB48" s="15"/>
      <c r="HC48" s="15"/>
      <c r="HD48" s="15"/>
      <c r="HE48" s="15"/>
      <c r="HF48" s="15"/>
      <c r="HG48" s="15"/>
      <c r="HH48" s="15"/>
      <c r="HI48" s="15"/>
      <c r="HJ48" s="15"/>
      <c r="HK48" s="15"/>
      <c r="HL48" s="15"/>
      <c r="HM48" s="15"/>
      <c r="HN48" s="15"/>
      <c r="HO48" s="15"/>
      <c r="HP48" s="15"/>
      <c r="HQ48" s="15"/>
      <c r="HR48" s="15"/>
      <c r="HS48" s="15"/>
      <c r="HT48" s="15"/>
      <c r="HU48" s="15"/>
      <c r="HV48" s="15"/>
    </row>
    <row r="49" spans="1:230" customFormat="1">
      <c r="A49" s="42"/>
      <c r="B49" s="45"/>
      <c r="C49" s="17"/>
      <c r="D49" s="100"/>
      <c r="E49" s="100"/>
      <c r="F49" s="80"/>
      <c r="G49" s="16"/>
      <c r="H49" s="104"/>
      <c r="I49" s="15"/>
      <c r="J49" s="106"/>
      <c r="K49" s="15"/>
      <c r="L49" s="114"/>
      <c r="M49" s="80"/>
      <c r="N49" s="80"/>
      <c r="O49" s="45"/>
      <c r="P49" s="15"/>
      <c r="Q49" s="80"/>
      <c r="R49" s="100"/>
      <c r="S49" s="15"/>
      <c r="T49" s="104"/>
      <c r="U49" s="106"/>
      <c r="V49" s="15"/>
      <c r="W49" s="96"/>
      <c r="X49" s="15"/>
      <c r="Y49" s="81"/>
      <c r="Z49" s="81"/>
      <c r="AA49" s="45"/>
      <c r="AB49" s="42"/>
      <c r="AC49" s="15"/>
      <c r="AD49" s="15"/>
      <c r="AE49" s="15"/>
      <c r="AF49" s="15"/>
      <c r="AG49" s="15"/>
      <c r="AH49" s="15"/>
      <c r="AI49" s="15"/>
      <c r="AJ49" s="15"/>
      <c r="AK49" s="15"/>
      <c r="AL49" s="15"/>
      <c r="AM49" s="15"/>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c r="CC49" s="15"/>
      <c r="CD49" s="15"/>
      <c r="CE49" s="15"/>
      <c r="CF49" s="15"/>
      <c r="CG49" s="15"/>
      <c r="CH49" s="15"/>
      <c r="CI49" s="15"/>
      <c r="CJ49" s="15"/>
      <c r="CK49" s="15"/>
      <c r="CL49" s="15"/>
      <c r="CM49" s="15"/>
      <c r="CN49" s="15"/>
      <c r="CO49" s="15"/>
      <c r="CP49" s="15"/>
      <c r="CQ49" s="15"/>
      <c r="CR49" s="15"/>
      <c r="CS49" s="15"/>
      <c r="CT49" s="15"/>
      <c r="CU49" s="15"/>
      <c r="CV49" s="15"/>
      <c r="CW49" s="15"/>
      <c r="CX49" s="15"/>
      <c r="CY49" s="15"/>
      <c r="CZ49" s="15"/>
      <c r="DA49" s="15"/>
      <c r="DB49" s="15"/>
      <c r="DC49" s="15"/>
      <c r="DD49" s="15"/>
      <c r="DE49" s="15"/>
      <c r="DF49" s="15"/>
      <c r="DG49" s="15"/>
      <c r="DH49" s="15"/>
      <c r="DI49" s="15"/>
      <c r="DJ49" s="15"/>
      <c r="DK49" s="15"/>
      <c r="DL49" s="15"/>
      <c r="DM49" s="15"/>
      <c r="DN49" s="15"/>
      <c r="DO49" s="15"/>
      <c r="DP49" s="15"/>
      <c r="DQ49" s="15"/>
      <c r="DR49" s="15"/>
      <c r="DS49" s="15"/>
      <c r="DT49" s="15"/>
      <c r="DU49" s="15"/>
      <c r="DV49" s="15"/>
      <c r="DW49" s="15"/>
      <c r="DX49" s="15"/>
      <c r="DY49" s="15"/>
      <c r="DZ49" s="15"/>
      <c r="EA49" s="15"/>
      <c r="EB49" s="15"/>
      <c r="EC49" s="15"/>
      <c r="ED49" s="15"/>
      <c r="EE49" s="15"/>
      <c r="EF49" s="15"/>
      <c r="EG49" s="15"/>
      <c r="EH49" s="15"/>
      <c r="EI49" s="15"/>
      <c r="EJ49" s="15"/>
      <c r="EK49" s="15"/>
      <c r="EL49" s="15"/>
      <c r="EM49" s="15"/>
      <c r="EN49" s="15"/>
      <c r="EO49" s="15"/>
      <c r="EP49" s="15"/>
      <c r="EQ49" s="15"/>
      <c r="ER49" s="15"/>
      <c r="ES49" s="15"/>
      <c r="ET49" s="15"/>
      <c r="EU49" s="15"/>
      <c r="EV49" s="15"/>
      <c r="EW49" s="15"/>
      <c r="EX49" s="15"/>
      <c r="EY49" s="15"/>
      <c r="EZ49" s="15"/>
      <c r="FA49" s="15"/>
      <c r="FB49" s="15"/>
      <c r="FC49" s="15"/>
      <c r="FD49" s="15"/>
      <c r="FE49" s="15"/>
      <c r="FF49" s="15"/>
      <c r="FG49" s="15"/>
      <c r="FH49" s="15"/>
      <c r="FI49" s="15"/>
      <c r="FJ49" s="15"/>
      <c r="FK49" s="15"/>
      <c r="FL49" s="15"/>
      <c r="FM49" s="15"/>
      <c r="FN49" s="15"/>
      <c r="FO49" s="15"/>
      <c r="FP49" s="15"/>
      <c r="FQ49" s="15"/>
      <c r="FR49" s="15"/>
      <c r="FS49" s="15"/>
      <c r="FT49" s="15"/>
      <c r="FU49" s="15"/>
      <c r="FV49" s="15"/>
      <c r="FW49" s="15"/>
      <c r="FX49" s="15"/>
      <c r="FY49" s="15"/>
      <c r="FZ49" s="15"/>
      <c r="GA49" s="15"/>
      <c r="GB49" s="15"/>
      <c r="GC49" s="15"/>
      <c r="GD49" s="15"/>
      <c r="GE49" s="15"/>
      <c r="GF49" s="15"/>
      <c r="GG49" s="15"/>
      <c r="GH49" s="15"/>
      <c r="GI49" s="15"/>
      <c r="GJ49" s="15"/>
      <c r="GK49" s="15"/>
      <c r="GL49" s="15"/>
      <c r="GM49" s="15"/>
      <c r="GN49" s="15"/>
      <c r="GO49" s="15"/>
      <c r="GP49" s="15"/>
      <c r="GQ49" s="15"/>
      <c r="GR49" s="15"/>
      <c r="GS49" s="15"/>
      <c r="GT49" s="15"/>
      <c r="GU49" s="15"/>
      <c r="GV49" s="15"/>
      <c r="GW49" s="15"/>
      <c r="GX49" s="15"/>
      <c r="GY49" s="15"/>
      <c r="GZ49" s="15"/>
      <c r="HA49" s="15"/>
      <c r="HB49" s="15"/>
      <c r="HC49" s="15"/>
      <c r="HD49" s="15"/>
      <c r="HE49" s="15"/>
      <c r="HF49" s="15"/>
      <c r="HG49" s="15"/>
      <c r="HH49" s="15"/>
      <c r="HI49" s="15"/>
      <c r="HJ49" s="15"/>
      <c r="HK49" s="15"/>
      <c r="HL49" s="15"/>
      <c r="HM49" s="15"/>
      <c r="HN49" s="15"/>
      <c r="HO49" s="15"/>
      <c r="HP49" s="15"/>
      <c r="HQ49" s="15"/>
      <c r="HR49" s="15"/>
      <c r="HS49" s="15"/>
      <c r="HT49" s="15"/>
      <c r="HU49" s="15"/>
      <c r="HV49" s="15"/>
    </row>
    <row r="50" spans="1:230" customFormat="1">
      <c r="A50" s="42"/>
      <c r="B50" s="45"/>
      <c r="C50" s="17"/>
      <c r="D50" s="100"/>
      <c r="E50" s="100"/>
      <c r="F50" s="80"/>
      <c r="G50" s="16"/>
      <c r="H50" s="104" t="s">
        <v>5</v>
      </c>
      <c r="I50" s="15"/>
      <c r="J50" s="290">
        <f>M30</f>
        <v>2.58</v>
      </c>
      <c r="K50" s="290"/>
      <c r="L50" s="117" t="s">
        <v>7</v>
      </c>
      <c r="M50" s="80"/>
      <c r="N50" s="80"/>
      <c r="O50" s="45"/>
      <c r="P50" s="15"/>
      <c r="Q50" s="80"/>
      <c r="R50" s="100"/>
      <c r="S50" s="15"/>
      <c r="T50" s="104" t="s">
        <v>5</v>
      </c>
      <c r="U50" s="15"/>
      <c r="V50" s="15"/>
      <c r="W50" s="290">
        <f>M30</f>
        <v>2.58</v>
      </c>
      <c r="X50" s="290"/>
      <c r="Y50" s="107" t="s">
        <v>7</v>
      </c>
      <c r="Z50" s="107"/>
      <c r="AA50" s="45"/>
      <c r="AB50" s="42"/>
      <c r="AC50" s="15"/>
      <c r="AD50" s="15"/>
      <c r="AE50" s="15"/>
      <c r="AF50" s="15"/>
      <c r="AG50" s="15"/>
      <c r="AH50" s="15"/>
      <c r="AI50" s="15"/>
      <c r="AJ50" s="15"/>
      <c r="AK50" s="15"/>
      <c r="AL50" s="15"/>
      <c r="AM50" s="15"/>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c r="CC50" s="15"/>
      <c r="CD50" s="15"/>
      <c r="CE50" s="15"/>
      <c r="CF50" s="15"/>
      <c r="CG50" s="15"/>
      <c r="CH50" s="15"/>
      <c r="CI50" s="15"/>
      <c r="CJ50" s="15"/>
      <c r="CK50" s="15"/>
      <c r="CL50" s="15"/>
      <c r="CM50" s="15"/>
      <c r="CN50" s="15"/>
      <c r="CO50" s="15"/>
      <c r="CP50" s="15"/>
      <c r="CQ50" s="15"/>
      <c r="CR50" s="15"/>
      <c r="CS50" s="15"/>
      <c r="CT50" s="15"/>
      <c r="CU50" s="15"/>
      <c r="CV50" s="15"/>
      <c r="CW50" s="15"/>
      <c r="CX50" s="15"/>
      <c r="CY50" s="15"/>
      <c r="CZ50" s="15"/>
      <c r="DA50" s="15"/>
      <c r="DB50" s="15"/>
      <c r="DC50" s="15"/>
      <c r="DD50" s="15"/>
      <c r="DE50" s="15"/>
      <c r="DF50" s="15"/>
      <c r="DG50" s="15"/>
      <c r="DH50" s="15"/>
      <c r="DI50" s="15"/>
      <c r="DJ50" s="15"/>
      <c r="DK50" s="15"/>
      <c r="DL50" s="15"/>
      <c r="DM50" s="15"/>
      <c r="DN50" s="15"/>
      <c r="DO50" s="15"/>
      <c r="DP50" s="15"/>
      <c r="DQ50" s="15"/>
      <c r="DR50" s="15"/>
      <c r="DS50" s="15"/>
      <c r="DT50" s="15"/>
      <c r="DU50" s="15"/>
      <c r="DV50" s="15"/>
      <c r="DW50" s="15"/>
      <c r="DX50" s="15"/>
      <c r="DY50" s="15"/>
      <c r="DZ50" s="15"/>
      <c r="EA50" s="15"/>
      <c r="EB50" s="15"/>
      <c r="EC50" s="15"/>
      <c r="ED50" s="15"/>
      <c r="EE50" s="15"/>
      <c r="EF50" s="15"/>
      <c r="EG50" s="15"/>
      <c r="EH50" s="15"/>
      <c r="EI50" s="15"/>
      <c r="EJ50" s="15"/>
      <c r="EK50" s="15"/>
      <c r="EL50" s="15"/>
      <c r="EM50" s="15"/>
      <c r="EN50" s="15"/>
      <c r="EO50" s="15"/>
      <c r="EP50" s="15"/>
      <c r="EQ50" s="15"/>
      <c r="ER50" s="15"/>
      <c r="ES50" s="15"/>
      <c r="ET50" s="15"/>
      <c r="EU50" s="15"/>
      <c r="EV50" s="15"/>
      <c r="EW50" s="15"/>
      <c r="EX50" s="15"/>
      <c r="EY50" s="15"/>
      <c r="EZ50" s="15"/>
      <c r="FA50" s="15"/>
      <c r="FB50" s="15"/>
      <c r="FC50" s="15"/>
      <c r="FD50" s="15"/>
      <c r="FE50" s="15"/>
      <c r="FF50" s="15"/>
      <c r="FG50" s="15"/>
      <c r="FH50" s="15"/>
      <c r="FI50" s="15"/>
      <c r="FJ50" s="15"/>
      <c r="FK50" s="15"/>
      <c r="FL50" s="15"/>
      <c r="FM50" s="15"/>
      <c r="FN50" s="15"/>
      <c r="FO50" s="15"/>
      <c r="FP50" s="15"/>
      <c r="FQ50" s="15"/>
      <c r="FR50" s="15"/>
      <c r="FS50" s="15"/>
      <c r="FT50" s="15"/>
      <c r="FU50" s="15"/>
      <c r="FV50" s="15"/>
      <c r="FW50" s="15"/>
      <c r="FX50" s="15"/>
      <c r="FY50" s="15"/>
      <c r="FZ50" s="15"/>
      <c r="GA50" s="15"/>
      <c r="GB50" s="15"/>
      <c r="GC50" s="15"/>
      <c r="GD50" s="15"/>
      <c r="GE50" s="15"/>
      <c r="GF50" s="15"/>
      <c r="GG50" s="15"/>
      <c r="GH50" s="15"/>
      <c r="GI50" s="15"/>
      <c r="GJ50" s="15"/>
      <c r="GK50" s="15"/>
      <c r="GL50" s="15"/>
      <c r="GM50" s="15"/>
      <c r="GN50" s="15"/>
      <c r="GO50" s="15"/>
      <c r="GP50" s="15"/>
      <c r="GQ50" s="15"/>
      <c r="GR50" s="15"/>
      <c r="GS50" s="15"/>
      <c r="GT50" s="15"/>
      <c r="GU50" s="15"/>
      <c r="GV50" s="15"/>
      <c r="GW50" s="15"/>
      <c r="GX50" s="15"/>
      <c r="GY50" s="15"/>
      <c r="GZ50" s="15"/>
      <c r="HA50" s="15"/>
      <c r="HB50" s="15"/>
      <c r="HC50" s="15"/>
      <c r="HD50" s="15"/>
      <c r="HE50" s="15"/>
      <c r="HF50" s="15"/>
      <c r="HG50" s="15"/>
      <c r="HH50" s="15"/>
      <c r="HI50" s="15"/>
      <c r="HJ50" s="15"/>
      <c r="HK50" s="15"/>
      <c r="HL50" s="15"/>
      <c r="HM50" s="15"/>
      <c r="HN50" s="15"/>
      <c r="HO50" s="15"/>
      <c r="HP50" s="15"/>
      <c r="HQ50" s="15"/>
      <c r="HR50" s="15"/>
      <c r="HS50" s="15"/>
      <c r="HT50" s="15"/>
      <c r="HU50" s="15"/>
      <c r="HV50" s="15"/>
    </row>
    <row r="51" spans="1:230" customFormat="1">
      <c r="A51" s="42"/>
      <c r="B51" s="45"/>
      <c r="C51" s="17"/>
      <c r="D51" s="99"/>
      <c r="E51" s="102"/>
      <c r="F51" s="101"/>
      <c r="G51" s="103"/>
      <c r="H51" s="103"/>
      <c r="I51" s="103"/>
      <c r="J51" s="103"/>
      <c r="K51" s="52"/>
      <c r="L51" s="84"/>
      <c r="M51" s="80"/>
      <c r="N51" s="80"/>
      <c r="O51" s="45"/>
      <c r="P51" s="103"/>
      <c r="Q51" s="101"/>
      <c r="R51" s="102"/>
      <c r="S51" s="103"/>
      <c r="T51" s="103"/>
      <c r="U51" s="103"/>
      <c r="V51" s="103"/>
      <c r="W51" s="103"/>
      <c r="X51" s="112"/>
      <c r="Y51" s="102"/>
      <c r="Z51" s="102"/>
      <c r="AA51" s="45"/>
      <c r="AB51" s="42"/>
      <c r="AC51" s="15"/>
      <c r="AD51" s="15"/>
      <c r="AE51" s="15"/>
      <c r="AF51" s="15"/>
      <c r="AG51" s="15"/>
      <c r="AH51" s="15"/>
      <c r="AI51" s="15"/>
      <c r="AJ51" s="15"/>
      <c r="AK51" s="15"/>
      <c r="AL51" s="15"/>
      <c r="AM51" s="15"/>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c r="CC51" s="15"/>
      <c r="CD51" s="15"/>
      <c r="CE51" s="15"/>
      <c r="CF51" s="15"/>
      <c r="CG51" s="15"/>
      <c r="CH51" s="15"/>
      <c r="CI51" s="15"/>
      <c r="CJ51" s="15"/>
      <c r="CK51" s="15"/>
      <c r="CL51" s="15"/>
      <c r="CM51" s="15"/>
      <c r="CN51" s="15"/>
      <c r="CO51" s="15"/>
      <c r="CP51" s="15"/>
      <c r="CQ51" s="15"/>
      <c r="CR51" s="15"/>
      <c r="CS51" s="15"/>
      <c r="CT51" s="15"/>
      <c r="CU51" s="15"/>
      <c r="CV51" s="15"/>
      <c r="CW51" s="15"/>
      <c r="CX51" s="15"/>
      <c r="CY51" s="15"/>
      <c r="CZ51" s="15"/>
      <c r="DA51" s="15"/>
      <c r="DB51" s="15"/>
      <c r="DC51" s="15"/>
      <c r="DD51" s="15"/>
      <c r="DE51" s="15"/>
      <c r="DF51" s="15"/>
      <c r="DG51" s="15"/>
      <c r="DH51" s="15"/>
      <c r="DI51" s="15"/>
      <c r="DJ51" s="15"/>
      <c r="DK51" s="15"/>
      <c r="DL51" s="15"/>
      <c r="DM51" s="15"/>
      <c r="DN51" s="15"/>
      <c r="DO51" s="15"/>
      <c r="DP51" s="15"/>
      <c r="DQ51" s="15"/>
      <c r="DR51" s="15"/>
      <c r="DS51" s="15"/>
      <c r="DT51" s="15"/>
      <c r="DU51" s="15"/>
      <c r="DV51" s="15"/>
      <c r="DW51" s="15"/>
      <c r="DX51" s="15"/>
      <c r="DY51" s="15"/>
      <c r="DZ51" s="15"/>
      <c r="EA51" s="15"/>
      <c r="EB51" s="15"/>
      <c r="EC51" s="15"/>
      <c r="ED51" s="15"/>
      <c r="EE51" s="15"/>
      <c r="EF51" s="15"/>
      <c r="EG51" s="15"/>
      <c r="EH51" s="15"/>
      <c r="EI51" s="15"/>
      <c r="EJ51" s="15"/>
      <c r="EK51" s="15"/>
      <c r="EL51" s="15"/>
      <c r="EM51" s="15"/>
      <c r="EN51" s="15"/>
      <c r="EO51" s="15"/>
      <c r="EP51" s="15"/>
      <c r="EQ51" s="15"/>
      <c r="ER51" s="15"/>
      <c r="ES51" s="15"/>
      <c r="ET51" s="15"/>
      <c r="EU51" s="15"/>
      <c r="EV51" s="15"/>
      <c r="EW51" s="15"/>
      <c r="EX51" s="15"/>
      <c r="EY51" s="15"/>
      <c r="EZ51" s="15"/>
      <c r="FA51" s="15"/>
      <c r="FB51" s="15"/>
      <c r="FC51" s="15"/>
      <c r="FD51" s="15"/>
      <c r="FE51" s="15"/>
      <c r="FF51" s="15"/>
      <c r="FG51" s="15"/>
      <c r="FH51" s="15"/>
      <c r="FI51" s="15"/>
      <c r="FJ51" s="15"/>
      <c r="FK51" s="15"/>
      <c r="FL51" s="15"/>
      <c r="FM51" s="15"/>
      <c r="FN51" s="15"/>
      <c r="FO51" s="15"/>
      <c r="FP51" s="15"/>
      <c r="FQ51" s="15"/>
      <c r="FR51" s="15"/>
      <c r="FS51" s="15"/>
      <c r="FT51" s="15"/>
      <c r="FU51" s="15"/>
      <c r="FV51" s="15"/>
      <c r="FW51" s="15"/>
      <c r="FX51" s="15"/>
      <c r="FY51" s="15"/>
      <c r="FZ51" s="15"/>
      <c r="GA51" s="15"/>
      <c r="GB51" s="15"/>
      <c r="GC51" s="15"/>
      <c r="GD51" s="15"/>
      <c r="GE51" s="15"/>
      <c r="GF51" s="15"/>
      <c r="GG51" s="15"/>
      <c r="GH51" s="15"/>
      <c r="GI51" s="15"/>
      <c r="GJ51" s="15"/>
      <c r="GK51" s="15"/>
      <c r="GL51" s="15"/>
      <c r="GM51" s="15"/>
      <c r="GN51" s="15"/>
      <c r="GO51" s="15"/>
      <c r="GP51" s="15"/>
      <c r="GQ51" s="15"/>
      <c r="GR51" s="15"/>
      <c r="GS51" s="15"/>
      <c r="GT51" s="15"/>
      <c r="GU51" s="15"/>
      <c r="GV51" s="15"/>
      <c r="GW51" s="15"/>
      <c r="GX51" s="15"/>
      <c r="GY51" s="15"/>
      <c r="GZ51" s="15"/>
      <c r="HA51" s="15"/>
      <c r="HB51" s="15"/>
      <c r="HC51" s="15"/>
      <c r="HD51" s="15"/>
      <c r="HE51" s="15"/>
      <c r="HF51" s="15"/>
      <c r="HG51" s="15"/>
      <c r="HH51" s="15"/>
      <c r="HI51" s="15"/>
      <c r="HJ51" s="15"/>
      <c r="HK51" s="15"/>
      <c r="HL51" s="15"/>
      <c r="HM51" s="15"/>
      <c r="HN51" s="15"/>
      <c r="HO51" s="15"/>
      <c r="HP51" s="15"/>
      <c r="HQ51" s="15"/>
      <c r="HR51" s="15"/>
      <c r="HS51" s="15"/>
      <c r="HT51" s="15"/>
      <c r="HU51" s="15"/>
      <c r="HV51" s="15"/>
    </row>
    <row r="52" spans="1:230" customFormat="1">
      <c r="A52" s="42"/>
      <c r="B52" s="45"/>
      <c r="C52" s="17"/>
      <c r="D52" s="99"/>
      <c r="E52" s="45"/>
      <c r="F52" s="56"/>
      <c r="G52" s="15"/>
      <c r="H52" s="15"/>
      <c r="I52" s="15"/>
      <c r="J52" s="17"/>
      <c r="K52" s="80"/>
      <c r="L52" s="83"/>
      <c r="M52" s="80"/>
      <c r="N52" s="80"/>
      <c r="O52" s="45"/>
      <c r="P52" s="15"/>
      <c r="Q52" s="56"/>
      <c r="R52" s="45"/>
      <c r="S52" s="45"/>
      <c r="T52" s="15"/>
      <c r="U52" s="15"/>
      <c r="V52" s="15"/>
      <c r="W52" s="15"/>
      <c r="X52" s="81"/>
      <c r="Y52" s="45"/>
      <c r="Z52" s="45"/>
      <c r="AA52" s="45"/>
      <c r="AB52" s="42"/>
      <c r="AC52" s="15"/>
      <c r="AD52" s="15"/>
      <c r="AE52" s="15"/>
      <c r="AF52" s="15"/>
      <c r="AG52" s="15"/>
      <c r="AH52" s="15"/>
      <c r="AI52" s="15"/>
      <c r="AJ52" s="15"/>
      <c r="AK52" s="15"/>
      <c r="AL52" s="15"/>
      <c r="AM52" s="15"/>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c r="CC52" s="15"/>
      <c r="CD52" s="15"/>
      <c r="CE52" s="15"/>
      <c r="CF52" s="15"/>
      <c r="CG52" s="15"/>
      <c r="CH52" s="15"/>
      <c r="CI52" s="15"/>
      <c r="CJ52" s="15"/>
      <c r="CK52" s="15"/>
      <c r="CL52" s="15"/>
      <c r="CM52" s="15"/>
      <c r="CN52" s="15"/>
      <c r="CO52" s="15"/>
      <c r="CP52" s="15"/>
      <c r="CQ52" s="15"/>
      <c r="CR52" s="15"/>
      <c r="CS52" s="15"/>
      <c r="CT52" s="15"/>
      <c r="CU52" s="15"/>
      <c r="CV52" s="15"/>
      <c r="CW52" s="15"/>
      <c r="CX52" s="15"/>
      <c r="CY52" s="15"/>
      <c r="CZ52" s="15"/>
      <c r="DA52" s="15"/>
      <c r="DB52" s="15"/>
      <c r="DC52" s="15"/>
      <c r="DD52" s="15"/>
      <c r="DE52" s="15"/>
      <c r="DF52" s="15"/>
      <c r="DG52" s="15"/>
      <c r="DH52" s="15"/>
      <c r="DI52" s="15"/>
      <c r="DJ52" s="15"/>
      <c r="DK52" s="15"/>
      <c r="DL52" s="15"/>
      <c r="DM52" s="15"/>
      <c r="DN52" s="15"/>
      <c r="DO52" s="15"/>
      <c r="DP52" s="15"/>
      <c r="DQ52" s="15"/>
      <c r="DR52" s="15"/>
      <c r="DS52" s="15"/>
      <c r="DT52" s="15"/>
      <c r="DU52" s="15"/>
      <c r="DV52" s="15"/>
      <c r="DW52" s="15"/>
      <c r="DX52" s="15"/>
      <c r="DY52" s="15"/>
      <c r="DZ52" s="15"/>
      <c r="EA52" s="15"/>
      <c r="EB52" s="15"/>
      <c r="EC52" s="15"/>
      <c r="ED52" s="15"/>
      <c r="EE52" s="15"/>
      <c r="EF52" s="15"/>
      <c r="EG52" s="15"/>
      <c r="EH52" s="15"/>
      <c r="EI52" s="15"/>
      <c r="EJ52" s="15"/>
      <c r="EK52" s="15"/>
      <c r="EL52" s="15"/>
      <c r="EM52" s="15"/>
      <c r="EN52" s="15"/>
      <c r="EO52" s="15"/>
      <c r="EP52" s="15"/>
      <c r="EQ52" s="15"/>
      <c r="ER52" s="15"/>
      <c r="ES52" s="15"/>
      <c r="ET52" s="15"/>
      <c r="EU52" s="15"/>
      <c r="EV52" s="15"/>
      <c r="EW52" s="15"/>
      <c r="EX52" s="15"/>
      <c r="EY52" s="15"/>
      <c r="EZ52" s="15"/>
      <c r="FA52" s="15"/>
      <c r="FB52" s="15"/>
      <c r="FC52" s="15"/>
      <c r="FD52" s="15"/>
      <c r="FE52" s="15"/>
      <c r="FF52" s="15"/>
      <c r="FG52" s="15"/>
      <c r="FH52" s="15"/>
      <c r="FI52" s="15"/>
      <c r="FJ52" s="15"/>
      <c r="FK52" s="15"/>
      <c r="FL52" s="15"/>
      <c r="FM52" s="15"/>
      <c r="FN52" s="15"/>
      <c r="FO52" s="15"/>
      <c r="FP52" s="15"/>
      <c r="FQ52" s="15"/>
      <c r="FR52" s="15"/>
      <c r="FS52" s="15"/>
      <c r="FT52" s="15"/>
      <c r="FU52" s="15"/>
      <c r="FV52" s="15"/>
      <c r="FW52" s="15"/>
      <c r="FX52" s="15"/>
      <c r="FY52" s="15"/>
      <c r="FZ52" s="15"/>
      <c r="GA52" s="15"/>
      <c r="GB52" s="15"/>
      <c r="GC52" s="15"/>
      <c r="GD52" s="15"/>
      <c r="GE52" s="15"/>
      <c r="GF52" s="15"/>
      <c r="GG52" s="15"/>
      <c r="GH52" s="15"/>
      <c r="GI52" s="15"/>
      <c r="GJ52" s="15"/>
      <c r="GK52" s="15"/>
      <c r="GL52" s="15"/>
      <c r="GM52" s="15"/>
      <c r="GN52" s="15"/>
      <c r="GO52" s="15"/>
      <c r="GP52" s="15"/>
      <c r="GQ52" s="15"/>
      <c r="GR52" s="15"/>
      <c r="GS52" s="15"/>
      <c r="GT52" s="15"/>
      <c r="GU52" s="15"/>
      <c r="GV52" s="15"/>
      <c r="GW52" s="15"/>
      <c r="GX52" s="15"/>
      <c r="GY52" s="15"/>
      <c r="GZ52" s="15"/>
      <c r="HA52" s="15"/>
      <c r="HB52" s="15"/>
      <c r="HC52" s="15"/>
      <c r="HD52" s="15"/>
      <c r="HE52" s="15"/>
      <c r="HF52" s="15"/>
      <c r="HG52" s="15"/>
      <c r="HH52" s="15"/>
      <c r="HI52" s="15"/>
      <c r="HJ52" s="15"/>
      <c r="HK52" s="15"/>
      <c r="HL52" s="15"/>
      <c r="HM52" s="15"/>
      <c r="HN52" s="15"/>
      <c r="HO52" s="15"/>
      <c r="HP52" s="15"/>
      <c r="HQ52" s="15"/>
      <c r="HR52" s="15"/>
      <c r="HS52" s="15"/>
      <c r="HT52" s="15"/>
      <c r="HU52" s="15"/>
      <c r="HV52" s="15"/>
    </row>
    <row r="53" spans="1:230" customFormat="1">
      <c r="A53" s="42"/>
      <c r="B53" s="45"/>
      <c r="C53" s="17"/>
      <c r="D53" s="99"/>
      <c r="E53" s="45"/>
      <c r="F53" s="80" t="s">
        <v>519</v>
      </c>
      <c r="G53" s="16"/>
      <c r="H53" s="285" t="s">
        <v>469</v>
      </c>
      <c r="I53" s="285"/>
      <c r="J53" s="285"/>
      <c r="K53" s="285"/>
      <c r="L53" s="83"/>
      <c r="M53" s="80"/>
      <c r="N53" s="80"/>
      <c r="O53" s="45"/>
      <c r="P53" s="15"/>
      <c r="Q53" s="80" t="s">
        <v>519</v>
      </c>
      <c r="R53" s="45"/>
      <c r="S53" s="15"/>
      <c r="T53" s="285" t="s">
        <v>454</v>
      </c>
      <c r="U53" s="285"/>
      <c r="V53" s="285"/>
      <c r="W53" s="285"/>
      <c r="X53" s="285"/>
      <c r="Y53" s="81"/>
      <c r="Z53" s="81"/>
      <c r="AA53" s="45"/>
      <c r="AB53" s="42"/>
      <c r="AC53" s="15"/>
      <c r="AD53" s="15"/>
      <c r="AE53" s="15"/>
      <c r="AF53" s="15"/>
      <c r="AG53" s="15"/>
      <c r="AH53" s="15"/>
      <c r="AI53" s="15"/>
      <c r="AJ53" s="15"/>
      <c r="AK53" s="15"/>
      <c r="AL53" s="15"/>
      <c r="AM53" s="15"/>
      <c r="AN53" s="15"/>
      <c r="AO53" s="15"/>
      <c r="AP53" s="15"/>
      <c r="AQ53" s="15"/>
      <c r="AR53" s="15"/>
      <c r="AS53" s="15"/>
      <c r="AT53" s="15"/>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c r="CC53" s="15"/>
      <c r="CD53" s="15"/>
      <c r="CE53" s="15"/>
      <c r="CF53" s="15"/>
      <c r="CG53" s="15"/>
      <c r="CH53" s="15"/>
      <c r="CI53" s="15"/>
      <c r="CJ53" s="15"/>
      <c r="CK53" s="15"/>
      <c r="CL53" s="15"/>
      <c r="CM53" s="15"/>
      <c r="CN53" s="15"/>
      <c r="CO53" s="15"/>
      <c r="CP53" s="15"/>
      <c r="CQ53" s="15"/>
      <c r="CR53" s="15"/>
      <c r="CS53" s="15"/>
      <c r="CT53" s="15"/>
      <c r="CU53" s="15"/>
      <c r="CV53" s="15"/>
      <c r="CW53" s="15"/>
      <c r="CX53" s="15"/>
      <c r="CY53" s="15"/>
      <c r="CZ53" s="15"/>
      <c r="DA53" s="15"/>
      <c r="DB53" s="15"/>
      <c r="DC53" s="15"/>
      <c r="DD53" s="15"/>
      <c r="DE53" s="15"/>
      <c r="DF53" s="15"/>
      <c r="DG53" s="15"/>
      <c r="DH53" s="15"/>
      <c r="DI53" s="15"/>
      <c r="DJ53" s="15"/>
      <c r="DK53" s="15"/>
      <c r="DL53" s="15"/>
      <c r="DM53" s="15"/>
      <c r="DN53" s="15"/>
      <c r="DO53" s="15"/>
      <c r="DP53" s="15"/>
      <c r="DQ53" s="15"/>
      <c r="DR53" s="15"/>
      <c r="DS53" s="15"/>
      <c r="DT53" s="15"/>
      <c r="DU53" s="15"/>
      <c r="DV53" s="15"/>
      <c r="DW53" s="15"/>
      <c r="DX53" s="15"/>
      <c r="DY53" s="15"/>
      <c r="DZ53" s="15"/>
      <c r="EA53" s="15"/>
      <c r="EB53" s="15"/>
      <c r="EC53" s="15"/>
      <c r="ED53" s="15"/>
      <c r="EE53" s="15"/>
      <c r="EF53" s="15"/>
      <c r="EG53" s="15"/>
      <c r="EH53" s="15"/>
      <c r="EI53" s="15"/>
      <c r="EJ53" s="15"/>
      <c r="EK53" s="15"/>
      <c r="EL53" s="15"/>
      <c r="EM53" s="15"/>
      <c r="EN53" s="15"/>
      <c r="EO53" s="15"/>
      <c r="EP53" s="15"/>
      <c r="EQ53" s="15"/>
      <c r="ER53" s="15"/>
      <c r="ES53" s="15"/>
      <c r="ET53" s="15"/>
      <c r="EU53" s="15"/>
      <c r="EV53" s="15"/>
      <c r="EW53" s="15"/>
      <c r="EX53" s="15"/>
      <c r="EY53" s="15"/>
      <c r="EZ53" s="15"/>
      <c r="FA53" s="15"/>
      <c r="FB53" s="15"/>
      <c r="FC53" s="15"/>
      <c r="FD53" s="15"/>
      <c r="FE53" s="15"/>
      <c r="FF53" s="15"/>
      <c r="FG53" s="15"/>
      <c r="FH53" s="15"/>
      <c r="FI53" s="15"/>
      <c r="FJ53" s="15"/>
      <c r="FK53" s="15"/>
      <c r="FL53" s="15"/>
      <c r="FM53" s="15"/>
      <c r="FN53" s="15"/>
      <c r="FO53" s="15"/>
      <c r="FP53" s="15"/>
      <c r="FQ53" s="15"/>
      <c r="FR53" s="15"/>
      <c r="FS53" s="15"/>
      <c r="FT53" s="15"/>
      <c r="FU53" s="15"/>
      <c r="FV53" s="15"/>
      <c r="FW53" s="15"/>
      <c r="FX53" s="15"/>
      <c r="FY53" s="15"/>
      <c r="FZ53" s="15"/>
      <c r="GA53" s="15"/>
      <c r="GB53" s="15"/>
      <c r="GC53" s="15"/>
      <c r="GD53" s="15"/>
      <c r="GE53" s="15"/>
      <c r="GF53" s="15"/>
      <c r="GG53" s="15"/>
      <c r="GH53" s="15"/>
      <c r="GI53" s="15"/>
      <c r="GJ53" s="15"/>
      <c r="GK53" s="15"/>
      <c r="GL53" s="15"/>
      <c r="GM53" s="15"/>
      <c r="GN53" s="15"/>
      <c r="GO53" s="15"/>
      <c r="GP53" s="15"/>
      <c r="GQ53" s="15"/>
      <c r="GR53" s="15"/>
      <c r="GS53" s="15"/>
      <c r="GT53" s="15"/>
      <c r="GU53" s="15"/>
      <c r="GV53" s="15"/>
      <c r="GW53" s="15"/>
      <c r="GX53" s="15"/>
      <c r="GY53" s="15"/>
      <c r="GZ53" s="15"/>
      <c r="HA53" s="15"/>
      <c r="HB53" s="15"/>
      <c r="HC53" s="15"/>
      <c r="HD53" s="15"/>
      <c r="HE53" s="15"/>
      <c r="HF53" s="15"/>
      <c r="HG53" s="15"/>
      <c r="HH53" s="15"/>
      <c r="HI53" s="15"/>
      <c r="HJ53" s="15"/>
      <c r="HK53" s="15"/>
      <c r="HL53" s="15"/>
      <c r="HM53" s="15"/>
      <c r="HN53" s="15"/>
      <c r="HO53" s="15"/>
      <c r="HP53" s="15"/>
      <c r="HQ53" s="15"/>
      <c r="HR53" s="15"/>
      <c r="HS53" s="15"/>
      <c r="HT53" s="15"/>
      <c r="HU53" s="15"/>
      <c r="HV53" s="15"/>
    </row>
    <row r="54" spans="1:230" customFormat="1">
      <c r="A54" s="42"/>
      <c r="B54" s="45"/>
      <c r="C54" s="17"/>
      <c r="D54" s="119"/>
      <c r="E54" s="45"/>
      <c r="F54" s="105"/>
      <c r="G54" s="15"/>
      <c r="H54" s="15"/>
      <c r="I54" s="15"/>
      <c r="J54" s="17"/>
      <c r="K54" s="80"/>
      <c r="L54" s="83"/>
      <c r="M54" s="80"/>
      <c r="N54" s="80"/>
      <c r="O54" s="45"/>
      <c r="P54" s="15"/>
      <c r="Q54" s="294"/>
      <c r="R54" s="294"/>
      <c r="S54" s="15"/>
      <c r="T54" s="45"/>
      <c r="U54" s="15"/>
      <c r="V54" s="15"/>
      <c r="W54" s="15"/>
      <c r="X54" s="15"/>
      <c r="Y54" s="81"/>
      <c r="Z54" s="81"/>
      <c r="AA54" s="45"/>
      <c r="AB54" s="42"/>
      <c r="AC54" s="15"/>
      <c r="AD54" s="15"/>
      <c r="AE54" s="15"/>
      <c r="AF54" s="15"/>
      <c r="AG54" s="15"/>
      <c r="AH54" s="15"/>
      <c r="AI54" s="15"/>
      <c r="AJ54" s="15"/>
      <c r="AK54" s="15"/>
      <c r="AL54" s="15"/>
      <c r="AM54" s="15"/>
      <c r="AN54" s="15"/>
      <c r="AO54" s="15"/>
      <c r="AP54" s="15"/>
      <c r="AQ54" s="15"/>
      <c r="AR54" s="15"/>
      <c r="AS54" s="15"/>
      <c r="AT54" s="15"/>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c r="CC54" s="15"/>
      <c r="CD54" s="15"/>
      <c r="CE54" s="15"/>
      <c r="CF54" s="15"/>
      <c r="CG54" s="15"/>
      <c r="CH54" s="15"/>
      <c r="CI54" s="15"/>
      <c r="CJ54" s="15"/>
      <c r="CK54" s="15"/>
      <c r="CL54" s="15"/>
      <c r="CM54" s="15"/>
      <c r="CN54" s="15"/>
      <c r="CO54" s="15"/>
      <c r="CP54" s="15"/>
      <c r="CQ54" s="15"/>
      <c r="CR54" s="15"/>
      <c r="CS54" s="15"/>
      <c r="CT54" s="15"/>
      <c r="CU54" s="15"/>
      <c r="CV54" s="15"/>
      <c r="CW54" s="15"/>
      <c r="CX54" s="15"/>
      <c r="CY54" s="15"/>
      <c r="CZ54" s="15"/>
      <c r="DA54" s="15"/>
      <c r="DB54" s="15"/>
      <c r="DC54" s="15"/>
      <c r="DD54" s="15"/>
      <c r="DE54" s="15"/>
      <c r="DF54" s="15"/>
      <c r="DG54" s="15"/>
      <c r="DH54" s="15"/>
      <c r="DI54" s="15"/>
      <c r="DJ54" s="15"/>
      <c r="DK54" s="15"/>
      <c r="DL54" s="15"/>
      <c r="DM54" s="15"/>
      <c r="DN54" s="15"/>
      <c r="DO54" s="15"/>
      <c r="DP54" s="15"/>
      <c r="DQ54" s="15"/>
      <c r="DR54" s="15"/>
      <c r="DS54" s="15"/>
      <c r="DT54" s="15"/>
      <c r="DU54" s="15"/>
      <c r="DV54" s="15"/>
      <c r="DW54" s="15"/>
      <c r="DX54" s="15"/>
      <c r="DY54" s="15"/>
      <c r="DZ54" s="15"/>
      <c r="EA54" s="15"/>
      <c r="EB54" s="15"/>
      <c r="EC54" s="15"/>
      <c r="ED54" s="15"/>
      <c r="EE54" s="15"/>
      <c r="EF54" s="15"/>
      <c r="EG54" s="15"/>
      <c r="EH54" s="15"/>
      <c r="EI54" s="15"/>
      <c r="EJ54" s="15"/>
      <c r="EK54" s="15"/>
      <c r="EL54" s="15"/>
      <c r="EM54" s="15"/>
      <c r="EN54" s="15"/>
      <c r="EO54" s="15"/>
      <c r="EP54" s="15"/>
      <c r="EQ54" s="15"/>
      <c r="ER54" s="15"/>
      <c r="ES54" s="15"/>
      <c r="ET54" s="15"/>
      <c r="EU54" s="15"/>
      <c r="EV54" s="15"/>
      <c r="EW54" s="15"/>
      <c r="EX54" s="15"/>
      <c r="EY54" s="15"/>
      <c r="EZ54" s="15"/>
      <c r="FA54" s="15"/>
      <c r="FB54" s="15"/>
      <c r="FC54" s="15"/>
      <c r="FD54" s="15"/>
      <c r="FE54" s="15"/>
      <c r="FF54" s="15"/>
      <c r="FG54" s="15"/>
      <c r="FH54" s="15"/>
      <c r="FI54" s="15"/>
      <c r="FJ54" s="15"/>
      <c r="FK54" s="15"/>
      <c r="FL54" s="15"/>
      <c r="FM54" s="15"/>
      <c r="FN54" s="15"/>
      <c r="FO54" s="15"/>
      <c r="FP54" s="15"/>
      <c r="FQ54" s="15"/>
      <c r="FR54" s="15"/>
      <c r="FS54" s="15"/>
      <c r="FT54" s="15"/>
      <c r="FU54" s="15"/>
      <c r="FV54" s="15"/>
      <c r="FW54" s="15"/>
      <c r="FX54" s="15"/>
      <c r="FY54" s="15"/>
      <c r="FZ54" s="15"/>
      <c r="GA54" s="15"/>
      <c r="GB54" s="15"/>
      <c r="GC54" s="15"/>
      <c r="GD54" s="15"/>
      <c r="GE54" s="15"/>
      <c r="GF54" s="15"/>
      <c r="GG54" s="15"/>
      <c r="GH54" s="15"/>
      <c r="GI54" s="15"/>
      <c r="GJ54" s="15"/>
      <c r="GK54" s="15"/>
      <c r="GL54" s="15"/>
      <c r="GM54" s="15"/>
      <c r="GN54" s="15"/>
      <c r="GO54" s="15"/>
      <c r="GP54" s="15"/>
      <c r="GQ54" s="15"/>
      <c r="GR54" s="15"/>
      <c r="GS54" s="15"/>
      <c r="GT54" s="15"/>
      <c r="GU54" s="15"/>
      <c r="GV54" s="15"/>
      <c r="GW54" s="15"/>
      <c r="GX54" s="15"/>
      <c r="GY54" s="15"/>
      <c r="GZ54" s="15"/>
      <c r="HA54" s="15"/>
      <c r="HB54" s="15"/>
      <c r="HC54" s="15"/>
      <c r="HD54" s="15"/>
      <c r="HE54" s="15"/>
      <c r="HF54" s="15"/>
      <c r="HG54" s="15"/>
      <c r="HH54" s="15"/>
      <c r="HI54" s="15"/>
      <c r="HJ54" s="15"/>
      <c r="HK54" s="15"/>
      <c r="HL54" s="15"/>
      <c r="HM54" s="15"/>
      <c r="HN54" s="15"/>
      <c r="HO54" s="15"/>
      <c r="HP54" s="15"/>
      <c r="HQ54" s="15"/>
      <c r="HR54" s="15"/>
      <c r="HS54" s="15"/>
      <c r="HT54" s="15"/>
      <c r="HU54" s="15"/>
      <c r="HV54" s="15"/>
    </row>
    <row r="55" spans="1:230" customFormat="1">
      <c r="A55" s="42"/>
      <c r="B55" s="45"/>
      <c r="C55" s="17"/>
      <c r="D55" s="99"/>
      <c r="E55" s="45"/>
      <c r="F55" s="56"/>
      <c r="G55" s="15"/>
      <c r="H55" s="104" t="s">
        <v>3</v>
      </c>
      <c r="I55" s="15"/>
      <c r="J55" s="285">
        <v>1.8</v>
      </c>
      <c r="K55" s="285"/>
      <c r="L55" s="117" t="s">
        <v>7</v>
      </c>
      <c r="M55" s="80"/>
      <c r="N55" s="80"/>
      <c r="O55" s="45"/>
      <c r="P55" s="15"/>
      <c r="Q55" s="56"/>
      <c r="R55" s="45"/>
      <c r="S55" s="15"/>
      <c r="T55" s="104" t="s">
        <v>3</v>
      </c>
      <c r="U55" s="15"/>
      <c r="V55" s="15"/>
      <c r="W55" s="285">
        <v>0</v>
      </c>
      <c r="X55" s="285"/>
      <c r="Y55" s="107" t="s">
        <v>7</v>
      </c>
      <c r="Z55" s="107"/>
      <c r="AA55" s="45"/>
      <c r="AB55" s="42"/>
      <c r="AC55" s="15"/>
      <c r="AD55" s="15"/>
      <c r="AE55" s="15"/>
      <c r="AF55" s="15"/>
      <c r="AG55" s="15"/>
      <c r="AH55" s="15"/>
      <c r="AI55" s="15"/>
      <c r="AJ55" s="15"/>
      <c r="AK55" s="15"/>
      <c r="AL55" s="15"/>
      <c r="AM55" s="15"/>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c r="CC55" s="15"/>
      <c r="CD55" s="15"/>
      <c r="CE55" s="15"/>
      <c r="CF55" s="15"/>
      <c r="CG55" s="15"/>
      <c r="CH55" s="15"/>
      <c r="CI55" s="15"/>
      <c r="CJ55" s="15"/>
      <c r="CK55" s="15"/>
      <c r="CL55" s="15"/>
      <c r="CM55" s="15"/>
      <c r="CN55" s="15"/>
      <c r="CO55" s="15"/>
      <c r="CP55" s="15"/>
      <c r="CQ55" s="15"/>
      <c r="CR55" s="15"/>
      <c r="CS55" s="15"/>
      <c r="CT55" s="15"/>
      <c r="CU55" s="15"/>
      <c r="CV55" s="15"/>
      <c r="CW55" s="15"/>
      <c r="CX55" s="15"/>
      <c r="CY55" s="15"/>
      <c r="CZ55" s="15"/>
      <c r="DA55" s="15"/>
      <c r="DB55" s="15"/>
      <c r="DC55" s="15"/>
      <c r="DD55" s="15"/>
      <c r="DE55" s="15"/>
      <c r="DF55" s="15"/>
      <c r="DG55" s="15"/>
      <c r="DH55" s="15"/>
      <c r="DI55" s="15"/>
      <c r="DJ55" s="15"/>
      <c r="DK55" s="15"/>
      <c r="DL55" s="15"/>
      <c r="DM55" s="15"/>
      <c r="DN55" s="15"/>
      <c r="DO55" s="15"/>
      <c r="DP55" s="15"/>
      <c r="DQ55" s="15"/>
      <c r="DR55" s="15"/>
      <c r="DS55" s="15"/>
      <c r="DT55" s="15"/>
      <c r="DU55" s="15"/>
      <c r="DV55" s="15"/>
      <c r="DW55" s="15"/>
      <c r="DX55" s="15"/>
      <c r="DY55" s="15"/>
      <c r="DZ55" s="15"/>
      <c r="EA55" s="15"/>
      <c r="EB55" s="15"/>
      <c r="EC55" s="15"/>
      <c r="ED55" s="15"/>
      <c r="EE55" s="15"/>
      <c r="EF55" s="15"/>
      <c r="EG55" s="15"/>
      <c r="EH55" s="15"/>
      <c r="EI55" s="15"/>
      <c r="EJ55" s="15"/>
      <c r="EK55" s="15"/>
      <c r="EL55" s="15"/>
      <c r="EM55" s="15"/>
      <c r="EN55" s="15"/>
      <c r="EO55" s="15"/>
      <c r="EP55" s="15"/>
      <c r="EQ55" s="15"/>
      <c r="ER55" s="15"/>
      <c r="ES55" s="15"/>
      <c r="ET55" s="15"/>
      <c r="EU55" s="15"/>
      <c r="EV55" s="15"/>
      <c r="EW55" s="15"/>
      <c r="EX55" s="15"/>
      <c r="EY55" s="15"/>
      <c r="EZ55" s="15"/>
      <c r="FA55" s="15"/>
      <c r="FB55" s="15"/>
      <c r="FC55" s="15"/>
      <c r="FD55" s="15"/>
      <c r="FE55" s="15"/>
      <c r="FF55" s="15"/>
      <c r="FG55" s="15"/>
      <c r="FH55" s="15"/>
      <c r="FI55" s="15"/>
      <c r="FJ55" s="15"/>
      <c r="FK55" s="15"/>
      <c r="FL55" s="15"/>
      <c r="FM55" s="15"/>
      <c r="FN55" s="15"/>
      <c r="FO55" s="15"/>
      <c r="FP55" s="15"/>
      <c r="FQ55" s="15"/>
      <c r="FR55" s="15"/>
      <c r="FS55" s="15"/>
      <c r="FT55" s="15"/>
      <c r="FU55" s="15"/>
      <c r="FV55" s="15"/>
      <c r="FW55" s="15"/>
      <c r="FX55" s="15"/>
      <c r="FY55" s="15"/>
      <c r="FZ55" s="15"/>
      <c r="GA55" s="15"/>
      <c r="GB55" s="15"/>
      <c r="GC55" s="15"/>
      <c r="GD55" s="15"/>
      <c r="GE55" s="15"/>
      <c r="GF55" s="15"/>
      <c r="GG55" s="15"/>
      <c r="GH55" s="15"/>
      <c r="GI55" s="15"/>
      <c r="GJ55" s="15"/>
      <c r="GK55" s="15"/>
      <c r="GL55" s="15"/>
      <c r="GM55" s="15"/>
      <c r="GN55" s="15"/>
      <c r="GO55" s="15"/>
      <c r="GP55" s="15"/>
      <c r="GQ55" s="15"/>
      <c r="GR55" s="15"/>
      <c r="GS55" s="15"/>
      <c r="GT55" s="15"/>
      <c r="GU55" s="15"/>
      <c r="GV55" s="15"/>
      <c r="GW55" s="15"/>
      <c r="GX55" s="15"/>
      <c r="GY55" s="15"/>
      <c r="GZ55" s="15"/>
      <c r="HA55" s="15"/>
      <c r="HB55" s="15"/>
      <c r="HC55" s="15"/>
      <c r="HD55" s="15"/>
      <c r="HE55" s="15"/>
      <c r="HF55" s="15"/>
      <c r="HG55" s="15"/>
      <c r="HH55" s="15"/>
      <c r="HI55" s="15"/>
      <c r="HJ55" s="15"/>
      <c r="HK55" s="15"/>
      <c r="HL55" s="15"/>
      <c r="HM55" s="15"/>
      <c r="HN55" s="15"/>
      <c r="HO55" s="15"/>
      <c r="HP55" s="15"/>
      <c r="HQ55" s="15"/>
      <c r="HR55" s="15"/>
      <c r="HS55" s="15"/>
      <c r="HT55" s="15"/>
      <c r="HU55" s="15"/>
      <c r="HV55" s="15"/>
    </row>
    <row r="56" spans="1:230" customFormat="1">
      <c r="A56" s="42"/>
      <c r="B56" s="45"/>
      <c r="C56" s="17"/>
      <c r="D56" s="120"/>
      <c r="E56" s="45"/>
      <c r="F56" s="56"/>
      <c r="G56" s="15"/>
      <c r="H56" s="45"/>
      <c r="I56" s="15"/>
      <c r="J56" s="17"/>
      <c r="K56" s="15"/>
      <c r="L56" s="118"/>
      <c r="M56" s="80"/>
      <c r="N56" s="80"/>
      <c r="O56" s="45"/>
      <c r="P56" s="15"/>
      <c r="Q56" s="56"/>
      <c r="R56" s="45"/>
      <c r="S56" s="111"/>
      <c r="T56" s="45"/>
      <c r="U56" s="15"/>
      <c r="V56" s="15"/>
      <c r="W56" s="15"/>
      <c r="X56" s="15"/>
      <c r="Y56" s="108"/>
      <c r="Z56" s="38"/>
      <c r="AA56" s="45"/>
      <c r="AB56" s="42"/>
      <c r="AC56" s="15"/>
      <c r="AD56" s="15"/>
      <c r="AE56" s="15"/>
      <c r="AF56" s="15"/>
      <c r="AG56" s="15"/>
      <c r="AH56" s="15"/>
      <c r="AI56" s="15"/>
      <c r="AJ56" s="15"/>
      <c r="AK56" s="15"/>
      <c r="AL56" s="15"/>
      <c r="AM56" s="15"/>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c r="CC56" s="15"/>
      <c r="CD56" s="15"/>
      <c r="CE56" s="15"/>
      <c r="CF56" s="15"/>
      <c r="CG56" s="15"/>
      <c r="CH56" s="15"/>
      <c r="CI56" s="15"/>
      <c r="CJ56" s="15"/>
      <c r="CK56" s="15"/>
      <c r="CL56" s="15"/>
      <c r="CM56" s="15"/>
      <c r="CN56" s="15"/>
      <c r="CO56" s="15"/>
      <c r="CP56" s="15"/>
      <c r="CQ56" s="15"/>
      <c r="CR56" s="15"/>
      <c r="CS56" s="15"/>
      <c r="CT56" s="15"/>
      <c r="CU56" s="15"/>
      <c r="CV56" s="15"/>
      <c r="CW56" s="15"/>
      <c r="CX56" s="15"/>
      <c r="CY56" s="15"/>
      <c r="CZ56" s="15"/>
      <c r="DA56" s="15"/>
      <c r="DB56" s="15"/>
      <c r="DC56" s="15"/>
      <c r="DD56" s="15"/>
      <c r="DE56" s="15"/>
      <c r="DF56" s="15"/>
      <c r="DG56" s="15"/>
      <c r="DH56" s="15"/>
      <c r="DI56" s="15"/>
      <c r="DJ56" s="15"/>
      <c r="DK56" s="15"/>
      <c r="DL56" s="15"/>
      <c r="DM56" s="15"/>
      <c r="DN56" s="15"/>
      <c r="DO56" s="15"/>
      <c r="DP56" s="15"/>
      <c r="DQ56" s="15"/>
      <c r="DR56" s="15"/>
      <c r="DS56" s="15"/>
      <c r="DT56" s="15"/>
      <c r="DU56" s="15"/>
      <c r="DV56" s="15"/>
      <c r="DW56" s="15"/>
      <c r="DX56" s="15"/>
      <c r="DY56" s="15"/>
      <c r="DZ56" s="15"/>
      <c r="EA56" s="15"/>
      <c r="EB56" s="15"/>
      <c r="EC56" s="15"/>
      <c r="ED56" s="15"/>
      <c r="EE56" s="15"/>
      <c r="EF56" s="15"/>
      <c r="EG56" s="15"/>
      <c r="EH56" s="15"/>
      <c r="EI56" s="15"/>
      <c r="EJ56" s="15"/>
      <c r="EK56" s="15"/>
      <c r="EL56" s="15"/>
      <c r="EM56" s="15"/>
      <c r="EN56" s="15"/>
      <c r="EO56" s="15"/>
      <c r="EP56" s="15"/>
      <c r="EQ56" s="15"/>
      <c r="ER56" s="15"/>
      <c r="ES56" s="15"/>
      <c r="ET56" s="15"/>
      <c r="EU56" s="15"/>
      <c r="EV56" s="15"/>
      <c r="EW56" s="15"/>
      <c r="EX56" s="15"/>
      <c r="EY56" s="15"/>
      <c r="EZ56" s="15"/>
      <c r="FA56" s="15"/>
      <c r="FB56" s="15"/>
      <c r="FC56" s="15"/>
      <c r="FD56" s="15"/>
      <c r="FE56" s="15"/>
      <c r="FF56" s="15"/>
      <c r="FG56" s="15"/>
      <c r="FH56" s="15"/>
      <c r="FI56" s="15"/>
      <c r="FJ56" s="15"/>
      <c r="FK56" s="15"/>
      <c r="FL56" s="15"/>
      <c r="FM56" s="15"/>
      <c r="FN56" s="15"/>
      <c r="FO56" s="15"/>
      <c r="FP56" s="15"/>
      <c r="FQ56" s="15"/>
      <c r="FR56" s="15"/>
      <c r="FS56" s="15"/>
      <c r="FT56" s="15"/>
      <c r="FU56" s="15"/>
      <c r="FV56" s="15"/>
      <c r="FW56" s="15"/>
      <c r="FX56" s="15"/>
      <c r="FY56" s="15"/>
      <c r="FZ56" s="15"/>
      <c r="GA56" s="15"/>
      <c r="GB56" s="15"/>
      <c r="GC56" s="15"/>
      <c r="GD56" s="15"/>
      <c r="GE56" s="15"/>
      <c r="GF56" s="15"/>
      <c r="GG56" s="15"/>
      <c r="GH56" s="15"/>
      <c r="GI56" s="15"/>
      <c r="GJ56" s="15"/>
      <c r="GK56" s="15"/>
      <c r="GL56" s="15"/>
      <c r="GM56" s="15"/>
      <c r="GN56" s="15"/>
      <c r="GO56" s="15"/>
      <c r="GP56" s="15"/>
      <c r="GQ56" s="15"/>
      <c r="GR56" s="15"/>
      <c r="GS56" s="15"/>
      <c r="GT56" s="15"/>
      <c r="GU56" s="15"/>
      <c r="GV56" s="15"/>
      <c r="GW56" s="15"/>
      <c r="GX56" s="15"/>
      <c r="GY56" s="15"/>
      <c r="GZ56" s="15"/>
      <c r="HA56" s="15"/>
      <c r="HB56" s="15"/>
      <c r="HC56" s="15"/>
      <c r="HD56" s="15"/>
      <c r="HE56" s="15"/>
      <c r="HF56" s="15"/>
      <c r="HG56" s="15"/>
      <c r="HH56" s="15"/>
      <c r="HI56" s="15"/>
      <c r="HJ56" s="15"/>
      <c r="HK56" s="15"/>
      <c r="HL56" s="15"/>
      <c r="HM56" s="15"/>
      <c r="HN56" s="15"/>
      <c r="HO56" s="15"/>
      <c r="HP56" s="15"/>
      <c r="HQ56" s="15"/>
      <c r="HR56" s="15"/>
      <c r="HS56" s="15"/>
      <c r="HT56" s="15"/>
      <c r="HU56" s="15"/>
      <c r="HV56" s="15"/>
    </row>
    <row r="57" spans="1:230" customFormat="1">
      <c r="A57" s="42"/>
      <c r="B57" s="45"/>
      <c r="C57" s="17"/>
      <c r="D57" s="99"/>
      <c r="E57" s="45"/>
      <c r="F57" s="56"/>
      <c r="G57" s="15"/>
      <c r="H57" s="104" t="s">
        <v>5</v>
      </c>
      <c r="I57" s="15"/>
      <c r="J57" s="285">
        <v>1.2</v>
      </c>
      <c r="K57" s="285"/>
      <c r="L57" s="117" t="s">
        <v>7</v>
      </c>
      <c r="M57" s="80"/>
      <c r="N57" s="80"/>
      <c r="O57" s="45"/>
      <c r="P57" s="15"/>
      <c r="Q57" s="56"/>
      <c r="R57" s="45"/>
      <c r="S57" s="15"/>
      <c r="T57" s="104" t="s">
        <v>5</v>
      </c>
      <c r="U57" s="15"/>
      <c r="V57" s="15"/>
      <c r="W57" s="285">
        <v>0</v>
      </c>
      <c r="X57" s="285"/>
      <c r="Y57" s="107" t="s">
        <v>7</v>
      </c>
      <c r="Z57" s="107"/>
      <c r="AA57" s="45"/>
      <c r="AB57" s="42"/>
      <c r="AC57" s="15"/>
      <c r="AD57" s="15"/>
      <c r="AE57" s="15"/>
      <c r="AF57" s="15"/>
      <c r="AG57" s="15"/>
      <c r="AH57" s="15"/>
      <c r="AI57" s="15"/>
      <c r="AJ57" s="15"/>
      <c r="AK57" s="15"/>
      <c r="AL57" s="15"/>
      <c r="AM57" s="15"/>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c r="CC57" s="15"/>
      <c r="CD57" s="15"/>
      <c r="CE57" s="15"/>
      <c r="CF57" s="15"/>
      <c r="CG57" s="15"/>
      <c r="CH57" s="15"/>
      <c r="CI57" s="15"/>
      <c r="CJ57" s="15"/>
      <c r="CK57" s="15"/>
      <c r="CL57" s="15"/>
      <c r="CM57" s="15"/>
      <c r="CN57" s="15"/>
      <c r="CO57" s="15"/>
      <c r="CP57" s="15"/>
      <c r="CQ57" s="15"/>
      <c r="CR57" s="15"/>
      <c r="CS57" s="15"/>
      <c r="CT57" s="15"/>
      <c r="CU57" s="15"/>
      <c r="CV57" s="15"/>
      <c r="CW57" s="15"/>
      <c r="CX57" s="15"/>
      <c r="CY57" s="15"/>
      <c r="CZ57" s="15"/>
      <c r="DA57" s="15"/>
      <c r="DB57" s="15"/>
      <c r="DC57" s="15"/>
      <c r="DD57" s="15"/>
      <c r="DE57" s="15"/>
      <c r="DF57" s="15"/>
      <c r="DG57" s="15"/>
      <c r="DH57" s="15"/>
      <c r="DI57" s="15"/>
      <c r="DJ57" s="15"/>
      <c r="DK57" s="15"/>
      <c r="DL57" s="15"/>
      <c r="DM57" s="15"/>
      <c r="DN57" s="15"/>
      <c r="DO57" s="15"/>
      <c r="DP57" s="15"/>
      <c r="DQ57" s="15"/>
      <c r="DR57" s="15"/>
      <c r="DS57" s="15"/>
      <c r="DT57" s="15"/>
      <c r="DU57" s="15"/>
      <c r="DV57" s="15"/>
      <c r="DW57" s="15"/>
      <c r="DX57" s="15"/>
      <c r="DY57" s="15"/>
      <c r="DZ57" s="15"/>
      <c r="EA57" s="15"/>
      <c r="EB57" s="15"/>
      <c r="EC57" s="15"/>
      <c r="ED57" s="15"/>
      <c r="EE57" s="15"/>
      <c r="EF57" s="15"/>
      <c r="EG57" s="15"/>
      <c r="EH57" s="15"/>
      <c r="EI57" s="15"/>
      <c r="EJ57" s="15"/>
      <c r="EK57" s="15"/>
      <c r="EL57" s="15"/>
      <c r="EM57" s="15"/>
      <c r="EN57" s="15"/>
      <c r="EO57" s="15"/>
      <c r="EP57" s="15"/>
      <c r="EQ57" s="15"/>
      <c r="ER57" s="15"/>
      <c r="ES57" s="15"/>
      <c r="ET57" s="15"/>
      <c r="EU57" s="15"/>
      <c r="EV57" s="15"/>
      <c r="EW57" s="15"/>
      <c r="EX57" s="15"/>
      <c r="EY57" s="15"/>
      <c r="EZ57" s="15"/>
      <c r="FA57" s="15"/>
      <c r="FB57" s="15"/>
      <c r="FC57" s="15"/>
      <c r="FD57" s="15"/>
      <c r="FE57" s="15"/>
      <c r="FF57" s="15"/>
      <c r="FG57" s="15"/>
      <c r="FH57" s="15"/>
      <c r="FI57" s="15"/>
      <c r="FJ57" s="15"/>
      <c r="FK57" s="15"/>
      <c r="FL57" s="15"/>
      <c r="FM57" s="15"/>
      <c r="FN57" s="15"/>
      <c r="FO57" s="15"/>
      <c r="FP57" s="15"/>
      <c r="FQ57" s="15"/>
      <c r="FR57" s="15"/>
      <c r="FS57" s="15"/>
      <c r="FT57" s="15"/>
      <c r="FU57" s="15"/>
      <c r="FV57" s="15"/>
      <c r="FW57" s="15"/>
      <c r="FX57" s="15"/>
      <c r="FY57" s="15"/>
      <c r="FZ57" s="15"/>
      <c r="GA57" s="15"/>
      <c r="GB57" s="15"/>
      <c r="GC57" s="15"/>
      <c r="GD57" s="15"/>
      <c r="GE57" s="15"/>
      <c r="GF57" s="15"/>
      <c r="GG57" s="15"/>
      <c r="GH57" s="15"/>
      <c r="GI57" s="15"/>
      <c r="GJ57" s="15"/>
      <c r="GK57" s="15"/>
      <c r="GL57" s="15"/>
      <c r="GM57" s="15"/>
      <c r="GN57" s="15"/>
      <c r="GO57" s="15"/>
      <c r="GP57" s="15"/>
      <c r="GQ57" s="15"/>
      <c r="GR57" s="15"/>
      <c r="GS57" s="15"/>
      <c r="GT57" s="15"/>
      <c r="GU57" s="15"/>
      <c r="GV57" s="15"/>
      <c r="GW57" s="15"/>
      <c r="GX57" s="15"/>
      <c r="GY57" s="15"/>
      <c r="GZ57" s="15"/>
      <c r="HA57" s="15"/>
      <c r="HB57" s="15"/>
      <c r="HC57" s="15"/>
      <c r="HD57" s="15"/>
      <c r="HE57" s="15"/>
      <c r="HF57" s="15"/>
      <c r="HG57" s="15"/>
      <c r="HH57" s="15"/>
      <c r="HI57" s="15"/>
      <c r="HJ57" s="15"/>
      <c r="HK57" s="15"/>
      <c r="HL57" s="15"/>
      <c r="HM57" s="15"/>
      <c r="HN57" s="15"/>
      <c r="HO57" s="15"/>
      <c r="HP57" s="15"/>
      <c r="HQ57" s="15"/>
      <c r="HR57" s="15"/>
      <c r="HS57" s="15"/>
      <c r="HT57" s="15"/>
      <c r="HU57" s="15"/>
      <c r="HV57" s="15"/>
    </row>
    <row r="58" spans="1:230" customFormat="1">
      <c r="A58" s="42"/>
      <c r="B58" s="45"/>
      <c r="C58" s="15"/>
      <c r="D58" s="99"/>
      <c r="E58" s="75"/>
      <c r="F58" s="99"/>
      <c r="G58" s="17"/>
      <c r="H58" s="17"/>
      <c r="I58" s="17"/>
      <c r="J58" s="17"/>
      <c r="K58" s="80"/>
      <c r="L58" s="80"/>
      <c r="M58" s="80"/>
      <c r="N58" s="80"/>
      <c r="O58" s="45"/>
      <c r="P58" s="15"/>
      <c r="Q58" s="99"/>
      <c r="R58" s="75"/>
      <c r="S58" s="75"/>
      <c r="T58" s="17"/>
      <c r="U58" s="17"/>
      <c r="V58" s="17"/>
      <c r="W58" s="17"/>
      <c r="X58" s="75"/>
      <c r="Y58" s="75"/>
      <c r="Z58" s="75"/>
      <c r="AA58" s="45"/>
      <c r="AB58" s="42"/>
      <c r="AC58" s="15"/>
      <c r="AD58" s="15"/>
      <c r="AE58" s="15"/>
      <c r="AF58" s="15"/>
      <c r="AG58" s="15"/>
      <c r="AH58" s="15"/>
      <c r="AI58" s="15"/>
      <c r="AJ58" s="15"/>
      <c r="AK58" s="15"/>
      <c r="AL58" s="15"/>
      <c r="AM58" s="15"/>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c r="CC58" s="15"/>
      <c r="CD58" s="15"/>
      <c r="CE58" s="15"/>
      <c r="CF58" s="15"/>
      <c r="CG58" s="15"/>
      <c r="CH58" s="15"/>
      <c r="CI58" s="15"/>
      <c r="CJ58" s="15"/>
      <c r="CK58" s="15"/>
      <c r="CL58" s="15"/>
      <c r="CM58" s="15"/>
      <c r="CN58" s="15"/>
      <c r="CO58" s="15"/>
      <c r="CP58" s="15"/>
      <c r="CQ58" s="15"/>
      <c r="CR58" s="15"/>
      <c r="CS58" s="15"/>
      <c r="CT58" s="15"/>
      <c r="CU58" s="15"/>
      <c r="CV58" s="15"/>
      <c r="CW58" s="15"/>
      <c r="CX58" s="15"/>
      <c r="CY58" s="15"/>
      <c r="CZ58" s="15"/>
      <c r="DA58" s="15"/>
      <c r="DB58" s="15"/>
      <c r="DC58" s="15"/>
      <c r="DD58" s="15"/>
      <c r="DE58" s="15"/>
      <c r="DF58" s="15"/>
      <c r="DG58" s="15"/>
      <c r="DH58" s="15"/>
      <c r="DI58" s="15"/>
      <c r="DJ58" s="15"/>
      <c r="DK58" s="15"/>
      <c r="DL58" s="15"/>
      <c r="DM58" s="15"/>
      <c r="DN58" s="15"/>
      <c r="DO58" s="15"/>
      <c r="DP58" s="15"/>
      <c r="DQ58" s="15"/>
      <c r="DR58" s="15"/>
      <c r="DS58" s="15"/>
      <c r="DT58" s="15"/>
      <c r="DU58" s="15"/>
      <c r="DV58" s="15"/>
      <c r="DW58" s="15"/>
      <c r="DX58" s="15"/>
      <c r="DY58" s="15"/>
      <c r="DZ58" s="15"/>
      <c r="EA58" s="15"/>
      <c r="EB58" s="15"/>
      <c r="EC58" s="15"/>
      <c r="ED58" s="15"/>
      <c r="EE58" s="15"/>
      <c r="EF58" s="15"/>
      <c r="EG58" s="15"/>
      <c r="EH58" s="15"/>
      <c r="EI58" s="15"/>
      <c r="EJ58" s="15"/>
      <c r="EK58" s="15"/>
      <c r="EL58" s="15"/>
      <c r="EM58" s="15"/>
      <c r="EN58" s="15"/>
      <c r="EO58" s="15"/>
      <c r="EP58" s="15"/>
      <c r="EQ58" s="15"/>
      <c r="ER58" s="15"/>
      <c r="ES58" s="15"/>
      <c r="ET58" s="15"/>
      <c r="EU58" s="15"/>
      <c r="EV58" s="15"/>
      <c r="EW58" s="15"/>
      <c r="EX58" s="15"/>
      <c r="EY58" s="15"/>
      <c r="EZ58" s="15"/>
      <c r="FA58" s="15"/>
      <c r="FB58" s="15"/>
      <c r="FC58" s="15"/>
      <c r="FD58" s="15"/>
      <c r="FE58" s="15"/>
      <c r="FF58" s="15"/>
      <c r="FG58" s="15"/>
      <c r="FH58" s="15"/>
      <c r="FI58" s="15"/>
      <c r="FJ58" s="15"/>
      <c r="FK58" s="15"/>
      <c r="FL58" s="15"/>
      <c r="FM58" s="15"/>
      <c r="FN58" s="15"/>
      <c r="FO58" s="15"/>
      <c r="FP58" s="15"/>
      <c r="FQ58" s="15"/>
      <c r="FR58" s="15"/>
      <c r="FS58" s="15"/>
      <c r="FT58" s="15"/>
      <c r="FU58" s="15"/>
      <c r="FV58" s="15"/>
      <c r="FW58" s="15"/>
      <c r="FX58" s="15"/>
      <c r="FY58" s="15"/>
      <c r="FZ58" s="15"/>
      <c r="GA58" s="15"/>
      <c r="GB58" s="15"/>
      <c r="GC58" s="15"/>
      <c r="GD58" s="15"/>
      <c r="GE58" s="15"/>
      <c r="GF58" s="15"/>
      <c r="GG58" s="15"/>
      <c r="GH58" s="15"/>
      <c r="GI58" s="15"/>
      <c r="GJ58" s="15"/>
      <c r="GK58" s="15"/>
      <c r="GL58" s="15"/>
      <c r="GM58" s="15"/>
      <c r="GN58" s="15"/>
      <c r="GO58" s="15"/>
      <c r="GP58" s="15"/>
      <c r="GQ58" s="15"/>
      <c r="GR58" s="15"/>
      <c r="GS58" s="15"/>
      <c r="GT58" s="15"/>
      <c r="GU58" s="15"/>
      <c r="GV58" s="15"/>
      <c r="GW58" s="15"/>
      <c r="GX58" s="15"/>
      <c r="GY58" s="15"/>
      <c r="GZ58" s="15"/>
      <c r="HA58" s="15"/>
      <c r="HB58" s="15"/>
      <c r="HC58" s="15"/>
      <c r="HD58" s="15"/>
      <c r="HE58" s="15"/>
      <c r="HF58" s="15"/>
      <c r="HG58" s="15"/>
      <c r="HH58" s="15"/>
      <c r="HI58" s="15"/>
      <c r="HJ58" s="15"/>
      <c r="HK58" s="15"/>
      <c r="HL58" s="15"/>
      <c r="HM58" s="15"/>
      <c r="HN58" s="15"/>
      <c r="HO58" s="15"/>
      <c r="HP58" s="15"/>
      <c r="HQ58" s="15"/>
      <c r="HR58" s="15"/>
      <c r="HS58" s="15"/>
      <c r="HT58" s="15"/>
      <c r="HU58" s="15"/>
      <c r="HV58" s="15"/>
    </row>
    <row r="59" spans="1:230" customFormat="1">
      <c r="A59" s="42"/>
      <c r="B59" s="45"/>
      <c r="C59" s="17"/>
      <c r="D59" s="99"/>
      <c r="E59" s="75"/>
      <c r="F59" s="80" t="s">
        <v>447</v>
      </c>
      <c r="G59" s="15"/>
      <c r="H59" s="285" t="s">
        <v>454</v>
      </c>
      <c r="I59" s="285"/>
      <c r="J59" s="285"/>
      <c r="K59" s="285"/>
      <c r="L59" s="80"/>
      <c r="M59" s="80"/>
      <c r="N59" s="80"/>
      <c r="O59" s="75"/>
      <c r="P59" s="17"/>
      <c r="Q59" s="80" t="s">
        <v>447</v>
      </c>
      <c r="R59" s="75"/>
      <c r="S59" s="75"/>
      <c r="T59" s="285" t="s">
        <v>454</v>
      </c>
      <c r="U59" s="285"/>
      <c r="V59" s="285"/>
      <c r="W59" s="285"/>
      <c r="X59" s="285"/>
      <c r="Y59" s="75"/>
      <c r="Z59" s="75"/>
      <c r="AA59" s="45"/>
      <c r="AB59" s="42"/>
      <c r="AC59" s="15"/>
      <c r="AD59" s="15"/>
      <c r="AE59" s="15"/>
      <c r="AF59" s="15"/>
      <c r="AG59" s="15"/>
      <c r="AH59" s="15"/>
      <c r="AI59" s="15"/>
      <c r="AJ59" s="15"/>
      <c r="AK59" s="15"/>
      <c r="AL59" s="15"/>
      <c r="AM59" s="15"/>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c r="CC59" s="15"/>
      <c r="CD59" s="15"/>
      <c r="CE59" s="15"/>
      <c r="CF59" s="15"/>
      <c r="CG59" s="15"/>
      <c r="CH59" s="15"/>
      <c r="CI59" s="15"/>
      <c r="CJ59" s="15"/>
      <c r="CK59" s="15"/>
      <c r="CL59" s="15"/>
      <c r="CM59" s="15"/>
      <c r="CN59" s="15"/>
      <c r="CO59" s="15"/>
      <c r="CP59" s="15"/>
      <c r="CQ59" s="15"/>
      <c r="CR59" s="15"/>
      <c r="CS59" s="15"/>
      <c r="CT59" s="15"/>
      <c r="CU59" s="15"/>
      <c r="CV59" s="15"/>
      <c r="CW59" s="15"/>
      <c r="CX59" s="15"/>
      <c r="CY59" s="15"/>
      <c r="CZ59" s="15"/>
      <c r="DA59" s="15"/>
      <c r="DB59" s="15"/>
      <c r="DC59" s="15"/>
      <c r="DD59" s="15"/>
      <c r="DE59" s="15"/>
      <c r="DF59" s="15"/>
      <c r="DG59" s="15"/>
      <c r="DH59" s="15"/>
      <c r="DI59" s="15"/>
      <c r="DJ59" s="15"/>
      <c r="DK59" s="15"/>
      <c r="DL59" s="15"/>
      <c r="DM59" s="15"/>
      <c r="DN59" s="15"/>
      <c r="DO59" s="15"/>
      <c r="DP59" s="15"/>
      <c r="DQ59" s="15"/>
      <c r="DR59" s="15"/>
      <c r="DS59" s="15"/>
      <c r="DT59" s="15"/>
      <c r="DU59" s="15"/>
      <c r="DV59" s="15"/>
      <c r="DW59" s="15"/>
      <c r="DX59" s="15"/>
      <c r="DY59" s="15"/>
      <c r="DZ59" s="15"/>
      <c r="EA59" s="15"/>
      <c r="EB59" s="15"/>
      <c r="EC59" s="15"/>
      <c r="ED59" s="15"/>
      <c r="EE59" s="15"/>
      <c r="EF59" s="15"/>
      <c r="EG59" s="15"/>
      <c r="EH59" s="15"/>
      <c r="EI59" s="15"/>
      <c r="EJ59" s="15"/>
      <c r="EK59" s="15"/>
      <c r="EL59" s="15"/>
      <c r="EM59" s="15"/>
      <c r="EN59" s="15"/>
      <c r="EO59" s="15"/>
      <c r="EP59" s="15"/>
      <c r="EQ59" s="15"/>
      <c r="ER59" s="15"/>
      <c r="ES59" s="15"/>
      <c r="ET59" s="15"/>
      <c r="EU59" s="15"/>
      <c r="EV59" s="15"/>
      <c r="EW59" s="15"/>
      <c r="EX59" s="15"/>
      <c r="EY59" s="15"/>
      <c r="EZ59" s="15"/>
      <c r="FA59" s="15"/>
      <c r="FB59" s="15"/>
      <c r="FC59" s="15"/>
      <c r="FD59" s="15"/>
      <c r="FE59" s="15"/>
      <c r="FF59" s="15"/>
      <c r="FG59" s="15"/>
      <c r="FH59" s="15"/>
      <c r="FI59" s="15"/>
      <c r="FJ59" s="15"/>
      <c r="FK59" s="15"/>
      <c r="FL59" s="15"/>
      <c r="FM59" s="15"/>
      <c r="FN59" s="15"/>
      <c r="FO59" s="15"/>
      <c r="FP59" s="15"/>
      <c r="FQ59" s="15"/>
      <c r="FR59" s="15"/>
      <c r="FS59" s="15"/>
      <c r="FT59" s="15"/>
      <c r="FU59" s="15"/>
      <c r="FV59" s="15"/>
      <c r="FW59" s="15"/>
      <c r="FX59" s="15"/>
      <c r="FY59" s="15"/>
      <c r="FZ59" s="15"/>
      <c r="GA59" s="15"/>
      <c r="GB59" s="15"/>
      <c r="GC59" s="15"/>
      <c r="GD59" s="15"/>
      <c r="GE59" s="15"/>
      <c r="GF59" s="15"/>
      <c r="GG59" s="15"/>
      <c r="GH59" s="15"/>
      <c r="GI59" s="15"/>
      <c r="GJ59" s="15"/>
      <c r="GK59" s="15"/>
      <c r="GL59" s="15"/>
      <c r="GM59" s="15"/>
      <c r="GN59" s="15"/>
      <c r="GO59" s="15"/>
      <c r="GP59" s="15"/>
      <c r="GQ59" s="15"/>
      <c r="GR59" s="15"/>
      <c r="GS59" s="15"/>
      <c r="GT59" s="15"/>
      <c r="GU59" s="15"/>
      <c r="GV59" s="15"/>
      <c r="GW59" s="15"/>
      <c r="GX59" s="15"/>
      <c r="GY59" s="15"/>
      <c r="GZ59" s="15"/>
      <c r="HA59" s="15"/>
      <c r="HB59" s="15"/>
      <c r="HC59" s="15"/>
      <c r="HD59" s="15"/>
      <c r="HE59" s="15"/>
      <c r="HF59" s="15"/>
      <c r="HG59" s="15"/>
      <c r="HH59" s="15"/>
      <c r="HI59" s="15"/>
      <c r="HJ59" s="15"/>
      <c r="HK59" s="15"/>
      <c r="HL59" s="15"/>
      <c r="HM59" s="15"/>
      <c r="HN59" s="15"/>
      <c r="HO59" s="15"/>
      <c r="HP59" s="15"/>
      <c r="HQ59" s="15"/>
      <c r="HR59" s="15"/>
      <c r="HS59" s="15"/>
      <c r="HT59" s="15"/>
      <c r="HU59" s="15"/>
      <c r="HV59" s="15"/>
    </row>
    <row r="60" spans="1:230" customFormat="1">
      <c r="A60" s="42"/>
      <c r="B60" s="45"/>
      <c r="C60" s="17"/>
      <c r="D60" s="17"/>
      <c r="E60" s="17"/>
      <c r="F60" s="17"/>
      <c r="G60" s="17"/>
      <c r="H60" s="17"/>
      <c r="I60" s="17"/>
      <c r="J60" s="17"/>
      <c r="K60" s="80"/>
      <c r="L60" s="80"/>
      <c r="M60" s="80"/>
      <c r="N60" s="80"/>
      <c r="O60" s="75"/>
      <c r="P60" s="75"/>
      <c r="Q60" s="75"/>
      <c r="R60" s="75"/>
      <c r="S60" s="75"/>
      <c r="T60" s="75"/>
      <c r="U60" s="75"/>
      <c r="V60" s="75"/>
      <c r="W60" s="75"/>
      <c r="X60" s="75"/>
      <c r="Y60" s="75"/>
      <c r="Z60" s="75"/>
      <c r="AA60" s="45"/>
      <c r="AB60" s="42"/>
      <c r="AC60" s="15"/>
      <c r="AD60" s="15"/>
      <c r="AE60" s="15"/>
      <c r="AF60" s="15"/>
      <c r="AG60" s="15"/>
      <c r="AH60" s="15"/>
      <c r="AI60" s="15"/>
      <c r="AJ60" s="15"/>
      <c r="AK60" s="15"/>
      <c r="AL60" s="15"/>
      <c r="AM60" s="15"/>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c r="CC60" s="15"/>
      <c r="CD60" s="15"/>
      <c r="CE60" s="15"/>
      <c r="CF60" s="15"/>
      <c r="CG60" s="15"/>
      <c r="CH60" s="15"/>
      <c r="CI60" s="15"/>
      <c r="CJ60" s="15"/>
      <c r="CK60" s="15"/>
      <c r="CL60" s="15"/>
      <c r="CM60" s="15"/>
      <c r="CN60" s="15"/>
      <c r="CO60" s="15"/>
      <c r="CP60" s="15"/>
      <c r="CQ60" s="15"/>
      <c r="CR60" s="15"/>
      <c r="CS60" s="15"/>
      <c r="CT60" s="15"/>
      <c r="CU60" s="15"/>
      <c r="CV60" s="15"/>
      <c r="CW60" s="15"/>
      <c r="CX60" s="15"/>
      <c r="CY60" s="15"/>
      <c r="CZ60" s="15"/>
      <c r="DA60" s="15"/>
      <c r="DB60" s="15"/>
      <c r="DC60" s="15"/>
      <c r="DD60" s="15"/>
      <c r="DE60" s="15"/>
      <c r="DF60" s="15"/>
      <c r="DG60" s="15"/>
      <c r="DH60" s="15"/>
      <c r="DI60" s="15"/>
      <c r="DJ60" s="15"/>
      <c r="DK60" s="15"/>
      <c r="DL60" s="15"/>
      <c r="DM60" s="15"/>
      <c r="DN60" s="15"/>
      <c r="DO60" s="15"/>
      <c r="DP60" s="15"/>
      <c r="DQ60" s="15"/>
      <c r="DR60" s="15"/>
      <c r="DS60" s="15"/>
      <c r="DT60" s="15"/>
      <c r="DU60" s="15"/>
      <c r="DV60" s="15"/>
      <c r="DW60" s="15"/>
      <c r="DX60" s="15"/>
      <c r="DY60" s="15"/>
      <c r="DZ60" s="15"/>
      <c r="EA60" s="15"/>
      <c r="EB60" s="15"/>
      <c r="EC60" s="15"/>
      <c r="ED60" s="15"/>
      <c r="EE60" s="15"/>
      <c r="EF60" s="15"/>
      <c r="EG60" s="15"/>
      <c r="EH60" s="15"/>
      <c r="EI60" s="15"/>
      <c r="EJ60" s="15"/>
      <c r="EK60" s="15"/>
      <c r="EL60" s="15"/>
      <c r="EM60" s="15"/>
      <c r="EN60" s="15"/>
      <c r="EO60" s="15"/>
      <c r="EP60" s="15"/>
      <c r="EQ60" s="15"/>
      <c r="ER60" s="15"/>
      <c r="ES60" s="15"/>
      <c r="ET60" s="15"/>
      <c r="EU60" s="15"/>
      <c r="EV60" s="15"/>
      <c r="EW60" s="15"/>
      <c r="EX60" s="15"/>
      <c r="EY60" s="15"/>
      <c r="EZ60" s="15"/>
      <c r="FA60" s="15"/>
      <c r="FB60" s="15"/>
      <c r="FC60" s="15"/>
      <c r="FD60" s="15"/>
      <c r="FE60" s="15"/>
      <c r="FF60" s="15"/>
      <c r="FG60" s="15"/>
      <c r="FH60" s="15"/>
      <c r="FI60" s="15"/>
      <c r="FJ60" s="15"/>
      <c r="FK60" s="15"/>
      <c r="FL60" s="15"/>
      <c r="FM60" s="15"/>
      <c r="FN60" s="15"/>
      <c r="FO60" s="15"/>
      <c r="FP60" s="15"/>
      <c r="FQ60" s="15"/>
      <c r="FR60" s="15"/>
      <c r="FS60" s="15"/>
      <c r="FT60" s="15"/>
      <c r="FU60" s="15"/>
      <c r="FV60" s="15"/>
      <c r="FW60" s="15"/>
      <c r="FX60" s="15"/>
      <c r="FY60" s="15"/>
      <c r="FZ60" s="15"/>
      <c r="GA60" s="15"/>
      <c r="GB60" s="15"/>
      <c r="GC60" s="15"/>
      <c r="GD60" s="15"/>
      <c r="GE60" s="15"/>
      <c r="GF60" s="15"/>
      <c r="GG60" s="15"/>
      <c r="GH60" s="15"/>
      <c r="GI60" s="15"/>
      <c r="GJ60" s="15"/>
      <c r="GK60" s="15"/>
      <c r="GL60" s="15"/>
      <c r="GM60" s="15"/>
      <c r="GN60" s="15"/>
      <c r="GO60" s="15"/>
      <c r="GP60" s="15"/>
      <c r="GQ60" s="15"/>
      <c r="GR60" s="15"/>
      <c r="GS60" s="15"/>
      <c r="GT60" s="15"/>
      <c r="GU60" s="15"/>
      <c r="GV60" s="15"/>
      <c r="GW60" s="15"/>
      <c r="GX60" s="15"/>
      <c r="GY60" s="15"/>
      <c r="GZ60" s="15"/>
      <c r="HA60" s="15"/>
      <c r="HB60" s="15"/>
      <c r="HC60" s="15"/>
      <c r="HD60" s="15"/>
      <c r="HE60" s="15"/>
      <c r="HF60" s="15"/>
      <c r="HG60" s="15"/>
      <c r="HH60" s="15"/>
      <c r="HI60" s="15"/>
      <c r="HJ60" s="15"/>
      <c r="HK60" s="15"/>
      <c r="HL60" s="15"/>
      <c r="HM60" s="15"/>
      <c r="HN60" s="15"/>
      <c r="HO60" s="15"/>
      <c r="HP60" s="15"/>
      <c r="HQ60" s="15"/>
      <c r="HR60" s="15"/>
      <c r="HS60" s="15"/>
      <c r="HT60" s="15"/>
      <c r="HU60" s="15"/>
      <c r="HV60" s="15"/>
    </row>
    <row r="61" spans="1:230" customFormat="1">
      <c r="A61" s="42"/>
      <c r="B61" s="45"/>
      <c r="C61" s="56"/>
      <c r="D61" s="56"/>
      <c r="E61" s="129" t="s">
        <v>489</v>
      </c>
      <c r="F61" s="45"/>
      <c r="G61" s="15"/>
      <c r="H61" s="15"/>
      <c r="I61" s="15"/>
      <c r="J61" s="15"/>
      <c r="K61" s="80"/>
      <c r="L61" s="80"/>
      <c r="M61" s="80"/>
      <c r="N61" s="80"/>
      <c r="O61" s="45"/>
      <c r="P61" s="129"/>
      <c r="Q61" s="45"/>
      <c r="R61" s="45"/>
      <c r="S61" s="45"/>
      <c r="T61" s="45"/>
      <c r="U61" s="45"/>
      <c r="V61" s="45"/>
      <c r="W61" s="45"/>
      <c r="X61" s="45"/>
      <c r="Y61" s="45"/>
      <c r="Z61" s="45"/>
      <c r="AA61" s="45"/>
      <c r="AB61" s="42"/>
      <c r="AC61" s="15"/>
      <c r="AD61" s="15"/>
      <c r="AE61" s="15"/>
      <c r="AF61" s="15"/>
      <c r="AG61" s="15"/>
      <c r="AH61" s="15"/>
      <c r="AI61" s="15"/>
      <c r="AJ61" s="15"/>
      <c r="AK61" s="15"/>
      <c r="AL61" s="15"/>
      <c r="AM61" s="15"/>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c r="CC61" s="15"/>
      <c r="CD61" s="15"/>
      <c r="CE61" s="15"/>
      <c r="CF61" s="15"/>
      <c r="CG61" s="15"/>
      <c r="CH61" s="15"/>
      <c r="CI61" s="15"/>
      <c r="CJ61" s="15"/>
      <c r="CK61" s="15"/>
      <c r="CL61" s="15"/>
      <c r="CM61" s="15"/>
      <c r="CN61" s="15"/>
      <c r="CO61" s="15"/>
      <c r="CP61" s="15"/>
      <c r="CQ61" s="15"/>
      <c r="CR61" s="15"/>
      <c r="CS61" s="15"/>
      <c r="CT61" s="15"/>
      <c r="CU61" s="15"/>
      <c r="CV61" s="15"/>
      <c r="CW61" s="15"/>
      <c r="CX61" s="15"/>
      <c r="CY61" s="15"/>
      <c r="CZ61" s="15"/>
      <c r="DA61" s="15"/>
      <c r="DB61" s="15"/>
      <c r="DC61" s="15"/>
      <c r="DD61" s="15"/>
      <c r="DE61" s="15"/>
      <c r="DF61" s="15"/>
      <c r="DG61" s="15"/>
      <c r="DH61" s="15"/>
      <c r="DI61" s="15"/>
      <c r="DJ61" s="15"/>
      <c r="DK61" s="15"/>
      <c r="DL61" s="15"/>
      <c r="DM61" s="15"/>
      <c r="DN61" s="15"/>
      <c r="DO61" s="15"/>
      <c r="DP61" s="15"/>
      <c r="DQ61" s="15"/>
      <c r="DR61" s="15"/>
      <c r="DS61" s="15"/>
      <c r="DT61" s="15"/>
      <c r="DU61" s="15"/>
      <c r="DV61" s="15"/>
      <c r="DW61" s="15"/>
      <c r="DX61" s="15"/>
      <c r="DY61" s="15"/>
      <c r="DZ61" s="15"/>
      <c r="EA61" s="15"/>
      <c r="EB61" s="15"/>
      <c r="EC61" s="15"/>
      <c r="ED61" s="15"/>
      <c r="EE61" s="15"/>
      <c r="EF61" s="15"/>
      <c r="EG61" s="15"/>
      <c r="EH61" s="15"/>
      <c r="EI61" s="15"/>
      <c r="EJ61" s="15"/>
      <c r="EK61" s="15"/>
      <c r="EL61" s="15"/>
      <c r="EM61" s="15"/>
      <c r="EN61" s="15"/>
      <c r="EO61" s="15"/>
      <c r="EP61" s="15"/>
      <c r="EQ61" s="15"/>
      <c r="ER61" s="15"/>
      <c r="ES61" s="15"/>
      <c r="ET61" s="15"/>
      <c r="EU61" s="15"/>
      <c r="EV61" s="15"/>
      <c r="EW61" s="15"/>
      <c r="EX61" s="15"/>
      <c r="EY61" s="15"/>
      <c r="EZ61" s="15"/>
      <c r="FA61" s="15"/>
      <c r="FB61" s="15"/>
      <c r="FC61" s="15"/>
      <c r="FD61" s="15"/>
      <c r="FE61" s="15"/>
      <c r="FF61" s="15"/>
      <c r="FG61" s="15"/>
      <c r="FH61" s="15"/>
      <c r="FI61" s="15"/>
      <c r="FJ61" s="15"/>
      <c r="FK61" s="15"/>
      <c r="FL61" s="15"/>
      <c r="FM61" s="15"/>
      <c r="FN61" s="15"/>
      <c r="FO61" s="15"/>
      <c r="FP61" s="15"/>
      <c r="FQ61" s="15"/>
      <c r="FR61" s="15"/>
      <c r="FS61" s="15"/>
      <c r="FT61" s="15"/>
      <c r="FU61" s="15"/>
      <c r="FV61" s="15"/>
      <c r="FW61" s="15"/>
      <c r="FX61" s="15"/>
      <c r="FY61" s="15"/>
      <c r="FZ61" s="15"/>
      <c r="GA61" s="15"/>
      <c r="GB61" s="15"/>
      <c r="GC61" s="15"/>
      <c r="GD61" s="15"/>
      <c r="GE61" s="15"/>
      <c r="GF61" s="15"/>
      <c r="GG61" s="15"/>
      <c r="GH61" s="15"/>
      <c r="GI61" s="15"/>
      <c r="GJ61" s="15"/>
      <c r="GK61" s="15"/>
      <c r="GL61" s="15"/>
      <c r="GM61" s="15"/>
      <c r="GN61" s="15"/>
      <c r="GO61" s="15"/>
      <c r="GP61" s="15"/>
      <c r="GQ61" s="15"/>
      <c r="GR61" s="15"/>
      <c r="GS61" s="15"/>
      <c r="GT61" s="15"/>
      <c r="GU61" s="15"/>
      <c r="GV61" s="15"/>
      <c r="GW61" s="15"/>
      <c r="GX61" s="15"/>
      <c r="GY61" s="15"/>
      <c r="GZ61" s="15"/>
      <c r="HA61" s="15"/>
      <c r="HB61" s="15"/>
      <c r="HC61" s="15"/>
      <c r="HD61" s="15"/>
      <c r="HE61" s="15"/>
      <c r="HF61" s="15"/>
      <c r="HG61" s="15"/>
      <c r="HH61" s="15"/>
      <c r="HI61" s="15"/>
      <c r="HJ61" s="15"/>
      <c r="HK61" s="15"/>
      <c r="HL61" s="15"/>
      <c r="HM61" s="15"/>
      <c r="HN61" s="15"/>
      <c r="HO61" s="15"/>
      <c r="HP61" s="15"/>
      <c r="HQ61" s="15"/>
      <c r="HR61" s="15"/>
      <c r="HS61" s="15"/>
      <c r="HT61" s="15"/>
      <c r="HU61" s="15"/>
      <c r="HV61" s="15"/>
    </row>
    <row r="62" spans="1:230" customFormat="1">
      <c r="A62" s="42"/>
      <c r="B62" s="45"/>
      <c r="C62" s="56"/>
      <c r="D62" s="56"/>
      <c r="E62" s="45"/>
      <c r="F62" s="45"/>
      <c r="G62" s="15"/>
      <c r="H62" s="15"/>
      <c r="I62" s="15"/>
      <c r="J62" s="15"/>
      <c r="K62" s="80"/>
      <c r="L62" s="80"/>
      <c r="M62" s="80"/>
      <c r="N62" s="80"/>
      <c r="O62" s="45"/>
      <c r="P62" s="45"/>
      <c r="Q62" s="45"/>
      <c r="R62" s="45"/>
      <c r="S62" s="45"/>
      <c r="T62" s="45"/>
      <c r="U62" s="45"/>
      <c r="V62" s="45"/>
      <c r="W62" s="45"/>
      <c r="X62" s="45"/>
      <c r="Y62" s="45"/>
      <c r="Z62" s="45"/>
      <c r="AA62" s="45"/>
      <c r="AB62" s="42"/>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c r="BI62" s="15"/>
      <c r="BJ62" s="15"/>
      <c r="BK62" s="15"/>
      <c r="BL62" s="15"/>
      <c r="BM62" s="15"/>
      <c r="BN62" s="15"/>
      <c r="BO62" s="15"/>
      <c r="BP62" s="15"/>
      <c r="BQ62" s="15"/>
      <c r="BR62" s="15"/>
      <c r="BS62" s="15"/>
      <c r="BT62" s="15"/>
      <c r="BU62" s="15"/>
      <c r="BV62" s="15"/>
      <c r="BW62" s="15"/>
      <c r="BX62" s="15"/>
      <c r="BY62" s="15"/>
      <c r="BZ62" s="15"/>
      <c r="CA62" s="15"/>
      <c r="CB62" s="15"/>
      <c r="CC62" s="15"/>
      <c r="CD62" s="15"/>
      <c r="CE62" s="15"/>
      <c r="CF62" s="15"/>
      <c r="CG62" s="15"/>
      <c r="CH62" s="15"/>
      <c r="CI62" s="15"/>
      <c r="CJ62" s="15"/>
      <c r="CK62" s="15"/>
      <c r="CL62" s="15"/>
      <c r="CM62" s="15"/>
      <c r="CN62" s="15"/>
      <c r="CO62" s="15"/>
      <c r="CP62" s="15"/>
      <c r="CQ62" s="15"/>
      <c r="CR62" s="15"/>
      <c r="CS62" s="15"/>
      <c r="CT62" s="15"/>
      <c r="CU62" s="15"/>
      <c r="CV62" s="15"/>
      <c r="CW62" s="15"/>
      <c r="CX62" s="15"/>
      <c r="CY62" s="15"/>
      <c r="CZ62" s="15"/>
      <c r="DA62" s="15"/>
      <c r="DB62" s="15"/>
      <c r="DC62" s="15"/>
      <c r="DD62" s="15"/>
      <c r="DE62" s="15"/>
      <c r="DF62" s="15"/>
      <c r="DG62" s="15"/>
      <c r="DH62" s="15"/>
      <c r="DI62" s="15"/>
      <c r="DJ62" s="15"/>
      <c r="DK62" s="15"/>
      <c r="DL62" s="15"/>
      <c r="DM62" s="15"/>
      <c r="DN62" s="15"/>
      <c r="DO62" s="15"/>
      <c r="DP62" s="15"/>
      <c r="DQ62" s="15"/>
      <c r="DR62" s="15"/>
      <c r="DS62" s="15"/>
      <c r="DT62" s="15"/>
      <c r="DU62" s="15"/>
      <c r="DV62" s="15"/>
      <c r="DW62" s="15"/>
      <c r="DX62" s="15"/>
      <c r="DY62" s="15"/>
      <c r="DZ62" s="15"/>
      <c r="EA62" s="15"/>
      <c r="EB62" s="15"/>
      <c r="EC62" s="15"/>
      <c r="ED62" s="15"/>
      <c r="EE62" s="15"/>
      <c r="EF62" s="15"/>
      <c r="EG62" s="15"/>
      <c r="EH62" s="15"/>
      <c r="EI62" s="15"/>
      <c r="EJ62" s="15"/>
      <c r="EK62" s="15"/>
      <c r="EL62" s="15"/>
      <c r="EM62" s="15"/>
      <c r="EN62" s="15"/>
      <c r="EO62" s="15"/>
      <c r="EP62" s="15"/>
      <c r="EQ62" s="15"/>
      <c r="ER62" s="15"/>
      <c r="ES62" s="15"/>
      <c r="ET62" s="15"/>
      <c r="EU62" s="15"/>
      <c r="EV62" s="15"/>
      <c r="EW62" s="15"/>
      <c r="EX62" s="15"/>
      <c r="EY62" s="15"/>
      <c r="EZ62" s="15"/>
      <c r="FA62" s="15"/>
      <c r="FB62" s="15"/>
      <c r="FC62" s="15"/>
      <c r="FD62" s="15"/>
      <c r="FE62" s="15"/>
      <c r="FF62" s="15"/>
      <c r="FG62" s="15"/>
      <c r="FH62" s="15"/>
      <c r="FI62" s="15"/>
      <c r="FJ62" s="15"/>
      <c r="FK62" s="15"/>
      <c r="FL62" s="15"/>
      <c r="FM62" s="15"/>
      <c r="FN62" s="15"/>
      <c r="FO62" s="15"/>
      <c r="FP62" s="15"/>
      <c r="FQ62" s="15"/>
      <c r="FR62" s="15"/>
      <c r="FS62" s="15"/>
      <c r="FT62" s="15"/>
      <c r="FU62" s="15"/>
      <c r="FV62" s="15"/>
      <c r="FW62" s="15"/>
      <c r="FX62" s="15"/>
      <c r="FY62" s="15"/>
      <c r="FZ62" s="15"/>
      <c r="GA62" s="15"/>
      <c r="GB62" s="15"/>
      <c r="GC62" s="15"/>
      <c r="GD62" s="15"/>
      <c r="GE62" s="15"/>
      <c r="GF62" s="15"/>
      <c r="GG62" s="15"/>
      <c r="GH62" s="15"/>
      <c r="GI62" s="15"/>
      <c r="GJ62" s="15"/>
      <c r="GK62" s="15"/>
      <c r="GL62" s="15"/>
      <c r="GM62" s="15"/>
      <c r="GN62" s="15"/>
      <c r="GO62" s="15"/>
      <c r="GP62" s="15"/>
      <c r="GQ62" s="15"/>
      <c r="GR62" s="15"/>
      <c r="GS62" s="15"/>
      <c r="GT62" s="15"/>
      <c r="GU62" s="15"/>
      <c r="GV62" s="15"/>
      <c r="GW62" s="15"/>
      <c r="GX62" s="15"/>
      <c r="GY62" s="15"/>
      <c r="GZ62" s="15"/>
      <c r="HA62" s="15"/>
      <c r="HB62" s="15"/>
      <c r="HC62" s="15"/>
      <c r="HD62" s="15"/>
      <c r="HE62" s="15"/>
      <c r="HF62" s="15"/>
      <c r="HG62" s="15"/>
      <c r="HH62" s="15"/>
      <c r="HI62" s="15"/>
      <c r="HJ62" s="15"/>
      <c r="HK62" s="15"/>
      <c r="HL62" s="15"/>
      <c r="HM62" s="15"/>
      <c r="HN62" s="15"/>
      <c r="HO62" s="15"/>
      <c r="HP62" s="15"/>
      <c r="HQ62" s="15"/>
      <c r="HR62" s="15"/>
      <c r="HS62" s="15"/>
      <c r="HT62" s="15"/>
      <c r="HU62" s="15"/>
      <c r="HV62" s="15"/>
    </row>
    <row r="63" spans="1:230" customFormat="1">
      <c r="A63" s="42"/>
      <c r="B63" s="45"/>
      <c r="C63" s="56"/>
      <c r="D63" s="56"/>
      <c r="E63" s="45"/>
      <c r="F63" s="45"/>
      <c r="G63" s="15"/>
      <c r="H63" s="15"/>
      <c r="I63" s="15"/>
      <c r="J63" s="15"/>
      <c r="K63" s="80"/>
      <c r="L63" s="80"/>
      <c r="M63" s="80"/>
      <c r="N63" s="80"/>
      <c r="O63" s="45"/>
      <c r="P63" s="45"/>
      <c r="Q63" s="45"/>
      <c r="R63" s="45"/>
      <c r="S63" s="45"/>
      <c r="T63" s="45"/>
      <c r="U63" s="45"/>
      <c r="V63" s="45"/>
      <c r="W63" s="45"/>
      <c r="X63" s="45"/>
      <c r="Y63" s="45"/>
      <c r="Z63" s="45"/>
      <c r="AA63" s="45"/>
      <c r="AB63" s="42"/>
      <c r="AC63" s="15"/>
      <c r="AD63" s="15"/>
      <c r="AE63" s="15"/>
      <c r="AF63" s="15"/>
      <c r="AG63" s="15"/>
      <c r="AH63" s="15"/>
      <c r="AI63" s="15"/>
      <c r="AJ63" s="15"/>
      <c r="AK63" s="15"/>
      <c r="AL63" s="15"/>
      <c r="AM63" s="15"/>
      <c r="AN63" s="15"/>
      <c r="AO63" s="15"/>
      <c r="AP63" s="15"/>
      <c r="AQ63" s="15"/>
      <c r="AR63" s="15"/>
      <c r="AS63" s="15"/>
      <c r="AT63" s="15"/>
      <c r="AU63" s="15"/>
      <c r="AV63" s="15"/>
      <c r="AW63" s="15"/>
      <c r="AX63" s="15"/>
      <c r="AY63" s="15"/>
      <c r="AZ63" s="15"/>
      <c r="BA63" s="15"/>
      <c r="BB63" s="15"/>
      <c r="BC63" s="15"/>
      <c r="BD63" s="15"/>
      <c r="BE63" s="15"/>
      <c r="BF63" s="15"/>
      <c r="BG63" s="15"/>
      <c r="BH63" s="15"/>
      <c r="BI63" s="15"/>
      <c r="BJ63" s="15"/>
      <c r="BK63" s="15"/>
      <c r="BL63" s="15"/>
      <c r="BM63" s="15"/>
      <c r="BN63" s="15"/>
      <c r="BO63" s="15"/>
      <c r="BP63" s="15"/>
      <c r="BQ63" s="15"/>
      <c r="BR63" s="15"/>
      <c r="BS63" s="15"/>
      <c r="BT63" s="15"/>
      <c r="BU63" s="15"/>
      <c r="BV63" s="15"/>
      <c r="BW63" s="15"/>
      <c r="BX63" s="15"/>
      <c r="BY63" s="15"/>
      <c r="BZ63" s="15"/>
      <c r="CA63" s="15"/>
      <c r="CB63" s="15"/>
      <c r="CC63" s="15"/>
      <c r="CD63" s="15"/>
      <c r="CE63" s="15"/>
      <c r="CF63" s="15"/>
      <c r="CG63" s="15"/>
      <c r="CH63" s="15"/>
      <c r="CI63" s="15"/>
      <c r="CJ63" s="15"/>
      <c r="CK63" s="15"/>
      <c r="CL63" s="15"/>
      <c r="CM63" s="15"/>
      <c r="CN63" s="15"/>
      <c r="CO63" s="15"/>
      <c r="CP63" s="15"/>
      <c r="CQ63" s="15"/>
      <c r="CR63" s="15"/>
      <c r="CS63" s="15"/>
      <c r="CT63" s="15"/>
      <c r="CU63" s="15"/>
      <c r="CV63" s="15"/>
      <c r="CW63" s="15"/>
      <c r="CX63" s="15"/>
      <c r="CY63" s="15"/>
      <c r="CZ63" s="15"/>
      <c r="DA63" s="15"/>
      <c r="DB63" s="15"/>
      <c r="DC63" s="15"/>
      <c r="DD63" s="15"/>
      <c r="DE63" s="15"/>
      <c r="DF63" s="15"/>
      <c r="DG63" s="15"/>
      <c r="DH63" s="15"/>
      <c r="DI63" s="15"/>
      <c r="DJ63" s="15"/>
      <c r="DK63" s="15"/>
      <c r="DL63" s="15"/>
      <c r="DM63" s="15"/>
      <c r="DN63" s="15"/>
      <c r="DO63" s="15"/>
      <c r="DP63" s="15"/>
      <c r="DQ63" s="15"/>
      <c r="DR63" s="15"/>
      <c r="DS63" s="15"/>
      <c r="DT63" s="15"/>
      <c r="DU63" s="15"/>
      <c r="DV63" s="15"/>
      <c r="DW63" s="15"/>
      <c r="DX63" s="15"/>
      <c r="DY63" s="15"/>
      <c r="DZ63" s="15"/>
      <c r="EA63" s="15"/>
      <c r="EB63" s="15"/>
      <c r="EC63" s="15"/>
      <c r="ED63" s="15"/>
      <c r="EE63" s="15"/>
      <c r="EF63" s="15"/>
      <c r="EG63" s="15"/>
      <c r="EH63" s="15"/>
      <c r="EI63" s="15"/>
      <c r="EJ63" s="15"/>
      <c r="EK63" s="15"/>
      <c r="EL63" s="15"/>
      <c r="EM63" s="15"/>
      <c r="EN63" s="15"/>
      <c r="EO63" s="15"/>
      <c r="EP63" s="15"/>
      <c r="EQ63" s="15"/>
      <c r="ER63" s="15"/>
      <c r="ES63" s="15"/>
      <c r="ET63" s="15"/>
      <c r="EU63" s="15"/>
      <c r="EV63" s="15"/>
      <c r="EW63" s="15"/>
      <c r="EX63" s="15"/>
      <c r="EY63" s="15"/>
      <c r="EZ63" s="15"/>
      <c r="FA63" s="15"/>
      <c r="FB63" s="15"/>
      <c r="FC63" s="15"/>
      <c r="FD63" s="15"/>
      <c r="FE63" s="15"/>
      <c r="FF63" s="15"/>
      <c r="FG63" s="15"/>
      <c r="FH63" s="15"/>
      <c r="FI63" s="15"/>
      <c r="FJ63" s="15"/>
      <c r="FK63" s="15"/>
      <c r="FL63" s="15"/>
      <c r="FM63" s="15"/>
      <c r="FN63" s="15"/>
      <c r="FO63" s="15"/>
      <c r="FP63" s="15"/>
      <c r="FQ63" s="15"/>
      <c r="FR63" s="15"/>
      <c r="FS63" s="15"/>
      <c r="FT63" s="15"/>
      <c r="FU63" s="15"/>
      <c r="FV63" s="15"/>
      <c r="FW63" s="15"/>
      <c r="FX63" s="15"/>
      <c r="FY63" s="15"/>
      <c r="FZ63" s="15"/>
      <c r="GA63" s="15"/>
      <c r="GB63" s="15"/>
      <c r="GC63" s="15"/>
      <c r="GD63" s="15"/>
      <c r="GE63" s="15"/>
      <c r="GF63" s="15"/>
      <c r="GG63" s="15"/>
      <c r="GH63" s="15"/>
      <c r="GI63" s="15"/>
      <c r="GJ63" s="15"/>
      <c r="GK63" s="15"/>
      <c r="GL63" s="15"/>
      <c r="GM63" s="15"/>
      <c r="GN63" s="15"/>
      <c r="GO63" s="15"/>
      <c r="GP63" s="15"/>
      <c r="GQ63" s="15"/>
      <c r="GR63" s="15"/>
      <c r="GS63" s="15"/>
      <c r="GT63" s="15"/>
      <c r="GU63" s="15"/>
      <c r="GV63" s="15"/>
      <c r="GW63" s="15"/>
      <c r="GX63" s="15"/>
      <c r="GY63" s="15"/>
      <c r="GZ63" s="15"/>
      <c r="HA63" s="15"/>
      <c r="HB63" s="15"/>
      <c r="HC63" s="15"/>
      <c r="HD63" s="15"/>
      <c r="HE63" s="15"/>
      <c r="HF63" s="15"/>
      <c r="HG63" s="15"/>
      <c r="HH63" s="15"/>
      <c r="HI63" s="15"/>
      <c r="HJ63" s="15"/>
      <c r="HK63" s="15"/>
      <c r="HL63" s="15"/>
      <c r="HM63" s="15"/>
      <c r="HN63" s="15"/>
      <c r="HO63" s="15"/>
      <c r="HP63" s="15"/>
      <c r="HQ63" s="15"/>
      <c r="HR63" s="15"/>
      <c r="HS63" s="15"/>
      <c r="HT63" s="15"/>
      <c r="HU63" s="15"/>
      <c r="HV63" s="15"/>
    </row>
    <row r="64" spans="1:230" customFormat="1">
      <c r="A64" s="42"/>
      <c r="B64" s="45"/>
      <c r="C64" s="56"/>
      <c r="D64" s="56"/>
      <c r="E64" s="45"/>
      <c r="F64" s="45"/>
      <c r="G64" s="15"/>
      <c r="H64" s="15"/>
      <c r="I64" s="15"/>
      <c r="J64" s="15"/>
      <c r="K64" s="80"/>
      <c r="L64" s="80"/>
      <c r="M64" s="80"/>
      <c r="N64" s="80"/>
      <c r="O64" s="45"/>
      <c r="P64" s="45"/>
      <c r="Q64" s="45"/>
      <c r="R64" s="45"/>
      <c r="S64" s="45"/>
      <c r="T64" s="45"/>
      <c r="U64" s="45"/>
      <c r="V64" s="45"/>
      <c r="W64" s="45"/>
      <c r="X64" s="45"/>
      <c r="Y64" s="45"/>
      <c r="Z64" s="45"/>
      <c r="AA64" s="45"/>
      <c r="AB64" s="42"/>
      <c r="AC64" s="15"/>
      <c r="AD64" s="15"/>
      <c r="AE64" s="15"/>
      <c r="AF64" s="15"/>
      <c r="AG64" s="15"/>
      <c r="AH64" s="15"/>
      <c r="AI64" s="15"/>
      <c r="AJ64" s="15"/>
      <c r="AK64" s="15"/>
      <c r="AL64" s="15"/>
      <c r="AM64" s="15"/>
      <c r="AN64" s="15"/>
      <c r="AO64" s="15"/>
      <c r="AP64" s="15"/>
      <c r="AQ64" s="15"/>
      <c r="AR64" s="15"/>
      <c r="AS64" s="15"/>
      <c r="AT64" s="15"/>
      <c r="AU64" s="15"/>
      <c r="AV64" s="15"/>
      <c r="AW64" s="15"/>
      <c r="AX64" s="15"/>
      <c r="AY64" s="15"/>
      <c r="AZ64" s="15"/>
      <c r="BA64" s="15"/>
      <c r="BB64" s="15"/>
      <c r="BC64" s="15"/>
      <c r="BD64" s="15"/>
      <c r="BE64" s="15"/>
      <c r="BF64" s="15"/>
      <c r="BG64" s="15"/>
      <c r="BH64" s="15"/>
      <c r="BI64" s="15"/>
      <c r="BJ64" s="15"/>
      <c r="BK64" s="15"/>
      <c r="BL64" s="15"/>
      <c r="BM64" s="15"/>
      <c r="BN64" s="15"/>
      <c r="BO64" s="15"/>
      <c r="BP64" s="15"/>
      <c r="BQ64" s="15"/>
      <c r="BR64" s="15"/>
      <c r="BS64" s="15"/>
      <c r="BT64" s="15"/>
      <c r="BU64" s="15"/>
      <c r="BV64" s="15"/>
      <c r="BW64" s="15"/>
      <c r="BX64" s="15"/>
      <c r="BY64" s="15"/>
      <c r="BZ64" s="15"/>
      <c r="CA64" s="15"/>
      <c r="CB64" s="15"/>
      <c r="CC64" s="15"/>
      <c r="CD64" s="15"/>
      <c r="CE64" s="15"/>
      <c r="CF64" s="15"/>
      <c r="CG64" s="15"/>
      <c r="CH64" s="15"/>
      <c r="CI64" s="15"/>
      <c r="CJ64" s="15"/>
      <c r="CK64" s="15"/>
      <c r="CL64" s="15"/>
      <c r="CM64" s="15"/>
      <c r="CN64" s="15"/>
      <c r="CO64" s="15"/>
      <c r="CP64" s="15"/>
      <c r="CQ64" s="15"/>
      <c r="CR64" s="15"/>
      <c r="CS64" s="15"/>
      <c r="CT64" s="15"/>
      <c r="CU64" s="15"/>
      <c r="CV64" s="15"/>
      <c r="CW64" s="15"/>
      <c r="CX64" s="15"/>
      <c r="CY64" s="15"/>
      <c r="CZ64" s="15"/>
      <c r="DA64" s="15"/>
      <c r="DB64" s="15"/>
      <c r="DC64" s="15"/>
      <c r="DD64" s="15"/>
      <c r="DE64" s="15"/>
      <c r="DF64" s="15"/>
      <c r="DG64" s="15"/>
      <c r="DH64" s="15"/>
      <c r="DI64" s="15"/>
      <c r="DJ64" s="15"/>
      <c r="DK64" s="15"/>
      <c r="DL64" s="15"/>
      <c r="DM64" s="15"/>
      <c r="DN64" s="15"/>
      <c r="DO64" s="15"/>
      <c r="DP64" s="15"/>
      <c r="DQ64" s="15"/>
      <c r="DR64" s="15"/>
      <c r="DS64" s="15"/>
      <c r="DT64" s="15"/>
      <c r="DU64" s="15"/>
      <c r="DV64" s="15"/>
      <c r="DW64" s="15"/>
      <c r="DX64" s="15"/>
      <c r="DY64" s="15"/>
      <c r="DZ64" s="15"/>
      <c r="EA64" s="15"/>
      <c r="EB64" s="15"/>
      <c r="EC64" s="15"/>
      <c r="ED64" s="15"/>
      <c r="EE64" s="15"/>
      <c r="EF64" s="15"/>
      <c r="EG64" s="15"/>
      <c r="EH64" s="15"/>
      <c r="EI64" s="15"/>
      <c r="EJ64" s="15"/>
      <c r="EK64" s="15"/>
      <c r="EL64" s="15"/>
      <c r="EM64" s="15"/>
      <c r="EN64" s="15"/>
      <c r="EO64" s="15"/>
      <c r="EP64" s="15"/>
      <c r="EQ64" s="15"/>
      <c r="ER64" s="15"/>
      <c r="ES64" s="15"/>
      <c r="ET64" s="15"/>
      <c r="EU64" s="15"/>
      <c r="EV64" s="15"/>
      <c r="EW64" s="15"/>
      <c r="EX64" s="15"/>
      <c r="EY64" s="15"/>
      <c r="EZ64" s="15"/>
      <c r="FA64" s="15"/>
      <c r="FB64" s="15"/>
      <c r="FC64" s="15"/>
      <c r="FD64" s="15"/>
      <c r="FE64" s="15"/>
      <c r="FF64" s="15"/>
      <c r="FG64" s="15"/>
      <c r="FH64" s="15"/>
      <c r="FI64" s="15"/>
      <c r="FJ64" s="15"/>
      <c r="FK64" s="15"/>
      <c r="FL64" s="15"/>
      <c r="FM64" s="15"/>
      <c r="FN64" s="15"/>
      <c r="FO64" s="15"/>
      <c r="FP64" s="15"/>
      <c r="FQ64" s="15"/>
      <c r="FR64" s="15"/>
      <c r="FS64" s="15"/>
      <c r="FT64" s="15"/>
      <c r="FU64" s="15"/>
      <c r="FV64" s="15"/>
      <c r="FW64" s="15"/>
      <c r="FX64" s="15"/>
      <c r="FY64" s="15"/>
      <c r="FZ64" s="15"/>
      <c r="GA64" s="15"/>
      <c r="GB64" s="15"/>
      <c r="GC64" s="15"/>
      <c r="GD64" s="15"/>
      <c r="GE64" s="15"/>
      <c r="GF64" s="15"/>
      <c r="GG64" s="15"/>
      <c r="GH64" s="15"/>
      <c r="GI64" s="15"/>
      <c r="GJ64" s="15"/>
      <c r="GK64" s="15"/>
      <c r="GL64" s="15"/>
      <c r="GM64" s="15"/>
      <c r="GN64" s="15"/>
      <c r="GO64" s="15"/>
      <c r="GP64" s="15"/>
      <c r="GQ64" s="15"/>
      <c r="GR64" s="15"/>
      <c r="GS64" s="15"/>
      <c r="GT64" s="15"/>
      <c r="GU64" s="15"/>
      <c r="GV64" s="15"/>
      <c r="GW64" s="15"/>
      <c r="GX64" s="15"/>
      <c r="GY64" s="15"/>
      <c r="GZ64" s="15"/>
      <c r="HA64" s="15"/>
      <c r="HB64" s="15"/>
      <c r="HC64" s="15"/>
      <c r="HD64" s="15"/>
      <c r="HE64" s="15"/>
      <c r="HF64" s="15"/>
      <c r="HG64" s="15"/>
      <c r="HH64" s="15"/>
      <c r="HI64" s="15"/>
      <c r="HJ64" s="15"/>
      <c r="HK64" s="15"/>
      <c r="HL64" s="15"/>
      <c r="HM64" s="15"/>
      <c r="HN64" s="15"/>
      <c r="HO64" s="15"/>
      <c r="HP64" s="15"/>
      <c r="HQ64" s="15"/>
      <c r="HR64" s="15"/>
      <c r="HS64" s="15"/>
      <c r="HT64" s="15"/>
      <c r="HU64" s="15"/>
      <c r="HV64" s="15"/>
    </row>
    <row r="65" spans="1:230" customFormat="1">
      <c r="A65" s="42"/>
      <c r="B65" s="45"/>
      <c r="C65" s="56"/>
      <c r="D65" s="15"/>
      <c r="E65" s="15"/>
      <c r="F65" s="15"/>
      <c r="G65" s="15"/>
      <c r="H65" s="15"/>
      <c r="I65" s="15"/>
      <c r="J65" s="15"/>
      <c r="K65" s="80"/>
      <c r="L65" s="80"/>
      <c r="M65" s="80"/>
      <c r="N65" s="80"/>
      <c r="O65" s="45"/>
      <c r="P65" s="45"/>
      <c r="Q65" s="45"/>
      <c r="R65" s="45"/>
      <c r="S65" s="45"/>
      <c r="T65" s="15"/>
      <c r="U65" s="45"/>
      <c r="V65" s="45"/>
      <c r="W65" s="45"/>
      <c r="X65" s="45"/>
      <c r="Y65" s="45"/>
      <c r="Z65" s="45"/>
      <c r="AA65" s="45"/>
      <c r="AB65" s="42"/>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c r="BI65" s="15"/>
      <c r="BJ65" s="15"/>
      <c r="BK65" s="15"/>
      <c r="BL65" s="15"/>
      <c r="BM65" s="15"/>
      <c r="BN65" s="15"/>
      <c r="BO65" s="15"/>
      <c r="BP65" s="15"/>
      <c r="BQ65" s="15"/>
      <c r="BR65" s="15"/>
      <c r="BS65" s="15"/>
      <c r="BT65" s="15"/>
      <c r="BU65" s="15"/>
      <c r="BV65" s="15"/>
      <c r="BW65" s="15"/>
      <c r="BX65" s="15"/>
      <c r="BY65" s="15"/>
      <c r="BZ65" s="15"/>
      <c r="CA65" s="15"/>
      <c r="CB65" s="15"/>
      <c r="CC65" s="15"/>
      <c r="CD65" s="15"/>
      <c r="CE65" s="15"/>
      <c r="CF65" s="15"/>
      <c r="CG65" s="15"/>
      <c r="CH65" s="15"/>
      <c r="CI65" s="15"/>
      <c r="CJ65" s="15"/>
      <c r="CK65" s="15"/>
      <c r="CL65" s="15"/>
      <c r="CM65" s="15"/>
      <c r="CN65" s="15"/>
      <c r="CO65" s="15"/>
      <c r="CP65" s="15"/>
      <c r="CQ65" s="15"/>
      <c r="CR65" s="15"/>
      <c r="CS65" s="15"/>
      <c r="CT65" s="15"/>
      <c r="CU65" s="15"/>
      <c r="CV65" s="15"/>
      <c r="CW65" s="15"/>
      <c r="CX65" s="15"/>
      <c r="CY65" s="15"/>
      <c r="CZ65" s="15"/>
      <c r="DA65" s="15"/>
      <c r="DB65" s="15"/>
      <c r="DC65" s="15"/>
      <c r="DD65" s="15"/>
      <c r="DE65" s="15"/>
      <c r="DF65" s="15"/>
      <c r="DG65" s="15"/>
      <c r="DH65" s="15"/>
      <c r="DI65" s="15"/>
      <c r="DJ65" s="15"/>
      <c r="DK65" s="15"/>
      <c r="DL65" s="15"/>
      <c r="DM65" s="15"/>
      <c r="DN65" s="15"/>
      <c r="DO65" s="15"/>
      <c r="DP65" s="15"/>
      <c r="DQ65" s="15"/>
      <c r="DR65" s="15"/>
      <c r="DS65" s="15"/>
      <c r="DT65" s="15"/>
      <c r="DU65" s="15"/>
      <c r="DV65" s="15"/>
      <c r="DW65" s="15"/>
      <c r="DX65" s="15"/>
      <c r="DY65" s="15"/>
      <c r="DZ65" s="15"/>
      <c r="EA65" s="15"/>
      <c r="EB65" s="15"/>
      <c r="EC65" s="15"/>
      <c r="ED65" s="15"/>
      <c r="EE65" s="15"/>
      <c r="EF65" s="15"/>
      <c r="EG65" s="15"/>
      <c r="EH65" s="15"/>
      <c r="EI65" s="15"/>
      <c r="EJ65" s="15"/>
      <c r="EK65" s="15"/>
      <c r="EL65" s="15"/>
      <c r="EM65" s="15"/>
      <c r="EN65" s="15"/>
      <c r="EO65" s="15"/>
      <c r="EP65" s="15"/>
      <c r="EQ65" s="15"/>
      <c r="ER65" s="15"/>
      <c r="ES65" s="15"/>
      <c r="ET65" s="15"/>
      <c r="EU65" s="15"/>
      <c r="EV65" s="15"/>
      <c r="EW65" s="15"/>
      <c r="EX65" s="15"/>
      <c r="EY65" s="15"/>
      <c r="EZ65" s="15"/>
      <c r="FA65" s="15"/>
      <c r="FB65" s="15"/>
      <c r="FC65" s="15"/>
      <c r="FD65" s="15"/>
      <c r="FE65" s="15"/>
      <c r="FF65" s="15"/>
      <c r="FG65" s="15"/>
      <c r="FH65" s="15"/>
      <c r="FI65" s="15"/>
      <c r="FJ65" s="15"/>
      <c r="FK65" s="15"/>
      <c r="FL65" s="15"/>
      <c r="FM65" s="15"/>
      <c r="FN65" s="15"/>
      <c r="FO65" s="15"/>
      <c r="FP65" s="15"/>
      <c r="FQ65" s="15"/>
      <c r="FR65" s="15"/>
      <c r="FS65" s="15"/>
      <c r="FT65" s="15"/>
      <c r="FU65" s="15"/>
      <c r="FV65" s="15"/>
      <c r="FW65" s="15"/>
      <c r="FX65" s="15"/>
      <c r="FY65" s="15"/>
      <c r="FZ65" s="15"/>
      <c r="GA65" s="15"/>
      <c r="GB65" s="15"/>
      <c r="GC65" s="15"/>
      <c r="GD65" s="15"/>
      <c r="GE65" s="15"/>
      <c r="GF65" s="15"/>
      <c r="GG65" s="15"/>
      <c r="GH65" s="15"/>
      <c r="GI65" s="15"/>
      <c r="GJ65" s="15"/>
      <c r="GK65" s="15"/>
      <c r="GL65" s="15"/>
      <c r="GM65" s="15"/>
      <c r="GN65" s="15"/>
      <c r="GO65" s="15"/>
      <c r="GP65" s="15"/>
      <c r="GQ65" s="15"/>
      <c r="GR65" s="15"/>
      <c r="GS65" s="15"/>
      <c r="GT65" s="15"/>
      <c r="GU65" s="15"/>
      <c r="GV65" s="15"/>
      <c r="GW65" s="15"/>
      <c r="GX65" s="15"/>
      <c r="GY65" s="15"/>
      <c r="GZ65" s="15"/>
      <c r="HA65" s="15"/>
      <c r="HB65" s="15"/>
      <c r="HC65" s="15"/>
      <c r="HD65" s="15"/>
      <c r="HE65" s="15"/>
      <c r="HF65" s="15"/>
      <c r="HG65" s="15"/>
      <c r="HH65" s="15"/>
      <c r="HI65" s="15"/>
      <c r="HJ65" s="15"/>
      <c r="HK65" s="15"/>
      <c r="HL65" s="15"/>
      <c r="HM65" s="15"/>
      <c r="HN65" s="15"/>
      <c r="HO65" s="15"/>
      <c r="HP65" s="15"/>
      <c r="HQ65" s="15"/>
      <c r="HR65" s="15"/>
      <c r="HS65" s="15"/>
      <c r="HT65" s="15"/>
      <c r="HU65" s="15"/>
      <c r="HV65" s="15"/>
    </row>
    <row r="66" spans="1:230" customFormat="1">
      <c r="A66" s="42"/>
      <c r="B66" s="45"/>
      <c r="C66" s="56"/>
      <c r="D66" s="56"/>
      <c r="E66" s="45"/>
      <c r="F66" s="45"/>
      <c r="G66" s="15"/>
      <c r="H66" s="15"/>
      <c r="I66" s="15"/>
      <c r="J66" s="15"/>
      <c r="K66" s="80"/>
      <c r="L66" s="80"/>
      <c r="M66" s="80"/>
      <c r="N66" s="80"/>
      <c r="O66" s="45"/>
      <c r="P66" s="56"/>
      <c r="Q66" s="56"/>
      <c r="R66" s="45"/>
      <c r="S66" s="45"/>
      <c r="T66" s="15"/>
      <c r="U66" s="15"/>
      <c r="V66" s="15"/>
      <c r="W66" s="15"/>
      <c r="X66" s="45"/>
      <c r="Y66" s="45"/>
      <c r="Z66" s="45"/>
      <c r="AA66" s="45"/>
      <c r="AB66" s="42"/>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c r="BI66" s="15"/>
      <c r="BJ66" s="15"/>
      <c r="BK66" s="15"/>
      <c r="BL66" s="15"/>
      <c r="BM66" s="15"/>
      <c r="BN66" s="15"/>
      <c r="BO66" s="15"/>
      <c r="BP66" s="15"/>
      <c r="BQ66" s="15"/>
      <c r="BR66" s="15"/>
      <c r="BS66" s="15"/>
      <c r="BT66" s="15"/>
      <c r="BU66" s="15"/>
      <c r="BV66" s="15"/>
      <c r="BW66" s="15"/>
      <c r="BX66" s="15"/>
      <c r="BY66" s="15"/>
      <c r="BZ66" s="15"/>
      <c r="CA66" s="15"/>
      <c r="CB66" s="15"/>
      <c r="CC66" s="15"/>
      <c r="CD66" s="15"/>
      <c r="CE66" s="15"/>
      <c r="CF66" s="15"/>
      <c r="CG66" s="15"/>
      <c r="CH66" s="15"/>
      <c r="CI66" s="15"/>
      <c r="CJ66" s="15"/>
      <c r="CK66" s="15"/>
      <c r="CL66" s="15"/>
      <c r="CM66" s="15"/>
      <c r="CN66" s="15"/>
      <c r="CO66" s="15"/>
      <c r="CP66" s="15"/>
      <c r="CQ66" s="15"/>
      <c r="CR66" s="15"/>
      <c r="CS66" s="15"/>
      <c r="CT66" s="15"/>
      <c r="CU66" s="15"/>
      <c r="CV66" s="15"/>
      <c r="CW66" s="15"/>
      <c r="CX66" s="15"/>
      <c r="CY66" s="15"/>
      <c r="CZ66" s="15"/>
      <c r="DA66" s="15"/>
      <c r="DB66" s="15"/>
      <c r="DC66" s="15"/>
      <c r="DD66" s="15"/>
      <c r="DE66" s="15"/>
      <c r="DF66" s="15"/>
      <c r="DG66" s="15"/>
      <c r="DH66" s="15"/>
      <c r="DI66" s="15"/>
      <c r="DJ66" s="15"/>
      <c r="DK66" s="15"/>
      <c r="DL66" s="15"/>
      <c r="DM66" s="15"/>
      <c r="DN66" s="15"/>
      <c r="DO66" s="15"/>
      <c r="DP66" s="15"/>
      <c r="DQ66" s="15"/>
      <c r="DR66" s="15"/>
      <c r="DS66" s="15"/>
      <c r="DT66" s="15"/>
      <c r="DU66" s="15"/>
      <c r="DV66" s="15"/>
      <c r="DW66" s="15"/>
      <c r="DX66" s="15"/>
      <c r="DY66" s="15"/>
      <c r="DZ66" s="15"/>
      <c r="EA66" s="15"/>
      <c r="EB66" s="15"/>
      <c r="EC66" s="15"/>
      <c r="ED66" s="15"/>
      <c r="EE66" s="15"/>
      <c r="EF66" s="15"/>
      <c r="EG66" s="15"/>
      <c r="EH66" s="15"/>
      <c r="EI66" s="15"/>
      <c r="EJ66" s="15"/>
      <c r="EK66" s="15"/>
      <c r="EL66" s="15"/>
      <c r="EM66" s="15"/>
      <c r="EN66" s="15"/>
      <c r="EO66" s="15"/>
      <c r="EP66" s="15"/>
      <c r="EQ66" s="15"/>
      <c r="ER66" s="15"/>
      <c r="ES66" s="15"/>
      <c r="ET66" s="15"/>
      <c r="EU66" s="15"/>
      <c r="EV66" s="15"/>
      <c r="EW66" s="15"/>
      <c r="EX66" s="15"/>
      <c r="EY66" s="15"/>
      <c r="EZ66" s="15"/>
      <c r="FA66" s="15"/>
      <c r="FB66" s="15"/>
      <c r="FC66" s="15"/>
      <c r="FD66" s="15"/>
      <c r="FE66" s="15"/>
      <c r="FF66" s="15"/>
      <c r="FG66" s="15"/>
      <c r="FH66" s="15"/>
      <c r="FI66" s="15"/>
      <c r="FJ66" s="15"/>
      <c r="FK66" s="15"/>
      <c r="FL66" s="15"/>
      <c r="FM66" s="15"/>
      <c r="FN66" s="15"/>
      <c r="FO66" s="15"/>
      <c r="FP66" s="15"/>
      <c r="FQ66" s="15"/>
      <c r="FR66" s="15"/>
      <c r="FS66" s="15"/>
      <c r="FT66" s="15"/>
      <c r="FU66" s="15"/>
      <c r="FV66" s="15"/>
      <c r="FW66" s="15"/>
      <c r="FX66" s="15"/>
      <c r="FY66" s="15"/>
      <c r="FZ66" s="15"/>
      <c r="GA66" s="15"/>
      <c r="GB66" s="15"/>
      <c r="GC66" s="15"/>
      <c r="GD66" s="15"/>
      <c r="GE66" s="15"/>
      <c r="GF66" s="15"/>
      <c r="GG66" s="15"/>
      <c r="GH66" s="15"/>
      <c r="GI66" s="15"/>
      <c r="GJ66" s="15"/>
      <c r="GK66" s="15"/>
      <c r="GL66" s="15"/>
      <c r="GM66" s="15"/>
      <c r="GN66" s="15"/>
      <c r="GO66" s="15"/>
      <c r="GP66" s="15"/>
      <c r="GQ66" s="15"/>
      <c r="GR66" s="15"/>
      <c r="GS66" s="15"/>
      <c r="GT66" s="15"/>
      <c r="GU66" s="15"/>
      <c r="GV66" s="15"/>
      <c r="GW66" s="15"/>
      <c r="GX66" s="15"/>
      <c r="GY66" s="15"/>
      <c r="GZ66" s="15"/>
      <c r="HA66" s="15"/>
      <c r="HB66" s="15"/>
      <c r="HC66" s="15"/>
      <c r="HD66" s="15"/>
      <c r="HE66" s="15"/>
      <c r="HF66" s="15"/>
      <c r="HG66" s="15"/>
      <c r="HH66" s="15"/>
      <c r="HI66" s="15"/>
      <c r="HJ66" s="15"/>
      <c r="HK66" s="15"/>
      <c r="HL66" s="15"/>
      <c r="HM66" s="15"/>
      <c r="HN66" s="15"/>
      <c r="HO66" s="15"/>
      <c r="HP66" s="15"/>
      <c r="HQ66" s="15"/>
      <c r="HR66" s="15"/>
      <c r="HS66" s="15"/>
      <c r="HT66" s="15"/>
      <c r="HU66" s="15"/>
      <c r="HV66" s="15"/>
    </row>
    <row r="67" spans="1:230" customFormat="1" ht="14.4" customHeight="1">
      <c r="A67" s="42"/>
      <c r="B67" s="45"/>
      <c r="C67" s="15"/>
      <c r="D67" s="15"/>
      <c r="E67" s="80"/>
      <c r="F67" s="80" t="s">
        <v>10</v>
      </c>
      <c r="G67" s="38"/>
      <c r="H67" s="291" t="str">
        <f>Obliczenia4!B48</f>
        <v>Wschód</v>
      </c>
      <c r="I67" s="291"/>
      <c r="J67" s="291"/>
      <c r="K67" s="291"/>
      <c r="L67" s="80"/>
      <c r="M67" s="80"/>
      <c r="N67" s="80"/>
      <c r="O67" s="45"/>
      <c r="P67" s="15"/>
      <c r="Q67" s="80" t="s">
        <v>10</v>
      </c>
      <c r="R67" s="15"/>
      <c r="S67" s="80"/>
      <c r="T67" s="291" t="str">
        <f>Obliczenia4!B47</f>
        <v>Północ</v>
      </c>
      <c r="U67" s="291"/>
      <c r="V67" s="291"/>
      <c r="W67" s="291"/>
      <c r="X67" s="291"/>
      <c r="Y67" s="45"/>
      <c r="Z67" s="45"/>
      <c r="AA67" s="45"/>
      <c r="AB67" s="42"/>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c r="BI67" s="15"/>
      <c r="BJ67" s="15"/>
      <c r="BK67" s="15"/>
      <c r="BL67" s="15"/>
      <c r="BM67" s="15"/>
      <c r="BN67" s="15"/>
      <c r="BO67" s="15"/>
      <c r="BP67" s="15"/>
      <c r="BQ67" s="15"/>
      <c r="BR67" s="15"/>
      <c r="BS67" s="15"/>
      <c r="BT67" s="15"/>
      <c r="BU67" s="15"/>
      <c r="BV67" s="15"/>
      <c r="BW67" s="15"/>
      <c r="BX67" s="15"/>
      <c r="BY67" s="15"/>
      <c r="BZ67" s="15"/>
      <c r="CA67" s="15"/>
      <c r="CB67" s="15"/>
      <c r="CC67" s="15"/>
      <c r="CD67" s="15"/>
      <c r="CE67" s="15"/>
      <c r="CF67" s="15"/>
      <c r="CG67" s="15"/>
      <c r="CH67" s="15"/>
      <c r="CI67" s="15"/>
      <c r="CJ67" s="15"/>
      <c r="CK67" s="15"/>
      <c r="CL67" s="15"/>
      <c r="CM67" s="15"/>
      <c r="CN67" s="15"/>
      <c r="CO67" s="15"/>
      <c r="CP67" s="15"/>
      <c r="CQ67" s="15"/>
      <c r="CR67" s="15"/>
      <c r="CS67" s="15"/>
      <c r="CT67" s="15"/>
      <c r="CU67" s="15"/>
      <c r="CV67" s="15"/>
      <c r="CW67" s="15"/>
      <c r="CX67" s="15"/>
      <c r="CY67" s="15"/>
      <c r="CZ67" s="15"/>
      <c r="DA67" s="15"/>
      <c r="DB67" s="15"/>
      <c r="DC67" s="15"/>
      <c r="DD67" s="15"/>
      <c r="DE67" s="15"/>
      <c r="DF67" s="15"/>
      <c r="DG67" s="15"/>
      <c r="DH67" s="15"/>
      <c r="DI67" s="15"/>
      <c r="DJ67" s="15"/>
      <c r="DK67" s="15"/>
      <c r="DL67" s="15"/>
      <c r="DM67" s="15"/>
      <c r="DN67" s="15"/>
      <c r="DO67" s="15"/>
      <c r="DP67" s="15"/>
      <c r="DQ67" s="15"/>
      <c r="DR67" s="15"/>
      <c r="DS67" s="15"/>
      <c r="DT67" s="15"/>
      <c r="DU67" s="15"/>
      <c r="DV67" s="15"/>
      <c r="DW67" s="15"/>
      <c r="DX67" s="15"/>
      <c r="DY67" s="15"/>
      <c r="DZ67" s="15"/>
      <c r="EA67" s="15"/>
      <c r="EB67" s="15"/>
      <c r="EC67" s="15"/>
      <c r="ED67" s="15"/>
      <c r="EE67" s="15"/>
      <c r="EF67" s="15"/>
      <c r="EG67" s="15"/>
      <c r="EH67" s="15"/>
      <c r="EI67" s="15"/>
      <c r="EJ67" s="15"/>
      <c r="EK67" s="15"/>
      <c r="EL67" s="15"/>
      <c r="EM67" s="15"/>
      <c r="EN67" s="15"/>
      <c r="EO67" s="15"/>
      <c r="EP67" s="15"/>
      <c r="EQ67" s="15"/>
      <c r="ER67" s="15"/>
      <c r="ES67" s="15"/>
      <c r="ET67" s="15"/>
      <c r="EU67" s="15"/>
      <c r="EV67" s="15"/>
      <c r="EW67" s="15"/>
      <c r="EX67" s="15"/>
      <c r="EY67" s="15"/>
      <c r="EZ67" s="15"/>
      <c r="FA67" s="15"/>
      <c r="FB67" s="15"/>
      <c r="FC67" s="15"/>
      <c r="FD67" s="15"/>
      <c r="FE67" s="15"/>
      <c r="FF67" s="15"/>
      <c r="FG67" s="15"/>
      <c r="FH67" s="15"/>
      <c r="FI67" s="15"/>
      <c r="FJ67" s="15"/>
      <c r="FK67" s="15"/>
      <c r="FL67" s="15"/>
      <c r="FM67" s="15"/>
      <c r="FN67" s="15"/>
      <c r="FO67" s="15"/>
      <c r="FP67" s="15"/>
      <c r="FQ67" s="15"/>
      <c r="FR67" s="15"/>
      <c r="FS67" s="15"/>
      <c r="FT67" s="15"/>
      <c r="FU67" s="15"/>
      <c r="FV67" s="15"/>
      <c r="FW67" s="15"/>
      <c r="FX67" s="15"/>
      <c r="FY67" s="15"/>
      <c r="FZ67" s="15"/>
      <c r="GA67" s="15"/>
      <c r="GB67" s="15"/>
      <c r="GC67" s="15"/>
      <c r="GD67" s="15"/>
      <c r="GE67" s="15"/>
      <c r="GF67" s="15"/>
      <c r="GG67" s="15"/>
      <c r="GH67" s="15"/>
      <c r="GI67" s="15"/>
      <c r="GJ67" s="15"/>
      <c r="GK67" s="15"/>
      <c r="GL67" s="15"/>
      <c r="GM67" s="15"/>
      <c r="GN67" s="15"/>
      <c r="GO67" s="15"/>
      <c r="GP67" s="15"/>
      <c r="GQ67" s="15"/>
      <c r="GR67" s="15"/>
      <c r="GS67" s="15"/>
      <c r="GT67" s="15"/>
      <c r="GU67" s="15"/>
      <c r="GV67" s="15"/>
      <c r="GW67" s="15"/>
      <c r="GX67" s="15"/>
      <c r="GY67" s="15"/>
      <c r="GZ67" s="15"/>
      <c r="HA67" s="15"/>
      <c r="HB67" s="15"/>
      <c r="HC67" s="15"/>
      <c r="HD67" s="15"/>
      <c r="HE67" s="15"/>
      <c r="HF67" s="15"/>
      <c r="HG67" s="15"/>
      <c r="HH67" s="15"/>
      <c r="HI67" s="15"/>
      <c r="HJ67" s="15"/>
      <c r="HK67" s="15"/>
      <c r="HL67" s="15"/>
      <c r="HM67" s="15"/>
      <c r="HN67" s="15"/>
      <c r="HO67" s="15"/>
      <c r="HP67" s="15"/>
      <c r="HQ67" s="15"/>
      <c r="HR67" s="15"/>
      <c r="HS67" s="15"/>
      <c r="HT67" s="15"/>
      <c r="HU67" s="15"/>
      <c r="HV67" s="15"/>
    </row>
    <row r="68" spans="1:230" customFormat="1" ht="14.4" customHeight="1">
      <c r="A68" s="42"/>
      <c r="B68" s="45"/>
      <c r="C68" s="123" t="str">
        <f>VLOOKUP(H67,lista_kierunki_swiata3,3,0)</f>
        <v>E</v>
      </c>
      <c r="D68" s="99"/>
      <c r="E68" s="102"/>
      <c r="F68" s="102"/>
      <c r="G68" s="103"/>
      <c r="H68" s="103"/>
      <c r="I68" s="103"/>
      <c r="J68" s="103"/>
      <c r="K68" s="52"/>
      <c r="L68" s="52"/>
      <c r="M68" s="80"/>
      <c r="N68" s="80"/>
      <c r="O68" s="122" t="str">
        <f>VLOOKUP(T67,lista_kierunki_swiata3,3,0)</f>
        <v>N</v>
      </c>
      <c r="P68" s="103"/>
      <c r="Q68" s="101"/>
      <c r="R68" s="102"/>
      <c r="S68" s="102"/>
      <c r="T68" s="103"/>
      <c r="U68" s="103"/>
      <c r="V68" s="103"/>
      <c r="W68" s="103"/>
      <c r="X68" s="102"/>
      <c r="Y68" s="102"/>
      <c r="Z68" s="102"/>
      <c r="AA68" s="45"/>
      <c r="AB68" s="42"/>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c r="BI68" s="15"/>
      <c r="BJ68" s="15"/>
      <c r="BK68" s="15"/>
      <c r="BL68" s="15"/>
      <c r="BM68" s="15"/>
      <c r="BN68" s="15"/>
      <c r="BO68" s="15"/>
      <c r="BP68" s="15"/>
      <c r="BQ68" s="15"/>
      <c r="BR68" s="15"/>
      <c r="BS68" s="15"/>
      <c r="BT68" s="15"/>
      <c r="BU68" s="15"/>
      <c r="BV68" s="15"/>
      <c r="BW68" s="15"/>
      <c r="BX68" s="15"/>
      <c r="BY68" s="15"/>
      <c r="BZ68" s="15"/>
      <c r="CA68" s="15"/>
      <c r="CB68" s="15"/>
      <c r="CC68" s="15"/>
      <c r="CD68" s="15"/>
      <c r="CE68" s="15"/>
      <c r="CF68" s="15"/>
      <c r="CG68" s="15"/>
      <c r="CH68" s="15"/>
      <c r="CI68" s="15"/>
      <c r="CJ68" s="15"/>
      <c r="CK68" s="15"/>
      <c r="CL68" s="15"/>
      <c r="CM68" s="15"/>
      <c r="CN68" s="15"/>
      <c r="CO68" s="15"/>
      <c r="CP68" s="15"/>
      <c r="CQ68" s="15"/>
      <c r="CR68" s="15"/>
      <c r="CS68" s="15"/>
      <c r="CT68" s="15"/>
      <c r="CU68" s="15"/>
      <c r="CV68" s="15"/>
      <c r="CW68" s="15"/>
      <c r="CX68" s="15"/>
      <c r="CY68" s="15"/>
      <c r="CZ68" s="15"/>
      <c r="DA68" s="15"/>
      <c r="DB68" s="15"/>
      <c r="DC68" s="15"/>
      <c r="DD68" s="15"/>
      <c r="DE68" s="15"/>
      <c r="DF68" s="15"/>
      <c r="DG68" s="15"/>
      <c r="DH68" s="15"/>
      <c r="DI68" s="15"/>
      <c r="DJ68" s="15"/>
      <c r="DK68" s="15"/>
      <c r="DL68" s="15"/>
      <c r="DM68" s="15"/>
      <c r="DN68" s="15"/>
      <c r="DO68" s="15"/>
      <c r="DP68" s="15"/>
      <c r="DQ68" s="15"/>
      <c r="DR68" s="15"/>
      <c r="DS68" s="15"/>
      <c r="DT68" s="15"/>
      <c r="DU68" s="15"/>
      <c r="DV68" s="15"/>
      <c r="DW68" s="15"/>
      <c r="DX68" s="15"/>
      <c r="DY68" s="15"/>
      <c r="DZ68" s="15"/>
      <c r="EA68" s="15"/>
      <c r="EB68" s="15"/>
      <c r="EC68" s="15"/>
      <c r="ED68" s="15"/>
      <c r="EE68" s="15"/>
      <c r="EF68" s="15"/>
      <c r="EG68" s="15"/>
      <c r="EH68" s="15"/>
      <c r="EI68" s="15"/>
      <c r="EJ68" s="15"/>
      <c r="EK68" s="15"/>
      <c r="EL68" s="15"/>
      <c r="EM68" s="15"/>
      <c r="EN68" s="15"/>
      <c r="EO68" s="15"/>
      <c r="EP68" s="15"/>
      <c r="EQ68" s="15"/>
      <c r="ER68" s="15"/>
      <c r="ES68" s="15"/>
      <c r="ET68" s="15"/>
      <c r="EU68" s="15"/>
      <c r="EV68" s="15"/>
      <c r="EW68" s="15"/>
      <c r="EX68" s="15"/>
      <c r="EY68" s="15"/>
      <c r="EZ68" s="15"/>
      <c r="FA68" s="15"/>
      <c r="FB68" s="15"/>
      <c r="FC68" s="15"/>
      <c r="FD68" s="15"/>
      <c r="FE68" s="15"/>
      <c r="FF68" s="15"/>
      <c r="FG68" s="15"/>
      <c r="FH68" s="15"/>
      <c r="FI68" s="15"/>
      <c r="FJ68" s="15"/>
      <c r="FK68" s="15"/>
      <c r="FL68" s="15"/>
      <c r="FM68" s="15"/>
      <c r="FN68" s="15"/>
      <c r="FO68" s="15"/>
      <c r="FP68" s="15"/>
      <c r="FQ68" s="15"/>
      <c r="FR68" s="15"/>
      <c r="FS68" s="15"/>
      <c r="FT68" s="15"/>
      <c r="FU68" s="15"/>
      <c r="FV68" s="15"/>
      <c r="FW68" s="15"/>
      <c r="FX68" s="15"/>
      <c r="FY68" s="15"/>
      <c r="FZ68" s="15"/>
      <c r="GA68" s="15"/>
      <c r="GB68" s="15"/>
      <c r="GC68" s="15"/>
      <c r="GD68" s="15"/>
      <c r="GE68" s="15"/>
      <c r="GF68" s="15"/>
      <c r="GG68" s="15"/>
      <c r="GH68" s="15"/>
      <c r="GI68" s="15"/>
      <c r="GJ68" s="15"/>
      <c r="GK68" s="15"/>
      <c r="GL68" s="15"/>
      <c r="GM68" s="15"/>
      <c r="GN68" s="15"/>
      <c r="GO68" s="15"/>
      <c r="GP68" s="15"/>
      <c r="GQ68" s="15"/>
      <c r="GR68" s="15"/>
      <c r="GS68" s="15"/>
      <c r="GT68" s="15"/>
      <c r="GU68" s="15"/>
      <c r="GV68" s="15"/>
      <c r="GW68" s="15"/>
      <c r="GX68" s="15"/>
      <c r="GY68" s="15"/>
      <c r="GZ68" s="15"/>
      <c r="HA68" s="15"/>
      <c r="HB68" s="15"/>
      <c r="HC68" s="15"/>
      <c r="HD68" s="15"/>
      <c r="HE68" s="15"/>
      <c r="HF68" s="15"/>
      <c r="HG68" s="15"/>
      <c r="HH68" s="15"/>
      <c r="HI68" s="15"/>
      <c r="HJ68" s="15"/>
      <c r="HK68" s="15"/>
      <c r="HL68" s="15"/>
      <c r="HM68" s="15"/>
      <c r="HN68" s="15"/>
      <c r="HO68" s="15"/>
      <c r="HP68" s="15"/>
      <c r="HQ68" s="15"/>
      <c r="HR68" s="15"/>
      <c r="HS68" s="15"/>
      <c r="HT68" s="15"/>
      <c r="HU68" s="15"/>
      <c r="HV68" s="15"/>
    </row>
    <row r="69" spans="1:230" customFormat="1">
      <c r="A69" s="42"/>
      <c r="B69" s="45"/>
      <c r="C69" s="15"/>
      <c r="D69" s="100"/>
      <c r="E69" s="100"/>
      <c r="F69" s="45"/>
      <c r="G69" s="15"/>
      <c r="H69" s="15"/>
      <c r="I69" s="15"/>
      <c r="J69" s="17"/>
      <c r="K69" s="80"/>
      <c r="L69" s="80"/>
      <c r="M69" s="80"/>
      <c r="N69" s="80"/>
      <c r="O69" s="15"/>
      <c r="P69" s="15"/>
      <c r="Q69" s="100"/>
      <c r="R69" s="100"/>
      <c r="S69" s="45"/>
      <c r="T69" s="15"/>
      <c r="U69" s="15"/>
      <c r="V69" s="15"/>
      <c r="W69" s="15"/>
      <c r="X69" s="45"/>
      <c r="Y69" s="45"/>
      <c r="Z69" s="45"/>
      <c r="AA69" s="45"/>
      <c r="AB69" s="42"/>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c r="BI69" s="15"/>
      <c r="BJ69" s="15"/>
      <c r="BK69" s="15"/>
      <c r="BL69" s="15"/>
      <c r="BM69" s="15"/>
      <c r="BN69" s="15"/>
      <c r="BO69" s="15"/>
      <c r="BP69" s="15"/>
      <c r="BQ69" s="15"/>
      <c r="BR69" s="15"/>
      <c r="BS69" s="15"/>
      <c r="BT69" s="15"/>
      <c r="BU69" s="15"/>
      <c r="BV69" s="15"/>
      <c r="BW69" s="15"/>
      <c r="BX69" s="15"/>
      <c r="BY69" s="15"/>
      <c r="BZ69" s="15"/>
      <c r="CA69" s="15"/>
      <c r="CB69" s="15"/>
      <c r="CC69" s="15"/>
      <c r="CD69" s="15"/>
      <c r="CE69" s="15"/>
      <c r="CF69" s="15"/>
      <c r="CG69" s="15"/>
      <c r="CH69" s="15"/>
      <c r="CI69" s="15"/>
      <c r="CJ69" s="15"/>
      <c r="CK69" s="15"/>
      <c r="CL69" s="15"/>
      <c r="CM69" s="15"/>
      <c r="CN69" s="15"/>
      <c r="CO69" s="15"/>
      <c r="CP69" s="15"/>
      <c r="CQ69" s="15"/>
      <c r="CR69" s="15"/>
      <c r="CS69" s="15"/>
      <c r="CT69" s="15"/>
      <c r="CU69" s="15"/>
      <c r="CV69" s="15"/>
      <c r="CW69" s="15"/>
      <c r="CX69" s="15"/>
      <c r="CY69" s="15"/>
      <c r="CZ69" s="15"/>
      <c r="DA69" s="15"/>
      <c r="DB69" s="15"/>
      <c r="DC69" s="15"/>
      <c r="DD69" s="15"/>
      <c r="DE69" s="15"/>
      <c r="DF69" s="15"/>
      <c r="DG69" s="15"/>
      <c r="DH69" s="15"/>
      <c r="DI69" s="15"/>
      <c r="DJ69" s="15"/>
      <c r="DK69" s="15"/>
      <c r="DL69" s="15"/>
      <c r="DM69" s="15"/>
      <c r="DN69" s="15"/>
      <c r="DO69" s="15"/>
      <c r="DP69" s="15"/>
      <c r="DQ69" s="15"/>
      <c r="DR69" s="15"/>
      <c r="DS69" s="15"/>
      <c r="DT69" s="15"/>
      <c r="DU69" s="15"/>
      <c r="DV69" s="15"/>
      <c r="DW69" s="15"/>
      <c r="DX69" s="15"/>
      <c r="DY69" s="15"/>
      <c r="DZ69" s="15"/>
      <c r="EA69" s="15"/>
      <c r="EB69" s="15"/>
      <c r="EC69" s="15"/>
      <c r="ED69" s="15"/>
      <c r="EE69" s="15"/>
      <c r="EF69" s="15"/>
      <c r="EG69" s="15"/>
      <c r="EH69" s="15"/>
      <c r="EI69" s="15"/>
      <c r="EJ69" s="15"/>
      <c r="EK69" s="15"/>
      <c r="EL69" s="15"/>
      <c r="EM69" s="15"/>
      <c r="EN69" s="15"/>
      <c r="EO69" s="15"/>
      <c r="EP69" s="15"/>
      <c r="EQ69" s="15"/>
      <c r="ER69" s="15"/>
      <c r="ES69" s="15"/>
      <c r="ET69" s="15"/>
      <c r="EU69" s="15"/>
      <c r="EV69" s="15"/>
      <c r="EW69" s="15"/>
      <c r="EX69" s="15"/>
      <c r="EY69" s="15"/>
      <c r="EZ69" s="15"/>
      <c r="FA69" s="15"/>
      <c r="FB69" s="15"/>
      <c r="FC69" s="15"/>
      <c r="FD69" s="15"/>
      <c r="FE69" s="15"/>
      <c r="FF69" s="15"/>
      <c r="FG69" s="15"/>
      <c r="FH69" s="15"/>
      <c r="FI69" s="15"/>
      <c r="FJ69" s="15"/>
      <c r="FK69" s="15"/>
      <c r="FL69" s="15"/>
      <c r="FM69" s="15"/>
      <c r="FN69" s="15"/>
      <c r="FO69" s="15"/>
      <c r="FP69" s="15"/>
      <c r="FQ69" s="15"/>
      <c r="FR69" s="15"/>
      <c r="FS69" s="15"/>
      <c r="FT69" s="15"/>
      <c r="FU69" s="15"/>
      <c r="FV69" s="15"/>
      <c r="FW69" s="15"/>
      <c r="FX69" s="15"/>
      <c r="FY69" s="15"/>
      <c r="FZ69" s="15"/>
      <c r="GA69" s="15"/>
      <c r="GB69" s="15"/>
      <c r="GC69" s="15"/>
      <c r="GD69" s="15"/>
      <c r="GE69" s="15"/>
      <c r="GF69" s="15"/>
      <c r="GG69" s="15"/>
      <c r="GH69" s="15"/>
      <c r="GI69" s="15"/>
      <c r="GJ69" s="15"/>
      <c r="GK69" s="15"/>
      <c r="GL69" s="15"/>
      <c r="GM69" s="15"/>
      <c r="GN69" s="15"/>
      <c r="GO69" s="15"/>
      <c r="GP69" s="15"/>
      <c r="GQ69" s="15"/>
      <c r="GR69" s="15"/>
      <c r="GS69" s="15"/>
      <c r="GT69" s="15"/>
      <c r="GU69" s="15"/>
      <c r="GV69" s="15"/>
      <c r="GW69" s="15"/>
      <c r="GX69" s="15"/>
      <c r="GY69" s="15"/>
      <c r="GZ69" s="15"/>
      <c r="HA69" s="15"/>
      <c r="HB69" s="15"/>
      <c r="HC69" s="15"/>
      <c r="HD69" s="15"/>
      <c r="HE69" s="15"/>
      <c r="HF69" s="15"/>
      <c r="HG69" s="15"/>
      <c r="HH69" s="15"/>
      <c r="HI69" s="15"/>
      <c r="HJ69" s="15"/>
      <c r="HK69" s="15"/>
      <c r="HL69" s="15"/>
      <c r="HM69" s="15"/>
      <c r="HN69" s="15"/>
      <c r="HO69" s="15"/>
      <c r="HP69" s="15"/>
      <c r="HQ69" s="15"/>
      <c r="HR69" s="15"/>
      <c r="HS69" s="15"/>
      <c r="HT69" s="15"/>
      <c r="HU69" s="15"/>
      <c r="HV69" s="15"/>
    </row>
    <row r="70" spans="1:230" customFormat="1" ht="14.4" customHeight="1">
      <c r="A70" s="42"/>
      <c r="B70" s="45"/>
      <c r="C70" s="17"/>
      <c r="D70" s="100"/>
      <c r="E70" s="100"/>
      <c r="F70" s="80" t="s">
        <v>515</v>
      </c>
      <c r="G70" s="16"/>
      <c r="H70" s="292" t="s">
        <v>472</v>
      </c>
      <c r="I70" s="292"/>
      <c r="J70" s="292"/>
      <c r="K70" s="292"/>
      <c r="L70" s="80"/>
      <c r="M70" s="80"/>
      <c r="N70" s="80"/>
      <c r="O70" s="15"/>
      <c r="P70" s="15"/>
      <c r="Q70" s="80" t="s">
        <v>515</v>
      </c>
      <c r="R70" s="100"/>
      <c r="S70" s="15"/>
      <c r="T70" s="292" t="s">
        <v>472</v>
      </c>
      <c r="U70" s="292"/>
      <c r="V70" s="292"/>
      <c r="W70" s="292"/>
      <c r="X70" s="292"/>
      <c r="Y70" s="45"/>
      <c r="Z70" s="45"/>
      <c r="AA70" s="45"/>
      <c r="AB70" s="42"/>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c r="BI70" s="15"/>
      <c r="BJ70" s="15"/>
      <c r="BK70" s="15"/>
      <c r="BL70" s="15"/>
      <c r="BM70" s="15"/>
      <c r="BN70" s="15"/>
      <c r="BO70" s="15"/>
      <c r="BP70" s="15"/>
      <c r="BQ70" s="15"/>
      <c r="BR70" s="15"/>
      <c r="BS70" s="15"/>
      <c r="BT70" s="15"/>
      <c r="BU70" s="15"/>
      <c r="BV70" s="15"/>
      <c r="BW70" s="15"/>
      <c r="BX70" s="15"/>
      <c r="BY70" s="15"/>
      <c r="BZ70" s="15"/>
      <c r="CA70" s="15"/>
      <c r="CB70" s="15"/>
      <c r="CC70" s="15"/>
      <c r="CD70" s="15"/>
      <c r="CE70" s="15"/>
      <c r="CF70" s="15"/>
      <c r="CG70" s="15"/>
      <c r="CH70" s="15"/>
      <c r="CI70" s="15"/>
      <c r="CJ70" s="15"/>
      <c r="CK70" s="15"/>
      <c r="CL70" s="15"/>
      <c r="CM70" s="15"/>
      <c r="CN70" s="15"/>
      <c r="CO70" s="15"/>
      <c r="CP70" s="15"/>
      <c r="CQ70" s="15"/>
      <c r="CR70" s="15"/>
      <c r="CS70" s="15"/>
      <c r="CT70" s="15"/>
      <c r="CU70" s="15"/>
      <c r="CV70" s="15"/>
      <c r="CW70" s="15"/>
      <c r="CX70" s="15"/>
      <c r="CY70" s="15"/>
      <c r="CZ70" s="15"/>
      <c r="DA70" s="15"/>
      <c r="DB70" s="15"/>
      <c r="DC70" s="15"/>
      <c r="DD70" s="15"/>
      <c r="DE70" s="15"/>
      <c r="DF70" s="15"/>
      <c r="DG70" s="15"/>
      <c r="DH70" s="15"/>
      <c r="DI70" s="15"/>
      <c r="DJ70" s="15"/>
      <c r="DK70" s="15"/>
      <c r="DL70" s="15"/>
      <c r="DM70" s="15"/>
      <c r="DN70" s="15"/>
      <c r="DO70" s="15"/>
      <c r="DP70" s="15"/>
      <c r="DQ70" s="15"/>
      <c r="DR70" s="15"/>
      <c r="DS70" s="15"/>
      <c r="DT70" s="15"/>
      <c r="DU70" s="15"/>
      <c r="DV70" s="15"/>
      <c r="DW70" s="15"/>
      <c r="DX70" s="15"/>
      <c r="DY70" s="15"/>
      <c r="DZ70" s="15"/>
      <c r="EA70" s="15"/>
      <c r="EB70" s="15"/>
      <c r="EC70" s="15"/>
      <c r="ED70" s="15"/>
      <c r="EE70" s="15"/>
      <c r="EF70" s="15"/>
      <c r="EG70" s="15"/>
      <c r="EH70" s="15"/>
      <c r="EI70" s="15"/>
      <c r="EJ70" s="15"/>
      <c r="EK70" s="15"/>
      <c r="EL70" s="15"/>
      <c r="EM70" s="15"/>
      <c r="EN70" s="15"/>
      <c r="EO70" s="15"/>
      <c r="EP70" s="15"/>
      <c r="EQ70" s="15"/>
      <c r="ER70" s="15"/>
      <c r="ES70" s="15"/>
      <c r="ET70" s="15"/>
      <c r="EU70" s="15"/>
      <c r="EV70" s="15"/>
      <c r="EW70" s="15"/>
      <c r="EX70" s="15"/>
      <c r="EY70" s="15"/>
      <c r="EZ70" s="15"/>
      <c r="FA70" s="15"/>
      <c r="FB70" s="15"/>
      <c r="FC70" s="15"/>
      <c r="FD70" s="15"/>
      <c r="FE70" s="15"/>
      <c r="FF70" s="15"/>
      <c r="FG70" s="15"/>
      <c r="FH70" s="15"/>
      <c r="FI70" s="15"/>
      <c r="FJ70" s="15"/>
      <c r="FK70" s="15"/>
      <c r="FL70" s="15"/>
      <c r="FM70" s="15"/>
      <c r="FN70" s="15"/>
      <c r="FO70" s="15"/>
      <c r="FP70" s="15"/>
      <c r="FQ70" s="15"/>
      <c r="FR70" s="15"/>
      <c r="FS70" s="15"/>
      <c r="FT70" s="15"/>
      <c r="FU70" s="15"/>
      <c r="FV70" s="15"/>
      <c r="FW70" s="15"/>
      <c r="FX70" s="15"/>
      <c r="FY70" s="15"/>
      <c r="FZ70" s="15"/>
      <c r="GA70" s="15"/>
      <c r="GB70" s="15"/>
      <c r="GC70" s="15"/>
      <c r="GD70" s="15"/>
      <c r="GE70" s="15"/>
      <c r="GF70" s="15"/>
      <c r="GG70" s="15"/>
      <c r="GH70" s="15"/>
      <c r="GI70" s="15"/>
      <c r="GJ70" s="15"/>
      <c r="GK70" s="15"/>
      <c r="GL70" s="15"/>
      <c r="GM70" s="15"/>
      <c r="GN70" s="15"/>
      <c r="GO70" s="15"/>
      <c r="GP70" s="15"/>
      <c r="GQ70" s="15"/>
      <c r="GR70" s="15"/>
      <c r="GS70" s="15"/>
      <c r="GT70" s="15"/>
      <c r="GU70" s="15"/>
      <c r="GV70" s="15"/>
      <c r="GW70" s="15"/>
      <c r="GX70" s="15"/>
      <c r="GY70" s="15"/>
      <c r="GZ70" s="15"/>
      <c r="HA70" s="15"/>
      <c r="HB70" s="15"/>
      <c r="HC70" s="15"/>
      <c r="HD70" s="15"/>
      <c r="HE70" s="15"/>
      <c r="HF70" s="15"/>
      <c r="HG70" s="15"/>
      <c r="HH70" s="15"/>
      <c r="HI70" s="15"/>
      <c r="HJ70" s="15"/>
      <c r="HK70" s="15"/>
      <c r="HL70" s="15"/>
      <c r="HM70" s="15"/>
      <c r="HN70" s="15"/>
      <c r="HO70" s="15"/>
      <c r="HP70" s="15"/>
      <c r="HQ70" s="15"/>
      <c r="HR70" s="15"/>
      <c r="HS70" s="15"/>
      <c r="HT70" s="15"/>
      <c r="HU70" s="15"/>
      <c r="HV70" s="15"/>
    </row>
    <row r="71" spans="1:230" customFormat="1" ht="14.4" customHeight="1">
      <c r="A71" s="42"/>
      <c r="B71" s="45"/>
      <c r="C71" s="17"/>
      <c r="D71" s="100"/>
      <c r="E71" s="100"/>
      <c r="F71" s="80"/>
      <c r="G71" s="16"/>
      <c r="H71" s="15"/>
      <c r="I71" s="96"/>
      <c r="J71" s="17"/>
      <c r="K71" s="80"/>
      <c r="L71" s="80"/>
      <c r="M71" s="80"/>
      <c r="N71" s="80"/>
      <c r="O71" s="45"/>
      <c r="P71" s="15"/>
      <c r="Q71" s="80"/>
      <c r="R71" s="100"/>
      <c r="S71" s="100"/>
      <c r="T71" s="100"/>
      <c r="U71" s="15"/>
      <c r="V71" s="96"/>
      <c r="W71" s="15"/>
      <c r="X71" s="45"/>
      <c r="Y71" s="45"/>
      <c r="Z71" s="45"/>
      <c r="AA71" s="45"/>
      <c r="AB71" s="42"/>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c r="BI71" s="15"/>
      <c r="BJ71" s="15"/>
      <c r="BK71" s="15"/>
      <c r="BL71" s="15"/>
      <c r="BM71" s="15"/>
      <c r="BN71" s="15"/>
      <c r="BO71" s="15"/>
      <c r="BP71" s="15"/>
      <c r="BQ71" s="15"/>
      <c r="BR71" s="15"/>
      <c r="BS71" s="15"/>
      <c r="BT71" s="15"/>
      <c r="BU71" s="15"/>
      <c r="BV71" s="15"/>
      <c r="BW71" s="15"/>
      <c r="BX71" s="15"/>
      <c r="BY71" s="15"/>
      <c r="BZ71" s="15"/>
      <c r="CA71" s="15"/>
      <c r="CB71" s="15"/>
      <c r="CC71" s="15"/>
      <c r="CD71" s="15"/>
      <c r="CE71" s="15"/>
      <c r="CF71" s="15"/>
      <c r="CG71" s="15"/>
      <c r="CH71" s="15"/>
      <c r="CI71" s="15"/>
      <c r="CJ71" s="15"/>
      <c r="CK71" s="15"/>
      <c r="CL71" s="15"/>
      <c r="CM71" s="15"/>
      <c r="CN71" s="15"/>
      <c r="CO71" s="15"/>
      <c r="CP71" s="15"/>
      <c r="CQ71" s="15"/>
      <c r="CR71" s="15"/>
      <c r="CS71" s="15"/>
      <c r="CT71" s="15"/>
      <c r="CU71" s="15"/>
      <c r="CV71" s="15"/>
      <c r="CW71" s="15"/>
      <c r="CX71" s="15"/>
      <c r="CY71" s="15"/>
      <c r="CZ71" s="15"/>
      <c r="DA71" s="15"/>
      <c r="DB71" s="15"/>
      <c r="DC71" s="15"/>
      <c r="DD71" s="15"/>
      <c r="DE71" s="15"/>
      <c r="DF71" s="15"/>
      <c r="DG71" s="15"/>
      <c r="DH71" s="15"/>
      <c r="DI71" s="15"/>
      <c r="DJ71" s="15"/>
      <c r="DK71" s="15"/>
      <c r="DL71" s="15"/>
      <c r="DM71" s="15"/>
      <c r="DN71" s="15"/>
      <c r="DO71" s="15"/>
      <c r="DP71" s="15"/>
      <c r="DQ71" s="15"/>
      <c r="DR71" s="15"/>
      <c r="DS71" s="15"/>
      <c r="DT71" s="15"/>
      <c r="DU71" s="15"/>
      <c r="DV71" s="15"/>
      <c r="DW71" s="15"/>
      <c r="DX71" s="15"/>
      <c r="DY71" s="15"/>
      <c r="DZ71" s="15"/>
      <c r="EA71" s="15"/>
      <c r="EB71" s="15"/>
      <c r="EC71" s="15"/>
      <c r="ED71" s="15"/>
      <c r="EE71" s="15"/>
      <c r="EF71" s="15"/>
      <c r="EG71" s="15"/>
      <c r="EH71" s="15"/>
      <c r="EI71" s="15"/>
      <c r="EJ71" s="15"/>
      <c r="EK71" s="15"/>
      <c r="EL71" s="15"/>
      <c r="EM71" s="15"/>
      <c r="EN71" s="15"/>
      <c r="EO71" s="15"/>
      <c r="EP71" s="15"/>
      <c r="EQ71" s="15"/>
      <c r="ER71" s="15"/>
      <c r="ES71" s="15"/>
      <c r="ET71" s="15"/>
      <c r="EU71" s="15"/>
      <c r="EV71" s="15"/>
      <c r="EW71" s="15"/>
      <c r="EX71" s="15"/>
      <c r="EY71" s="15"/>
      <c r="EZ71" s="15"/>
      <c r="FA71" s="15"/>
      <c r="FB71" s="15"/>
      <c r="FC71" s="15"/>
      <c r="FD71" s="15"/>
      <c r="FE71" s="15"/>
      <c r="FF71" s="15"/>
      <c r="FG71" s="15"/>
      <c r="FH71" s="15"/>
      <c r="FI71" s="15"/>
      <c r="FJ71" s="15"/>
      <c r="FK71" s="15"/>
      <c r="FL71" s="15"/>
      <c r="FM71" s="15"/>
      <c r="FN71" s="15"/>
      <c r="FO71" s="15"/>
      <c r="FP71" s="15"/>
      <c r="FQ71" s="15"/>
      <c r="FR71" s="15"/>
      <c r="FS71" s="15"/>
      <c r="FT71" s="15"/>
      <c r="FU71" s="15"/>
      <c r="FV71" s="15"/>
      <c r="FW71" s="15"/>
      <c r="FX71" s="15"/>
      <c r="FY71" s="15"/>
      <c r="FZ71" s="15"/>
      <c r="GA71" s="15"/>
      <c r="GB71" s="15"/>
      <c r="GC71" s="15"/>
      <c r="GD71" s="15"/>
      <c r="GE71" s="15"/>
      <c r="GF71" s="15"/>
      <c r="GG71" s="15"/>
      <c r="GH71" s="15"/>
      <c r="GI71" s="15"/>
      <c r="GJ71" s="15"/>
      <c r="GK71" s="15"/>
      <c r="GL71" s="15"/>
      <c r="GM71" s="15"/>
      <c r="GN71" s="15"/>
      <c r="GO71" s="15"/>
      <c r="GP71" s="15"/>
      <c r="GQ71" s="15"/>
      <c r="GR71" s="15"/>
      <c r="GS71" s="15"/>
      <c r="GT71" s="15"/>
      <c r="GU71" s="15"/>
      <c r="GV71" s="15"/>
      <c r="GW71" s="15"/>
      <c r="GX71" s="15"/>
      <c r="GY71" s="15"/>
      <c r="GZ71" s="15"/>
      <c r="HA71" s="15"/>
      <c r="HB71" s="15"/>
      <c r="HC71" s="15"/>
      <c r="HD71" s="15"/>
      <c r="HE71" s="15"/>
      <c r="HF71" s="15"/>
      <c r="HG71" s="15"/>
      <c r="HH71" s="15"/>
      <c r="HI71" s="15"/>
      <c r="HJ71" s="15"/>
      <c r="HK71" s="15"/>
      <c r="HL71" s="15"/>
      <c r="HM71" s="15"/>
      <c r="HN71" s="15"/>
      <c r="HO71" s="15"/>
      <c r="HP71" s="15"/>
      <c r="HQ71" s="15"/>
      <c r="HR71" s="15"/>
      <c r="HS71" s="15"/>
      <c r="HT71" s="15"/>
      <c r="HU71" s="15"/>
      <c r="HV71" s="15"/>
    </row>
    <row r="72" spans="1:230" customFormat="1" ht="14.4" customHeight="1">
      <c r="A72" s="42"/>
      <c r="B72" s="45"/>
      <c r="C72" s="15"/>
      <c r="D72" s="100"/>
      <c r="E72" s="100"/>
      <c r="F72" s="80" t="s">
        <v>516</v>
      </c>
      <c r="G72" s="16"/>
      <c r="H72" s="104" t="s">
        <v>3</v>
      </c>
      <c r="I72" s="15"/>
      <c r="J72" s="290">
        <f>W48</f>
        <v>4.95</v>
      </c>
      <c r="K72" s="290"/>
      <c r="L72" s="117" t="s">
        <v>7</v>
      </c>
      <c r="M72" s="80"/>
      <c r="N72" s="80"/>
      <c r="O72" s="45"/>
      <c r="P72" s="15"/>
      <c r="Q72" s="80" t="s">
        <v>516</v>
      </c>
      <c r="R72" s="100"/>
      <c r="S72" s="15"/>
      <c r="T72" s="104" t="s">
        <v>3</v>
      </c>
      <c r="U72" s="15"/>
      <c r="V72" s="15"/>
      <c r="W72" s="290">
        <f>J48</f>
        <v>3.35</v>
      </c>
      <c r="X72" s="290"/>
      <c r="Y72" s="107" t="s">
        <v>7</v>
      </c>
      <c r="Z72" s="107"/>
      <c r="AA72" s="45"/>
      <c r="AB72" s="42"/>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c r="BI72" s="15"/>
      <c r="BJ72" s="15"/>
      <c r="BK72" s="15"/>
      <c r="BL72" s="15"/>
      <c r="BM72" s="15"/>
      <c r="BN72" s="15"/>
      <c r="BO72" s="15"/>
      <c r="BP72" s="15"/>
      <c r="BQ72" s="15"/>
      <c r="BR72" s="15"/>
      <c r="BS72" s="15"/>
      <c r="BT72" s="15"/>
      <c r="BU72" s="15"/>
      <c r="BV72" s="15"/>
      <c r="BW72" s="15"/>
      <c r="BX72" s="15"/>
      <c r="BY72" s="15"/>
      <c r="BZ72" s="15"/>
      <c r="CA72" s="15"/>
      <c r="CB72" s="15"/>
      <c r="CC72" s="15"/>
      <c r="CD72" s="15"/>
      <c r="CE72" s="15"/>
      <c r="CF72" s="15"/>
      <c r="CG72" s="15"/>
      <c r="CH72" s="15"/>
      <c r="CI72" s="15"/>
      <c r="CJ72" s="15"/>
      <c r="CK72" s="15"/>
      <c r="CL72" s="15"/>
      <c r="CM72" s="15"/>
      <c r="CN72" s="15"/>
      <c r="CO72" s="15"/>
      <c r="CP72" s="15"/>
      <c r="CQ72" s="15"/>
      <c r="CR72" s="15"/>
      <c r="CS72" s="15"/>
      <c r="CT72" s="15"/>
      <c r="CU72" s="15"/>
      <c r="CV72" s="15"/>
      <c r="CW72" s="15"/>
      <c r="CX72" s="15"/>
      <c r="CY72" s="15"/>
      <c r="CZ72" s="15"/>
      <c r="DA72" s="15"/>
      <c r="DB72" s="15"/>
      <c r="DC72" s="15"/>
      <c r="DD72" s="15"/>
      <c r="DE72" s="15"/>
      <c r="DF72" s="15"/>
      <c r="DG72" s="15"/>
      <c r="DH72" s="15"/>
      <c r="DI72" s="15"/>
      <c r="DJ72" s="15"/>
      <c r="DK72" s="15"/>
      <c r="DL72" s="15"/>
      <c r="DM72" s="15"/>
      <c r="DN72" s="15"/>
      <c r="DO72" s="15"/>
      <c r="DP72" s="15"/>
      <c r="DQ72" s="15"/>
      <c r="DR72" s="15"/>
      <c r="DS72" s="15"/>
      <c r="DT72" s="15"/>
      <c r="DU72" s="15"/>
      <c r="DV72" s="15"/>
      <c r="DW72" s="15"/>
      <c r="DX72" s="15"/>
      <c r="DY72" s="15"/>
      <c r="DZ72" s="15"/>
      <c r="EA72" s="15"/>
      <c r="EB72" s="15"/>
      <c r="EC72" s="15"/>
      <c r="ED72" s="15"/>
      <c r="EE72" s="15"/>
      <c r="EF72" s="15"/>
      <c r="EG72" s="15"/>
      <c r="EH72" s="15"/>
      <c r="EI72" s="15"/>
      <c r="EJ72" s="15"/>
      <c r="EK72" s="15"/>
      <c r="EL72" s="15"/>
      <c r="EM72" s="15"/>
      <c r="EN72" s="15"/>
      <c r="EO72" s="15"/>
      <c r="EP72" s="15"/>
      <c r="EQ72" s="15"/>
      <c r="ER72" s="15"/>
      <c r="ES72" s="15"/>
      <c r="ET72" s="15"/>
      <c r="EU72" s="15"/>
      <c r="EV72" s="15"/>
      <c r="EW72" s="15"/>
      <c r="EX72" s="15"/>
      <c r="EY72" s="15"/>
      <c r="EZ72" s="15"/>
      <c r="FA72" s="15"/>
      <c r="FB72" s="15"/>
      <c r="FC72" s="15"/>
      <c r="FD72" s="15"/>
      <c r="FE72" s="15"/>
      <c r="FF72" s="15"/>
      <c r="FG72" s="15"/>
      <c r="FH72" s="15"/>
      <c r="FI72" s="15"/>
      <c r="FJ72" s="15"/>
      <c r="FK72" s="15"/>
      <c r="FL72" s="15"/>
      <c r="FM72" s="15"/>
      <c r="FN72" s="15"/>
      <c r="FO72" s="15"/>
      <c r="FP72" s="15"/>
      <c r="FQ72" s="15"/>
      <c r="FR72" s="15"/>
      <c r="FS72" s="15"/>
      <c r="FT72" s="15"/>
      <c r="FU72" s="15"/>
      <c r="FV72" s="15"/>
      <c r="FW72" s="15"/>
      <c r="FX72" s="15"/>
      <c r="FY72" s="15"/>
      <c r="FZ72" s="15"/>
      <c r="GA72" s="15"/>
      <c r="GB72" s="15"/>
      <c r="GC72" s="15"/>
      <c r="GD72" s="15"/>
      <c r="GE72" s="15"/>
      <c r="GF72" s="15"/>
      <c r="GG72" s="15"/>
      <c r="GH72" s="15"/>
      <c r="GI72" s="15"/>
      <c r="GJ72" s="15"/>
      <c r="GK72" s="15"/>
      <c r="GL72" s="15"/>
      <c r="GM72" s="15"/>
      <c r="GN72" s="15"/>
      <c r="GO72" s="15"/>
      <c r="GP72" s="15"/>
      <c r="GQ72" s="15"/>
      <c r="GR72" s="15"/>
      <c r="GS72" s="15"/>
      <c r="GT72" s="15"/>
      <c r="GU72" s="15"/>
      <c r="GV72" s="15"/>
      <c r="GW72" s="15"/>
      <c r="GX72" s="15"/>
      <c r="GY72" s="15"/>
      <c r="GZ72" s="15"/>
      <c r="HA72" s="15"/>
      <c r="HB72" s="15"/>
      <c r="HC72" s="15"/>
      <c r="HD72" s="15"/>
      <c r="HE72" s="15"/>
      <c r="HF72" s="15"/>
      <c r="HG72" s="15"/>
      <c r="HH72" s="15"/>
      <c r="HI72" s="15"/>
      <c r="HJ72" s="15"/>
      <c r="HK72" s="15"/>
      <c r="HL72" s="15"/>
      <c r="HM72" s="15"/>
      <c r="HN72" s="15"/>
      <c r="HO72" s="15"/>
      <c r="HP72" s="15"/>
      <c r="HQ72" s="15"/>
      <c r="HR72" s="15"/>
      <c r="HS72" s="15"/>
      <c r="HT72" s="15"/>
      <c r="HU72" s="15"/>
      <c r="HV72" s="15"/>
    </row>
    <row r="73" spans="1:230" customFormat="1">
      <c r="A73" s="42"/>
      <c r="B73" s="45"/>
      <c r="C73" s="17"/>
      <c r="D73" s="100"/>
      <c r="E73" s="100"/>
      <c r="F73" s="80"/>
      <c r="G73" s="16"/>
      <c r="H73" s="104"/>
      <c r="I73" s="15"/>
      <c r="J73" s="106"/>
      <c r="K73" s="15"/>
      <c r="L73" s="114"/>
      <c r="M73" s="80"/>
      <c r="N73" s="80"/>
      <c r="O73" s="45"/>
      <c r="P73" s="15"/>
      <c r="Q73" s="80"/>
      <c r="R73" s="100"/>
      <c r="S73" s="15"/>
      <c r="T73" s="104"/>
      <c r="U73" s="106"/>
      <c r="V73" s="15"/>
      <c r="W73" s="96"/>
      <c r="X73" s="15"/>
      <c r="Y73" s="81"/>
      <c r="Z73" s="81"/>
      <c r="AA73" s="45"/>
      <c r="AB73" s="42"/>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c r="BI73" s="15"/>
      <c r="BJ73" s="15"/>
      <c r="BK73" s="15"/>
      <c r="BL73" s="15"/>
      <c r="BM73" s="15"/>
      <c r="BN73" s="15"/>
      <c r="BO73" s="15"/>
      <c r="BP73" s="15"/>
      <c r="BQ73" s="15"/>
      <c r="BR73" s="15"/>
      <c r="BS73" s="15"/>
      <c r="BT73" s="15"/>
      <c r="BU73" s="15"/>
      <c r="BV73" s="15"/>
      <c r="BW73" s="15"/>
      <c r="BX73" s="15"/>
      <c r="BY73" s="15"/>
      <c r="BZ73" s="15"/>
      <c r="CA73" s="15"/>
      <c r="CB73" s="15"/>
      <c r="CC73" s="15"/>
      <c r="CD73" s="15"/>
      <c r="CE73" s="15"/>
      <c r="CF73" s="15"/>
      <c r="CG73" s="15"/>
      <c r="CH73" s="15"/>
      <c r="CI73" s="15"/>
      <c r="CJ73" s="15"/>
      <c r="CK73" s="15"/>
      <c r="CL73" s="15"/>
      <c r="CM73" s="15"/>
      <c r="CN73" s="15"/>
      <c r="CO73" s="15"/>
      <c r="CP73" s="15"/>
      <c r="CQ73" s="15"/>
      <c r="CR73" s="15"/>
      <c r="CS73" s="15"/>
      <c r="CT73" s="15"/>
      <c r="CU73" s="15"/>
      <c r="CV73" s="15"/>
      <c r="CW73" s="15"/>
      <c r="CX73" s="15"/>
      <c r="CY73" s="15"/>
      <c r="CZ73" s="15"/>
      <c r="DA73" s="15"/>
      <c r="DB73" s="15"/>
      <c r="DC73" s="15"/>
      <c r="DD73" s="15"/>
      <c r="DE73" s="15"/>
      <c r="DF73" s="15"/>
      <c r="DG73" s="15"/>
      <c r="DH73" s="15"/>
      <c r="DI73" s="15"/>
      <c r="DJ73" s="15"/>
      <c r="DK73" s="15"/>
      <c r="DL73" s="15"/>
      <c r="DM73" s="15"/>
      <c r="DN73" s="15"/>
      <c r="DO73" s="15"/>
      <c r="DP73" s="15"/>
      <c r="DQ73" s="15"/>
      <c r="DR73" s="15"/>
      <c r="DS73" s="15"/>
      <c r="DT73" s="15"/>
      <c r="DU73" s="15"/>
      <c r="DV73" s="15"/>
      <c r="DW73" s="15"/>
      <c r="DX73" s="15"/>
      <c r="DY73" s="15"/>
      <c r="DZ73" s="15"/>
      <c r="EA73" s="15"/>
      <c r="EB73" s="15"/>
      <c r="EC73" s="15"/>
      <c r="ED73" s="15"/>
      <c r="EE73" s="15"/>
      <c r="EF73" s="15"/>
      <c r="EG73" s="15"/>
      <c r="EH73" s="15"/>
      <c r="EI73" s="15"/>
      <c r="EJ73" s="15"/>
      <c r="EK73" s="15"/>
      <c r="EL73" s="15"/>
      <c r="EM73" s="15"/>
      <c r="EN73" s="15"/>
      <c r="EO73" s="15"/>
      <c r="EP73" s="15"/>
      <c r="EQ73" s="15"/>
      <c r="ER73" s="15"/>
      <c r="ES73" s="15"/>
      <c r="ET73" s="15"/>
      <c r="EU73" s="15"/>
      <c r="EV73" s="15"/>
      <c r="EW73" s="15"/>
      <c r="EX73" s="15"/>
      <c r="EY73" s="15"/>
      <c r="EZ73" s="15"/>
      <c r="FA73" s="15"/>
      <c r="FB73" s="15"/>
      <c r="FC73" s="15"/>
      <c r="FD73" s="15"/>
      <c r="FE73" s="15"/>
      <c r="FF73" s="15"/>
      <c r="FG73" s="15"/>
      <c r="FH73" s="15"/>
      <c r="FI73" s="15"/>
      <c r="FJ73" s="15"/>
      <c r="FK73" s="15"/>
      <c r="FL73" s="15"/>
      <c r="FM73" s="15"/>
      <c r="FN73" s="15"/>
      <c r="FO73" s="15"/>
      <c r="FP73" s="15"/>
      <c r="FQ73" s="15"/>
      <c r="FR73" s="15"/>
      <c r="FS73" s="15"/>
      <c r="FT73" s="15"/>
      <c r="FU73" s="15"/>
      <c r="FV73" s="15"/>
      <c r="FW73" s="15"/>
      <c r="FX73" s="15"/>
      <c r="FY73" s="15"/>
      <c r="FZ73" s="15"/>
      <c r="GA73" s="15"/>
      <c r="GB73" s="15"/>
      <c r="GC73" s="15"/>
      <c r="GD73" s="15"/>
      <c r="GE73" s="15"/>
      <c r="GF73" s="15"/>
      <c r="GG73" s="15"/>
      <c r="GH73" s="15"/>
      <c r="GI73" s="15"/>
      <c r="GJ73" s="15"/>
      <c r="GK73" s="15"/>
      <c r="GL73" s="15"/>
      <c r="GM73" s="15"/>
      <c r="GN73" s="15"/>
      <c r="GO73" s="15"/>
      <c r="GP73" s="15"/>
      <c r="GQ73" s="15"/>
      <c r="GR73" s="15"/>
      <c r="GS73" s="15"/>
      <c r="GT73" s="15"/>
      <c r="GU73" s="15"/>
      <c r="GV73" s="15"/>
      <c r="GW73" s="15"/>
      <c r="GX73" s="15"/>
      <c r="GY73" s="15"/>
      <c r="GZ73" s="15"/>
      <c r="HA73" s="15"/>
      <c r="HB73" s="15"/>
      <c r="HC73" s="15"/>
      <c r="HD73" s="15"/>
      <c r="HE73" s="15"/>
      <c r="HF73" s="15"/>
      <c r="HG73" s="15"/>
      <c r="HH73" s="15"/>
      <c r="HI73" s="15"/>
      <c r="HJ73" s="15"/>
      <c r="HK73" s="15"/>
      <c r="HL73" s="15"/>
      <c r="HM73" s="15"/>
      <c r="HN73" s="15"/>
      <c r="HO73" s="15"/>
      <c r="HP73" s="15"/>
      <c r="HQ73" s="15"/>
      <c r="HR73" s="15"/>
      <c r="HS73" s="15"/>
      <c r="HT73" s="15"/>
      <c r="HU73" s="15"/>
      <c r="HV73" s="15"/>
    </row>
    <row r="74" spans="1:230" customFormat="1">
      <c r="A74" s="42"/>
      <c r="B74" s="45"/>
      <c r="C74" s="17"/>
      <c r="D74" s="100"/>
      <c r="E74" s="100"/>
      <c r="F74" s="80"/>
      <c r="G74" s="16"/>
      <c r="H74" s="104" t="s">
        <v>5</v>
      </c>
      <c r="I74" s="15"/>
      <c r="J74" s="290">
        <f>M30</f>
        <v>2.58</v>
      </c>
      <c r="K74" s="290"/>
      <c r="L74" s="117" t="s">
        <v>7</v>
      </c>
      <c r="M74" s="80"/>
      <c r="N74" s="80"/>
      <c r="O74" s="45"/>
      <c r="P74" s="15"/>
      <c r="Q74" s="80"/>
      <c r="R74" s="100"/>
      <c r="S74" s="15"/>
      <c r="T74" s="104" t="s">
        <v>5</v>
      </c>
      <c r="U74" s="15"/>
      <c r="V74" s="15"/>
      <c r="W74" s="290">
        <f>M30</f>
        <v>2.58</v>
      </c>
      <c r="X74" s="290"/>
      <c r="Y74" s="107" t="s">
        <v>7</v>
      </c>
      <c r="Z74" s="107"/>
      <c r="AA74" s="45"/>
      <c r="AB74" s="42"/>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c r="BI74" s="15"/>
      <c r="BJ74" s="15"/>
      <c r="BK74" s="15"/>
      <c r="BL74" s="15"/>
      <c r="BM74" s="15"/>
      <c r="BN74" s="15"/>
      <c r="BO74" s="15"/>
      <c r="BP74" s="15"/>
      <c r="BQ74" s="15"/>
      <c r="BR74" s="15"/>
      <c r="BS74" s="15"/>
      <c r="BT74" s="15"/>
      <c r="BU74" s="15"/>
      <c r="BV74" s="15"/>
      <c r="BW74" s="15"/>
      <c r="BX74" s="15"/>
      <c r="BY74" s="15"/>
      <c r="BZ74" s="15"/>
      <c r="CA74" s="15"/>
      <c r="CB74" s="15"/>
      <c r="CC74" s="15"/>
      <c r="CD74" s="15"/>
      <c r="CE74" s="15"/>
      <c r="CF74" s="15"/>
      <c r="CG74" s="15"/>
      <c r="CH74" s="15"/>
      <c r="CI74" s="15"/>
      <c r="CJ74" s="15"/>
      <c r="CK74" s="15"/>
      <c r="CL74" s="15"/>
      <c r="CM74" s="15"/>
      <c r="CN74" s="15"/>
      <c r="CO74" s="15"/>
      <c r="CP74" s="15"/>
      <c r="CQ74" s="15"/>
      <c r="CR74" s="15"/>
      <c r="CS74" s="15"/>
      <c r="CT74" s="15"/>
      <c r="CU74" s="15"/>
      <c r="CV74" s="15"/>
      <c r="CW74" s="15"/>
      <c r="CX74" s="15"/>
      <c r="CY74" s="15"/>
      <c r="CZ74" s="15"/>
      <c r="DA74" s="15"/>
      <c r="DB74" s="15"/>
      <c r="DC74" s="15"/>
      <c r="DD74" s="15"/>
      <c r="DE74" s="15"/>
      <c r="DF74" s="15"/>
      <c r="DG74" s="15"/>
      <c r="DH74" s="15"/>
      <c r="DI74" s="15"/>
      <c r="DJ74" s="15"/>
      <c r="DK74" s="15"/>
      <c r="DL74" s="15"/>
      <c r="DM74" s="15"/>
      <c r="DN74" s="15"/>
      <c r="DO74" s="15"/>
      <c r="DP74" s="15"/>
      <c r="DQ74" s="15"/>
      <c r="DR74" s="15"/>
      <c r="DS74" s="15"/>
      <c r="DT74" s="15"/>
      <c r="DU74" s="15"/>
      <c r="DV74" s="15"/>
      <c r="DW74" s="15"/>
      <c r="DX74" s="15"/>
      <c r="DY74" s="15"/>
      <c r="DZ74" s="15"/>
      <c r="EA74" s="15"/>
      <c r="EB74" s="15"/>
      <c r="EC74" s="15"/>
      <c r="ED74" s="15"/>
      <c r="EE74" s="15"/>
      <c r="EF74" s="15"/>
      <c r="EG74" s="15"/>
      <c r="EH74" s="15"/>
      <c r="EI74" s="15"/>
      <c r="EJ74" s="15"/>
      <c r="EK74" s="15"/>
      <c r="EL74" s="15"/>
      <c r="EM74" s="15"/>
      <c r="EN74" s="15"/>
      <c r="EO74" s="15"/>
      <c r="EP74" s="15"/>
      <c r="EQ74" s="15"/>
      <c r="ER74" s="15"/>
      <c r="ES74" s="15"/>
      <c r="ET74" s="15"/>
      <c r="EU74" s="15"/>
      <c r="EV74" s="15"/>
      <c r="EW74" s="15"/>
      <c r="EX74" s="15"/>
      <c r="EY74" s="15"/>
      <c r="EZ74" s="15"/>
      <c r="FA74" s="15"/>
      <c r="FB74" s="15"/>
      <c r="FC74" s="15"/>
      <c r="FD74" s="15"/>
      <c r="FE74" s="15"/>
      <c r="FF74" s="15"/>
      <c r="FG74" s="15"/>
      <c r="FH74" s="15"/>
      <c r="FI74" s="15"/>
      <c r="FJ74" s="15"/>
      <c r="FK74" s="15"/>
      <c r="FL74" s="15"/>
      <c r="FM74" s="15"/>
      <c r="FN74" s="15"/>
      <c r="FO74" s="15"/>
      <c r="FP74" s="15"/>
      <c r="FQ74" s="15"/>
      <c r="FR74" s="15"/>
      <c r="FS74" s="15"/>
      <c r="FT74" s="15"/>
      <c r="FU74" s="15"/>
      <c r="FV74" s="15"/>
      <c r="FW74" s="15"/>
      <c r="FX74" s="15"/>
      <c r="FY74" s="15"/>
      <c r="FZ74" s="15"/>
      <c r="GA74" s="15"/>
      <c r="GB74" s="15"/>
      <c r="GC74" s="15"/>
      <c r="GD74" s="15"/>
      <c r="GE74" s="15"/>
      <c r="GF74" s="15"/>
      <c r="GG74" s="15"/>
      <c r="GH74" s="15"/>
      <c r="GI74" s="15"/>
      <c r="GJ74" s="15"/>
      <c r="GK74" s="15"/>
      <c r="GL74" s="15"/>
      <c r="GM74" s="15"/>
      <c r="GN74" s="15"/>
      <c r="GO74" s="15"/>
      <c r="GP74" s="15"/>
      <c r="GQ74" s="15"/>
      <c r="GR74" s="15"/>
      <c r="GS74" s="15"/>
      <c r="GT74" s="15"/>
      <c r="GU74" s="15"/>
      <c r="GV74" s="15"/>
      <c r="GW74" s="15"/>
      <c r="GX74" s="15"/>
      <c r="GY74" s="15"/>
      <c r="GZ74" s="15"/>
      <c r="HA74" s="15"/>
      <c r="HB74" s="15"/>
      <c r="HC74" s="15"/>
      <c r="HD74" s="15"/>
      <c r="HE74" s="15"/>
      <c r="HF74" s="15"/>
      <c r="HG74" s="15"/>
      <c r="HH74" s="15"/>
      <c r="HI74" s="15"/>
      <c r="HJ74" s="15"/>
      <c r="HK74" s="15"/>
      <c r="HL74" s="15"/>
      <c r="HM74" s="15"/>
      <c r="HN74" s="15"/>
      <c r="HO74" s="15"/>
      <c r="HP74" s="15"/>
      <c r="HQ74" s="15"/>
      <c r="HR74" s="15"/>
      <c r="HS74" s="15"/>
      <c r="HT74" s="15"/>
      <c r="HU74" s="15"/>
      <c r="HV74" s="15"/>
    </row>
    <row r="75" spans="1:230" customFormat="1">
      <c r="A75" s="42"/>
      <c r="B75" s="45"/>
      <c r="C75" s="17"/>
      <c r="D75" s="99"/>
      <c r="E75" s="102"/>
      <c r="F75" s="101"/>
      <c r="G75" s="103"/>
      <c r="H75" s="103"/>
      <c r="I75" s="103"/>
      <c r="J75" s="103"/>
      <c r="K75" s="52"/>
      <c r="L75" s="84"/>
      <c r="M75" s="80"/>
      <c r="N75" s="80"/>
      <c r="O75" s="45"/>
      <c r="P75" s="103"/>
      <c r="Q75" s="101"/>
      <c r="R75" s="102"/>
      <c r="S75" s="103"/>
      <c r="T75" s="103"/>
      <c r="U75" s="103"/>
      <c r="V75" s="103"/>
      <c r="W75" s="103"/>
      <c r="X75" s="112"/>
      <c r="Y75" s="102"/>
      <c r="Z75" s="102"/>
      <c r="AA75" s="45"/>
      <c r="AB75" s="42"/>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c r="BI75" s="15"/>
      <c r="BJ75" s="15"/>
      <c r="BK75" s="15"/>
      <c r="BL75" s="15"/>
      <c r="BM75" s="15"/>
      <c r="BN75" s="15"/>
      <c r="BO75" s="15"/>
      <c r="BP75" s="15"/>
      <c r="BQ75" s="15"/>
      <c r="BR75" s="15"/>
      <c r="BS75" s="15"/>
      <c r="BT75" s="15"/>
      <c r="BU75" s="15"/>
      <c r="BV75" s="15"/>
      <c r="BW75" s="15"/>
      <c r="BX75" s="15"/>
      <c r="BY75" s="15"/>
      <c r="BZ75" s="15"/>
      <c r="CA75" s="15"/>
      <c r="CB75" s="15"/>
      <c r="CC75" s="15"/>
      <c r="CD75" s="15"/>
      <c r="CE75" s="15"/>
      <c r="CF75" s="15"/>
      <c r="CG75" s="15"/>
      <c r="CH75" s="15"/>
      <c r="CI75" s="15"/>
      <c r="CJ75" s="15"/>
      <c r="CK75" s="15"/>
      <c r="CL75" s="15"/>
      <c r="CM75" s="15"/>
      <c r="CN75" s="15"/>
      <c r="CO75" s="15"/>
      <c r="CP75" s="15"/>
      <c r="CQ75" s="15"/>
      <c r="CR75" s="15"/>
      <c r="CS75" s="15"/>
      <c r="CT75" s="15"/>
      <c r="CU75" s="15"/>
      <c r="CV75" s="15"/>
      <c r="CW75" s="15"/>
      <c r="CX75" s="15"/>
      <c r="CY75" s="15"/>
      <c r="CZ75" s="15"/>
      <c r="DA75" s="15"/>
      <c r="DB75" s="15"/>
      <c r="DC75" s="15"/>
      <c r="DD75" s="15"/>
      <c r="DE75" s="15"/>
      <c r="DF75" s="15"/>
      <c r="DG75" s="15"/>
      <c r="DH75" s="15"/>
      <c r="DI75" s="15"/>
      <c r="DJ75" s="15"/>
      <c r="DK75" s="15"/>
      <c r="DL75" s="15"/>
      <c r="DM75" s="15"/>
      <c r="DN75" s="15"/>
      <c r="DO75" s="15"/>
      <c r="DP75" s="15"/>
      <c r="DQ75" s="15"/>
      <c r="DR75" s="15"/>
      <c r="DS75" s="15"/>
      <c r="DT75" s="15"/>
      <c r="DU75" s="15"/>
      <c r="DV75" s="15"/>
      <c r="DW75" s="15"/>
      <c r="DX75" s="15"/>
      <c r="DY75" s="15"/>
      <c r="DZ75" s="15"/>
      <c r="EA75" s="15"/>
      <c r="EB75" s="15"/>
      <c r="EC75" s="15"/>
      <c r="ED75" s="15"/>
      <c r="EE75" s="15"/>
      <c r="EF75" s="15"/>
      <c r="EG75" s="15"/>
      <c r="EH75" s="15"/>
      <c r="EI75" s="15"/>
      <c r="EJ75" s="15"/>
      <c r="EK75" s="15"/>
      <c r="EL75" s="15"/>
      <c r="EM75" s="15"/>
      <c r="EN75" s="15"/>
      <c r="EO75" s="15"/>
      <c r="EP75" s="15"/>
      <c r="EQ75" s="15"/>
      <c r="ER75" s="15"/>
      <c r="ES75" s="15"/>
      <c r="ET75" s="15"/>
      <c r="EU75" s="15"/>
      <c r="EV75" s="15"/>
      <c r="EW75" s="15"/>
      <c r="EX75" s="15"/>
      <c r="EY75" s="15"/>
      <c r="EZ75" s="15"/>
      <c r="FA75" s="15"/>
      <c r="FB75" s="15"/>
      <c r="FC75" s="15"/>
      <c r="FD75" s="15"/>
      <c r="FE75" s="15"/>
      <c r="FF75" s="15"/>
      <c r="FG75" s="15"/>
      <c r="FH75" s="15"/>
      <c r="FI75" s="15"/>
      <c r="FJ75" s="15"/>
      <c r="FK75" s="15"/>
      <c r="FL75" s="15"/>
      <c r="FM75" s="15"/>
      <c r="FN75" s="15"/>
      <c r="FO75" s="15"/>
      <c r="FP75" s="15"/>
      <c r="FQ75" s="15"/>
      <c r="FR75" s="15"/>
      <c r="FS75" s="15"/>
      <c r="FT75" s="15"/>
      <c r="FU75" s="15"/>
      <c r="FV75" s="15"/>
      <c r="FW75" s="15"/>
      <c r="FX75" s="15"/>
      <c r="FY75" s="15"/>
      <c r="FZ75" s="15"/>
      <c r="GA75" s="15"/>
      <c r="GB75" s="15"/>
      <c r="GC75" s="15"/>
      <c r="GD75" s="15"/>
      <c r="GE75" s="15"/>
      <c r="GF75" s="15"/>
      <c r="GG75" s="15"/>
      <c r="GH75" s="15"/>
      <c r="GI75" s="15"/>
      <c r="GJ75" s="15"/>
      <c r="GK75" s="15"/>
      <c r="GL75" s="15"/>
      <c r="GM75" s="15"/>
      <c r="GN75" s="15"/>
      <c r="GO75" s="15"/>
      <c r="GP75" s="15"/>
      <c r="GQ75" s="15"/>
      <c r="GR75" s="15"/>
      <c r="GS75" s="15"/>
      <c r="GT75" s="15"/>
      <c r="GU75" s="15"/>
      <c r="GV75" s="15"/>
      <c r="GW75" s="15"/>
      <c r="GX75" s="15"/>
      <c r="GY75" s="15"/>
      <c r="GZ75" s="15"/>
      <c r="HA75" s="15"/>
      <c r="HB75" s="15"/>
      <c r="HC75" s="15"/>
      <c r="HD75" s="15"/>
      <c r="HE75" s="15"/>
      <c r="HF75" s="15"/>
      <c r="HG75" s="15"/>
      <c r="HH75" s="15"/>
      <c r="HI75" s="15"/>
      <c r="HJ75" s="15"/>
      <c r="HK75" s="15"/>
      <c r="HL75" s="15"/>
      <c r="HM75" s="15"/>
      <c r="HN75" s="15"/>
      <c r="HO75" s="15"/>
      <c r="HP75" s="15"/>
      <c r="HQ75" s="15"/>
      <c r="HR75" s="15"/>
      <c r="HS75" s="15"/>
      <c r="HT75" s="15"/>
      <c r="HU75" s="15"/>
      <c r="HV75" s="15"/>
    </row>
    <row r="76" spans="1:230" customFormat="1">
      <c r="A76" s="42"/>
      <c r="B76" s="45"/>
      <c r="C76" s="17"/>
      <c r="D76" s="99"/>
      <c r="E76" s="45"/>
      <c r="F76" s="56"/>
      <c r="G76" s="15"/>
      <c r="H76" s="15"/>
      <c r="I76" s="15"/>
      <c r="J76" s="17"/>
      <c r="K76" s="80"/>
      <c r="L76" s="83"/>
      <c r="M76" s="80"/>
      <c r="N76" s="80"/>
      <c r="O76" s="45"/>
      <c r="P76" s="15"/>
      <c r="Q76" s="56"/>
      <c r="R76" s="45"/>
      <c r="S76" s="45"/>
      <c r="T76" s="15"/>
      <c r="U76" s="15"/>
      <c r="V76" s="15"/>
      <c r="W76" s="15"/>
      <c r="X76" s="81"/>
      <c r="Y76" s="45"/>
      <c r="Z76" s="45"/>
      <c r="AA76" s="45"/>
      <c r="AB76" s="42"/>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c r="BI76" s="15"/>
      <c r="BJ76" s="15"/>
      <c r="BK76" s="15"/>
      <c r="BL76" s="15"/>
      <c r="BM76" s="15"/>
      <c r="BN76" s="15"/>
      <c r="BO76" s="15"/>
      <c r="BP76" s="15"/>
      <c r="BQ76" s="15"/>
      <c r="BR76" s="15"/>
      <c r="BS76" s="15"/>
      <c r="BT76" s="15"/>
      <c r="BU76" s="15"/>
      <c r="BV76" s="15"/>
      <c r="BW76" s="15"/>
      <c r="BX76" s="15"/>
      <c r="BY76" s="15"/>
      <c r="BZ76" s="15"/>
      <c r="CA76" s="15"/>
      <c r="CB76" s="15"/>
      <c r="CC76" s="15"/>
      <c r="CD76" s="15"/>
      <c r="CE76" s="15"/>
      <c r="CF76" s="15"/>
      <c r="CG76" s="15"/>
      <c r="CH76" s="15"/>
      <c r="CI76" s="15"/>
      <c r="CJ76" s="15"/>
      <c r="CK76" s="15"/>
      <c r="CL76" s="15"/>
      <c r="CM76" s="15"/>
      <c r="CN76" s="15"/>
      <c r="CO76" s="15"/>
      <c r="CP76" s="15"/>
      <c r="CQ76" s="15"/>
      <c r="CR76" s="15"/>
      <c r="CS76" s="15"/>
      <c r="CT76" s="15"/>
      <c r="CU76" s="15"/>
      <c r="CV76" s="15"/>
      <c r="CW76" s="15"/>
      <c r="CX76" s="15"/>
      <c r="CY76" s="15"/>
      <c r="CZ76" s="15"/>
      <c r="DA76" s="15"/>
      <c r="DB76" s="15"/>
      <c r="DC76" s="15"/>
      <c r="DD76" s="15"/>
      <c r="DE76" s="15"/>
      <c r="DF76" s="15"/>
      <c r="DG76" s="15"/>
      <c r="DH76" s="15"/>
      <c r="DI76" s="15"/>
      <c r="DJ76" s="15"/>
      <c r="DK76" s="15"/>
      <c r="DL76" s="15"/>
      <c r="DM76" s="15"/>
      <c r="DN76" s="15"/>
      <c r="DO76" s="15"/>
      <c r="DP76" s="15"/>
      <c r="DQ76" s="15"/>
      <c r="DR76" s="15"/>
      <c r="DS76" s="15"/>
      <c r="DT76" s="15"/>
      <c r="DU76" s="15"/>
      <c r="DV76" s="15"/>
      <c r="DW76" s="15"/>
      <c r="DX76" s="15"/>
      <c r="DY76" s="15"/>
      <c r="DZ76" s="15"/>
      <c r="EA76" s="15"/>
      <c r="EB76" s="15"/>
      <c r="EC76" s="15"/>
      <c r="ED76" s="15"/>
      <c r="EE76" s="15"/>
      <c r="EF76" s="15"/>
      <c r="EG76" s="15"/>
      <c r="EH76" s="15"/>
      <c r="EI76" s="15"/>
      <c r="EJ76" s="15"/>
      <c r="EK76" s="15"/>
      <c r="EL76" s="15"/>
      <c r="EM76" s="15"/>
      <c r="EN76" s="15"/>
      <c r="EO76" s="15"/>
      <c r="EP76" s="15"/>
      <c r="EQ76" s="15"/>
      <c r="ER76" s="15"/>
      <c r="ES76" s="15"/>
      <c r="ET76" s="15"/>
      <c r="EU76" s="15"/>
      <c r="EV76" s="15"/>
      <c r="EW76" s="15"/>
      <c r="EX76" s="15"/>
      <c r="EY76" s="15"/>
      <c r="EZ76" s="15"/>
      <c r="FA76" s="15"/>
      <c r="FB76" s="15"/>
      <c r="FC76" s="15"/>
      <c r="FD76" s="15"/>
      <c r="FE76" s="15"/>
      <c r="FF76" s="15"/>
      <c r="FG76" s="15"/>
      <c r="FH76" s="15"/>
      <c r="FI76" s="15"/>
      <c r="FJ76" s="15"/>
      <c r="FK76" s="15"/>
      <c r="FL76" s="15"/>
      <c r="FM76" s="15"/>
      <c r="FN76" s="15"/>
      <c r="FO76" s="15"/>
      <c r="FP76" s="15"/>
      <c r="FQ76" s="15"/>
      <c r="FR76" s="15"/>
      <c r="FS76" s="15"/>
      <c r="FT76" s="15"/>
      <c r="FU76" s="15"/>
      <c r="FV76" s="15"/>
      <c r="FW76" s="15"/>
      <c r="FX76" s="15"/>
      <c r="FY76" s="15"/>
      <c r="FZ76" s="15"/>
      <c r="GA76" s="15"/>
      <c r="GB76" s="15"/>
      <c r="GC76" s="15"/>
      <c r="GD76" s="15"/>
      <c r="GE76" s="15"/>
      <c r="GF76" s="15"/>
      <c r="GG76" s="15"/>
      <c r="GH76" s="15"/>
      <c r="GI76" s="15"/>
      <c r="GJ76" s="15"/>
      <c r="GK76" s="15"/>
      <c r="GL76" s="15"/>
      <c r="GM76" s="15"/>
      <c r="GN76" s="15"/>
      <c r="GO76" s="15"/>
      <c r="GP76" s="15"/>
      <c r="GQ76" s="15"/>
      <c r="GR76" s="15"/>
      <c r="GS76" s="15"/>
      <c r="GT76" s="15"/>
      <c r="GU76" s="15"/>
      <c r="GV76" s="15"/>
      <c r="GW76" s="15"/>
      <c r="GX76" s="15"/>
      <c r="GY76" s="15"/>
      <c r="GZ76" s="15"/>
      <c r="HA76" s="15"/>
      <c r="HB76" s="15"/>
      <c r="HC76" s="15"/>
      <c r="HD76" s="15"/>
      <c r="HE76" s="15"/>
      <c r="HF76" s="15"/>
      <c r="HG76" s="15"/>
      <c r="HH76" s="15"/>
      <c r="HI76" s="15"/>
      <c r="HJ76" s="15"/>
      <c r="HK76" s="15"/>
      <c r="HL76" s="15"/>
      <c r="HM76" s="15"/>
      <c r="HN76" s="15"/>
      <c r="HO76" s="15"/>
      <c r="HP76" s="15"/>
      <c r="HQ76" s="15"/>
      <c r="HR76" s="15"/>
      <c r="HS76" s="15"/>
      <c r="HT76" s="15"/>
      <c r="HU76" s="15"/>
      <c r="HV76" s="15"/>
    </row>
    <row r="77" spans="1:230" customFormat="1" ht="15.6" customHeight="1">
      <c r="A77" s="42"/>
      <c r="B77" s="45"/>
      <c r="C77" s="17"/>
      <c r="D77" s="99"/>
      <c r="E77" s="45"/>
      <c r="F77" s="80" t="s">
        <v>519</v>
      </c>
      <c r="G77" s="16"/>
      <c r="H77" s="285" t="s">
        <v>454</v>
      </c>
      <c r="I77" s="285"/>
      <c r="J77" s="285"/>
      <c r="K77" s="285"/>
      <c r="L77" s="83"/>
      <c r="M77" s="80"/>
      <c r="N77" s="80"/>
      <c r="O77" s="45"/>
      <c r="P77" s="15"/>
      <c r="Q77" s="80" t="s">
        <v>519</v>
      </c>
      <c r="R77" s="45"/>
      <c r="S77" s="15"/>
      <c r="T77" s="285" t="s">
        <v>469</v>
      </c>
      <c r="U77" s="285"/>
      <c r="V77" s="285"/>
      <c r="W77" s="285"/>
      <c r="X77" s="285"/>
      <c r="Y77" s="81"/>
      <c r="Z77" s="81"/>
      <c r="AA77" s="45"/>
      <c r="AB77" s="42"/>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c r="BI77" s="15"/>
      <c r="BJ77" s="15"/>
      <c r="BK77" s="15"/>
      <c r="BL77" s="15"/>
      <c r="BM77" s="15"/>
      <c r="BN77" s="15"/>
      <c r="BO77" s="15"/>
      <c r="BP77" s="15"/>
      <c r="BQ77" s="15"/>
      <c r="BR77" s="15"/>
      <c r="BS77" s="15"/>
      <c r="BT77" s="15"/>
      <c r="BU77" s="15"/>
      <c r="BV77" s="15"/>
      <c r="BW77" s="15"/>
      <c r="BX77" s="15"/>
      <c r="BY77" s="15"/>
      <c r="BZ77" s="15"/>
      <c r="CA77" s="15"/>
      <c r="CB77" s="15"/>
      <c r="CC77" s="15"/>
      <c r="CD77" s="15"/>
      <c r="CE77" s="15"/>
      <c r="CF77" s="15"/>
      <c r="CG77" s="15"/>
      <c r="CH77" s="15"/>
      <c r="CI77" s="15"/>
      <c r="CJ77" s="15"/>
      <c r="CK77" s="15"/>
      <c r="CL77" s="15"/>
      <c r="CM77" s="15"/>
      <c r="CN77" s="15"/>
      <c r="CO77" s="15"/>
      <c r="CP77" s="15"/>
      <c r="CQ77" s="15"/>
      <c r="CR77" s="15"/>
      <c r="CS77" s="15"/>
      <c r="CT77" s="15"/>
      <c r="CU77" s="15"/>
      <c r="CV77" s="15"/>
      <c r="CW77" s="15"/>
      <c r="CX77" s="15"/>
      <c r="CY77" s="15"/>
      <c r="CZ77" s="15"/>
      <c r="DA77" s="15"/>
      <c r="DB77" s="15"/>
      <c r="DC77" s="15"/>
      <c r="DD77" s="15"/>
      <c r="DE77" s="15"/>
      <c r="DF77" s="15"/>
      <c r="DG77" s="15"/>
      <c r="DH77" s="15"/>
      <c r="DI77" s="15"/>
      <c r="DJ77" s="15"/>
      <c r="DK77" s="15"/>
      <c r="DL77" s="15"/>
      <c r="DM77" s="15"/>
      <c r="DN77" s="15"/>
      <c r="DO77" s="15"/>
      <c r="DP77" s="15"/>
      <c r="DQ77" s="15"/>
      <c r="DR77" s="15"/>
      <c r="DS77" s="15"/>
      <c r="DT77" s="15"/>
      <c r="DU77" s="15"/>
      <c r="DV77" s="15"/>
      <c r="DW77" s="15"/>
      <c r="DX77" s="15"/>
      <c r="DY77" s="15"/>
      <c r="DZ77" s="15"/>
      <c r="EA77" s="15"/>
      <c r="EB77" s="15"/>
      <c r="EC77" s="15"/>
      <c r="ED77" s="15"/>
      <c r="EE77" s="15"/>
      <c r="EF77" s="15"/>
      <c r="EG77" s="15"/>
      <c r="EH77" s="15"/>
      <c r="EI77" s="15"/>
      <c r="EJ77" s="15"/>
      <c r="EK77" s="15"/>
      <c r="EL77" s="15"/>
      <c r="EM77" s="15"/>
      <c r="EN77" s="15"/>
      <c r="EO77" s="15"/>
      <c r="EP77" s="15"/>
      <c r="EQ77" s="15"/>
      <c r="ER77" s="15"/>
      <c r="ES77" s="15"/>
      <c r="ET77" s="15"/>
      <c r="EU77" s="15"/>
      <c r="EV77" s="15"/>
      <c r="EW77" s="15"/>
      <c r="EX77" s="15"/>
      <c r="EY77" s="15"/>
      <c r="EZ77" s="15"/>
      <c r="FA77" s="15"/>
      <c r="FB77" s="15"/>
      <c r="FC77" s="15"/>
      <c r="FD77" s="15"/>
      <c r="FE77" s="15"/>
      <c r="FF77" s="15"/>
      <c r="FG77" s="15"/>
      <c r="FH77" s="15"/>
      <c r="FI77" s="15"/>
      <c r="FJ77" s="15"/>
      <c r="FK77" s="15"/>
      <c r="FL77" s="15"/>
      <c r="FM77" s="15"/>
      <c r="FN77" s="15"/>
      <c r="FO77" s="15"/>
      <c r="FP77" s="15"/>
      <c r="FQ77" s="15"/>
      <c r="FR77" s="15"/>
      <c r="FS77" s="15"/>
      <c r="FT77" s="15"/>
      <c r="FU77" s="15"/>
      <c r="FV77" s="15"/>
      <c r="FW77" s="15"/>
      <c r="FX77" s="15"/>
      <c r="FY77" s="15"/>
      <c r="FZ77" s="15"/>
      <c r="GA77" s="15"/>
      <c r="GB77" s="15"/>
      <c r="GC77" s="15"/>
      <c r="GD77" s="15"/>
      <c r="GE77" s="15"/>
      <c r="GF77" s="15"/>
      <c r="GG77" s="15"/>
      <c r="GH77" s="15"/>
      <c r="GI77" s="15"/>
      <c r="GJ77" s="15"/>
      <c r="GK77" s="15"/>
      <c r="GL77" s="15"/>
      <c r="GM77" s="15"/>
      <c r="GN77" s="15"/>
      <c r="GO77" s="15"/>
      <c r="GP77" s="15"/>
      <c r="GQ77" s="15"/>
      <c r="GR77" s="15"/>
      <c r="GS77" s="15"/>
      <c r="GT77" s="15"/>
      <c r="GU77" s="15"/>
      <c r="GV77" s="15"/>
      <c r="GW77" s="15"/>
      <c r="GX77" s="15"/>
      <c r="GY77" s="15"/>
      <c r="GZ77" s="15"/>
      <c r="HA77" s="15"/>
      <c r="HB77" s="15"/>
      <c r="HC77" s="15"/>
      <c r="HD77" s="15"/>
      <c r="HE77" s="15"/>
      <c r="HF77" s="15"/>
      <c r="HG77" s="15"/>
      <c r="HH77" s="15"/>
      <c r="HI77" s="15"/>
      <c r="HJ77" s="15"/>
      <c r="HK77" s="15"/>
      <c r="HL77" s="15"/>
      <c r="HM77" s="15"/>
      <c r="HN77" s="15"/>
      <c r="HO77" s="15"/>
      <c r="HP77" s="15"/>
      <c r="HQ77" s="15"/>
      <c r="HR77" s="15"/>
      <c r="HS77" s="15"/>
      <c r="HT77" s="15"/>
      <c r="HU77" s="15"/>
      <c r="HV77" s="15"/>
    </row>
    <row r="78" spans="1:230" customFormat="1">
      <c r="A78" s="42"/>
      <c r="B78" s="45"/>
      <c r="C78" s="17"/>
      <c r="D78" s="119"/>
      <c r="E78" s="45"/>
      <c r="F78" s="105"/>
      <c r="G78" s="15"/>
      <c r="H78" s="15"/>
      <c r="I78" s="15"/>
      <c r="J78" s="17"/>
      <c r="K78" s="80"/>
      <c r="L78" s="83"/>
      <c r="M78" s="80"/>
      <c r="N78" s="80"/>
      <c r="O78" s="45"/>
      <c r="P78" s="15"/>
      <c r="Q78" s="294"/>
      <c r="R78" s="294"/>
      <c r="S78" s="15"/>
      <c r="T78" s="45"/>
      <c r="U78" s="15"/>
      <c r="V78" s="15"/>
      <c r="W78" s="15"/>
      <c r="X78" s="15"/>
      <c r="Y78" s="81"/>
      <c r="Z78" s="81"/>
      <c r="AA78" s="45"/>
      <c r="AB78" s="42"/>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c r="BI78" s="15"/>
      <c r="BJ78" s="15"/>
      <c r="BK78" s="15"/>
      <c r="BL78" s="15"/>
      <c r="BM78" s="15"/>
      <c r="BN78" s="15"/>
      <c r="BO78" s="15"/>
      <c r="BP78" s="15"/>
      <c r="BQ78" s="15"/>
      <c r="BR78" s="15"/>
      <c r="BS78" s="15"/>
      <c r="BT78" s="15"/>
      <c r="BU78" s="15"/>
      <c r="BV78" s="15"/>
      <c r="BW78" s="15"/>
      <c r="BX78" s="15"/>
      <c r="BY78" s="15"/>
      <c r="BZ78" s="15"/>
      <c r="CA78" s="15"/>
      <c r="CB78" s="15"/>
      <c r="CC78" s="15"/>
      <c r="CD78" s="15"/>
      <c r="CE78" s="15"/>
      <c r="CF78" s="15"/>
      <c r="CG78" s="15"/>
      <c r="CH78" s="15"/>
      <c r="CI78" s="15"/>
      <c r="CJ78" s="15"/>
      <c r="CK78" s="15"/>
      <c r="CL78" s="15"/>
      <c r="CM78" s="15"/>
      <c r="CN78" s="15"/>
      <c r="CO78" s="15"/>
      <c r="CP78" s="15"/>
      <c r="CQ78" s="15"/>
      <c r="CR78" s="15"/>
      <c r="CS78" s="15"/>
      <c r="CT78" s="15"/>
      <c r="CU78" s="15"/>
      <c r="CV78" s="15"/>
      <c r="CW78" s="15"/>
      <c r="CX78" s="15"/>
      <c r="CY78" s="15"/>
      <c r="CZ78" s="15"/>
      <c r="DA78" s="15"/>
      <c r="DB78" s="15"/>
      <c r="DC78" s="15"/>
      <c r="DD78" s="15"/>
      <c r="DE78" s="15"/>
      <c r="DF78" s="15"/>
      <c r="DG78" s="15"/>
      <c r="DH78" s="15"/>
      <c r="DI78" s="15"/>
      <c r="DJ78" s="15"/>
      <c r="DK78" s="15"/>
      <c r="DL78" s="15"/>
      <c r="DM78" s="15"/>
      <c r="DN78" s="15"/>
      <c r="DO78" s="15"/>
      <c r="DP78" s="15"/>
      <c r="DQ78" s="15"/>
      <c r="DR78" s="15"/>
      <c r="DS78" s="15"/>
      <c r="DT78" s="15"/>
      <c r="DU78" s="15"/>
      <c r="DV78" s="15"/>
      <c r="DW78" s="15"/>
      <c r="DX78" s="15"/>
      <c r="DY78" s="15"/>
      <c r="DZ78" s="15"/>
      <c r="EA78" s="15"/>
      <c r="EB78" s="15"/>
      <c r="EC78" s="15"/>
      <c r="ED78" s="15"/>
      <c r="EE78" s="15"/>
      <c r="EF78" s="15"/>
      <c r="EG78" s="15"/>
      <c r="EH78" s="15"/>
      <c r="EI78" s="15"/>
      <c r="EJ78" s="15"/>
      <c r="EK78" s="15"/>
      <c r="EL78" s="15"/>
      <c r="EM78" s="15"/>
      <c r="EN78" s="15"/>
      <c r="EO78" s="15"/>
      <c r="EP78" s="15"/>
      <c r="EQ78" s="15"/>
      <c r="ER78" s="15"/>
      <c r="ES78" s="15"/>
      <c r="ET78" s="15"/>
      <c r="EU78" s="15"/>
      <c r="EV78" s="15"/>
      <c r="EW78" s="15"/>
      <c r="EX78" s="15"/>
      <c r="EY78" s="15"/>
      <c r="EZ78" s="15"/>
      <c r="FA78" s="15"/>
      <c r="FB78" s="15"/>
      <c r="FC78" s="15"/>
      <c r="FD78" s="15"/>
      <c r="FE78" s="15"/>
      <c r="FF78" s="15"/>
      <c r="FG78" s="15"/>
      <c r="FH78" s="15"/>
      <c r="FI78" s="15"/>
      <c r="FJ78" s="15"/>
      <c r="FK78" s="15"/>
      <c r="FL78" s="15"/>
      <c r="FM78" s="15"/>
      <c r="FN78" s="15"/>
      <c r="FO78" s="15"/>
      <c r="FP78" s="15"/>
      <c r="FQ78" s="15"/>
      <c r="FR78" s="15"/>
      <c r="FS78" s="15"/>
      <c r="FT78" s="15"/>
      <c r="FU78" s="15"/>
      <c r="FV78" s="15"/>
      <c r="FW78" s="15"/>
      <c r="FX78" s="15"/>
      <c r="FY78" s="15"/>
      <c r="FZ78" s="15"/>
      <c r="GA78" s="15"/>
      <c r="GB78" s="15"/>
      <c r="GC78" s="15"/>
      <c r="GD78" s="15"/>
      <c r="GE78" s="15"/>
      <c r="GF78" s="15"/>
      <c r="GG78" s="15"/>
      <c r="GH78" s="15"/>
      <c r="GI78" s="15"/>
      <c r="GJ78" s="15"/>
      <c r="GK78" s="15"/>
      <c r="GL78" s="15"/>
      <c r="GM78" s="15"/>
      <c r="GN78" s="15"/>
      <c r="GO78" s="15"/>
      <c r="GP78" s="15"/>
      <c r="GQ78" s="15"/>
      <c r="GR78" s="15"/>
      <c r="GS78" s="15"/>
      <c r="GT78" s="15"/>
      <c r="GU78" s="15"/>
      <c r="GV78" s="15"/>
      <c r="GW78" s="15"/>
      <c r="GX78" s="15"/>
      <c r="GY78" s="15"/>
      <c r="GZ78" s="15"/>
      <c r="HA78" s="15"/>
      <c r="HB78" s="15"/>
      <c r="HC78" s="15"/>
      <c r="HD78" s="15"/>
      <c r="HE78" s="15"/>
      <c r="HF78" s="15"/>
      <c r="HG78" s="15"/>
      <c r="HH78" s="15"/>
      <c r="HI78" s="15"/>
      <c r="HJ78" s="15"/>
      <c r="HK78" s="15"/>
      <c r="HL78" s="15"/>
      <c r="HM78" s="15"/>
      <c r="HN78" s="15"/>
      <c r="HO78" s="15"/>
      <c r="HP78" s="15"/>
      <c r="HQ78" s="15"/>
      <c r="HR78" s="15"/>
      <c r="HS78" s="15"/>
      <c r="HT78" s="15"/>
      <c r="HU78" s="15"/>
      <c r="HV78" s="15"/>
    </row>
    <row r="79" spans="1:230" customFormat="1">
      <c r="A79" s="42"/>
      <c r="B79" s="45"/>
      <c r="C79" s="17"/>
      <c r="D79" s="99"/>
      <c r="E79" s="45"/>
      <c r="F79" s="56"/>
      <c r="G79" s="15"/>
      <c r="H79" s="104" t="s">
        <v>3</v>
      </c>
      <c r="I79" s="15"/>
      <c r="J79" s="285">
        <v>0</v>
      </c>
      <c r="K79" s="285"/>
      <c r="L79" s="117" t="s">
        <v>7</v>
      </c>
      <c r="M79" s="80"/>
      <c r="N79" s="80"/>
      <c r="O79" s="45"/>
      <c r="P79" s="15"/>
      <c r="Q79" s="56"/>
      <c r="R79" s="45"/>
      <c r="S79" s="15"/>
      <c r="T79" s="104" t="s">
        <v>3</v>
      </c>
      <c r="U79" s="15"/>
      <c r="V79" s="15"/>
      <c r="W79" s="285">
        <v>2</v>
      </c>
      <c r="X79" s="285"/>
      <c r="Y79" s="107" t="s">
        <v>7</v>
      </c>
      <c r="Z79" s="107"/>
      <c r="AA79" s="45"/>
      <c r="AB79" s="42"/>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c r="BI79" s="15"/>
      <c r="BJ79" s="15"/>
      <c r="BK79" s="15"/>
      <c r="BL79" s="15"/>
      <c r="BM79" s="15"/>
      <c r="BN79" s="15"/>
      <c r="BO79" s="15"/>
      <c r="BP79" s="15"/>
      <c r="BQ79" s="15"/>
      <c r="BR79" s="15"/>
      <c r="BS79" s="15"/>
      <c r="BT79" s="15"/>
      <c r="BU79" s="15"/>
      <c r="BV79" s="15"/>
      <c r="BW79" s="15"/>
      <c r="BX79" s="15"/>
      <c r="BY79" s="15"/>
      <c r="BZ79" s="15"/>
      <c r="CA79" s="15"/>
      <c r="CB79" s="15"/>
      <c r="CC79" s="15"/>
      <c r="CD79" s="15"/>
      <c r="CE79" s="15"/>
      <c r="CF79" s="15"/>
      <c r="CG79" s="15"/>
      <c r="CH79" s="15"/>
      <c r="CI79" s="15"/>
      <c r="CJ79" s="15"/>
      <c r="CK79" s="15"/>
      <c r="CL79" s="15"/>
      <c r="CM79" s="15"/>
      <c r="CN79" s="15"/>
      <c r="CO79" s="15"/>
      <c r="CP79" s="15"/>
      <c r="CQ79" s="15"/>
      <c r="CR79" s="15"/>
      <c r="CS79" s="15"/>
      <c r="CT79" s="15"/>
      <c r="CU79" s="15"/>
      <c r="CV79" s="15"/>
      <c r="CW79" s="15"/>
      <c r="CX79" s="15"/>
      <c r="CY79" s="15"/>
      <c r="CZ79" s="15"/>
      <c r="DA79" s="15"/>
      <c r="DB79" s="15"/>
      <c r="DC79" s="15"/>
      <c r="DD79" s="15"/>
      <c r="DE79" s="15"/>
      <c r="DF79" s="15"/>
      <c r="DG79" s="15"/>
      <c r="DH79" s="15"/>
      <c r="DI79" s="15"/>
      <c r="DJ79" s="15"/>
      <c r="DK79" s="15"/>
      <c r="DL79" s="15"/>
      <c r="DM79" s="15"/>
      <c r="DN79" s="15"/>
      <c r="DO79" s="15"/>
      <c r="DP79" s="15"/>
      <c r="DQ79" s="15"/>
      <c r="DR79" s="15"/>
      <c r="DS79" s="15"/>
      <c r="DT79" s="15"/>
      <c r="DU79" s="15"/>
      <c r="DV79" s="15"/>
      <c r="DW79" s="15"/>
      <c r="DX79" s="15"/>
      <c r="DY79" s="15"/>
      <c r="DZ79" s="15"/>
      <c r="EA79" s="15"/>
      <c r="EB79" s="15"/>
      <c r="EC79" s="15"/>
      <c r="ED79" s="15"/>
      <c r="EE79" s="15"/>
      <c r="EF79" s="15"/>
      <c r="EG79" s="15"/>
      <c r="EH79" s="15"/>
      <c r="EI79" s="15"/>
      <c r="EJ79" s="15"/>
      <c r="EK79" s="15"/>
      <c r="EL79" s="15"/>
      <c r="EM79" s="15"/>
      <c r="EN79" s="15"/>
      <c r="EO79" s="15"/>
      <c r="EP79" s="15"/>
      <c r="EQ79" s="15"/>
      <c r="ER79" s="15"/>
      <c r="ES79" s="15"/>
      <c r="ET79" s="15"/>
      <c r="EU79" s="15"/>
      <c r="EV79" s="15"/>
      <c r="EW79" s="15"/>
      <c r="EX79" s="15"/>
      <c r="EY79" s="15"/>
      <c r="EZ79" s="15"/>
      <c r="FA79" s="15"/>
      <c r="FB79" s="15"/>
      <c r="FC79" s="15"/>
      <c r="FD79" s="15"/>
      <c r="FE79" s="15"/>
      <c r="FF79" s="15"/>
      <c r="FG79" s="15"/>
      <c r="FH79" s="15"/>
      <c r="FI79" s="15"/>
      <c r="FJ79" s="15"/>
      <c r="FK79" s="15"/>
      <c r="FL79" s="15"/>
      <c r="FM79" s="15"/>
      <c r="FN79" s="15"/>
      <c r="FO79" s="15"/>
      <c r="FP79" s="15"/>
      <c r="FQ79" s="15"/>
      <c r="FR79" s="15"/>
      <c r="FS79" s="15"/>
      <c r="FT79" s="15"/>
      <c r="FU79" s="15"/>
      <c r="FV79" s="15"/>
      <c r="FW79" s="15"/>
      <c r="FX79" s="15"/>
      <c r="FY79" s="15"/>
      <c r="FZ79" s="15"/>
      <c r="GA79" s="15"/>
      <c r="GB79" s="15"/>
      <c r="GC79" s="15"/>
      <c r="GD79" s="15"/>
      <c r="GE79" s="15"/>
      <c r="GF79" s="15"/>
      <c r="GG79" s="15"/>
      <c r="GH79" s="15"/>
      <c r="GI79" s="15"/>
      <c r="GJ79" s="15"/>
      <c r="GK79" s="15"/>
      <c r="GL79" s="15"/>
      <c r="GM79" s="15"/>
      <c r="GN79" s="15"/>
      <c r="GO79" s="15"/>
      <c r="GP79" s="15"/>
      <c r="GQ79" s="15"/>
      <c r="GR79" s="15"/>
      <c r="GS79" s="15"/>
      <c r="GT79" s="15"/>
      <c r="GU79" s="15"/>
      <c r="GV79" s="15"/>
      <c r="GW79" s="15"/>
      <c r="GX79" s="15"/>
      <c r="GY79" s="15"/>
      <c r="GZ79" s="15"/>
      <c r="HA79" s="15"/>
      <c r="HB79" s="15"/>
      <c r="HC79" s="15"/>
      <c r="HD79" s="15"/>
      <c r="HE79" s="15"/>
      <c r="HF79" s="15"/>
      <c r="HG79" s="15"/>
      <c r="HH79" s="15"/>
      <c r="HI79" s="15"/>
      <c r="HJ79" s="15"/>
      <c r="HK79" s="15"/>
      <c r="HL79" s="15"/>
      <c r="HM79" s="15"/>
      <c r="HN79" s="15"/>
      <c r="HO79" s="15"/>
      <c r="HP79" s="15"/>
      <c r="HQ79" s="15"/>
      <c r="HR79" s="15"/>
      <c r="HS79" s="15"/>
      <c r="HT79" s="15"/>
      <c r="HU79" s="15"/>
      <c r="HV79" s="15"/>
    </row>
    <row r="80" spans="1:230" customFormat="1">
      <c r="A80" s="42"/>
      <c r="B80" s="45"/>
      <c r="C80" s="17"/>
      <c r="D80" s="120"/>
      <c r="E80" s="45"/>
      <c r="F80" s="56"/>
      <c r="G80" s="15"/>
      <c r="H80" s="45"/>
      <c r="I80" s="15"/>
      <c r="J80" s="17"/>
      <c r="K80" s="15"/>
      <c r="L80" s="118"/>
      <c r="M80" s="80"/>
      <c r="N80" s="80"/>
      <c r="O80" s="45"/>
      <c r="P80" s="15"/>
      <c r="Q80" s="56"/>
      <c r="R80" s="45"/>
      <c r="S80" s="111"/>
      <c r="T80" s="45"/>
      <c r="U80" s="15"/>
      <c r="V80" s="15"/>
      <c r="W80" s="15"/>
      <c r="X80" s="15"/>
      <c r="Y80" s="108"/>
      <c r="Z80" s="38"/>
      <c r="AA80" s="45"/>
      <c r="AB80" s="42"/>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c r="BI80" s="15"/>
      <c r="BJ80" s="15"/>
      <c r="BK80" s="15"/>
      <c r="BL80" s="15"/>
      <c r="BM80" s="15"/>
      <c r="BN80" s="15"/>
      <c r="BO80" s="15"/>
      <c r="BP80" s="15"/>
      <c r="BQ80" s="15"/>
      <c r="BR80" s="15"/>
      <c r="BS80" s="15"/>
      <c r="BT80" s="15"/>
      <c r="BU80" s="15"/>
      <c r="BV80" s="15"/>
      <c r="BW80" s="15"/>
      <c r="BX80" s="15"/>
      <c r="BY80" s="15"/>
      <c r="BZ80" s="15"/>
      <c r="CA80" s="15"/>
      <c r="CB80" s="15"/>
      <c r="CC80" s="15"/>
      <c r="CD80" s="15"/>
      <c r="CE80" s="15"/>
      <c r="CF80" s="15"/>
      <c r="CG80" s="15"/>
      <c r="CH80" s="15"/>
      <c r="CI80" s="15"/>
      <c r="CJ80" s="15"/>
      <c r="CK80" s="15"/>
      <c r="CL80" s="15"/>
      <c r="CM80" s="15"/>
      <c r="CN80" s="15"/>
      <c r="CO80" s="15"/>
      <c r="CP80" s="15"/>
      <c r="CQ80" s="15"/>
      <c r="CR80" s="15"/>
      <c r="CS80" s="15"/>
      <c r="CT80" s="15"/>
      <c r="CU80" s="15"/>
      <c r="CV80" s="15"/>
      <c r="CW80" s="15"/>
      <c r="CX80" s="15"/>
      <c r="CY80" s="15"/>
      <c r="CZ80" s="15"/>
      <c r="DA80" s="15"/>
      <c r="DB80" s="15"/>
      <c r="DC80" s="15"/>
      <c r="DD80" s="15"/>
      <c r="DE80" s="15"/>
      <c r="DF80" s="15"/>
      <c r="DG80" s="15"/>
      <c r="DH80" s="15"/>
      <c r="DI80" s="15"/>
      <c r="DJ80" s="15"/>
      <c r="DK80" s="15"/>
      <c r="DL80" s="15"/>
      <c r="DM80" s="15"/>
      <c r="DN80" s="15"/>
      <c r="DO80" s="15"/>
      <c r="DP80" s="15"/>
      <c r="DQ80" s="15"/>
      <c r="DR80" s="15"/>
      <c r="DS80" s="15"/>
      <c r="DT80" s="15"/>
      <c r="DU80" s="15"/>
      <c r="DV80" s="15"/>
      <c r="DW80" s="15"/>
      <c r="DX80" s="15"/>
      <c r="DY80" s="15"/>
      <c r="DZ80" s="15"/>
      <c r="EA80" s="15"/>
      <c r="EB80" s="15"/>
      <c r="EC80" s="15"/>
      <c r="ED80" s="15"/>
      <c r="EE80" s="15"/>
      <c r="EF80" s="15"/>
      <c r="EG80" s="15"/>
      <c r="EH80" s="15"/>
      <c r="EI80" s="15"/>
      <c r="EJ80" s="15"/>
      <c r="EK80" s="15"/>
      <c r="EL80" s="15"/>
      <c r="EM80" s="15"/>
      <c r="EN80" s="15"/>
      <c r="EO80" s="15"/>
      <c r="EP80" s="15"/>
      <c r="EQ80" s="15"/>
      <c r="ER80" s="15"/>
      <c r="ES80" s="15"/>
      <c r="ET80" s="15"/>
      <c r="EU80" s="15"/>
      <c r="EV80" s="15"/>
      <c r="EW80" s="15"/>
      <c r="EX80" s="15"/>
      <c r="EY80" s="15"/>
      <c r="EZ80" s="15"/>
      <c r="FA80" s="15"/>
      <c r="FB80" s="15"/>
      <c r="FC80" s="15"/>
      <c r="FD80" s="15"/>
      <c r="FE80" s="15"/>
      <c r="FF80" s="15"/>
      <c r="FG80" s="15"/>
      <c r="FH80" s="15"/>
      <c r="FI80" s="15"/>
      <c r="FJ80" s="15"/>
      <c r="FK80" s="15"/>
      <c r="FL80" s="15"/>
      <c r="FM80" s="15"/>
      <c r="FN80" s="15"/>
      <c r="FO80" s="15"/>
      <c r="FP80" s="15"/>
      <c r="FQ80" s="15"/>
      <c r="FR80" s="15"/>
      <c r="FS80" s="15"/>
      <c r="FT80" s="15"/>
      <c r="FU80" s="15"/>
      <c r="FV80" s="15"/>
      <c r="FW80" s="15"/>
      <c r="FX80" s="15"/>
      <c r="FY80" s="15"/>
      <c r="FZ80" s="15"/>
      <c r="GA80" s="15"/>
      <c r="GB80" s="15"/>
      <c r="GC80" s="15"/>
      <c r="GD80" s="15"/>
      <c r="GE80" s="15"/>
      <c r="GF80" s="15"/>
      <c r="GG80" s="15"/>
      <c r="GH80" s="15"/>
      <c r="GI80" s="15"/>
      <c r="GJ80" s="15"/>
      <c r="GK80" s="15"/>
      <c r="GL80" s="15"/>
      <c r="GM80" s="15"/>
      <c r="GN80" s="15"/>
      <c r="GO80" s="15"/>
      <c r="GP80" s="15"/>
      <c r="GQ80" s="15"/>
      <c r="GR80" s="15"/>
      <c r="GS80" s="15"/>
      <c r="GT80" s="15"/>
      <c r="GU80" s="15"/>
      <c r="GV80" s="15"/>
      <c r="GW80" s="15"/>
      <c r="GX80" s="15"/>
      <c r="GY80" s="15"/>
      <c r="GZ80" s="15"/>
      <c r="HA80" s="15"/>
      <c r="HB80" s="15"/>
      <c r="HC80" s="15"/>
      <c r="HD80" s="15"/>
      <c r="HE80" s="15"/>
      <c r="HF80" s="15"/>
      <c r="HG80" s="15"/>
      <c r="HH80" s="15"/>
      <c r="HI80" s="15"/>
      <c r="HJ80" s="15"/>
      <c r="HK80" s="15"/>
      <c r="HL80" s="15"/>
      <c r="HM80" s="15"/>
      <c r="HN80" s="15"/>
      <c r="HO80" s="15"/>
      <c r="HP80" s="15"/>
      <c r="HQ80" s="15"/>
      <c r="HR80" s="15"/>
      <c r="HS80" s="15"/>
      <c r="HT80" s="15"/>
      <c r="HU80" s="15"/>
      <c r="HV80" s="15"/>
    </row>
    <row r="81" spans="1:230" customFormat="1">
      <c r="A81" s="42"/>
      <c r="B81" s="45"/>
      <c r="C81" s="17"/>
      <c r="D81" s="99"/>
      <c r="E81" s="45"/>
      <c r="F81" s="56"/>
      <c r="G81" s="15"/>
      <c r="H81" s="104" t="s">
        <v>5</v>
      </c>
      <c r="I81" s="15"/>
      <c r="J81" s="285">
        <v>0</v>
      </c>
      <c r="K81" s="285"/>
      <c r="L81" s="117" t="s">
        <v>7</v>
      </c>
      <c r="M81" s="80"/>
      <c r="N81" s="80"/>
      <c r="O81" s="45"/>
      <c r="P81" s="15"/>
      <c r="Q81" s="56"/>
      <c r="R81" s="45"/>
      <c r="S81" s="15"/>
      <c r="T81" s="104" t="s">
        <v>5</v>
      </c>
      <c r="U81" s="15"/>
      <c r="V81" s="15"/>
      <c r="W81" s="285">
        <v>1</v>
      </c>
      <c r="X81" s="285"/>
      <c r="Y81" s="107" t="s">
        <v>7</v>
      </c>
      <c r="Z81" s="107"/>
      <c r="AA81" s="45"/>
      <c r="AB81" s="42"/>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c r="BI81" s="15"/>
      <c r="BJ81" s="15"/>
      <c r="BK81" s="15"/>
      <c r="BL81" s="15"/>
      <c r="BM81" s="15"/>
      <c r="BN81" s="15"/>
      <c r="BO81" s="15"/>
      <c r="BP81" s="15"/>
      <c r="BQ81" s="15"/>
      <c r="BR81" s="15"/>
      <c r="BS81" s="15"/>
      <c r="BT81" s="15"/>
      <c r="BU81" s="15"/>
      <c r="BV81" s="15"/>
      <c r="BW81" s="15"/>
      <c r="BX81" s="15"/>
      <c r="BY81" s="15"/>
      <c r="BZ81" s="15"/>
      <c r="CA81" s="15"/>
      <c r="CB81" s="15"/>
      <c r="CC81" s="15"/>
      <c r="CD81" s="15"/>
      <c r="CE81" s="15"/>
      <c r="CF81" s="15"/>
      <c r="CG81" s="15"/>
      <c r="CH81" s="15"/>
      <c r="CI81" s="15"/>
      <c r="CJ81" s="15"/>
      <c r="CK81" s="15"/>
      <c r="CL81" s="15"/>
      <c r="CM81" s="15"/>
      <c r="CN81" s="15"/>
      <c r="CO81" s="15"/>
      <c r="CP81" s="15"/>
      <c r="CQ81" s="15"/>
      <c r="CR81" s="15"/>
      <c r="CS81" s="15"/>
      <c r="CT81" s="15"/>
      <c r="CU81" s="15"/>
      <c r="CV81" s="15"/>
      <c r="CW81" s="15"/>
      <c r="CX81" s="15"/>
      <c r="CY81" s="15"/>
      <c r="CZ81" s="15"/>
      <c r="DA81" s="15"/>
      <c r="DB81" s="15"/>
      <c r="DC81" s="15"/>
      <c r="DD81" s="15"/>
      <c r="DE81" s="15"/>
      <c r="DF81" s="15"/>
      <c r="DG81" s="15"/>
      <c r="DH81" s="15"/>
      <c r="DI81" s="15"/>
      <c r="DJ81" s="15"/>
      <c r="DK81" s="15"/>
      <c r="DL81" s="15"/>
      <c r="DM81" s="15"/>
      <c r="DN81" s="15"/>
      <c r="DO81" s="15"/>
      <c r="DP81" s="15"/>
      <c r="DQ81" s="15"/>
      <c r="DR81" s="15"/>
      <c r="DS81" s="15"/>
      <c r="DT81" s="15"/>
      <c r="DU81" s="15"/>
      <c r="DV81" s="15"/>
      <c r="DW81" s="15"/>
      <c r="DX81" s="15"/>
      <c r="DY81" s="15"/>
      <c r="DZ81" s="15"/>
      <c r="EA81" s="15"/>
      <c r="EB81" s="15"/>
      <c r="EC81" s="15"/>
      <c r="ED81" s="15"/>
      <c r="EE81" s="15"/>
      <c r="EF81" s="15"/>
      <c r="EG81" s="15"/>
      <c r="EH81" s="15"/>
      <c r="EI81" s="15"/>
      <c r="EJ81" s="15"/>
      <c r="EK81" s="15"/>
      <c r="EL81" s="15"/>
      <c r="EM81" s="15"/>
      <c r="EN81" s="15"/>
      <c r="EO81" s="15"/>
      <c r="EP81" s="15"/>
      <c r="EQ81" s="15"/>
      <c r="ER81" s="15"/>
      <c r="ES81" s="15"/>
      <c r="ET81" s="15"/>
      <c r="EU81" s="15"/>
      <c r="EV81" s="15"/>
      <c r="EW81" s="15"/>
      <c r="EX81" s="15"/>
      <c r="EY81" s="15"/>
      <c r="EZ81" s="15"/>
      <c r="FA81" s="15"/>
      <c r="FB81" s="15"/>
      <c r="FC81" s="15"/>
      <c r="FD81" s="15"/>
      <c r="FE81" s="15"/>
      <c r="FF81" s="15"/>
      <c r="FG81" s="15"/>
      <c r="FH81" s="15"/>
      <c r="FI81" s="15"/>
      <c r="FJ81" s="15"/>
      <c r="FK81" s="15"/>
      <c r="FL81" s="15"/>
      <c r="FM81" s="15"/>
      <c r="FN81" s="15"/>
      <c r="FO81" s="15"/>
      <c r="FP81" s="15"/>
      <c r="FQ81" s="15"/>
      <c r="FR81" s="15"/>
      <c r="FS81" s="15"/>
      <c r="FT81" s="15"/>
      <c r="FU81" s="15"/>
      <c r="FV81" s="15"/>
      <c r="FW81" s="15"/>
      <c r="FX81" s="15"/>
      <c r="FY81" s="15"/>
      <c r="FZ81" s="15"/>
      <c r="GA81" s="15"/>
      <c r="GB81" s="15"/>
      <c r="GC81" s="15"/>
      <c r="GD81" s="15"/>
      <c r="GE81" s="15"/>
      <c r="GF81" s="15"/>
      <c r="GG81" s="15"/>
      <c r="GH81" s="15"/>
      <c r="GI81" s="15"/>
      <c r="GJ81" s="15"/>
      <c r="GK81" s="15"/>
      <c r="GL81" s="15"/>
      <c r="GM81" s="15"/>
      <c r="GN81" s="15"/>
      <c r="GO81" s="15"/>
      <c r="GP81" s="15"/>
      <c r="GQ81" s="15"/>
      <c r="GR81" s="15"/>
      <c r="GS81" s="15"/>
      <c r="GT81" s="15"/>
      <c r="GU81" s="15"/>
      <c r="GV81" s="15"/>
      <c r="GW81" s="15"/>
      <c r="GX81" s="15"/>
      <c r="GY81" s="15"/>
      <c r="GZ81" s="15"/>
      <c r="HA81" s="15"/>
      <c r="HB81" s="15"/>
      <c r="HC81" s="15"/>
      <c r="HD81" s="15"/>
      <c r="HE81" s="15"/>
      <c r="HF81" s="15"/>
      <c r="HG81" s="15"/>
      <c r="HH81" s="15"/>
      <c r="HI81" s="15"/>
      <c r="HJ81" s="15"/>
      <c r="HK81" s="15"/>
      <c r="HL81" s="15"/>
      <c r="HM81" s="15"/>
      <c r="HN81" s="15"/>
      <c r="HO81" s="15"/>
      <c r="HP81" s="15"/>
      <c r="HQ81" s="15"/>
      <c r="HR81" s="15"/>
      <c r="HS81" s="15"/>
      <c r="HT81" s="15"/>
      <c r="HU81" s="15"/>
      <c r="HV81" s="15"/>
    </row>
    <row r="82" spans="1:230" customFormat="1">
      <c r="A82" s="42"/>
      <c r="B82" s="45"/>
      <c r="C82" s="17"/>
      <c r="D82" s="99"/>
      <c r="E82" s="75"/>
      <c r="F82" s="99"/>
      <c r="G82" s="17"/>
      <c r="H82" s="17"/>
      <c r="I82" s="17"/>
      <c r="J82" s="17"/>
      <c r="K82" s="80"/>
      <c r="L82" s="80"/>
      <c r="M82" s="80"/>
      <c r="N82" s="80"/>
      <c r="O82" s="45"/>
      <c r="P82" s="15"/>
      <c r="Q82" s="99"/>
      <c r="R82" s="75"/>
      <c r="S82" s="75"/>
      <c r="T82" s="17"/>
      <c r="U82" s="17"/>
      <c r="V82" s="17"/>
      <c r="W82" s="17"/>
      <c r="X82" s="75"/>
      <c r="Y82" s="75"/>
      <c r="Z82" s="75"/>
      <c r="AA82" s="45"/>
      <c r="AB82" s="42"/>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c r="BI82" s="15"/>
      <c r="BJ82" s="15"/>
      <c r="BK82" s="15"/>
      <c r="BL82" s="15"/>
      <c r="BM82" s="15"/>
      <c r="BN82" s="15"/>
      <c r="BO82" s="15"/>
      <c r="BP82" s="15"/>
      <c r="BQ82" s="15"/>
      <c r="BR82" s="15"/>
      <c r="BS82" s="15"/>
      <c r="BT82" s="15"/>
      <c r="BU82" s="15"/>
      <c r="BV82" s="15"/>
      <c r="BW82" s="15"/>
      <c r="BX82" s="15"/>
      <c r="BY82" s="15"/>
      <c r="BZ82" s="15"/>
      <c r="CA82" s="15"/>
      <c r="CB82" s="15"/>
      <c r="CC82" s="15"/>
      <c r="CD82" s="15"/>
      <c r="CE82" s="15"/>
      <c r="CF82" s="15"/>
      <c r="CG82" s="15"/>
      <c r="CH82" s="15"/>
      <c r="CI82" s="15"/>
      <c r="CJ82" s="15"/>
      <c r="CK82" s="15"/>
      <c r="CL82" s="15"/>
      <c r="CM82" s="15"/>
      <c r="CN82" s="15"/>
      <c r="CO82" s="15"/>
      <c r="CP82" s="15"/>
      <c r="CQ82" s="15"/>
      <c r="CR82" s="15"/>
      <c r="CS82" s="15"/>
      <c r="CT82" s="15"/>
      <c r="CU82" s="15"/>
      <c r="CV82" s="15"/>
      <c r="CW82" s="15"/>
      <c r="CX82" s="15"/>
      <c r="CY82" s="15"/>
      <c r="CZ82" s="15"/>
      <c r="DA82" s="15"/>
      <c r="DB82" s="15"/>
      <c r="DC82" s="15"/>
      <c r="DD82" s="15"/>
      <c r="DE82" s="15"/>
      <c r="DF82" s="15"/>
      <c r="DG82" s="15"/>
      <c r="DH82" s="15"/>
      <c r="DI82" s="15"/>
      <c r="DJ82" s="15"/>
      <c r="DK82" s="15"/>
      <c r="DL82" s="15"/>
      <c r="DM82" s="15"/>
      <c r="DN82" s="15"/>
      <c r="DO82" s="15"/>
      <c r="DP82" s="15"/>
      <c r="DQ82" s="15"/>
      <c r="DR82" s="15"/>
      <c r="DS82" s="15"/>
      <c r="DT82" s="15"/>
      <c r="DU82" s="15"/>
      <c r="DV82" s="15"/>
      <c r="DW82" s="15"/>
      <c r="DX82" s="15"/>
      <c r="DY82" s="15"/>
      <c r="DZ82" s="15"/>
      <c r="EA82" s="15"/>
      <c r="EB82" s="15"/>
      <c r="EC82" s="15"/>
      <c r="ED82" s="15"/>
      <c r="EE82" s="15"/>
      <c r="EF82" s="15"/>
      <c r="EG82" s="15"/>
      <c r="EH82" s="15"/>
      <c r="EI82" s="15"/>
      <c r="EJ82" s="15"/>
      <c r="EK82" s="15"/>
      <c r="EL82" s="15"/>
      <c r="EM82" s="15"/>
      <c r="EN82" s="15"/>
      <c r="EO82" s="15"/>
      <c r="EP82" s="15"/>
      <c r="EQ82" s="15"/>
      <c r="ER82" s="15"/>
      <c r="ES82" s="15"/>
      <c r="ET82" s="15"/>
      <c r="EU82" s="15"/>
      <c r="EV82" s="15"/>
      <c r="EW82" s="15"/>
      <c r="EX82" s="15"/>
      <c r="EY82" s="15"/>
      <c r="EZ82" s="15"/>
      <c r="FA82" s="15"/>
      <c r="FB82" s="15"/>
      <c r="FC82" s="15"/>
      <c r="FD82" s="15"/>
      <c r="FE82" s="15"/>
      <c r="FF82" s="15"/>
      <c r="FG82" s="15"/>
      <c r="FH82" s="15"/>
      <c r="FI82" s="15"/>
      <c r="FJ82" s="15"/>
      <c r="FK82" s="15"/>
      <c r="FL82" s="15"/>
      <c r="FM82" s="15"/>
      <c r="FN82" s="15"/>
      <c r="FO82" s="15"/>
      <c r="FP82" s="15"/>
      <c r="FQ82" s="15"/>
      <c r="FR82" s="15"/>
      <c r="FS82" s="15"/>
      <c r="FT82" s="15"/>
      <c r="FU82" s="15"/>
      <c r="FV82" s="15"/>
      <c r="FW82" s="15"/>
      <c r="FX82" s="15"/>
      <c r="FY82" s="15"/>
      <c r="FZ82" s="15"/>
      <c r="GA82" s="15"/>
      <c r="GB82" s="15"/>
      <c r="GC82" s="15"/>
      <c r="GD82" s="15"/>
      <c r="GE82" s="15"/>
      <c r="GF82" s="15"/>
      <c r="GG82" s="15"/>
      <c r="GH82" s="15"/>
      <c r="GI82" s="15"/>
      <c r="GJ82" s="15"/>
      <c r="GK82" s="15"/>
      <c r="GL82" s="15"/>
      <c r="GM82" s="15"/>
      <c r="GN82" s="15"/>
      <c r="GO82" s="15"/>
      <c r="GP82" s="15"/>
      <c r="GQ82" s="15"/>
      <c r="GR82" s="15"/>
      <c r="GS82" s="15"/>
      <c r="GT82" s="15"/>
      <c r="GU82" s="15"/>
      <c r="GV82" s="15"/>
      <c r="GW82" s="15"/>
      <c r="GX82" s="15"/>
      <c r="GY82" s="15"/>
      <c r="GZ82" s="15"/>
      <c r="HA82" s="15"/>
      <c r="HB82" s="15"/>
      <c r="HC82" s="15"/>
      <c r="HD82" s="15"/>
      <c r="HE82" s="15"/>
      <c r="HF82" s="15"/>
      <c r="HG82" s="15"/>
      <c r="HH82" s="15"/>
      <c r="HI82" s="15"/>
      <c r="HJ82" s="15"/>
      <c r="HK82" s="15"/>
      <c r="HL82" s="15"/>
      <c r="HM82" s="15"/>
      <c r="HN82" s="15"/>
      <c r="HO82" s="15"/>
      <c r="HP82" s="15"/>
      <c r="HQ82" s="15"/>
      <c r="HR82" s="15"/>
      <c r="HS82" s="15"/>
      <c r="HT82" s="15"/>
      <c r="HU82" s="15"/>
      <c r="HV82" s="15"/>
    </row>
    <row r="83" spans="1:230" customFormat="1" ht="15.6" customHeight="1">
      <c r="A83" s="42"/>
      <c r="B83" s="45"/>
      <c r="C83" s="17"/>
      <c r="D83" s="99"/>
      <c r="E83" s="75"/>
      <c r="F83" s="80" t="s">
        <v>447</v>
      </c>
      <c r="G83" s="15"/>
      <c r="H83" s="285" t="s">
        <v>454</v>
      </c>
      <c r="I83" s="285"/>
      <c r="J83" s="285"/>
      <c r="K83" s="285"/>
      <c r="L83" s="80"/>
      <c r="M83" s="80"/>
      <c r="N83" s="80"/>
      <c r="O83" s="75"/>
      <c r="P83" s="17"/>
      <c r="Q83" s="80" t="s">
        <v>447</v>
      </c>
      <c r="R83" s="75"/>
      <c r="S83" s="75"/>
      <c r="T83" s="285" t="s">
        <v>454</v>
      </c>
      <c r="U83" s="285"/>
      <c r="V83" s="285"/>
      <c r="W83" s="285"/>
      <c r="X83" s="285"/>
      <c r="Y83" s="75"/>
      <c r="Z83" s="75"/>
      <c r="AA83" s="45"/>
      <c r="AB83" s="42"/>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c r="BI83" s="15"/>
      <c r="BJ83" s="15"/>
      <c r="BK83" s="15"/>
      <c r="BL83" s="15"/>
      <c r="BM83" s="15"/>
      <c r="BN83" s="15"/>
      <c r="BO83" s="15"/>
      <c r="BP83" s="15"/>
      <c r="BQ83" s="15"/>
      <c r="BR83" s="15"/>
      <c r="BS83" s="15"/>
      <c r="BT83" s="15"/>
      <c r="BU83" s="15"/>
      <c r="BV83" s="15"/>
      <c r="BW83" s="15"/>
      <c r="BX83" s="15"/>
      <c r="BY83" s="15"/>
      <c r="BZ83" s="15"/>
      <c r="CA83" s="15"/>
      <c r="CB83" s="15"/>
      <c r="CC83" s="15"/>
      <c r="CD83" s="15"/>
      <c r="CE83" s="15"/>
      <c r="CF83" s="15"/>
      <c r="CG83" s="15"/>
      <c r="CH83" s="15"/>
      <c r="CI83" s="15"/>
      <c r="CJ83" s="15"/>
      <c r="CK83" s="15"/>
      <c r="CL83" s="15"/>
      <c r="CM83" s="15"/>
      <c r="CN83" s="15"/>
      <c r="CO83" s="15"/>
      <c r="CP83" s="15"/>
      <c r="CQ83" s="15"/>
      <c r="CR83" s="15"/>
      <c r="CS83" s="15"/>
      <c r="CT83" s="15"/>
      <c r="CU83" s="15"/>
      <c r="CV83" s="15"/>
      <c r="CW83" s="15"/>
      <c r="CX83" s="15"/>
      <c r="CY83" s="15"/>
      <c r="CZ83" s="15"/>
      <c r="DA83" s="15"/>
      <c r="DB83" s="15"/>
      <c r="DC83" s="15"/>
      <c r="DD83" s="15"/>
      <c r="DE83" s="15"/>
      <c r="DF83" s="15"/>
      <c r="DG83" s="15"/>
      <c r="DH83" s="15"/>
      <c r="DI83" s="15"/>
      <c r="DJ83" s="15"/>
      <c r="DK83" s="15"/>
      <c r="DL83" s="15"/>
      <c r="DM83" s="15"/>
      <c r="DN83" s="15"/>
      <c r="DO83" s="15"/>
      <c r="DP83" s="15"/>
      <c r="DQ83" s="15"/>
      <c r="DR83" s="15"/>
      <c r="DS83" s="15"/>
      <c r="DT83" s="15"/>
      <c r="DU83" s="15"/>
      <c r="DV83" s="15"/>
      <c r="DW83" s="15"/>
      <c r="DX83" s="15"/>
      <c r="DY83" s="15"/>
      <c r="DZ83" s="15"/>
      <c r="EA83" s="15"/>
      <c r="EB83" s="15"/>
      <c r="EC83" s="15"/>
      <c r="ED83" s="15"/>
      <c r="EE83" s="15"/>
      <c r="EF83" s="15"/>
      <c r="EG83" s="15"/>
      <c r="EH83" s="15"/>
      <c r="EI83" s="15"/>
      <c r="EJ83" s="15"/>
      <c r="EK83" s="15"/>
      <c r="EL83" s="15"/>
      <c r="EM83" s="15"/>
      <c r="EN83" s="15"/>
      <c r="EO83" s="15"/>
      <c r="EP83" s="15"/>
      <c r="EQ83" s="15"/>
      <c r="ER83" s="15"/>
      <c r="ES83" s="15"/>
      <c r="ET83" s="15"/>
      <c r="EU83" s="15"/>
      <c r="EV83" s="15"/>
      <c r="EW83" s="15"/>
      <c r="EX83" s="15"/>
      <c r="EY83" s="15"/>
      <c r="EZ83" s="15"/>
      <c r="FA83" s="15"/>
      <c r="FB83" s="15"/>
      <c r="FC83" s="15"/>
      <c r="FD83" s="15"/>
      <c r="FE83" s="15"/>
      <c r="FF83" s="15"/>
      <c r="FG83" s="15"/>
      <c r="FH83" s="15"/>
      <c r="FI83" s="15"/>
      <c r="FJ83" s="15"/>
      <c r="FK83" s="15"/>
      <c r="FL83" s="15"/>
      <c r="FM83" s="15"/>
      <c r="FN83" s="15"/>
      <c r="FO83" s="15"/>
      <c r="FP83" s="15"/>
      <c r="FQ83" s="15"/>
      <c r="FR83" s="15"/>
      <c r="FS83" s="15"/>
      <c r="FT83" s="15"/>
      <c r="FU83" s="15"/>
      <c r="FV83" s="15"/>
      <c r="FW83" s="15"/>
      <c r="FX83" s="15"/>
      <c r="FY83" s="15"/>
      <c r="FZ83" s="15"/>
      <c r="GA83" s="15"/>
      <c r="GB83" s="15"/>
      <c r="GC83" s="15"/>
      <c r="GD83" s="15"/>
      <c r="GE83" s="15"/>
      <c r="GF83" s="15"/>
      <c r="GG83" s="15"/>
      <c r="GH83" s="15"/>
      <c r="GI83" s="15"/>
      <c r="GJ83" s="15"/>
      <c r="GK83" s="15"/>
      <c r="GL83" s="15"/>
      <c r="GM83" s="15"/>
      <c r="GN83" s="15"/>
      <c r="GO83" s="15"/>
      <c r="GP83" s="15"/>
      <c r="GQ83" s="15"/>
      <c r="GR83" s="15"/>
      <c r="GS83" s="15"/>
      <c r="GT83" s="15"/>
      <c r="GU83" s="15"/>
      <c r="GV83" s="15"/>
      <c r="GW83" s="15"/>
      <c r="GX83" s="15"/>
      <c r="GY83" s="15"/>
      <c r="GZ83" s="15"/>
      <c r="HA83" s="15"/>
      <c r="HB83" s="15"/>
      <c r="HC83" s="15"/>
      <c r="HD83" s="15"/>
      <c r="HE83" s="15"/>
      <c r="HF83" s="15"/>
      <c r="HG83" s="15"/>
      <c r="HH83" s="15"/>
      <c r="HI83" s="15"/>
      <c r="HJ83" s="15"/>
      <c r="HK83" s="15"/>
      <c r="HL83" s="15"/>
      <c r="HM83" s="15"/>
      <c r="HN83" s="15"/>
      <c r="HO83" s="15"/>
      <c r="HP83" s="15"/>
      <c r="HQ83" s="15"/>
      <c r="HR83" s="15"/>
      <c r="HS83" s="15"/>
      <c r="HT83" s="15"/>
      <c r="HU83" s="15"/>
      <c r="HV83" s="15"/>
    </row>
    <row r="84" spans="1:230" customFormat="1">
      <c r="A84" s="42"/>
      <c r="B84" s="45"/>
      <c r="C84" s="17"/>
      <c r="D84" s="17"/>
      <c r="E84" s="17"/>
      <c r="F84" s="17"/>
      <c r="G84" s="17"/>
      <c r="H84" s="17"/>
      <c r="I84" s="17"/>
      <c r="J84" s="17"/>
      <c r="K84" s="80"/>
      <c r="L84" s="80"/>
      <c r="M84" s="80"/>
      <c r="N84" s="80"/>
      <c r="O84" s="75"/>
      <c r="P84" s="75"/>
      <c r="Q84" s="75"/>
      <c r="R84" s="75"/>
      <c r="S84" s="75"/>
      <c r="T84" s="75"/>
      <c r="U84" s="75"/>
      <c r="V84" s="75"/>
      <c r="W84" s="75"/>
      <c r="X84" s="75"/>
      <c r="Y84" s="75"/>
      <c r="Z84" s="75"/>
      <c r="AA84" s="45"/>
      <c r="AB84" s="42"/>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c r="BI84" s="15"/>
      <c r="BJ84" s="15"/>
      <c r="BK84" s="15"/>
      <c r="BL84" s="15"/>
      <c r="BM84" s="15"/>
      <c r="BN84" s="15"/>
      <c r="BO84" s="15"/>
      <c r="BP84" s="15"/>
      <c r="BQ84" s="15"/>
      <c r="BR84" s="15"/>
      <c r="BS84" s="15"/>
      <c r="BT84" s="15"/>
      <c r="BU84" s="15"/>
      <c r="BV84" s="15"/>
      <c r="BW84" s="15"/>
      <c r="BX84" s="15"/>
      <c r="BY84" s="15"/>
      <c r="BZ84" s="15"/>
      <c r="CA84" s="15"/>
      <c r="CB84" s="15"/>
      <c r="CC84" s="15"/>
      <c r="CD84" s="15"/>
      <c r="CE84" s="15"/>
      <c r="CF84" s="15"/>
      <c r="CG84" s="15"/>
      <c r="CH84" s="15"/>
      <c r="CI84" s="15"/>
      <c r="CJ84" s="15"/>
      <c r="CK84" s="15"/>
      <c r="CL84" s="15"/>
      <c r="CM84" s="15"/>
      <c r="CN84" s="15"/>
      <c r="CO84" s="15"/>
      <c r="CP84" s="15"/>
      <c r="CQ84" s="15"/>
      <c r="CR84" s="15"/>
      <c r="CS84" s="15"/>
      <c r="CT84" s="15"/>
      <c r="CU84" s="15"/>
      <c r="CV84" s="15"/>
      <c r="CW84" s="15"/>
      <c r="CX84" s="15"/>
      <c r="CY84" s="15"/>
      <c r="CZ84" s="15"/>
      <c r="DA84" s="15"/>
      <c r="DB84" s="15"/>
      <c r="DC84" s="15"/>
      <c r="DD84" s="15"/>
      <c r="DE84" s="15"/>
      <c r="DF84" s="15"/>
      <c r="DG84" s="15"/>
      <c r="DH84" s="15"/>
      <c r="DI84" s="15"/>
      <c r="DJ84" s="15"/>
      <c r="DK84" s="15"/>
      <c r="DL84" s="15"/>
      <c r="DM84" s="15"/>
      <c r="DN84" s="15"/>
      <c r="DO84" s="15"/>
      <c r="DP84" s="15"/>
      <c r="DQ84" s="15"/>
      <c r="DR84" s="15"/>
      <c r="DS84" s="15"/>
      <c r="DT84" s="15"/>
      <c r="DU84" s="15"/>
      <c r="DV84" s="15"/>
      <c r="DW84" s="15"/>
      <c r="DX84" s="15"/>
      <c r="DY84" s="15"/>
      <c r="DZ84" s="15"/>
      <c r="EA84" s="15"/>
      <c r="EB84" s="15"/>
      <c r="EC84" s="15"/>
      <c r="ED84" s="15"/>
      <c r="EE84" s="15"/>
      <c r="EF84" s="15"/>
      <c r="EG84" s="15"/>
      <c r="EH84" s="15"/>
      <c r="EI84" s="15"/>
      <c r="EJ84" s="15"/>
      <c r="EK84" s="15"/>
      <c r="EL84" s="15"/>
      <c r="EM84" s="15"/>
      <c r="EN84" s="15"/>
      <c r="EO84" s="15"/>
      <c r="EP84" s="15"/>
      <c r="EQ84" s="15"/>
      <c r="ER84" s="15"/>
      <c r="ES84" s="15"/>
      <c r="ET84" s="15"/>
      <c r="EU84" s="15"/>
      <c r="EV84" s="15"/>
      <c r="EW84" s="15"/>
      <c r="EX84" s="15"/>
      <c r="EY84" s="15"/>
      <c r="EZ84" s="15"/>
      <c r="FA84" s="15"/>
      <c r="FB84" s="15"/>
      <c r="FC84" s="15"/>
      <c r="FD84" s="15"/>
      <c r="FE84" s="15"/>
      <c r="FF84" s="15"/>
      <c r="FG84" s="15"/>
      <c r="FH84" s="15"/>
      <c r="FI84" s="15"/>
      <c r="FJ84" s="15"/>
      <c r="FK84" s="15"/>
      <c r="FL84" s="15"/>
      <c r="FM84" s="15"/>
      <c r="FN84" s="15"/>
      <c r="FO84" s="15"/>
      <c r="FP84" s="15"/>
      <c r="FQ84" s="15"/>
      <c r="FR84" s="15"/>
      <c r="FS84" s="15"/>
      <c r="FT84" s="15"/>
      <c r="FU84" s="15"/>
      <c r="FV84" s="15"/>
      <c r="FW84" s="15"/>
      <c r="FX84" s="15"/>
      <c r="FY84" s="15"/>
      <c r="FZ84" s="15"/>
      <c r="GA84" s="15"/>
      <c r="GB84" s="15"/>
      <c r="GC84" s="15"/>
      <c r="GD84" s="15"/>
      <c r="GE84" s="15"/>
      <c r="GF84" s="15"/>
      <c r="GG84" s="15"/>
      <c r="GH84" s="15"/>
      <c r="GI84" s="15"/>
      <c r="GJ84" s="15"/>
      <c r="GK84" s="15"/>
      <c r="GL84" s="15"/>
      <c r="GM84" s="15"/>
      <c r="GN84" s="15"/>
      <c r="GO84" s="15"/>
      <c r="GP84" s="15"/>
      <c r="GQ84" s="15"/>
      <c r="GR84" s="15"/>
      <c r="GS84" s="15"/>
      <c r="GT84" s="15"/>
      <c r="GU84" s="15"/>
      <c r="GV84" s="15"/>
      <c r="GW84" s="15"/>
      <c r="GX84" s="15"/>
      <c r="GY84" s="15"/>
      <c r="GZ84" s="15"/>
      <c r="HA84" s="15"/>
      <c r="HB84" s="15"/>
      <c r="HC84" s="15"/>
      <c r="HD84" s="15"/>
      <c r="HE84" s="15"/>
      <c r="HF84" s="15"/>
      <c r="HG84" s="15"/>
      <c r="HH84" s="15"/>
      <c r="HI84" s="15"/>
      <c r="HJ84" s="15"/>
      <c r="HK84" s="15"/>
      <c r="HL84" s="15"/>
      <c r="HM84" s="15"/>
      <c r="HN84" s="15"/>
      <c r="HO84" s="15"/>
      <c r="HP84" s="15"/>
      <c r="HQ84" s="15"/>
      <c r="HR84" s="15"/>
      <c r="HS84" s="15"/>
      <c r="HT84" s="15"/>
      <c r="HU84" s="15"/>
      <c r="HV84" s="15"/>
    </row>
    <row r="85" spans="1:230" customFormat="1">
      <c r="A85" s="42"/>
      <c r="B85" s="45"/>
      <c r="C85" s="56"/>
      <c r="D85" s="56"/>
      <c r="E85" s="45"/>
      <c r="F85" s="45"/>
      <c r="G85" s="15"/>
      <c r="H85" s="15"/>
      <c r="I85" s="15"/>
      <c r="J85" s="15"/>
      <c r="K85" s="80"/>
      <c r="L85" s="80"/>
      <c r="M85" s="80"/>
      <c r="N85" s="80"/>
      <c r="O85" s="45"/>
      <c r="P85" s="45"/>
      <c r="Q85" s="45"/>
      <c r="R85" s="45"/>
      <c r="S85" s="45"/>
      <c r="T85" s="45"/>
      <c r="U85" s="45"/>
      <c r="V85" s="45"/>
      <c r="W85" s="45"/>
      <c r="X85" s="45"/>
      <c r="Y85" s="45"/>
      <c r="Z85" s="45"/>
      <c r="AA85" s="45"/>
      <c r="AB85" s="42"/>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c r="BI85" s="15"/>
      <c r="BJ85" s="15"/>
      <c r="BK85" s="15"/>
      <c r="BL85" s="15"/>
      <c r="BM85" s="15"/>
      <c r="BN85" s="15"/>
      <c r="BO85" s="15"/>
      <c r="BP85" s="15"/>
      <c r="BQ85" s="15"/>
      <c r="BR85" s="15"/>
      <c r="BS85" s="15"/>
      <c r="BT85" s="15"/>
      <c r="BU85" s="15"/>
      <c r="BV85" s="15"/>
      <c r="BW85" s="15"/>
      <c r="BX85" s="15"/>
      <c r="BY85" s="15"/>
      <c r="BZ85" s="15"/>
      <c r="CA85" s="15"/>
      <c r="CB85" s="15"/>
      <c r="CC85" s="15"/>
      <c r="CD85" s="15"/>
      <c r="CE85" s="15"/>
      <c r="CF85" s="15"/>
      <c r="CG85" s="15"/>
      <c r="CH85" s="15"/>
      <c r="CI85" s="15"/>
      <c r="CJ85" s="15"/>
      <c r="CK85" s="15"/>
      <c r="CL85" s="15"/>
      <c r="CM85" s="15"/>
      <c r="CN85" s="15"/>
      <c r="CO85" s="15"/>
      <c r="CP85" s="15"/>
      <c r="CQ85" s="15"/>
      <c r="CR85" s="15"/>
      <c r="CS85" s="15"/>
      <c r="CT85" s="15"/>
      <c r="CU85" s="15"/>
      <c r="CV85" s="15"/>
      <c r="CW85" s="15"/>
      <c r="CX85" s="15"/>
      <c r="CY85" s="15"/>
      <c r="CZ85" s="15"/>
      <c r="DA85" s="15"/>
      <c r="DB85" s="15"/>
      <c r="DC85" s="15"/>
      <c r="DD85" s="15"/>
      <c r="DE85" s="15"/>
      <c r="DF85" s="15"/>
      <c r="DG85" s="15"/>
      <c r="DH85" s="15"/>
      <c r="DI85" s="15"/>
      <c r="DJ85" s="15"/>
      <c r="DK85" s="15"/>
      <c r="DL85" s="15"/>
      <c r="DM85" s="15"/>
      <c r="DN85" s="15"/>
      <c r="DO85" s="15"/>
      <c r="DP85" s="15"/>
      <c r="DQ85" s="15"/>
      <c r="DR85" s="15"/>
      <c r="DS85" s="15"/>
      <c r="DT85" s="15"/>
      <c r="DU85" s="15"/>
      <c r="DV85" s="15"/>
      <c r="DW85" s="15"/>
      <c r="DX85" s="15"/>
      <c r="DY85" s="15"/>
      <c r="DZ85" s="15"/>
      <c r="EA85" s="15"/>
      <c r="EB85" s="15"/>
      <c r="EC85" s="15"/>
      <c r="ED85" s="15"/>
      <c r="EE85" s="15"/>
      <c r="EF85" s="15"/>
      <c r="EG85" s="15"/>
      <c r="EH85" s="15"/>
      <c r="EI85" s="15"/>
      <c r="EJ85" s="15"/>
      <c r="EK85" s="15"/>
      <c r="EL85" s="15"/>
      <c r="EM85" s="15"/>
      <c r="EN85" s="15"/>
      <c r="EO85" s="15"/>
      <c r="EP85" s="15"/>
      <c r="EQ85" s="15"/>
      <c r="ER85" s="15"/>
      <c r="ES85" s="15"/>
      <c r="ET85" s="15"/>
      <c r="EU85" s="15"/>
      <c r="EV85" s="15"/>
      <c r="EW85" s="15"/>
      <c r="EX85" s="15"/>
      <c r="EY85" s="15"/>
      <c r="EZ85" s="15"/>
      <c r="FA85" s="15"/>
      <c r="FB85" s="15"/>
      <c r="FC85" s="15"/>
      <c r="FD85" s="15"/>
      <c r="FE85" s="15"/>
      <c r="FF85" s="15"/>
      <c r="FG85" s="15"/>
      <c r="FH85" s="15"/>
      <c r="FI85" s="15"/>
      <c r="FJ85" s="15"/>
      <c r="FK85" s="15"/>
      <c r="FL85" s="15"/>
      <c r="FM85" s="15"/>
      <c r="FN85" s="15"/>
      <c r="FO85" s="15"/>
      <c r="FP85" s="15"/>
      <c r="FQ85" s="15"/>
      <c r="FR85" s="15"/>
      <c r="FS85" s="15"/>
      <c r="FT85" s="15"/>
      <c r="FU85" s="15"/>
      <c r="FV85" s="15"/>
      <c r="FW85" s="15"/>
      <c r="FX85" s="15"/>
      <c r="FY85" s="15"/>
      <c r="FZ85" s="15"/>
      <c r="GA85" s="15"/>
      <c r="GB85" s="15"/>
      <c r="GC85" s="15"/>
      <c r="GD85" s="15"/>
      <c r="GE85" s="15"/>
      <c r="GF85" s="15"/>
      <c r="GG85" s="15"/>
      <c r="GH85" s="15"/>
      <c r="GI85" s="15"/>
      <c r="GJ85" s="15"/>
      <c r="GK85" s="15"/>
      <c r="GL85" s="15"/>
      <c r="GM85" s="15"/>
      <c r="GN85" s="15"/>
      <c r="GO85" s="15"/>
      <c r="GP85" s="15"/>
      <c r="GQ85" s="15"/>
      <c r="GR85" s="15"/>
      <c r="GS85" s="15"/>
      <c r="GT85" s="15"/>
      <c r="GU85" s="15"/>
      <c r="GV85" s="15"/>
      <c r="GW85" s="15"/>
      <c r="GX85" s="15"/>
      <c r="GY85" s="15"/>
      <c r="GZ85" s="15"/>
      <c r="HA85" s="15"/>
      <c r="HB85" s="15"/>
      <c r="HC85" s="15"/>
      <c r="HD85" s="15"/>
      <c r="HE85" s="15"/>
      <c r="HF85" s="15"/>
      <c r="HG85" s="15"/>
      <c r="HH85" s="15"/>
      <c r="HI85" s="15"/>
      <c r="HJ85" s="15"/>
      <c r="HK85" s="15"/>
      <c r="HL85" s="15"/>
      <c r="HM85" s="15"/>
      <c r="HN85" s="15"/>
      <c r="HO85" s="15"/>
      <c r="HP85" s="15"/>
      <c r="HQ85" s="15"/>
      <c r="HR85" s="15"/>
      <c r="HS85" s="15"/>
      <c r="HT85" s="15"/>
      <c r="HU85" s="15"/>
      <c r="HV85" s="15"/>
    </row>
    <row r="86" spans="1:230">
      <c r="A86" s="42"/>
      <c r="B86" s="15"/>
      <c r="C86" s="121"/>
      <c r="D86" s="20"/>
      <c r="E86" s="20"/>
      <c r="F86" s="15"/>
      <c r="G86" s="20"/>
      <c r="H86" s="20"/>
      <c r="I86" s="20"/>
      <c r="J86" s="20"/>
      <c r="K86" s="20"/>
      <c r="L86" s="20"/>
      <c r="M86" s="20"/>
      <c r="N86" s="20"/>
      <c r="O86" s="20"/>
      <c r="P86" s="20"/>
      <c r="Q86" s="20"/>
      <c r="R86" s="20"/>
      <c r="S86" s="20"/>
      <c r="T86" s="20"/>
      <c r="U86" s="20"/>
      <c r="V86" s="20"/>
      <c r="AB86" s="42"/>
    </row>
    <row r="87" spans="1:230">
      <c r="A87" s="42"/>
      <c r="B87" s="15"/>
      <c r="C87" s="121"/>
      <c r="D87" s="20"/>
      <c r="E87" s="20"/>
      <c r="F87" s="15"/>
      <c r="G87" s="20"/>
      <c r="H87" s="20"/>
      <c r="I87" s="20"/>
      <c r="J87" s="20"/>
      <c r="K87" s="20"/>
      <c r="L87" s="20"/>
      <c r="M87" s="121"/>
      <c r="N87" s="20"/>
      <c r="O87" s="20"/>
      <c r="P87" s="15"/>
      <c r="Q87" s="20"/>
      <c r="R87" s="20"/>
      <c r="S87" s="20"/>
      <c r="T87" s="20"/>
      <c r="U87" s="20"/>
      <c r="V87" s="20"/>
      <c r="AB87" s="42"/>
    </row>
    <row r="88" spans="1:230">
      <c r="A88" s="42"/>
      <c r="B88" s="15"/>
      <c r="C88" s="45"/>
      <c r="D88" s="125" t="s">
        <v>526</v>
      </c>
      <c r="E88" s="55"/>
      <c r="F88" s="54"/>
      <c r="G88" s="54"/>
      <c r="H88" s="55"/>
      <c r="I88" s="125" t="s">
        <v>527</v>
      </c>
      <c r="J88" s="55"/>
      <c r="K88" s="55"/>
      <c r="L88" s="125" t="s">
        <v>528</v>
      </c>
      <c r="M88" s="55"/>
      <c r="N88" s="20"/>
      <c r="O88" s="20"/>
      <c r="P88" s="20"/>
      <c r="Q88" s="20"/>
      <c r="R88" s="20"/>
      <c r="S88" s="20"/>
      <c r="T88" s="20"/>
      <c r="U88" s="20"/>
      <c r="V88" s="20"/>
      <c r="AB88" s="42"/>
    </row>
    <row r="89" spans="1:230">
      <c r="A89" s="42"/>
      <c r="B89" s="15"/>
      <c r="C89" s="45"/>
      <c r="D89" s="49"/>
      <c r="E89" s="45"/>
      <c r="F89" s="49"/>
      <c r="G89" s="49"/>
      <c r="H89" s="45"/>
      <c r="I89" s="45"/>
      <c r="J89" s="20"/>
      <c r="K89" s="20"/>
      <c r="L89" s="20"/>
      <c r="M89" s="20"/>
      <c r="N89" s="20"/>
      <c r="O89" s="20"/>
      <c r="P89" s="20"/>
      <c r="Q89" s="20"/>
      <c r="R89" s="20"/>
      <c r="S89" s="20"/>
      <c r="T89" s="20"/>
      <c r="U89" s="20"/>
      <c r="V89" s="20"/>
      <c r="AB89" s="42"/>
    </row>
    <row r="90" spans="1:230" ht="14.4" customHeight="1">
      <c r="A90" s="42"/>
      <c r="B90" s="15"/>
      <c r="C90" s="80" t="s">
        <v>525</v>
      </c>
      <c r="D90" s="15"/>
      <c r="E90" s="57" t="str">
        <f>Obliczenia4!B30</f>
        <v>Południe</v>
      </c>
      <c r="F90" s="15"/>
      <c r="G90" s="15"/>
      <c r="H90" s="15"/>
      <c r="I90" s="126">
        <f>Obliczenia4!L30</f>
        <v>648</v>
      </c>
      <c r="J90" s="58" t="s">
        <v>17</v>
      </c>
      <c r="K90" s="128"/>
      <c r="L90" s="126">
        <f>Obliczenia4!L45</f>
        <v>162.07500000000002</v>
      </c>
      <c r="M90" s="58" t="s">
        <v>17</v>
      </c>
      <c r="N90" s="15"/>
      <c r="O90" s="57"/>
      <c r="P90" s="15"/>
      <c r="Q90" s="15"/>
      <c r="R90" s="15"/>
      <c r="S90" s="15"/>
      <c r="T90" s="15"/>
      <c r="U90" s="20"/>
      <c r="V90" s="20"/>
      <c r="AB90" s="42"/>
    </row>
    <row r="91" spans="1:230">
      <c r="A91" s="42"/>
      <c r="B91" s="15"/>
      <c r="C91" s="80" t="s">
        <v>525</v>
      </c>
      <c r="D91" s="15"/>
      <c r="E91" s="57" t="str">
        <f>Obliczenia4!B31</f>
        <v>Zachód</v>
      </c>
      <c r="F91" s="15"/>
      <c r="G91" s="15"/>
      <c r="H91" s="15"/>
      <c r="I91" s="126">
        <f>Obliczenia4!L31</f>
        <v>0</v>
      </c>
      <c r="J91" s="58" t="s">
        <v>17</v>
      </c>
      <c r="K91" s="128"/>
      <c r="L91" s="126">
        <f>Obliczenia4!L46</f>
        <v>319.27500000000003</v>
      </c>
      <c r="M91" s="58" t="s">
        <v>17</v>
      </c>
      <c r="N91" s="15"/>
      <c r="O91" s="57"/>
      <c r="P91" s="15"/>
      <c r="Q91" s="15"/>
      <c r="R91" s="15"/>
      <c r="S91" s="15"/>
      <c r="T91" s="15"/>
      <c r="U91" s="20"/>
      <c r="V91" s="20"/>
      <c r="AB91" s="42"/>
    </row>
    <row r="92" spans="1:230">
      <c r="A92" s="42"/>
      <c r="B92" s="15"/>
      <c r="C92" s="80" t="s">
        <v>525</v>
      </c>
      <c r="D92" s="15"/>
      <c r="E92" s="57" t="str">
        <f>Obliczenia4!B32</f>
        <v>Północ</v>
      </c>
      <c r="F92" s="15"/>
      <c r="G92" s="15"/>
      <c r="H92" s="15"/>
      <c r="I92" s="126">
        <f>Obliczenia4!L32</f>
        <v>120</v>
      </c>
      <c r="J92" s="58" t="s">
        <v>17</v>
      </c>
      <c r="K92" s="128"/>
      <c r="L92" s="126">
        <f>Obliczenia4!L47</f>
        <v>66.430000000000007</v>
      </c>
      <c r="M92" s="58" t="s">
        <v>17</v>
      </c>
      <c r="N92" s="15"/>
      <c r="O92" s="57"/>
      <c r="P92" s="15"/>
      <c r="Q92" s="15"/>
      <c r="R92" s="15"/>
      <c r="S92" s="15"/>
      <c r="T92" s="15"/>
      <c r="U92" s="20"/>
      <c r="V92" s="20"/>
      <c r="AB92" s="42"/>
    </row>
    <row r="93" spans="1:230">
      <c r="A93" s="42"/>
      <c r="B93" s="15"/>
      <c r="C93" s="80" t="s">
        <v>525</v>
      </c>
      <c r="D93" s="15"/>
      <c r="E93" s="57" t="str">
        <f>Obliczenia4!B33</f>
        <v>Wschód</v>
      </c>
      <c r="F93" s="15"/>
      <c r="G93" s="15"/>
      <c r="H93" s="15"/>
      <c r="I93" s="126">
        <f>Obliczenia4!L33</f>
        <v>0</v>
      </c>
      <c r="J93" s="58" t="s">
        <v>17</v>
      </c>
      <c r="K93" s="128"/>
      <c r="L93" s="126">
        <f>Obliczenia4!L48</f>
        <v>127.71000000000001</v>
      </c>
      <c r="M93" s="58" t="s">
        <v>17</v>
      </c>
      <c r="N93" s="15"/>
      <c r="O93" s="57"/>
      <c r="P93" s="15"/>
      <c r="Q93" s="15"/>
      <c r="R93" s="15"/>
      <c r="S93" s="15"/>
      <c r="T93" s="15"/>
      <c r="U93" s="20"/>
      <c r="V93" s="20"/>
      <c r="AB93" s="42"/>
    </row>
    <row r="94" spans="1:230">
      <c r="A94" s="42"/>
      <c r="B94" s="15"/>
      <c r="C94" s="57"/>
      <c r="D94" s="20"/>
      <c r="E94" s="20"/>
      <c r="F94" s="126"/>
      <c r="G94" s="58"/>
      <c r="H94" s="15"/>
      <c r="I94" s="20"/>
      <c r="J94" s="20"/>
      <c r="K94" s="20"/>
      <c r="L94" s="20"/>
      <c r="M94" s="20"/>
      <c r="N94" s="20"/>
      <c r="O94" s="20"/>
      <c r="P94" s="20"/>
      <c r="Q94" s="20"/>
      <c r="R94" s="20"/>
      <c r="S94" s="20"/>
      <c r="T94" s="20"/>
      <c r="U94" s="20"/>
      <c r="V94" s="20"/>
      <c r="AB94" s="42"/>
    </row>
    <row r="95" spans="1:230">
      <c r="A95" s="42"/>
      <c r="B95" s="15"/>
      <c r="C95" s="57" t="s">
        <v>521</v>
      </c>
      <c r="D95" s="20"/>
      <c r="E95" s="20"/>
      <c r="F95" s="126"/>
      <c r="G95" s="58"/>
      <c r="H95" s="15"/>
      <c r="I95" s="130">
        <f>Obliczenia4!R35+Obliczenia4!L49</f>
        <v>1323</v>
      </c>
      <c r="J95" s="58" t="s">
        <v>17</v>
      </c>
      <c r="K95" s="144" t="s">
        <v>460</v>
      </c>
      <c r="L95" s="20"/>
      <c r="M95" s="20"/>
      <c r="N95" s="20"/>
      <c r="O95" s="20"/>
      <c r="P95" s="20"/>
      <c r="Q95" s="20"/>
      <c r="R95" s="20"/>
      <c r="S95" s="20"/>
      <c r="T95" s="20"/>
      <c r="U95" s="20"/>
      <c r="V95" s="20"/>
      <c r="AB95" s="42"/>
    </row>
    <row r="96" spans="1:230">
      <c r="A96" s="42"/>
      <c r="B96" s="15"/>
      <c r="C96" s="57"/>
      <c r="D96" s="20"/>
      <c r="E96" s="20"/>
      <c r="F96" s="126"/>
      <c r="G96" s="58"/>
      <c r="H96" s="126"/>
      <c r="I96" s="58"/>
      <c r="J96" s="128"/>
      <c r="K96" s="20"/>
      <c r="L96" s="20"/>
      <c r="M96" s="20"/>
      <c r="N96" s="20"/>
      <c r="O96" s="20"/>
      <c r="P96" s="20"/>
      <c r="Q96" s="20"/>
      <c r="R96" s="20"/>
      <c r="S96" s="20"/>
      <c r="T96" s="20"/>
      <c r="U96" s="20"/>
      <c r="V96" s="20"/>
      <c r="AB96" s="42"/>
    </row>
    <row r="97" spans="1:230">
      <c r="A97" s="42"/>
      <c r="B97" s="15"/>
      <c r="C97" s="57"/>
      <c r="D97" s="20"/>
      <c r="E97" s="20"/>
      <c r="F97" s="126"/>
      <c r="G97" s="58"/>
      <c r="H97" s="126"/>
      <c r="I97" s="58"/>
      <c r="J97" s="128"/>
      <c r="K97" s="20"/>
      <c r="L97" s="20"/>
      <c r="M97" s="20"/>
      <c r="N97" s="20"/>
      <c r="O97" s="20"/>
      <c r="P97" s="20"/>
      <c r="Q97" s="20"/>
      <c r="R97" s="20"/>
      <c r="S97" s="20"/>
      <c r="T97" s="20"/>
      <c r="U97" s="20"/>
      <c r="V97" s="20"/>
      <c r="AB97" s="42"/>
    </row>
    <row r="98" spans="1:230" customFormat="1">
      <c r="A98" s="42"/>
      <c r="B98" s="47"/>
      <c r="C98" s="47"/>
      <c r="D98" s="47"/>
      <c r="E98" s="47"/>
      <c r="F98" s="47"/>
      <c r="G98" s="47"/>
      <c r="H98" s="47"/>
      <c r="I98" s="47"/>
      <c r="J98" s="47"/>
      <c r="K98" s="47"/>
      <c r="L98" s="47"/>
      <c r="M98" s="47"/>
      <c r="N98" s="47"/>
      <c r="O98" s="47"/>
      <c r="P98" s="47"/>
      <c r="Q98" s="47"/>
      <c r="R98" s="47"/>
      <c r="S98" s="47"/>
      <c r="T98" s="47"/>
      <c r="U98" s="47"/>
      <c r="V98" s="47"/>
      <c r="W98" s="47"/>
      <c r="X98" s="47"/>
      <c r="Y98" s="47"/>
      <c r="Z98" s="47"/>
      <c r="AA98" s="47"/>
      <c r="AB98" s="42"/>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c r="BI98" s="15"/>
      <c r="BJ98" s="15"/>
      <c r="BK98" s="15"/>
      <c r="BL98" s="15"/>
      <c r="BM98" s="15"/>
      <c r="BN98" s="15"/>
      <c r="BO98" s="15"/>
      <c r="BP98" s="15"/>
      <c r="BQ98" s="15"/>
      <c r="BR98" s="15"/>
      <c r="BS98" s="15"/>
      <c r="BT98" s="15"/>
      <c r="BU98" s="15"/>
      <c r="BV98" s="15"/>
      <c r="BW98" s="15"/>
      <c r="BX98" s="15"/>
      <c r="BY98" s="15"/>
      <c r="BZ98" s="15"/>
      <c r="CA98" s="15"/>
      <c r="CB98" s="15"/>
      <c r="CC98" s="15"/>
      <c r="CD98" s="15"/>
      <c r="CE98" s="15"/>
      <c r="CF98" s="15"/>
      <c r="CG98" s="15"/>
      <c r="CH98" s="15"/>
      <c r="CI98" s="15"/>
      <c r="CJ98" s="15"/>
      <c r="CK98" s="15"/>
      <c r="CL98" s="15"/>
      <c r="CM98" s="15"/>
      <c r="CN98" s="15"/>
      <c r="CO98" s="15"/>
      <c r="CP98" s="15"/>
      <c r="CQ98" s="15"/>
      <c r="CR98" s="15"/>
      <c r="CS98" s="15"/>
      <c r="CT98" s="15"/>
      <c r="CU98" s="15"/>
      <c r="CV98" s="15"/>
      <c r="CW98" s="15"/>
      <c r="CX98" s="15"/>
      <c r="CY98" s="15"/>
      <c r="CZ98" s="15"/>
      <c r="DA98" s="15"/>
      <c r="DB98" s="15"/>
      <c r="DC98" s="15"/>
      <c r="DD98" s="15"/>
      <c r="DE98" s="15"/>
      <c r="DF98" s="15"/>
      <c r="DG98" s="15"/>
      <c r="DH98" s="15"/>
      <c r="DI98" s="15"/>
      <c r="DJ98" s="15"/>
      <c r="DK98" s="15"/>
      <c r="DL98" s="15"/>
      <c r="DM98" s="15"/>
      <c r="DN98" s="15"/>
      <c r="DO98" s="15"/>
      <c r="DP98" s="15"/>
      <c r="DQ98" s="15"/>
      <c r="DR98" s="15"/>
      <c r="DS98" s="15"/>
      <c r="DT98" s="15"/>
      <c r="DU98" s="15"/>
      <c r="DV98" s="15"/>
      <c r="DW98" s="15"/>
      <c r="DX98" s="15"/>
      <c r="DY98" s="15"/>
      <c r="DZ98" s="15"/>
      <c r="EA98" s="15"/>
      <c r="EB98" s="15"/>
      <c r="EC98" s="15"/>
      <c r="ED98" s="15"/>
      <c r="EE98" s="15"/>
      <c r="EF98" s="15"/>
      <c r="EG98" s="15"/>
      <c r="EH98" s="15"/>
      <c r="EI98" s="15"/>
      <c r="EJ98" s="15"/>
      <c r="EK98" s="15"/>
      <c r="EL98" s="15"/>
      <c r="EM98" s="15"/>
      <c r="EN98" s="15"/>
      <c r="EO98" s="15"/>
      <c r="EP98" s="15"/>
      <c r="EQ98" s="15"/>
      <c r="ER98" s="15"/>
      <c r="ES98" s="15"/>
      <c r="ET98" s="15"/>
      <c r="EU98" s="15"/>
      <c r="EV98" s="15"/>
      <c r="EW98" s="15"/>
      <c r="EX98" s="15"/>
      <c r="EY98" s="15"/>
      <c r="EZ98" s="15"/>
      <c r="FA98" s="15"/>
      <c r="FB98" s="15"/>
      <c r="FC98" s="15"/>
      <c r="FD98" s="15"/>
      <c r="FE98" s="15"/>
      <c r="FF98" s="15"/>
      <c r="FG98" s="15"/>
      <c r="FH98" s="15"/>
      <c r="FI98" s="15"/>
      <c r="FJ98" s="15"/>
      <c r="FK98" s="15"/>
      <c r="FL98" s="15"/>
      <c r="FM98" s="15"/>
      <c r="FN98" s="15"/>
      <c r="FO98" s="15"/>
      <c r="FP98" s="15"/>
      <c r="FQ98" s="15"/>
      <c r="FR98" s="15"/>
      <c r="FS98" s="15"/>
      <c r="FT98" s="15"/>
      <c r="FU98" s="15"/>
      <c r="FV98" s="15"/>
      <c r="FW98" s="15"/>
      <c r="FX98" s="15"/>
      <c r="FY98" s="15"/>
      <c r="FZ98" s="15"/>
      <c r="GA98" s="15"/>
      <c r="GB98" s="15"/>
      <c r="GC98" s="15"/>
      <c r="GD98" s="15"/>
      <c r="GE98" s="15"/>
      <c r="GF98" s="15"/>
      <c r="GG98" s="15"/>
      <c r="GH98" s="15"/>
      <c r="GI98" s="15"/>
      <c r="GJ98" s="15"/>
      <c r="GK98" s="15"/>
      <c r="GL98" s="15"/>
      <c r="GM98" s="15"/>
      <c r="GN98" s="15"/>
      <c r="GO98" s="15"/>
      <c r="GP98" s="15"/>
      <c r="GQ98" s="15"/>
      <c r="GR98" s="15"/>
      <c r="GS98" s="15"/>
      <c r="GT98" s="15"/>
      <c r="GU98" s="15"/>
      <c r="GV98" s="15"/>
      <c r="GW98" s="15"/>
      <c r="GX98" s="15"/>
      <c r="GY98" s="15"/>
      <c r="GZ98" s="15"/>
      <c r="HA98" s="15"/>
      <c r="HB98" s="15"/>
      <c r="HC98" s="15"/>
      <c r="HD98" s="15"/>
      <c r="HE98" s="15"/>
      <c r="HF98" s="15"/>
      <c r="HG98" s="15"/>
      <c r="HH98" s="15"/>
      <c r="HI98" s="15"/>
      <c r="HJ98" s="15"/>
      <c r="HK98" s="15"/>
      <c r="HL98" s="15"/>
      <c r="HM98" s="15"/>
      <c r="HN98" s="15"/>
      <c r="HO98" s="15"/>
      <c r="HP98" s="15"/>
      <c r="HQ98" s="15"/>
      <c r="HR98" s="15"/>
      <c r="HS98" s="15"/>
      <c r="HT98" s="15"/>
      <c r="HU98" s="15"/>
      <c r="HV98" s="15"/>
    </row>
    <row r="99" spans="1:230" customFormat="1" ht="21">
      <c r="A99" s="42"/>
      <c r="B99" s="47"/>
      <c r="C99" s="53" t="s">
        <v>536</v>
      </c>
      <c r="D99" s="47"/>
      <c r="E99" s="47"/>
      <c r="F99" s="47"/>
      <c r="G99" s="47"/>
      <c r="H99" s="47"/>
      <c r="I99" s="47"/>
      <c r="J99" s="47"/>
      <c r="K99" s="47"/>
      <c r="L99" s="47"/>
      <c r="M99" s="47"/>
      <c r="N99" s="47"/>
      <c r="O99" s="47"/>
      <c r="P99" s="47"/>
      <c r="Q99" s="47"/>
      <c r="R99" s="47"/>
      <c r="S99" s="47"/>
      <c r="T99" s="47"/>
      <c r="U99" s="47"/>
      <c r="V99" s="47"/>
      <c r="W99" s="47"/>
      <c r="X99" s="47"/>
      <c r="Y99" s="47"/>
      <c r="Z99" s="47"/>
      <c r="AA99" s="47"/>
      <c r="AB99" s="42"/>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c r="BI99" s="15"/>
      <c r="BJ99" s="15"/>
      <c r="BK99" s="15"/>
      <c r="BL99" s="15"/>
      <c r="BM99" s="15"/>
      <c r="BN99" s="15"/>
      <c r="BO99" s="15"/>
      <c r="BP99" s="15"/>
      <c r="BQ99" s="15"/>
      <c r="BR99" s="15"/>
      <c r="BS99" s="15"/>
      <c r="BT99" s="15"/>
      <c r="BU99" s="15"/>
      <c r="BV99" s="15"/>
      <c r="BW99" s="15"/>
      <c r="BX99" s="15"/>
      <c r="BY99" s="15"/>
      <c r="BZ99" s="15"/>
      <c r="CA99" s="15"/>
      <c r="CB99" s="15"/>
      <c r="CC99" s="15"/>
      <c r="CD99" s="15"/>
      <c r="CE99" s="15"/>
      <c r="CF99" s="15"/>
      <c r="CG99" s="15"/>
      <c r="CH99" s="15"/>
      <c r="CI99" s="15"/>
      <c r="CJ99" s="15"/>
      <c r="CK99" s="15"/>
      <c r="CL99" s="15"/>
      <c r="CM99" s="15"/>
      <c r="CN99" s="15"/>
      <c r="CO99" s="15"/>
      <c r="CP99" s="15"/>
      <c r="CQ99" s="15"/>
      <c r="CR99" s="15"/>
      <c r="CS99" s="15"/>
      <c r="CT99" s="15"/>
      <c r="CU99" s="15"/>
      <c r="CV99" s="15"/>
      <c r="CW99" s="15"/>
      <c r="CX99" s="15"/>
      <c r="CY99" s="15"/>
      <c r="CZ99" s="15"/>
      <c r="DA99" s="15"/>
      <c r="DB99" s="15"/>
      <c r="DC99" s="15"/>
      <c r="DD99" s="15"/>
      <c r="DE99" s="15"/>
      <c r="DF99" s="15"/>
      <c r="DG99" s="15"/>
      <c r="DH99" s="15"/>
      <c r="DI99" s="15"/>
      <c r="DJ99" s="15"/>
      <c r="DK99" s="15"/>
      <c r="DL99" s="15"/>
      <c r="DM99" s="15"/>
      <c r="DN99" s="15"/>
      <c r="DO99" s="15"/>
      <c r="DP99" s="15"/>
      <c r="DQ99" s="15"/>
      <c r="DR99" s="15"/>
      <c r="DS99" s="15"/>
      <c r="DT99" s="15"/>
      <c r="DU99" s="15"/>
      <c r="DV99" s="15"/>
      <c r="DW99" s="15"/>
      <c r="DX99" s="15"/>
      <c r="DY99" s="15"/>
      <c r="DZ99" s="15"/>
      <c r="EA99" s="15"/>
      <c r="EB99" s="15"/>
      <c r="EC99" s="15"/>
      <c r="ED99" s="15"/>
      <c r="EE99" s="15"/>
      <c r="EF99" s="15"/>
      <c r="EG99" s="15"/>
      <c r="EH99" s="15"/>
      <c r="EI99" s="15"/>
      <c r="EJ99" s="15"/>
      <c r="EK99" s="15"/>
      <c r="EL99" s="15"/>
      <c r="EM99" s="15"/>
      <c r="EN99" s="15"/>
      <c r="EO99" s="15"/>
      <c r="EP99" s="15"/>
      <c r="EQ99" s="15"/>
      <c r="ER99" s="15"/>
      <c r="ES99" s="15"/>
      <c r="ET99" s="15"/>
      <c r="EU99" s="15"/>
      <c r="EV99" s="15"/>
      <c r="EW99" s="15"/>
      <c r="EX99" s="15"/>
      <c r="EY99" s="15"/>
      <c r="EZ99" s="15"/>
      <c r="FA99" s="15"/>
      <c r="FB99" s="15"/>
      <c r="FC99" s="15"/>
      <c r="FD99" s="15"/>
      <c r="FE99" s="15"/>
      <c r="FF99" s="15"/>
      <c r="FG99" s="15"/>
      <c r="FH99" s="15"/>
      <c r="FI99" s="15"/>
      <c r="FJ99" s="15"/>
      <c r="FK99" s="15"/>
      <c r="FL99" s="15"/>
      <c r="FM99" s="15"/>
      <c r="FN99" s="15"/>
      <c r="FO99" s="15"/>
      <c r="FP99" s="15"/>
      <c r="FQ99" s="15"/>
      <c r="FR99" s="15"/>
      <c r="FS99" s="15"/>
      <c r="FT99" s="15"/>
      <c r="FU99" s="15"/>
      <c r="FV99" s="15"/>
      <c r="FW99" s="15"/>
      <c r="FX99" s="15"/>
      <c r="FY99" s="15"/>
      <c r="FZ99" s="15"/>
      <c r="GA99" s="15"/>
      <c r="GB99" s="15"/>
      <c r="GC99" s="15"/>
      <c r="GD99" s="15"/>
      <c r="GE99" s="15"/>
      <c r="GF99" s="15"/>
      <c r="GG99" s="15"/>
      <c r="GH99" s="15"/>
      <c r="GI99" s="15"/>
      <c r="GJ99" s="15"/>
      <c r="GK99" s="15"/>
      <c r="GL99" s="15"/>
      <c r="GM99" s="15"/>
      <c r="GN99" s="15"/>
      <c r="GO99" s="15"/>
      <c r="GP99" s="15"/>
      <c r="GQ99" s="15"/>
      <c r="GR99" s="15"/>
      <c r="GS99" s="15"/>
      <c r="GT99" s="15"/>
      <c r="GU99" s="15"/>
      <c r="GV99" s="15"/>
      <c r="GW99" s="15"/>
      <c r="GX99" s="15"/>
      <c r="GY99" s="15"/>
      <c r="GZ99" s="15"/>
      <c r="HA99" s="15"/>
      <c r="HB99" s="15"/>
      <c r="HC99" s="15"/>
      <c r="HD99" s="15"/>
      <c r="HE99" s="15"/>
      <c r="HF99" s="15"/>
      <c r="HG99" s="15"/>
      <c r="HH99" s="15"/>
      <c r="HI99" s="15"/>
      <c r="HJ99" s="15"/>
      <c r="HK99" s="15"/>
      <c r="HL99" s="15"/>
      <c r="HM99" s="15"/>
      <c r="HN99" s="15"/>
      <c r="HO99" s="15"/>
      <c r="HP99" s="15"/>
      <c r="HQ99" s="15"/>
      <c r="HR99" s="15"/>
      <c r="HS99" s="15"/>
      <c r="HT99" s="15"/>
      <c r="HU99" s="15"/>
      <c r="HV99" s="15"/>
    </row>
    <row r="100" spans="1:230" customFormat="1">
      <c r="A100" s="42"/>
      <c r="B100" s="47"/>
      <c r="C100" s="47"/>
      <c r="D100" s="47"/>
      <c r="E100" s="47"/>
      <c r="F100" s="47"/>
      <c r="G100" s="47"/>
      <c r="H100" s="47"/>
      <c r="I100" s="47"/>
      <c r="J100" s="47"/>
      <c r="K100" s="47"/>
      <c r="L100" s="47"/>
      <c r="M100" s="47"/>
      <c r="N100" s="47"/>
      <c r="O100" s="47"/>
      <c r="P100" s="47"/>
      <c r="Q100" s="47"/>
      <c r="R100" s="47"/>
      <c r="S100" s="47"/>
      <c r="T100" s="47"/>
      <c r="U100" s="47"/>
      <c r="V100" s="47"/>
      <c r="W100" s="47"/>
      <c r="X100" s="47"/>
      <c r="Y100" s="47"/>
      <c r="Z100" s="47"/>
      <c r="AA100" s="47"/>
      <c r="AB100" s="42"/>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c r="BI100" s="15"/>
      <c r="BJ100" s="15"/>
      <c r="BK100" s="15"/>
      <c r="BL100" s="15"/>
      <c r="BM100" s="15"/>
      <c r="BN100" s="15"/>
      <c r="BO100" s="15"/>
      <c r="BP100" s="15"/>
      <c r="BQ100" s="15"/>
      <c r="BR100" s="15"/>
      <c r="BS100" s="15"/>
      <c r="BT100" s="15"/>
      <c r="BU100" s="15"/>
      <c r="BV100" s="15"/>
      <c r="BW100" s="15"/>
      <c r="BX100" s="15"/>
      <c r="BY100" s="15"/>
      <c r="BZ100" s="15"/>
      <c r="CA100" s="15"/>
      <c r="CB100" s="15"/>
      <c r="CC100" s="15"/>
      <c r="CD100" s="15"/>
      <c r="CE100" s="15"/>
      <c r="CF100" s="15"/>
      <c r="CG100" s="15"/>
      <c r="CH100" s="15"/>
      <c r="CI100" s="15"/>
      <c r="CJ100" s="15"/>
      <c r="CK100" s="15"/>
      <c r="CL100" s="15"/>
      <c r="CM100" s="15"/>
      <c r="CN100" s="15"/>
      <c r="CO100" s="15"/>
      <c r="CP100" s="15"/>
      <c r="CQ100" s="15"/>
      <c r="CR100" s="15"/>
      <c r="CS100" s="15"/>
      <c r="CT100" s="15"/>
      <c r="CU100" s="15"/>
      <c r="CV100" s="15"/>
      <c r="CW100" s="15"/>
      <c r="CX100" s="15"/>
      <c r="CY100" s="15"/>
      <c r="CZ100" s="15"/>
      <c r="DA100" s="15"/>
      <c r="DB100" s="15"/>
      <c r="DC100" s="15"/>
      <c r="DD100" s="15"/>
      <c r="DE100" s="15"/>
      <c r="DF100" s="15"/>
      <c r="DG100" s="15"/>
      <c r="DH100" s="15"/>
      <c r="DI100" s="15"/>
      <c r="DJ100" s="15"/>
      <c r="DK100" s="15"/>
      <c r="DL100" s="15"/>
      <c r="DM100" s="15"/>
      <c r="DN100" s="15"/>
      <c r="DO100" s="15"/>
      <c r="DP100" s="15"/>
      <c r="DQ100" s="15"/>
      <c r="DR100" s="15"/>
      <c r="DS100" s="15"/>
      <c r="DT100" s="15"/>
      <c r="DU100" s="15"/>
      <c r="DV100" s="15"/>
      <c r="DW100" s="15"/>
      <c r="DX100" s="15"/>
      <c r="DY100" s="15"/>
      <c r="DZ100" s="15"/>
      <c r="EA100" s="15"/>
      <c r="EB100" s="15"/>
      <c r="EC100" s="15"/>
      <c r="ED100" s="15"/>
      <c r="EE100" s="15"/>
      <c r="EF100" s="15"/>
      <c r="EG100" s="15"/>
      <c r="EH100" s="15"/>
      <c r="EI100" s="15"/>
      <c r="EJ100" s="15"/>
      <c r="EK100" s="15"/>
      <c r="EL100" s="15"/>
      <c r="EM100" s="15"/>
      <c r="EN100" s="15"/>
      <c r="EO100" s="15"/>
      <c r="EP100" s="15"/>
      <c r="EQ100" s="15"/>
      <c r="ER100" s="15"/>
      <c r="ES100" s="15"/>
      <c r="ET100" s="15"/>
      <c r="EU100" s="15"/>
      <c r="EV100" s="15"/>
      <c r="EW100" s="15"/>
      <c r="EX100" s="15"/>
      <c r="EY100" s="15"/>
      <c r="EZ100" s="15"/>
      <c r="FA100" s="15"/>
      <c r="FB100" s="15"/>
      <c r="FC100" s="15"/>
      <c r="FD100" s="15"/>
      <c r="FE100" s="15"/>
      <c r="FF100" s="15"/>
      <c r="FG100" s="15"/>
      <c r="FH100" s="15"/>
      <c r="FI100" s="15"/>
      <c r="FJ100" s="15"/>
      <c r="FK100" s="15"/>
      <c r="FL100" s="15"/>
      <c r="FM100" s="15"/>
      <c r="FN100" s="15"/>
      <c r="FO100" s="15"/>
      <c r="FP100" s="15"/>
      <c r="FQ100" s="15"/>
      <c r="FR100" s="15"/>
      <c r="FS100" s="15"/>
      <c r="FT100" s="15"/>
      <c r="FU100" s="15"/>
      <c r="FV100" s="15"/>
      <c r="FW100" s="15"/>
      <c r="FX100" s="15"/>
      <c r="FY100" s="15"/>
      <c r="FZ100" s="15"/>
      <c r="GA100" s="15"/>
      <c r="GB100" s="15"/>
      <c r="GC100" s="15"/>
      <c r="GD100" s="15"/>
      <c r="GE100" s="15"/>
      <c r="GF100" s="15"/>
      <c r="GG100" s="15"/>
      <c r="GH100" s="15"/>
      <c r="GI100" s="15"/>
      <c r="GJ100" s="15"/>
      <c r="GK100" s="15"/>
      <c r="GL100" s="15"/>
      <c r="GM100" s="15"/>
      <c r="GN100" s="15"/>
      <c r="GO100" s="15"/>
      <c r="GP100" s="15"/>
      <c r="GQ100" s="15"/>
      <c r="GR100" s="15"/>
      <c r="GS100" s="15"/>
      <c r="GT100" s="15"/>
      <c r="GU100" s="15"/>
      <c r="GV100" s="15"/>
      <c r="GW100" s="15"/>
      <c r="GX100" s="15"/>
      <c r="GY100" s="15"/>
      <c r="GZ100" s="15"/>
      <c r="HA100" s="15"/>
      <c r="HB100" s="15"/>
      <c r="HC100" s="15"/>
      <c r="HD100" s="15"/>
      <c r="HE100" s="15"/>
      <c r="HF100" s="15"/>
      <c r="HG100" s="15"/>
      <c r="HH100" s="15"/>
      <c r="HI100" s="15"/>
      <c r="HJ100" s="15"/>
      <c r="HK100" s="15"/>
      <c r="HL100" s="15"/>
      <c r="HM100" s="15"/>
      <c r="HN100" s="15"/>
      <c r="HO100" s="15"/>
      <c r="HP100" s="15"/>
      <c r="HQ100" s="15"/>
      <c r="HR100" s="15"/>
      <c r="HS100" s="15"/>
      <c r="HT100" s="15"/>
      <c r="HU100" s="15"/>
      <c r="HV100" s="15"/>
    </row>
    <row r="101" spans="1:230" customFormat="1">
      <c r="A101" s="42"/>
      <c r="B101" s="45"/>
      <c r="C101" s="56"/>
      <c r="D101" s="56"/>
      <c r="E101" s="45"/>
      <c r="F101" s="45"/>
      <c r="G101" s="15"/>
      <c r="H101" s="15"/>
      <c r="I101" s="15"/>
      <c r="J101" s="15"/>
      <c r="K101" s="80"/>
      <c r="L101" s="80"/>
      <c r="M101" s="80"/>
      <c r="N101" s="80"/>
      <c r="O101" s="45"/>
      <c r="P101" s="45"/>
      <c r="Q101" s="45"/>
      <c r="R101" s="45"/>
      <c r="S101" s="45"/>
      <c r="T101" s="45"/>
      <c r="U101" s="45"/>
      <c r="V101" s="45"/>
      <c r="W101" s="45"/>
      <c r="X101" s="45"/>
      <c r="Y101" s="45"/>
      <c r="Z101" s="45"/>
      <c r="AA101" s="45"/>
      <c r="AB101" s="42"/>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c r="BI101" s="15"/>
      <c r="BJ101" s="15"/>
      <c r="BK101" s="15"/>
      <c r="BL101" s="15"/>
      <c r="BM101" s="15"/>
      <c r="BN101" s="15"/>
      <c r="BO101" s="15"/>
      <c r="BP101" s="15"/>
      <c r="BQ101" s="15"/>
      <c r="BR101" s="15"/>
      <c r="BS101" s="15"/>
      <c r="BT101" s="15"/>
      <c r="BU101" s="15"/>
      <c r="BV101" s="15"/>
      <c r="BW101" s="15"/>
      <c r="BX101" s="15"/>
      <c r="BY101" s="15"/>
      <c r="BZ101" s="15"/>
      <c r="CA101" s="15"/>
      <c r="CB101" s="15"/>
      <c r="CC101" s="15"/>
      <c r="CD101" s="15"/>
      <c r="CE101" s="15"/>
      <c r="CF101" s="15"/>
      <c r="CG101" s="15"/>
      <c r="CH101" s="15"/>
      <c r="CI101" s="15"/>
      <c r="CJ101" s="15"/>
      <c r="CK101" s="15"/>
      <c r="CL101" s="15"/>
      <c r="CM101" s="15"/>
      <c r="CN101" s="15"/>
      <c r="CO101" s="15"/>
      <c r="CP101" s="15"/>
      <c r="CQ101" s="15"/>
      <c r="CR101" s="15"/>
      <c r="CS101" s="15"/>
      <c r="CT101" s="15"/>
      <c r="CU101" s="15"/>
      <c r="CV101" s="15"/>
      <c r="CW101" s="15"/>
      <c r="CX101" s="15"/>
      <c r="CY101" s="15"/>
      <c r="CZ101" s="15"/>
      <c r="DA101" s="15"/>
      <c r="DB101" s="15"/>
      <c r="DC101" s="15"/>
      <c r="DD101" s="15"/>
      <c r="DE101" s="15"/>
      <c r="DF101" s="15"/>
      <c r="DG101" s="15"/>
      <c r="DH101" s="15"/>
      <c r="DI101" s="15"/>
      <c r="DJ101" s="15"/>
      <c r="DK101" s="15"/>
      <c r="DL101" s="15"/>
      <c r="DM101" s="15"/>
      <c r="DN101" s="15"/>
      <c r="DO101" s="15"/>
      <c r="DP101" s="15"/>
      <c r="DQ101" s="15"/>
      <c r="DR101" s="15"/>
      <c r="DS101" s="15"/>
      <c r="DT101" s="15"/>
      <c r="DU101" s="15"/>
      <c r="DV101" s="15"/>
      <c r="DW101" s="15"/>
      <c r="DX101" s="15"/>
      <c r="DY101" s="15"/>
      <c r="DZ101" s="15"/>
      <c r="EA101" s="15"/>
      <c r="EB101" s="15"/>
      <c r="EC101" s="15"/>
      <c r="ED101" s="15"/>
      <c r="EE101" s="15"/>
      <c r="EF101" s="15"/>
      <c r="EG101" s="15"/>
      <c r="EH101" s="15"/>
      <c r="EI101" s="15"/>
      <c r="EJ101" s="15"/>
      <c r="EK101" s="15"/>
      <c r="EL101" s="15"/>
      <c r="EM101" s="15"/>
      <c r="EN101" s="15"/>
      <c r="EO101" s="15"/>
      <c r="EP101" s="15"/>
      <c r="EQ101" s="15"/>
      <c r="ER101" s="15"/>
      <c r="ES101" s="15"/>
      <c r="ET101" s="15"/>
      <c r="EU101" s="15"/>
      <c r="EV101" s="15"/>
      <c r="EW101" s="15"/>
      <c r="EX101" s="15"/>
      <c r="EY101" s="15"/>
      <c r="EZ101" s="15"/>
      <c r="FA101" s="15"/>
      <c r="FB101" s="15"/>
      <c r="FC101" s="15"/>
      <c r="FD101" s="15"/>
      <c r="FE101" s="15"/>
      <c r="FF101" s="15"/>
      <c r="FG101" s="15"/>
      <c r="FH101" s="15"/>
      <c r="FI101" s="15"/>
      <c r="FJ101" s="15"/>
      <c r="FK101" s="15"/>
      <c r="FL101" s="15"/>
      <c r="FM101" s="15"/>
      <c r="FN101" s="15"/>
      <c r="FO101" s="15"/>
      <c r="FP101" s="15"/>
      <c r="FQ101" s="15"/>
      <c r="FR101" s="15"/>
      <c r="FS101" s="15"/>
      <c r="FT101" s="15"/>
      <c r="FU101" s="15"/>
      <c r="FV101" s="15"/>
      <c r="FW101" s="15"/>
      <c r="FX101" s="15"/>
      <c r="FY101" s="15"/>
      <c r="FZ101" s="15"/>
      <c r="GA101" s="15"/>
      <c r="GB101" s="15"/>
      <c r="GC101" s="15"/>
      <c r="GD101" s="15"/>
      <c r="GE101" s="15"/>
      <c r="GF101" s="15"/>
      <c r="GG101" s="15"/>
      <c r="GH101" s="15"/>
      <c r="GI101" s="15"/>
      <c r="GJ101" s="15"/>
      <c r="GK101" s="15"/>
      <c r="GL101" s="15"/>
      <c r="GM101" s="15"/>
      <c r="GN101" s="15"/>
      <c r="GO101" s="15"/>
      <c r="GP101" s="15"/>
      <c r="GQ101" s="15"/>
      <c r="GR101" s="15"/>
      <c r="GS101" s="15"/>
      <c r="GT101" s="15"/>
      <c r="GU101" s="15"/>
      <c r="GV101" s="15"/>
      <c r="GW101" s="15"/>
      <c r="GX101" s="15"/>
      <c r="GY101" s="15"/>
      <c r="GZ101" s="15"/>
      <c r="HA101" s="15"/>
      <c r="HB101" s="15"/>
      <c r="HC101" s="15"/>
      <c r="HD101" s="15"/>
      <c r="HE101" s="15"/>
      <c r="HF101" s="15"/>
      <c r="HG101" s="15"/>
      <c r="HH101" s="15"/>
      <c r="HI101" s="15"/>
      <c r="HJ101" s="15"/>
      <c r="HK101" s="15"/>
      <c r="HL101" s="15"/>
      <c r="HM101" s="15"/>
      <c r="HN101" s="15"/>
      <c r="HO101" s="15"/>
      <c r="HP101" s="15"/>
      <c r="HQ101" s="15"/>
      <c r="HR101" s="15"/>
      <c r="HS101" s="15"/>
      <c r="HT101" s="15"/>
      <c r="HU101" s="15"/>
      <c r="HV101" s="15"/>
    </row>
    <row r="102" spans="1:230" customFormat="1">
      <c r="A102" s="42"/>
      <c r="B102" s="45"/>
      <c r="C102" s="56"/>
      <c r="D102" s="56"/>
      <c r="E102" s="45"/>
      <c r="F102" s="45"/>
      <c r="H102" s="15"/>
      <c r="I102" s="15"/>
      <c r="J102" s="15"/>
      <c r="K102" s="15"/>
      <c r="L102" s="80"/>
      <c r="M102" s="80"/>
      <c r="N102" s="80"/>
      <c r="O102" s="45"/>
      <c r="P102" s="45"/>
      <c r="Q102" s="45"/>
      <c r="R102" s="45"/>
      <c r="S102" s="45"/>
      <c r="T102" s="45"/>
      <c r="U102" s="45"/>
      <c r="V102" s="45"/>
      <c r="W102" s="45"/>
      <c r="X102" s="45"/>
      <c r="Y102" s="45"/>
      <c r="Z102" s="45"/>
      <c r="AA102" s="45"/>
      <c r="AB102" s="42"/>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c r="BI102" s="15"/>
      <c r="BJ102" s="15"/>
      <c r="BK102" s="15"/>
      <c r="BL102" s="15"/>
      <c r="BM102" s="15"/>
      <c r="BN102" s="15"/>
      <c r="BO102" s="15"/>
      <c r="BP102" s="15"/>
      <c r="BQ102" s="15"/>
      <c r="BR102" s="15"/>
      <c r="BS102" s="15"/>
      <c r="BT102" s="15"/>
      <c r="BU102" s="15"/>
      <c r="BV102" s="15"/>
      <c r="BW102" s="15"/>
      <c r="BX102" s="15"/>
      <c r="BY102" s="15"/>
      <c r="BZ102" s="15"/>
      <c r="CA102" s="15"/>
      <c r="CB102" s="15"/>
      <c r="CC102" s="15"/>
      <c r="CD102" s="15"/>
      <c r="CE102" s="15"/>
      <c r="CF102" s="15"/>
      <c r="CG102" s="15"/>
      <c r="CH102" s="15"/>
      <c r="CI102" s="15"/>
      <c r="CJ102" s="15"/>
      <c r="CK102" s="15"/>
      <c r="CL102" s="15"/>
      <c r="CM102" s="15"/>
      <c r="CN102" s="15"/>
      <c r="CO102" s="15"/>
      <c r="CP102" s="15"/>
      <c r="CQ102" s="15"/>
      <c r="CR102" s="15"/>
      <c r="CS102" s="15"/>
      <c r="CT102" s="15"/>
      <c r="CU102" s="15"/>
      <c r="CV102" s="15"/>
      <c r="CW102" s="15"/>
      <c r="CX102" s="15"/>
      <c r="CY102" s="15"/>
      <c r="CZ102" s="15"/>
      <c r="DA102" s="15"/>
      <c r="DB102" s="15"/>
      <c r="DC102" s="15"/>
      <c r="DD102" s="15"/>
      <c r="DE102" s="15"/>
      <c r="DF102" s="15"/>
      <c r="DG102" s="15"/>
      <c r="DH102" s="15"/>
      <c r="DI102" s="15"/>
      <c r="DJ102" s="15"/>
      <c r="DK102" s="15"/>
      <c r="DL102" s="15"/>
      <c r="DM102" s="15"/>
      <c r="DN102" s="15"/>
      <c r="DO102" s="15"/>
      <c r="DP102" s="15"/>
      <c r="DQ102" s="15"/>
      <c r="DR102" s="15"/>
      <c r="DS102" s="15"/>
      <c r="DT102" s="15"/>
      <c r="DU102" s="15"/>
      <c r="DV102" s="15"/>
      <c r="DW102" s="15"/>
      <c r="DX102" s="15"/>
      <c r="DY102" s="15"/>
      <c r="DZ102" s="15"/>
      <c r="EA102" s="15"/>
      <c r="EB102" s="15"/>
      <c r="EC102" s="15"/>
      <c r="ED102" s="15"/>
      <c r="EE102" s="15"/>
      <c r="EF102" s="15"/>
      <c r="EG102" s="15"/>
      <c r="EH102" s="15"/>
      <c r="EI102" s="15"/>
      <c r="EJ102" s="15"/>
      <c r="EK102" s="15"/>
      <c r="EL102" s="15"/>
      <c r="EM102" s="15"/>
      <c r="EN102" s="15"/>
      <c r="EO102" s="15"/>
      <c r="EP102" s="15"/>
      <c r="EQ102" s="15"/>
      <c r="ER102" s="15"/>
      <c r="ES102" s="15"/>
      <c r="ET102" s="15"/>
      <c r="EU102" s="15"/>
      <c r="EV102" s="15"/>
      <c r="EW102" s="15"/>
      <c r="EX102" s="15"/>
      <c r="EY102" s="15"/>
      <c r="EZ102" s="15"/>
      <c r="FA102" s="15"/>
      <c r="FB102" s="15"/>
      <c r="FC102" s="15"/>
      <c r="FD102" s="15"/>
      <c r="FE102" s="15"/>
      <c r="FF102" s="15"/>
      <c r="FG102" s="15"/>
      <c r="FH102" s="15"/>
      <c r="FI102" s="15"/>
      <c r="FJ102" s="15"/>
      <c r="FK102" s="15"/>
      <c r="FL102" s="15"/>
      <c r="FM102" s="15"/>
      <c r="FN102" s="15"/>
      <c r="FO102" s="15"/>
      <c r="FP102" s="15"/>
      <c r="FQ102" s="15"/>
      <c r="FR102" s="15"/>
      <c r="FS102" s="15"/>
      <c r="FT102" s="15"/>
      <c r="FU102" s="15"/>
      <c r="FV102" s="15"/>
      <c r="FW102" s="15"/>
      <c r="FX102" s="15"/>
      <c r="FY102" s="15"/>
      <c r="FZ102" s="15"/>
      <c r="GA102" s="15"/>
      <c r="GB102" s="15"/>
      <c r="GC102" s="15"/>
      <c r="GD102" s="15"/>
      <c r="GE102" s="15"/>
      <c r="GF102" s="15"/>
      <c r="GG102" s="15"/>
      <c r="GH102" s="15"/>
      <c r="GI102" s="15"/>
      <c r="GJ102" s="15"/>
      <c r="GK102" s="15"/>
      <c r="GL102" s="15"/>
      <c r="GM102" s="15"/>
      <c r="GN102" s="15"/>
      <c r="GO102" s="15"/>
      <c r="GP102" s="15"/>
      <c r="GQ102" s="15"/>
      <c r="GR102" s="15"/>
      <c r="GS102" s="15"/>
      <c r="GT102" s="15"/>
      <c r="GU102" s="15"/>
      <c r="GV102" s="15"/>
      <c r="GW102" s="15"/>
      <c r="GX102" s="15"/>
      <c r="GY102" s="15"/>
      <c r="GZ102" s="15"/>
      <c r="HA102" s="15"/>
      <c r="HB102" s="15"/>
      <c r="HC102" s="15"/>
      <c r="HD102" s="15"/>
      <c r="HE102" s="15"/>
      <c r="HF102" s="15"/>
      <c r="HG102" s="15"/>
      <c r="HH102" s="15"/>
      <c r="HI102" s="15"/>
      <c r="HJ102" s="15"/>
      <c r="HK102" s="15"/>
      <c r="HL102" s="15"/>
      <c r="HM102" s="15"/>
      <c r="HN102" s="15"/>
      <c r="HO102" s="15"/>
      <c r="HP102" s="15"/>
      <c r="HQ102" s="15"/>
      <c r="HR102" s="15"/>
      <c r="HS102" s="15"/>
      <c r="HT102" s="15"/>
      <c r="HU102" s="15"/>
      <c r="HV102" s="15"/>
    </row>
    <row r="103" spans="1:230" customFormat="1">
      <c r="A103" s="42"/>
      <c r="B103" s="45"/>
      <c r="C103" s="56"/>
      <c r="D103" s="56"/>
      <c r="E103" s="45"/>
      <c r="F103" s="45"/>
      <c r="G103" s="15"/>
      <c r="H103" s="15"/>
      <c r="I103" s="15"/>
      <c r="J103" s="15"/>
      <c r="K103" s="80"/>
      <c r="L103" s="80"/>
      <c r="M103" s="80"/>
      <c r="N103" s="80"/>
      <c r="O103" s="45"/>
      <c r="P103" s="45"/>
      <c r="Q103" s="45"/>
      <c r="R103" s="45"/>
      <c r="S103" s="45"/>
      <c r="T103" s="45"/>
      <c r="U103" s="45"/>
      <c r="V103" s="45"/>
      <c r="W103" s="45"/>
      <c r="X103" s="45"/>
      <c r="Y103" s="45"/>
      <c r="Z103" s="45"/>
      <c r="AA103" s="45"/>
      <c r="AB103" s="42"/>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c r="BI103" s="15"/>
      <c r="BJ103" s="15"/>
      <c r="BK103" s="15"/>
      <c r="BL103" s="15"/>
      <c r="BM103" s="15"/>
      <c r="BN103" s="15"/>
      <c r="BO103" s="15"/>
      <c r="BP103" s="15"/>
      <c r="BQ103" s="15"/>
      <c r="BR103" s="15"/>
      <c r="BS103" s="15"/>
      <c r="BT103" s="15"/>
      <c r="BU103" s="15"/>
      <c r="BV103" s="15"/>
      <c r="BW103" s="15"/>
      <c r="BX103" s="15"/>
      <c r="BY103" s="15"/>
      <c r="BZ103" s="15"/>
      <c r="CA103" s="15"/>
      <c r="CB103" s="15"/>
      <c r="CC103" s="15"/>
      <c r="CD103" s="15"/>
      <c r="CE103" s="15"/>
      <c r="CF103" s="15"/>
      <c r="CG103" s="15"/>
      <c r="CH103" s="15"/>
      <c r="CI103" s="15"/>
      <c r="CJ103" s="15"/>
      <c r="CK103" s="15"/>
      <c r="CL103" s="15"/>
      <c r="CM103" s="15"/>
      <c r="CN103" s="15"/>
      <c r="CO103" s="15"/>
      <c r="CP103" s="15"/>
      <c r="CQ103" s="15"/>
      <c r="CR103" s="15"/>
      <c r="CS103" s="15"/>
      <c r="CT103" s="15"/>
      <c r="CU103" s="15"/>
      <c r="CV103" s="15"/>
      <c r="CW103" s="15"/>
      <c r="CX103" s="15"/>
      <c r="CY103" s="15"/>
      <c r="CZ103" s="15"/>
      <c r="DA103" s="15"/>
      <c r="DB103" s="15"/>
      <c r="DC103" s="15"/>
      <c r="DD103" s="15"/>
      <c r="DE103" s="15"/>
      <c r="DF103" s="15"/>
      <c r="DG103" s="15"/>
      <c r="DH103" s="15"/>
      <c r="DI103" s="15"/>
      <c r="DJ103" s="15"/>
      <c r="DK103" s="15"/>
      <c r="DL103" s="15"/>
      <c r="DM103" s="15"/>
      <c r="DN103" s="15"/>
      <c r="DO103" s="15"/>
      <c r="DP103" s="15"/>
      <c r="DQ103" s="15"/>
      <c r="DR103" s="15"/>
      <c r="DS103" s="15"/>
      <c r="DT103" s="15"/>
      <c r="DU103" s="15"/>
      <c r="DV103" s="15"/>
      <c r="DW103" s="15"/>
      <c r="DX103" s="15"/>
      <c r="DY103" s="15"/>
      <c r="DZ103" s="15"/>
      <c r="EA103" s="15"/>
      <c r="EB103" s="15"/>
      <c r="EC103" s="15"/>
      <c r="ED103" s="15"/>
      <c r="EE103" s="15"/>
      <c r="EF103" s="15"/>
      <c r="EG103" s="15"/>
      <c r="EH103" s="15"/>
      <c r="EI103" s="15"/>
      <c r="EJ103" s="15"/>
      <c r="EK103" s="15"/>
      <c r="EL103" s="15"/>
      <c r="EM103" s="15"/>
      <c r="EN103" s="15"/>
      <c r="EO103" s="15"/>
      <c r="EP103" s="15"/>
      <c r="EQ103" s="15"/>
      <c r="ER103" s="15"/>
      <c r="ES103" s="15"/>
      <c r="ET103" s="15"/>
      <c r="EU103" s="15"/>
      <c r="EV103" s="15"/>
      <c r="EW103" s="15"/>
      <c r="EX103" s="15"/>
      <c r="EY103" s="15"/>
      <c r="EZ103" s="15"/>
      <c r="FA103" s="15"/>
      <c r="FB103" s="15"/>
      <c r="FC103" s="15"/>
      <c r="FD103" s="15"/>
      <c r="FE103" s="15"/>
      <c r="FF103" s="15"/>
      <c r="FG103" s="15"/>
      <c r="FH103" s="15"/>
      <c r="FI103" s="15"/>
      <c r="FJ103" s="15"/>
      <c r="FK103" s="15"/>
      <c r="FL103" s="15"/>
      <c r="FM103" s="15"/>
      <c r="FN103" s="15"/>
      <c r="FO103" s="15"/>
      <c r="FP103" s="15"/>
      <c r="FQ103" s="15"/>
      <c r="FR103" s="15"/>
      <c r="FS103" s="15"/>
      <c r="FT103" s="15"/>
      <c r="FU103" s="15"/>
      <c r="FV103" s="15"/>
      <c r="FW103" s="15"/>
      <c r="FX103" s="15"/>
      <c r="FY103" s="15"/>
      <c r="FZ103" s="15"/>
      <c r="GA103" s="15"/>
      <c r="GB103" s="15"/>
      <c r="GC103" s="15"/>
      <c r="GD103" s="15"/>
      <c r="GE103" s="15"/>
      <c r="GF103" s="15"/>
      <c r="GG103" s="15"/>
      <c r="GH103" s="15"/>
      <c r="GI103" s="15"/>
      <c r="GJ103" s="15"/>
      <c r="GK103" s="15"/>
      <c r="GL103" s="15"/>
      <c r="GM103" s="15"/>
      <c r="GN103" s="15"/>
      <c r="GO103" s="15"/>
      <c r="GP103" s="15"/>
      <c r="GQ103" s="15"/>
      <c r="GR103" s="15"/>
      <c r="GS103" s="15"/>
      <c r="GT103" s="15"/>
      <c r="GU103" s="15"/>
      <c r="GV103" s="15"/>
      <c r="GW103" s="15"/>
      <c r="GX103" s="15"/>
      <c r="GY103" s="15"/>
      <c r="GZ103" s="15"/>
      <c r="HA103" s="15"/>
      <c r="HB103" s="15"/>
      <c r="HC103" s="15"/>
      <c r="HD103" s="15"/>
      <c r="HE103" s="15"/>
      <c r="HF103" s="15"/>
      <c r="HG103" s="15"/>
      <c r="HH103" s="15"/>
      <c r="HI103" s="15"/>
      <c r="HJ103" s="15"/>
      <c r="HK103" s="15"/>
      <c r="HL103" s="15"/>
      <c r="HM103" s="15"/>
      <c r="HN103" s="15"/>
      <c r="HO103" s="15"/>
      <c r="HP103" s="15"/>
      <c r="HQ103" s="15"/>
      <c r="HR103" s="15"/>
      <c r="HS103" s="15"/>
      <c r="HT103" s="15"/>
      <c r="HU103" s="15"/>
      <c r="HV103" s="15"/>
    </row>
    <row r="104" spans="1:230" customFormat="1" ht="14.4" customHeight="1">
      <c r="A104" s="42"/>
      <c r="B104" s="45"/>
      <c r="C104" s="56"/>
      <c r="D104" s="56"/>
      <c r="E104" s="80"/>
      <c r="F104" s="80" t="s">
        <v>455</v>
      </c>
      <c r="G104" s="38"/>
      <c r="H104" s="292" t="s">
        <v>457</v>
      </c>
      <c r="I104" s="292"/>
      <c r="J104" s="292"/>
      <c r="K104" s="292"/>
      <c r="L104" s="80"/>
      <c r="M104" s="80"/>
      <c r="N104" s="80"/>
      <c r="O104" s="45"/>
      <c r="P104" s="45"/>
      <c r="Q104" s="45"/>
      <c r="R104" s="45"/>
      <c r="S104" s="45"/>
      <c r="T104" s="45"/>
      <c r="U104" s="45"/>
      <c r="V104" s="45"/>
      <c r="W104" s="45"/>
      <c r="X104" s="45"/>
      <c r="Y104" s="45"/>
      <c r="Z104" s="45"/>
      <c r="AA104" s="45"/>
      <c r="AB104" s="42"/>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c r="BI104" s="15"/>
      <c r="BJ104" s="15"/>
      <c r="BK104" s="15"/>
      <c r="BL104" s="15"/>
      <c r="BM104" s="15"/>
      <c r="BN104" s="15"/>
      <c r="BO104" s="15"/>
      <c r="BP104" s="15"/>
      <c r="BQ104" s="15"/>
      <c r="BR104" s="15"/>
      <c r="BS104" s="15"/>
      <c r="BT104" s="15"/>
      <c r="BU104" s="15"/>
      <c r="BV104" s="15"/>
      <c r="BW104" s="15"/>
      <c r="BX104" s="15"/>
      <c r="BY104" s="15"/>
      <c r="BZ104" s="15"/>
      <c r="CA104" s="15"/>
      <c r="CB104" s="15"/>
      <c r="CC104" s="15"/>
      <c r="CD104" s="15"/>
      <c r="CE104" s="15"/>
      <c r="CF104" s="15"/>
      <c r="CG104" s="15"/>
      <c r="CH104" s="15"/>
      <c r="CI104" s="15"/>
      <c r="CJ104" s="15"/>
      <c r="CK104" s="15"/>
      <c r="CL104" s="15"/>
      <c r="CM104" s="15"/>
      <c r="CN104" s="15"/>
      <c r="CO104" s="15"/>
      <c r="CP104" s="15"/>
      <c r="CQ104" s="15"/>
      <c r="CR104" s="15"/>
      <c r="CS104" s="15"/>
      <c r="CT104" s="15"/>
      <c r="CU104" s="15"/>
      <c r="CV104" s="15"/>
      <c r="CW104" s="15"/>
      <c r="CX104" s="15"/>
      <c r="CY104" s="15"/>
      <c r="CZ104" s="15"/>
      <c r="DA104" s="15"/>
      <c r="DB104" s="15"/>
      <c r="DC104" s="15"/>
      <c r="DD104" s="15"/>
      <c r="DE104" s="15"/>
      <c r="DF104" s="15"/>
      <c r="DG104" s="15"/>
      <c r="DH104" s="15"/>
      <c r="DI104" s="15"/>
      <c r="DJ104" s="15"/>
      <c r="DK104" s="15"/>
      <c r="DL104" s="15"/>
      <c r="DM104" s="15"/>
      <c r="DN104" s="15"/>
      <c r="DO104" s="15"/>
      <c r="DP104" s="15"/>
      <c r="DQ104" s="15"/>
      <c r="DR104" s="15"/>
      <c r="DS104" s="15"/>
      <c r="DT104" s="15"/>
      <c r="DU104" s="15"/>
      <c r="DV104" s="15"/>
      <c r="DW104" s="15"/>
      <c r="DX104" s="15"/>
      <c r="DY104" s="15"/>
      <c r="DZ104" s="15"/>
      <c r="EA104" s="15"/>
      <c r="EB104" s="15"/>
      <c r="EC104" s="15"/>
      <c r="ED104" s="15"/>
      <c r="EE104" s="15"/>
      <c r="EF104" s="15"/>
      <c r="EG104" s="15"/>
      <c r="EH104" s="15"/>
      <c r="EI104" s="15"/>
      <c r="EJ104" s="15"/>
      <c r="EK104" s="15"/>
      <c r="EL104" s="15"/>
      <c r="EM104" s="15"/>
      <c r="EN104" s="15"/>
      <c r="EO104" s="15"/>
      <c r="EP104" s="15"/>
      <c r="EQ104" s="15"/>
      <c r="ER104" s="15"/>
      <c r="ES104" s="15"/>
      <c r="ET104" s="15"/>
      <c r="EU104" s="15"/>
      <c r="EV104" s="15"/>
      <c r="EW104" s="15"/>
      <c r="EX104" s="15"/>
      <c r="EY104" s="15"/>
      <c r="EZ104" s="15"/>
      <c r="FA104" s="15"/>
      <c r="FB104" s="15"/>
      <c r="FC104" s="15"/>
      <c r="FD104" s="15"/>
      <c r="FE104" s="15"/>
      <c r="FF104" s="15"/>
      <c r="FG104" s="15"/>
      <c r="FH104" s="15"/>
      <c r="FI104" s="15"/>
      <c r="FJ104" s="15"/>
      <c r="FK104" s="15"/>
      <c r="FL104" s="15"/>
      <c r="FM104" s="15"/>
      <c r="FN104" s="15"/>
      <c r="FO104" s="15"/>
      <c r="FP104" s="15"/>
      <c r="FQ104" s="15"/>
      <c r="FR104" s="15"/>
      <c r="FS104" s="15"/>
      <c r="FT104" s="15"/>
      <c r="FU104" s="15"/>
      <c r="FV104" s="15"/>
      <c r="FW104" s="15"/>
      <c r="FX104" s="15"/>
      <c r="FY104" s="15"/>
      <c r="FZ104" s="15"/>
      <c r="GA104" s="15"/>
      <c r="GB104" s="15"/>
      <c r="GC104" s="15"/>
      <c r="GD104" s="15"/>
      <c r="GE104" s="15"/>
      <c r="GF104" s="15"/>
      <c r="GG104" s="15"/>
      <c r="GH104" s="15"/>
      <c r="GI104" s="15"/>
      <c r="GJ104" s="15"/>
      <c r="GK104" s="15"/>
      <c r="GL104" s="15"/>
      <c r="GM104" s="15"/>
      <c r="GN104" s="15"/>
      <c r="GO104" s="15"/>
      <c r="GP104" s="15"/>
      <c r="GQ104" s="15"/>
      <c r="GR104" s="15"/>
      <c r="GS104" s="15"/>
      <c r="GT104" s="15"/>
      <c r="GU104" s="15"/>
      <c r="GV104" s="15"/>
      <c r="GW104" s="15"/>
      <c r="GX104" s="15"/>
      <c r="GY104" s="15"/>
      <c r="GZ104" s="15"/>
      <c r="HA104" s="15"/>
      <c r="HB104" s="15"/>
      <c r="HC104" s="15"/>
      <c r="HD104" s="15"/>
      <c r="HE104" s="15"/>
      <c r="HF104" s="15"/>
      <c r="HG104" s="15"/>
      <c r="HH104" s="15"/>
      <c r="HI104" s="15"/>
      <c r="HJ104" s="15"/>
      <c r="HK104" s="15"/>
      <c r="HL104" s="15"/>
      <c r="HM104" s="15"/>
      <c r="HN104" s="15"/>
      <c r="HO104" s="15"/>
      <c r="HP104" s="15"/>
      <c r="HQ104" s="15"/>
      <c r="HR104" s="15"/>
      <c r="HS104" s="15"/>
      <c r="HT104" s="15"/>
      <c r="HU104" s="15"/>
      <c r="HV104" s="15"/>
    </row>
    <row r="105" spans="1:230" customFormat="1">
      <c r="A105" s="42"/>
      <c r="B105" s="45"/>
      <c r="C105" s="56"/>
      <c r="D105" s="56"/>
      <c r="E105" s="102"/>
      <c r="F105" s="102"/>
      <c r="G105" s="103"/>
      <c r="H105" s="103"/>
      <c r="I105" s="103"/>
      <c r="J105" s="103"/>
      <c r="K105" s="52"/>
      <c r="L105" s="52"/>
      <c r="M105" s="80"/>
      <c r="N105" s="80"/>
      <c r="O105" s="45"/>
      <c r="P105" s="45"/>
      <c r="Q105" s="45"/>
      <c r="R105" s="45"/>
      <c r="S105" s="45"/>
      <c r="T105" s="45"/>
      <c r="U105" s="45"/>
      <c r="V105" s="45"/>
      <c r="W105" s="45"/>
      <c r="X105" s="45"/>
      <c r="Y105" s="45"/>
      <c r="Z105" s="45"/>
      <c r="AA105" s="45"/>
      <c r="AB105" s="42"/>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c r="BI105" s="15"/>
      <c r="BJ105" s="15"/>
      <c r="BK105" s="15"/>
      <c r="BL105" s="15"/>
      <c r="BM105" s="15"/>
      <c r="BN105" s="15"/>
      <c r="BO105" s="15"/>
      <c r="BP105" s="15"/>
      <c r="BQ105" s="15"/>
      <c r="BR105" s="15"/>
      <c r="BS105" s="15"/>
      <c r="BT105" s="15"/>
      <c r="BU105" s="15"/>
      <c r="BV105" s="15"/>
      <c r="BW105" s="15"/>
      <c r="BX105" s="15"/>
      <c r="BY105" s="15"/>
      <c r="BZ105" s="15"/>
      <c r="CA105" s="15"/>
      <c r="CB105" s="15"/>
      <c r="CC105" s="15"/>
      <c r="CD105" s="15"/>
      <c r="CE105" s="15"/>
      <c r="CF105" s="15"/>
      <c r="CG105" s="15"/>
      <c r="CH105" s="15"/>
      <c r="CI105" s="15"/>
      <c r="CJ105" s="15"/>
      <c r="CK105" s="15"/>
      <c r="CL105" s="15"/>
      <c r="CM105" s="15"/>
      <c r="CN105" s="15"/>
      <c r="CO105" s="15"/>
      <c r="CP105" s="15"/>
      <c r="CQ105" s="15"/>
      <c r="CR105" s="15"/>
      <c r="CS105" s="15"/>
      <c r="CT105" s="15"/>
      <c r="CU105" s="15"/>
      <c r="CV105" s="15"/>
      <c r="CW105" s="15"/>
      <c r="CX105" s="15"/>
      <c r="CY105" s="15"/>
      <c r="CZ105" s="15"/>
      <c r="DA105" s="15"/>
      <c r="DB105" s="15"/>
      <c r="DC105" s="15"/>
      <c r="DD105" s="15"/>
      <c r="DE105" s="15"/>
      <c r="DF105" s="15"/>
      <c r="DG105" s="15"/>
      <c r="DH105" s="15"/>
      <c r="DI105" s="15"/>
      <c r="DJ105" s="15"/>
      <c r="DK105" s="15"/>
      <c r="DL105" s="15"/>
      <c r="DM105" s="15"/>
      <c r="DN105" s="15"/>
      <c r="DO105" s="15"/>
      <c r="DP105" s="15"/>
      <c r="DQ105" s="15"/>
      <c r="DR105" s="15"/>
      <c r="DS105" s="15"/>
      <c r="DT105" s="15"/>
      <c r="DU105" s="15"/>
      <c r="DV105" s="15"/>
      <c r="DW105" s="15"/>
      <c r="DX105" s="15"/>
      <c r="DY105" s="15"/>
      <c r="DZ105" s="15"/>
      <c r="EA105" s="15"/>
      <c r="EB105" s="15"/>
      <c r="EC105" s="15"/>
      <c r="ED105" s="15"/>
      <c r="EE105" s="15"/>
      <c r="EF105" s="15"/>
      <c r="EG105" s="15"/>
      <c r="EH105" s="15"/>
      <c r="EI105" s="15"/>
      <c r="EJ105" s="15"/>
      <c r="EK105" s="15"/>
      <c r="EL105" s="15"/>
      <c r="EM105" s="15"/>
      <c r="EN105" s="15"/>
      <c r="EO105" s="15"/>
      <c r="EP105" s="15"/>
      <c r="EQ105" s="15"/>
      <c r="ER105" s="15"/>
      <c r="ES105" s="15"/>
      <c r="ET105" s="15"/>
      <c r="EU105" s="15"/>
      <c r="EV105" s="15"/>
      <c r="EW105" s="15"/>
      <c r="EX105" s="15"/>
      <c r="EY105" s="15"/>
      <c r="EZ105" s="15"/>
      <c r="FA105" s="15"/>
      <c r="FB105" s="15"/>
      <c r="FC105" s="15"/>
      <c r="FD105" s="15"/>
      <c r="FE105" s="15"/>
      <c r="FF105" s="15"/>
      <c r="FG105" s="15"/>
      <c r="FH105" s="15"/>
      <c r="FI105" s="15"/>
      <c r="FJ105" s="15"/>
      <c r="FK105" s="15"/>
      <c r="FL105" s="15"/>
      <c r="FM105" s="15"/>
      <c r="FN105" s="15"/>
      <c r="FO105" s="15"/>
      <c r="FP105" s="15"/>
      <c r="FQ105" s="15"/>
      <c r="FR105" s="15"/>
      <c r="FS105" s="15"/>
      <c r="FT105" s="15"/>
      <c r="FU105" s="15"/>
      <c r="FV105" s="15"/>
      <c r="FW105" s="15"/>
      <c r="FX105" s="15"/>
      <c r="FY105" s="15"/>
      <c r="FZ105" s="15"/>
      <c r="GA105" s="15"/>
      <c r="GB105" s="15"/>
      <c r="GC105" s="15"/>
      <c r="GD105" s="15"/>
      <c r="GE105" s="15"/>
      <c r="GF105" s="15"/>
      <c r="GG105" s="15"/>
      <c r="GH105" s="15"/>
      <c r="GI105" s="15"/>
      <c r="GJ105" s="15"/>
      <c r="GK105" s="15"/>
      <c r="GL105" s="15"/>
      <c r="GM105" s="15"/>
      <c r="GN105" s="15"/>
      <c r="GO105" s="15"/>
      <c r="GP105" s="15"/>
      <c r="GQ105" s="15"/>
      <c r="GR105" s="15"/>
      <c r="GS105" s="15"/>
      <c r="GT105" s="15"/>
      <c r="GU105" s="15"/>
      <c r="GV105" s="15"/>
      <c r="GW105" s="15"/>
      <c r="GX105" s="15"/>
      <c r="GY105" s="15"/>
      <c r="GZ105" s="15"/>
      <c r="HA105" s="15"/>
      <c r="HB105" s="15"/>
      <c r="HC105" s="15"/>
      <c r="HD105" s="15"/>
      <c r="HE105" s="15"/>
      <c r="HF105" s="15"/>
      <c r="HG105" s="15"/>
      <c r="HH105" s="15"/>
      <c r="HI105" s="15"/>
      <c r="HJ105" s="15"/>
      <c r="HK105" s="15"/>
      <c r="HL105" s="15"/>
      <c r="HM105" s="15"/>
      <c r="HN105" s="15"/>
      <c r="HO105" s="15"/>
      <c r="HP105" s="15"/>
      <c r="HQ105" s="15"/>
      <c r="HR105" s="15"/>
      <c r="HS105" s="15"/>
      <c r="HT105" s="15"/>
      <c r="HU105" s="15"/>
      <c r="HV105" s="15"/>
    </row>
    <row r="106" spans="1:230" customFormat="1" ht="14.4" customHeight="1">
      <c r="A106" s="42"/>
      <c r="B106" s="45"/>
      <c r="C106" s="56"/>
      <c r="D106" s="56"/>
      <c r="E106" s="100"/>
      <c r="F106" s="45"/>
      <c r="G106" s="15"/>
      <c r="H106" s="15"/>
      <c r="I106" s="15"/>
      <c r="J106" s="17"/>
      <c r="K106" s="80"/>
      <c r="L106" s="80"/>
      <c r="M106" s="80"/>
      <c r="N106" s="80"/>
      <c r="O106" s="45"/>
      <c r="P106" s="45"/>
      <c r="Q106" s="45"/>
      <c r="R106" s="45"/>
      <c r="S106" s="45"/>
      <c r="T106" s="45"/>
      <c r="U106" s="45"/>
      <c r="V106" s="45"/>
      <c r="W106" s="45"/>
      <c r="X106" s="45"/>
      <c r="Y106" s="45"/>
      <c r="Z106" s="45"/>
      <c r="AA106" s="45"/>
      <c r="AB106" s="42"/>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c r="BI106" s="15"/>
      <c r="BJ106" s="15"/>
      <c r="BK106" s="15"/>
      <c r="BL106" s="15"/>
      <c r="BM106" s="15"/>
      <c r="BN106" s="15"/>
      <c r="BO106" s="15"/>
      <c r="BP106" s="15"/>
      <c r="BQ106" s="15"/>
      <c r="BR106" s="15"/>
      <c r="BS106" s="15"/>
      <c r="BT106" s="15"/>
      <c r="BU106" s="15"/>
      <c r="BV106" s="15"/>
      <c r="BW106" s="15"/>
      <c r="BX106" s="15"/>
      <c r="BY106" s="15"/>
      <c r="BZ106" s="15"/>
      <c r="CA106" s="15"/>
      <c r="CB106" s="15"/>
      <c r="CC106" s="15"/>
      <c r="CD106" s="15"/>
      <c r="CE106" s="15"/>
      <c r="CF106" s="15"/>
      <c r="CG106" s="15"/>
      <c r="CH106" s="15"/>
      <c r="CI106" s="15"/>
      <c r="CJ106" s="15"/>
      <c r="CK106" s="15"/>
      <c r="CL106" s="15"/>
      <c r="CM106" s="15"/>
      <c r="CN106" s="15"/>
      <c r="CO106" s="15"/>
      <c r="CP106" s="15"/>
      <c r="CQ106" s="15"/>
      <c r="CR106" s="15"/>
      <c r="CS106" s="15"/>
      <c r="CT106" s="15"/>
      <c r="CU106" s="15"/>
      <c r="CV106" s="15"/>
      <c r="CW106" s="15"/>
      <c r="CX106" s="15"/>
      <c r="CY106" s="15"/>
      <c r="CZ106" s="15"/>
      <c r="DA106" s="15"/>
      <c r="DB106" s="15"/>
      <c r="DC106" s="15"/>
      <c r="DD106" s="15"/>
      <c r="DE106" s="15"/>
      <c r="DF106" s="15"/>
      <c r="DG106" s="15"/>
      <c r="DH106" s="15"/>
      <c r="DI106" s="15"/>
      <c r="DJ106" s="15"/>
      <c r="DK106" s="15"/>
      <c r="DL106" s="15"/>
      <c r="DM106" s="15"/>
      <c r="DN106" s="15"/>
      <c r="DO106" s="15"/>
      <c r="DP106" s="15"/>
      <c r="DQ106" s="15"/>
      <c r="DR106" s="15"/>
      <c r="DS106" s="15"/>
      <c r="DT106" s="15"/>
      <c r="DU106" s="15"/>
      <c r="DV106" s="15"/>
      <c r="DW106" s="15"/>
      <c r="DX106" s="15"/>
      <c r="DY106" s="15"/>
      <c r="DZ106" s="15"/>
      <c r="EA106" s="15"/>
      <c r="EB106" s="15"/>
      <c r="EC106" s="15"/>
      <c r="ED106" s="15"/>
      <c r="EE106" s="15"/>
      <c r="EF106" s="15"/>
      <c r="EG106" s="15"/>
      <c r="EH106" s="15"/>
      <c r="EI106" s="15"/>
      <c r="EJ106" s="15"/>
      <c r="EK106" s="15"/>
      <c r="EL106" s="15"/>
      <c r="EM106" s="15"/>
      <c r="EN106" s="15"/>
      <c r="EO106" s="15"/>
      <c r="EP106" s="15"/>
      <c r="EQ106" s="15"/>
      <c r="ER106" s="15"/>
      <c r="ES106" s="15"/>
      <c r="ET106" s="15"/>
      <c r="EU106" s="15"/>
      <c r="EV106" s="15"/>
      <c r="EW106" s="15"/>
      <c r="EX106" s="15"/>
      <c r="EY106" s="15"/>
      <c r="EZ106" s="15"/>
      <c r="FA106" s="15"/>
      <c r="FB106" s="15"/>
      <c r="FC106" s="15"/>
      <c r="FD106" s="15"/>
      <c r="FE106" s="15"/>
      <c r="FF106" s="15"/>
      <c r="FG106" s="15"/>
      <c r="FH106" s="15"/>
      <c r="FI106" s="15"/>
      <c r="FJ106" s="15"/>
      <c r="FK106" s="15"/>
      <c r="FL106" s="15"/>
      <c r="FM106" s="15"/>
      <c r="FN106" s="15"/>
      <c r="FO106" s="15"/>
      <c r="FP106" s="15"/>
      <c r="FQ106" s="15"/>
      <c r="FR106" s="15"/>
      <c r="FS106" s="15"/>
      <c r="FT106" s="15"/>
      <c r="FU106" s="15"/>
      <c r="FV106" s="15"/>
      <c r="FW106" s="15"/>
      <c r="FX106" s="15"/>
      <c r="FY106" s="15"/>
      <c r="FZ106" s="15"/>
      <c r="GA106" s="15"/>
      <c r="GB106" s="15"/>
      <c r="GC106" s="15"/>
      <c r="GD106" s="15"/>
      <c r="GE106" s="15"/>
      <c r="GF106" s="15"/>
      <c r="GG106" s="15"/>
      <c r="GH106" s="15"/>
      <c r="GI106" s="15"/>
      <c r="GJ106" s="15"/>
      <c r="GK106" s="15"/>
      <c r="GL106" s="15"/>
      <c r="GM106" s="15"/>
      <c r="GN106" s="15"/>
      <c r="GO106" s="15"/>
      <c r="GP106" s="15"/>
      <c r="GQ106" s="15"/>
      <c r="GR106" s="15"/>
      <c r="GS106" s="15"/>
      <c r="GT106" s="15"/>
      <c r="GU106" s="15"/>
      <c r="GV106" s="15"/>
      <c r="GW106" s="15"/>
      <c r="GX106" s="15"/>
      <c r="GY106" s="15"/>
      <c r="GZ106" s="15"/>
      <c r="HA106" s="15"/>
      <c r="HB106" s="15"/>
      <c r="HC106" s="15"/>
      <c r="HD106" s="15"/>
      <c r="HE106" s="15"/>
      <c r="HF106" s="15"/>
      <c r="HG106" s="15"/>
      <c r="HH106" s="15"/>
      <c r="HI106" s="15"/>
      <c r="HJ106" s="15"/>
      <c r="HK106" s="15"/>
      <c r="HL106" s="15"/>
      <c r="HM106" s="15"/>
      <c r="HN106" s="15"/>
      <c r="HO106" s="15"/>
      <c r="HP106" s="15"/>
      <c r="HQ106" s="15"/>
      <c r="HR106" s="15"/>
      <c r="HS106" s="15"/>
      <c r="HT106" s="15"/>
      <c r="HU106" s="15"/>
      <c r="HV106" s="15"/>
    </row>
    <row r="107" spans="1:230" customFormat="1" ht="14.4" customHeight="1">
      <c r="A107" s="42"/>
      <c r="B107" s="45"/>
      <c r="C107" s="56"/>
      <c r="D107" s="56"/>
      <c r="E107" s="100"/>
      <c r="F107" s="80" t="s">
        <v>524</v>
      </c>
      <c r="G107" s="16"/>
      <c r="H107" s="292" t="s">
        <v>23</v>
      </c>
      <c r="I107" s="292"/>
      <c r="J107" s="292"/>
      <c r="K107" s="292"/>
      <c r="L107" s="80"/>
      <c r="M107" s="80"/>
      <c r="N107" s="80"/>
      <c r="O107" s="45"/>
      <c r="P107" s="45"/>
      <c r="Q107" s="45"/>
      <c r="R107" s="45"/>
      <c r="S107" s="45"/>
      <c r="T107" s="45"/>
      <c r="U107" s="45"/>
      <c r="V107" s="45"/>
      <c r="W107" s="45"/>
      <c r="X107" s="45"/>
      <c r="Y107" s="45"/>
      <c r="Z107" s="45"/>
      <c r="AA107" s="45"/>
      <c r="AB107" s="42"/>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c r="BI107" s="15"/>
      <c r="BJ107" s="15"/>
      <c r="BK107" s="15"/>
      <c r="BL107" s="15"/>
      <c r="BM107" s="15"/>
      <c r="BN107" s="15"/>
      <c r="BO107" s="15"/>
      <c r="BP107" s="15"/>
      <c r="BQ107" s="15"/>
      <c r="BR107" s="15"/>
      <c r="BS107" s="15"/>
      <c r="BT107" s="15"/>
      <c r="BU107" s="15"/>
      <c r="BV107" s="15"/>
      <c r="BW107" s="15"/>
      <c r="BX107" s="15"/>
      <c r="BY107" s="15"/>
      <c r="BZ107" s="15"/>
      <c r="CA107" s="15"/>
      <c r="CB107" s="15"/>
      <c r="CC107" s="15"/>
      <c r="CD107" s="15"/>
      <c r="CE107" s="15"/>
      <c r="CF107" s="15"/>
      <c r="CG107" s="15"/>
      <c r="CH107" s="15"/>
      <c r="CI107" s="15"/>
      <c r="CJ107" s="15"/>
      <c r="CK107" s="15"/>
      <c r="CL107" s="15"/>
      <c r="CM107" s="15"/>
      <c r="CN107" s="15"/>
      <c r="CO107" s="15"/>
      <c r="CP107" s="15"/>
      <c r="CQ107" s="15"/>
      <c r="CR107" s="15"/>
      <c r="CS107" s="15"/>
      <c r="CT107" s="15"/>
      <c r="CU107" s="15"/>
      <c r="CV107" s="15"/>
      <c r="CW107" s="15"/>
      <c r="CX107" s="15"/>
      <c r="CY107" s="15"/>
      <c r="CZ107" s="15"/>
      <c r="DA107" s="15"/>
      <c r="DB107" s="15"/>
      <c r="DC107" s="15"/>
      <c r="DD107" s="15"/>
      <c r="DE107" s="15"/>
      <c r="DF107" s="15"/>
      <c r="DG107" s="15"/>
      <c r="DH107" s="15"/>
      <c r="DI107" s="15"/>
      <c r="DJ107" s="15"/>
      <c r="DK107" s="15"/>
      <c r="DL107" s="15"/>
      <c r="DM107" s="15"/>
      <c r="DN107" s="15"/>
      <c r="DO107" s="15"/>
      <c r="DP107" s="15"/>
      <c r="DQ107" s="15"/>
      <c r="DR107" s="15"/>
      <c r="DS107" s="15"/>
      <c r="DT107" s="15"/>
      <c r="DU107" s="15"/>
      <c r="DV107" s="15"/>
      <c r="DW107" s="15"/>
      <c r="DX107" s="15"/>
      <c r="DY107" s="15"/>
      <c r="DZ107" s="15"/>
      <c r="EA107" s="15"/>
      <c r="EB107" s="15"/>
      <c r="EC107" s="15"/>
      <c r="ED107" s="15"/>
      <c r="EE107" s="15"/>
      <c r="EF107" s="15"/>
      <c r="EG107" s="15"/>
      <c r="EH107" s="15"/>
      <c r="EI107" s="15"/>
      <c r="EJ107" s="15"/>
      <c r="EK107" s="15"/>
      <c r="EL107" s="15"/>
      <c r="EM107" s="15"/>
      <c r="EN107" s="15"/>
      <c r="EO107" s="15"/>
      <c r="EP107" s="15"/>
      <c r="EQ107" s="15"/>
      <c r="ER107" s="15"/>
      <c r="ES107" s="15"/>
      <c r="ET107" s="15"/>
      <c r="EU107" s="15"/>
      <c r="EV107" s="15"/>
      <c r="EW107" s="15"/>
      <c r="EX107" s="15"/>
      <c r="EY107" s="15"/>
      <c r="EZ107" s="15"/>
      <c r="FA107" s="15"/>
      <c r="FB107" s="15"/>
      <c r="FC107" s="15"/>
      <c r="FD107" s="15"/>
      <c r="FE107" s="15"/>
      <c r="FF107" s="15"/>
      <c r="FG107" s="15"/>
      <c r="FH107" s="15"/>
      <c r="FI107" s="15"/>
      <c r="FJ107" s="15"/>
      <c r="FK107" s="15"/>
      <c r="FL107" s="15"/>
      <c r="FM107" s="15"/>
      <c r="FN107" s="15"/>
      <c r="FO107" s="15"/>
      <c r="FP107" s="15"/>
      <c r="FQ107" s="15"/>
      <c r="FR107" s="15"/>
      <c r="FS107" s="15"/>
      <c r="FT107" s="15"/>
      <c r="FU107" s="15"/>
      <c r="FV107" s="15"/>
      <c r="FW107" s="15"/>
      <c r="FX107" s="15"/>
      <c r="FY107" s="15"/>
      <c r="FZ107" s="15"/>
      <c r="GA107" s="15"/>
      <c r="GB107" s="15"/>
      <c r="GC107" s="15"/>
      <c r="GD107" s="15"/>
      <c r="GE107" s="15"/>
      <c r="GF107" s="15"/>
      <c r="GG107" s="15"/>
      <c r="GH107" s="15"/>
      <c r="GI107" s="15"/>
      <c r="GJ107" s="15"/>
      <c r="GK107" s="15"/>
      <c r="GL107" s="15"/>
      <c r="GM107" s="15"/>
      <c r="GN107" s="15"/>
      <c r="GO107" s="15"/>
      <c r="GP107" s="15"/>
      <c r="GQ107" s="15"/>
      <c r="GR107" s="15"/>
      <c r="GS107" s="15"/>
      <c r="GT107" s="15"/>
      <c r="GU107" s="15"/>
      <c r="GV107" s="15"/>
      <c r="GW107" s="15"/>
      <c r="GX107" s="15"/>
      <c r="GY107" s="15"/>
      <c r="GZ107" s="15"/>
      <c r="HA107" s="15"/>
      <c r="HB107" s="15"/>
      <c r="HC107" s="15"/>
      <c r="HD107" s="15"/>
      <c r="HE107" s="15"/>
      <c r="HF107" s="15"/>
      <c r="HG107" s="15"/>
      <c r="HH107" s="15"/>
      <c r="HI107" s="15"/>
      <c r="HJ107" s="15"/>
      <c r="HK107" s="15"/>
      <c r="HL107" s="15"/>
      <c r="HM107" s="15"/>
      <c r="HN107" s="15"/>
      <c r="HO107" s="15"/>
      <c r="HP107" s="15"/>
      <c r="HQ107" s="15"/>
      <c r="HR107" s="15"/>
      <c r="HS107" s="15"/>
      <c r="HT107" s="15"/>
      <c r="HU107" s="15"/>
      <c r="HV107" s="15"/>
    </row>
    <row r="108" spans="1:230" customFormat="1">
      <c r="A108" s="42"/>
      <c r="B108" s="45"/>
      <c r="C108" s="56"/>
      <c r="D108" s="56"/>
      <c r="E108" s="132"/>
      <c r="F108" s="52"/>
      <c r="G108" s="133"/>
      <c r="H108" s="103"/>
      <c r="I108" s="134"/>
      <c r="J108" s="103"/>
      <c r="K108" s="52"/>
      <c r="L108" s="52"/>
      <c r="M108" s="131"/>
      <c r="N108" s="80"/>
      <c r="O108" s="45"/>
      <c r="P108" s="45"/>
      <c r="Q108" s="45"/>
      <c r="R108" s="45"/>
      <c r="S108" s="45"/>
      <c r="T108" s="45"/>
      <c r="U108" s="45"/>
      <c r="V108" s="45"/>
      <c r="W108" s="45"/>
      <c r="X108" s="45"/>
      <c r="Y108" s="45"/>
      <c r="Z108" s="45"/>
      <c r="AA108" s="45"/>
      <c r="AB108" s="42"/>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c r="BI108" s="15"/>
      <c r="BJ108" s="15"/>
      <c r="BK108" s="15"/>
      <c r="BL108" s="15"/>
      <c r="BM108" s="15"/>
      <c r="BN108" s="15"/>
      <c r="BO108" s="15"/>
      <c r="BP108" s="15"/>
      <c r="BQ108" s="15"/>
      <c r="BR108" s="15"/>
      <c r="BS108" s="15"/>
      <c r="BT108" s="15"/>
      <c r="BU108" s="15"/>
      <c r="BV108" s="15"/>
      <c r="BW108" s="15"/>
      <c r="BX108" s="15"/>
      <c r="BY108" s="15"/>
      <c r="BZ108" s="15"/>
      <c r="CA108" s="15"/>
      <c r="CB108" s="15"/>
      <c r="CC108" s="15"/>
      <c r="CD108" s="15"/>
      <c r="CE108" s="15"/>
      <c r="CF108" s="15"/>
      <c r="CG108" s="15"/>
      <c r="CH108" s="15"/>
      <c r="CI108" s="15"/>
      <c r="CJ108" s="15"/>
      <c r="CK108" s="15"/>
      <c r="CL108" s="15"/>
      <c r="CM108" s="15"/>
      <c r="CN108" s="15"/>
      <c r="CO108" s="15"/>
      <c r="CP108" s="15"/>
      <c r="CQ108" s="15"/>
      <c r="CR108" s="15"/>
      <c r="CS108" s="15"/>
      <c r="CT108" s="15"/>
      <c r="CU108" s="15"/>
      <c r="CV108" s="15"/>
      <c r="CW108" s="15"/>
      <c r="CX108" s="15"/>
      <c r="CY108" s="15"/>
      <c r="CZ108" s="15"/>
      <c r="DA108" s="15"/>
      <c r="DB108" s="15"/>
      <c r="DC108" s="15"/>
      <c r="DD108" s="15"/>
      <c r="DE108" s="15"/>
      <c r="DF108" s="15"/>
      <c r="DG108" s="15"/>
      <c r="DH108" s="15"/>
      <c r="DI108" s="15"/>
      <c r="DJ108" s="15"/>
      <c r="DK108" s="15"/>
      <c r="DL108" s="15"/>
      <c r="DM108" s="15"/>
      <c r="DN108" s="15"/>
      <c r="DO108" s="15"/>
      <c r="DP108" s="15"/>
      <c r="DQ108" s="15"/>
      <c r="DR108" s="15"/>
      <c r="DS108" s="15"/>
      <c r="DT108" s="15"/>
      <c r="DU108" s="15"/>
      <c r="DV108" s="15"/>
      <c r="DW108" s="15"/>
      <c r="DX108" s="15"/>
      <c r="DY108" s="15"/>
      <c r="DZ108" s="15"/>
      <c r="EA108" s="15"/>
      <c r="EB108" s="15"/>
      <c r="EC108" s="15"/>
      <c r="ED108" s="15"/>
      <c r="EE108" s="15"/>
      <c r="EF108" s="15"/>
      <c r="EG108" s="15"/>
      <c r="EH108" s="15"/>
      <c r="EI108" s="15"/>
      <c r="EJ108" s="15"/>
      <c r="EK108" s="15"/>
      <c r="EL108" s="15"/>
      <c r="EM108" s="15"/>
      <c r="EN108" s="15"/>
      <c r="EO108" s="15"/>
      <c r="EP108" s="15"/>
      <c r="EQ108" s="15"/>
      <c r="ER108" s="15"/>
      <c r="ES108" s="15"/>
      <c r="ET108" s="15"/>
      <c r="EU108" s="15"/>
      <c r="EV108" s="15"/>
      <c r="EW108" s="15"/>
      <c r="EX108" s="15"/>
      <c r="EY108" s="15"/>
      <c r="EZ108" s="15"/>
      <c r="FA108" s="15"/>
      <c r="FB108" s="15"/>
      <c r="FC108" s="15"/>
      <c r="FD108" s="15"/>
      <c r="FE108" s="15"/>
      <c r="FF108" s="15"/>
      <c r="FG108" s="15"/>
      <c r="FH108" s="15"/>
      <c r="FI108" s="15"/>
      <c r="FJ108" s="15"/>
      <c r="FK108" s="15"/>
      <c r="FL108" s="15"/>
      <c r="FM108" s="15"/>
      <c r="FN108" s="15"/>
      <c r="FO108" s="15"/>
      <c r="FP108" s="15"/>
      <c r="FQ108" s="15"/>
      <c r="FR108" s="15"/>
      <c r="FS108" s="15"/>
      <c r="FT108" s="15"/>
      <c r="FU108" s="15"/>
      <c r="FV108" s="15"/>
      <c r="FW108" s="15"/>
      <c r="FX108" s="15"/>
      <c r="FY108" s="15"/>
      <c r="FZ108" s="15"/>
      <c r="GA108" s="15"/>
      <c r="GB108" s="15"/>
      <c r="GC108" s="15"/>
      <c r="GD108" s="15"/>
      <c r="GE108" s="15"/>
      <c r="GF108" s="15"/>
      <c r="GG108" s="15"/>
      <c r="GH108" s="15"/>
      <c r="GI108" s="15"/>
      <c r="GJ108" s="15"/>
      <c r="GK108" s="15"/>
      <c r="GL108" s="15"/>
      <c r="GM108" s="15"/>
      <c r="GN108" s="15"/>
      <c r="GO108" s="15"/>
      <c r="GP108" s="15"/>
      <c r="GQ108" s="15"/>
      <c r="GR108" s="15"/>
      <c r="GS108" s="15"/>
      <c r="GT108" s="15"/>
      <c r="GU108" s="15"/>
      <c r="GV108" s="15"/>
      <c r="GW108" s="15"/>
      <c r="GX108" s="15"/>
      <c r="GY108" s="15"/>
      <c r="GZ108" s="15"/>
      <c r="HA108" s="15"/>
      <c r="HB108" s="15"/>
      <c r="HC108" s="15"/>
      <c r="HD108" s="15"/>
      <c r="HE108" s="15"/>
      <c r="HF108" s="15"/>
      <c r="HG108" s="15"/>
      <c r="HH108" s="15"/>
      <c r="HI108" s="15"/>
      <c r="HJ108" s="15"/>
      <c r="HK108" s="15"/>
      <c r="HL108" s="15"/>
      <c r="HM108" s="15"/>
      <c r="HN108" s="15"/>
      <c r="HO108" s="15"/>
      <c r="HP108" s="15"/>
      <c r="HQ108" s="15"/>
      <c r="HR108" s="15"/>
      <c r="HS108" s="15"/>
      <c r="HT108" s="15"/>
      <c r="HU108" s="15"/>
      <c r="HV108" s="15"/>
    </row>
    <row r="109" spans="1:230" customFormat="1">
      <c r="A109" s="42"/>
      <c r="B109" s="45"/>
      <c r="C109" s="56"/>
      <c r="D109" s="56"/>
      <c r="E109" s="100"/>
      <c r="F109" s="15"/>
      <c r="G109" s="15"/>
      <c r="H109" s="15"/>
      <c r="I109" s="15"/>
      <c r="J109" s="15"/>
      <c r="K109" s="15"/>
      <c r="L109" s="15"/>
      <c r="M109" s="80"/>
      <c r="N109" s="80"/>
      <c r="O109" s="45"/>
      <c r="P109" s="45"/>
      <c r="Q109" s="45"/>
      <c r="R109" s="45"/>
      <c r="S109" s="45"/>
      <c r="T109" s="45"/>
      <c r="U109" s="45"/>
      <c r="V109" s="45"/>
      <c r="W109" s="45"/>
      <c r="X109" s="45"/>
      <c r="Y109" s="45"/>
      <c r="Z109" s="45"/>
      <c r="AA109" s="45"/>
      <c r="AB109" s="42"/>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c r="BI109" s="15"/>
      <c r="BJ109" s="15"/>
      <c r="BK109" s="15"/>
      <c r="BL109" s="15"/>
      <c r="BM109" s="15"/>
      <c r="BN109" s="15"/>
      <c r="BO109" s="15"/>
      <c r="BP109" s="15"/>
      <c r="BQ109" s="15"/>
      <c r="BR109" s="15"/>
      <c r="BS109" s="15"/>
      <c r="BT109" s="15"/>
      <c r="BU109" s="15"/>
      <c r="BV109" s="15"/>
      <c r="BW109" s="15"/>
      <c r="BX109" s="15"/>
      <c r="BY109" s="15"/>
      <c r="BZ109" s="15"/>
      <c r="CA109" s="15"/>
      <c r="CB109" s="15"/>
      <c r="CC109" s="15"/>
      <c r="CD109" s="15"/>
      <c r="CE109" s="15"/>
      <c r="CF109" s="15"/>
      <c r="CG109" s="15"/>
      <c r="CH109" s="15"/>
      <c r="CI109" s="15"/>
      <c r="CJ109" s="15"/>
      <c r="CK109" s="15"/>
      <c r="CL109" s="15"/>
      <c r="CM109" s="15"/>
      <c r="CN109" s="15"/>
      <c r="CO109" s="15"/>
      <c r="CP109" s="15"/>
      <c r="CQ109" s="15"/>
      <c r="CR109" s="15"/>
      <c r="CS109" s="15"/>
      <c r="CT109" s="15"/>
      <c r="CU109" s="15"/>
      <c r="CV109" s="15"/>
      <c r="CW109" s="15"/>
      <c r="CX109" s="15"/>
      <c r="CY109" s="15"/>
      <c r="CZ109" s="15"/>
      <c r="DA109" s="15"/>
      <c r="DB109" s="15"/>
      <c r="DC109" s="15"/>
      <c r="DD109" s="15"/>
      <c r="DE109" s="15"/>
      <c r="DF109" s="15"/>
      <c r="DG109" s="15"/>
      <c r="DH109" s="15"/>
      <c r="DI109" s="15"/>
      <c r="DJ109" s="15"/>
      <c r="DK109" s="15"/>
      <c r="DL109" s="15"/>
      <c r="DM109" s="15"/>
      <c r="DN109" s="15"/>
      <c r="DO109" s="15"/>
      <c r="DP109" s="15"/>
      <c r="DQ109" s="15"/>
      <c r="DR109" s="15"/>
      <c r="DS109" s="15"/>
      <c r="DT109" s="15"/>
      <c r="DU109" s="15"/>
      <c r="DV109" s="15"/>
      <c r="DW109" s="15"/>
      <c r="DX109" s="15"/>
      <c r="DY109" s="15"/>
      <c r="DZ109" s="15"/>
      <c r="EA109" s="15"/>
      <c r="EB109" s="15"/>
      <c r="EC109" s="15"/>
      <c r="ED109" s="15"/>
      <c r="EE109" s="15"/>
      <c r="EF109" s="15"/>
      <c r="EG109" s="15"/>
      <c r="EH109" s="15"/>
      <c r="EI109" s="15"/>
      <c r="EJ109" s="15"/>
      <c r="EK109" s="15"/>
      <c r="EL109" s="15"/>
      <c r="EM109" s="15"/>
      <c r="EN109" s="15"/>
      <c r="EO109" s="15"/>
      <c r="EP109" s="15"/>
      <c r="EQ109" s="15"/>
      <c r="ER109" s="15"/>
      <c r="ES109" s="15"/>
      <c r="ET109" s="15"/>
      <c r="EU109" s="15"/>
      <c r="EV109" s="15"/>
      <c r="EW109" s="15"/>
      <c r="EX109" s="15"/>
      <c r="EY109" s="15"/>
      <c r="EZ109" s="15"/>
      <c r="FA109" s="15"/>
      <c r="FB109" s="15"/>
      <c r="FC109" s="15"/>
      <c r="FD109" s="15"/>
      <c r="FE109" s="15"/>
      <c r="FF109" s="15"/>
      <c r="FG109" s="15"/>
      <c r="FH109" s="15"/>
      <c r="FI109" s="15"/>
      <c r="FJ109" s="15"/>
      <c r="FK109" s="15"/>
      <c r="FL109" s="15"/>
      <c r="FM109" s="15"/>
      <c r="FN109" s="15"/>
      <c r="FO109" s="15"/>
      <c r="FP109" s="15"/>
      <c r="FQ109" s="15"/>
      <c r="FR109" s="15"/>
      <c r="FS109" s="15"/>
      <c r="FT109" s="15"/>
      <c r="FU109" s="15"/>
      <c r="FV109" s="15"/>
      <c r="FW109" s="15"/>
      <c r="FX109" s="15"/>
      <c r="FY109" s="15"/>
      <c r="FZ109" s="15"/>
      <c r="GA109" s="15"/>
      <c r="GB109" s="15"/>
      <c r="GC109" s="15"/>
      <c r="GD109" s="15"/>
      <c r="GE109" s="15"/>
      <c r="GF109" s="15"/>
      <c r="GG109" s="15"/>
      <c r="GH109" s="15"/>
      <c r="GI109" s="15"/>
      <c r="GJ109" s="15"/>
      <c r="GK109" s="15"/>
      <c r="GL109" s="15"/>
      <c r="GM109" s="15"/>
      <c r="GN109" s="15"/>
      <c r="GO109" s="15"/>
      <c r="GP109" s="15"/>
      <c r="GQ109" s="15"/>
      <c r="GR109" s="15"/>
      <c r="GS109" s="15"/>
      <c r="GT109" s="15"/>
      <c r="GU109" s="15"/>
      <c r="GV109" s="15"/>
      <c r="GW109" s="15"/>
      <c r="GX109" s="15"/>
      <c r="GY109" s="15"/>
      <c r="GZ109" s="15"/>
      <c r="HA109" s="15"/>
      <c r="HB109" s="15"/>
      <c r="HC109" s="15"/>
      <c r="HD109" s="15"/>
      <c r="HE109" s="15"/>
      <c r="HF109" s="15"/>
      <c r="HG109" s="15"/>
      <c r="HH109" s="15"/>
      <c r="HI109" s="15"/>
      <c r="HJ109" s="15"/>
      <c r="HK109" s="15"/>
      <c r="HL109" s="15"/>
      <c r="HM109" s="15"/>
      <c r="HN109" s="15"/>
      <c r="HO109" s="15"/>
      <c r="HP109" s="15"/>
      <c r="HQ109" s="15"/>
      <c r="HR109" s="15"/>
      <c r="HS109" s="15"/>
      <c r="HT109" s="15"/>
      <c r="HU109" s="15"/>
      <c r="HV109" s="15"/>
    </row>
    <row r="110" spans="1:230" customFormat="1">
      <c r="A110" s="42"/>
      <c r="B110" s="45"/>
      <c r="C110" s="56"/>
      <c r="D110" s="56"/>
      <c r="E110" s="45"/>
      <c r="F110" s="80" t="s">
        <v>519</v>
      </c>
      <c r="G110" s="16"/>
      <c r="H110" s="292" t="s">
        <v>454</v>
      </c>
      <c r="I110" s="292"/>
      <c r="J110" s="292"/>
      <c r="K110" s="292"/>
      <c r="L110" s="83"/>
      <c r="M110" s="80"/>
      <c r="N110" s="80"/>
      <c r="O110" s="45"/>
      <c r="P110" s="45"/>
      <c r="Q110" s="45"/>
      <c r="R110" s="45"/>
      <c r="S110" s="45"/>
      <c r="T110" s="45"/>
      <c r="U110" s="45"/>
      <c r="V110" s="45"/>
      <c r="W110" s="45"/>
      <c r="X110" s="45"/>
      <c r="Y110" s="45"/>
      <c r="Z110" s="45"/>
      <c r="AA110" s="45"/>
      <c r="AB110" s="42"/>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c r="BI110" s="15"/>
      <c r="BJ110" s="15"/>
      <c r="BK110" s="15"/>
      <c r="BL110" s="15"/>
      <c r="BM110" s="15"/>
      <c r="BN110" s="15"/>
      <c r="BO110" s="15"/>
      <c r="BP110" s="15"/>
      <c r="BQ110" s="15"/>
      <c r="BR110" s="15"/>
      <c r="BS110" s="15"/>
      <c r="BT110" s="15"/>
      <c r="BU110" s="15"/>
      <c r="BV110" s="15"/>
      <c r="BW110" s="15"/>
      <c r="BX110" s="15"/>
      <c r="BY110" s="15"/>
      <c r="BZ110" s="15"/>
      <c r="CA110" s="15"/>
      <c r="CB110" s="15"/>
      <c r="CC110" s="15"/>
      <c r="CD110" s="15"/>
      <c r="CE110" s="15"/>
      <c r="CF110" s="15"/>
      <c r="CG110" s="15"/>
      <c r="CH110" s="15"/>
      <c r="CI110" s="15"/>
      <c r="CJ110" s="15"/>
      <c r="CK110" s="15"/>
      <c r="CL110" s="15"/>
      <c r="CM110" s="15"/>
      <c r="CN110" s="15"/>
      <c r="CO110" s="15"/>
      <c r="CP110" s="15"/>
      <c r="CQ110" s="15"/>
      <c r="CR110" s="15"/>
      <c r="CS110" s="15"/>
      <c r="CT110" s="15"/>
      <c r="CU110" s="15"/>
      <c r="CV110" s="15"/>
      <c r="CW110" s="15"/>
      <c r="CX110" s="15"/>
      <c r="CY110" s="15"/>
      <c r="CZ110" s="15"/>
      <c r="DA110" s="15"/>
      <c r="DB110" s="15"/>
      <c r="DC110" s="15"/>
      <c r="DD110" s="15"/>
      <c r="DE110" s="15"/>
      <c r="DF110" s="15"/>
      <c r="DG110" s="15"/>
      <c r="DH110" s="15"/>
      <c r="DI110" s="15"/>
      <c r="DJ110" s="15"/>
      <c r="DK110" s="15"/>
      <c r="DL110" s="15"/>
      <c r="DM110" s="15"/>
      <c r="DN110" s="15"/>
      <c r="DO110" s="15"/>
      <c r="DP110" s="15"/>
      <c r="DQ110" s="15"/>
      <c r="DR110" s="15"/>
      <c r="DS110" s="15"/>
      <c r="DT110" s="15"/>
      <c r="DU110" s="15"/>
      <c r="DV110" s="15"/>
      <c r="DW110" s="15"/>
      <c r="DX110" s="15"/>
      <c r="DY110" s="15"/>
      <c r="DZ110" s="15"/>
      <c r="EA110" s="15"/>
      <c r="EB110" s="15"/>
      <c r="EC110" s="15"/>
      <c r="ED110" s="15"/>
      <c r="EE110" s="15"/>
      <c r="EF110" s="15"/>
      <c r="EG110" s="15"/>
      <c r="EH110" s="15"/>
      <c r="EI110" s="15"/>
      <c r="EJ110" s="15"/>
      <c r="EK110" s="15"/>
      <c r="EL110" s="15"/>
      <c r="EM110" s="15"/>
      <c r="EN110" s="15"/>
      <c r="EO110" s="15"/>
      <c r="EP110" s="15"/>
      <c r="EQ110" s="15"/>
      <c r="ER110" s="15"/>
      <c r="ES110" s="15"/>
      <c r="ET110" s="15"/>
      <c r="EU110" s="15"/>
      <c r="EV110" s="15"/>
      <c r="EW110" s="15"/>
      <c r="EX110" s="15"/>
      <c r="EY110" s="15"/>
      <c r="EZ110" s="15"/>
      <c r="FA110" s="15"/>
      <c r="FB110" s="15"/>
      <c r="FC110" s="15"/>
      <c r="FD110" s="15"/>
      <c r="FE110" s="15"/>
      <c r="FF110" s="15"/>
      <c r="FG110" s="15"/>
      <c r="FH110" s="15"/>
      <c r="FI110" s="15"/>
      <c r="FJ110" s="15"/>
      <c r="FK110" s="15"/>
      <c r="FL110" s="15"/>
      <c r="FM110" s="15"/>
      <c r="FN110" s="15"/>
      <c r="FO110" s="15"/>
      <c r="FP110" s="15"/>
      <c r="FQ110" s="15"/>
      <c r="FR110" s="15"/>
      <c r="FS110" s="15"/>
      <c r="FT110" s="15"/>
      <c r="FU110" s="15"/>
      <c r="FV110" s="15"/>
      <c r="FW110" s="15"/>
      <c r="FX110" s="15"/>
      <c r="FY110" s="15"/>
      <c r="FZ110" s="15"/>
      <c r="GA110" s="15"/>
      <c r="GB110" s="15"/>
      <c r="GC110" s="15"/>
      <c r="GD110" s="15"/>
      <c r="GE110" s="15"/>
      <c r="GF110" s="15"/>
      <c r="GG110" s="15"/>
      <c r="GH110" s="15"/>
      <c r="GI110" s="15"/>
      <c r="GJ110" s="15"/>
      <c r="GK110" s="15"/>
      <c r="GL110" s="15"/>
      <c r="GM110" s="15"/>
      <c r="GN110" s="15"/>
      <c r="GO110" s="15"/>
      <c r="GP110" s="15"/>
      <c r="GQ110" s="15"/>
      <c r="GR110" s="15"/>
      <c r="GS110" s="15"/>
      <c r="GT110" s="15"/>
      <c r="GU110" s="15"/>
      <c r="GV110" s="15"/>
      <c r="GW110" s="15"/>
      <c r="GX110" s="15"/>
      <c r="GY110" s="15"/>
      <c r="GZ110" s="15"/>
      <c r="HA110" s="15"/>
      <c r="HB110" s="15"/>
      <c r="HC110" s="15"/>
      <c r="HD110" s="15"/>
      <c r="HE110" s="15"/>
      <c r="HF110" s="15"/>
      <c r="HG110" s="15"/>
      <c r="HH110" s="15"/>
      <c r="HI110" s="15"/>
      <c r="HJ110" s="15"/>
      <c r="HK110" s="15"/>
      <c r="HL110" s="15"/>
      <c r="HM110" s="15"/>
      <c r="HN110" s="15"/>
      <c r="HO110" s="15"/>
      <c r="HP110" s="15"/>
      <c r="HQ110" s="15"/>
      <c r="HR110" s="15"/>
      <c r="HS110" s="15"/>
      <c r="HT110" s="15"/>
      <c r="HU110" s="15"/>
      <c r="HV110" s="15"/>
    </row>
    <row r="111" spans="1:230">
      <c r="A111" s="42"/>
      <c r="B111" s="15"/>
      <c r="C111" s="20"/>
      <c r="D111" s="20"/>
      <c r="E111" s="20"/>
      <c r="F111" s="15"/>
      <c r="G111" s="20"/>
      <c r="H111" s="20"/>
      <c r="I111" s="20"/>
      <c r="J111" s="20"/>
      <c r="K111" s="20"/>
      <c r="L111" s="20"/>
      <c r="M111" s="20"/>
      <c r="N111" s="20"/>
      <c r="O111" s="20"/>
      <c r="P111" s="20"/>
      <c r="Q111" s="20"/>
      <c r="R111" s="20"/>
      <c r="S111" s="20"/>
      <c r="T111" s="20"/>
      <c r="U111" s="20"/>
      <c r="V111" s="20"/>
      <c r="AB111" s="42"/>
    </row>
    <row r="112" spans="1:230" s="23" customFormat="1" ht="15" customHeight="1">
      <c r="A112" s="42"/>
      <c r="B112" s="17"/>
      <c r="C112" s="22"/>
      <c r="D112" s="22"/>
      <c r="E112" s="22"/>
      <c r="F112" s="80"/>
      <c r="G112" s="16"/>
      <c r="H112" s="104" t="s">
        <v>3</v>
      </c>
      <c r="I112" s="15"/>
      <c r="J112" s="285">
        <v>0</v>
      </c>
      <c r="K112" s="285"/>
      <c r="L112" s="117" t="s">
        <v>7</v>
      </c>
      <c r="M112" s="22"/>
      <c r="N112" s="22"/>
      <c r="O112" s="22"/>
      <c r="P112" s="22"/>
      <c r="Q112" s="22"/>
      <c r="R112" s="22"/>
      <c r="S112" s="22"/>
      <c r="T112" s="22"/>
      <c r="U112" s="22"/>
      <c r="V112" s="22"/>
      <c r="W112" s="22"/>
      <c r="X112" s="22"/>
      <c r="Y112" s="22"/>
      <c r="Z112" s="22"/>
      <c r="AA112" s="22"/>
      <c r="AB112" s="42"/>
      <c r="AC112" s="17"/>
      <c r="AD112" s="17"/>
      <c r="AE112" s="17"/>
      <c r="AF112" s="17"/>
      <c r="AG112" s="17"/>
      <c r="AH112" s="17"/>
      <c r="AI112" s="17"/>
      <c r="AJ112" s="17"/>
      <c r="AK112" s="17"/>
      <c r="AL112" s="17"/>
      <c r="AM112" s="17"/>
      <c r="AN112" s="17"/>
      <c r="AO112" s="17"/>
      <c r="AP112" s="17"/>
      <c r="AQ112" s="17"/>
      <c r="AR112" s="17"/>
      <c r="AS112" s="17"/>
      <c r="AT112" s="17"/>
      <c r="AU112" s="17"/>
      <c r="AV112" s="17"/>
      <c r="AW112" s="17"/>
      <c r="AX112" s="17"/>
      <c r="AY112" s="17"/>
      <c r="AZ112" s="17"/>
      <c r="BA112" s="17"/>
      <c r="BB112" s="17"/>
      <c r="BC112" s="17"/>
      <c r="BD112" s="17"/>
      <c r="BE112" s="17"/>
      <c r="BF112" s="17"/>
      <c r="BG112" s="17"/>
      <c r="BH112" s="17"/>
      <c r="BI112" s="17"/>
      <c r="BJ112" s="17"/>
      <c r="BK112" s="17"/>
      <c r="BL112" s="17"/>
      <c r="BM112" s="17"/>
      <c r="BN112" s="17"/>
      <c r="BO112" s="17"/>
      <c r="BP112" s="17"/>
      <c r="BQ112" s="17"/>
      <c r="BR112" s="17"/>
      <c r="BS112" s="17"/>
      <c r="BT112" s="17"/>
      <c r="BU112" s="17"/>
      <c r="BV112" s="17"/>
      <c r="BW112" s="17"/>
      <c r="BX112" s="17"/>
      <c r="BY112" s="17"/>
      <c r="BZ112" s="17"/>
      <c r="CA112" s="17"/>
      <c r="CB112" s="17"/>
      <c r="CC112" s="17"/>
      <c r="CD112" s="17"/>
      <c r="CE112" s="17"/>
      <c r="CF112" s="17"/>
      <c r="CG112" s="17"/>
      <c r="CH112" s="17"/>
      <c r="CI112" s="17"/>
      <c r="CJ112" s="17"/>
      <c r="CK112" s="17"/>
      <c r="CL112" s="17"/>
      <c r="CM112" s="17"/>
      <c r="CN112" s="17"/>
      <c r="CO112" s="17"/>
      <c r="CP112" s="17"/>
      <c r="CQ112" s="17"/>
      <c r="CR112" s="17"/>
      <c r="CS112" s="17"/>
      <c r="CT112" s="17"/>
      <c r="CU112" s="17"/>
      <c r="CV112" s="17"/>
      <c r="CW112" s="17"/>
      <c r="CX112" s="17"/>
      <c r="CY112" s="17"/>
      <c r="CZ112" s="17"/>
      <c r="DA112" s="17"/>
      <c r="DB112" s="17"/>
      <c r="DC112" s="17"/>
      <c r="DD112" s="17"/>
      <c r="DE112" s="17"/>
      <c r="DF112" s="17"/>
      <c r="DG112" s="17"/>
      <c r="DH112" s="17"/>
      <c r="DI112" s="17"/>
      <c r="DJ112" s="17"/>
      <c r="DK112" s="17"/>
      <c r="DL112" s="17"/>
      <c r="DM112" s="17"/>
      <c r="DN112" s="17"/>
      <c r="DO112" s="17"/>
      <c r="DP112" s="17"/>
      <c r="DQ112" s="17"/>
      <c r="DR112" s="17"/>
      <c r="DS112" s="17"/>
      <c r="DT112" s="17"/>
      <c r="DU112" s="17"/>
      <c r="DV112" s="17"/>
      <c r="DW112" s="17"/>
      <c r="DX112" s="17"/>
      <c r="DY112" s="17"/>
      <c r="DZ112" s="17"/>
      <c r="EA112" s="17"/>
      <c r="EB112" s="17"/>
      <c r="EC112" s="17"/>
      <c r="ED112" s="17"/>
      <c r="EE112" s="17"/>
      <c r="EF112" s="17"/>
      <c r="EG112" s="17"/>
      <c r="EH112" s="17"/>
      <c r="EI112" s="17"/>
      <c r="EJ112" s="17"/>
      <c r="EK112" s="17"/>
      <c r="EL112" s="17"/>
      <c r="EM112" s="17"/>
      <c r="EN112" s="17"/>
      <c r="EO112" s="17"/>
      <c r="EP112" s="17"/>
      <c r="EQ112" s="17"/>
      <c r="ER112" s="17"/>
      <c r="ES112" s="17"/>
      <c r="ET112" s="17"/>
      <c r="EU112" s="17"/>
      <c r="EV112" s="17"/>
      <c r="EW112" s="17"/>
      <c r="EX112" s="17"/>
      <c r="EY112" s="17"/>
      <c r="EZ112" s="17"/>
      <c r="FA112" s="17"/>
      <c r="FB112" s="17"/>
      <c r="FC112" s="17"/>
      <c r="FD112" s="17"/>
      <c r="FE112" s="17"/>
      <c r="FF112" s="17"/>
      <c r="FG112" s="17"/>
      <c r="FH112" s="17"/>
      <c r="FI112" s="17"/>
      <c r="FJ112" s="17"/>
      <c r="FK112" s="17"/>
      <c r="FL112" s="17"/>
      <c r="FM112" s="17"/>
      <c r="FN112" s="17"/>
      <c r="FO112" s="17"/>
      <c r="FP112" s="17"/>
      <c r="FQ112" s="17"/>
      <c r="FR112" s="17"/>
      <c r="FS112" s="17"/>
      <c r="FT112" s="17"/>
      <c r="FU112" s="17"/>
      <c r="FV112" s="17"/>
      <c r="FW112" s="17"/>
      <c r="FX112" s="17"/>
      <c r="FY112" s="17"/>
      <c r="FZ112" s="17"/>
      <c r="GA112" s="17"/>
      <c r="GB112" s="17"/>
      <c r="GC112" s="17"/>
      <c r="GD112" s="17"/>
      <c r="GE112" s="17"/>
      <c r="GF112" s="17"/>
      <c r="GG112" s="17"/>
      <c r="GH112" s="17"/>
      <c r="GI112" s="17"/>
      <c r="GJ112" s="17"/>
      <c r="GK112" s="17"/>
      <c r="GL112" s="17"/>
      <c r="GM112" s="17"/>
      <c r="GN112" s="17"/>
      <c r="GO112" s="17"/>
      <c r="GP112" s="17"/>
      <c r="GQ112" s="17"/>
      <c r="GR112" s="17"/>
      <c r="GS112" s="17"/>
      <c r="GT112" s="17"/>
      <c r="GU112" s="17"/>
      <c r="GV112" s="17"/>
      <c r="GW112" s="17"/>
      <c r="GX112" s="17"/>
      <c r="GY112" s="17"/>
      <c r="GZ112" s="17"/>
      <c r="HA112" s="17"/>
      <c r="HB112" s="17"/>
      <c r="HC112" s="17"/>
      <c r="HD112" s="17"/>
      <c r="HE112" s="17"/>
      <c r="HF112" s="17"/>
      <c r="HG112" s="17"/>
      <c r="HH112" s="17"/>
      <c r="HI112" s="17"/>
      <c r="HJ112" s="17"/>
      <c r="HK112" s="17"/>
      <c r="HL112" s="17"/>
      <c r="HM112" s="17"/>
      <c r="HN112" s="17"/>
      <c r="HO112" s="17"/>
      <c r="HP112" s="17"/>
      <c r="HQ112" s="17"/>
      <c r="HR112" s="17"/>
      <c r="HS112" s="17"/>
      <c r="HT112" s="17"/>
      <c r="HU112" s="17"/>
      <c r="HV112" s="17"/>
    </row>
    <row r="113" spans="1:230" s="23" customFormat="1" ht="15" customHeight="1">
      <c r="A113" s="42"/>
      <c r="B113" s="17"/>
      <c r="C113" s="22"/>
      <c r="D113" s="22"/>
      <c r="E113" s="22"/>
      <c r="F113" s="80"/>
      <c r="G113" s="16"/>
      <c r="H113" s="104"/>
      <c r="I113" s="15"/>
      <c r="J113" s="106"/>
      <c r="K113" s="106"/>
      <c r="L113" s="117"/>
      <c r="M113" s="22"/>
      <c r="N113" s="22"/>
      <c r="O113" s="22"/>
      <c r="P113" s="22"/>
      <c r="Q113" s="22"/>
      <c r="R113" s="22"/>
      <c r="S113" s="22"/>
      <c r="T113" s="22"/>
      <c r="U113" s="22"/>
      <c r="V113" s="22"/>
      <c r="W113" s="22"/>
      <c r="X113" s="22"/>
      <c r="Y113" s="22"/>
      <c r="Z113" s="22"/>
      <c r="AA113" s="22"/>
      <c r="AB113" s="42"/>
      <c r="AC113" s="17"/>
      <c r="AD113" s="17"/>
      <c r="AE113" s="17"/>
      <c r="AF113" s="17"/>
      <c r="AG113" s="17"/>
      <c r="AH113" s="17"/>
      <c r="AI113" s="17"/>
      <c r="AJ113" s="17"/>
      <c r="AK113" s="17"/>
      <c r="AL113" s="17"/>
      <c r="AM113" s="17"/>
      <c r="AN113" s="17"/>
      <c r="AO113" s="17"/>
      <c r="AP113" s="17"/>
      <c r="AQ113" s="17"/>
      <c r="AR113" s="17"/>
      <c r="AS113" s="17"/>
      <c r="AT113" s="17"/>
      <c r="AU113" s="17"/>
      <c r="AV113" s="17"/>
      <c r="AW113" s="17"/>
      <c r="AX113" s="17"/>
      <c r="AY113" s="17"/>
      <c r="AZ113" s="17"/>
      <c r="BA113" s="17"/>
      <c r="BB113" s="17"/>
      <c r="BC113" s="17"/>
      <c r="BD113" s="17"/>
      <c r="BE113" s="17"/>
      <c r="BF113" s="17"/>
      <c r="BG113" s="17"/>
      <c r="BH113" s="17"/>
      <c r="BI113" s="17"/>
      <c r="BJ113" s="17"/>
      <c r="BK113" s="17"/>
      <c r="BL113" s="17"/>
      <c r="BM113" s="17"/>
      <c r="BN113" s="17"/>
      <c r="BO113" s="17"/>
      <c r="BP113" s="17"/>
      <c r="BQ113" s="17"/>
      <c r="BR113" s="17"/>
      <c r="BS113" s="17"/>
      <c r="BT113" s="17"/>
      <c r="BU113" s="17"/>
      <c r="BV113" s="17"/>
      <c r="BW113" s="17"/>
      <c r="BX113" s="17"/>
      <c r="BY113" s="17"/>
      <c r="BZ113" s="17"/>
      <c r="CA113" s="17"/>
      <c r="CB113" s="17"/>
      <c r="CC113" s="17"/>
      <c r="CD113" s="17"/>
      <c r="CE113" s="17"/>
      <c r="CF113" s="17"/>
      <c r="CG113" s="17"/>
      <c r="CH113" s="17"/>
      <c r="CI113" s="17"/>
      <c r="CJ113" s="17"/>
      <c r="CK113" s="17"/>
      <c r="CL113" s="17"/>
      <c r="CM113" s="17"/>
      <c r="CN113" s="17"/>
      <c r="CO113" s="17"/>
      <c r="CP113" s="17"/>
      <c r="CQ113" s="17"/>
      <c r="CR113" s="17"/>
      <c r="CS113" s="17"/>
      <c r="CT113" s="17"/>
      <c r="CU113" s="17"/>
      <c r="CV113" s="17"/>
      <c r="CW113" s="17"/>
      <c r="CX113" s="17"/>
      <c r="CY113" s="17"/>
      <c r="CZ113" s="17"/>
      <c r="DA113" s="17"/>
      <c r="DB113" s="17"/>
      <c r="DC113" s="17"/>
      <c r="DD113" s="17"/>
      <c r="DE113" s="17"/>
      <c r="DF113" s="17"/>
      <c r="DG113" s="17"/>
      <c r="DH113" s="17"/>
      <c r="DI113" s="17"/>
      <c r="DJ113" s="17"/>
      <c r="DK113" s="17"/>
      <c r="DL113" s="17"/>
      <c r="DM113" s="17"/>
      <c r="DN113" s="17"/>
      <c r="DO113" s="17"/>
      <c r="DP113" s="17"/>
      <c r="DQ113" s="17"/>
      <c r="DR113" s="17"/>
      <c r="DS113" s="17"/>
      <c r="DT113" s="17"/>
      <c r="DU113" s="17"/>
      <c r="DV113" s="17"/>
      <c r="DW113" s="17"/>
      <c r="DX113" s="17"/>
      <c r="DY113" s="17"/>
      <c r="DZ113" s="17"/>
      <c r="EA113" s="17"/>
      <c r="EB113" s="17"/>
      <c r="EC113" s="17"/>
      <c r="ED113" s="17"/>
      <c r="EE113" s="17"/>
      <c r="EF113" s="17"/>
      <c r="EG113" s="17"/>
      <c r="EH113" s="17"/>
      <c r="EI113" s="17"/>
      <c r="EJ113" s="17"/>
      <c r="EK113" s="17"/>
      <c r="EL113" s="17"/>
      <c r="EM113" s="17"/>
      <c r="EN113" s="17"/>
      <c r="EO113" s="17"/>
      <c r="EP113" s="17"/>
      <c r="EQ113" s="17"/>
      <c r="ER113" s="17"/>
      <c r="ES113" s="17"/>
      <c r="ET113" s="17"/>
      <c r="EU113" s="17"/>
      <c r="EV113" s="17"/>
      <c r="EW113" s="17"/>
      <c r="EX113" s="17"/>
      <c r="EY113" s="17"/>
      <c r="EZ113" s="17"/>
      <c r="FA113" s="17"/>
      <c r="FB113" s="17"/>
      <c r="FC113" s="17"/>
      <c r="FD113" s="17"/>
      <c r="FE113" s="17"/>
      <c r="FF113" s="17"/>
      <c r="FG113" s="17"/>
      <c r="FH113" s="17"/>
      <c r="FI113" s="17"/>
      <c r="FJ113" s="17"/>
      <c r="FK113" s="17"/>
      <c r="FL113" s="17"/>
      <c r="FM113" s="17"/>
      <c r="FN113" s="17"/>
      <c r="FO113" s="17"/>
      <c r="FP113" s="17"/>
      <c r="FQ113" s="17"/>
      <c r="FR113" s="17"/>
      <c r="FS113" s="17"/>
      <c r="FT113" s="17"/>
      <c r="FU113" s="17"/>
      <c r="FV113" s="17"/>
      <c r="FW113" s="17"/>
      <c r="FX113" s="17"/>
      <c r="FY113" s="17"/>
      <c r="FZ113" s="17"/>
      <c r="GA113" s="17"/>
      <c r="GB113" s="17"/>
      <c r="GC113" s="17"/>
      <c r="GD113" s="17"/>
      <c r="GE113" s="17"/>
      <c r="GF113" s="17"/>
      <c r="GG113" s="17"/>
      <c r="GH113" s="17"/>
      <c r="GI113" s="17"/>
      <c r="GJ113" s="17"/>
      <c r="GK113" s="17"/>
      <c r="GL113" s="17"/>
      <c r="GM113" s="17"/>
      <c r="GN113" s="17"/>
      <c r="GO113" s="17"/>
      <c r="GP113" s="17"/>
      <c r="GQ113" s="17"/>
      <c r="GR113" s="17"/>
      <c r="GS113" s="17"/>
      <c r="GT113" s="17"/>
      <c r="GU113" s="17"/>
      <c r="GV113" s="17"/>
      <c r="GW113" s="17"/>
      <c r="GX113" s="17"/>
      <c r="GY113" s="17"/>
      <c r="GZ113" s="17"/>
      <c r="HA113" s="17"/>
      <c r="HB113" s="17"/>
      <c r="HC113" s="17"/>
      <c r="HD113" s="17"/>
      <c r="HE113" s="17"/>
      <c r="HF113" s="17"/>
      <c r="HG113" s="17"/>
      <c r="HH113" s="17"/>
      <c r="HI113" s="17"/>
      <c r="HJ113" s="17"/>
      <c r="HK113" s="17"/>
      <c r="HL113" s="17"/>
      <c r="HM113" s="17"/>
      <c r="HN113" s="17"/>
      <c r="HO113" s="17"/>
      <c r="HP113" s="17"/>
      <c r="HQ113" s="17"/>
      <c r="HR113" s="17"/>
      <c r="HS113" s="17"/>
      <c r="HT113" s="17"/>
      <c r="HU113" s="17"/>
      <c r="HV113" s="17"/>
    </row>
    <row r="114" spans="1:230" s="23" customFormat="1" ht="15" customHeight="1">
      <c r="A114" s="42"/>
      <c r="B114" s="17"/>
      <c r="C114" s="22"/>
      <c r="D114" s="22"/>
      <c r="E114" s="22"/>
      <c r="F114" s="80"/>
      <c r="G114" s="16"/>
      <c r="H114" s="104" t="s">
        <v>5</v>
      </c>
      <c r="I114" s="15"/>
      <c r="J114" s="285">
        <v>0</v>
      </c>
      <c r="K114" s="285"/>
      <c r="L114" s="117" t="s">
        <v>7</v>
      </c>
      <c r="M114" s="22"/>
      <c r="N114" s="22"/>
      <c r="O114" s="22"/>
      <c r="P114" s="22"/>
      <c r="Q114" s="22"/>
      <c r="R114" s="22"/>
      <c r="S114" s="22"/>
      <c r="T114" s="22"/>
      <c r="U114" s="22"/>
      <c r="V114" s="22"/>
      <c r="W114" s="22"/>
      <c r="X114" s="22"/>
      <c r="Y114" s="22"/>
      <c r="Z114" s="22"/>
      <c r="AA114" s="22"/>
      <c r="AB114" s="42"/>
      <c r="AC114" s="17"/>
      <c r="AD114" s="17"/>
      <c r="AE114" s="17"/>
      <c r="AF114" s="17"/>
      <c r="AG114" s="17"/>
      <c r="AH114" s="17"/>
      <c r="AI114" s="17"/>
      <c r="AJ114" s="17"/>
      <c r="AK114" s="17"/>
      <c r="AL114" s="17"/>
      <c r="AM114" s="17"/>
      <c r="AN114" s="17"/>
      <c r="AO114" s="17"/>
      <c r="AP114" s="17"/>
      <c r="AQ114" s="17"/>
      <c r="AR114" s="17"/>
      <c r="AS114" s="17"/>
      <c r="AT114" s="17"/>
      <c r="AU114" s="17"/>
      <c r="AV114" s="17"/>
      <c r="AW114" s="17"/>
      <c r="AX114" s="17"/>
      <c r="AY114" s="17"/>
      <c r="AZ114" s="17"/>
      <c r="BA114" s="17"/>
      <c r="BB114" s="17"/>
      <c r="BC114" s="17"/>
      <c r="BD114" s="17"/>
      <c r="BE114" s="17"/>
      <c r="BF114" s="17"/>
      <c r="BG114" s="17"/>
      <c r="BH114" s="17"/>
      <c r="BI114" s="17"/>
      <c r="BJ114" s="17"/>
      <c r="BK114" s="17"/>
      <c r="BL114" s="17"/>
      <c r="BM114" s="17"/>
      <c r="BN114" s="17"/>
      <c r="BO114" s="17"/>
      <c r="BP114" s="17"/>
      <c r="BQ114" s="17"/>
      <c r="BR114" s="17"/>
      <c r="BS114" s="17"/>
      <c r="BT114" s="17"/>
      <c r="BU114" s="17"/>
      <c r="BV114" s="17"/>
      <c r="BW114" s="17"/>
      <c r="BX114" s="17"/>
      <c r="BY114" s="17"/>
      <c r="BZ114" s="17"/>
      <c r="CA114" s="17"/>
      <c r="CB114" s="17"/>
      <c r="CC114" s="17"/>
      <c r="CD114" s="17"/>
      <c r="CE114" s="17"/>
      <c r="CF114" s="17"/>
      <c r="CG114" s="17"/>
      <c r="CH114" s="17"/>
      <c r="CI114" s="17"/>
      <c r="CJ114" s="17"/>
      <c r="CK114" s="17"/>
      <c r="CL114" s="17"/>
      <c r="CM114" s="17"/>
      <c r="CN114" s="17"/>
      <c r="CO114" s="17"/>
      <c r="CP114" s="17"/>
      <c r="CQ114" s="17"/>
      <c r="CR114" s="17"/>
      <c r="CS114" s="17"/>
      <c r="CT114" s="17"/>
      <c r="CU114" s="17"/>
      <c r="CV114" s="17"/>
      <c r="CW114" s="17"/>
      <c r="CX114" s="17"/>
      <c r="CY114" s="17"/>
      <c r="CZ114" s="17"/>
      <c r="DA114" s="17"/>
      <c r="DB114" s="17"/>
      <c r="DC114" s="17"/>
      <c r="DD114" s="17"/>
      <c r="DE114" s="17"/>
      <c r="DF114" s="17"/>
      <c r="DG114" s="17"/>
      <c r="DH114" s="17"/>
      <c r="DI114" s="17"/>
      <c r="DJ114" s="17"/>
      <c r="DK114" s="17"/>
      <c r="DL114" s="17"/>
      <c r="DM114" s="17"/>
      <c r="DN114" s="17"/>
      <c r="DO114" s="17"/>
      <c r="DP114" s="17"/>
      <c r="DQ114" s="17"/>
      <c r="DR114" s="17"/>
      <c r="DS114" s="17"/>
      <c r="DT114" s="17"/>
      <c r="DU114" s="17"/>
      <c r="DV114" s="17"/>
      <c r="DW114" s="17"/>
      <c r="DX114" s="17"/>
      <c r="DY114" s="17"/>
      <c r="DZ114" s="17"/>
      <c r="EA114" s="17"/>
      <c r="EB114" s="17"/>
      <c r="EC114" s="17"/>
      <c r="ED114" s="17"/>
      <c r="EE114" s="17"/>
      <c r="EF114" s="17"/>
      <c r="EG114" s="17"/>
      <c r="EH114" s="17"/>
      <c r="EI114" s="17"/>
      <c r="EJ114" s="17"/>
      <c r="EK114" s="17"/>
      <c r="EL114" s="17"/>
      <c r="EM114" s="17"/>
      <c r="EN114" s="17"/>
      <c r="EO114" s="17"/>
      <c r="EP114" s="17"/>
      <c r="EQ114" s="17"/>
      <c r="ER114" s="17"/>
      <c r="ES114" s="17"/>
      <c r="ET114" s="17"/>
      <c r="EU114" s="17"/>
      <c r="EV114" s="17"/>
      <c r="EW114" s="17"/>
      <c r="EX114" s="17"/>
      <c r="EY114" s="17"/>
      <c r="EZ114" s="17"/>
      <c r="FA114" s="17"/>
      <c r="FB114" s="17"/>
      <c r="FC114" s="17"/>
      <c r="FD114" s="17"/>
      <c r="FE114" s="17"/>
      <c r="FF114" s="17"/>
      <c r="FG114" s="17"/>
      <c r="FH114" s="17"/>
      <c r="FI114" s="17"/>
      <c r="FJ114" s="17"/>
      <c r="FK114" s="17"/>
      <c r="FL114" s="17"/>
      <c r="FM114" s="17"/>
      <c r="FN114" s="17"/>
      <c r="FO114" s="17"/>
      <c r="FP114" s="17"/>
      <c r="FQ114" s="17"/>
      <c r="FR114" s="17"/>
      <c r="FS114" s="17"/>
      <c r="FT114" s="17"/>
      <c r="FU114" s="17"/>
      <c r="FV114" s="17"/>
      <c r="FW114" s="17"/>
      <c r="FX114" s="17"/>
      <c r="FY114" s="17"/>
      <c r="FZ114" s="17"/>
      <c r="GA114" s="17"/>
      <c r="GB114" s="17"/>
      <c r="GC114" s="17"/>
      <c r="GD114" s="17"/>
      <c r="GE114" s="17"/>
      <c r="GF114" s="17"/>
      <c r="GG114" s="17"/>
      <c r="GH114" s="17"/>
      <c r="GI114" s="17"/>
      <c r="GJ114" s="17"/>
      <c r="GK114" s="17"/>
      <c r="GL114" s="17"/>
      <c r="GM114" s="17"/>
      <c r="GN114" s="17"/>
      <c r="GO114" s="17"/>
      <c r="GP114" s="17"/>
      <c r="GQ114" s="17"/>
      <c r="GR114" s="17"/>
      <c r="GS114" s="17"/>
      <c r="GT114" s="17"/>
      <c r="GU114" s="17"/>
      <c r="GV114" s="17"/>
      <c r="GW114" s="17"/>
      <c r="GX114" s="17"/>
      <c r="GY114" s="17"/>
      <c r="GZ114" s="17"/>
      <c r="HA114" s="17"/>
      <c r="HB114" s="17"/>
      <c r="HC114" s="17"/>
      <c r="HD114" s="17"/>
      <c r="HE114" s="17"/>
      <c r="HF114" s="17"/>
      <c r="HG114" s="17"/>
      <c r="HH114" s="17"/>
      <c r="HI114" s="17"/>
      <c r="HJ114" s="17"/>
      <c r="HK114" s="17"/>
      <c r="HL114" s="17"/>
      <c r="HM114" s="17"/>
      <c r="HN114" s="17"/>
      <c r="HO114" s="17"/>
      <c r="HP114" s="17"/>
      <c r="HQ114" s="17"/>
      <c r="HR114" s="17"/>
      <c r="HS114" s="17"/>
      <c r="HT114" s="17"/>
      <c r="HU114" s="17"/>
      <c r="HV114" s="17"/>
    </row>
    <row r="115" spans="1:230" s="23" customFormat="1" ht="15" customHeight="1">
      <c r="A115" s="42"/>
      <c r="B115" s="17"/>
      <c r="C115" s="22"/>
      <c r="D115" s="22"/>
      <c r="E115" s="22"/>
      <c r="F115" s="80"/>
      <c r="G115" s="16"/>
      <c r="H115" s="104"/>
      <c r="I115" s="15"/>
      <c r="J115" s="106"/>
      <c r="K115" s="106"/>
      <c r="L115" s="117"/>
      <c r="M115" s="22"/>
      <c r="N115" s="22"/>
      <c r="O115" s="22"/>
      <c r="P115" s="22"/>
      <c r="Q115" s="140" t="str">
        <f>M27&amp;" [m]"</f>
        <v>4,95 [m]</v>
      </c>
      <c r="R115" s="135"/>
      <c r="S115" s="135"/>
      <c r="T115" s="135"/>
      <c r="U115" s="135"/>
      <c r="V115" s="135"/>
      <c r="W115" s="95" t="str">
        <f>M24&amp;" [m]"</f>
        <v>3,35 [m]</v>
      </c>
      <c r="X115" s="135"/>
      <c r="Y115" s="22"/>
      <c r="Z115" s="22"/>
      <c r="AA115" s="22"/>
      <c r="AB115" s="42"/>
      <c r="AC115" s="17"/>
      <c r="AD115" s="17"/>
      <c r="AE115" s="17"/>
      <c r="AF115" s="17"/>
      <c r="AG115" s="17"/>
      <c r="AH115" s="17"/>
      <c r="AI115" s="17"/>
      <c r="AJ115" s="17"/>
      <c r="AK115" s="17"/>
      <c r="AL115" s="17"/>
      <c r="AM115" s="17"/>
      <c r="AN115" s="17"/>
      <c r="AO115" s="17"/>
      <c r="AP115" s="17"/>
      <c r="AQ115" s="17"/>
      <c r="AR115" s="17"/>
      <c r="AS115" s="17"/>
      <c r="AT115" s="17"/>
      <c r="AU115" s="17"/>
      <c r="AV115" s="17"/>
      <c r="AW115" s="17"/>
      <c r="AX115" s="17"/>
      <c r="AY115" s="17"/>
      <c r="AZ115" s="17"/>
      <c r="BA115" s="17"/>
      <c r="BB115" s="17"/>
      <c r="BC115" s="17"/>
      <c r="BD115" s="17"/>
      <c r="BE115" s="17"/>
      <c r="BF115" s="17"/>
      <c r="BG115" s="17"/>
      <c r="BH115" s="17"/>
      <c r="BI115" s="17"/>
      <c r="BJ115" s="17"/>
      <c r="BK115" s="17"/>
      <c r="BL115" s="17"/>
      <c r="BM115" s="17"/>
      <c r="BN115" s="17"/>
      <c r="BO115" s="17"/>
      <c r="BP115" s="17"/>
      <c r="BQ115" s="17"/>
      <c r="BR115" s="17"/>
      <c r="BS115" s="17"/>
      <c r="BT115" s="17"/>
      <c r="BU115" s="17"/>
      <c r="BV115" s="17"/>
      <c r="BW115" s="17"/>
      <c r="BX115" s="17"/>
      <c r="BY115" s="17"/>
      <c r="BZ115" s="17"/>
      <c r="CA115" s="17"/>
      <c r="CB115" s="17"/>
      <c r="CC115" s="17"/>
      <c r="CD115" s="17"/>
      <c r="CE115" s="17"/>
      <c r="CF115" s="17"/>
      <c r="CG115" s="17"/>
      <c r="CH115" s="17"/>
      <c r="CI115" s="17"/>
      <c r="CJ115" s="17"/>
      <c r="CK115" s="17"/>
      <c r="CL115" s="17"/>
      <c r="CM115" s="17"/>
      <c r="CN115" s="17"/>
      <c r="CO115" s="17"/>
      <c r="CP115" s="17"/>
      <c r="CQ115" s="17"/>
      <c r="CR115" s="17"/>
      <c r="CS115" s="17"/>
      <c r="CT115" s="17"/>
      <c r="CU115" s="17"/>
      <c r="CV115" s="17"/>
      <c r="CW115" s="17"/>
      <c r="CX115" s="17"/>
      <c r="CY115" s="17"/>
      <c r="CZ115" s="17"/>
      <c r="DA115" s="17"/>
      <c r="DB115" s="17"/>
      <c r="DC115" s="17"/>
      <c r="DD115" s="17"/>
      <c r="DE115" s="17"/>
      <c r="DF115" s="17"/>
      <c r="DG115" s="17"/>
      <c r="DH115" s="17"/>
      <c r="DI115" s="17"/>
      <c r="DJ115" s="17"/>
      <c r="DK115" s="17"/>
      <c r="DL115" s="17"/>
      <c r="DM115" s="17"/>
      <c r="DN115" s="17"/>
      <c r="DO115" s="17"/>
      <c r="DP115" s="17"/>
      <c r="DQ115" s="17"/>
      <c r="DR115" s="17"/>
      <c r="DS115" s="17"/>
      <c r="DT115" s="17"/>
      <c r="DU115" s="17"/>
      <c r="DV115" s="17"/>
      <c r="DW115" s="17"/>
      <c r="DX115" s="17"/>
      <c r="DY115" s="17"/>
      <c r="DZ115" s="17"/>
      <c r="EA115" s="17"/>
      <c r="EB115" s="17"/>
      <c r="EC115" s="17"/>
      <c r="ED115" s="17"/>
      <c r="EE115" s="17"/>
      <c r="EF115" s="17"/>
      <c r="EG115" s="17"/>
      <c r="EH115" s="17"/>
      <c r="EI115" s="17"/>
      <c r="EJ115" s="17"/>
      <c r="EK115" s="17"/>
      <c r="EL115" s="17"/>
      <c r="EM115" s="17"/>
      <c r="EN115" s="17"/>
      <c r="EO115" s="17"/>
      <c r="EP115" s="17"/>
      <c r="EQ115" s="17"/>
      <c r="ER115" s="17"/>
      <c r="ES115" s="17"/>
      <c r="ET115" s="17"/>
      <c r="EU115" s="17"/>
      <c r="EV115" s="17"/>
      <c r="EW115" s="17"/>
      <c r="EX115" s="17"/>
      <c r="EY115" s="17"/>
      <c r="EZ115" s="17"/>
      <c r="FA115" s="17"/>
      <c r="FB115" s="17"/>
      <c r="FC115" s="17"/>
      <c r="FD115" s="17"/>
      <c r="FE115" s="17"/>
      <c r="FF115" s="17"/>
      <c r="FG115" s="17"/>
      <c r="FH115" s="17"/>
      <c r="FI115" s="17"/>
      <c r="FJ115" s="17"/>
      <c r="FK115" s="17"/>
      <c r="FL115" s="17"/>
      <c r="FM115" s="17"/>
      <c r="FN115" s="17"/>
      <c r="FO115" s="17"/>
      <c r="FP115" s="17"/>
      <c r="FQ115" s="17"/>
      <c r="FR115" s="17"/>
      <c r="FS115" s="17"/>
      <c r="FT115" s="17"/>
      <c r="FU115" s="17"/>
      <c r="FV115" s="17"/>
      <c r="FW115" s="17"/>
      <c r="FX115" s="17"/>
      <c r="FY115" s="17"/>
      <c r="FZ115" s="17"/>
      <c r="GA115" s="17"/>
      <c r="GB115" s="17"/>
      <c r="GC115" s="17"/>
      <c r="GD115" s="17"/>
      <c r="GE115" s="17"/>
      <c r="GF115" s="17"/>
      <c r="GG115" s="17"/>
      <c r="GH115" s="17"/>
      <c r="GI115" s="17"/>
      <c r="GJ115" s="17"/>
      <c r="GK115" s="17"/>
      <c r="GL115" s="17"/>
      <c r="GM115" s="17"/>
      <c r="GN115" s="17"/>
      <c r="GO115" s="17"/>
      <c r="GP115" s="17"/>
      <c r="GQ115" s="17"/>
      <c r="GR115" s="17"/>
      <c r="GS115" s="17"/>
      <c r="GT115" s="17"/>
      <c r="GU115" s="17"/>
      <c r="GV115" s="17"/>
      <c r="GW115" s="17"/>
      <c r="GX115" s="17"/>
      <c r="GY115" s="17"/>
      <c r="GZ115" s="17"/>
      <c r="HA115" s="17"/>
      <c r="HB115" s="17"/>
      <c r="HC115" s="17"/>
      <c r="HD115" s="17"/>
      <c r="HE115" s="17"/>
      <c r="HF115" s="17"/>
      <c r="HG115" s="17"/>
      <c r="HH115" s="17"/>
      <c r="HI115" s="17"/>
      <c r="HJ115" s="17"/>
      <c r="HK115" s="17"/>
      <c r="HL115" s="17"/>
      <c r="HM115" s="17"/>
      <c r="HN115" s="17"/>
      <c r="HO115" s="17"/>
      <c r="HP115" s="17"/>
      <c r="HQ115" s="17"/>
      <c r="HR115" s="17"/>
      <c r="HS115" s="17"/>
      <c r="HT115" s="17"/>
      <c r="HU115" s="17"/>
      <c r="HV115" s="17"/>
    </row>
    <row r="116" spans="1:230" s="23" customFormat="1" ht="15" customHeight="1">
      <c r="A116" s="42"/>
      <c r="B116" s="17"/>
      <c r="C116" s="22"/>
      <c r="D116" s="22"/>
      <c r="E116" s="75"/>
      <c r="F116" s="80" t="s">
        <v>447</v>
      </c>
      <c r="G116" s="15"/>
      <c r="H116" s="292" t="s">
        <v>454</v>
      </c>
      <c r="I116" s="292"/>
      <c r="J116" s="292"/>
      <c r="K116" s="292"/>
      <c r="L116" s="80"/>
      <c r="M116" s="22"/>
      <c r="N116" s="22"/>
      <c r="O116" s="22"/>
      <c r="P116" s="22"/>
      <c r="Q116" s="22"/>
      <c r="R116" s="22"/>
      <c r="S116" s="22"/>
      <c r="T116" s="22"/>
      <c r="U116" s="22"/>
      <c r="V116" s="22"/>
      <c r="W116" s="22"/>
      <c r="X116" s="22"/>
      <c r="Y116" s="22"/>
      <c r="Z116" s="22"/>
      <c r="AA116" s="22"/>
      <c r="AB116" s="42"/>
      <c r="AC116" s="17"/>
      <c r="AD116" s="17"/>
      <c r="AE116" s="17"/>
      <c r="AF116" s="17"/>
      <c r="AG116" s="17"/>
      <c r="AH116" s="17"/>
      <c r="AI116" s="17"/>
      <c r="AJ116" s="17"/>
      <c r="AK116" s="17"/>
      <c r="AL116" s="17"/>
      <c r="AM116" s="17"/>
      <c r="AN116" s="17"/>
      <c r="AO116" s="17"/>
      <c r="AP116" s="17"/>
      <c r="AQ116" s="17"/>
      <c r="AR116" s="17"/>
      <c r="AS116" s="17"/>
      <c r="AT116" s="17"/>
      <c r="AU116" s="17"/>
      <c r="AV116" s="17"/>
      <c r="AW116" s="17"/>
      <c r="AX116" s="17"/>
      <c r="AY116" s="17"/>
      <c r="AZ116" s="17"/>
      <c r="BA116" s="17"/>
      <c r="BB116" s="17"/>
      <c r="BC116" s="17"/>
      <c r="BD116" s="17"/>
      <c r="BE116" s="17"/>
      <c r="BF116" s="17"/>
      <c r="BG116" s="17"/>
      <c r="BH116" s="17"/>
      <c r="BI116" s="17"/>
      <c r="BJ116" s="17"/>
      <c r="BK116" s="17"/>
      <c r="BL116" s="17"/>
      <c r="BM116" s="17"/>
      <c r="BN116" s="17"/>
      <c r="BO116" s="17"/>
      <c r="BP116" s="17"/>
      <c r="BQ116" s="17"/>
      <c r="BR116" s="17"/>
      <c r="BS116" s="17"/>
      <c r="BT116" s="17"/>
      <c r="BU116" s="17"/>
      <c r="BV116" s="17"/>
      <c r="BW116" s="17"/>
      <c r="BX116" s="17"/>
      <c r="BY116" s="17"/>
      <c r="BZ116" s="17"/>
      <c r="CA116" s="17"/>
      <c r="CB116" s="17"/>
      <c r="CC116" s="17"/>
      <c r="CD116" s="17"/>
      <c r="CE116" s="17"/>
      <c r="CF116" s="17"/>
      <c r="CG116" s="17"/>
      <c r="CH116" s="17"/>
      <c r="CI116" s="17"/>
      <c r="CJ116" s="17"/>
      <c r="CK116" s="17"/>
      <c r="CL116" s="17"/>
      <c r="CM116" s="17"/>
      <c r="CN116" s="17"/>
      <c r="CO116" s="17"/>
      <c r="CP116" s="17"/>
      <c r="CQ116" s="17"/>
      <c r="CR116" s="17"/>
      <c r="CS116" s="17"/>
      <c r="CT116" s="17"/>
      <c r="CU116" s="17"/>
      <c r="CV116" s="17"/>
      <c r="CW116" s="17"/>
      <c r="CX116" s="17"/>
      <c r="CY116" s="17"/>
      <c r="CZ116" s="17"/>
      <c r="DA116" s="17"/>
      <c r="DB116" s="17"/>
      <c r="DC116" s="17"/>
      <c r="DD116" s="17"/>
      <c r="DE116" s="17"/>
      <c r="DF116" s="17"/>
      <c r="DG116" s="17"/>
      <c r="DH116" s="17"/>
      <c r="DI116" s="17"/>
      <c r="DJ116" s="17"/>
      <c r="DK116" s="17"/>
      <c r="DL116" s="17"/>
      <c r="DM116" s="17"/>
      <c r="DN116" s="17"/>
      <c r="DO116" s="17"/>
      <c r="DP116" s="17"/>
      <c r="DQ116" s="17"/>
      <c r="DR116" s="17"/>
      <c r="DS116" s="17"/>
      <c r="DT116" s="17"/>
      <c r="DU116" s="17"/>
      <c r="DV116" s="17"/>
      <c r="DW116" s="17"/>
      <c r="DX116" s="17"/>
      <c r="DY116" s="17"/>
      <c r="DZ116" s="17"/>
      <c r="EA116" s="17"/>
      <c r="EB116" s="17"/>
      <c r="EC116" s="17"/>
      <c r="ED116" s="17"/>
      <c r="EE116" s="17"/>
      <c r="EF116" s="17"/>
      <c r="EG116" s="17"/>
      <c r="EH116" s="17"/>
      <c r="EI116" s="17"/>
      <c r="EJ116" s="17"/>
      <c r="EK116" s="17"/>
      <c r="EL116" s="17"/>
      <c r="EM116" s="17"/>
      <c r="EN116" s="17"/>
      <c r="EO116" s="17"/>
      <c r="EP116" s="17"/>
      <c r="EQ116" s="17"/>
      <c r="ER116" s="17"/>
      <c r="ES116" s="17"/>
      <c r="ET116" s="17"/>
      <c r="EU116" s="17"/>
      <c r="EV116" s="17"/>
      <c r="EW116" s="17"/>
      <c r="EX116" s="17"/>
      <c r="EY116" s="17"/>
      <c r="EZ116" s="17"/>
      <c r="FA116" s="17"/>
      <c r="FB116" s="17"/>
      <c r="FC116" s="17"/>
      <c r="FD116" s="17"/>
      <c r="FE116" s="17"/>
      <c r="FF116" s="17"/>
      <c r="FG116" s="17"/>
      <c r="FH116" s="17"/>
      <c r="FI116" s="17"/>
      <c r="FJ116" s="17"/>
      <c r="FK116" s="17"/>
      <c r="FL116" s="17"/>
      <c r="FM116" s="17"/>
      <c r="FN116" s="17"/>
      <c r="FO116" s="17"/>
      <c r="FP116" s="17"/>
      <c r="FQ116" s="17"/>
      <c r="FR116" s="17"/>
      <c r="FS116" s="17"/>
      <c r="FT116" s="17"/>
      <c r="FU116" s="17"/>
      <c r="FV116" s="17"/>
      <c r="FW116" s="17"/>
      <c r="FX116" s="17"/>
      <c r="FY116" s="17"/>
      <c r="FZ116" s="17"/>
      <c r="GA116" s="17"/>
      <c r="GB116" s="17"/>
      <c r="GC116" s="17"/>
      <c r="GD116" s="17"/>
      <c r="GE116" s="17"/>
      <c r="GF116" s="17"/>
      <c r="GG116" s="17"/>
      <c r="GH116" s="17"/>
      <c r="GI116" s="17"/>
      <c r="GJ116" s="17"/>
      <c r="GK116" s="17"/>
      <c r="GL116" s="17"/>
      <c r="GM116" s="17"/>
      <c r="GN116" s="17"/>
      <c r="GO116" s="17"/>
      <c r="GP116" s="17"/>
      <c r="GQ116" s="17"/>
      <c r="GR116" s="17"/>
      <c r="GS116" s="17"/>
      <c r="GT116" s="17"/>
      <c r="GU116" s="17"/>
      <c r="GV116" s="17"/>
      <c r="GW116" s="17"/>
      <c r="GX116" s="17"/>
      <c r="GY116" s="17"/>
      <c r="GZ116" s="17"/>
      <c r="HA116" s="17"/>
      <c r="HB116" s="17"/>
      <c r="HC116" s="17"/>
      <c r="HD116" s="17"/>
      <c r="HE116" s="17"/>
      <c r="HF116" s="17"/>
      <c r="HG116" s="17"/>
      <c r="HH116" s="17"/>
      <c r="HI116" s="17"/>
      <c r="HJ116" s="17"/>
      <c r="HK116" s="17"/>
      <c r="HL116" s="17"/>
      <c r="HM116" s="17"/>
      <c r="HN116" s="17"/>
      <c r="HO116" s="17"/>
      <c r="HP116" s="17"/>
      <c r="HQ116" s="17"/>
      <c r="HR116" s="17"/>
      <c r="HS116" s="17"/>
      <c r="HT116" s="17"/>
      <c r="HU116" s="17"/>
      <c r="HV116" s="17"/>
    </row>
    <row r="117" spans="1:230" s="23" customFormat="1" ht="15" customHeight="1">
      <c r="A117" s="42"/>
      <c r="B117" s="17"/>
      <c r="C117" s="22"/>
      <c r="D117" s="22"/>
      <c r="E117" s="17"/>
      <c r="F117" s="17"/>
      <c r="G117" s="17"/>
      <c r="H117" s="17"/>
      <c r="I117" s="17"/>
      <c r="J117" s="17"/>
      <c r="K117" s="80"/>
      <c r="L117" s="80"/>
      <c r="M117" s="22"/>
      <c r="N117" s="22"/>
      <c r="O117" s="22"/>
      <c r="P117" s="22"/>
      <c r="Q117" s="22"/>
      <c r="R117" s="22"/>
      <c r="S117" s="22"/>
      <c r="T117" s="22"/>
      <c r="U117" s="22"/>
      <c r="V117" s="22"/>
      <c r="W117" s="22"/>
      <c r="X117" s="22"/>
      <c r="Y117" s="22"/>
      <c r="Z117" s="22"/>
      <c r="AA117" s="22"/>
      <c r="AB117" s="42"/>
      <c r="AC117" s="17"/>
      <c r="AD117" s="17"/>
      <c r="AE117" s="17"/>
      <c r="AF117" s="17"/>
      <c r="AG117" s="17"/>
      <c r="AH117" s="17"/>
      <c r="AI117" s="17"/>
      <c r="AJ117" s="17"/>
      <c r="AK117" s="17"/>
      <c r="AL117" s="17"/>
      <c r="AM117" s="17"/>
      <c r="AN117" s="17"/>
      <c r="AO117" s="17"/>
      <c r="AP117" s="17"/>
      <c r="AQ117" s="17"/>
      <c r="AR117" s="17"/>
      <c r="AS117" s="17"/>
      <c r="AT117" s="17"/>
      <c r="AU117" s="17"/>
      <c r="AV117" s="17"/>
      <c r="AW117" s="17"/>
      <c r="AX117" s="17"/>
      <c r="AY117" s="17"/>
      <c r="AZ117" s="17"/>
      <c r="BA117" s="17"/>
      <c r="BB117" s="17"/>
      <c r="BC117" s="17"/>
      <c r="BD117" s="17"/>
      <c r="BE117" s="17"/>
      <c r="BF117" s="17"/>
      <c r="BG117" s="17"/>
      <c r="BH117" s="17"/>
      <c r="BI117" s="17"/>
      <c r="BJ117" s="17"/>
      <c r="BK117" s="17"/>
      <c r="BL117" s="17"/>
      <c r="BM117" s="17"/>
      <c r="BN117" s="17"/>
      <c r="BO117" s="17"/>
      <c r="BP117" s="17"/>
      <c r="BQ117" s="17"/>
      <c r="BR117" s="17"/>
      <c r="BS117" s="17"/>
      <c r="BT117" s="17"/>
      <c r="BU117" s="17"/>
      <c r="BV117" s="17"/>
      <c r="BW117" s="17"/>
      <c r="BX117" s="17"/>
      <c r="BY117" s="17"/>
      <c r="BZ117" s="17"/>
      <c r="CA117" s="17"/>
      <c r="CB117" s="17"/>
      <c r="CC117" s="17"/>
      <c r="CD117" s="17"/>
      <c r="CE117" s="17"/>
      <c r="CF117" s="17"/>
      <c r="CG117" s="17"/>
      <c r="CH117" s="17"/>
      <c r="CI117" s="17"/>
      <c r="CJ117" s="17"/>
      <c r="CK117" s="17"/>
      <c r="CL117" s="17"/>
      <c r="CM117" s="17"/>
      <c r="CN117" s="17"/>
      <c r="CO117" s="17"/>
      <c r="CP117" s="17"/>
      <c r="CQ117" s="17"/>
      <c r="CR117" s="17"/>
      <c r="CS117" s="17"/>
      <c r="CT117" s="17"/>
      <c r="CU117" s="17"/>
      <c r="CV117" s="17"/>
      <c r="CW117" s="17"/>
      <c r="CX117" s="17"/>
      <c r="CY117" s="17"/>
      <c r="CZ117" s="17"/>
      <c r="DA117" s="17"/>
      <c r="DB117" s="17"/>
      <c r="DC117" s="17"/>
      <c r="DD117" s="17"/>
      <c r="DE117" s="17"/>
      <c r="DF117" s="17"/>
      <c r="DG117" s="17"/>
      <c r="DH117" s="17"/>
      <c r="DI117" s="17"/>
      <c r="DJ117" s="17"/>
      <c r="DK117" s="17"/>
      <c r="DL117" s="17"/>
      <c r="DM117" s="17"/>
      <c r="DN117" s="17"/>
      <c r="DO117" s="17"/>
      <c r="DP117" s="17"/>
      <c r="DQ117" s="17"/>
      <c r="DR117" s="17"/>
      <c r="DS117" s="17"/>
      <c r="DT117" s="17"/>
      <c r="DU117" s="17"/>
      <c r="DV117" s="17"/>
      <c r="DW117" s="17"/>
      <c r="DX117" s="17"/>
      <c r="DY117" s="17"/>
      <c r="DZ117" s="17"/>
      <c r="EA117" s="17"/>
      <c r="EB117" s="17"/>
      <c r="EC117" s="17"/>
      <c r="ED117" s="17"/>
      <c r="EE117" s="17"/>
      <c r="EF117" s="17"/>
      <c r="EG117" s="17"/>
      <c r="EH117" s="17"/>
      <c r="EI117" s="17"/>
      <c r="EJ117" s="17"/>
      <c r="EK117" s="17"/>
      <c r="EL117" s="17"/>
      <c r="EM117" s="17"/>
      <c r="EN117" s="17"/>
      <c r="EO117" s="17"/>
      <c r="EP117" s="17"/>
      <c r="EQ117" s="17"/>
      <c r="ER117" s="17"/>
      <c r="ES117" s="17"/>
      <c r="ET117" s="17"/>
      <c r="EU117" s="17"/>
      <c r="EV117" s="17"/>
      <c r="EW117" s="17"/>
      <c r="EX117" s="17"/>
      <c r="EY117" s="17"/>
      <c r="EZ117" s="17"/>
      <c r="FA117" s="17"/>
      <c r="FB117" s="17"/>
      <c r="FC117" s="17"/>
      <c r="FD117" s="17"/>
      <c r="FE117" s="17"/>
      <c r="FF117" s="17"/>
      <c r="FG117" s="17"/>
      <c r="FH117" s="17"/>
      <c r="FI117" s="17"/>
      <c r="FJ117" s="17"/>
      <c r="FK117" s="17"/>
      <c r="FL117" s="17"/>
      <c r="FM117" s="17"/>
      <c r="FN117" s="17"/>
      <c r="FO117" s="17"/>
      <c r="FP117" s="17"/>
      <c r="FQ117" s="17"/>
      <c r="FR117" s="17"/>
      <c r="FS117" s="17"/>
      <c r="FT117" s="17"/>
      <c r="FU117" s="17"/>
      <c r="FV117" s="17"/>
      <c r="FW117" s="17"/>
      <c r="FX117" s="17"/>
      <c r="FY117" s="17"/>
      <c r="FZ117" s="17"/>
      <c r="GA117" s="17"/>
      <c r="GB117" s="17"/>
      <c r="GC117" s="17"/>
      <c r="GD117" s="17"/>
      <c r="GE117" s="17"/>
      <c r="GF117" s="17"/>
      <c r="GG117" s="17"/>
      <c r="GH117" s="17"/>
      <c r="GI117" s="17"/>
      <c r="GJ117" s="17"/>
      <c r="GK117" s="17"/>
      <c r="GL117" s="17"/>
      <c r="GM117" s="17"/>
      <c r="GN117" s="17"/>
      <c r="GO117" s="17"/>
      <c r="GP117" s="17"/>
      <c r="GQ117" s="17"/>
      <c r="GR117" s="17"/>
      <c r="GS117" s="17"/>
      <c r="GT117" s="17"/>
      <c r="GU117" s="17"/>
      <c r="GV117" s="17"/>
      <c r="GW117" s="17"/>
      <c r="GX117" s="17"/>
      <c r="GY117" s="17"/>
      <c r="GZ117" s="17"/>
      <c r="HA117" s="17"/>
      <c r="HB117" s="17"/>
      <c r="HC117" s="17"/>
      <c r="HD117" s="17"/>
      <c r="HE117" s="17"/>
      <c r="HF117" s="17"/>
      <c r="HG117" s="17"/>
      <c r="HH117" s="17"/>
      <c r="HI117" s="17"/>
      <c r="HJ117" s="17"/>
      <c r="HK117" s="17"/>
      <c r="HL117" s="17"/>
      <c r="HM117" s="17"/>
      <c r="HN117" s="17"/>
      <c r="HO117" s="17"/>
      <c r="HP117" s="17"/>
      <c r="HQ117" s="17"/>
      <c r="HR117" s="17"/>
      <c r="HS117" s="17"/>
      <c r="HT117" s="17"/>
      <c r="HU117" s="17"/>
      <c r="HV117" s="17"/>
    </row>
    <row r="118" spans="1:230" s="23" customFormat="1" ht="15" customHeight="1">
      <c r="A118" s="42"/>
      <c r="B118" s="17"/>
      <c r="C118" s="22"/>
      <c r="D118" s="22"/>
      <c r="E118" s="129" t="s">
        <v>489</v>
      </c>
      <c r="F118" s="17"/>
      <c r="G118" s="17"/>
      <c r="H118" s="17"/>
      <c r="I118" s="17"/>
      <c r="J118" s="17"/>
      <c r="K118" s="80"/>
      <c r="L118" s="80"/>
      <c r="M118" s="22"/>
      <c r="N118" s="22"/>
      <c r="O118" s="22"/>
      <c r="P118" s="22"/>
      <c r="Q118" s="22"/>
      <c r="R118" s="22"/>
      <c r="S118" s="22"/>
      <c r="T118" s="22"/>
      <c r="U118" s="22"/>
      <c r="V118" s="22"/>
      <c r="W118" s="22"/>
      <c r="X118" s="22"/>
      <c r="Y118" s="22"/>
      <c r="Z118" s="22"/>
      <c r="AA118" s="22"/>
      <c r="AB118" s="42"/>
      <c r="AC118" s="17"/>
      <c r="AD118" s="17"/>
      <c r="AE118" s="17"/>
      <c r="AF118" s="17"/>
      <c r="AG118" s="17"/>
      <c r="AH118" s="17"/>
      <c r="AI118" s="17"/>
      <c r="AJ118" s="17"/>
      <c r="AK118" s="17"/>
      <c r="AL118" s="17"/>
      <c r="AM118" s="17"/>
      <c r="AN118" s="17"/>
      <c r="AO118" s="17"/>
      <c r="AP118" s="17"/>
      <c r="AQ118" s="17"/>
      <c r="AR118" s="17"/>
      <c r="AS118" s="17"/>
      <c r="AT118" s="17"/>
      <c r="AU118" s="17"/>
      <c r="AV118" s="17"/>
      <c r="AW118" s="17"/>
      <c r="AX118" s="17"/>
      <c r="AY118" s="17"/>
      <c r="AZ118" s="17"/>
      <c r="BA118" s="17"/>
      <c r="BB118" s="17"/>
      <c r="BC118" s="17"/>
      <c r="BD118" s="17"/>
      <c r="BE118" s="17"/>
      <c r="BF118" s="17"/>
      <c r="BG118" s="17"/>
      <c r="BH118" s="17"/>
      <c r="BI118" s="17"/>
      <c r="BJ118" s="17"/>
      <c r="BK118" s="17"/>
      <c r="BL118" s="17"/>
      <c r="BM118" s="17"/>
      <c r="BN118" s="17"/>
      <c r="BO118" s="17"/>
      <c r="BP118" s="17"/>
      <c r="BQ118" s="17"/>
      <c r="BR118" s="17"/>
      <c r="BS118" s="17"/>
      <c r="BT118" s="17"/>
      <c r="BU118" s="17"/>
      <c r="BV118" s="17"/>
      <c r="BW118" s="17"/>
      <c r="BX118" s="17"/>
      <c r="BY118" s="17"/>
      <c r="BZ118" s="17"/>
      <c r="CA118" s="17"/>
      <c r="CB118" s="17"/>
      <c r="CC118" s="17"/>
      <c r="CD118" s="17"/>
      <c r="CE118" s="17"/>
      <c r="CF118" s="17"/>
      <c r="CG118" s="17"/>
      <c r="CH118" s="17"/>
      <c r="CI118" s="17"/>
      <c r="CJ118" s="17"/>
      <c r="CK118" s="17"/>
      <c r="CL118" s="17"/>
      <c r="CM118" s="17"/>
      <c r="CN118" s="17"/>
      <c r="CO118" s="17"/>
      <c r="CP118" s="17"/>
      <c r="CQ118" s="17"/>
      <c r="CR118" s="17"/>
      <c r="CS118" s="17"/>
      <c r="CT118" s="17"/>
      <c r="CU118" s="17"/>
      <c r="CV118" s="17"/>
      <c r="CW118" s="17"/>
      <c r="CX118" s="17"/>
      <c r="CY118" s="17"/>
      <c r="CZ118" s="17"/>
      <c r="DA118" s="17"/>
      <c r="DB118" s="17"/>
      <c r="DC118" s="17"/>
      <c r="DD118" s="17"/>
      <c r="DE118" s="17"/>
      <c r="DF118" s="17"/>
      <c r="DG118" s="17"/>
      <c r="DH118" s="17"/>
      <c r="DI118" s="17"/>
      <c r="DJ118" s="17"/>
      <c r="DK118" s="17"/>
      <c r="DL118" s="17"/>
      <c r="DM118" s="17"/>
      <c r="DN118" s="17"/>
      <c r="DO118" s="17"/>
      <c r="DP118" s="17"/>
      <c r="DQ118" s="17"/>
      <c r="DR118" s="17"/>
      <c r="DS118" s="17"/>
      <c r="DT118" s="17"/>
      <c r="DU118" s="17"/>
      <c r="DV118" s="17"/>
      <c r="DW118" s="17"/>
      <c r="DX118" s="17"/>
      <c r="DY118" s="17"/>
      <c r="DZ118" s="17"/>
      <c r="EA118" s="17"/>
      <c r="EB118" s="17"/>
      <c r="EC118" s="17"/>
      <c r="ED118" s="17"/>
      <c r="EE118" s="17"/>
      <c r="EF118" s="17"/>
      <c r="EG118" s="17"/>
      <c r="EH118" s="17"/>
      <c r="EI118" s="17"/>
      <c r="EJ118" s="17"/>
      <c r="EK118" s="17"/>
      <c r="EL118" s="17"/>
      <c r="EM118" s="17"/>
      <c r="EN118" s="17"/>
      <c r="EO118" s="17"/>
      <c r="EP118" s="17"/>
      <c r="EQ118" s="17"/>
      <c r="ER118" s="17"/>
      <c r="ES118" s="17"/>
      <c r="ET118" s="17"/>
      <c r="EU118" s="17"/>
      <c r="EV118" s="17"/>
      <c r="EW118" s="17"/>
      <c r="EX118" s="17"/>
      <c r="EY118" s="17"/>
      <c r="EZ118" s="17"/>
      <c r="FA118" s="17"/>
      <c r="FB118" s="17"/>
      <c r="FC118" s="17"/>
      <c r="FD118" s="17"/>
      <c r="FE118" s="17"/>
      <c r="FF118" s="17"/>
      <c r="FG118" s="17"/>
      <c r="FH118" s="17"/>
      <c r="FI118" s="17"/>
      <c r="FJ118" s="17"/>
      <c r="FK118" s="17"/>
      <c r="FL118" s="17"/>
      <c r="FM118" s="17"/>
      <c r="FN118" s="17"/>
      <c r="FO118" s="17"/>
      <c r="FP118" s="17"/>
      <c r="FQ118" s="17"/>
      <c r="FR118" s="17"/>
      <c r="FS118" s="17"/>
      <c r="FT118" s="17"/>
      <c r="FU118" s="17"/>
      <c r="FV118" s="17"/>
      <c r="FW118" s="17"/>
      <c r="FX118" s="17"/>
      <c r="FY118" s="17"/>
      <c r="FZ118" s="17"/>
      <c r="GA118" s="17"/>
      <c r="GB118" s="17"/>
      <c r="GC118" s="17"/>
      <c r="GD118" s="17"/>
      <c r="GE118" s="17"/>
      <c r="GF118" s="17"/>
      <c r="GG118" s="17"/>
      <c r="GH118" s="17"/>
      <c r="GI118" s="17"/>
      <c r="GJ118" s="17"/>
      <c r="GK118" s="17"/>
      <c r="GL118" s="17"/>
      <c r="GM118" s="17"/>
      <c r="GN118" s="17"/>
      <c r="GO118" s="17"/>
      <c r="GP118" s="17"/>
      <c r="GQ118" s="17"/>
      <c r="GR118" s="17"/>
      <c r="GS118" s="17"/>
      <c r="GT118" s="17"/>
      <c r="GU118" s="17"/>
      <c r="GV118" s="17"/>
      <c r="GW118" s="17"/>
      <c r="GX118" s="17"/>
      <c r="GY118" s="17"/>
      <c r="GZ118" s="17"/>
      <c r="HA118" s="17"/>
      <c r="HB118" s="17"/>
      <c r="HC118" s="17"/>
      <c r="HD118" s="17"/>
      <c r="HE118" s="17"/>
      <c r="HF118" s="17"/>
      <c r="HG118" s="17"/>
      <c r="HH118" s="17"/>
      <c r="HI118" s="17"/>
      <c r="HJ118" s="17"/>
      <c r="HK118" s="17"/>
      <c r="HL118" s="17"/>
      <c r="HM118" s="17"/>
      <c r="HN118" s="17"/>
      <c r="HO118" s="17"/>
      <c r="HP118" s="17"/>
      <c r="HQ118" s="17"/>
      <c r="HR118" s="17"/>
      <c r="HS118" s="17"/>
      <c r="HT118" s="17"/>
      <c r="HU118" s="17"/>
      <c r="HV118" s="17"/>
    </row>
    <row r="119" spans="1:230" s="23" customFormat="1" ht="15" customHeight="1">
      <c r="A119" s="42"/>
      <c r="B119" s="17"/>
      <c r="C119" s="22"/>
      <c r="D119" s="22"/>
      <c r="E119" s="143"/>
      <c r="F119" s="103"/>
      <c r="G119" s="103"/>
      <c r="H119" s="103"/>
      <c r="I119" s="103"/>
      <c r="J119" s="103"/>
      <c r="K119" s="52"/>
      <c r="L119" s="52"/>
      <c r="M119" s="142"/>
      <c r="N119" s="142"/>
      <c r="O119" s="22"/>
      <c r="P119" s="22"/>
      <c r="Q119" s="22"/>
      <c r="R119" s="22"/>
      <c r="S119" s="22"/>
      <c r="T119" s="22"/>
      <c r="U119" s="22"/>
      <c r="V119" s="22"/>
      <c r="W119" s="22"/>
      <c r="X119" s="22"/>
      <c r="Y119" s="22"/>
      <c r="Z119" s="22"/>
      <c r="AA119" s="22"/>
      <c r="AB119" s="42"/>
      <c r="AC119" s="17"/>
      <c r="AD119" s="17"/>
      <c r="AE119" s="17"/>
      <c r="AF119" s="17"/>
      <c r="AG119" s="17"/>
      <c r="AH119" s="17"/>
      <c r="AI119" s="17"/>
      <c r="AJ119" s="17"/>
      <c r="AK119" s="17"/>
      <c r="AL119" s="17"/>
      <c r="AM119" s="17"/>
      <c r="AN119" s="17"/>
      <c r="AO119" s="17"/>
      <c r="AP119" s="17"/>
      <c r="AQ119" s="17"/>
      <c r="AR119" s="17"/>
      <c r="AS119" s="17"/>
      <c r="AT119" s="17"/>
      <c r="AU119" s="17"/>
      <c r="AV119" s="17"/>
      <c r="AW119" s="17"/>
      <c r="AX119" s="17"/>
      <c r="AY119" s="17"/>
      <c r="AZ119" s="17"/>
      <c r="BA119" s="17"/>
      <c r="BB119" s="17"/>
      <c r="BC119" s="17"/>
      <c r="BD119" s="17"/>
      <c r="BE119" s="17"/>
      <c r="BF119" s="17"/>
      <c r="BG119" s="17"/>
      <c r="BH119" s="17"/>
      <c r="BI119" s="17"/>
      <c r="BJ119" s="17"/>
      <c r="BK119" s="17"/>
      <c r="BL119" s="17"/>
      <c r="BM119" s="17"/>
      <c r="BN119" s="17"/>
      <c r="BO119" s="17"/>
      <c r="BP119" s="17"/>
      <c r="BQ119" s="17"/>
      <c r="BR119" s="17"/>
      <c r="BS119" s="17"/>
      <c r="BT119" s="17"/>
      <c r="BU119" s="17"/>
      <c r="BV119" s="17"/>
      <c r="BW119" s="17"/>
      <c r="BX119" s="17"/>
      <c r="BY119" s="17"/>
      <c r="BZ119" s="17"/>
      <c r="CA119" s="17"/>
      <c r="CB119" s="17"/>
      <c r="CC119" s="17"/>
      <c r="CD119" s="17"/>
      <c r="CE119" s="17"/>
      <c r="CF119" s="17"/>
      <c r="CG119" s="17"/>
      <c r="CH119" s="17"/>
      <c r="CI119" s="17"/>
      <c r="CJ119" s="17"/>
      <c r="CK119" s="17"/>
      <c r="CL119" s="17"/>
      <c r="CM119" s="17"/>
      <c r="CN119" s="17"/>
      <c r="CO119" s="17"/>
      <c r="CP119" s="17"/>
      <c r="CQ119" s="17"/>
      <c r="CR119" s="17"/>
      <c r="CS119" s="17"/>
      <c r="CT119" s="17"/>
      <c r="CU119" s="17"/>
      <c r="CV119" s="17"/>
      <c r="CW119" s="17"/>
      <c r="CX119" s="17"/>
      <c r="CY119" s="17"/>
      <c r="CZ119" s="17"/>
      <c r="DA119" s="17"/>
      <c r="DB119" s="17"/>
      <c r="DC119" s="17"/>
      <c r="DD119" s="17"/>
      <c r="DE119" s="17"/>
      <c r="DF119" s="17"/>
      <c r="DG119" s="17"/>
      <c r="DH119" s="17"/>
      <c r="DI119" s="17"/>
      <c r="DJ119" s="17"/>
      <c r="DK119" s="17"/>
      <c r="DL119" s="17"/>
      <c r="DM119" s="17"/>
      <c r="DN119" s="17"/>
      <c r="DO119" s="17"/>
      <c r="DP119" s="17"/>
      <c r="DQ119" s="17"/>
      <c r="DR119" s="17"/>
      <c r="DS119" s="17"/>
      <c r="DT119" s="17"/>
      <c r="DU119" s="17"/>
      <c r="DV119" s="17"/>
      <c r="DW119" s="17"/>
      <c r="DX119" s="17"/>
      <c r="DY119" s="17"/>
      <c r="DZ119" s="17"/>
      <c r="EA119" s="17"/>
      <c r="EB119" s="17"/>
      <c r="EC119" s="17"/>
      <c r="ED119" s="17"/>
      <c r="EE119" s="17"/>
      <c r="EF119" s="17"/>
      <c r="EG119" s="17"/>
      <c r="EH119" s="17"/>
      <c r="EI119" s="17"/>
      <c r="EJ119" s="17"/>
      <c r="EK119" s="17"/>
      <c r="EL119" s="17"/>
      <c r="EM119" s="17"/>
      <c r="EN119" s="17"/>
      <c r="EO119" s="17"/>
      <c r="EP119" s="17"/>
      <c r="EQ119" s="17"/>
      <c r="ER119" s="17"/>
      <c r="ES119" s="17"/>
      <c r="ET119" s="17"/>
      <c r="EU119" s="17"/>
      <c r="EV119" s="17"/>
      <c r="EW119" s="17"/>
      <c r="EX119" s="17"/>
      <c r="EY119" s="17"/>
      <c r="EZ119" s="17"/>
      <c r="FA119" s="17"/>
      <c r="FB119" s="17"/>
      <c r="FC119" s="17"/>
      <c r="FD119" s="17"/>
      <c r="FE119" s="17"/>
      <c r="FF119" s="17"/>
      <c r="FG119" s="17"/>
      <c r="FH119" s="17"/>
      <c r="FI119" s="17"/>
      <c r="FJ119" s="17"/>
      <c r="FK119" s="17"/>
      <c r="FL119" s="17"/>
      <c r="FM119" s="17"/>
      <c r="FN119" s="17"/>
      <c r="FO119" s="17"/>
      <c r="FP119" s="17"/>
      <c r="FQ119" s="17"/>
      <c r="FR119" s="17"/>
      <c r="FS119" s="17"/>
      <c r="FT119" s="17"/>
      <c r="FU119" s="17"/>
      <c r="FV119" s="17"/>
      <c r="FW119" s="17"/>
      <c r="FX119" s="17"/>
      <c r="FY119" s="17"/>
      <c r="FZ119" s="17"/>
      <c r="GA119" s="17"/>
      <c r="GB119" s="17"/>
      <c r="GC119" s="17"/>
      <c r="GD119" s="17"/>
      <c r="GE119" s="17"/>
      <c r="GF119" s="17"/>
      <c r="GG119" s="17"/>
      <c r="GH119" s="17"/>
      <c r="GI119" s="17"/>
      <c r="GJ119" s="17"/>
      <c r="GK119" s="17"/>
      <c r="GL119" s="17"/>
      <c r="GM119" s="17"/>
      <c r="GN119" s="17"/>
      <c r="GO119" s="17"/>
      <c r="GP119" s="17"/>
      <c r="GQ119" s="17"/>
      <c r="GR119" s="17"/>
      <c r="GS119" s="17"/>
      <c r="GT119" s="17"/>
      <c r="GU119" s="17"/>
      <c r="GV119" s="17"/>
      <c r="GW119" s="17"/>
      <c r="GX119" s="17"/>
      <c r="GY119" s="17"/>
      <c r="GZ119" s="17"/>
      <c r="HA119" s="17"/>
      <c r="HB119" s="17"/>
      <c r="HC119" s="17"/>
      <c r="HD119" s="17"/>
      <c r="HE119" s="17"/>
      <c r="HF119" s="17"/>
      <c r="HG119" s="17"/>
      <c r="HH119" s="17"/>
      <c r="HI119" s="17"/>
      <c r="HJ119" s="17"/>
      <c r="HK119" s="17"/>
      <c r="HL119" s="17"/>
      <c r="HM119" s="17"/>
      <c r="HN119" s="17"/>
      <c r="HO119" s="17"/>
      <c r="HP119" s="17"/>
      <c r="HQ119" s="17"/>
      <c r="HR119" s="17"/>
      <c r="HS119" s="17"/>
      <c r="HT119" s="17"/>
      <c r="HU119" s="17"/>
      <c r="HV119" s="17"/>
    </row>
    <row r="120" spans="1:230" s="23" customFormat="1" ht="15" customHeight="1">
      <c r="A120" s="42"/>
      <c r="B120" s="17"/>
      <c r="C120" s="22"/>
      <c r="D120" s="22"/>
      <c r="E120" s="45"/>
      <c r="F120" s="45"/>
      <c r="G120" s="15"/>
      <c r="H120" s="15"/>
      <c r="I120" s="15"/>
      <c r="J120" s="15"/>
      <c r="K120" s="80"/>
      <c r="L120" s="80"/>
      <c r="M120" s="22"/>
      <c r="N120" s="22"/>
      <c r="O120" s="22"/>
      <c r="P120" s="22"/>
      <c r="Q120" s="22"/>
      <c r="R120" s="22"/>
      <c r="S120" s="22"/>
      <c r="T120" s="22"/>
      <c r="U120" s="22"/>
      <c r="V120" s="22"/>
      <c r="W120" s="22"/>
      <c r="X120" s="22"/>
      <c r="Y120" s="22"/>
      <c r="Z120" s="22"/>
      <c r="AA120" s="22"/>
      <c r="AB120" s="42"/>
      <c r="AC120" s="17"/>
      <c r="AD120" s="17"/>
      <c r="AE120" s="17"/>
      <c r="AF120" s="17"/>
      <c r="AG120" s="17"/>
      <c r="AH120" s="17"/>
      <c r="AI120" s="17"/>
      <c r="AJ120" s="17"/>
      <c r="AK120" s="17"/>
      <c r="AL120" s="17"/>
      <c r="AM120" s="17"/>
      <c r="AN120" s="17"/>
      <c r="AO120" s="17"/>
      <c r="AP120" s="17"/>
      <c r="AQ120" s="17"/>
      <c r="AR120" s="17"/>
      <c r="AS120" s="17"/>
      <c r="AT120" s="17"/>
      <c r="AU120" s="17"/>
      <c r="AV120" s="17"/>
      <c r="AW120" s="17"/>
      <c r="AX120" s="17"/>
      <c r="AY120" s="17"/>
      <c r="AZ120" s="17"/>
      <c r="BA120" s="17"/>
      <c r="BB120" s="17"/>
      <c r="BC120" s="17"/>
      <c r="BD120" s="17"/>
      <c r="BE120" s="17"/>
      <c r="BF120" s="17"/>
      <c r="BG120" s="17"/>
      <c r="BH120" s="17"/>
      <c r="BI120" s="17"/>
      <c r="BJ120" s="17"/>
      <c r="BK120" s="17"/>
      <c r="BL120" s="17"/>
      <c r="BM120" s="17"/>
      <c r="BN120" s="17"/>
      <c r="BO120" s="17"/>
      <c r="BP120" s="17"/>
      <c r="BQ120" s="17"/>
      <c r="BR120" s="17"/>
      <c r="BS120" s="17"/>
      <c r="BT120" s="17"/>
      <c r="BU120" s="17"/>
      <c r="BV120" s="17"/>
      <c r="BW120" s="17"/>
      <c r="BX120" s="17"/>
      <c r="BY120" s="17"/>
      <c r="BZ120" s="17"/>
      <c r="CA120" s="17"/>
      <c r="CB120" s="17"/>
      <c r="CC120" s="17"/>
      <c r="CD120" s="17"/>
      <c r="CE120" s="17"/>
      <c r="CF120" s="17"/>
      <c r="CG120" s="17"/>
      <c r="CH120" s="17"/>
      <c r="CI120" s="17"/>
      <c r="CJ120" s="17"/>
      <c r="CK120" s="17"/>
      <c r="CL120" s="17"/>
      <c r="CM120" s="17"/>
      <c r="CN120" s="17"/>
      <c r="CO120" s="17"/>
      <c r="CP120" s="17"/>
      <c r="CQ120" s="17"/>
      <c r="CR120" s="17"/>
      <c r="CS120" s="17"/>
      <c r="CT120" s="17"/>
      <c r="CU120" s="17"/>
      <c r="CV120" s="17"/>
      <c r="CW120" s="17"/>
      <c r="CX120" s="17"/>
      <c r="CY120" s="17"/>
      <c r="CZ120" s="17"/>
      <c r="DA120" s="17"/>
      <c r="DB120" s="17"/>
      <c r="DC120" s="17"/>
      <c r="DD120" s="17"/>
      <c r="DE120" s="17"/>
      <c r="DF120" s="17"/>
      <c r="DG120" s="17"/>
      <c r="DH120" s="17"/>
      <c r="DI120" s="17"/>
      <c r="DJ120" s="17"/>
      <c r="DK120" s="17"/>
      <c r="DL120" s="17"/>
      <c r="DM120" s="17"/>
      <c r="DN120" s="17"/>
      <c r="DO120" s="17"/>
      <c r="DP120" s="17"/>
      <c r="DQ120" s="17"/>
      <c r="DR120" s="17"/>
      <c r="DS120" s="17"/>
      <c r="DT120" s="17"/>
      <c r="DU120" s="17"/>
      <c r="DV120" s="17"/>
      <c r="DW120" s="17"/>
      <c r="DX120" s="17"/>
      <c r="DY120" s="17"/>
      <c r="DZ120" s="17"/>
      <c r="EA120" s="17"/>
      <c r="EB120" s="17"/>
      <c r="EC120" s="17"/>
      <c r="ED120" s="17"/>
      <c r="EE120" s="17"/>
      <c r="EF120" s="17"/>
      <c r="EG120" s="17"/>
      <c r="EH120" s="17"/>
      <c r="EI120" s="17"/>
      <c r="EJ120" s="17"/>
      <c r="EK120" s="17"/>
      <c r="EL120" s="17"/>
      <c r="EM120" s="17"/>
      <c r="EN120" s="17"/>
      <c r="EO120" s="17"/>
      <c r="EP120" s="17"/>
      <c r="EQ120" s="17"/>
      <c r="ER120" s="17"/>
      <c r="ES120" s="17"/>
      <c r="ET120" s="17"/>
      <c r="EU120" s="17"/>
      <c r="EV120" s="17"/>
      <c r="EW120" s="17"/>
      <c r="EX120" s="17"/>
      <c r="EY120" s="17"/>
      <c r="EZ120" s="17"/>
      <c r="FA120" s="17"/>
      <c r="FB120" s="17"/>
      <c r="FC120" s="17"/>
      <c r="FD120" s="17"/>
      <c r="FE120" s="17"/>
      <c r="FF120" s="17"/>
      <c r="FG120" s="17"/>
      <c r="FH120" s="17"/>
      <c r="FI120" s="17"/>
      <c r="FJ120" s="17"/>
      <c r="FK120" s="17"/>
      <c r="FL120" s="17"/>
      <c r="FM120" s="17"/>
      <c r="FN120" s="17"/>
      <c r="FO120" s="17"/>
      <c r="FP120" s="17"/>
      <c r="FQ120" s="17"/>
      <c r="FR120" s="17"/>
      <c r="FS120" s="17"/>
      <c r="FT120" s="17"/>
      <c r="FU120" s="17"/>
      <c r="FV120" s="17"/>
      <c r="FW120" s="17"/>
      <c r="FX120" s="17"/>
      <c r="FY120" s="17"/>
      <c r="FZ120" s="17"/>
      <c r="GA120" s="17"/>
      <c r="GB120" s="17"/>
      <c r="GC120" s="17"/>
      <c r="GD120" s="17"/>
      <c r="GE120" s="17"/>
      <c r="GF120" s="17"/>
      <c r="GG120" s="17"/>
      <c r="GH120" s="17"/>
      <c r="GI120" s="17"/>
      <c r="GJ120" s="17"/>
      <c r="GK120" s="17"/>
      <c r="GL120" s="17"/>
      <c r="GM120" s="17"/>
      <c r="GN120" s="17"/>
      <c r="GO120" s="17"/>
      <c r="GP120" s="17"/>
      <c r="GQ120" s="17"/>
      <c r="GR120" s="17"/>
      <c r="GS120" s="17"/>
      <c r="GT120" s="17"/>
      <c r="GU120" s="17"/>
      <c r="GV120" s="17"/>
      <c r="GW120" s="17"/>
      <c r="GX120" s="17"/>
      <c r="GY120" s="17"/>
      <c r="GZ120" s="17"/>
      <c r="HA120" s="17"/>
      <c r="HB120" s="17"/>
      <c r="HC120" s="17"/>
      <c r="HD120" s="17"/>
      <c r="HE120" s="17"/>
      <c r="HF120" s="17"/>
      <c r="HG120" s="17"/>
      <c r="HH120" s="17"/>
      <c r="HI120" s="17"/>
      <c r="HJ120" s="17"/>
      <c r="HK120" s="17"/>
      <c r="HL120" s="17"/>
      <c r="HM120" s="17"/>
      <c r="HN120" s="17"/>
      <c r="HO120" s="17"/>
      <c r="HP120" s="17"/>
      <c r="HQ120" s="17"/>
      <c r="HR120" s="17"/>
      <c r="HS120" s="17"/>
      <c r="HT120" s="17"/>
      <c r="HU120" s="17"/>
      <c r="HV120" s="17"/>
    </row>
    <row r="121" spans="1:230" s="23" customFormat="1" ht="15" customHeight="1">
      <c r="A121" s="42"/>
      <c r="B121" s="17"/>
      <c r="C121" s="22"/>
      <c r="D121" s="22"/>
      <c r="E121" s="80"/>
      <c r="F121" s="80" t="s">
        <v>474</v>
      </c>
      <c r="G121" s="38"/>
      <c r="H121" s="17"/>
      <c r="I121" s="109"/>
      <c r="J121" s="109"/>
      <c r="K121" s="109"/>
      <c r="L121" s="285" t="s">
        <v>458</v>
      </c>
      <c r="M121" s="285"/>
      <c r="N121" s="109"/>
      <c r="O121" s="22"/>
      <c r="P121" s="22"/>
      <c r="Q121" s="22"/>
      <c r="R121" s="22"/>
      <c r="S121" s="22"/>
      <c r="T121" s="22"/>
      <c r="U121" s="22"/>
      <c r="V121" s="22"/>
      <c r="W121" s="22"/>
      <c r="X121" s="22"/>
      <c r="Y121" s="22"/>
      <c r="Z121" s="22"/>
      <c r="AA121" s="22"/>
      <c r="AB121" s="42"/>
      <c r="AC121" s="17"/>
      <c r="AD121" s="17"/>
      <c r="AE121" s="17"/>
      <c r="AF121" s="17"/>
      <c r="AG121" s="17"/>
      <c r="AH121" s="17"/>
      <c r="AI121" s="17"/>
      <c r="AJ121" s="17"/>
      <c r="AK121" s="17"/>
      <c r="AL121" s="17"/>
      <c r="AM121" s="17"/>
      <c r="AN121" s="17"/>
      <c r="AO121" s="17"/>
      <c r="AP121" s="17"/>
      <c r="AQ121" s="17"/>
      <c r="AR121" s="17"/>
      <c r="AS121" s="17"/>
      <c r="AT121" s="17"/>
      <c r="AU121" s="17"/>
      <c r="AV121" s="17"/>
      <c r="AW121" s="17"/>
      <c r="AX121" s="17"/>
      <c r="AY121" s="17"/>
      <c r="AZ121" s="17"/>
      <c r="BA121" s="17"/>
      <c r="BB121" s="17"/>
      <c r="BC121" s="17"/>
      <c r="BD121" s="17"/>
      <c r="BE121" s="17"/>
      <c r="BF121" s="17"/>
      <c r="BG121" s="17"/>
      <c r="BH121" s="17"/>
      <c r="BI121" s="17"/>
      <c r="BJ121" s="17"/>
      <c r="BK121" s="17"/>
      <c r="BL121" s="17"/>
      <c r="BM121" s="17"/>
      <c r="BN121" s="17"/>
      <c r="BO121" s="17"/>
      <c r="BP121" s="17"/>
      <c r="BQ121" s="17"/>
      <c r="BR121" s="17"/>
      <c r="BS121" s="17"/>
      <c r="BT121" s="17"/>
      <c r="BU121" s="17"/>
      <c r="BV121" s="17"/>
      <c r="BW121" s="17"/>
      <c r="BX121" s="17"/>
      <c r="BY121" s="17"/>
      <c r="BZ121" s="17"/>
      <c r="CA121" s="17"/>
      <c r="CB121" s="17"/>
      <c r="CC121" s="17"/>
      <c r="CD121" s="17"/>
      <c r="CE121" s="17"/>
      <c r="CF121" s="17"/>
      <c r="CG121" s="17"/>
      <c r="CH121" s="17"/>
      <c r="CI121" s="17"/>
      <c r="CJ121" s="17"/>
      <c r="CK121" s="17"/>
      <c r="CL121" s="17"/>
      <c r="CM121" s="17"/>
      <c r="CN121" s="17"/>
      <c r="CO121" s="17"/>
      <c r="CP121" s="17"/>
      <c r="CQ121" s="17"/>
      <c r="CR121" s="17"/>
      <c r="CS121" s="17"/>
      <c r="CT121" s="17"/>
      <c r="CU121" s="17"/>
      <c r="CV121" s="17"/>
      <c r="CW121" s="17"/>
      <c r="CX121" s="17"/>
      <c r="CY121" s="17"/>
      <c r="CZ121" s="17"/>
      <c r="DA121" s="17"/>
      <c r="DB121" s="17"/>
      <c r="DC121" s="17"/>
      <c r="DD121" s="17"/>
      <c r="DE121" s="17"/>
      <c r="DF121" s="17"/>
      <c r="DG121" s="17"/>
      <c r="DH121" s="17"/>
      <c r="DI121" s="17"/>
      <c r="DJ121" s="17"/>
      <c r="DK121" s="17"/>
      <c r="DL121" s="17"/>
      <c r="DM121" s="17"/>
      <c r="DN121" s="17"/>
      <c r="DO121" s="17"/>
      <c r="DP121" s="17"/>
      <c r="DQ121" s="17"/>
      <c r="DR121" s="17"/>
      <c r="DS121" s="17"/>
      <c r="DT121" s="17"/>
      <c r="DU121" s="17"/>
      <c r="DV121" s="17"/>
      <c r="DW121" s="17"/>
      <c r="DX121" s="17"/>
      <c r="DY121" s="17"/>
      <c r="DZ121" s="17"/>
      <c r="EA121" s="17"/>
      <c r="EB121" s="17"/>
      <c r="EC121" s="17"/>
      <c r="ED121" s="17"/>
      <c r="EE121" s="17"/>
      <c r="EF121" s="17"/>
      <c r="EG121" s="17"/>
      <c r="EH121" s="17"/>
      <c r="EI121" s="17"/>
      <c r="EJ121" s="17"/>
      <c r="EK121" s="17"/>
      <c r="EL121" s="17"/>
      <c r="EM121" s="17"/>
      <c r="EN121" s="17"/>
      <c r="EO121" s="17"/>
      <c r="EP121" s="17"/>
      <c r="EQ121" s="17"/>
      <c r="ER121" s="17"/>
      <c r="ES121" s="17"/>
      <c r="ET121" s="17"/>
      <c r="EU121" s="17"/>
      <c r="EV121" s="17"/>
      <c r="EW121" s="17"/>
      <c r="EX121" s="17"/>
      <c r="EY121" s="17"/>
      <c r="EZ121" s="17"/>
      <c r="FA121" s="17"/>
      <c r="FB121" s="17"/>
      <c r="FC121" s="17"/>
      <c r="FD121" s="17"/>
      <c r="FE121" s="17"/>
      <c r="FF121" s="17"/>
      <c r="FG121" s="17"/>
      <c r="FH121" s="17"/>
      <c r="FI121" s="17"/>
      <c r="FJ121" s="17"/>
      <c r="FK121" s="17"/>
      <c r="FL121" s="17"/>
      <c r="FM121" s="17"/>
      <c r="FN121" s="17"/>
      <c r="FO121" s="17"/>
      <c r="FP121" s="17"/>
      <c r="FQ121" s="17"/>
      <c r="FR121" s="17"/>
      <c r="FS121" s="17"/>
      <c r="FT121" s="17"/>
      <c r="FU121" s="17"/>
      <c r="FV121" s="17"/>
      <c r="FW121" s="17"/>
      <c r="FX121" s="17"/>
      <c r="FY121" s="17"/>
      <c r="FZ121" s="17"/>
      <c r="GA121" s="17"/>
      <c r="GB121" s="17"/>
      <c r="GC121" s="17"/>
      <c r="GD121" s="17"/>
      <c r="GE121" s="17"/>
      <c r="GF121" s="17"/>
      <c r="GG121" s="17"/>
      <c r="GH121" s="17"/>
      <c r="GI121" s="17"/>
      <c r="GJ121" s="17"/>
      <c r="GK121" s="17"/>
      <c r="GL121" s="17"/>
      <c r="GM121" s="17"/>
      <c r="GN121" s="17"/>
      <c r="GO121" s="17"/>
      <c r="GP121" s="17"/>
      <c r="GQ121" s="17"/>
      <c r="GR121" s="17"/>
      <c r="GS121" s="17"/>
      <c r="GT121" s="17"/>
      <c r="GU121" s="17"/>
      <c r="GV121" s="17"/>
      <c r="GW121" s="17"/>
      <c r="GX121" s="17"/>
      <c r="GY121" s="17"/>
      <c r="GZ121" s="17"/>
      <c r="HA121" s="17"/>
      <c r="HB121" s="17"/>
      <c r="HC121" s="17"/>
      <c r="HD121" s="17"/>
      <c r="HE121" s="17"/>
      <c r="HF121" s="17"/>
      <c r="HG121" s="17"/>
      <c r="HH121" s="17"/>
      <c r="HI121" s="17"/>
      <c r="HJ121" s="17"/>
      <c r="HK121" s="17"/>
      <c r="HL121" s="17"/>
      <c r="HM121" s="17"/>
      <c r="HN121" s="17"/>
      <c r="HO121" s="17"/>
      <c r="HP121" s="17"/>
      <c r="HQ121" s="17"/>
      <c r="HR121" s="17"/>
      <c r="HS121" s="17"/>
      <c r="HT121" s="17"/>
      <c r="HU121" s="17"/>
      <c r="HV121" s="17"/>
    </row>
    <row r="122" spans="1:230" s="23" customFormat="1" ht="15" customHeight="1">
      <c r="A122" s="42"/>
      <c r="B122" s="17"/>
      <c r="C122" s="22"/>
      <c r="D122" s="22"/>
      <c r="E122" s="75"/>
      <c r="F122" s="75"/>
      <c r="G122" s="17"/>
      <c r="H122" s="17"/>
      <c r="I122" s="17"/>
      <c r="J122" s="17"/>
      <c r="K122" s="80"/>
      <c r="L122" s="80"/>
      <c r="M122" s="22"/>
      <c r="N122" s="22"/>
      <c r="O122" s="22"/>
      <c r="P122" s="22"/>
      <c r="Q122" s="22"/>
      <c r="R122" s="22"/>
      <c r="S122" s="22"/>
      <c r="T122" s="22"/>
      <c r="U122" s="22"/>
      <c r="V122" s="22"/>
      <c r="W122" s="22"/>
      <c r="X122" s="22"/>
      <c r="Y122" s="22"/>
      <c r="Z122" s="22"/>
      <c r="AA122" s="22"/>
      <c r="AB122" s="42"/>
      <c r="AC122" s="17"/>
      <c r="AD122" s="17"/>
      <c r="AE122" s="17"/>
      <c r="AF122" s="17"/>
      <c r="AG122" s="17"/>
      <c r="AH122" s="17"/>
      <c r="AI122" s="17"/>
      <c r="AJ122" s="17"/>
      <c r="AK122" s="17"/>
      <c r="AL122" s="17"/>
      <c r="AM122" s="17"/>
      <c r="AN122" s="17"/>
      <c r="AO122" s="17"/>
      <c r="AP122" s="17"/>
      <c r="AQ122" s="17"/>
      <c r="AR122" s="17"/>
      <c r="AS122" s="17"/>
      <c r="AT122" s="17"/>
      <c r="AU122" s="17"/>
      <c r="AV122" s="17"/>
      <c r="AW122" s="17"/>
      <c r="AX122" s="17"/>
      <c r="AY122" s="17"/>
      <c r="AZ122" s="17"/>
      <c r="BA122" s="17"/>
      <c r="BB122" s="17"/>
      <c r="BC122" s="17"/>
      <c r="BD122" s="17"/>
      <c r="BE122" s="17"/>
      <c r="BF122" s="17"/>
      <c r="BG122" s="17"/>
      <c r="BH122" s="17"/>
      <c r="BI122" s="17"/>
      <c r="BJ122" s="17"/>
      <c r="BK122" s="17"/>
      <c r="BL122" s="17"/>
      <c r="BM122" s="17"/>
      <c r="BN122" s="17"/>
      <c r="BO122" s="17"/>
      <c r="BP122" s="17"/>
      <c r="BQ122" s="17"/>
      <c r="BR122" s="17"/>
      <c r="BS122" s="17"/>
      <c r="BT122" s="17"/>
      <c r="BU122" s="17"/>
      <c r="BV122" s="17"/>
      <c r="BW122" s="17"/>
      <c r="BX122" s="17"/>
      <c r="BY122" s="17"/>
      <c r="BZ122" s="17"/>
      <c r="CA122" s="17"/>
      <c r="CB122" s="17"/>
      <c r="CC122" s="17"/>
      <c r="CD122" s="17"/>
      <c r="CE122" s="17"/>
      <c r="CF122" s="17"/>
      <c r="CG122" s="17"/>
      <c r="CH122" s="17"/>
      <c r="CI122" s="17"/>
      <c r="CJ122" s="17"/>
      <c r="CK122" s="17"/>
      <c r="CL122" s="17"/>
      <c r="CM122" s="17"/>
      <c r="CN122" s="17"/>
      <c r="CO122" s="17"/>
      <c r="CP122" s="17"/>
      <c r="CQ122" s="17"/>
      <c r="CR122" s="17"/>
      <c r="CS122" s="17"/>
      <c r="CT122" s="17"/>
      <c r="CU122" s="17"/>
      <c r="CV122" s="17"/>
      <c r="CW122" s="17"/>
      <c r="CX122" s="17"/>
      <c r="CY122" s="17"/>
      <c r="CZ122" s="17"/>
      <c r="DA122" s="17"/>
      <c r="DB122" s="17"/>
      <c r="DC122" s="17"/>
      <c r="DD122" s="17"/>
      <c r="DE122" s="17"/>
      <c r="DF122" s="17"/>
      <c r="DG122" s="17"/>
      <c r="DH122" s="17"/>
      <c r="DI122" s="17"/>
      <c r="DJ122" s="17"/>
      <c r="DK122" s="17"/>
      <c r="DL122" s="17"/>
      <c r="DM122" s="17"/>
      <c r="DN122" s="17"/>
      <c r="DO122" s="17"/>
      <c r="DP122" s="17"/>
      <c r="DQ122" s="17"/>
      <c r="DR122" s="17"/>
      <c r="DS122" s="17"/>
      <c r="DT122" s="17"/>
      <c r="DU122" s="17"/>
      <c r="DV122" s="17"/>
      <c r="DW122" s="17"/>
      <c r="DX122" s="17"/>
      <c r="DY122" s="17"/>
      <c r="DZ122" s="17"/>
      <c r="EA122" s="17"/>
      <c r="EB122" s="17"/>
      <c r="EC122" s="17"/>
      <c r="ED122" s="17"/>
      <c r="EE122" s="17"/>
      <c r="EF122" s="17"/>
      <c r="EG122" s="17"/>
      <c r="EH122" s="17"/>
      <c r="EI122" s="17"/>
      <c r="EJ122" s="17"/>
      <c r="EK122" s="17"/>
      <c r="EL122" s="17"/>
      <c r="EM122" s="17"/>
      <c r="EN122" s="17"/>
      <c r="EO122" s="17"/>
      <c r="EP122" s="17"/>
      <c r="EQ122" s="17"/>
      <c r="ER122" s="17"/>
      <c r="ES122" s="17"/>
      <c r="ET122" s="17"/>
      <c r="EU122" s="17"/>
      <c r="EV122" s="17"/>
      <c r="EW122" s="17"/>
      <c r="EX122" s="17"/>
      <c r="EY122" s="17"/>
      <c r="EZ122" s="17"/>
      <c r="FA122" s="17"/>
      <c r="FB122" s="17"/>
      <c r="FC122" s="17"/>
      <c r="FD122" s="17"/>
      <c r="FE122" s="17"/>
      <c r="FF122" s="17"/>
      <c r="FG122" s="17"/>
      <c r="FH122" s="17"/>
      <c r="FI122" s="17"/>
      <c r="FJ122" s="17"/>
      <c r="FK122" s="17"/>
      <c r="FL122" s="17"/>
      <c r="FM122" s="17"/>
      <c r="FN122" s="17"/>
      <c r="FO122" s="17"/>
      <c r="FP122" s="17"/>
      <c r="FQ122" s="17"/>
      <c r="FR122" s="17"/>
      <c r="FS122" s="17"/>
      <c r="FT122" s="17"/>
      <c r="FU122" s="17"/>
      <c r="FV122" s="17"/>
      <c r="FW122" s="17"/>
      <c r="FX122" s="17"/>
      <c r="FY122" s="17"/>
      <c r="FZ122" s="17"/>
      <c r="GA122" s="17"/>
      <c r="GB122" s="17"/>
      <c r="GC122" s="17"/>
      <c r="GD122" s="17"/>
      <c r="GE122" s="17"/>
      <c r="GF122" s="17"/>
      <c r="GG122" s="17"/>
      <c r="GH122" s="17"/>
      <c r="GI122" s="17"/>
      <c r="GJ122" s="17"/>
      <c r="GK122" s="17"/>
      <c r="GL122" s="17"/>
      <c r="GM122" s="17"/>
      <c r="GN122" s="17"/>
      <c r="GO122" s="17"/>
      <c r="GP122" s="17"/>
      <c r="GQ122" s="17"/>
      <c r="GR122" s="17"/>
      <c r="GS122" s="17"/>
      <c r="GT122" s="17"/>
      <c r="GU122" s="17"/>
      <c r="GV122" s="17"/>
      <c r="GW122" s="17"/>
      <c r="GX122" s="17"/>
      <c r="GY122" s="17"/>
      <c r="GZ122" s="17"/>
      <c r="HA122" s="17"/>
      <c r="HB122" s="17"/>
      <c r="HC122" s="17"/>
      <c r="HD122" s="17"/>
      <c r="HE122" s="17"/>
      <c r="HF122" s="17"/>
      <c r="HG122" s="17"/>
      <c r="HH122" s="17"/>
      <c r="HI122" s="17"/>
      <c r="HJ122" s="17"/>
      <c r="HK122" s="17"/>
      <c r="HL122" s="17"/>
      <c r="HM122" s="17"/>
      <c r="HN122" s="17"/>
      <c r="HO122" s="17"/>
      <c r="HP122" s="17"/>
      <c r="HQ122" s="17"/>
      <c r="HR122" s="17"/>
      <c r="HS122" s="17"/>
      <c r="HT122" s="17"/>
      <c r="HU122" s="17"/>
      <c r="HV122" s="17"/>
    </row>
    <row r="123" spans="1:230" s="23" customFormat="1" ht="15" customHeight="1">
      <c r="A123" s="42"/>
      <c r="B123" s="17"/>
      <c r="C123" s="22"/>
      <c r="D123" s="22"/>
      <c r="E123" s="129"/>
      <c r="F123" s="17"/>
      <c r="G123" s="17"/>
      <c r="H123" s="17"/>
      <c r="I123" s="17"/>
      <c r="J123" s="17"/>
      <c r="K123" s="80"/>
      <c r="L123" s="80"/>
      <c r="M123" s="22"/>
      <c r="N123" s="22"/>
      <c r="O123" s="22"/>
      <c r="P123" s="22"/>
      <c r="Q123" s="22"/>
      <c r="R123" s="22"/>
      <c r="S123" s="22"/>
      <c r="T123" s="22"/>
      <c r="U123" s="22"/>
      <c r="V123" s="22"/>
      <c r="W123" s="22"/>
      <c r="X123" s="22"/>
      <c r="Y123" s="22"/>
      <c r="Z123" s="22"/>
      <c r="AA123" s="22"/>
      <c r="AB123" s="42"/>
      <c r="AC123" s="17"/>
      <c r="AD123" s="17"/>
      <c r="AE123" s="17"/>
      <c r="AF123" s="17"/>
      <c r="AG123" s="17"/>
      <c r="AH123" s="17"/>
      <c r="AI123" s="17"/>
      <c r="AJ123" s="17"/>
      <c r="AK123" s="17"/>
      <c r="AL123" s="17"/>
      <c r="AM123" s="17"/>
      <c r="AN123" s="17"/>
      <c r="AO123" s="17"/>
      <c r="AP123" s="17"/>
      <c r="AQ123" s="17"/>
      <c r="AR123" s="17"/>
      <c r="AS123" s="17"/>
      <c r="AT123" s="17"/>
      <c r="AU123" s="17"/>
      <c r="AV123" s="17"/>
      <c r="AW123" s="17"/>
      <c r="AX123" s="17"/>
      <c r="AY123" s="17"/>
      <c r="AZ123" s="17"/>
      <c r="BA123" s="17"/>
      <c r="BB123" s="17"/>
      <c r="BC123" s="17"/>
      <c r="BD123" s="17"/>
      <c r="BE123" s="17"/>
      <c r="BF123" s="17"/>
      <c r="BG123" s="17"/>
      <c r="BH123" s="17"/>
      <c r="BI123" s="17"/>
      <c r="BJ123" s="17"/>
      <c r="BK123" s="17"/>
      <c r="BL123" s="17"/>
      <c r="BM123" s="17"/>
      <c r="BN123" s="17"/>
      <c r="BO123" s="17"/>
      <c r="BP123" s="17"/>
      <c r="BQ123" s="17"/>
      <c r="BR123" s="17"/>
      <c r="BS123" s="17"/>
      <c r="BT123" s="17"/>
      <c r="BU123" s="17"/>
      <c r="BV123" s="17"/>
      <c r="BW123" s="17"/>
      <c r="BX123" s="17"/>
      <c r="BY123" s="17"/>
      <c r="BZ123" s="17"/>
      <c r="CA123" s="17"/>
      <c r="CB123" s="17"/>
      <c r="CC123" s="17"/>
      <c r="CD123" s="17"/>
      <c r="CE123" s="17"/>
      <c r="CF123" s="17"/>
      <c r="CG123" s="17"/>
      <c r="CH123" s="17"/>
      <c r="CI123" s="17"/>
      <c r="CJ123" s="17"/>
      <c r="CK123" s="17"/>
      <c r="CL123" s="17"/>
      <c r="CM123" s="17"/>
      <c r="CN123" s="17"/>
      <c r="CO123" s="17"/>
      <c r="CP123" s="17"/>
      <c r="CQ123" s="17"/>
      <c r="CR123" s="17"/>
      <c r="CS123" s="17"/>
      <c r="CT123" s="17"/>
      <c r="CU123" s="17"/>
      <c r="CV123" s="17"/>
      <c r="CW123" s="17"/>
      <c r="CX123" s="17"/>
      <c r="CY123" s="17"/>
      <c r="CZ123" s="17"/>
      <c r="DA123" s="17"/>
      <c r="DB123" s="17"/>
      <c r="DC123" s="17"/>
      <c r="DD123" s="17"/>
      <c r="DE123" s="17"/>
      <c r="DF123" s="17"/>
      <c r="DG123" s="17"/>
      <c r="DH123" s="17"/>
      <c r="DI123" s="17"/>
      <c r="DJ123" s="17"/>
      <c r="DK123" s="17"/>
      <c r="DL123" s="17"/>
      <c r="DM123" s="17"/>
      <c r="DN123" s="17"/>
      <c r="DO123" s="17"/>
      <c r="DP123" s="17"/>
      <c r="DQ123" s="17"/>
      <c r="DR123" s="17"/>
      <c r="DS123" s="17"/>
      <c r="DT123" s="17"/>
      <c r="DU123" s="17"/>
      <c r="DV123" s="17"/>
      <c r="DW123" s="17"/>
      <c r="DX123" s="17"/>
      <c r="DY123" s="17"/>
      <c r="DZ123" s="17"/>
      <c r="EA123" s="17"/>
      <c r="EB123" s="17"/>
      <c r="EC123" s="17"/>
      <c r="ED123" s="17"/>
      <c r="EE123" s="17"/>
      <c r="EF123" s="17"/>
      <c r="EG123" s="17"/>
      <c r="EH123" s="17"/>
      <c r="EI123" s="17"/>
      <c r="EJ123" s="17"/>
      <c r="EK123" s="17"/>
      <c r="EL123" s="17"/>
      <c r="EM123" s="17"/>
      <c r="EN123" s="17"/>
      <c r="EO123" s="17"/>
      <c r="EP123" s="17"/>
      <c r="EQ123" s="17"/>
      <c r="ER123" s="17"/>
      <c r="ES123" s="17"/>
      <c r="ET123" s="17"/>
      <c r="EU123" s="17"/>
      <c r="EV123" s="17"/>
      <c r="EW123" s="17"/>
      <c r="EX123" s="17"/>
      <c r="EY123" s="17"/>
      <c r="EZ123" s="17"/>
      <c r="FA123" s="17"/>
      <c r="FB123" s="17"/>
      <c r="FC123" s="17"/>
      <c r="FD123" s="17"/>
      <c r="FE123" s="17"/>
      <c r="FF123" s="17"/>
      <c r="FG123" s="17"/>
      <c r="FH123" s="17"/>
      <c r="FI123" s="17"/>
      <c r="FJ123" s="17"/>
      <c r="FK123" s="17"/>
      <c r="FL123" s="17"/>
      <c r="FM123" s="17"/>
      <c r="FN123" s="17"/>
      <c r="FO123" s="17"/>
      <c r="FP123" s="17"/>
      <c r="FQ123" s="17"/>
      <c r="FR123" s="17"/>
      <c r="FS123" s="17"/>
      <c r="FT123" s="17"/>
      <c r="FU123" s="17"/>
      <c r="FV123" s="17"/>
      <c r="FW123" s="17"/>
      <c r="FX123" s="17"/>
      <c r="FY123" s="17"/>
      <c r="FZ123" s="17"/>
      <c r="GA123" s="17"/>
      <c r="GB123" s="17"/>
      <c r="GC123" s="17"/>
      <c r="GD123" s="17"/>
      <c r="GE123" s="17"/>
      <c r="GF123" s="17"/>
      <c r="GG123" s="17"/>
      <c r="GH123" s="17"/>
      <c r="GI123" s="17"/>
      <c r="GJ123" s="17"/>
      <c r="GK123" s="17"/>
      <c r="GL123" s="17"/>
      <c r="GM123" s="17"/>
      <c r="GN123" s="17"/>
      <c r="GO123" s="17"/>
      <c r="GP123" s="17"/>
      <c r="GQ123" s="17"/>
      <c r="GR123" s="17"/>
      <c r="GS123" s="17"/>
      <c r="GT123" s="17"/>
      <c r="GU123" s="17"/>
      <c r="GV123" s="17"/>
      <c r="GW123" s="17"/>
      <c r="GX123" s="17"/>
      <c r="GY123" s="17"/>
      <c r="GZ123" s="17"/>
      <c r="HA123" s="17"/>
      <c r="HB123" s="17"/>
      <c r="HC123" s="17"/>
      <c r="HD123" s="17"/>
      <c r="HE123" s="17"/>
      <c r="HF123" s="17"/>
      <c r="HG123" s="17"/>
      <c r="HH123" s="17"/>
      <c r="HI123" s="17"/>
      <c r="HJ123" s="17"/>
      <c r="HK123" s="17"/>
      <c r="HL123" s="17"/>
      <c r="HM123" s="17"/>
      <c r="HN123" s="17"/>
      <c r="HO123" s="17"/>
      <c r="HP123" s="17"/>
      <c r="HQ123" s="17"/>
      <c r="HR123" s="17"/>
      <c r="HS123" s="17"/>
      <c r="HT123" s="17"/>
      <c r="HU123" s="17"/>
      <c r="HV123" s="17"/>
    </row>
    <row r="124" spans="1:230" s="23" customFormat="1" ht="15" customHeight="1">
      <c r="A124" s="42"/>
      <c r="B124" s="17"/>
      <c r="C124" s="22"/>
      <c r="D124" s="22"/>
      <c r="E124" s="129"/>
      <c r="F124" s="17"/>
      <c r="G124" s="17"/>
      <c r="H124" s="17"/>
      <c r="I124" s="17"/>
      <c r="J124" s="17"/>
      <c r="K124" s="80"/>
      <c r="L124" s="80"/>
      <c r="M124" s="22"/>
      <c r="N124" s="22"/>
      <c r="O124" s="22"/>
      <c r="P124" s="22"/>
      <c r="Q124" s="22"/>
      <c r="R124" s="22"/>
      <c r="S124" s="22"/>
      <c r="T124" s="22"/>
      <c r="U124" s="22"/>
      <c r="V124" s="22"/>
      <c r="W124" s="22"/>
      <c r="X124" s="22"/>
      <c r="Y124" s="22"/>
      <c r="Z124" s="22"/>
      <c r="AA124" s="22"/>
      <c r="AB124" s="42"/>
      <c r="AC124" s="17"/>
      <c r="AD124" s="17"/>
      <c r="AE124" s="17"/>
      <c r="AF124" s="17"/>
      <c r="AG124" s="17"/>
      <c r="AH124" s="17"/>
      <c r="AI124" s="17"/>
      <c r="AJ124" s="17"/>
      <c r="AK124" s="17"/>
      <c r="AL124" s="17"/>
      <c r="AM124" s="17"/>
      <c r="AN124" s="17"/>
      <c r="AO124" s="17"/>
      <c r="AP124" s="17"/>
      <c r="AQ124" s="17"/>
      <c r="AR124" s="17"/>
      <c r="AS124" s="17"/>
      <c r="AT124" s="17"/>
      <c r="AU124" s="17"/>
      <c r="AV124" s="17"/>
      <c r="AW124" s="17"/>
      <c r="AX124" s="17"/>
      <c r="AY124" s="17"/>
      <c r="AZ124" s="17"/>
      <c r="BA124" s="17"/>
      <c r="BB124" s="17"/>
      <c r="BC124" s="17"/>
      <c r="BD124" s="17"/>
      <c r="BE124" s="17"/>
      <c r="BF124" s="17"/>
      <c r="BG124" s="17"/>
      <c r="BH124" s="17"/>
      <c r="BI124" s="17"/>
      <c r="BJ124" s="17"/>
      <c r="BK124" s="17"/>
      <c r="BL124" s="17"/>
      <c r="BM124" s="17"/>
      <c r="BN124" s="17"/>
      <c r="BO124" s="17"/>
      <c r="BP124" s="17"/>
      <c r="BQ124" s="17"/>
      <c r="BR124" s="17"/>
      <c r="BS124" s="17"/>
      <c r="BT124" s="17"/>
      <c r="BU124" s="17"/>
      <c r="BV124" s="17"/>
      <c r="BW124" s="17"/>
      <c r="BX124" s="17"/>
      <c r="BY124" s="17"/>
      <c r="BZ124" s="17"/>
      <c r="CA124" s="17"/>
      <c r="CB124" s="17"/>
      <c r="CC124" s="17"/>
      <c r="CD124" s="17"/>
      <c r="CE124" s="17"/>
      <c r="CF124" s="17"/>
      <c r="CG124" s="17"/>
      <c r="CH124" s="17"/>
      <c r="CI124" s="17"/>
      <c r="CJ124" s="17"/>
      <c r="CK124" s="17"/>
      <c r="CL124" s="17"/>
      <c r="CM124" s="17"/>
      <c r="CN124" s="17"/>
      <c r="CO124" s="17"/>
      <c r="CP124" s="17"/>
      <c r="CQ124" s="17"/>
      <c r="CR124" s="17"/>
      <c r="CS124" s="17"/>
      <c r="CT124" s="17"/>
      <c r="CU124" s="17"/>
      <c r="CV124" s="17"/>
      <c r="CW124" s="17"/>
      <c r="CX124" s="17"/>
      <c r="CY124" s="17"/>
      <c r="CZ124" s="17"/>
      <c r="DA124" s="17"/>
      <c r="DB124" s="17"/>
      <c r="DC124" s="17"/>
      <c r="DD124" s="17"/>
      <c r="DE124" s="17"/>
      <c r="DF124" s="17"/>
      <c r="DG124" s="17"/>
      <c r="DH124" s="17"/>
      <c r="DI124" s="17"/>
      <c r="DJ124" s="17"/>
      <c r="DK124" s="17"/>
      <c r="DL124" s="17"/>
      <c r="DM124" s="17"/>
      <c r="DN124" s="17"/>
      <c r="DO124" s="17"/>
      <c r="DP124" s="17"/>
      <c r="DQ124" s="17"/>
      <c r="DR124" s="17"/>
      <c r="DS124" s="17"/>
      <c r="DT124" s="17"/>
      <c r="DU124" s="17"/>
      <c r="DV124" s="17"/>
      <c r="DW124" s="17"/>
      <c r="DX124" s="17"/>
      <c r="DY124" s="17"/>
      <c r="DZ124" s="17"/>
      <c r="EA124" s="17"/>
      <c r="EB124" s="17"/>
      <c r="EC124" s="17"/>
      <c r="ED124" s="17"/>
      <c r="EE124" s="17"/>
      <c r="EF124" s="17"/>
      <c r="EG124" s="17"/>
      <c r="EH124" s="17"/>
      <c r="EI124" s="17"/>
      <c r="EJ124" s="17"/>
      <c r="EK124" s="17"/>
      <c r="EL124" s="17"/>
      <c r="EM124" s="17"/>
      <c r="EN124" s="17"/>
      <c r="EO124" s="17"/>
      <c r="EP124" s="17"/>
      <c r="EQ124" s="17"/>
      <c r="ER124" s="17"/>
      <c r="ES124" s="17"/>
      <c r="ET124" s="17"/>
      <c r="EU124" s="17"/>
      <c r="EV124" s="17"/>
      <c r="EW124" s="17"/>
      <c r="EX124" s="17"/>
      <c r="EY124" s="17"/>
      <c r="EZ124" s="17"/>
      <c r="FA124" s="17"/>
      <c r="FB124" s="17"/>
      <c r="FC124" s="17"/>
      <c r="FD124" s="17"/>
      <c r="FE124" s="17"/>
      <c r="FF124" s="17"/>
      <c r="FG124" s="17"/>
      <c r="FH124" s="17"/>
      <c r="FI124" s="17"/>
      <c r="FJ124" s="17"/>
      <c r="FK124" s="17"/>
      <c r="FL124" s="17"/>
      <c r="FM124" s="17"/>
      <c r="FN124" s="17"/>
      <c r="FO124" s="17"/>
      <c r="FP124" s="17"/>
      <c r="FQ124" s="17"/>
      <c r="FR124" s="17"/>
      <c r="FS124" s="17"/>
      <c r="FT124" s="17"/>
      <c r="FU124" s="17"/>
      <c r="FV124" s="17"/>
      <c r="FW124" s="17"/>
      <c r="FX124" s="17"/>
      <c r="FY124" s="17"/>
      <c r="FZ124" s="17"/>
      <c r="GA124" s="17"/>
      <c r="GB124" s="17"/>
      <c r="GC124" s="17"/>
      <c r="GD124" s="17"/>
      <c r="GE124" s="17"/>
      <c r="GF124" s="17"/>
      <c r="GG124" s="17"/>
      <c r="GH124" s="17"/>
      <c r="GI124" s="17"/>
      <c r="GJ124" s="17"/>
      <c r="GK124" s="17"/>
      <c r="GL124" s="17"/>
      <c r="GM124" s="17"/>
      <c r="GN124" s="17"/>
      <c r="GO124" s="17"/>
      <c r="GP124" s="17"/>
      <c r="GQ124" s="17"/>
      <c r="GR124" s="17"/>
      <c r="GS124" s="17"/>
      <c r="GT124" s="17"/>
      <c r="GU124" s="17"/>
      <c r="GV124" s="17"/>
      <c r="GW124" s="17"/>
      <c r="GX124" s="17"/>
      <c r="GY124" s="17"/>
      <c r="GZ124" s="17"/>
      <c r="HA124" s="17"/>
      <c r="HB124" s="17"/>
      <c r="HC124" s="17"/>
      <c r="HD124" s="17"/>
      <c r="HE124" s="17"/>
      <c r="HF124" s="17"/>
      <c r="HG124" s="17"/>
      <c r="HH124" s="17"/>
      <c r="HI124" s="17"/>
      <c r="HJ124" s="17"/>
      <c r="HK124" s="17"/>
      <c r="HL124" s="17"/>
      <c r="HM124" s="17"/>
      <c r="HN124" s="17"/>
      <c r="HO124" s="17"/>
      <c r="HP124" s="17"/>
      <c r="HQ124" s="17"/>
      <c r="HR124" s="17"/>
      <c r="HS124" s="17"/>
      <c r="HT124" s="17"/>
      <c r="HU124" s="17"/>
      <c r="HV124" s="17"/>
    </row>
    <row r="125" spans="1:230" s="23" customFormat="1" ht="15" customHeight="1">
      <c r="A125" s="42"/>
      <c r="B125" s="15"/>
      <c r="C125" s="121"/>
      <c r="D125" s="20"/>
      <c r="E125" s="20"/>
      <c r="F125" s="15"/>
      <c r="G125" s="20"/>
      <c r="H125" s="20"/>
      <c r="I125" s="20"/>
      <c r="J125" s="20"/>
      <c r="K125" s="20"/>
      <c r="L125" s="20"/>
      <c r="M125" s="121"/>
      <c r="N125" s="22"/>
      <c r="O125" s="22"/>
      <c r="P125" s="22"/>
      <c r="Q125" s="22"/>
      <c r="R125" s="22"/>
      <c r="S125" s="22"/>
      <c r="T125" s="22"/>
      <c r="U125" s="22"/>
      <c r="V125" s="22"/>
      <c r="W125" s="22"/>
      <c r="X125" s="22"/>
      <c r="Y125" s="22"/>
      <c r="Z125" s="22"/>
      <c r="AA125" s="22"/>
      <c r="AB125" s="42"/>
      <c r="AC125" s="17"/>
      <c r="AD125" s="17"/>
      <c r="AE125" s="17"/>
      <c r="AF125" s="17"/>
      <c r="AG125" s="17"/>
      <c r="AH125" s="17"/>
      <c r="AI125" s="17"/>
      <c r="AJ125" s="17"/>
      <c r="AK125" s="17"/>
      <c r="AL125" s="17"/>
      <c r="AM125" s="17"/>
      <c r="AN125" s="17"/>
      <c r="AO125" s="17"/>
      <c r="AP125" s="17"/>
      <c r="AQ125" s="17"/>
      <c r="AR125" s="17"/>
      <c r="AS125" s="17"/>
      <c r="AT125" s="17"/>
      <c r="AU125" s="17"/>
      <c r="AV125" s="17"/>
      <c r="AW125" s="17"/>
      <c r="AX125" s="17"/>
      <c r="AY125" s="17"/>
      <c r="AZ125" s="17"/>
      <c r="BA125" s="17"/>
      <c r="BB125" s="17"/>
      <c r="BC125" s="17"/>
      <c r="BD125" s="17"/>
      <c r="BE125" s="17"/>
      <c r="BF125" s="17"/>
      <c r="BG125" s="17"/>
      <c r="BH125" s="17"/>
      <c r="BI125" s="17"/>
      <c r="BJ125" s="17"/>
      <c r="BK125" s="17"/>
      <c r="BL125" s="17"/>
      <c r="BM125" s="17"/>
      <c r="BN125" s="17"/>
      <c r="BO125" s="17"/>
      <c r="BP125" s="17"/>
      <c r="BQ125" s="17"/>
      <c r="BR125" s="17"/>
      <c r="BS125" s="17"/>
      <c r="BT125" s="17"/>
      <c r="BU125" s="17"/>
      <c r="BV125" s="17"/>
      <c r="BW125" s="17"/>
      <c r="BX125" s="17"/>
      <c r="BY125" s="17"/>
      <c r="BZ125" s="17"/>
      <c r="CA125" s="17"/>
      <c r="CB125" s="17"/>
      <c r="CC125" s="17"/>
      <c r="CD125" s="17"/>
      <c r="CE125" s="17"/>
      <c r="CF125" s="17"/>
      <c r="CG125" s="17"/>
      <c r="CH125" s="17"/>
      <c r="CI125" s="17"/>
      <c r="CJ125" s="17"/>
      <c r="CK125" s="17"/>
      <c r="CL125" s="17"/>
      <c r="CM125" s="17"/>
      <c r="CN125" s="17"/>
      <c r="CO125" s="17"/>
      <c r="CP125" s="17"/>
      <c r="CQ125" s="17"/>
      <c r="CR125" s="17"/>
      <c r="CS125" s="17"/>
      <c r="CT125" s="17"/>
      <c r="CU125" s="17"/>
      <c r="CV125" s="17"/>
      <c r="CW125" s="17"/>
      <c r="CX125" s="17"/>
      <c r="CY125" s="17"/>
      <c r="CZ125" s="17"/>
      <c r="DA125" s="17"/>
      <c r="DB125" s="17"/>
      <c r="DC125" s="17"/>
      <c r="DD125" s="17"/>
      <c r="DE125" s="17"/>
      <c r="DF125" s="17"/>
      <c r="DG125" s="17"/>
      <c r="DH125" s="17"/>
      <c r="DI125" s="17"/>
      <c r="DJ125" s="17"/>
      <c r="DK125" s="17"/>
      <c r="DL125" s="17"/>
      <c r="DM125" s="17"/>
      <c r="DN125" s="17"/>
      <c r="DO125" s="17"/>
      <c r="DP125" s="17"/>
      <c r="DQ125" s="17"/>
      <c r="DR125" s="17"/>
      <c r="DS125" s="17"/>
      <c r="DT125" s="17"/>
      <c r="DU125" s="17"/>
      <c r="DV125" s="17"/>
      <c r="DW125" s="17"/>
      <c r="DX125" s="17"/>
      <c r="DY125" s="17"/>
      <c r="DZ125" s="17"/>
      <c r="EA125" s="17"/>
      <c r="EB125" s="17"/>
      <c r="EC125" s="17"/>
      <c r="ED125" s="17"/>
      <c r="EE125" s="17"/>
      <c r="EF125" s="17"/>
      <c r="EG125" s="17"/>
      <c r="EH125" s="17"/>
      <c r="EI125" s="17"/>
      <c r="EJ125" s="17"/>
      <c r="EK125" s="17"/>
      <c r="EL125" s="17"/>
      <c r="EM125" s="17"/>
      <c r="EN125" s="17"/>
      <c r="EO125" s="17"/>
      <c r="EP125" s="17"/>
      <c r="EQ125" s="17"/>
      <c r="ER125" s="17"/>
      <c r="ES125" s="17"/>
      <c r="ET125" s="17"/>
      <c r="EU125" s="17"/>
      <c r="EV125" s="17"/>
      <c r="EW125" s="17"/>
      <c r="EX125" s="17"/>
      <c r="EY125" s="17"/>
      <c r="EZ125" s="17"/>
      <c r="FA125" s="17"/>
      <c r="FB125" s="17"/>
      <c r="FC125" s="17"/>
      <c r="FD125" s="17"/>
      <c r="FE125" s="17"/>
      <c r="FF125" s="17"/>
      <c r="FG125" s="17"/>
      <c r="FH125" s="17"/>
      <c r="FI125" s="17"/>
      <c r="FJ125" s="17"/>
      <c r="FK125" s="17"/>
      <c r="FL125" s="17"/>
      <c r="FM125" s="17"/>
      <c r="FN125" s="17"/>
      <c r="FO125" s="17"/>
      <c r="FP125" s="17"/>
      <c r="FQ125" s="17"/>
      <c r="FR125" s="17"/>
      <c r="FS125" s="17"/>
      <c r="FT125" s="17"/>
      <c r="FU125" s="17"/>
      <c r="FV125" s="17"/>
      <c r="FW125" s="17"/>
      <c r="FX125" s="17"/>
      <c r="FY125" s="17"/>
      <c r="FZ125" s="17"/>
      <c r="GA125" s="17"/>
      <c r="GB125" s="17"/>
      <c r="GC125" s="17"/>
      <c r="GD125" s="17"/>
      <c r="GE125" s="17"/>
      <c r="GF125" s="17"/>
      <c r="GG125" s="17"/>
      <c r="GH125" s="17"/>
      <c r="GI125" s="17"/>
      <c r="GJ125" s="17"/>
      <c r="GK125" s="17"/>
      <c r="GL125" s="17"/>
      <c r="GM125" s="17"/>
      <c r="GN125" s="17"/>
      <c r="GO125" s="17"/>
      <c r="GP125" s="17"/>
      <c r="GQ125" s="17"/>
      <c r="GR125" s="17"/>
      <c r="GS125" s="17"/>
      <c r="GT125" s="17"/>
      <c r="GU125" s="17"/>
      <c r="GV125" s="17"/>
      <c r="GW125" s="17"/>
      <c r="GX125" s="17"/>
      <c r="GY125" s="17"/>
      <c r="GZ125" s="17"/>
      <c r="HA125" s="17"/>
      <c r="HB125" s="17"/>
      <c r="HC125" s="17"/>
      <c r="HD125" s="17"/>
      <c r="HE125" s="17"/>
      <c r="HF125" s="17"/>
      <c r="HG125" s="17"/>
      <c r="HH125" s="17"/>
      <c r="HI125" s="17"/>
      <c r="HJ125" s="17"/>
      <c r="HK125" s="17"/>
      <c r="HL125" s="17"/>
      <c r="HM125" s="17"/>
      <c r="HN125" s="17"/>
      <c r="HO125" s="17"/>
      <c r="HP125" s="17"/>
      <c r="HQ125" s="17"/>
      <c r="HR125" s="17"/>
      <c r="HS125" s="17"/>
      <c r="HT125" s="17"/>
      <c r="HU125" s="17"/>
      <c r="HV125" s="17"/>
    </row>
    <row r="126" spans="1:230" s="23" customFormat="1" ht="15" customHeight="1">
      <c r="A126" s="42"/>
      <c r="B126" s="15"/>
      <c r="C126" s="45"/>
      <c r="D126" s="125" t="s">
        <v>526</v>
      </c>
      <c r="E126" s="55"/>
      <c r="F126" s="54"/>
      <c r="G126" s="54"/>
      <c r="H126" s="55"/>
      <c r="I126" s="125" t="s">
        <v>527</v>
      </c>
      <c r="J126" s="55"/>
      <c r="K126" s="55"/>
      <c r="L126" s="125" t="s">
        <v>533</v>
      </c>
      <c r="M126" s="55"/>
      <c r="N126" s="55"/>
      <c r="O126" s="125" t="s">
        <v>534</v>
      </c>
      <c r="P126" s="55"/>
      <c r="Q126" s="55"/>
      <c r="R126" s="22"/>
      <c r="S126" s="22"/>
      <c r="T126" s="22"/>
      <c r="U126" s="22"/>
      <c r="V126" s="22"/>
      <c r="W126" s="22"/>
      <c r="X126" s="22"/>
      <c r="Y126" s="22"/>
      <c r="Z126" s="22"/>
      <c r="AA126" s="22"/>
      <c r="AB126" s="42"/>
      <c r="AC126" s="17"/>
      <c r="AD126" s="17"/>
      <c r="AE126" s="17"/>
      <c r="AF126" s="17"/>
      <c r="AG126" s="17"/>
      <c r="AH126" s="17"/>
      <c r="AI126" s="17"/>
      <c r="AJ126" s="17"/>
      <c r="AK126" s="17"/>
      <c r="AL126" s="17"/>
      <c r="AM126" s="17"/>
      <c r="AN126" s="17"/>
      <c r="AO126" s="17"/>
      <c r="AP126" s="17"/>
      <c r="AQ126" s="17"/>
      <c r="AR126" s="17"/>
      <c r="AS126" s="17"/>
      <c r="AT126" s="17"/>
      <c r="AU126" s="17"/>
      <c r="AV126" s="17"/>
      <c r="AW126" s="17"/>
      <c r="AX126" s="17"/>
      <c r="AY126" s="17"/>
      <c r="AZ126" s="17"/>
      <c r="BA126" s="17"/>
      <c r="BB126" s="17"/>
      <c r="BC126" s="17"/>
      <c r="BD126" s="17"/>
      <c r="BE126" s="17"/>
      <c r="BF126" s="17"/>
      <c r="BG126" s="17"/>
      <c r="BH126" s="17"/>
      <c r="BI126" s="17"/>
      <c r="BJ126" s="17"/>
      <c r="BK126" s="17"/>
      <c r="BL126" s="17"/>
      <c r="BM126" s="17"/>
      <c r="BN126" s="17"/>
      <c r="BO126" s="17"/>
      <c r="BP126" s="17"/>
      <c r="BQ126" s="17"/>
      <c r="BR126" s="17"/>
      <c r="BS126" s="17"/>
      <c r="BT126" s="17"/>
      <c r="BU126" s="17"/>
      <c r="BV126" s="17"/>
      <c r="BW126" s="17"/>
      <c r="BX126" s="17"/>
      <c r="BY126" s="17"/>
      <c r="BZ126" s="17"/>
      <c r="CA126" s="17"/>
      <c r="CB126" s="17"/>
      <c r="CC126" s="17"/>
      <c r="CD126" s="17"/>
      <c r="CE126" s="17"/>
      <c r="CF126" s="17"/>
      <c r="CG126" s="17"/>
      <c r="CH126" s="17"/>
      <c r="CI126" s="17"/>
      <c r="CJ126" s="17"/>
      <c r="CK126" s="17"/>
      <c r="CL126" s="17"/>
      <c r="CM126" s="17"/>
      <c r="CN126" s="17"/>
      <c r="CO126" s="17"/>
      <c r="CP126" s="17"/>
      <c r="CQ126" s="17"/>
      <c r="CR126" s="17"/>
      <c r="CS126" s="17"/>
      <c r="CT126" s="17"/>
      <c r="CU126" s="17"/>
      <c r="CV126" s="17"/>
      <c r="CW126" s="17"/>
      <c r="CX126" s="17"/>
      <c r="CY126" s="17"/>
      <c r="CZ126" s="17"/>
      <c r="DA126" s="17"/>
      <c r="DB126" s="17"/>
      <c r="DC126" s="17"/>
      <c r="DD126" s="17"/>
      <c r="DE126" s="17"/>
      <c r="DF126" s="17"/>
      <c r="DG126" s="17"/>
      <c r="DH126" s="17"/>
      <c r="DI126" s="17"/>
      <c r="DJ126" s="17"/>
      <c r="DK126" s="17"/>
      <c r="DL126" s="17"/>
      <c r="DM126" s="17"/>
      <c r="DN126" s="17"/>
      <c r="DO126" s="17"/>
      <c r="DP126" s="17"/>
      <c r="DQ126" s="17"/>
      <c r="DR126" s="17"/>
      <c r="DS126" s="17"/>
      <c r="DT126" s="17"/>
      <c r="DU126" s="17"/>
      <c r="DV126" s="17"/>
      <c r="DW126" s="17"/>
      <c r="DX126" s="17"/>
      <c r="DY126" s="17"/>
      <c r="DZ126" s="17"/>
      <c r="EA126" s="17"/>
      <c r="EB126" s="17"/>
      <c r="EC126" s="17"/>
      <c r="ED126" s="17"/>
      <c r="EE126" s="17"/>
      <c r="EF126" s="17"/>
      <c r="EG126" s="17"/>
      <c r="EH126" s="17"/>
      <c r="EI126" s="17"/>
      <c r="EJ126" s="17"/>
      <c r="EK126" s="17"/>
      <c r="EL126" s="17"/>
      <c r="EM126" s="17"/>
      <c r="EN126" s="17"/>
      <c r="EO126" s="17"/>
      <c r="EP126" s="17"/>
      <c r="EQ126" s="17"/>
      <c r="ER126" s="17"/>
      <c r="ES126" s="17"/>
      <c r="ET126" s="17"/>
      <c r="EU126" s="17"/>
      <c r="EV126" s="17"/>
      <c r="EW126" s="17"/>
      <c r="EX126" s="17"/>
      <c r="EY126" s="17"/>
      <c r="EZ126" s="17"/>
      <c r="FA126" s="17"/>
      <c r="FB126" s="17"/>
      <c r="FC126" s="17"/>
      <c r="FD126" s="17"/>
      <c r="FE126" s="17"/>
      <c r="FF126" s="17"/>
      <c r="FG126" s="17"/>
      <c r="FH126" s="17"/>
      <c r="FI126" s="17"/>
      <c r="FJ126" s="17"/>
      <c r="FK126" s="17"/>
      <c r="FL126" s="17"/>
      <c r="FM126" s="17"/>
      <c r="FN126" s="17"/>
      <c r="FO126" s="17"/>
      <c r="FP126" s="17"/>
      <c r="FQ126" s="17"/>
      <c r="FR126" s="17"/>
      <c r="FS126" s="17"/>
      <c r="FT126" s="17"/>
      <c r="FU126" s="17"/>
      <c r="FV126" s="17"/>
      <c r="FW126" s="17"/>
      <c r="FX126" s="17"/>
      <c r="FY126" s="17"/>
      <c r="FZ126" s="17"/>
      <c r="GA126" s="17"/>
      <c r="GB126" s="17"/>
      <c r="GC126" s="17"/>
      <c r="GD126" s="17"/>
      <c r="GE126" s="17"/>
      <c r="GF126" s="17"/>
      <c r="GG126" s="17"/>
      <c r="GH126" s="17"/>
      <c r="GI126" s="17"/>
      <c r="GJ126" s="17"/>
      <c r="GK126" s="17"/>
      <c r="GL126" s="17"/>
      <c r="GM126" s="17"/>
      <c r="GN126" s="17"/>
      <c r="GO126" s="17"/>
      <c r="GP126" s="17"/>
      <c r="GQ126" s="17"/>
      <c r="GR126" s="17"/>
      <c r="GS126" s="17"/>
      <c r="GT126" s="17"/>
      <c r="GU126" s="17"/>
      <c r="GV126" s="17"/>
      <c r="GW126" s="17"/>
      <c r="GX126" s="17"/>
      <c r="GY126" s="17"/>
      <c r="GZ126" s="17"/>
      <c r="HA126" s="17"/>
      <c r="HB126" s="17"/>
      <c r="HC126" s="17"/>
      <c r="HD126" s="17"/>
      <c r="HE126" s="17"/>
      <c r="HF126" s="17"/>
      <c r="HG126" s="17"/>
      <c r="HH126" s="17"/>
      <c r="HI126" s="17"/>
      <c r="HJ126" s="17"/>
      <c r="HK126" s="17"/>
      <c r="HL126" s="17"/>
      <c r="HM126" s="17"/>
      <c r="HN126" s="17"/>
      <c r="HO126" s="17"/>
      <c r="HP126" s="17"/>
      <c r="HQ126" s="17"/>
      <c r="HR126" s="17"/>
      <c r="HS126" s="17"/>
      <c r="HT126" s="17"/>
      <c r="HU126" s="17"/>
      <c r="HV126" s="17"/>
    </row>
    <row r="127" spans="1:230" s="23" customFormat="1" ht="15" customHeight="1">
      <c r="A127" s="42"/>
      <c r="B127" s="15"/>
      <c r="C127" s="45"/>
      <c r="D127" s="49"/>
      <c r="E127" s="45"/>
      <c r="F127" s="49"/>
      <c r="G127" s="49"/>
      <c r="H127" s="45"/>
      <c r="I127" s="45"/>
      <c r="J127" s="20"/>
      <c r="K127" s="20"/>
      <c r="L127" s="20"/>
      <c r="M127" s="20"/>
      <c r="N127" s="22"/>
      <c r="O127" s="22"/>
      <c r="P127" s="22"/>
      <c r="Q127" s="22"/>
      <c r="R127" s="22"/>
      <c r="S127" s="22"/>
      <c r="T127" s="22"/>
      <c r="U127" s="22"/>
      <c r="V127" s="22"/>
      <c r="W127" s="22"/>
      <c r="X127" s="22"/>
      <c r="Y127" s="22"/>
      <c r="Z127" s="22"/>
      <c r="AA127" s="22"/>
      <c r="AB127" s="42"/>
      <c r="AC127" s="17"/>
      <c r="AD127" s="17"/>
      <c r="AE127" s="17"/>
      <c r="AF127" s="17"/>
      <c r="AG127" s="17"/>
      <c r="AH127" s="17"/>
      <c r="AI127" s="17"/>
      <c r="AJ127" s="17"/>
      <c r="AK127" s="17"/>
      <c r="AL127" s="17"/>
      <c r="AM127" s="17"/>
      <c r="AN127" s="17"/>
      <c r="AO127" s="17"/>
      <c r="AP127" s="17"/>
      <c r="AQ127" s="17"/>
      <c r="AR127" s="17"/>
      <c r="AS127" s="17"/>
      <c r="AT127" s="17"/>
      <c r="AU127" s="17"/>
      <c r="AV127" s="17"/>
      <c r="AW127" s="17"/>
      <c r="AX127" s="17"/>
      <c r="AY127" s="17"/>
      <c r="AZ127" s="17"/>
      <c r="BA127" s="17"/>
      <c r="BB127" s="17"/>
      <c r="BC127" s="17"/>
      <c r="BD127" s="17"/>
      <c r="BE127" s="17"/>
      <c r="BF127" s="17"/>
      <c r="BG127" s="17"/>
      <c r="BH127" s="17"/>
      <c r="BI127" s="17"/>
      <c r="BJ127" s="17"/>
      <c r="BK127" s="17"/>
      <c r="BL127" s="17"/>
      <c r="BM127" s="17"/>
      <c r="BN127" s="17"/>
      <c r="BO127" s="17"/>
      <c r="BP127" s="17"/>
      <c r="BQ127" s="17"/>
      <c r="BR127" s="17"/>
      <c r="BS127" s="17"/>
      <c r="BT127" s="17"/>
      <c r="BU127" s="17"/>
      <c r="BV127" s="17"/>
      <c r="BW127" s="17"/>
      <c r="BX127" s="17"/>
      <c r="BY127" s="17"/>
      <c r="BZ127" s="17"/>
      <c r="CA127" s="17"/>
      <c r="CB127" s="17"/>
      <c r="CC127" s="17"/>
      <c r="CD127" s="17"/>
      <c r="CE127" s="17"/>
      <c r="CF127" s="17"/>
      <c r="CG127" s="17"/>
      <c r="CH127" s="17"/>
      <c r="CI127" s="17"/>
      <c r="CJ127" s="17"/>
      <c r="CK127" s="17"/>
      <c r="CL127" s="17"/>
      <c r="CM127" s="17"/>
      <c r="CN127" s="17"/>
      <c r="CO127" s="17"/>
      <c r="CP127" s="17"/>
      <c r="CQ127" s="17"/>
      <c r="CR127" s="17"/>
      <c r="CS127" s="17"/>
      <c r="CT127" s="17"/>
      <c r="CU127" s="17"/>
      <c r="CV127" s="17"/>
      <c r="CW127" s="17"/>
      <c r="CX127" s="17"/>
      <c r="CY127" s="17"/>
      <c r="CZ127" s="17"/>
      <c r="DA127" s="17"/>
      <c r="DB127" s="17"/>
      <c r="DC127" s="17"/>
      <c r="DD127" s="17"/>
      <c r="DE127" s="17"/>
      <c r="DF127" s="17"/>
      <c r="DG127" s="17"/>
      <c r="DH127" s="17"/>
      <c r="DI127" s="17"/>
      <c r="DJ127" s="17"/>
      <c r="DK127" s="17"/>
      <c r="DL127" s="17"/>
      <c r="DM127" s="17"/>
      <c r="DN127" s="17"/>
      <c r="DO127" s="17"/>
      <c r="DP127" s="17"/>
      <c r="DQ127" s="17"/>
      <c r="DR127" s="17"/>
      <c r="DS127" s="17"/>
      <c r="DT127" s="17"/>
      <c r="DU127" s="17"/>
      <c r="DV127" s="17"/>
      <c r="DW127" s="17"/>
      <c r="DX127" s="17"/>
      <c r="DY127" s="17"/>
      <c r="DZ127" s="17"/>
      <c r="EA127" s="17"/>
      <c r="EB127" s="17"/>
      <c r="EC127" s="17"/>
      <c r="ED127" s="17"/>
      <c r="EE127" s="17"/>
      <c r="EF127" s="17"/>
      <c r="EG127" s="17"/>
      <c r="EH127" s="17"/>
      <c r="EI127" s="17"/>
      <c r="EJ127" s="17"/>
      <c r="EK127" s="17"/>
      <c r="EL127" s="17"/>
      <c r="EM127" s="17"/>
      <c r="EN127" s="17"/>
      <c r="EO127" s="17"/>
      <c r="EP127" s="17"/>
      <c r="EQ127" s="17"/>
      <c r="ER127" s="17"/>
      <c r="ES127" s="17"/>
      <c r="ET127" s="17"/>
      <c r="EU127" s="17"/>
      <c r="EV127" s="17"/>
      <c r="EW127" s="17"/>
      <c r="EX127" s="17"/>
      <c r="EY127" s="17"/>
      <c r="EZ127" s="17"/>
      <c r="FA127" s="17"/>
      <c r="FB127" s="17"/>
      <c r="FC127" s="17"/>
      <c r="FD127" s="17"/>
      <c r="FE127" s="17"/>
      <c r="FF127" s="17"/>
      <c r="FG127" s="17"/>
      <c r="FH127" s="17"/>
      <c r="FI127" s="17"/>
      <c r="FJ127" s="17"/>
      <c r="FK127" s="17"/>
      <c r="FL127" s="17"/>
      <c r="FM127" s="17"/>
      <c r="FN127" s="17"/>
      <c r="FO127" s="17"/>
      <c r="FP127" s="17"/>
      <c r="FQ127" s="17"/>
      <c r="FR127" s="17"/>
      <c r="FS127" s="17"/>
      <c r="FT127" s="17"/>
      <c r="FU127" s="17"/>
      <c r="FV127" s="17"/>
      <c r="FW127" s="17"/>
      <c r="FX127" s="17"/>
      <c r="FY127" s="17"/>
      <c r="FZ127" s="17"/>
      <c r="GA127" s="17"/>
      <c r="GB127" s="17"/>
      <c r="GC127" s="17"/>
      <c r="GD127" s="17"/>
      <c r="GE127" s="17"/>
      <c r="GF127" s="17"/>
      <c r="GG127" s="17"/>
      <c r="GH127" s="17"/>
      <c r="GI127" s="17"/>
      <c r="GJ127" s="17"/>
      <c r="GK127" s="17"/>
      <c r="GL127" s="17"/>
      <c r="GM127" s="17"/>
      <c r="GN127" s="17"/>
      <c r="GO127" s="17"/>
      <c r="GP127" s="17"/>
      <c r="GQ127" s="17"/>
      <c r="GR127" s="17"/>
      <c r="GS127" s="17"/>
      <c r="GT127" s="17"/>
      <c r="GU127" s="17"/>
      <c r="GV127" s="17"/>
      <c r="GW127" s="17"/>
      <c r="GX127" s="17"/>
      <c r="GY127" s="17"/>
      <c r="GZ127" s="17"/>
      <c r="HA127" s="17"/>
      <c r="HB127" s="17"/>
      <c r="HC127" s="17"/>
      <c r="HD127" s="17"/>
      <c r="HE127" s="17"/>
      <c r="HF127" s="17"/>
      <c r="HG127" s="17"/>
      <c r="HH127" s="17"/>
      <c r="HI127" s="17"/>
      <c r="HJ127" s="17"/>
      <c r="HK127" s="17"/>
      <c r="HL127" s="17"/>
      <c r="HM127" s="17"/>
      <c r="HN127" s="17"/>
      <c r="HO127" s="17"/>
      <c r="HP127" s="17"/>
      <c r="HQ127" s="17"/>
      <c r="HR127" s="17"/>
      <c r="HS127" s="17"/>
      <c r="HT127" s="17"/>
      <c r="HU127" s="17"/>
      <c r="HV127" s="17"/>
    </row>
    <row r="128" spans="1:230" s="23" customFormat="1" ht="15" customHeight="1">
      <c r="A128" s="42"/>
      <c r="B128" s="15"/>
      <c r="C128" s="80" t="s">
        <v>531</v>
      </c>
      <c r="D128" s="15"/>
      <c r="E128" s="286" t="str">
        <f>Obliczenia4!F63&amp;", "&amp;Obliczenia4!H63</f>
        <v>Spadzisty, Izolowany</v>
      </c>
      <c r="F128" s="286"/>
      <c r="G128" s="286"/>
      <c r="H128" s="286"/>
      <c r="I128" s="126">
        <f>Obliczenia4!L40</f>
        <v>0</v>
      </c>
      <c r="J128" s="58" t="s">
        <v>17</v>
      </c>
      <c r="K128" s="128"/>
      <c r="L128" s="126">
        <f>Obliczenia4!L68</f>
        <v>414</v>
      </c>
      <c r="M128" s="58" t="s">
        <v>17</v>
      </c>
      <c r="N128" s="22"/>
      <c r="O128" s="126">
        <f>Obliczenia4!L55</f>
        <v>165</v>
      </c>
      <c r="P128" s="58" t="s">
        <v>17</v>
      </c>
      <c r="Q128" s="22"/>
      <c r="R128" s="22"/>
      <c r="S128" s="22"/>
      <c r="T128" s="22"/>
      <c r="U128" s="22"/>
      <c r="V128" s="22"/>
      <c r="W128" s="22"/>
      <c r="X128" s="22"/>
      <c r="Y128" s="22"/>
      <c r="Z128" s="22"/>
      <c r="AA128" s="22"/>
      <c r="AB128" s="42"/>
      <c r="AC128" s="17"/>
      <c r="AD128" s="17"/>
      <c r="AE128" s="17"/>
      <c r="AF128" s="17"/>
      <c r="AG128" s="17"/>
      <c r="AH128" s="17"/>
      <c r="AI128" s="17"/>
      <c r="AJ128" s="17"/>
      <c r="AK128" s="17"/>
      <c r="AL128" s="17"/>
      <c r="AM128" s="17"/>
      <c r="AN128" s="17"/>
      <c r="AO128" s="17"/>
      <c r="AP128" s="17"/>
      <c r="AQ128" s="17"/>
      <c r="AR128" s="17"/>
      <c r="AS128" s="17"/>
      <c r="AT128" s="17"/>
      <c r="AU128" s="17"/>
      <c r="AV128" s="17"/>
      <c r="AW128" s="17"/>
      <c r="AX128" s="17"/>
      <c r="AY128" s="17"/>
      <c r="AZ128" s="17"/>
      <c r="BA128" s="17"/>
      <c r="BB128" s="17"/>
      <c r="BC128" s="17"/>
      <c r="BD128" s="17"/>
      <c r="BE128" s="17"/>
      <c r="BF128" s="17"/>
      <c r="BG128" s="17"/>
      <c r="BH128" s="17"/>
      <c r="BI128" s="17"/>
      <c r="BJ128" s="17"/>
      <c r="BK128" s="17"/>
      <c r="BL128" s="17"/>
      <c r="BM128" s="17"/>
      <c r="BN128" s="17"/>
      <c r="BO128" s="17"/>
      <c r="BP128" s="17"/>
      <c r="BQ128" s="17"/>
      <c r="BR128" s="17"/>
      <c r="BS128" s="17"/>
      <c r="BT128" s="17"/>
      <c r="BU128" s="17"/>
      <c r="BV128" s="17"/>
      <c r="BW128" s="17"/>
      <c r="BX128" s="17"/>
      <c r="BY128" s="17"/>
      <c r="BZ128" s="17"/>
      <c r="CA128" s="17"/>
      <c r="CB128" s="17"/>
      <c r="CC128" s="17"/>
      <c r="CD128" s="17"/>
      <c r="CE128" s="17"/>
      <c r="CF128" s="17"/>
      <c r="CG128" s="17"/>
      <c r="CH128" s="17"/>
      <c r="CI128" s="17"/>
      <c r="CJ128" s="17"/>
      <c r="CK128" s="17"/>
      <c r="CL128" s="17"/>
      <c r="CM128" s="17"/>
      <c r="CN128" s="17"/>
      <c r="CO128" s="17"/>
      <c r="CP128" s="17"/>
      <c r="CQ128" s="17"/>
      <c r="CR128" s="17"/>
      <c r="CS128" s="17"/>
      <c r="CT128" s="17"/>
      <c r="CU128" s="17"/>
      <c r="CV128" s="17"/>
      <c r="CW128" s="17"/>
      <c r="CX128" s="17"/>
      <c r="CY128" s="17"/>
      <c r="CZ128" s="17"/>
      <c r="DA128" s="17"/>
      <c r="DB128" s="17"/>
      <c r="DC128" s="17"/>
      <c r="DD128" s="17"/>
      <c r="DE128" s="17"/>
      <c r="DF128" s="17"/>
      <c r="DG128" s="17"/>
      <c r="DH128" s="17"/>
      <c r="DI128" s="17"/>
      <c r="DJ128" s="17"/>
      <c r="DK128" s="17"/>
      <c r="DL128" s="17"/>
      <c r="DM128" s="17"/>
      <c r="DN128" s="17"/>
      <c r="DO128" s="17"/>
      <c r="DP128" s="17"/>
      <c r="DQ128" s="17"/>
      <c r="DR128" s="17"/>
      <c r="DS128" s="17"/>
      <c r="DT128" s="17"/>
      <c r="DU128" s="17"/>
      <c r="DV128" s="17"/>
      <c r="DW128" s="17"/>
      <c r="DX128" s="17"/>
      <c r="DY128" s="17"/>
      <c r="DZ128" s="17"/>
      <c r="EA128" s="17"/>
      <c r="EB128" s="17"/>
      <c r="EC128" s="17"/>
      <c r="ED128" s="17"/>
      <c r="EE128" s="17"/>
      <c r="EF128" s="17"/>
      <c r="EG128" s="17"/>
      <c r="EH128" s="17"/>
      <c r="EI128" s="17"/>
      <c r="EJ128" s="17"/>
      <c r="EK128" s="17"/>
      <c r="EL128" s="17"/>
      <c r="EM128" s="17"/>
      <c r="EN128" s="17"/>
      <c r="EO128" s="17"/>
      <c r="EP128" s="17"/>
      <c r="EQ128" s="17"/>
      <c r="ER128" s="17"/>
      <c r="ES128" s="17"/>
      <c r="ET128" s="17"/>
      <c r="EU128" s="17"/>
      <c r="EV128" s="17"/>
      <c r="EW128" s="17"/>
      <c r="EX128" s="17"/>
      <c r="EY128" s="17"/>
      <c r="EZ128" s="17"/>
      <c r="FA128" s="17"/>
      <c r="FB128" s="17"/>
      <c r="FC128" s="17"/>
      <c r="FD128" s="17"/>
      <c r="FE128" s="17"/>
      <c r="FF128" s="17"/>
      <c r="FG128" s="17"/>
      <c r="FH128" s="17"/>
      <c r="FI128" s="17"/>
      <c r="FJ128" s="17"/>
      <c r="FK128" s="17"/>
      <c r="FL128" s="17"/>
      <c r="FM128" s="17"/>
      <c r="FN128" s="17"/>
      <c r="FO128" s="17"/>
      <c r="FP128" s="17"/>
      <c r="FQ128" s="17"/>
      <c r="FR128" s="17"/>
      <c r="FS128" s="17"/>
      <c r="FT128" s="17"/>
      <c r="FU128" s="17"/>
      <c r="FV128" s="17"/>
      <c r="FW128" s="17"/>
      <c r="FX128" s="17"/>
      <c r="FY128" s="17"/>
      <c r="FZ128" s="17"/>
      <c r="GA128" s="17"/>
      <c r="GB128" s="17"/>
      <c r="GC128" s="17"/>
      <c r="GD128" s="17"/>
      <c r="GE128" s="17"/>
      <c r="GF128" s="17"/>
      <c r="GG128" s="17"/>
      <c r="GH128" s="17"/>
      <c r="GI128" s="17"/>
      <c r="GJ128" s="17"/>
      <c r="GK128" s="17"/>
      <c r="GL128" s="17"/>
      <c r="GM128" s="17"/>
      <c r="GN128" s="17"/>
      <c r="GO128" s="17"/>
      <c r="GP128" s="17"/>
      <c r="GQ128" s="17"/>
      <c r="GR128" s="17"/>
      <c r="GS128" s="17"/>
      <c r="GT128" s="17"/>
      <c r="GU128" s="17"/>
      <c r="GV128" s="17"/>
      <c r="GW128" s="17"/>
      <c r="GX128" s="17"/>
      <c r="GY128" s="17"/>
      <c r="GZ128" s="17"/>
      <c r="HA128" s="17"/>
      <c r="HB128" s="17"/>
      <c r="HC128" s="17"/>
      <c r="HD128" s="17"/>
      <c r="HE128" s="17"/>
      <c r="HF128" s="17"/>
      <c r="HG128" s="17"/>
      <c r="HH128" s="17"/>
      <c r="HI128" s="17"/>
      <c r="HJ128" s="17"/>
      <c r="HK128" s="17"/>
      <c r="HL128" s="17"/>
      <c r="HM128" s="17"/>
      <c r="HN128" s="17"/>
      <c r="HO128" s="17"/>
      <c r="HP128" s="17"/>
      <c r="HQ128" s="17"/>
      <c r="HR128" s="17"/>
      <c r="HS128" s="17"/>
      <c r="HT128" s="17"/>
      <c r="HU128" s="17"/>
      <c r="HV128" s="17"/>
    </row>
    <row r="129" spans="1:230" s="23" customFormat="1" ht="15" customHeight="1">
      <c r="A129" s="42"/>
      <c r="B129" s="17"/>
      <c r="C129" s="22"/>
      <c r="D129" s="22"/>
      <c r="E129" s="129"/>
      <c r="F129" s="17"/>
      <c r="G129" s="17"/>
      <c r="H129" s="17"/>
      <c r="I129" s="17"/>
      <c r="J129" s="17"/>
      <c r="K129" s="80"/>
      <c r="L129" s="80"/>
      <c r="M129" s="22"/>
      <c r="N129" s="22"/>
      <c r="O129" s="22"/>
      <c r="P129" s="22"/>
      <c r="Q129" s="22"/>
      <c r="R129" s="22"/>
      <c r="S129" s="22"/>
      <c r="T129" s="22"/>
      <c r="U129" s="22"/>
      <c r="V129" s="22"/>
      <c r="W129" s="22"/>
      <c r="X129" s="22"/>
      <c r="Y129" s="22"/>
      <c r="Z129" s="22"/>
      <c r="AA129" s="22"/>
      <c r="AB129" s="42"/>
      <c r="AC129" s="17"/>
      <c r="AD129" s="17"/>
      <c r="AE129" s="17"/>
      <c r="AF129" s="17"/>
      <c r="AG129" s="17"/>
      <c r="AH129" s="17"/>
      <c r="AI129" s="17"/>
      <c r="AJ129" s="17"/>
      <c r="AK129" s="17"/>
      <c r="AL129" s="17"/>
      <c r="AM129" s="17"/>
      <c r="AN129" s="17"/>
      <c r="AO129" s="17"/>
      <c r="AP129" s="17"/>
      <c r="AQ129" s="17"/>
      <c r="AR129" s="17"/>
      <c r="AS129" s="17"/>
      <c r="AT129" s="17"/>
      <c r="AU129" s="17"/>
      <c r="AV129" s="17"/>
      <c r="AW129" s="17"/>
      <c r="AX129" s="17"/>
      <c r="AY129" s="17"/>
      <c r="AZ129" s="17"/>
      <c r="BA129" s="17"/>
      <c r="BB129" s="17"/>
      <c r="BC129" s="17"/>
      <c r="BD129" s="17"/>
      <c r="BE129" s="17"/>
      <c r="BF129" s="17"/>
      <c r="BG129" s="17"/>
      <c r="BH129" s="17"/>
      <c r="BI129" s="17"/>
      <c r="BJ129" s="17"/>
      <c r="BK129" s="17"/>
      <c r="BL129" s="17"/>
      <c r="BM129" s="17"/>
      <c r="BN129" s="17"/>
      <c r="BO129" s="17"/>
      <c r="BP129" s="17"/>
      <c r="BQ129" s="17"/>
      <c r="BR129" s="17"/>
      <c r="BS129" s="17"/>
      <c r="BT129" s="17"/>
      <c r="BU129" s="17"/>
      <c r="BV129" s="17"/>
      <c r="BW129" s="17"/>
      <c r="BX129" s="17"/>
      <c r="BY129" s="17"/>
      <c r="BZ129" s="17"/>
      <c r="CA129" s="17"/>
      <c r="CB129" s="17"/>
      <c r="CC129" s="17"/>
      <c r="CD129" s="17"/>
      <c r="CE129" s="17"/>
      <c r="CF129" s="17"/>
      <c r="CG129" s="17"/>
      <c r="CH129" s="17"/>
      <c r="CI129" s="17"/>
      <c r="CJ129" s="17"/>
      <c r="CK129" s="17"/>
      <c r="CL129" s="17"/>
      <c r="CM129" s="17"/>
      <c r="CN129" s="17"/>
      <c r="CO129" s="17"/>
      <c r="CP129" s="17"/>
      <c r="CQ129" s="17"/>
      <c r="CR129" s="17"/>
      <c r="CS129" s="17"/>
      <c r="CT129" s="17"/>
      <c r="CU129" s="17"/>
      <c r="CV129" s="17"/>
      <c r="CW129" s="17"/>
      <c r="CX129" s="17"/>
      <c r="CY129" s="17"/>
      <c r="CZ129" s="17"/>
      <c r="DA129" s="17"/>
      <c r="DB129" s="17"/>
      <c r="DC129" s="17"/>
      <c r="DD129" s="17"/>
      <c r="DE129" s="17"/>
      <c r="DF129" s="17"/>
      <c r="DG129" s="17"/>
      <c r="DH129" s="17"/>
      <c r="DI129" s="17"/>
      <c r="DJ129" s="17"/>
      <c r="DK129" s="17"/>
      <c r="DL129" s="17"/>
      <c r="DM129" s="17"/>
      <c r="DN129" s="17"/>
      <c r="DO129" s="17"/>
      <c r="DP129" s="17"/>
      <c r="DQ129" s="17"/>
      <c r="DR129" s="17"/>
      <c r="DS129" s="17"/>
      <c r="DT129" s="17"/>
      <c r="DU129" s="17"/>
      <c r="DV129" s="17"/>
      <c r="DW129" s="17"/>
      <c r="DX129" s="17"/>
      <c r="DY129" s="17"/>
      <c r="DZ129" s="17"/>
      <c r="EA129" s="17"/>
      <c r="EB129" s="17"/>
      <c r="EC129" s="17"/>
      <c r="ED129" s="17"/>
      <c r="EE129" s="17"/>
      <c r="EF129" s="17"/>
      <c r="EG129" s="17"/>
      <c r="EH129" s="17"/>
      <c r="EI129" s="17"/>
      <c r="EJ129" s="17"/>
      <c r="EK129" s="17"/>
      <c r="EL129" s="17"/>
      <c r="EM129" s="17"/>
      <c r="EN129" s="17"/>
      <c r="EO129" s="17"/>
      <c r="EP129" s="17"/>
      <c r="EQ129" s="17"/>
      <c r="ER129" s="17"/>
      <c r="ES129" s="17"/>
      <c r="ET129" s="17"/>
      <c r="EU129" s="17"/>
      <c r="EV129" s="17"/>
      <c r="EW129" s="17"/>
      <c r="EX129" s="17"/>
      <c r="EY129" s="17"/>
      <c r="EZ129" s="17"/>
      <c r="FA129" s="17"/>
      <c r="FB129" s="17"/>
      <c r="FC129" s="17"/>
      <c r="FD129" s="17"/>
      <c r="FE129" s="17"/>
      <c r="FF129" s="17"/>
      <c r="FG129" s="17"/>
      <c r="FH129" s="17"/>
      <c r="FI129" s="17"/>
      <c r="FJ129" s="17"/>
      <c r="FK129" s="17"/>
      <c r="FL129" s="17"/>
      <c r="FM129" s="17"/>
      <c r="FN129" s="17"/>
      <c r="FO129" s="17"/>
      <c r="FP129" s="17"/>
      <c r="FQ129" s="17"/>
      <c r="FR129" s="17"/>
      <c r="FS129" s="17"/>
      <c r="FT129" s="17"/>
      <c r="FU129" s="17"/>
      <c r="FV129" s="17"/>
      <c r="FW129" s="17"/>
      <c r="FX129" s="17"/>
      <c r="FY129" s="17"/>
      <c r="FZ129" s="17"/>
      <c r="GA129" s="17"/>
      <c r="GB129" s="17"/>
      <c r="GC129" s="17"/>
      <c r="GD129" s="17"/>
      <c r="GE129" s="17"/>
      <c r="GF129" s="17"/>
      <c r="GG129" s="17"/>
      <c r="GH129" s="17"/>
      <c r="GI129" s="17"/>
      <c r="GJ129" s="17"/>
      <c r="GK129" s="17"/>
      <c r="GL129" s="17"/>
      <c r="GM129" s="17"/>
      <c r="GN129" s="17"/>
      <c r="GO129" s="17"/>
      <c r="GP129" s="17"/>
      <c r="GQ129" s="17"/>
      <c r="GR129" s="17"/>
      <c r="GS129" s="17"/>
      <c r="GT129" s="17"/>
      <c r="GU129" s="17"/>
      <c r="GV129" s="17"/>
      <c r="GW129" s="17"/>
      <c r="GX129" s="17"/>
      <c r="GY129" s="17"/>
      <c r="GZ129" s="17"/>
      <c r="HA129" s="17"/>
      <c r="HB129" s="17"/>
      <c r="HC129" s="17"/>
      <c r="HD129" s="17"/>
      <c r="HE129" s="17"/>
      <c r="HF129" s="17"/>
      <c r="HG129" s="17"/>
      <c r="HH129" s="17"/>
      <c r="HI129" s="17"/>
      <c r="HJ129" s="17"/>
      <c r="HK129" s="17"/>
      <c r="HL129" s="17"/>
      <c r="HM129" s="17"/>
      <c r="HN129" s="17"/>
      <c r="HO129" s="17"/>
      <c r="HP129" s="17"/>
      <c r="HQ129" s="17"/>
      <c r="HR129" s="17"/>
      <c r="HS129" s="17"/>
      <c r="HT129" s="17"/>
      <c r="HU129" s="17"/>
      <c r="HV129" s="17"/>
    </row>
    <row r="130" spans="1:230" s="23" customFormat="1" ht="15" customHeight="1">
      <c r="A130" s="42"/>
      <c r="B130" s="17"/>
      <c r="C130" s="57" t="s">
        <v>521</v>
      </c>
      <c r="D130" s="20"/>
      <c r="E130" s="20"/>
      <c r="F130" s="126"/>
      <c r="G130" s="58"/>
      <c r="H130" s="15"/>
      <c r="I130" s="130">
        <f>I128+L128+O128</f>
        <v>579</v>
      </c>
      <c r="J130" s="58" t="s">
        <v>17</v>
      </c>
      <c r="K130" s="80"/>
      <c r="L130" s="80"/>
      <c r="M130" s="22"/>
      <c r="N130" s="22"/>
      <c r="O130" s="22"/>
      <c r="P130" s="22"/>
      <c r="Q130" s="22"/>
      <c r="R130" s="22"/>
      <c r="S130" s="22"/>
      <c r="T130" s="22"/>
      <c r="U130" s="22"/>
      <c r="V130" s="22"/>
      <c r="W130" s="22"/>
      <c r="X130" s="22"/>
      <c r="Y130" s="22"/>
      <c r="Z130" s="22"/>
      <c r="AA130" s="22"/>
      <c r="AB130" s="42"/>
      <c r="AC130" s="17"/>
      <c r="AD130" s="17"/>
      <c r="AE130" s="17"/>
      <c r="AF130" s="17"/>
      <c r="AG130" s="17"/>
      <c r="AH130" s="17"/>
      <c r="AI130" s="17"/>
      <c r="AJ130" s="17"/>
      <c r="AK130" s="17"/>
      <c r="AL130" s="17"/>
      <c r="AM130" s="17"/>
      <c r="AN130" s="17"/>
      <c r="AO130" s="17"/>
      <c r="AP130" s="17"/>
      <c r="AQ130" s="17"/>
      <c r="AR130" s="17"/>
      <c r="AS130" s="17"/>
      <c r="AT130" s="17"/>
      <c r="AU130" s="17"/>
      <c r="AV130" s="17"/>
      <c r="AW130" s="17"/>
      <c r="AX130" s="17"/>
      <c r="AY130" s="17"/>
      <c r="AZ130" s="17"/>
      <c r="BA130" s="17"/>
      <c r="BB130" s="17"/>
      <c r="BC130" s="17"/>
      <c r="BD130" s="17"/>
      <c r="BE130" s="17"/>
      <c r="BF130" s="17"/>
      <c r="BG130" s="17"/>
      <c r="BH130" s="17"/>
      <c r="BI130" s="17"/>
      <c r="BJ130" s="17"/>
      <c r="BK130" s="17"/>
      <c r="BL130" s="17"/>
      <c r="BM130" s="17"/>
      <c r="BN130" s="17"/>
      <c r="BO130" s="17"/>
      <c r="BP130" s="17"/>
      <c r="BQ130" s="17"/>
      <c r="BR130" s="17"/>
      <c r="BS130" s="17"/>
      <c r="BT130" s="17"/>
      <c r="BU130" s="17"/>
      <c r="BV130" s="17"/>
      <c r="BW130" s="17"/>
      <c r="BX130" s="17"/>
      <c r="BY130" s="17"/>
      <c r="BZ130" s="17"/>
      <c r="CA130" s="17"/>
      <c r="CB130" s="17"/>
      <c r="CC130" s="17"/>
      <c r="CD130" s="17"/>
      <c r="CE130" s="17"/>
      <c r="CF130" s="17"/>
      <c r="CG130" s="17"/>
      <c r="CH130" s="17"/>
      <c r="CI130" s="17"/>
      <c r="CJ130" s="17"/>
      <c r="CK130" s="17"/>
      <c r="CL130" s="17"/>
      <c r="CM130" s="17"/>
      <c r="CN130" s="17"/>
      <c r="CO130" s="17"/>
      <c r="CP130" s="17"/>
      <c r="CQ130" s="17"/>
      <c r="CR130" s="17"/>
      <c r="CS130" s="17"/>
      <c r="CT130" s="17"/>
      <c r="CU130" s="17"/>
      <c r="CV130" s="17"/>
      <c r="CW130" s="17"/>
      <c r="CX130" s="17"/>
      <c r="CY130" s="17"/>
      <c r="CZ130" s="17"/>
      <c r="DA130" s="17"/>
      <c r="DB130" s="17"/>
      <c r="DC130" s="17"/>
      <c r="DD130" s="17"/>
      <c r="DE130" s="17"/>
      <c r="DF130" s="17"/>
      <c r="DG130" s="17"/>
      <c r="DH130" s="17"/>
      <c r="DI130" s="17"/>
      <c r="DJ130" s="17"/>
      <c r="DK130" s="17"/>
      <c r="DL130" s="17"/>
      <c r="DM130" s="17"/>
      <c r="DN130" s="17"/>
      <c r="DO130" s="17"/>
      <c r="DP130" s="17"/>
      <c r="DQ130" s="17"/>
      <c r="DR130" s="17"/>
      <c r="DS130" s="17"/>
      <c r="DT130" s="17"/>
      <c r="DU130" s="17"/>
      <c r="DV130" s="17"/>
      <c r="DW130" s="17"/>
      <c r="DX130" s="17"/>
      <c r="DY130" s="17"/>
      <c r="DZ130" s="17"/>
      <c r="EA130" s="17"/>
      <c r="EB130" s="17"/>
      <c r="EC130" s="17"/>
      <c r="ED130" s="17"/>
      <c r="EE130" s="17"/>
      <c r="EF130" s="17"/>
      <c r="EG130" s="17"/>
      <c r="EH130" s="17"/>
      <c r="EI130" s="17"/>
      <c r="EJ130" s="17"/>
      <c r="EK130" s="17"/>
      <c r="EL130" s="17"/>
      <c r="EM130" s="17"/>
      <c r="EN130" s="17"/>
      <c r="EO130" s="17"/>
      <c r="EP130" s="17"/>
      <c r="EQ130" s="17"/>
      <c r="ER130" s="17"/>
      <c r="ES130" s="17"/>
      <c r="ET130" s="17"/>
      <c r="EU130" s="17"/>
      <c r="EV130" s="17"/>
      <c r="EW130" s="17"/>
      <c r="EX130" s="17"/>
      <c r="EY130" s="17"/>
      <c r="EZ130" s="17"/>
      <c r="FA130" s="17"/>
      <c r="FB130" s="17"/>
      <c r="FC130" s="17"/>
      <c r="FD130" s="17"/>
      <c r="FE130" s="17"/>
      <c r="FF130" s="17"/>
      <c r="FG130" s="17"/>
      <c r="FH130" s="17"/>
      <c r="FI130" s="17"/>
      <c r="FJ130" s="17"/>
      <c r="FK130" s="17"/>
      <c r="FL130" s="17"/>
      <c r="FM130" s="17"/>
      <c r="FN130" s="17"/>
      <c r="FO130" s="17"/>
      <c r="FP130" s="17"/>
      <c r="FQ130" s="17"/>
      <c r="FR130" s="17"/>
      <c r="FS130" s="17"/>
      <c r="FT130" s="17"/>
      <c r="FU130" s="17"/>
      <c r="FV130" s="17"/>
      <c r="FW130" s="17"/>
      <c r="FX130" s="17"/>
      <c r="FY130" s="17"/>
      <c r="FZ130" s="17"/>
      <c r="GA130" s="17"/>
      <c r="GB130" s="17"/>
      <c r="GC130" s="17"/>
      <c r="GD130" s="17"/>
      <c r="GE130" s="17"/>
      <c r="GF130" s="17"/>
      <c r="GG130" s="17"/>
      <c r="GH130" s="17"/>
      <c r="GI130" s="17"/>
      <c r="GJ130" s="17"/>
      <c r="GK130" s="17"/>
      <c r="GL130" s="17"/>
      <c r="GM130" s="17"/>
      <c r="GN130" s="17"/>
      <c r="GO130" s="17"/>
      <c r="GP130" s="17"/>
      <c r="GQ130" s="17"/>
      <c r="GR130" s="17"/>
      <c r="GS130" s="17"/>
      <c r="GT130" s="17"/>
      <c r="GU130" s="17"/>
      <c r="GV130" s="17"/>
      <c r="GW130" s="17"/>
      <c r="GX130" s="17"/>
      <c r="GY130" s="17"/>
      <c r="GZ130" s="17"/>
      <c r="HA130" s="17"/>
      <c r="HB130" s="17"/>
      <c r="HC130" s="17"/>
      <c r="HD130" s="17"/>
      <c r="HE130" s="17"/>
      <c r="HF130" s="17"/>
      <c r="HG130" s="17"/>
      <c r="HH130" s="17"/>
      <c r="HI130" s="17"/>
      <c r="HJ130" s="17"/>
      <c r="HK130" s="17"/>
      <c r="HL130" s="17"/>
      <c r="HM130" s="17"/>
      <c r="HN130" s="17"/>
      <c r="HO130" s="17"/>
      <c r="HP130" s="17"/>
      <c r="HQ130" s="17"/>
      <c r="HR130" s="17"/>
      <c r="HS130" s="17"/>
      <c r="HT130" s="17"/>
      <c r="HU130" s="17"/>
      <c r="HV130" s="17"/>
    </row>
    <row r="131" spans="1:230" s="23" customFormat="1" ht="15" customHeight="1">
      <c r="A131" s="42"/>
      <c r="B131" s="17"/>
      <c r="C131" s="22"/>
      <c r="D131" s="22"/>
      <c r="E131" s="17"/>
      <c r="F131" s="17"/>
      <c r="G131" s="17"/>
      <c r="H131" s="17"/>
      <c r="I131" s="17"/>
      <c r="J131" s="17"/>
      <c r="K131" s="80"/>
      <c r="L131" s="80"/>
      <c r="M131" s="22"/>
      <c r="N131" s="22"/>
      <c r="O131" s="22"/>
      <c r="P131" s="22"/>
      <c r="Q131" s="22"/>
      <c r="R131" s="22"/>
      <c r="S131" s="22"/>
      <c r="T131" s="22"/>
      <c r="U131" s="22"/>
      <c r="V131" s="22"/>
      <c r="W131" s="22"/>
      <c r="X131" s="22"/>
      <c r="Y131" s="22"/>
      <c r="Z131" s="22"/>
      <c r="AA131" s="22"/>
      <c r="AB131" s="42"/>
      <c r="AC131" s="17"/>
      <c r="AD131" s="17"/>
      <c r="AE131" s="17"/>
      <c r="AF131" s="17"/>
      <c r="AG131" s="17"/>
      <c r="AH131" s="17"/>
      <c r="AI131" s="17"/>
      <c r="AJ131" s="17"/>
      <c r="AK131" s="17"/>
      <c r="AL131" s="17"/>
      <c r="AM131" s="17"/>
      <c r="AN131" s="17"/>
      <c r="AO131" s="17"/>
      <c r="AP131" s="17"/>
      <c r="AQ131" s="17"/>
      <c r="AR131" s="17"/>
      <c r="AS131" s="17"/>
      <c r="AT131" s="17"/>
      <c r="AU131" s="17"/>
      <c r="AV131" s="17"/>
      <c r="AW131" s="17"/>
      <c r="AX131" s="17"/>
      <c r="AY131" s="17"/>
      <c r="AZ131" s="17"/>
      <c r="BA131" s="17"/>
      <c r="BB131" s="17"/>
      <c r="BC131" s="17"/>
      <c r="BD131" s="17"/>
      <c r="BE131" s="17"/>
      <c r="BF131" s="17"/>
      <c r="BG131" s="17"/>
      <c r="BH131" s="17"/>
      <c r="BI131" s="17"/>
      <c r="BJ131" s="17"/>
      <c r="BK131" s="17"/>
      <c r="BL131" s="17"/>
      <c r="BM131" s="17"/>
      <c r="BN131" s="17"/>
      <c r="BO131" s="17"/>
      <c r="BP131" s="17"/>
      <c r="BQ131" s="17"/>
      <c r="BR131" s="17"/>
      <c r="BS131" s="17"/>
      <c r="BT131" s="17"/>
      <c r="BU131" s="17"/>
      <c r="BV131" s="17"/>
      <c r="BW131" s="17"/>
      <c r="BX131" s="17"/>
      <c r="BY131" s="17"/>
      <c r="BZ131" s="17"/>
      <c r="CA131" s="17"/>
      <c r="CB131" s="17"/>
      <c r="CC131" s="17"/>
      <c r="CD131" s="17"/>
      <c r="CE131" s="17"/>
      <c r="CF131" s="17"/>
      <c r="CG131" s="17"/>
      <c r="CH131" s="17"/>
      <c r="CI131" s="17"/>
      <c r="CJ131" s="17"/>
      <c r="CK131" s="17"/>
      <c r="CL131" s="17"/>
      <c r="CM131" s="17"/>
      <c r="CN131" s="17"/>
      <c r="CO131" s="17"/>
      <c r="CP131" s="17"/>
      <c r="CQ131" s="17"/>
      <c r="CR131" s="17"/>
      <c r="CS131" s="17"/>
      <c r="CT131" s="17"/>
      <c r="CU131" s="17"/>
      <c r="CV131" s="17"/>
      <c r="CW131" s="17"/>
      <c r="CX131" s="17"/>
      <c r="CY131" s="17"/>
      <c r="CZ131" s="17"/>
      <c r="DA131" s="17"/>
      <c r="DB131" s="17"/>
      <c r="DC131" s="17"/>
      <c r="DD131" s="17"/>
      <c r="DE131" s="17"/>
      <c r="DF131" s="17"/>
      <c r="DG131" s="17"/>
      <c r="DH131" s="17"/>
      <c r="DI131" s="17"/>
      <c r="DJ131" s="17"/>
      <c r="DK131" s="17"/>
      <c r="DL131" s="17"/>
      <c r="DM131" s="17"/>
      <c r="DN131" s="17"/>
      <c r="DO131" s="17"/>
      <c r="DP131" s="17"/>
      <c r="DQ131" s="17"/>
      <c r="DR131" s="17"/>
      <c r="DS131" s="17"/>
      <c r="DT131" s="17"/>
      <c r="DU131" s="17"/>
      <c r="DV131" s="17"/>
      <c r="DW131" s="17"/>
      <c r="DX131" s="17"/>
      <c r="DY131" s="17"/>
      <c r="DZ131" s="17"/>
      <c r="EA131" s="17"/>
      <c r="EB131" s="17"/>
      <c r="EC131" s="17"/>
      <c r="ED131" s="17"/>
      <c r="EE131" s="17"/>
      <c r="EF131" s="17"/>
      <c r="EG131" s="17"/>
      <c r="EH131" s="17"/>
      <c r="EI131" s="17"/>
      <c r="EJ131" s="17"/>
      <c r="EK131" s="17"/>
      <c r="EL131" s="17"/>
      <c r="EM131" s="17"/>
      <c r="EN131" s="17"/>
      <c r="EO131" s="17"/>
      <c r="EP131" s="17"/>
      <c r="EQ131" s="17"/>
      <c r="ER131" s="17"/>
      <c r="ES131" s="17"/>
      <c r="ET131" s="17"/>
      <c r="EU131" s="17"/>
      <c r="EV131" s="17"/>
      <c r="EW131" s="17"/>
      <c r="EX131" s="17"/>
      <c r="EY131" s="17"/>
      <c r="EZ131" s="17"/>
      <c r="FA131" s="17"/>
      <c r="FB131" s="17"/>
      <c r="FC131" s="17"/>
      <c r="FD131" s="17"/>
      <c r="FE131" s="17"/>
      <c r="FF131" s="17"/>
      <c r="FG131" s="17"/>
      <c r="FH131" s="17"/>
      <c r="FI131" s="17"/>
      <c r="FJ131" s="17"/>
      <c r="FK131" s="17"/>
      <c r="FL131" s="17"/>
      <c r="FM131" s="17"/>
      <c r="FN131" s="17"/>
      <c r="FO131" s="17"/>
      <c r="FP131" s="17"/>
      <c r="FQ131" s="17"/>
      <c r="FR131" s="17"/>
      <c r="FS131" s="17"/>
      <c r="FT131" s="17"/>
      <c r="FU131" s="17"/>
      <c r="FV131" s="17"/>
      <c r="FW131" s="17"/>
      <c r="FX131" s="17"/>
      <c r="FY131" s="17"/>
      <c r="FZ131" s="17"/>
      <c r="GA131" s="17"/>
      <c r="GB131" s="17"/>
      <c r="GC131" s="17"/>
      <c r="GD131" s="17"/>
      <c r="GE131" s="17"/>
      <c r="GF131" s="17"/>
      <c r="GG131" s="17"/>
      <c r="GH131" s="17"/>
      <c r="GI131" s="17"/>
      <c r="GJ131" s="17"/>
      <c r="GK131" s="17"/>
      <c r="GL131" s="17"/>
      <c r="GM131" s="17"/>
      <c r="GN131" s="17"/>
      <c r="GO131" s="17"/>
      <c r="GP131" s="17"/>
      <c r="GQ131" s="17"/>
      <c r="GR131" s="17"/>
      <c r="GS131" s="17"/>
      <c r="GT131" s="17"/>
      <c r="GU131" s="17"/>
      <c r="GV131" s="17"/>
      <c r="GW131" s="17"/>
      <c r="GX131" s="17"/>
      <c r="GY131" s="17"/>
      <c r="GZ131" s="17"/>
      <c r="HA131" s="17"/>
      <c r="HB131" s="17"/>
      <c r="HC131" s="17"/>
      <c r="HD131" s="17"/>
      <c r="HE131" s="17"/>
      <c r="HF131" s="17"/>
      <c r="HG131" s="17"/>
      <c r="HH131" s="17"/>
      <c r="HI131" s="17"/>
      <c r="HJ131" s="17"/>
      <c r="HK131" s="17"/>
      <c r="HL131" s="17"/>
      <c r="HM131" s="17"/>
      <c r="HN131" s="17"/>
      <c r="HO131" s="17"/>
      <c r="HP131" s="17"/>
      <c r="HQ131" s="17"/>
      <c r="HR131" s="17"/>
      <c r="HS131" s="17"/>
      <c r="HT131" s="17"/>
      <c r="HU131" s="17"/>
      <c r="HV131" s="17"/>
    </row>
    <row r="132" spans="1:230" s="23" customFormat="1" ht="9" customHeight="1">
      <c r="A132" s="42"/>
      <c r="B132" s="17"/>
      <c r="C132" s="22"/>
      <c r="D132" s="22"/>
      <c r="E132" s="17"/>
      <c r="F132" s="17"/>
      <c r="G132" s="17"/>
      <c r="H132" s="17"/>
      <c r="I132" s="17"/>
      <c r="J132" s="17"/>
      <c r="K132" s="80"/>
      <c r="L132" s="80"/>
      <c r="M132" s="22"/>
      <c r="N132" s="22"/>
      <c r="O132" s="22"/>
      <c r="P132" s="22"/>
      <c r="Q132" s="22"/>
      <c r="R132" s="22"/>
      <c r="S132" s="22"/>
      <c r="T132" s="22"/>
      <c r="U132" s="22"/>
      <c r="V132" s="22"/>
      <c r="W132" s="22"/>
      <c r="X132" s="22"/>
      <c r="Y132" s="22"/>
      <c r="Z132" s="22"/>
      <c r="AA132" s="22"/>
      <c r="AB132" s="42"/>
      <c r="AC132" s="17"/>
      <c r="AD132" s="17"/>
      <c r="AE132" s="17"/>
      <c r="AF132" s="17"/>
      <c r="AG132" s="17"/>
      <c r="AH132" s="17"/>
      <c r="AI132" s="17"/>
      <c r="AJ132" s="17"/>
      <c r="AK132" s="17"/>
      <c r="AL132" s="17"/>
      <c r="AM132" s="17"/>
      <c r="AN132" s="17"/>
      <c r="AO132" s="17"/>
      <c r="AP132" s="17"/>
      <c r="AQ132" s="17"/>
      <c r="AR132" s="17"/>
      <c r="AS132" s="17"/>
      <c r="AT132" s="17"/>
      <c r="AU132" s="17"/>
      <c r="AV132" s="17"/>
      <c r="AW132" s="17"/>
      <c r="AX132" s="17"/>
      <c r="AY132" s="17"/>
      <c r="AZ132" s="17"/>
      <c r="BA132" s="17"/>
      <c r="BB132" s="17"/>
      <c r="BC132" s="17"/>
      <c r="BD132" s="17"/>
      <c r="BE132" s="17"/>
      <c r="BF132" s="17"/>
      <c r="BG132" s="17"/>
      <c r="BH132" s="17"/>
      <c r="BI132" s="17"/>
      <c r="BJ132" s="17"/>
      <c r="BK132" s="17"/>
      <c r="BL132" s="17"/>
      <c r="BM132" s="17"/>
      <c r="BN132" s="17"/>
      <c r="BO132" s="17"/>
      <c r="BP132" s="17"/>
      <c r="BQ132" s="17"/>
      <c r="BR132" s="17"/>
      <c r="BS132" s="17"/>
      <c r="BT132" s="17"/>
      <c r="BU132" s="17"/>
      <c r="BV132" s="17"/>
      <c r="BW132" s="17"/>
      <c r="BX132" s="17"/>
      <c r="BY132" s="17"/>
      <c r="BZ132" s="17"/>
      <c r="CA132" s="17"/>
      <c r="CB132" s="17"/>
      <c r="CC132" s="17"/>
      <c r="CD132" s="17"/>
      <c r="CE132" s="17"/>
      <c r="CF132" s="17"/>
      <c r="CG132" s="17"/>
      <c r="CH132" s="17"/>
      <c r="CI132" s="17"/>
      <c r="CJ132" s="17"/>
      <c r="CK132" s="17"/>
      <c r="CL132" s="17"/>
      <c r="CM132" s="17"/>
      <c r="CN132" s="17"/>
      <c r="CO132" s="17"/>
      <c r="CP132" s="17"/>
      <c r="CQ132" s="17"/>
      <c r="CR132" s="17"/>
      <c r="CS132" s="17"/>
      <c r="CT132" s="17"/>
      <c r="CU132" s="17"/>
      <c r="CV132" s="17"/>
      <c r="CW132" s="17"/>
      <c r="CX132" s="17"/>
      <c r="CY132" s="17"/>
      <c r="CZ132" s="17"/>
      <c r="DA132" s="17"/>
      <c r="DB132" s="17"/>
      <c r="DC132" s="17"/>
      <c r="DD132" s="17"/>
      <c r="DE132" s="17"/>
      <c r="DF132" s="17"/>
      <c r="DG132" s="17"/>
      <c r="DH132" s="17"/>
      <c r="DI132" s="17"/>
      <c r="DJ132" s="17"/>
      <c r="DK132" s="17"/>
      <c r="DL132" s="17"/>
      <c r="DM132" s="17"/>
      <c r="DN132" s="17"/>
      <c r="DO132" s="17"/>
      <c r="DP132" s="17"/>
      <c r="DQ132" s="17"/>
      <c r="DR132" s="17"/>
      <c r="DS132" s="17"/>
      <c r="DT132" s="17"/>
      <c r="DU132" s="17"/>
      <c r="DV132" s="17"/>
      <c r="DW132" s="17"/>
      <c r="DX132" s="17"/>
      <c r="DY132" s="17"/>
      <c r="DZ132" s="17"/>
      <c r="EA132" s="17"/>
      <c r="EB132" s="17"/>
      <c r="EC132" s="17"/>
      <c r="ED132" s="17"/>
      <c r="EE132" s="17"/>
      <c r="EF132" s="17"/>
      <c r="EG132" s="17"/>
      <c r="EH132" s="17"/>
      <c r="EI132" s="17"/>
      <c r="EJ132" s="17"/>
      <c r="EK132" s="17"/>
      <c r="EL132" s="17"/>
      <c r="EM132" s="17"/>
      <c r="EN132" s="17"/>
      <c r="EO132" s="17"/>
      <c r="EP132" s="17"/>
      <c r="EQ132" s="17"/>
      <c r="ER132" s="17"/>
      <c r="ES132" s="17"/>
      <c r="ET132" s="17"/>
      <c r="EU132" s="17"/>
      <c r="EV132" s="17"/>
      <c r="EW132" s="17"/>
      <c r="EX132" s="17"/>
      <c r="EY132" s="17"/>
      <c r="EZ132" s="17"/>
      <c r="FA132" s="17"/>
      <c r="FB132" s="17"/>
      <c r="FC132" s="17"/>
      <c r="FD132" s="17"/>
      <c r="FE132" s="17"/>
      <c r="FF132" s="17"/>
      <c r="FG132" s="17"/>
      <c r="FH132" s="17"/>
      <c r="FI132" s="17"/>
      <c r="FJ132" s="17"/>
      <c r="FK132" s="17"/>
      <c r="FL132" s="17"/>
      <c r="FM132" s="17"/>
      <c r="FN132" s="17"/>
      <c r="FO132" s="17"/>
      <c r="FP132" s="17"/>
      <c r="FQ132" s="17"/>
      <c r="FR132" s="17"/>
      <c r="FS132" s="17"/>
      <c r="FT132" s="17"/>
      <c r="FU132" s="17"/>
      <c r="FV132" s="17"/>
      <c r="FW132" s="17"/>
      <c r="FX132" s="17"/>
      <c r="FY132" s="17"/>
      <c r="FZ132" s="17"/>
      <c r="GA132" s="17"/>
      <c r="GB132" s="17"/>
      <c r="GC132" s="17"/>
      <c r="GD132" s="17"/>
      <c r="GE132" s="17"/>
      <c r="GF132" s="17"/>
      <c r="GG132" s="17"/>
      <c r="GH132" s="17"/>
      <c r="GI132" s="17"/>
      <c r="GJ132" s="17"/>
      <c r="GK132" s="17"/>
      <c r="GL132" s="17"/>
      <c r="GM132" s="17"/>
      <c r="GN132" s="17"/>
      <c r="GO132" s="17"/>
      <c r="GP132" s="17"/>
      <c r="GQ132" s="17"/>
      <c r="GR132" s="17"/>
      <c r="GS132" s="17"/>
      <c r="GT132" s="17"/>
      <c r="GU132" s="17"/>
      <c r="GV132" s="17"/>
      <c r="GW132" s="17"/>
      <c r="GX132" s="17"/>
      <c r="GY132" s="17"/>
      <c r="GZ132" s="17"/>
      <c r="HA132" s="17"/>
      <c r="HB132" s="17"/>
      <c r="HC132" s="17"/>
      <c r="HD132" s="17"/>
      <c r="HE132" s="17"/>
      <c r="HF132" s="17"/>
      <c r="HG132" s="17"/>
      <c r="HH132" s="17"/>
      <c r="HI132" s="17"/>
      <c r="HJ132" s="17"/>
      <c r="HK132" s="17"/>
      <c r="HL132" s="17"/>
      <c r="HM132" s="17"/>
      <c r="HN132" s="17"/>
      <c r="HO132" s="17"/>
      <c r="HP132" s="17"/>
      <c r="HQ132" s="17"/>
      <c r="HR132" s="17"/>
      <c r="HS132" s="17"/>
      <c r="HT132" s="17"/>
      <c r="HU132" s="17"/>
      <c r="HV132" s="17"/>
    </row>
    <row r="133" spans="1:230" customFormat="1">
      <c r="A133" s="42"/>
      <c r="B133" s="47"/>
      <c r="C133" s="47"/>
      <c r="D133" s="47"/>
      <c r="E133" s="47"/>
      <c r="F133" s="47"/>
      <c r="G133" s="47"/>
      <c r="H133" s="47"/>
      <c r="I133" s="47"/>
      <c r="J133" s="47"/>
      <c r="K133" s="47"/>
      <c r="L133" s="47"/>
      <c r="M133" s="47"/>
      <c r="N133" s="47"/>
      <c r="O133" s="47"/>
      <c r="P133" s="47"/>
      <c r="Q133" s="47"/>
      <c r="R133" s="47"/>
      <c r="S133" s="47"/>
      <c r="T133" s="47"/>
      <c r="U133" s="47"/>
      <c r="V133" s="47"/>
      <c r="W133" s="47"/>
      <c r="X133" s="47"/>
      <c r="Y133" s="47"/>
      <c r="Z133" s="47"/>
      <c r="AA133" s="47"/>
      <c r="AB133" s="42"/>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c r="BI133" s="15"/>
      <c r="BJ133" s="15"/>
      <c r="BK133" s="15"/>
      <c r="BL133" s="15"/>
      <c r="BM133" s="15"/>
      <c r="BN133" s="15"/>
      <c r="BO133" s="15"/>
      <c r="BP133" s="15"/>
      <c r="BQ133" s="15"/>
      <c r="BR133" s="15"/>
      <c r="BS133" s="15"/>
      <c r="BT133" s="15"/>
      <c r="BU133" s="15"/>
      <c r="BV133" s="15"/>
      <c r="BW133" s="15"/>
      <c r="BX133" s="15"/>
      <c r="BY133" s="15"/>
      <c r="BZ133" s="15"/>
      <c r="CA133" s="15"/>
      <c r="CB133" s="15"/>
      <c r="CC133" s="15"/>
      <c r="CD133" s="15"/>
      <c r="CE133" s="15"/>
      <c r="CF133" s="15"/>
      <c r="CG133" s="15"/>
      <c r="CH133" s="15"/>
      <c r="CI133" s="15"/>
      <c r="CJ133" s="15"/>
      <c r="CK133" s="15"/>
      <c r="CL133" s="15"/>
      <c r="CM133" s="15"/>
      <c r="CN133" s="15"/>
      <c r="CO133" s="15"/>
      <c r="CP133" s="15"/>
      <c r="CQ133" s="15"/>
      <c r="CR133" s="15"/>
      <c r="CS133" s="15"/>
      <c r="CT133" s="15"/>
      <c r="CU133" s="15"/>
      <c r="CV133" s="15"/>
      <c r="CW133" s="15"/>
      <c r="CX133" s="15"/>
      <c r="CY133" s="15"/>
      <c r="CZ133" s="15"/>
      <c r="DA133" s="15"/>
      <c r="DB133" s="15"/>
      <c r="DC133" s="15"/>
      <c r="DD133" s="15"/>
      <c r="DE133" s="15"/>
      <c r="DF133" s="15"/>
      <c r="DG133" s="15"/>
      <c r="DH133" s="15"/>
      <c r="DI133" s="15"/>
      <c r="DJ133" s="15"/>
      <c r="DK133" s="15"/>
      <c r="DL133" s="15"/>
      <c r="DM133" s="15"/>
      <c r="DN133" s="15"/>
      <c r="DO133" s="15"/>
      <c r="DP133" s="15"/>
      <c r="DQ133" s="15"/>
      <c r="DR133" s="15"/>
      <c r="DS133" s="15"/>
      <c r="DT133" s="15"/>
      <c r="DU133" s="15"/>
      <c r="DV133" s="15"/>
      <c r="DW133" s="15"/>
      <c r="DX133" s="15"/>
      <c r="DY133" s="15"/>
      <c r="DZ133" s="15"/>
      <c r="EA133" s="15"/>
      <c r="EB133" s="15"/>
      <c r="EC133" s="15"/>
      <c r="ED133" s="15"/>
      <c r="EE133" s="15"/>
      <c r="EF133" s="15"/>
      <c r="EG133" s="15"/>
      <c r="EH133" s="15"/>
      <c r="EI133" s="15"/>
      <c r="EJ133" s="15"/>
      <c r="EK133" s="15"/>
      <c r="EL133" s="15"/>
      <c r="EM133" s="15"/>
      <c r="EN133" s="15"/>
      <c r="EO133" s="15"/>
      <c r="EP133" s="15"/>
      <c r="EQ133" s="15"/>
      <c r="ER133" s="15"/>
      <c r="ES133" s="15"/>
      <c r="ET133" s="15"/>
      <c r="EU133" s="15"/>
      <c r="EV133" s="15"/>
      <c r="EW133" s="15"/>
      <c r="EX133" s="15"/>
      <c r="EY133" s="15"/>
      <c r="EZ133" s="15"/>
      <c r="FA133" s="15"/>
      <c r="FB133" s="15"/>
      <c r="FC133" s="15"/>
      <c r="FD133" s="15"/>
      <c r="FE133" s="15"/>
      <c r="FF133" s="15"/>
      <c r="FG133" s="15"/>
      <c r="FH133" s="15"/>
      <c r="FI133" s="15"/>
      <c r="FJ133" s="15"/>
      <c r="FK133" s="15"/>
      <c r="FL133" s="15"/>
      <c r="FM133" s="15"/>
      <c r="FN133" s="15"/>
      <c r="FO133" s="15"/>
      <c r="FP133" s="15"/>
      <c r="FQ133" s="15"/>
      <c r="FR133" s="15"/>
      <c r="FS133" s="15"/>
      <c r="FT133" s="15"/>
      <c r="FU133" s="15"/>
      <c r="FV133" s="15"/>
      <c r="FW133" s="15"/>
      <c r="FX133" s="15"/>
      <c r="FY133" s="15"/>
      <c r="FZ133" s="15"/>
      <c r="GA133" s="15"/>
      <c r="GB133" s="15"/>
      <c r="GC133" s="15"/>
      <c r="GD133" s="15"/>
      <c r="GE133" s="15"/>
      <c r="GF133" s="15"/>
      <c r="GG133" s="15"/>
      <c r="GH133" s="15"/>
      <c r="GI133" s="15"/>
      <c r="GJ133" s="15"/>
      <c r="GK133" s="15"/>
      <c r="GL133" s="15"/>
      <c r="GM133" s="15"/>
      <c r="GN133" s="15"/>
      <c r="GO133" s="15"/>
      <c r="GP133" s="15"/>
      <c r="GQ133" s="15"/>
      <c r="GR133" s="15"/>
      <c r="GS133" s="15"/>
      <c r="GT133" s="15"/>
      <c r="GU133" s="15"/>
      <c r="GV133" s="15"/>
      <c r="GW133" s="15"/>
      <c r="GX133" s="15"/>
      <c r="GY133" s="15"/>
      <c r="GZ133" s="15"/>
      <c r="HA133" s="15"/>
      <c r="HB133" s="15"/>
      <c r="HC133" s="15"/>
      <c r="HD133" s="15"/>
      <c r="HE133" s="15"/>
      <c r="HF133" s="15"/>
      <c r="HG133" s="15"/>
      <c r="HH133" s="15"/>
      <c r="HI133" s="15"/>
      <c r="HJ133" s="15"/>
      <c r="HK133" s="15"/>
      <c r="HL133" s="15"/>
      <c r="HM133" s="15"/>
      <c r="HN133" s="15"/>
      <c r="HO133" s="15"/>
      <c r="HP133" s="15"/>
      <c r="HQ133" s="15"/>
      <c r="HR133" s="15"/>
      <c r="HS133" s="15"/>
      <c r="HT133" s="15"/>
      <c r="HU133" s="15"/>
      <c r="HV133" s="15"/>
    </row>
    <row r="134" spans="1:230" customFormat="1" ht="21">
      <c r="A134" s="42"/>
      <c r="B134" s="47"/>
      <c r="C134" s="53" t="s">
        <v>537</v>
      </c>
      <c r="D134" s="47"/>
      <c r="E134" s="47"/>
      <c r="F134" s="47"/>
      <c r="G134" s="47"/>
      <c r="H134" s="47"/>
      <c r="I134" s="47"/>
      <c r="J134" s="47"/>
      <c r="K134" s="47"/>
      <c r="L134" s="47"/>
      <c r="M134" s="47"/>
      <c r="N134" s="47"/>
      <c r="O134" s="47"/>
      <c r="P134" s="47"/>
      <c r="Q134" s="47"/>
      <c r="R134" s="47"/>
      <c r="S134" s="47"/>
      <c r="T134" s="47"/>
      <c r="U134" s="47"/>
      <c r="V134" s="47"/>
      <c r="W134" s="47"/>
      <c r="X134" s="47"/>
      <c r="Y134" s="47"/>
      <c r="Z134" s="47"/>
      <c r="AA134" s="47"/>
      <c r="AB134" s="42"/>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c r="BI134" s="15"/>
      <c r="BJ134" s="15"/>
      <c r="BK134" s="15"/>
      <c r="BL134" s="15"/>
      <c r="BM134" s="15"/>
      <c r="BN134" s="15"/>
      <c r="BO134" s="15"/>
      <c r="BP134" s="15"/>
      <c r="BQ134" s="15"/>
      <c r="BR134" s="15"/>
      <c r="BS134" s="15"/>
      <c r="BT134" s="15"/>
      <c r="BU134" s="15"/>
      <c r="BV134" s="15"/>
      <c r="BW134" s="15"/>
      <c r="BX134" s="15"/>
      <c r="BY134" s="15"/>
      <c r="BZ134" s="15"/>
      <c r="CA134" s="15"/>
      <c r="CB134" s="15"/>
      <c r="CC134" s="15"/>
      <c r="CD134" s="15"/>
      <c r="CE134" s="15"/>
      <c r="CF134" s="15"/>
      <c r="CG134" s="15"/>
      <c r="CH134" s="15"/>
      <c r="CI134" s="15"/>
      <c r="CJ134" s="15"/>
      <c r="CK134" s="15"/>
      <c r="CL134" s="15"/>
      <c r="CM134" s="15"/>
      <c r="CN134" s="15"/>
      <c r="CO134" s="15"/>
      <c r="CP134" s="15"/>
      <c r="CQ134" s="15"/>
      <c r="CR134" s="15"/>
      <c r="CS134" s="15"/>
      <c r="CT134" s="15"/>
      <c r="CU134" s="15"/>
      <c r="CV134" s="15"/>
      <c r="CW134" s="15"/>
      <c r="CX134" s="15"/>
      <c r="CY134" s="15"/>
      <c r="CZ134" s="15"/>
      <c r="DA134" s="15"/>
      <c r="DB134" s="15"/>
      <c r="DC134" s="15"/>
      <c r="DD134" s="15"/>
      <c r="DE134" s="15"/>
      <c r="DF134" s="15"/>
      <c r="DG134" s="15"/>
      <c r="DH134" s="15"/>
      <c r="DI134" s="15"/>
      <c r="DJ134" s="15"/>
      <c r="DK134" s="15"/>
      <c r="DL134" s="15"/>
      <c r="DM134" s="15"/>
      <c r="DN134" s="15"/>
      <c r="DO134" s="15"/>
      <c r="DP134" s="15"/>
      <c r="DQ134" s="15"/>
      <c r="DR134" s="15"/>
      <c r="DS134" s="15"/>
      <c r="DT134" s="15"/>
      <c r="DU134" s="15"/>
      <c r="DV134" s="15"/>
      <c r="DW134" s="15"/>
      <c r="DX134" s="15"/>
      <c r="DY134" s="15"/>
      <c r="DZ134" s="15"/>
      <c r="EA134" s="15"/>
      <c r="EB134" s="15"/>
      <c r="EC134" s="15"/>
      <c r="ED134" s="15"/>
      <c r="EE134" s="15"/>
      <c r="EF134" s="15"/>
      <c r="EG134" s="15"/>
      <c r="EH134" s="15"/>
      <c r="EI134" s="15"/>
      <c r="EJ134" s="15"/>
      <c r="EK134" s="15"/>
      <c r="EL134" s="15"/>
      <c r="EM134" s="15"/>
      <c r="EN134" s="15"/>
      <c r="EO134" s="15"/>
      <c r="EP134" s="15"/>
      <c r="EQ134" s="15"/>
      <c r="ER134" s="15"/>
      <c r="ES134" s="15"/>
      <c r="ET134" s="15"/>
      <c r="EU134" s="15"/>
      <c r="EV134" s="15"/>
      <c r="EW134" s="15"/>
      <c r="EX134" s="15"/>
      <c r="EY134" s="15"/>
      <c r="EZ134" s="15"/>
      <c r="FA134" s="15"/>
      <c r="FB134" s="15"/>
      <c r="FC134" s="15"/>
      <c r="FD134" s="15"/>
      <c r="FE134" s="15"/>
      <c r="FF134" s="15"/>
      <c r="FG134" s="15"/>
      <c r="FH134" s="15"/>
      <c r="FI134" s="15"/>
      <c r="FJ134" s="15"/>
      <c r="FK134" s="15"/>
      <c r="FL134" s="15"/>
      <c r="FM134" s="15"/>
      <c r="FN134" s="15"/>
      <c r="FO134" s="15"/>
      <c r="FP134" s="15"/>
      <c r="FQ134" s="15"/>
      <c r="FR134" s="15"/>
      <c r="FS134" s="15"/>
      <c r="FT134" s="15"/>
      <c r="FU134" s="15"/>
      <c r="FV134" s="15"/>
      <c r="FW134" s="15"/>
      <c r="FX134" s="15"/>
      <c r="FY134" s="15"/>
      <c r="FZ134" s="15"/>
      <c r="GA134" s="15"/>
      <c r="GB134" s="15"/>
      <c r="GC134" s="15"/>
      <c r="GD134" s="15"/>
      <c r="GE134" s="15"/>
      <c r="GF134" s="15"/>
      <c r="GG134" s="15"/>
      <c r="GH134" s="15"/>
      <c r="GI134" s="15"/>
      <c r="GJ134" s="15"/>
      <c r="GK134" s="15"/>
      <c r="GL134" s="15"/>
      <c r="GM134" s="15"/>
      <c r="GN134" s="15"/>
      <c r="GO134" s="15"/>
      <c r="GP134" s="15"/>
      <c r="GQ134" s="15"/>
      <c r="GR134" s="15"/>
      <c r="GS134" s="15"/>
      <c r="GT134" s="15"/>
      <c r="GU134" s="15"/>
      <c r="GV134" s="15"/>
      <c r="GW134" s="15"/>
      <c r="GX134" s="15"/>
      <c r="GY134" s="15"/>
      <c r="GZ134" s="15"/>
      <c r="HA134" s="15"/>
      <c r="HB134" s="15"/>
      <c r="HC134" s="15"/>
      <c r="HD134" s="15"/>
      <c r="HE134" s="15"/>
      <c r="HF134" s="15"/>
      <c r="HG134" s="15"/>
      <c r="HH134" s="15"/>
      <c r="HI134" s="15"/>
      <c r="HJ134" s="15"/>
      <c r="HK134" s="15"/>
      <c r="HL134" s="15"/>
      <c r="HM134" s="15"/>
      <c r="HN134" s="15"/>
      <c r="HO134" s="15"/>
      <c r="HP134" s="15"/>
      <c r="HQ134" s="15"/>
      <c r="HR134" s="15"/>
      <c r="HS134" s="15"/>
      <c r="HT134" s="15"/>
      <c r="HU134" s="15"/>
      <c r="HV134" s="15"/>
    </row>
    <row r="135" spans="1:230" customFormat="1">
      <c r="A135" s="42"/>
      <c r="B135" s="47"/>
      <c r="C135" s="47"/>
      <c r="D135" s="47"/>
      <c r="E135" s="47"/>
      <c r="F135" s="47"/>
      <c r="G135" s="47"/>
      <c r="H135" s="47"/>
      <c r="I135" s="47"/>
      <c r="J135" s="47"/>
      <c r="K135" s="47"/>
      <c r="L135" s="47"/>
      <c r="M135" s="47"/>
      <c r="N135" s="47"/>
      <c r="O135" s="47"/>
      <c r="P135" s="47"/>
      <c r="Q135" s="47"/>
      <c r="R135" s="47"/>
      <c r="S135" s="47"/>
      <c r="T135" s="47"/>
      <c r="U135" s="47"/>
      <c r="V135" s="47"/>
      <c r="W135" s="47"/>
      <c r="X135" s="47"/>
      <c r="Y135" s="47"/>
      <c r="Z135" s="47"/>
      <c r="AA135" s="47"/>
      <c r="AB135" s="42"/>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c r="BI135" s="15"/>
      <c r="BJ135" s="15"/>
      <c r="BK135" s="15"/>
      <c r="BL135" s="15"/>
      <c r="BM135" s="15"/>
      <c r="BN135" s="15"/>
      <c r="BO135" s="15"/>
      <c r="BP135" s="15"/>
      <c r="BQ135" s="15"/>
      <c r="BR135" s="15"/>
      <c r="BS135" s="15"/>
      <c r="BT135" s="15"/>
      <c r="BU135" s="15"/>
      <c r="BV135" s="15"/>
      <c r="BW135" s="15"/>
      <c r="BX135" s="15"/>
      <c r="BY135" s="15"/>
      <c r="BZ135" s="15"/>
      <c r="CA135" s="15"/>
      <c r="CB135" s="15"/>
      <c r="CC135" s="15"/>
      <c r="CD135" s="15"/>
      <c r="CE135" s="15"/>
      <c r="CF135" s="15"/>
      <c r="CG135" s="15"/>
      <c r="CH135" s="15"/>
      <c r="CI135" s="15"/>
      <c r="CJ135" s="15"/>
      <c r="CK135" s="15"/>
      <c r="CL135" s="15"/>
      <c r="CM135" s="15"/>
      <c r="CN135" s="15"/>
      <c r="CO135" s="15"/>
      <c r="CP135" s="15"/>
      <c r="CQ135" s="15"/>
      <c r="CR135" s="15"/>
      <c r="CS135" s="15"/>
      <c r="CT135" s="15"/>
      <c r="CU135" s="15"/>
      <c r="CV135" s="15"/>
      <c r="CW135" s="15"/>
      <c r="CX135" s="15"/>
      <c r="CY135" s="15"/>
      <c r="CZ135" s="15"/>
      <c r="DA135" s="15"/>
      <c r="DB135" s="15"/>
      <c r="DC135" s="15"/>
      <c r="DD135" s="15"/>
      <c r="DE135" s="15"/>
      <c r="DF135" s="15"/>
      <c r="DG135" s="15"/>
      <c r="DH135" s="15"/>
      <c r="DI135" s="15"/>
      <c r="DJ135" s="15"/>
      <c r="DK135" s="15"/>
      <c r="DL135" s="15"/>
      <c r="DM135" s="15"/>
      <c r="DN135" s="15"/>
      <c r="DO135" s="15"/>
      <c r="DP135" s="15"/>
      <c r="DQ135" s="15"/>
      <c r="DR135" s="15"/>
      <c r="DS135" s="15"/>
      <c r="DT135" s="15"/>
      <c r="DU135" s="15"/>
      <c r="DV135" s="15"/>
      <c r="DW135" s="15"/>
      <c r="DX135" s="15"/>
      <c r="DY135" s="15"/>
      <c r="DZ135" s="15"/>
      <c r="EA135" s="15"/>
      <c r="EB135" s="15"/>
      <c r="EC135" s="15"/>
      <c r="ED135" s="15"/>
      <c r="EE135" s="15"/>
      <c r="EF135" s="15"/>
      <c r="EG135" s="15"/>
      <c r="EH135" s="15"/>
      <c r="EI135" s="15"/>
      <c r="EJ135" s="15"/>
      <c r="EK135" s="15"/>
      <c r="EL135" s="15"/>
      <c r="EM135" s="15"/>
      <c r="EN135" s="15"/>
      <c r="EO135" s="15"/>
      <c r="EP135" s="15"/>
      <c r="EQ135" s="15"/>
      <c r="ER135" s="15"/>
      <c r="ES135" s="15"/>
      <c r="ET135" s="15"/>
      <c r="EU135" s="15"/>
      <c r="EV135" s="15"/>
      <c r="EW135" s="15"/>
      <c r="EX135" s="15"/>
      <c r="EY135" s="15"/>
      <c r="EZ135" s="15"/>
      <c r="FA135" s="15"/>
      <c r="FB135" s="15"/>
      <c r="FC135" s="15"/>
      <c r="FD135" s="15"/>
      <c r="FE135" s="15"/>
      <c r="FF135" s="15"/>
      <c r="FG135" s="15"/>
      <c r="FH135" s="15"/>
      <c r="FI135" s="15"/>
      <c r="FJ135" s="15"/>
      <c r="FK135" s="15"/>
      <c r="FL135" s="15"/>
      <c r="FM135" s="15"/>
      <c r="FN135" s="15"/>
      <c r="FO135" s="15"/>
      <c r="FP135" s="15"/>
      <c r="FQ135" s="15"/>
      <c r="FR135" s="15"/>
      <c r="FS135" s="15"/>
      <c r="FT135" s="15"/>
      <c r="FU135" s="15"/>
      <c r="FV135" s="15"/>
      <c r="FW135" s="15"/>
      <c r="FX135" s="15"/>
      <c r="FY135" s="15"/>
      <c r="FZ135" s="15"/>
      <c r="GA135" s="15"/>
      <c r="GB135" s="15"/>
      <c r="GC135" s="15"/>
      <c r="GD135" s="15"/>
      <c r="GE135" s="15"/>
      <c r="GF135" s="15"/>
      <c r="GG135" s="15"/>
      <c r="GH135" s="15"/>
      <c r="GI135" s="15"/>
      <c r="GJ135" s="15"/>
      <c r="GK135" s="15"/>
      <c r="GL135" s="15"/>
      <c r="GM135" s="15"/>
      <c r="GN135" s="15"/>
      <c r="GO135" s="15"/>
      <c r="GP135" s="15"/>
      <c r="GQ135" s="15"/>
      <c r="GR135" s="15"/>
      <c r="GS135" s="15"/>
      <c r="GT135" s="15"/>
      <c r="GU135" s="15"/>
      <c r="GV135" s="15"/>
      <c r="GW135" s="15"/>
      <c r="GX135" s="15"/>
      <c r="GY135" s="15"/>
      <c r="GZ135" s="15"/>
      <c r="HA135" s="15"/>
      <c r="HB135" s="15"/>
      <c r="HC135" s="15"/>
      <c r="HD135" s="15"/>
      <c r="HE135" s="15"/>
      <c r="HF135" s="15"/>
      <c r="HG135" s="15"/>
      <c r="HH135" s="15"/>
      <c r="HI135" s="15"/>
      <c r="HJ135" s="15"/>
      <c r="HK135" s="15"/>
      <c r="HL135" s="15"/>
      <c r="HM135" s="15"/>
      <c r="HN135" s="15"/>
      <c r="HO135" s="15"/>
      <c r="HP135" s="15"/>
      <c r="HQ135" s="15"/>
      <c r="HR135" s="15"/>
      <c r="HS135" s="15"/>
      <c r="HT135" s="15"/>
      <c r="HU135" s="15"/>
      <c r="HV135" s="15"/>
    </row>
    <row r="136" spans="1:230" s="23" customFormat="1" ht="15" customHeight="1">
      <c r="A136" s="42"/>
      <c r="B136" s="17"/>
      <c r="C136" s="22"/>
      <c r="D136" s="22"/>
      <c r="E136" s="17"/>
      <c r="F136" s="17"/>
      <c r="G136" s="17"/>
      <c r="H136" s="17"/>
      <c r="I136" s="17"/>
      <c r="J136" s="17"/>
      <c r="K136" s="80"/>
      <c r="L136" s="80"/>
      <c r="M136" s="22"/>
      <c r="N136" s="22"/>
      <c r="O136" s="22"/>
      <c r="P136" s="22"/>
      <c r="Q136" s="22"/>
      <c r="R136" s="22"/>
      <c r="S136" s="22"/>
      <c r="T136" s="22"/>
      <c r="U136" s="22"/>
      <c r="V136" s="22"/>
      <c r="W136" s="22"/>
      <c r="X136" s="22"/>
      <c r="Y136" s="22"/>
      <c r="Z136" s="22"/>
      <c r="AA136" s="22"/>
      <c r="AB136" s="42"/>
      <c r="AC136" s="17"/>
      <c r="AD136" s="17"/>
      <c r="AE136" s="17"/>
      <c r="AF136" s="17"/>
      <c r="AG136" s="17"/>
      <c r="AH136" s="17"/>
      <c r="AI136" s="17"/>
      <c r="AJ136" s="17"/>
      <c r="AK136" s="17"/>
      <c r="AL136" s="17"/>
      <c r="AM136" s="17"/>
      <c r="AN136" s="17"/>
      <c r="AO136" s="17"/>
      <c r="AP136" s="17"/>
      <c r="AQ136" s="17"/>
      <c r="AR136" s="17"/>
      <c r="AS136" s="17"/>
      <c r="AT136" s="17"/>
      <c r="AU136" s="17"/>
      <c r="AV136" s="17"/>
      <c r="AW136" s="17"/>
      <c r="AX136" s="17"/>
      <c r="AY136" s="17"/>
      <c r="AZ136" s="17"/>
      <c r="BA136" s="17"/>
      <c r="BB136" s="17"/>
      <c r="BC136" s="17"/>
      <c r="BD136" s="17"/>
      <c r="BE136" s="17"/>
      <c r="BF136" s="17"/>
      <c r="BG136" s="17"/>
      <c r="BH136" s="17"/>
      <c r="BI136" s="17"/>
      <c r="BJ136" s="17"/>
      <c r="BK136" s="17"/>
      <c r="BL136" s="17"/>
      <c r="BM136" s="17"/>
      <c r="BN136" s="17"/>
      <c r="BO136" s="17"/>
      <c r="BP136" s="17"/>
      <c r="BQ136" s="17"/>
      <c r="BR136" s="17"/>
      <c r="BS136" s="17"/>
      <c r="BT136" s="17"/>
      <c r="BU136" s="17"/>
      <c r="BV136" s="17"/>
      <c r="BW136" s="17"/>
      <c r="BX136" s="17"/>
      <c r="BY136" s="17"/>
      <c r="BZ136" s="17"/>
      <c r="CA136" s="17"/>
      <c r="CB136" s="17"/>
      <c r="CC136" s="17"/>
      <c r="CD136" s="17"/>
      <c r="CE136" s="17"/>
      <c r="CF136" s="17"/>
      <c r="CG136" s="17"/>
      <c r="CH136" s="17"/>
      <c r="CI136" s="17"/>
      <c r="CJ136" s="17"/>
      <c r="CK136" s="17"/>
      <c r="CL136" s="17"/>
      <c r="CM136" s="17"/>
      <c r="CN136" s="17"/>
      <c r="CO136" s="17"/>
      <c r="CP136" s="17"/>
      <c r="CQ136" s="17"/>
      <c r="CR136" s="17"/>
      <c r="CS136" s="17"/>
      <c r="CT136" s="17"/>
      <c r="CU136" s="17"/>
      <c r="CV136" s="17"/>
      <c r="CW136" s="17"/>
      <c r="CX136" s="17"/>
      <c r="CY136" s="17"/>
      <c r="CZ136" s="17"/>
      <c r="DA136" s="17"/>
      <c r="DB136" s="17"/>
      <c r="DC136" s="17"/>
      <c r="DD136" s="17"/>
      <c r="DE136" s="17"/>
      <c r="DF136" s="17"/>
      <c r="DG136" s="17"/>
      <c r="DH136" s="17"/>
      <c r="DI136" s="17"/>
      <c r="DJ136" s="17"/>
      <c r="DK136" s="17"/>
      <c r="DL136" s="17"/>
      <c r="DM136" s="17"/>
      <c r="DN136" s="17"/>
      <c r="DO136" s="17"/>
      <c r="DP136" s="17"/>
      <c r="DQ136" s="17"/>
      <c r="DR136" s="17"/>
      <c r="DS136" s="17"/>
      <c r="DT136" s="17"/>
      <c r="DU136" s="17"/>
      <c r="DV136" s="17"/>
      <c r="DW136" s="17"/>
      <c r="DX136" s="17"/>
      <c r="DY136" s="17"/>
      <c r="DZ136" s="17"/>
      <c r="EA136" s="17"/>
      <c r="EB136" s="17"/>
      <c r="EC136" s="17"/>
      <c r="ED136" s="17"/>
      <c r="EE136" s="17"/>
      <c r="EF136" s="17"/>
      <c r="EG136" s="17"/>
      <c r="EH136" s="17"/>
      <c r="EI136" s="17"/>
      <c r="EJ136" s="17"/>
      <c r="EK136" s="17"/>
      <c r="EL136" s="17"/>
      <c r="EM136" s="17"/>
      <c r="EN136" s="17"/>
      <c r="EO136" s="17"/>
      <c r="EP136" s="17"/>
      <c r="EQ136" s="17"/>
      <c r="ER136" s="17"/>
      <c r="ES136" s="17"/>
      <c r="ET136" s="17"/>
      <c r="EU136" s="17"/>
      <c r="EV136" s="17"/>
      <c r="EW136" s="17"/>
      <c r="EX136" s="17"/>
      <c r="EY136" s="17"/>
      <c r="EZ136" s="17"/>
      <c r="FA136" s="17"/>
      <c r="FB136" s="17"/>
      <c r="FC136" s="17"/>
      <c r="FD136" s="17"/>
      <c r="FE136" s="17"/>
      <c r="FF136" s="17"/>
      <c r="FG136" s="17"/>
      <c r="FH136" s="17"/>
      <c r="FI136" s="17"/>
      <c r="FJ136" s="17"/>
      <c r="FK136" s="17"/>
      <c r="FL136" s="17"/>
      <c r="FM136" s="17"/>
      <c r="FN136" s="17"/>
      <c r="FO136" s="17"/>
      <c r="FP136" s="17"/>
      <c r="FQ136" s="17"/>
      <c r="FR136" s="17"/>
      <c r="FS136" s="17"/>
      <c r="FT136" s="17"/>
      <c r="FU136" s="17"/>
      <c r="FV136" s="17"/>
      <c r="FW136" s="17"/>
      <c r="FX136" s="17"/>
      <c r="FY136" s="17"/>
      <c r="FZ136" s="17"/>
      <c r="GA136" s="17"/>
      <c r="GB136" s="17"/>
      <c r="GC136" s="17"/>
      <c r="GD136" s="17"/>
      <c r="GE136" s="17"/>
      <c r="GF136" s="17"/>
      <c r="GG136" s="17"/>
      <c r="GH136" s="17"/>
      <c r="GI136" s="17"/>
      <c r="GJ136" s="17"/>
      <c r="GK136" s="17"/>
      <c r="GL136" s="17"/>
      <c r="GM136" s="17"/>
      <c r="GN136" s="17"/>
      <c r="GO136" s="17"/>
      <c r="GP136" s="17"/>
      <c r="GQ136" s="17"/>
      <c r="GR136" s="17"/>
      <c r="GS136" s="17"/>
      <c r="GT136" s="17"/>
      <c r="GU136" s="17"/>
      <c r="GV136" s="17"/>
      <c r="GW136" s="17"/>
      <c r="GX136" s="17"/>
      <c r="GY136" s="17"/>
      <c r="GZ136" s="17"/>
      <c r="HA136" s="17"/>
      <c r="HB136" s="17"/>
      <c r="HC136" s="17"/>
      <c r="HD136" s="17"/>
      <c r="HE136" s="17"/>
      <c r="HF136" s="17"/>
      <c r="HG136" s="17"/>
      <c r="HH136" s="17"/>
      <c r="HI136" s="17"/>
      <c r="HJ136" s="17"/>
      <c r="HK136" s="17"/>
      <c r="HL136" s="17"/>
      <c r="HM136" s="17"/>
      <c r="HN136" s="17"/>
      <c r="HO136" s="17"/>
      <c r="HP136" s="17"/>
      <c r="HQ136" s="17"/>
      <c r="HR136" s="17"/>
      <c r="HS136" s="17"/>
      <c r="HT136" s="17"/>
      <c r="HU136" s="17"/>
      <c r="HV136" s="17"/>
    </row>
    <row r="137" spans="1:230" s="23" customFormat="1" ht="15" customHeight="1">
      <c r="A137" s="42"/>
      <c r="B137" s="17"/>
      <c r="C137" s="15"/>
      <c r="D137" s="15"/>
      <c r="E137" s="48"/>
      <c r="F137" s="48"/>
      <c r="G137" s="48"/>
      <c r="H137" s="48"/>
      <c r="I137" s="45"/>
      <c r="J137" s="17"/>
      <c r="K137" s="17"/>
      <c r="L137" s="17"/>
      <c r="M137" s="17"/>
      <c r="N137" s="15"/>
      <c r="O137" s="15"/>
      <c r="P137" s="48"/>
      <c r="Q137" s="48"/>
      <c r="R137" s="48"/>
      <c r="S137" s="48"/>
      <c r="T137" s="22"/>
      <c r="U137" s="22"/>
      <c r="V137" s="22"/>
      <c r="W137" s="22"/>
      <c r="X137" s="22"/>
      <c r="Y137" s="22"/>
      <c r="Z137" s="22"/>
      <c r="AA137" s="22"/>
      <c r="AB137" s="42"/>
      <c r="AC137" s="17"/>
      <c r="AD137" s="17"/>
      <c r="AE137" s="17"/>
      <c r="AF137" s="17"/>
      <c r="AG137" s="17"/>
      <c r="AH137" s="17"/>
      <c r="AI137" s="17"/>
      <c r="AJ137" s="17"/>
      <c r="AK137" s="17"/>
      <c r="AL137" s="17"/>
      <c r="AM137" s="17"/>
      <c r="AN137" s="17"/>
      <c r="AO137" s="17"/>
      <c r="AP137" s="17"/>
      <c r="AQ137" s="17"/>
      <c r="AR137" s="17"/>
      <c r="AS137" s="17"/>
      <c r="AT137" s="17"/>
      <c r="AU137" s="17"/>
      <c r="AV137" s="17"/>
      <c r="AW137" s="17"/>
      <c r="AX137" s="17"/>
      <c r="AY137" s="17"/>
      <c r="AZ137" s="17"/>
      <c r="BA137" s="17"/>
      <c r="BB137" s="17"/>
      <c r="BC137" s="17"/>
      <c r="BD137" s="17"/>
      <c r="BE137" s="17"/>
      <c r="BF137" s="17"/>
      <c r="BG137" s="17"/>
      <c r="BH137" s="17"/>
      <c r="BI137" s="17"/>
      <c r="BJ137" s="17"/>
      <c r="BK137" s="17"/>
      <c r="BL137" s="17"/>
      <c r="BM137" s="17"/>
      <c r="BN137" s="17"/>
      <c r="BO137" s="17"/>
      <c r="BP137" s="17"/>
      <c r="BQ137" s="17"/>
      <c r="BR137" s="17"/>
      <c r="BS137" s="17"/>
      <c r="BT137" s="17"/>
      <c r="BU137" s="17"/>
      <c r="BV137" s="17"/>
      <c r="BW137" s="17"/>
      <c r="BX137" s="17"/>
      <c r="BY137" s="17"/>
      <c r="BZ137" s="17"/>
      <c r="CA137" s="17"/>
      <c r="CB137" s="17"/>
      <c r="CC137" s="17"/>
      <c r="CD137" s="17"/>
      <c r="CE137" s="17"/>
      <c r="CF137" s="17"/>
      <c r="CG137" s="17"/>
      <c r="CH137" s="17"/>
      <c r="CI137" s="17"/>
      <c r="CJ137" s="17"/>
      <c r="CK137" s="17"/>
      <c r="CL137" s="17"/>
      <c r="CM137" s="17"/>
      <c r="CN137" s="17"/>
      <c r="CO137" s="17"/>
      <c r="CP137" s="17"/>
      <c r="CQ137" s="17"/>
      <c r="CR137" s="17"/>
      <c r="CS137" s="17"/>
      <c r="CT137" s="17"/>
      <c r="CU137" s="17"/>
      <c r="CV137" s="17"/>
      <c r="CW137" s="17"/>
      <c r="CX137" s="17"/>
      <c r="CY137" s="17"/>
      <c r="CZ137" s="17"/>
      <c r="DA137" s="17"/>
      <c r="DB137" s="17"/>
      <c r="DC137" s="17"/>
      <c r="DD137" s="17"/>
      <c r="DE137" s="17"/>
      <c r="DF137" s="17"/>
      <c r="DG137" s="17"/>
      <c r="DH137" s="17"/>
      <c r="DI137" s="17"/>
      <c r="DJ137" s="17"/>
      <c r="DK137" s="17"/>
      <c r="DL137" s="17"/>
      <c r="DM137" s="17"/>
      <c r="DN137" s="17"/>
      <c r="DO137" s="17"/>
      <c r="DP137" s="17"/>
      <c r="DQ137" s="17"/>
      <c r="DR137" s="17"/>
      <c r="DS137" s="17"/>
      <c r="DT137" s="17"/>
      <c r="DU137" s="17"/>
      <c r="DV137" s="17"/>
      <c r="DW137" s="17"/>
      <c r="DX137" s="17"/>
      <c r="DY137" s="17"/>
      <c r="DZ137" s="17"/>
      <c r="EA137" s="17"/>
      <c r="EB137" s="17"/>
      <c r="EC137" s="17"/>
      <c r="ED137" s="17"/>
      <c r="EE137" s="17"/>
      <c r="EF137" s="17"/>
      <c r="EG137" s="17"/>
      <c r="EH137" s="17"/>
      <c r="EI137" s="17"/>
      <c r="EJ137" s="17"/>
      <c r="EK137" s="17"/>
      <c r="EL137" s="17"/>
      <c r="EM137" s="17"/>
      <c r="EN137" s="17"/>
      <c r="EO137" s="17"/>
      <c r="EP137" s="17"/>
      <c r="EQ137" s="17"/>
      <c r="ER137" s="17"/>
      <c r="ES137" s="17"/>
      <c r="ET137" s="17"/>
      <c r="EU137" s="17"/>
      <c r="EV137" s="17"/>
      <c r="EW137" s="17"/>
      <c r="EX137" s="17"/>
      <c r="EY137" s="17"/>
      <c r="EZ137" s="17"/>
      <c r="FA137" s="17"/>
      <c r="FB137" s="17"/>
      <c r="FC137" s="17"/>
      <c r="FD137" s="17"/>
      <c r="FE137" s="17"/>
      <c r="FF137" s="17"/>
      <c r="FG137" s="17"/>
      <c r="FH137" s="17"/>
      <c r="FI137" s="17"/>
      <c r="FJ137" s="17"/>
      <c r="FK137" s="17"/>
      <c r="FL137" s="17"/>
      <c r="FM137" s="17"/>
      <c r="FN137" s="17"/>
      <c r="FO137" s="17"/>
      <c r="FP137" s="17"/>
      <c r="FQ137" s="17"/>
      <c r="FR137" s="17"/>
      <c r="FS137" s="17"/>
      <c r="FT137" s="17"/>
      <c r="FU137" s="17"/>
      <c r="FV137" s="17"/>
      <c r="FW137" s="17"/>
      <c r="FX137" s="17"/>
      <c r="FY137" s="17"/>
      <c r="FZ137" s="17"/>
      <c r="GA137" s="17"/>
      <c r="GB137" s="17"/>
      <c r="GC137" s="17"/>
      <c r="GD137" s="17"/>
      <c r="GE137" s="17"/>
      <c r="GF137" s="17"/>
      <c r="GG137" s="17"/>
      <c r="GH137" s="17"/>
      <c r="GI137" s="17"/>
      <c r="GJ137" s="17"/>
      <c r="GK137" s="17"/>
      <c r="GL137" s="17"/>
      <c r="GM137" s="17"/>
      <c r="GN137" s="17"/>
      <c r="GO137" s="17"/>
      <c r="GP137" s="17"/>
      <c r="GQ137" s="17"/>
      <c r="GR137" s="17"/>
      <c r="GS137" s="17"/>
      <c r="GT137" s="17"/>
      <c r="GU137" s="17"/>
      <c r="GV137" s="17"/>
      <c r="GW137" s="17"/>
      <c r="GX137" s="17"/>
      <c r="GY137" s="17"/>
      <c r="GZ137" s="17"/>
      <c r="HA137" s="17"/>
      <c r="HB137" s="17"/>
      <c r="HC137" s="17"/>
      <c r="HD137" s="17"/>
      <c r="HE137" s="17"/>
      <c r="HF137" s="17"/>
      <c r="HG137" s="17"/>
      <c r="HH137" s="17"/>
      <c r="HI137" s="17"/>
      <c r="HJ137" s="17"/>
      <c r="HK137" s="17"/>
      <c r="HL137" s="17"/>
      <c r="HM137" s="17"/>
      <c r="HN137" s="17"/>
      <c r="HO137" s="17"/>
      <c r="HP137" s="17"/>
      <c r="HQ137" s="17"/>
      <c r="HR137" s="17"/>
      <c r="HS137" s="17"/>
      <c r="HT137" s="17"/>
      <c r="HU137" s="17"/>
      <c r="HV137" s="17"/>
    </row>
    <row r="138" spans="1:230" s="23" customFormat="1" ht="15" customHeight="1">
      <c r="A138" s="42"/>
      <c r="B138" s="17"/>
      <c r="C138" s="80" t="s">
        <v>31</v>
      </c>
      <c r="D138" s="80"/>
      <c r="E138" s="80"/>
      <c r="F138" s="48"/>
      <c r="G138" s="166" t="s">
        <v>458</v>
      </c>
      <c r="H138" s="48"/>
      <c r="I138" s="96" t="str">
        <f>Obliczenia4!C73&amp;" [W]"</f>
        <v>150 [W]</v>
      </c>
      <c r="J138" s="58"/>
      <c r="K138" s="17"/>
      <c r="L138" s="17"/>
      <c r="M138" s="80" t="s">
        <v>532</v>
      </c>
      <c r="N138" s="17"/>
      <c r="O138" s="80"/>
      <c r="P138" s="80"/>
      <c r="Q138" s="280" t="s">
        <v>459</v>
      </c>
      <c r="R138" s="280"/>
      <c r="S138" s="51"/>
      <c r="T138" s="96" t="str">
        <f>Obliczenia4!C75&amp;" [W]"</f>
        <v>75 [W]</v>
      </c>
      <c r="U138" s="22"/>
      <c r="V138" s="22"/>
      <c r="W138" s="22"/>
      <c r="X138" s="22"/>
      <c r="Y138" s="22"/>
      <c r="Z138" s="22"/>
      <c r="AA138" s="22"/>
      <c r="AB138" s="42"/>
      <c r="AC138" s="17"/>
      <c r="AD138" s="17"/>
      <c r="AE138" s="17"/>
      <c r="AF138" s="17"/>
      <c r="AG138" s="17"/>
      <c r="AH138" s="17"/>
      <c r="AI138" s="17"/>
      <c r="AJ138" s="17"/>
      <c r="AK138" s="17"/>
      <c r="AL138" s="17"/>
      <c r="AM138" s="17"/>
      <c r="AN138" s="17"/>
      <c r="AO138" s="17"/>
      <c r="AP138" s="17"/>
      <c r="AQ138" s="17"/>
      <c r="AR138" s="17"/>
      <c r="AS138" s="17"/>
      <c r="AT138" s="17"/>
      <c r="AU138" s="17"/>
      <c r="AV138" s="17"/>
      <c r="AW138" s="17"/>
      <c r="AX138" s="17"/>
      <c r="AY138" s="17"/>
      <c r="AZ138" s="17"/>
      <c r="BA138" s="17"/>
      <c r="BB138" s="17"/>
      <c r="BC138" s="17"/>
      <c r="BD138" s="17"/>
      <c r="BE138" s="17"/>
      <c r="BF138" s="17"/>
      <c r="BG138" s="17"/>
      <c r="BH138" s="17"/>
      <c r="BI138" s="17"/>
      <c r="BJ138" s="17"/>
      <c r="BK138" s="17"/>
      <c r="BL138" s="17"/>
      <c r="BM138" s="17"/>
      <c r="BN138" s="17"/>
      <c r="BO138" s="17"/>
      <c r="BP138" s="17"/>
      <c r="BQ138" s="17"/>
      <c r="BR138" s="17"/>
      <c r="BS138" s="17"/>
      <c r="BT138" s="17"/>
      <c r="BU138" s="17"/>
      <c r="BV138" s="17"/>
      <c r="BW138" s="17"/>
      <c r="BX138" s="17"/>
      <c r="BY138" s="17"/>
      <c r="BZ138" s="17"/>
      <c r="CA138" s="17"/>
      <c r="CB138" s="17"/>
      <c r="CC138" s="17"/>
      <c r="CD138" s="17"/>
      <c r="CE138" s="17"/>
      <c r="CF138" s="17"/>
      <c r="CG138" s="17"/>
      <c r="CH138" s="17"/>
      <c r="CI138" s="17"/>
      <c r="CJ138" s="17"/>
      <c r="CK138" s="17"/>
      <c r="CL138" s="17"/>
      <c r="CM138" s="17"/>
      <c r="CN138" s="17"/>
      <c r="CO138" s="17"/>
      <c r="CP138" s="17"/>
      <c r="CQ138" s="17"/>
      <c r="CR138" s="17"/>
      <c r="CS138" s="17"/>
      <c r="CT138" s="17"/>
      <c r="CU138" s="17"/>
      <c r="CV138" s="17"/>
      <c r="CW138" s="17"/>
      <c r="CX138" s="17"/>
      <c r="CY138" s="17"/>
      <c r="CZ138" s="17"/>
      <c r="DA138" s="17"/>
      <c r="DB138" s="17"/>
      <c r="DC138" s="17"/>
      <c r="DD138" s="17"/>
      <c r="DE138" s="17"/>
      <c r="DF138" s="17"/>
      <c r="DG138" s="17"/>
      <c r="DH138" s="17"/>
      <c r="DI138" s="17"/>
      <c r="DJ138" s="17"/>
      <c r="DK138" s="17"/>
      <c r="DL138" s="17"/>
      <c r="DM138" s="17"/>
      <c r="DN138" s="17"/>
      <c r="DO138" s="17"/>
      <c r="DP138" s="17"/>
      <c r="DQ138" s="17"/>
      <c r="DR138" s="17"/>
      <c r="DS138" s="17"/>
      <c r="DT138" s="17"/>
      <c r="DU138" s="17"/>
      <c r="DV138" s="17"/>
      <c r="DW138" s="17"/>
      <c r="DX138" s="17"/>
      <c r="DY138" s="17"/>
      <c r="DZ138" s="17"/>
      <c r="EA138" s="17"/>
      <c r="EB138" s="17"/>
      <c r="EC138" s="17"/>
      <c r="ED138" s="17"/>
      <c r="EE138" s="17"/>
      <c r="EF138" s="17"/>
      <c r="EG138" s="17"/>
      <c r="EH138" s="17"/>
      <c r="EI138" s="17"/>
      <c r="EJ138" s="17"/>
      <c r="EK138" s="17"/>
      <c r="EL138" s="17"/>
      <c r="EM138" s="17"/>
      <c r="EN138" s="17"/>
      <c r="EO138" s="17"/>
      <c r="EP138" s="17"/>
      <c r="EQ138" s="17"/>
      <c r="ER138" s="17"/>
      <c r="ES138" s="17"/>
      <c r="ET138" s="17"/>
      <c r="EU138" s="17"/>
      <c r="EV138" s="17"/>
      <c r="EW138" s="17"/>
      <c r="EX138" s="17"/>
      <c r="EY138" s="17"/>
      <c r="EZ138" s="17"/>
      <c r="FA138" s="17"/>
      <c r="FB138" s="17"/>
      <c r="FC138" s="17"/>
      <c r="FD138" s="17"/>
      <c r="FE138" s="17"/>
      <c r="FF138" s="17"/>
      <c r="FG138" s="17"/>
      <c r="FH138" s="17"/>
      <c r="FI138" s="17"/>
      <c r="FJ138" s="17"/>
      <c r="FK138" s="17"/>
      <c r="FL138" s="17"/>
      <c r="FM138" s="17"/>
      <c r="FN138" s="17"/>
      <c r="FO138" s="17"/>
      <c r="FP138" s="17"/>
      <c r="FQ138" s="17"/>
      <c r="FR138" s="17"/>
      <c r="FS138" s="17"/>
      <c r="FT138" s="17"/>
      <c r="FU138" s="17"/>
      <c r="FV138" s="17"/>
      <c r="FW138" s="17"/>
      <c r="FX138" s="17"/>
      <c r="FY138" s="17"/>
      <c r="FZ138" s="17"/>
      <c r="GA138" s="17"/>
      <c r="GB138" s="17"/>
      <c r="GC138" s="17"/>
      <c r="GD138" s="17"/>
      <c r="GE138" s="17"/>
      <c r="GF138" s="17"/>
      <c r="GG138" s="17"/>
      <c r="GH138" s="17"/>
      <c r="GI138" s="17"/>
      <c r="GJ138" s="17"/>
      <c r="GK138" s="17"/>
      <c r="GL138" s="17"/>
      <c r="GM138" s="17"/>
      <c r="GN138" s="17"/>
      <c r="GO138" s="17"/>
      <c r="GP138" s="17"/>
      <c r="GQ138" s="17"/>
      <c r="GR138" s="17"/>
      <c r="GS138" s="17"/>
      <c r="GT138" s="17"/>
      <c r="GU138" s="17"/>
      <c r="GV138" s="17"/>
      <c r="GW138" s="17"/>
      <c r="GX138" s="17"/>
      <c r="GY138" s="17"/>
      <c r="GZ138" s="17"/>
      <c r="HA138" s="17"/>
      <c r="HB138" s="17"/>
      <c r="HC138" s="17"/>
      <c r="HD138" s="17"/>
      <c r="HE138" s="17"/>
      <c r="HF138" s="17"/>
      <c r="HG138" s="17"/>
      <c r="HH138" s="17"/>
      <c r="HI138" s="17"/>
      <c r="HJ138" s="17"/>
      <c r="HK138" s="17"/>
      <c r="HL138" s="17"/>
      <c r="HM138" s="17"/>
      <c r="HN138" s="17"/>
      <c r="HO138" s="17"/>
      <c r="HP138" s="17"/>
      <c r="HQ138" s="17"/>
      <c r="HR138" s="17"/>
      <c r="HS138" s="17"/>
      <c r="HT138" s="17"/>
      <c r="HU138" s="17"/>
      <c r="HV138" s="17"/>
    </row>
    <row r="139" spans="1:230" s="23" customFormat="1" ht="15" customHeight="1">
      <c r="A139" s="42"/>
      <c r="B139" s="17"/>
      <c r="C139" s="52"/>
      <c r="D139" s="52"/>
      <c r="E139" s="52"/>
      <c r="F139" s="52"/>
      <c r="G139" s="52"/>
      <c r="H139" s="52"/>
      <c r="I139" s="97"/>
      <c r="J139" s="17"/>
      <c r="K139" s="17"/>
      <c r="L139" s="17"/>
      <c r="M139" s="52"/>
      <c r="N139" s="103"/>
      <c r="O139" s="52"/>
      <c r="P139" s="52"/>
      <c r="Q139" s="52"/>
      <c r="R139" s="52"/>
      <c r="S139" s="52"/>
      <c r="T139" s="142"/>
      <c r="U139" s="142"/>
      <c r="V139" s="22"/>
      <c r="W139" s="22"/>
      <c r="X139" s="22"/>
      <c r="Y139" s="22"/>
      <c r="Z139" s="22"/>
      <c r="AA139" s="22"/>
      <c r="AB139" s="42"/>
      <c r="AC139" s="17"/>
      <c r="AD139" s="17"/>
      <c r="AE139" s="17"/>
      <c r="AF139" s="17"/>
      <c r="AG139" s="17"/>
      <c r="AH139" s="17"/>
      <c r="AI139" s="17"/>
      <c r="AJ139" s="17"/>
      <c r="AK139" s="17"/>
      <c r="AL139" s="17"/>
      <c r="AM139" s="17"/>
      <c r="AN139" s="17"/>
      <c r="AO139" s="17"/>
      <c r="AP139" s="17"/>
      <c r="AQ139" s="17"/>
      <c r="AR139" s="17"/>
      <c r="AS139" s="17"/>
      <c r="AT139" s="17"/>
      <c r="AU139" s="17"/>
      <c r="AV139" s="17"/>
      <c r="AW139" s="17"/>
      <c r="AX139" s="17"/>
      <c r="AY139" s="17"/>
      <c r="AZ139" s="17"/>
      <c r="BA139" s="17"/>
      <c r="BB139" s="17"/>
      <c r="BC139" s="17"/>
      <c r="BD139" s="17"/>
      <c r="BE139" s="17"/>
      <c r="BF139" s="17"/>
      <c r="BG139" s="17"/>
      <c r="BH139" s="17"/>
      <c r="BI139" s="17"/>
      <c r="BJ139" s="17"/>
      <c r="BK139" s="17"/>
      <c r="BL139" s="17"/>
      <c r="BM139" s="17"/>
      <c r="BN139" s="17"/>
      <c r="BO139" s="17"/>
      <c r="BP139" s="17"/>
      <c r="BQ139" s="17"/>
      <c r="BR139" s="17"/>
      <c r="BS139" s="17"/>
      <c r="BT139" s="17"/>
      <c r="BU139" s="17"/>
      <c r="BV139" s="17"/>
      <c r="BW139" s="17"/>
      <c r="BX139" s="17"/>
      <c r="BY139" s="17"/>
      <c r="BZ139" s="17"/>
      <c r="CA139" s="17"/>
      <c r="CB139" s="17"/>
      <c r="CC139" s="17"/>
      <c r="CD139" s="17"/>
      <c r="CE139" s="17"/>
      <c r="CF139" s="17"/>
      <c r="CG139" s="17"/>
      <c r="CH139" s="17"/>
      <c r="CI139" s="17"/>
      <c r="CJ139" s="17"/>
      <c r="CK139" s="17"/>
      <c r="CL139" s="17"/>
      <c r="CM139" s="17"/>
      <c r="CN139" s="17"/>
      <c r="CO139" s="17"/>
      <c r="CP139" s="17"/>
      <c r="CQ139" s="17"/>
      <c r="CR139" s="17"/>
      <c r="CS139" s="17"/>
      <c r="CT139" s="17"/>
      <c r="CU139" s="17"/>
      <c r="CV139" s="17"/>
      <c r="CW139" s="17"/>
      <c r="CX139" s="17"/>
      <c r="CY139" s="17"/>
      <c r="CZ139" s="17"/>
      <c r="DA139" s="17"/>
      <c r="DB139" s="17"/>
      <c r="DC139" s="17"/>
      <c r="DD139" s="17"/>
      <c r="DE139" s="17"/>
      <c r="DF139" s="17"/>
      <c r="DG139" s="17"/>
      <c r="DH139" s="17"/>
      <c r="DI139" s="17"/>
      <c r="DJ139" s="17"/>
      <c r="DK139" s="17"/>
      <c r="DL139" s="17"/>
      <c r="DM139" s="17"/>
      <c r="DN139" s="17"/>
      <c r="DO139" s="17"/>
      <c r="DP139" s="17"/>
      <c r="DQ139" s="17"/>
      <c r="DR139" s="17"/>
      <c r="DS139" s="17"/>
      <c r="DT139" s="17"/>
      <c r="DU139" s="17"/>
      <c r="DV139" s="17"/>
      <c r="DW139" s="17"/>
      <c r="DX139" s="17"/>
      <c r="DY139" s="17"/>
      <c r="DZ139" s="17"/>
      <c r="EA139" s="17"/>
      <c r="EB139" s="17"/>
      <c r="EC139" s="17"/>
      <c r="ED139" s="17"/>
      <c r="EE139" s="17"/>
      <c r="EF139" s="17"/>
      <c r="EG139" s="17"/>
      <c r="EH139" s="17"/>
      <c r="EI139" s="17"/>
      <c r="EJ139" s="17"/>
      <c r="EK139" s="17"/>
      <c r="EL139" s="17"/>
      <c r="EM139" s="17"/>
      <c r="EN139" s="17"/>
      <c r="EO139" s="17"/>
      <c r="EP139" s="17"/>
      <c r="EQ139" s="17"/>
      <c r="ER139" s="17"/>
      <c r="ES139" s="17"/>
      <c r="ET139" s="17"/>
      <c r="EU139" s="17"/>
      <c r="EV139" s="17"/>
      <c r="EW139" s="17"/>
      <c r="EX139" s="17"/>
      <c r="EY139" s="17"/>
      <c r="EZ139" s="17"/>
      <c r="FA139" s="17"/>
      <c r="FB139" s="17"/>
      <c r="FC139" s="17"/>
      <c r="FD139" s="17"/>
      <c r="FE139" s="17"/>
      <c r="FF139" s="17"/>
      <c r="FG139" s="17"/>
      <c r="FH139" s="17"/>
      <c r="FI139" s="17"/>
      <c r="FJ139" s="17"/>
      <c r="FK139" s="17"/>
      <c r="FL139" s="17"/>
      <c r="FM139" s="17"/>
      <c r="FN139" s="17"/>
      <c r="FO139" s="17"/>
      <c r="FP139" s="17"/>
      <c r="FQ139" s="17"/>
      <c r="FR139" s="17"/>
      <c r="FS139" s="17"/>
      <c r="FT139" s="17"/>
      <c r="FU139" s="17"/>
      <c r="FV139" s="17"/>
      <c r="FW139" s="17"/>
      <c r="FX139" s="17"/>
      <c r="FY139" s="17"/>
      <c r="FZ139" s="17"/>
      <c r="GA139" s="17"/>
      <c r="GB139" s="17"/>
      <c r="GC139" s="17"/>
      <c r="GD139" s="17"/>
      <c r="GE139" s="17"/>
      <c r="GF139" s="17"/>
      <c r="GG139" s="17"/>
      <c r="GH139" s="17"/>
      <c r="GI139" s="17"/>
      <c r="GJ139" s="17"/>
      <c r="GK139" s="17"/>
      <c r="GL139" s="17"/>
      <c r="GM139" s="17"/>
      <c r="GN139" s="17"/>
      <c r="GO139" s="17"/>
      <c r="GP139" s="17"/>
      <c r="GQ139" s="17"/>
      <c r="GR139" s="17"/>
      <c r="GS139" s="17"/>
      <c r="GT139" s="17"/>
      <c r="GU139" s="17"/>
      <c r="GV139" s="17"/>
      <c r="GW139" s="17"/>
      <c r="GX139" s="17"/>
      <c r="GY139" s="17"/>
      <c r="GZ139" s="17"/>
      <c r="HA139" s="17"/>
      <c r="HB139" s="17"/>
      <c r="HC139" s="17"/>
      <c r="HD139" s="17"/>
      <c r="HE139" s="17"/>
      <c r="HF139" s="17"/>
      <c r="HG139" s="17"/>
      <c r="HH139" s="17"/>
      <c r="HI139" s="17"/>
      <c r="HJ139" s="17"/>
      <c r="HK139" s="17"/>
      <c r="HL139" s="17"/>
      <c r="HM139" s="17"/>
      <c r="HN139" s="17"/>
      <c r="HO139" s="17"/>
      <c r="HP139" s="17"/>
      <c r="HQ139" s="17"/>
      <c r="HR139" s="17"/>
      <c r="HS139" s="17"/>
      <c r="HT139" s="17"/>
      <c r="HU139" s="17"/>
      <c r="HV139" s="17"/>
    </row>
    <row r="140" spans="1:230" s="23" customFormat="1" ht="15" customHeight="1">
      <c r="A140" s="42"/>
      <c r="B140" s="17"/>
      <c r="C140" s="83"/>
      <c r="D140" s="83"/>
      <c r="E140" s="83"/>
      <c r="F140" s="80"/>
      <c r="G140" s="50"/>
      <c r="H140" s="80"/>
      <c r="I140" s="92"/>
      <c r="J140" s="17"/>
      <c r="K140" s="17"/>
      <c r="L140" s="17"/>
      <c r="M140" s="83"/>
      <c r="N140" s="17"/>
      <c r="O140" s="83"/>
      <c r="P140" s="83"/>
      <c r="Q140" s="80"/>
      <c r="R140" s="50"/>
      <c r="S140" s="48"/>
      <c r="T140" s="22"/>
      <c r="U140" s="22"/>
      <c r="V140" s="22"/>
      <c r="W140" s="22"/>
      <c r="X140" s="22"/>
      <c r="Y140" s="22"/>
      <c r="Z140" s="22"/>
      <c r="AA140" s="22"/>
      <c r="AB140" s="42"/>
      <c r="AC140" s="17"/>
      <c r="AD140" s="17"/>
      <c r="AE140" s="17"/>
      <c r="AF140" s="17"/>
      <c r="AG140" s="17"/>
      <c r="AH140" s="17"/>
      <c r="AI140" s="17"/>
      <c r="AJ140" s="17"/>
      <c r="AK140" s="17"/>
      <c r="AL140" s="17"/>
      <c r="AM140" s="17"/>
      <c r="AN140" s="17"/>
      <c r="AO140" s="17"/>
      <c r="AP140" s="17"/>
      <c r="AQ140" s="17"/>
      <c r="AR140" s="17"/>
      <c r="AS140" s="17"/>
      <c r="AT140" s="17"/>
      <c r="AU140" s="17"/>
      <c r="AV140" s="17"/>
      <c r="AW140" s="17"/>
      <c r="AX140" s="17"/>
      <c r="AY140" s="17"/>
      <c r="AZ140" s="17"/>
      <c r="BA140" s="17"/>
      <c r="BB140" s="17"/>
      <c r="BC140" s="17"/>
      <c r="BD140" s="17"/>
      <c r="BE140" s="17"/>
      <c r="BF140" s="17"/>
      <c r="BG140" s="17"/>
      <c r="BH140" s="17"/>
      <c r="BI140" s="17"/>
      <c r="BJ140" s="17"/>
      <c r="BK140" s="17"/>
      <c r="BL140" s="17"/>
      <c r="BM140" s="17"/>
      <c r="BN140" s="17"/>
      <c r="BO140" s="17"/>
      <c r="BP140" s="17"/>
      <c r="BQ140" s="17"/>
      <c r="BR140" s="17"/>
      <c r="BS140" s="17"/>
      <c r="BT140" s="17"/>
      <c r="BU140" s="17"/>
      <c r="BV140" s="17"/>
      <c r="BW140" s="17"/>
      <c r="BX140" s="17"/>
      <c r="BY140" s="17"/>
      <c r="BZ140" s="17"/>
      <c r="CA140" s="17"/>
      <c r="CB140" s="17"/>
      <c r="CC140" s="17"/>
      <c r="CD140" s="17"/>
      <c r="CE140" s="17"/>
      <c r="CF140" s="17"/>
      <c r="CG140" s="17"/>
      <c r="CH140" s="17"/>
      <c r="CI140" s="17"/>
      <c r="CJ140" s="17"/>
      <c r="CK140" s="17"/>
      <c r="CL140" s="17"/>
      <c r="CM140" s="17"/>
      <c r="CN140" s="17"/>
      <c r="CO140" s="17"/>
      <c r="CP140" s="17"/>
      <c r="CQ140" s="17"/>
      <c r="CR140" s="17"/>
      <c r="CS140" s="17"/>
      <c r="CT140" s="17"/>
      <c r="CU140" s="17"/>
      <c r="CV140" s="17"/>
      <c r="CW140" s="17"/>
      <c r="CX140" s="17"/>
      <c r="CY140" s="17"/>
      <c r="CZ140" s="17"/>
      <c r="DA140" s="17"/>
      <c r="DB140" s="17"/>
      <c r="DC140" s="17"/>
      <c r="DD140" s="17"/>
      <c r="DE140" s="17"/>
      <c r="DF140" s="17"/>
      <c r="DG140" s="17"/>
      <c r="DH140" s="17"/>
      <c r="DI140" s="17"/>
      <c r="DJ140" s="17"/>
      <c r="DK140" s="17"/>
      <c r="DL140" s="17"/>
      <c r="DM140" s="17"/>
      <c r="DN140" s="17"/>
      <c r="DO140" s="17"/>
      <c r="DP140" s="17"/>
      <c r="DQ140" s="17"/>
      <c r="DR140" s="17"/>
      <c r="DS140" s="17"/>
      <c r="DT140" s="17"/>
      <c r="DU140" s="17"/>
      <c r="DV140" s="17"/>
      <c r="DW140" s="17"/>
      <c r="DX140" s="17"/>
      <c r="DY140" s="17"/>
      <c r="DZ140" s="17"/>
      <c r="EA140" s="17"/>
      <c r="EB140" s="17"/>
      <c r="EC140" s="17"/>
      <c r="ED140" s="17"/>
      <c r="EE140" s="17"/>
      <c r="EF140" s="17"/>
      <c r="EG140" s="17"/>
      <c r="EH140" s="17"/>
      <c r="EI140" s="17"/>
      <c r="EJ140" s="17"/>
      <c r="EK140" s="17"/>
      <c r="EL140" s="17"/>
      <c r="EM140" s="17"/>
      <c r="EN140" s="17"/>
      <c r="EO140" s="17"/>
      <c r="EP140" s="17"/>
      <c r="EQ140" s="17"/>
      <c r="ER140" s="17"/>
      <c r="ES140" s="17"/>
      <c r="ET140" s="17"/>
      <c r="EU140" s="17"/>
      <c r="EV140" s="17"/>
      <c r="EW140" s="17"/>
      <c r="EX140" s="17"/>
      <c r="EY140" s="17"/>
      <c r="EZ140" s="17"/>
      <c r="FA140" s="17"/>
      <c r="FB140" s="17"/>
      <c r="FC140" s="17"/>
      <c r="FD140" s="17"/>
      <c r="FE140" s="17"/>
      <c r="FF140" s="17"/>
      <c r="FG140" s="17"/>
      <c r="FH140" s="17"/>
      <c r="FI140" s="17"/>
      <c r="FJ140" s="17"/>
      <c r="FK140" s="17"/>
      <c r="FL140" s="17"/>
      <c r="FM140" s="17"/>
      <c r="FN140" s="17"/>
      <c r="FO140" s="17"/>
      <c r="FP140" s="17"/>
      <c r="FQ140" s="17"/>
      <c r="FR140" s="17"/>
      <c r="FS140" s="17"/>
      <c r="FT140" s="17"/>
      <c r="FU140" s="17"/>
      <c r="FV140" s="17"/>
      <c r="FW140" s="17"/>
      <c r="FX140" s="17"/>
      <c r="FY140" s="17"/>
      <c r="FZ140" s="17"/>
      <c r="GA140" s="17"/>
      <c r="GB140" s="17"/>
      <c r="GC140" s="17"/>
      <c r="GD140" s="17"/>
      <c r="GE140" s="17"/>
      <c r="GF140" s="17"/>
      <c r="GG140" s="17"/>
      <c r="GH140" s="17"/>
      <c r="GI140" s="17"/>
      <c r="GJ140" s="17"/>
      <c r="GK140" s="17"/>
      <c r="GL140" s="17"/>
      <c r="GM140" s="17"/>
      <c r="GN140" s="17"/>
      <c r="GO140" s="17"/>
      <c r="GP140" s="17"/>
      <c r="GQ140" s="17"/>
      <c r="GR140" s="17"/>
      <c r="GS140" s="17"/>
      <c r="GT140" s="17"/>
      <c r="GU140" s="17"/>
      <c r="GV140" s="17"/>
      <c r="GW140" s="17"/>
      <c r="GX140" s="17"/>
      <c r="GY140" s="17"/>
      <c r="GZ140" s="17"/>
      <c r="HA140" s="17"/>
      <c r="HB140" s="17"/>
      <c r="HC140" s="17"/>
      <c r="HD140" s="17"/>
      <c r="HE140" s="17"/>
      <c r="HF140" s="17"/>
      <c r="HG140" s="17"/>
      <c r="HH140" s="17"/>
      <c r="HI140" s="17"/>
      <c r="HJ140" s="17"/>
      <c r="HK140" s="17"/>
      <c r="HL140" s="17"/>
      <c r="HM140" s="17"/>
      <c r="HN140" s="17"/>
      <c r="HO140" s="17"/>
      <c r="HP140" s="17"/>
      <c r="HQ140" s="17"/>
      <c r="HR140" s="17"/>
      <c r="HS140" s="17"/>
      <c r="HT140" s="17"/>
      <c r="HU140" s="17"/>
      <c r="HV140" s="17"/>
    </row>
    <row r="141" spans="1:230" s="23" customFormat="1" ht="15" customHeight="1">
      <c r="A141" s="42"/>
      <c r="B141" s="17"/>
      <c r="C141" s="80" t="s">
        <v>32</v>
      </c>
      <c r="D141" s="80"/>
      <c r="E141" s="80"/>
      <c r="F141" s="48"/>
      <c r="G141" s="166" t="s">
        <v>458</v>
      </c>
      <c r="H141" s="80"/>
      <c r="I141" s="96" t="str">
        <f>Obliczenia4!C74&amp;" [W]"</f>
        <v>25 [W]</v>
      </c>
      <c r="J141" s="17"/>
      <c r="K141" s="17"/>
      <c r="L141" s="17"/>
      <c r="M141" s="80" t="s">
        <v>26</v>
      </c>
      <c r="N141" s="17"/>
      <c r="O141" s="80"/>
      <c r="P141" s="80"/>
      <c r="Q141" s="280" t="s">
        <v>458</v>
      </c>
      <c r="R141" s="280"/>
      <c r="S141" s="51"/>
      <c r="T141" s="96" t="str">
        <f>Obliczenia4!C77&amp;" [W]"</f>
        <v>150 [W]</v>
      </c>
      <c r="U141" s="22"/>
      <c r="V141" s="22"/>
      <c r="W141" s="22"/>
      <c r="X141" s="22"/>
      <c r="Y141" s="22"/>
      <c r="Z141" s="22"/>
      <c r="AA141" s="22"/>
      <c r="AB141" s="42"/>
      <c r="AC141" s="17"/>
      <c r="AD141" s="17"/>
      <c r="AE141" s="17"/>
      <c r="AF141" s="17"/>
      <c r="AG141" s="17"/>
      <c r="AH141" s="17"/>
      <c r="AI141" s="17"/>
      <c r="AJ141" s="17"/>
      <c r="AK141" s="17"/>
      <c r="AL141" s="17"/>
      <c r="AM141" s="17"/>
      <c r="AN141" s="17"/>
      <c r="AO141" s="17"/>
      <c r="AP141" s="17"/>
      <c r="AQ141" s="17"/>
      <c r="AR141" s="17"/>
      <c r="AS141" s="17"/>
      <c r="AT141" s="17"/>
      <c r="AU141" s="17"/>
      <c r="AV141" s="17"/>
      <c r="AW141" s="17"/>
      <c r="AX141" s="17"/>
      <c r="AY141" s="17"/>
      <c r="AZ141" s="17"/>
      <c r="BA141" s="17"/>
      <c r="BB141" s="17"/>
      <c r="BC141" s="17"/>
      <c r="BD141" s="17"/>
      <c r="BE141" s="17"/>
      <c r="BF141" s="17"/>
      <c r="BG141" s="17"/>
      <c r="BH141" s="17"/>
      <c r="BI141" s="17"/>
      <c r="BJ141" s="17"/>
      <c r="BK141" s="17"/>
      <c r="BL141" s="17"/>
      <c r="BM141" s="17"/>
      <c r="BN141" s="17"/>
      <c r="BO141" s="17"/>
      <c r="BP141" s="17"/>
      <c r="BQ141" s="17"/>
      <c r="BR141" s="17"/>
      <c r="BS141" s="17"/>
      <c r="BT141" s="17"/>
      <c r="BU141" s="17"/>
      <c r="BV141" s="17"/>
      <c r="BW141" s="17"/>
      <c r="BX141" s="17"/>
      <c r="BY141" s="17"/>
      <c r="BZ141" s="17"/>
      <c r="CA141" s="17"/>
      <c r="CB141" s="17"/>
      <c r="CC141" s="17"/>
      <c r="CD141" s="17"/>
      <c r="CE141" s="17"/>
      <c r="CF141" s="17"/>
      <c r="CG141" s="17"/>
      <c r="CH141" s="17"/>
      <c r="CI141" s="17"/>
      <c r="CJ141" s="17"/>
      <c r="CK141" s="17"/>
      <c r="CL141" s="17"/>
      <c r="CM141" s="17"/>
      <c r="CN141" s="17"/>
      <c r="CO141" s="17"/>
      <c r="CP141" s="17"/>
      <c r="CQ141" s="17"/>
      <c r="CR141" s="17"/>
      <c r="CS141" s="17"/>
      <c r="CT141" s="17"/>
      <c r="CU141" s="17"/>
      <c r="CV141" s="17"/>
      <c r="CW141" s="17"/>
      <c r="CX141" s="17"/>
      <c r="CY141" s="17"/>
      <c r="CZ141" s="17"/>
      <c r="DA141" s="17"/>
      <c r="DB141" s="17"/>
      <c r="DC141" s="17"/>
      <c r="DD141" s="17"/>
      <c r="DE141" s="17"/>
      <c r="DF141" s="17"/>
      <c r="DG141" s="17"/>
      <c r="DH141" s="17"/>
      <c r="DI141" s="17"/>
      <c r="DJ141" s="17"/>
      <c r="DK141" s="17"/>
      <c r="DL141" s="17"/>
      <c r="DM141" s="17"/>
      <c r="DN141" s="17"/>
      <c r="DO141" s="17"/>
      <c r="DP141" s="17"/>
      <c r="DQ141" s="17"/>
      <c r="DR141" s="17"/>
      <c r="DS141" s="17"/>
      <c r="DT141" s="17"/>
      <c r="DU141" s="17"/>
      <c r="DV141" s="17"/>
      <c r="DW141" s="17"/>
      <c r="DX141" s="17"/>
      <c r="DY141" s="17"/>
      <c r="DZ141" s="17"/>
      <c r="EA141" s="17"/>
      <c r="EB141" s="17"/>
      <c r="EC141" s="17"/>
      <c r="ED141" s="17"/>
      <c r="EE141" s="17"/>
      <c r="EF141" s="17"/>
      <c r="EG141" s="17"/>
      <c r="EH141" s="17"/>
      <c r="EI141" s="17"/>
      <c r="EJ141" s="17"/>
      <c r="EK141" s="17"/>
      <c r="EL141" s="17"/>
      <c r="EM141" s="17"/>
      <c r="EN141" s="17"/>
      <c r="EO141" s="17"/>
      <c r="EP141" s="17"/>
      <c r="EQ141" s="17"/>
      <c r="ER141" s="17"/>
      <c r="ES141" s="17"/>
      <c r="ET141" s="17"/>
      <c r="EU141" s="17"/>
      <c r="EV141" s="17"/>
      <c r="EW141" s="17"/>
      <c r="EX141" s="17"/>
      <c r="EY141" s="17"/>
      <c r="EZ141" s="17"/>
      <c r="FA141" s="17"/>
      <c r="FB141" s="17"/>
      <c r="FC141" s="17"/>
      <c r="FD141" s="17"/>
      <c r="FE141" s="17"/>
      <c r="FF141" s="17"/>
      <c r="FG141" s="17"/>
      <c r="FH141" s="17"/>
      <c r="FI141" s="17"/>
      <c r="FJ141" s="17"/>
      <c r="FK141" s="17"/>
      <c r="FL141" s="17"/>
      <c r="FM141" s="17"/>
      <c r="FN141" s="17"/>
      <c r="FO141" s="17"/>
      <c r="FP141" s="17"/>
      <c r="FQ141" s="17"/>
      <c r="FR141" s="17"/>
      <c r="FS141" s="17"/>
      <c r="FT141" s="17"/>
      <c r="FU141" s="17"/>
      <c r="FV141" s="17"/>
      <c r="FW141" s="17"/>
      <c r="FX141" s="17"/>
      <c r="FY141" s="17"/>
      <c r="FZ141" s="17"/>
      <c r="GA141" s="17"/>
      <c r="GB141" s="17"/>
      <c r="GC141" s="17"/>
      <c r="GD141" s="17"/>
      <c r="GE141" s="17"/>
      <c r="GF141" s="17"/>
      <c r="GG141" s="17"/>
      <c r="GH141" s="17"/>
      <c r="GI141" s="17"/>
      <c r="GJ141" s="17"/>
      <c r="GK141" s="17"/>
      <c r="GL141" s="17"/>
      <c r="GM141" s="17"/>
      <c r="GN141" s="17"/>
      <c r="GO141" s="17"/>
      <c r="GP141" s="17"/>
      <c r="GQ141" s="17"/>
      <c r="GR141" s="17"/>
      <c r="GS141" s="17"/>
      <c r="GT141" s="17"/>
      <c r="GU141" s="17"/>
      <c r="GV141" s="17"/>
      <c r="GW141" s="17"/>
      <c r="GX141" s="17"/>
      <c r="GY141" s="17"/>
      <c r="GZ141" s="17"/>
      <c r="HA141" s="17"/>
      <c r="HB141" s="17"/>
      <c r="HC141" s="17"/>
      <c r="HD141" s="17"/>
      <c r="HE141" s="17"/>
      <c r="HF141" s="17"/>
      <c r="HG141" s="17"/>
      <c r="HH141" s="17"/>
      <c r="HI141" s="17"/>
      <c r="HJ141" s="17"/>
      <c r="HK141" s="17"/>
      <c r="HL141" s="17"/>
      <c r="HM141" s="17"/>
      <c r="HN141" s="17"/>
      <c r="HO141" s="17"/>
      <c r="HP141" s="17"/>
      <c r="HQ141" s="17"/>
      <c r="HR141" s="17"/>
      <c r="HS141" s="17"/>
      <c r="HT141" s="17"/>
      <c r="HU141" s="17"/>
      <c r="HV141" s="17"/>
    </row>
    <row r="142" spans="1:230" s="23" customFormat="1" ht="15" customHeight="1">
      <c r="A142" s="42"/>
      <c r="B142" s="17"/>
      <c r="C142" s="52"/>
      <c r="D142" s="52"/>
      <c r="E142" s="52"/>
      <c r="F142" s="52"/>
      <c r="G142" s="52"/>
      <c r="H142" s="52"/>
      <c r="I142" s="97"/>
      <c r="J142" s="17"/>
      <c r="K142" s="17"/>
      <c r="L142" s="17"/>
      <c r="M142" s="52"/>
      <c r="N142" s="103"/>
      <c r="O142" s="52"/>
      <c r="P142" s="52"/>
      <c r="Q142" s="52"/>
      <c r="R142" s="52"/>
      <c r="S142" s="52"/>
      <c r="T142" s="142"/>
      <c r="U142" s="142"/>
      <c r="V142" s="22"/>
      <c r="W142" s="22"/>
      <c r="X142" s="22"/>
      <c r="Y142" s="22"/>
      <c r="Z142" s="22"/>
      <c r="AA142" s="22"/>
      <c r="AB142" s="42"/>
      <c r="AC142" s="17"/>
      <c r="AD142" s="17"/>
      <c r="AE142" s="17"/>
      <c r="AF142" s="17"/>
      <c r="AG142" s="17"/>
      <c r="AH142" s="17"/>
      <c r="AI142" s="17"/>
      <c r="AJ142" s="17"/>
      <c r="AK142" s="17"/>
      <c r="AL142" s="17"/>
      <c r="AM142" s="17"/>
      <c r="AN142" s="17"/>
      <c r="AO142" s="17"/>
      <c r="AP142" s="17"/>
      <c r="AQ142" s="17"/>
      <c r="AR142" s="17"/>
      <c r="AS142" s="17"/>
      <c r="AT142" s="17"/>
      <c r="AU142" s="17"/>
      <c r="AV142" s="17"/>
      <c r="AW142" s="17"/>
      <c r="AX142" s="17"/>
      <c r="AY142" s="17"/>
      <c r="AZ142" s="17"/>
      <c r="BA142" s="17"/>
      <c r="BB142" s="17"/>
      <c r="BC142" s="17"/>
      <c r="BD142" s="17"/>
      <c r="BE142" s="17"/>
      <c r="BF142" s="17"/>
      <c r="BG142" s="17"/>
      <c r="BH142" s="17"/>
      <c r="BI142" s="17"/>
      <c r="BJ142" s="17"/>
      <c r="BK142" s="17"/>
      <c r="BL142" s="17"/>
      <c r="BM142" s="17"/>
      <c r="BN142" s="17"/>
      <c r="BO142" s="17"/>
      <c r="BP142" s="17"/>
      <c r="BQ142" s="17"/>
      <c r="BR142" s="17"/>
      <c r="BS142" s="17"/>
      <c r="BT142" s="17"/>
      <c r="BU142" s="17"/>
      <c r="BV142" s="17"/>
      <c r="BW142" s="17"/>
      <c r="BX142" s="17"/>
      <c r="BY142" s="17"/>
      <c r="BZ142" s="17"/>
      <c r="CA142" s="17"/>
      <c r="CB142" s="17"/>
      <c r="CC142" s="17"/>
      <c r="CD142" s="17"/>
      <c r="CE142" s="17"/>
      <c r="CF142" s="17"/>
      <c r="CG142" s="17"/>
      <c r="CH142" s="17"/>
      <c r="CI142" s="17"/>
      <c r="CJ142" s="17"/>
      <c r="CK142" s="17"/>
      <c r="CL142" s="17"/>
      <c r="CM142" s="17"/>
      <c r="CN142" s="17"/>
      <c r="CO142" s="17"/>
      <c r="CP142" s="17"/>
      <c r="CQ142" s="17"/>
      <c r="CR142" s="17"/>
      <c r="CS142" s="17"/>
      <c r="CT142" s="17"/>
      <c r="CU142" s="17"/>
      <c r="CV142" s="17"/>
      <c r="CW142" s="17"/>
      <c r="CX142" s="17"/>
      <c r="CY142" s="17"/>
      <c r="CZ142" s="17"/>
      <c r="DA142" s="17"/>
      <c r="DB142" s="17"/>
      <c r="DC142" s="17"/>
      <c r="DD142" s="17"/>
      <c r="DE142" s="17"/>
      <c r="DF142" s="17"/>
      <c r="DG142" s="17"/>
      <c r="DH142" s="17"/>
      <c r="DI142" s="17"/>
      <c r="DJ142" s="17"/>
      <c r="DK142" s="17"/>
      <c r="DL142" s="17"/>
      <c r="DM142" s="17"/>
      <c r="DN142" s="17"/>
      <c r="DO142" s="17"/>
      <c r="DP142" s="17"/>
      <c r="DQ142" s="17"/>
      <c r="DR142" s="17"/>
      <c r="DS142" s="17"/>
      <c r="DT142" s="17"/>
      <c r="DU142" s="17"/>
      <c r="DV142" s="17"/>
      <c r="DW142" s="17"/>
      <c r="DX142" s="17"/>
      <c r="DY142" s="17"/>
      <c r="DZ142" s="17"/>
      <c r="EA142" s="17"/>
      <c r="EB142" s="17"/>
      <c r="EC142" s="17"/>
      <c r="ED142" s="17"/>
      <c r="EE142" s="17"/>
      <c r="EF142" s="17"/>
      <c r="EG142" s="17"/>
      <c r="EH142" s="17"/>
      <c r="EI142" s="17"/>
      <c r="EJ142" s="17"/>
      <c r="EK142" s="17"/>
      <c r="EL142" s="17"/>
      <c r="EM142" s="17"/>
      <c r="EN142" s="17"/>
      <c r="EO142" s="17"/>
      <c r="EP142" s="17"/>
      <c r="EQ142" s="17"/>
      <c r="ER142" s="17"/>
      <c r="ES142" s="17"/>
      <c r="ET142" s="17"/>
      <c r="EU142" s="17"/>
      <c r="EV142" s="17"/>
      <c r="EW142" s="17"/>
      <c r="EX142" s="17"/>
      <c r="EY142" s="17"/>
      <c r="EZ142" s="17"/>
      <c r="FA142" s="17"/>
      <c r="FB142" s="17"/>
      <c r="FC142" s="17"/>
      <c r="FD142" s="17"/>
      <c r="FE142" s="17"/>
      <c r="FF142" s="17"/>
      <c r="FG142" s="17"/>
      <c r="FH142" s="17"/>
      <c r="FI142" s="17"/>
      <c r="FJ142" s="17"/>
      <c r="FK142" s="17"/>
      <c r="FL142" s="17"/>
      <c r="FM142" s="17"/>
      <c r="FN142" s="17"/>
      <c r="FO142" s="17"/>
      <c r="FP142" s="17"/>
      <c r="FQ142" s="17"/>
      <c r="FR142" s="17"/>
      <c r="FS142" s="17"/>
      <c r="FT142" s="17"/>
      <c r="FU142" s="17"/>
      <c r="FV142" s="17"/>
      <c r="FW142" s="17"/>
      <c r="FX142" s="17"/>
      <c r="FY142" s="17"/>
      <c r="FZ142" s="17"/>
      <c r="GA142" s="17"/>
      <c r="GB142" s="17"/>
      <c r="GC142" s="17"/>
      <c r="GD142" s="17"/>
      <c r="GE142" s="17"/>
      <c r="GF142" s="17"/>
      <c r="GG142" s="17"/>
      <c r="GH142" s="17"/>
      <c r="GI142" s="17"/>
      <c r="GJ142" s="17"/>
      <c r="GK142" s="17"/>
      <c r="GL142" s="17"/>
      <c r="GM142" s="17"/>
      <c r="GN142" s="17"/>
      <c r="GO142" s="17"/>
      <c r="GP142" s="17"/>
      <c r="GQ142" s="17"/>
      <c r="GR142" s="17"/>
      <c r="GS142" s="17"/>
      <c r="GT142" s="17"/>
      <c r="GU142" s="17"/>
      <c r="GV142" s="17"/>
      <c r="GW142" s="17"/>
      <c r="GX142" s="17"/>
      <c r="GY142" s="17"/>
      <c r="GZ142" s="17"/>
      <c r="HA142" s="17"/>
      <c r="HB142" s="17"/>
      <c r="HC142" s="17"/>
      <c r="HD142" s="17"/>
      <c r="HE142" s="17"/>
      <c r="HF142" s="17"/>
      <c r="HG142" s="17"/>
      <c r="HH142" s="17"/>
      <c r="HI142" s="17"/>
      <c r="HJ142" s="17"/>
      <c r="HK142" s="17"/>
      <c r="HL142" s="17"/>
      <c r="HM142" s="17"/>
      <c r="HN142" s="17"/>
      <c r="HO142" s="17"/>
      <c r="HP142" s="17"/>
      <c r="HQ142" s="17"/>
      <c r="HR142" s="17"/>
      <c r="HS142" s="17"/>
      <c r="HT142" s="17"/>
      <c r="HU142" s="17"/>
      <c r="HV142" s="17"/>
    </row>
    <row r="143" spans="1:230" s="23" customFormat="1" ht="15" customHeight="1">
      <c r="A143" s="42"/>
      <c r="B143" s="17"/>
      <c r="C143" s="83"/>
      <c r="D143" s="83"/>
      <c r="E143" s="83"/>
      <c r="F143" s="80"/>
      <c r="G143" s="48"/>
      <c r="H143" s="80"/>
      <c r="I143" s="92"/>
      <c r="J143" s="17"/>
      <c r="K143" s="17"/>
      <c r="L143" s="17"/>
      <c r="M143" s="83"/>
      <c r="N143" s="17"/>
      <c r="O143" s="83"/>
      <c r="P143" s="83"/>
      <c r="Q143" s="80"/>
      <c r="R143" s="48"/>
      <c r="S143" s="48"/>
      <c r="T143" s="22"/>
      <c r="U143" s="22"/>
      <c r="V143" s="22"/>
      <c r="W143" s="22"/>
      <c r="X143" s="22"/>
      <c r="Y143" s="22"/>
      <c r="Z143" s="22"/>
      <c r="AA143" s="22"/>
      <c r="AB143" s="42"/>
      <c r="AC143" s="17"/>
      <c r="AD143" s="17"/>
      <c r="AE143" s="17"/>
      <c r="AF143" s="17"/>
      <c r="AG143" s="17"/>
      <c r="AH143" s="17"/>
      <c r="AI143" s="17"/>
      <c r="AJ143" s="17"/>
      <c r="AK143" s="17"/>
      <c r="AL143" s="17"/>
      <c r="AM143" s="17"/>
      <c r="AN143" s="17"/>
      <c r="AO143" s="17"/>
      <c r="AP143" s="17"/>
      <c r="AQ143" s="17"/>
      <c r="AR143" s="17"/>
      <c r="AS143" s="17"/>
      <c r="AT143" s="17"/>
      <c r="AU143" s="17"/>
      <c r="AV143" s="17"/>
      <c r="AW143" s="17"/>
      <c r="AX143" s="17"/>
      <c r="AY143" s="17"/>
      <c r="AZ143" s="17"/>
      <c r="BA143" s="17"/>
      <c r="BB143" s="17"/>
      <c r="BC143" s="17"/>
      <c r="BD143" s="17"/>
      <c r="BE143" s="17"/>
      <c r="BF143" s="17"/>
      <c r="BG143" s="17"/>
      <c r="BH143" s="17"/>
      <c r="BI143" s="17"/>
      <c r="BJ143" s="17"/>
      <c r="BK143" s="17"/>
      <c r="BL143" s="17"/>
      <c r="BM143" s="17"/>
      <c r="BN143" s="17"/>
      <c r="BO143" s="17"/>
      <c r="BP143" s="17"/>
      <c r="BQ143" s="17"/>
      <c r="BR143" s="17"/>
      <c r="BS143" s="17"/>
      <c r="BT143" s="17"/>
      <c r="BU143" s="17"/>
      <c r="BV143" s="17"/>
      <c r="BW143" s="17"/>
      <c r="BX143" s="17"/>
      <c r="BY143" s="17"/>
      <c r="BZ143" s="17"/>
      <c r="CA143" s="17"/>
      <c r="CB143" s="17"/>
      <c r="CC143" s="17"/>
      <c r="CD143" s="17"/>
      <c r="CE143" s="17"/>
      <c r="CF143" s="17"/>
      <c r="CG143" s="17"/>
      <c r="CH143" s="17"/>
      <c r="CI143" s="17"/>
      <c r="CJ143" s="17"/>
      <c r="CK143" s="17"/>
      <c r="CL143" s="17"/>
      <c r="CM143" s="17"/>
      <c r="CN143" s="17"/>
      <c r="CO143" s="17"/>
      <c r="CP143" s="17"/>
      <c r="CQ143" s="17"/>
      <c r="CR143" s="17"/>
      <c r="CS143" s="17"/>
      <c r="CT143" s="17"/>
      <c r="CU143" s="17"/>
      <c r="CV143" s="17"/>
      <c r="CW143" s="17"/>
      <c r="CX143" s="17"/>
      <c r="CY143" s="17"/>
      <c r="CZ143" s="17"/>
      <c r="DA143" s="17"/>
      <c r="DB143" s="17"/>
      <c r="DC143" s="17"/>
      <c r="DD143" s="17"/>
      <c r="DE143" s="17"/>
      <c r="DF143" s="17"/>
      <c r="DG143" s="17"/>
      <c r="DH143" s="17"/>
      <c r="DI143" s="17"/>
      <c r="DJ143" s="17"/>
      <c r="DK143" s="17"/>
      <c r="DL143" s="17"/>
      <c r="DM143" s="17"/>
      <c r="DN143" s="17"/>
      <c r="DO143" s="17"/>
      <c r="DP143" s="17"/>
      <c r="DQ143" s="17"/>
      <c r="DR143" s="17"/>
      <c r="DS143" s="17"/>
      <c r="DT143" s="17"/>
      <c r="DU143" s="17"/>
      <c r="DV143" s="17"/>
      <c r="DW143" s="17"/>
      <c r="DX143" s="17"/>
      <c r="DY143" s="17"/>
      <c r="DZ143" s="17"/>
      <c r="EA143" s="17"/>
      <c r="EB143" s="17"/>
      <c r="EC143" s="17"/>
      <c r="ED143" s="17"/>
      <c r="EE143" s="17"/>
      <c r="EF143" s="17"/>
      <c r="EG143" s="17"/>
      <c r="EH143" s="17"/>
      <c r="EI143" s="17"/>
      <c r="EJ143" s="17"/>
      <c r="EK143" s="17"/>
      <c r="EL143" s="17"/>
      <c r="EM143" s="17"/>
      <c r="EN143" s="17"/>
      <c r="EO143" s="17"/>
      <c r="EP143" s="17"/>
      <c r="EQ143" s="17"/>
      <c r="ER143" s="17"/>
      <c r="ES143" s="17"/>
      <c r="ET143" s="17"/>
      <c r="EU143" s="17"/>
      <c r="EV143" s="17"/>
      <c r="EW143" s="17"/>
      <c r="EX143" s="17"/>
      <c r="EY143" s="17"/>
      <c r="EZ143" s="17"/>
      <c r="FA143" s="17"/>
      <c r="FB143" s="17"/>
      <c r="FC143" s="17"/>
      <c r="FD143" s="17"/>
      <c r="FE143" s="17"/>
      <c r="FF143" s="17"/>
      <c r="FG143" s="17"/>
      <c r="FH143" s="17"/>
      <c r="FI143" s="17"/>
      <c r="FJ143" s="17"/>
      <c r="FK143" s="17"/>
      <c r="FL143" s="17"/>
      <c r="FM143" s="17"/>
      <c r="FN143" s="17"/>
      <c r="FO143" s="17"/>
      <c r="FP143" s="17"/>
      <c r="FQ143" s="17"/>
      <c r="FR143" s="17"/>
      <c r="FS143" s="17"/>
      <c r="FT143" s="17"/>
      <c r="FU143" s="17"/>
      <c r="FV143" s="17"/>
      <c r="FW143" s="17"/>
      <c r="FX143" s="17"/>
      <c r="FY143" s="17"/>
      <c r="FZ143" s="17"/>
      <c r="GA143" s="17"/>
      <c r="GB143" s="17"/>
      <c r="GC143" s="17"/>
      <c r="GD143" s="17"/>
      <c r="GE143" s="17"/>
      <c r="GF143" s="17"/>
      <c r="GG143" s="17"/>
      <c r="GH143" s="17"/>
      <c r="GI143" s="17"/>
      <c r="GJ143" s="17"/>
      <c r="GK143" s="17"/>
      <c r="GL143" s="17"/>
      <c r="GM143" s="17"/>
      <c r="GN143" s="17"/>
      <c r="GO143" s="17"/>
      <c r="GP143" s="17"/>
      <c r="GQ143" s="17"/>
      <c r="GR143" s="17"/>
      <c r="GS143" s="17"/>
      <c r="GT143" s="17"/>
      <c r="GU143" s="17"/>
      <c r="GV143" s="17"/>
      <c r="GW143" s="17"/>
      <c r="GX143" s="17"/>
      <c r="GY143" s="17"/>
      <c r="GZ143" s="17"/>
      <c r="HA143" s="17"/>
      <c r="HB143" s="17"/>
      <c r="HC143" s="17"/>
      <c r="HD143" s="17"/>
      <c r="HE143" s="17"/>
      <c r="HF143" s="17"/>
      <c r="HG143" s="17"/>
      <c r="HH143" s="17"/>
      <c r="HI143" s="17"/>
      <c r="HJ143" s="17"/>
      <c r="HK143" s="17"/>
      <c r="HL143" s="17"/>
      <c r="HM143" s="17"/>
      <c r="HN143" s="17"/>
      <c r="HO143" s="17"/>
      <c r="HP143" s="17"/>
      <c r="HQ143" s="17"/>
      <c r="HR143" s="17"/>
      <c r="HS143" s="17"/>
      <c r="HT143" s="17"/>
      <c r="HU143" s="17"/>
      <c r="HV143" s="17"/>
    </row>
    <row r="144" spans="1:230" s="23" customFormat="1" ht="15" customHeight="1">
      <c r="A144" s="42"/>
      <c r="B144" s="17"/>
      <c r="C144" s="80" t="s">
        <v>34</v>
      </c>
      <c r="D144" s="80"/>
      <c r="E144" s="80"/>
      <c r="F144" s="80"/>
      <c r="G144" s="166" t="s">
        <v>459</v>
      </c>
      <c r="H144" s="80"/>
      <c r="I144" s="96" t="str">
        <f>Obliczenia4!C76&amp;" [W]"</f>
        <v>175 [W]</v>
      </c>
      <c r="J144" s="17"/>
      <c r="K144" s="17"/>
      <c r="L144" s="17"/>
      <c r="M144" s="80" t="s">
        <v>28</v>
      </c>
      <c r="N144" s="17"/>
      <c r="O144" s="80"/>
      <c r="P144" s="80"/>
      <c r="Q144" s="280">
        <v>2</v>
      </c>
      <c r="R144" s="280"/>
      <c r="S144" s="51"/>
      <c r="T144" s="96" t="str">
        <f>Obliczenia4!F82&amp;" [W/os]"</f>
        <v>115 [W/os]</v>
      </c>
      <c r="U144" s="22"/>
      <c r="V144" s="22"/>
      <c r="W144" s="22"/>
      <c r="X144" s="22"/>
      <c r="Y144" s="22"/>
      <c r="Z144" s="22"/>
      <c r="AA144" s="22"/>
      <c r="AB144" s="42"/>
      <c r="AC144" s="17"/>
      <c r="AD144" s="17"/>
      <c r="AE144" s="17"/>
      <c r="AF144" s="17"/>
      <c r="AG144" s="17"/>
      <c r="AH144" s="17"/>
      <c r="AI144" s="17"/>
      <c r="AJ144" s="17"/>
      <c r="AK144" s="17"/>
      <c r="AL144" s="17"/>
      <c r="AM144" s="17"/>
      <c r="AN144" s="17"/>
      <c r="AO144" s="17"/>
      <c r="AP144" s="17"/>
      <c r="AQ144" s="17"/>
      <c r="AR144" s="17"/>
      <c r="AS144" s="17"/>
      <c r="AT144" s="17"/>
      <c r="AU144" s="17"/>
      <c r="AV144" s="17"/>
      <c r="AW144" s="17"/>
      <c r="AX144" s="17"/>
      <c r="AY144" s="17"/>
      <c r="AZ144" s="17"/>
      <c r="BA144" s="17"/>
      <c r="BB144" s="17"/>
      <c r="BC144" s="17"/>
      <c r="BD144" s="17"/>
      <c r="BE144" s="17"/>
      <c r="BF144" s="17"/>
      <c r="BG144" s="17"/>
      <c r="BH144" s="17"/>
      <c r="BI144" s="17"/>
      <c r="BJ144" s="17"/>
      <c r="BK144" s="17"/>
      <c r="BL144" s="17"/>
      <c r="BM144" s="17"/>
      <c r="BN144" s="17"/>
      <c r="BO144" s="17"/>
      <c r="BP144" s="17"/>
      <c r="BQ144" s="17"/>
      <c r="BR144" s="17"/>
      <c r="BS144" s="17"/>
      <c r="BT144" s="17"/>
      <c r="BU144" s="17"/>
      <c r="BV144" s="17"/>
      <c r="BW144" s="17"/>
      <c r="BX144" s="17"/>
      <c r="BY144" s="17"/>
      <c r="BZ144" s="17"/>
      <c r="CA144" s="17"/>
      <c r="CB144" s="17"/>
      <c r="CC144" s="17"/>
      <c r="CD144" s="17"/>
      <c r="CE144" s="17"/>
      <c r="CF144" s="17"/>
      <c r="CG144" s="17"/>
      <c r="CH144" s="17"/>
      <c r="CI144" s="17"/>
      <c r="CJ144" s="17"/>
      <c r="CK144" s="17"/>
      <c r="CL144" s="17"/>
      <c r="CM144" s="17"/>
      <c r="CN144" s="17"/>
      <c r="CO144" s="17"/>
      <c r="CP144" s="17"/>
      <c r="CQ144" s="17"/>
      <c r="CR144" s="17"/>
      <c r="CS144" s="17"/>
      <c r="CT144" s="17"/>
      <c r="CU144" s="17"/>
      <c r="CV144" s="17"/>
      <c r="CW144" s="17"/>
      <c r="CX144" s="17"/>
      <c r="CY144" s="17"/>
      <c r="CZ144" s="17"/>
      <c r="DA144" s="17"/>
      <c r="DB144" s="17"/>
      <c r="DC144" s="17"/>
      <c r="DD144" s="17"/>
      <c r="DE144" s="17"/>
      <c r="DF144" s="17"/>
      <c r="DG144" s="17"/>
      <c r="DH144" s="17"/>
      <c r="DI144" s="17"/>
      <c r="DJ144" s="17"/>
      <c r="DK144" s="17"/>
      <c r="DL144" s="17"/>
      <c r="DM144" s="17"/>
      <c r="DN144" s="17"/>
      <c r="DO144" s="17"/>
      <c r="DP144" s="17"/>
      <c r="DQ144" s="17"/>
      <c r="DR144" s="17"/>
      <c r="DS144" s="17"/>
      <c r="DT144" s="17"/>
      <c r="DU144" s="17"/>
      <c r="DV144" s="17"/>
      <c r="DW144" s="17"/>
      <c r="DX144" s="17"/>
      <c r="DY144" s="17"/>
      <c r="DZ144" s="17"/>
      <c r="EA144" s="17"/>
      <c r="EB144" s="17"/>
      <c r="EC144" s="17"/>
      <c r="ED144" s="17"/>
      <c r="EE144" s="17"/>
      <c r="EF144" s="17"/>
      <c r="EG144" s="17"/>
      <c r="EH144" s="17"/>
      <c r="EI144" s="17"/>
      <c r="EJ144" s="17"/>
      <c r="EK144" s="17"/>
      <c r="EL144" s="17"/>
      <c r="EM144" s="17"/>
      <c r="EN144" s="17"/>
      <c r="EO144" s="17"/>
      <c r="EP144" s="17"/>
      <c r="EQ144" s="17"/>
      <c r="ER144" s="17"/>
      <c r="ES144" s="17"/>
      <c r="ET144" s="17"/>
      <c r="EU144" s="17"/>
      <c r="EV144" s="17"/>
      <c r="EW144" s="17"/>
      <c r="EX144" s="17"/>
      <c r="EY144" s="17"/>
      <c r="EZ144" s="17"/>
      <c r="FA144" s="17"/>
      <c r="FB144" s="17"/>
      <c r="FC144" s="17"/>
      <c r="FD144" s="17"/>
      <c r="FE144" s="17"/>
      <c r="FF144" s="17"/>
      <c r="FG144" s="17"/>
      <c r="FH144" s="17"/>
      <c r="FI144" s="17"/>
      <c r="FJ144" s="17"/>
      <c r="FK144" s="17"/>
      <c r="FL144" s="17"/>
      <c r="FM144" s="17"/>
      <c r="FN144" s="17"/>
      <c r="FO144" s="17"/>
      <c r="FP144" s="17"/>
      <c r="FQ144" s="17"/>
      <c r="FR144" s="17"/>
      <c r="FS144" s="17"/>
      <c r="FT144" s="17"/>
      <c r="FU144" s="17"/>
      <c r="FV144" s="17"/>
      <c r="FW144" s="17"/>
      <c r="FX144" s="17"/>
      <c r="FY144" s="17"/>
      <c r="FZ144" s="17"/>
      <c r="GA144" s="17"/>
      <c r="GB144" s="17"/>
      <c r="GC144" s="17"/>
      <c r="GD144" s="17"/>
      <c r="GE144" s="17"/>
      <c r="GF144" s="17"/>
      <c r="GG144" s="17"/>
      <c r="GH144" s="17"/>
      <c r="GI144" s="17"/>
      <c r="GJ144" s="17"/>
      <c r="GK144" s="17"/>
      <c r="GL144" s="17"/>
      <c r="GM144" s="17"/>
      <c r="GN144" s="17"/>
      <c r="GO144" s="17"/>
      <c r="GP144" s="17"/>
      <c r="GQ144" s="17"/>
      <c r="GR144" s="17"/>
      <c r="GS144" s="17"/>
      <c r="GT144" s="17"/>
      <c r="GU144" s="17"/>
      <c r="GV144" s="17"/>
      <c r="GW144" s="17"/>
      <c r="GX144" s="17"/>
      <c r="GY144" s="17"/>
      <c r="GZ144" s="17"/>
      <c r="HA144" s="17"/>
      <c r="HB144" s="17"/>
      <c r="HC144" s="17"/>
      <c r="HD144" s="17"/>
      <c r="HE144" s="17"/>
      <c r="HF144" s="17"/>
      <c r="HG144" s="17"/>
      <c r="HH144" s="17"/>
      <c r="HI144" s="17"/>
      <c r="HJ144" s="17"/>
      <c r="HK144" s="17"/>
      <c r="HL144" s="17"/>
      <c r="HM144" s="17"/>
      <c r="HN144" s="17"/>
      <c r="HO144" s="17"/>
      <c r="HP144" s="17"/>
      <c r="HQ144" s="17"/>
      <c r="HR144" s="17"/>
      <c r="HS144" s="17"/>
      <c r="HT144" s="17"/>
      <c r="HU144" s="17"/>
      <c r="HV144" s="17"/>
    </row>
    <row r="145" spans="1:230" s="23" customFormat="1" ht="15" customHeight="1">
      <c r="A145" s="42"/>
      <c r="B145" s="17"/>
      <c r="C145" s="52"/>
      <c r="D145" s="52"/>
      <c r="E145" s="52"/>
      <c r="F145" s="52"/>
      <c r="G145" s="52"/>
      <c r="H145" s="52"/>
      <c r="I145" s="97"/>
      <c r="J145" s="17"/>
      <c r="K145" s="17"/>
      <c r="L145" s="17"/>
      <c r="M145" s="52"/>
      <c r="N145" s="103"/>
      <c r="O145" s="52"/>
      <c r="P145" s="52"/>
      <c r="Q145" s="52"/>
      <c r="R145" s="52"/>
      <c r="S145" s="52"/>
      <c r="T145" s="142"/>
      <c r="U145" s="142"/>
      <c r="V145" s="22"/>
      <c r="W145" s="22"/>
      <c r="X145" s="22"/>
      <c r="Y145" s="22"/>
      <c r="Z145" s="22"/>
      <c r="AA145" s="22"/>
      <c r="AB145" s="42"/>
      <c r="AC145" s="17"/>
      <c r="AD145" s="17"/>
      <c r="AE145" s="17"/>
      <c r="AF145" s="17"/>
      <c r="AG145" s="17"/>
      <c r="AH145" s="17"/>
      <c r="AI145" s="17"/>
      <c r="AJ145" s="17"/>
      <c r="AK145" s="17"/>
      <c r="AL145" s="17"/>
      <c r="AM145" s="17"/>
      <c r="AN145" s="17"/>
      <c r="AO145" s="17"/>
      <c r="AP145" s="17"/>
      <c r="AQ145" s="17"/>
      <c r="AR145" s="17"/>
      <c r="AS145" s="17"/>
      <c r="AT145" s="17"/>
      <c r="AU145" s="17"/>
      <c r="AV145" s="17"/>
      <c r="AW145" s="17"/>
      <c r="AX145" s="17"/>
      <c r="AY145" s="17"/>
      <c r="AZ145" s="17"/>
      <c r="BA145" s="17"/>
      <c r="BB145" s="17"/>
      <c r="BC145" s="17"/>
      <c r="BD145" s="17"/>
      <c r="BE145" s="17"/>
      <c r="BF145" s="17"/>
      <c r="BG145" s="17"/>
      <c r="BH145" s="17"/>
      <c r="BI145" s="17"/>
      <c r="BJ145" s="17"/>
      <c r="BK145" s="17"/>
      <c r="BL145" s="17"/>
      <c r="BM145" s="17"/>
      <c r="BN145" s="17"/>
      <c r="BO145" s="17"/>
      <c r="BP145" s="17"/>
      <c r="BQ145" s="17"/>
      <c r="BR145" s="17"/>
      <c r="BS145" s="17"/>
      <c r="BT145" s="17"/>
      <c r="BU145" s="17"/>
      <c r="BV145" s="17"/>
      <c r="BW145" s="17"/>
      <c r="BX145" s="17"/>
      <c r="BY145" s="17"/>
      <c r="BZ145" s="17"/>
      <c r="CA145" s="17"/>
      <c r="CB145" s="17"/>
      <c r="CC145" s="17"/>
      <c r="CD145" s="17"/>
      <c r="CE145" s="17"/>
      <c r="CF145" s="17"/>
      <c r="CG145" s="17"/>
      <c r="CH145" s="17"/>
      <c r="CI145" s="17"/>
      <c r="CJ145" s="17"/>
      <c r="CK145" s="17"/>
      <c r="CL145" s="17"/>
      <c r="CM145" s="17"/>
      <c r="CN145" s="17"/>
      <c r="CO145" s="17"/>
      <c r="CP145" s="17"/>
      <c r="CQ145" s="17"/>
      <c r="CR145" s="17"/>
      <c r="CS145" s="17"/>
      <c r="CT145" s="17"/>
      <c r="CU145" s="17"/>
      <c r="CV145" s="17"/>
      <c r="CW145" s="17"/>
      <c r="CX145" s="17"/>
      <c r="CY145" s="17"/>
      <c r="CZ145" s="17"/>
      <c r="DA145" s="17"/>
      <c r="DB145" s="17"/>
      <c r="DC145" s="17"/>
      <c r="DD145" s="17"/>
      <c r="DE145" s="17"/>
      <c r="DF145" s="17"/>
      <c r="DG145" s="17"/>
      <c r="DH145" s="17"/>
      <c r="DI145" s="17"/>
      <c r="DJ145" s="17"/>
      <c r="DK145" s="17"/>
      <c r="DL145" s="17"/>
      <c r="DM145" s="17"/>
      <c r="DN145" s="17"/>
      <c r="DO145" s="17"/>
      <c r="DP145" s="17"/>
      <c r="DQ145" s="17"/>
      <c r="DR145" s="17"/>
      <c r="DS145" s="17"/>
      <c r="DT145" s="17"/>
      <c r="DU145" s="17"/>
      <c r="DV145" s="17"/>
      <c r="DW145" s="17"/>
      <c r="DX145" s="17"/>
      <c r="DY145" s="17"/>
      <c r="DZ145" s="17"/>
      <c r="EA145" s="17"/>
      <c r="EB145" s="17"/>
      <c r="EC145" s="17"/>
      <c r="ED145" s="17"/>
      <c r="EE145" s="17"/>
      <c r="EF145" s="17"/>
      <c r="EG145" s="17"/>
      <c r="EH145" s="17"/>
      <c r="EI145" s="17"/>
      <c r="EJ145" s="17"/>
      <c r="EK145" s="17"/>
      <c r="EL145" s="17"/>
      <c r="EM145" s="17"/>
      <c r="EN145" s="17"/>
      <c r="EO145" s="17"/>
      <c r="EP145" s="17"/>
      <c r="EQ145" s="17"/>
      <c r="ER145" s="17"/>
      <c r="ES145" s="17"/>
      <c r="ET145" s="17"/>
      <c r="EU145" s="17"/>
      <c r="EV145" s="17"/>
      <c r="EW145" s="17"/>
      <c r="EX145" s="17"/>
      <c r="EY145" s="17"/>
      <c r="EZ145" s="17"/>
      <c r="FA145" s="17"/>
      <c r="FB145" s="17"/>
      <c r="FC145" s="17"/>
      <c r="FD145" s="17"/>
      <c r="FE145" s="17"/>
      <c r="FF145" s="17"/>
      <c r="FG145" s="17"/>
      <c r="FH145" s="17"/>
      <c r="FI145" s="17"/>
      <c r="FJ145" s="17"/>
      <c r="FK145" s="17"/>
      <c r="FL145" s="17"/>
      <c r="FM145" s="17"/>
      <c r="FN145" s="17"/>
      <c r="FO145" s="17"/>
      <c r="FP145" s="17"/>
      <c r="FQ145" s="17"/>
      <c r="FR145" s="17"/>
      <c r="FS145" s="17"/>
      <c r="FT145" s="17"/>
      <c r="FU145" s="17"/>
      <c r="FV145" s="17"/>
      <c r="FW145" s="17"/>
      <c r="FX145" s="17"/>
      <c r="FY145" s="17"/>
      <c r="FZ145" s="17"/>
      <c r="GA145" s="17"/>
      <c r="GB145" s="17"/>
      <c r="GC145" s="17"/>
      <c r="GD145" s="17"/>
      <c r="GE145" s="17"/>
      <c r="GF145" s="17"/>
      <c r="GG145" s="17"/>
      <c r="GH145" s="17"/>
      <c r="GI145" s="17"/>
      <c r="GJ145" s="17"/>
      <c r="GK145" s="17"/>
      <c r="GL145" s="17"/>
      <c r="GM145" s="17"/>
      <c r="GN145" s="17"/>
      <c r="GO145" s="17"/>
      <c r="GP145" s="17"/>
      <c r="GQ145" s="17"/>
      <c r="GR145" s="17"/>
      <c r="GS145" s="17"/>
      <c r="GT145" s="17"/>
      <c r="GU145" s="17"/>
      <c r="GV145" s="17"/>
      <c r="GW145" s="17"/>
      <c r="GX145" s="17"/>
      <c r="GY145" s="17"/>
      <c r="GZ145" s="17"/>
      <c r="HA145" s="17"/>
      <c r="HB145" s="17"/>
      <c r="HC145" s="17"/>
      <c r="HD145" s="17"/>
      <c r="HE145" s="17"/>
      <c r="HF145" s="17"/>
      <c r="HG145" s="17"/>
      <c r="HH145" s="17"/>
      <c r="HI145" s="17"/>
      <c r="HJ145" s="17"/>
      <c r="HK145" s="17"/>
      <c r="HL145" s="17"/>
      <c r="HM145" s="17"/>
      <c r="HN145" s="17"/>
      <c r="HO145" s="17"/>
      <c r="HP145" s="17"/>
      <c r="HQ145" s="17"/>
      <c r="HR145" s="17"/>
      <c r="HS145" s="17"/>
      <c r="HT145" s="17"/>
      <c r="HU145" s="17"/>
      <c r="HV145" s="17"/>
    </row>
    <row r="146" spans="1:230" s="23" customFormat="1" ht="15" customHeight="1">
      <c r="A146" s="42"/>
      <c r="B146" s="17"/>
      <c r="C146" s="22"/>
      <c r="D146" s="22"/>
      <c r="E146" s="17"/>
      <c r="F146" s="17"/>
      <c r="G146" s="17"/>
      <c r="H146" s="17"/>
      <c r="I146" s="17"/>
      <c r="J146" s="17"/>
      <c r="K146" s="80"/>
      <c r="L146" s="80"/>
      <c r="M146" s="22"/>
      <c r="N146" s="22"/>
      <c r="O146" s="22"/>
      <c r="P146" s="22"/>
      <c r="Q146" s="22"/>
      <c r="R146" s="22"/>
      <c r="S146" s="22"/>
      <c r="T146" s="22"/>
      <c r="U146" s="22"/>
      <c r="V146" s="22"/>
      <c r="W146" s="22"/>
      <c r="X146" s="22"/>
      <c r="Y146" s="22"/>
      <c r="Z146" s="22"/>
      <c r="AA146" s="22"/>
      <c r="AB146" s="42"/>
      <c r="AC146" s="17"/>
      <c r="AD146" s="17"/>
      <c r="AE146" s="17"/>
      <c r="AF146" s="17"/>
      <c r="AG146" s="17"/>
      <c r="AH146" s="17"/>
      <c r="AI146" s="17"/>
      <c r="AJ146" s="17"/>
      <c r="AK146" s="17"/>
      <c r="AL146" s="17"/>
      <c r="AM146" s="17"/>
      <c r="AN146" s="17"/>
      <c r="AO146" s="17"/>
      <c r="AP146" s="17"/>
      <c r="AQ146" s="17"/>
      <c r="AR146" s="17"/>
      <c r="AS146" s="17"/>
      <c r="AT146" s="17"/>
      <c r="AU146" s="17"/>
      <c r="AV146" s="17"/>
      <c r="AW146" s="17"/>
      <c r="AX146" s="17"/>
      <c r="AY146" s="17"/>
      <c r="AZ146" s="17"/>
      <c r="BA146" s="17"/>
      <c r="BB146" s="17"/>
      <c r="BC146" s="17"/>
      <c r="BD146" s="17"/>
      <c r="BE146" s="17"/>
      <c r="BF146" s="17"/>
      <c r="BG146" s="17"/>
      <c r="BH146" s="17"/>
      <c r="BI146" s="17"/>
      <c r="BJ146" s="17"/>
      <c r="BK146" s="17"/>
      <c r="BL146" s="17"/>
      <c r="BM146" s="17"/>
      <c r="BN146" s="17"/>
      <c r="BO146" s="17"/>
      <c r="BP146" s="17"/>
      <c r="BQ146" s="17"/>
      <c r="BR146" s="17"/>
      <c r="BS146" s="17"/>
      <c r="BT146" s="17"/>
      <c r="BU146" s="17"/>
      <c r="BV146" s="17"/>
      <c r="BW146" s="17"/>
      <c r="BX146" s="17"/>
      <c r="BY146" s="17"/>
      <c r="BZ146" s="17"/>
      <c r="CA146" s="17"/>
      <c r="CB146" s="17"/>
      <c r="CC146" s="17"/>
      <c r="CD146" s="17"/>
      <c r="CE146" s="17"/>
      <c r="CF146" s="17"/>
      <c r="CG146" s="17"/>
      <c r="CH146" s="17"/>
      <c r="CI146" s="17"/>
      <c r="CJ146" s="17"/>
      <c r="CK146" s="17"/>
      <c r="CL146" s="17"/>
      <c r="CM146" s="17"/>
      <c r="CN146" s="17"/>
      <c r="CO146" s="17"/>
      <c r="CP146" s="17"/>
      <c r="CQ146" s="17"/>
      <c r="CR146" s="17"/>
      <c r="CS146" s="17"/>
      <c r="CT146" s="17"/>
      <c r="CU146" s="17"/>
      <c r="CV146" s="17"/>
      <c r="CW146" s="17"/>
      <c r="CX146" s="17"/>
      <c r="CY146" s="17"/>
      <c r="CZ146" s="17"/>
      <c r="DA146" s="17"/>
      <c r="DB146" s="17"/>
      <c r="DC146" s="17"/>
      <c r="DD146" s="17"/>
      <c r="DE146" s="17"/>
      <c r="DF146" s="17"/>
      <c r="DG146" s="17"/>
      <c r="DH146" s="17"/>
      <c r="DI146" s="17"/>
      <c r="DJ146" s="17"/>
      <c r="DK146" s="17"/>
      <c r="DL146" s="17"/>
      <c r="DM146" s="17"/>
      <c r="DN146" s="17"/>
      <c r="DO146" s="17"/>
      <c r="DP146" s="17"/>
      <c r="DQ146" s="17"/>
      <c r="DR146" s="17"/>
      <c r="DS146" s="17"/>
      <c r="DT146" s="17"/>
      <c r="DU146" s="17"/>
      <c r="DV146" s="17"/>
      <c r="DW146" s="17"/>
      <c r="DX146" s="17"/>
      <c r="DY146" s="17"/>
      <c r="DZ146" s="17"/>
      <c r="EA146" s="17"/>
      <c r="EB146" s="17"/>
      <c r="EC146" s="17"/>
      <c r="ED146" s="17"/>
      <c r="EE146" s="17"/>
      <c r="EF146" s="17"/>
      <c r="EG146" s="17"/>
      <c r="EH146" s="17"/>
      <c r="EI146" s="17"/>
      <c r="EJ146" s="17"/>
      <c r="EK146" s="17"/>
      <c r="EL146" s="17"/>
      <c r="EM146" s="17"/>
      <c r="EN146" s="17"/>
      <c r="EO146" s="17"/>
      <c r="EP146" s="17"/>
      <c r="EQ146" s="17"/>
      <c r="ER146" s="17"/>
      <c r="ES146" s="17"/>
      <c r="ET146" s="17"/>
      <c r="EU146" s="17"/>
      <c r="EV146" s="17"/>
      <c r="EW146" s="17"/>
      <c r="EX146" s="17"/>
      <c r="EY146" s="17"/>
      <c r="EZ146" s="17"/>
      <c r="FA146" s="17"/>
      <c r="FB146" s="17"/>
      <c r="FC146" s="17"/>
      <c r="FD146" s="17"/>
      <c r="FE146" s="17"/>
      <c r="FF146" s="17"/>
      <c r="FG146" s="17"/>
      <c r="FH146" s="17"/>
      <c r="FI146" s="17"/>
      <c r="FJ146" s="17"/>
      <c r="FK146" s="17"/>
      <c r="FL146" s="17"/>
      <c r="FM146" s="17"/>
      <c r="FN146" s="17"/>
      <c r="FO146" s="17"/>
      <c r="FP146" s="17"/>
      <c r="FQ146" s="17"/>
      <c r="FR146" s="17"/>
      <c r="FS146" s="17"/>
      <c r="FT146" s="17"/>
      <c r="FU146" s="17"/>
      <c r="FV146" s="17"/>
      <c r="FW146" s="17"/>
      <c r="FX146" s="17"/>
      <c r="FY146" s="17"/>
      <c r="FZ146" s="17"/>
      <c r="GA146" s="17"/>
      <c r="GB146" s="17"/>
      <c r="GC146" s="17"/>
      <c r="GD146" s="17"/>
      <c r="GE146" s="17"/>
      <c r="GF146" s="17"/>
      <c r="GG146" s="17"/>
      <c r="GH146" s="17"/>
      <c r="GI146" s="17"/>
      <c r="GJ146" s="17"/>
      <c r="GK146" s="17"/>
      <c r="GL146" s="17"/>
      <c r="GM146" s="17"/>
      <c r="GN146" s="17"/>
      <c r="GO146" s="17"/>
      <c r="GP146" s="17"/>
      <c r="GQ146" s="17"/>
      <c r="GR146" s="17"/>
      <c r="GS146" s="17"/>
      <c r="GT146" s="17"/>
      <c r="GU146" s="17"/>
      <c r="GV146" s="17"/>
      <c r="GW146" s="17"/>
      <c r="GX146" s="17"/>
      <c r="GY146" s="17"/>
      <c r="GZ146" s="17"/>
      <c r="HA146" s="17"/>
      <c r="HB146" s="17"/>
      <c r="HC146" s="17"/>
      <c r="HD146" s="17"/>
      <c r="HE146" s="17"/>
      <c r="HF146" s="17"/>
      <c r="HG146" s="17"/>
      <c r="HH146" s="17"/>
      <c r="HI146" s="17"/>
      <c r="HJ146" s="17"/>
      <c r="HK146" s="17"/>
      <c r="HL146" s="17"/>
      <c r="HM146" s="17"/>
      <c r="HN146" s="17"/>
      <c r="HO146" s="17"/>
      <c r="HP146" s="17"/>
      <c r="HQ146" s="17"/>
      <c r="HR146" s="17"/>
      <c r="HS146" s="17"/>
      <c r="HT146" s="17"/>
      <c r="HU146" s="17"/>
      <c r="HV146" s="17"/>
    </row>
    <row r="147" spans="1:230" s="23" customFormat="1" ht="15" customHeight="1">
      <c r="A147" s="42"/>
      <c r="B147" s="17"/>
      <c r="C147" s="22"/>
      <c r="D147" s="22"/>
      <c r="E147" s="17"/>
      <c r="F147" s="17"/>
      <c r="G147" s="17"/>
      <c r="H147" s="17"/>
      <c r="I147" s="17"/>
      <c r="J147" s="17"/>
      <c r="K147" s="80"/>
      <c r="L147" s="80"/>
      <c r="M147" s="22"/>
      <c r="N147" s="22"/>
      <c r="O147" s="22"/>
      <c r="P147" s="22"/>
      <c r="Q147" s="22"/>
      <c r="R147" s="22"/>
      <c r="S147" s="22"/>
      <c r="T147" s="22"/>
      <c r="U147" s="22"/>
      <c r="V147" s="22"/>
      <c r="W147" s="22"/>
      <c r="X147" s="22"/>
      <c r="Y147" s="22"/>
      <c r="Z147" s="22"/>
      <c r="AA147" s="22"/>
      <c r="AB147" s="42"/>
      <c r="AC147" s="17"/>
      <c r="AD147" s="17"/>
      <c r="AE147" s="17"/>
      <c r="AF147" s="17"/>
      <c r="AG147" s="17"/>
      <c r="AH147" s="17"/>
      <c r="AI147" s="17"/>
      <c r="AJ147" s="17"/>
      <c r="AK147" s="17"/>
      <c r="AL147" s="17"/>
      <c r="AM147" s="17"/>
      <c r="AN147" s="17"/>
      <c r="AO147" s="17"/>
      <c r="AP147" s="17"/>
      <c r="AQ147" s="17"/>
      <c r="AR147" s="17"/>
      <c r="AS147" s="17"/>
      <c r="AT147" s="17"/>
      <c r="AU147" s="17"/>
      <c r="AV147" s="17"/>
      <c r="AW147" s="17"/>
      <c r="AX147" s="17"/>
      <c r="AY147" s="17"/>
      <c r="AZ147" s="17"/>
      <c r="BA147" s="17"/>
      <c r="BB147" s="17"/>
      <c r="BC147" s="17"/>
      <c r="BD147" s="17"/>
      <c r="BE147" s="17"/>
      <c r="BF147" s="17"/>
      <c r="BG147" s="17"/>
      <c r="BH147" s="17"/>
      <c r="BI147" s="17"/>
      <c r="BJ147" s="17"/>
      <c r="BK147" s="17"/>
      <c r="BL147" s="17"/>
      <c r="BM147" s="17"/>
      <c r="BN147" s="17"/>
      <c r="BO147" s="17"/>
      <c r="BP147" s="17"/>
      <c r="BQ147" s="17"/>
      <c r="BR147" s="17"/>
      <c r="BS147" s="17"/>
      <c r="BT147" s="17"/>
      <c r="BU147" s="17"/>
      <c r="BV147" s="17"/>
      <c r="BW147" s="17"/>
      <c r="BX147" s="17"/>
      <c r="BY147" s="17"/>
      <c r="BZ147" s="17"/>
      <c r="CA147" s="17"/>
      <c r="CB147" s="17"/>
      <c r="CC147" s="17"/>
      <c r="CD147" s="17"/>
      <c r="CE147" s="17"/>
      <c r="CF147" s="17"/>
      <c r="CG147" s="17"/>
      <c r="CH147" s="17"/>
      <c r="CI147" s="17"/>
      <c r="CJ147" s="17"/>
      <c r="CK147" s="17"/>
      <c r="CL147" s="17"/>
      <c r="CM147" s="17"/>
      <c r="CN147" s="17"/>
      <c r="CO147" s="17"/>
      <c r="CP147" s="17"/>
      <c r="CQ147" s="17"/>
      <c r="CR147" s="17"/>
      <c r="CS147" s="17"/>
      <c r="CT147" s="17"/>
      <c r="CU147" s="17"/>
      <c r="CV147" s="17"/>
      <c r="CW147" s="17"/>
      <c r="CX147" s="17"/>
      <c r="CY147" s="17"/>
      <c r="CZ147" s="17"/>
      <c r="DA147" s="17"/>
      <c r="DB147" s="17"/>
      <c r="DC147" s="17"/>
      <c r="DD147" s="17"/>
      <c r="DE147" s="17"/>
      <c r="DF147" s="17"/>
      <c r="DG147" s="17"/>
      <c r="DH147" s="17"/>
      <c r="DI147" s="17"/>
      <c r="DJ147" s="17"/>
      <c r="DK147" s="17"/>
      <c r="DL147" s="17"/>
      <c r="DM147" s="17"/>
      <c r="DN147" s="17"/>
      <c r="DO147" s="17"/>
      <c r="DP147" s="17"/>
      <c r="DQ147" s="17"/>
      <c r="DR147" s="17"/>
      <c r="DS147" s="17"/>
      <c r="DT147" s="17"/>
      <c r="DU147" s="17"/>
      <c r="DV147" s="17"/>
      <c r="DW147" s="17"/>
      <c r="DX147" s="17"/>
      <c r="DY147" s="17"/>
      <c r="DZ147" s="17"/>
      <c r="EA147" s="17"/>
      <c r="EB147" s="17"/>
      <c r="EC147" s="17"/>
      <c r="ED147" s="17"/>
      <c r="EE147" s="17"/>
      <c r="EF147" s="17"/>
      <c r="EG147" s="17"/>
      <c r="EH147" s="17"/>
      <c r="EI147" s="17"/>
      <c r="EJ147" s="17"/>
      <c r="EK147" s="17"/>
      <c r="EL147" s="17"/>
      <c r="EM147" s="17"/>
      <c r="EN147" s="17"/>
      <c r="EO147" s="17"/>
      <c r="EP147" s="17"/>
      <c r="EQ147" s="17"/>
      <c r="ER147" s="17"/>
      <c r="ES147" s="17"/>
      <c r="ET147" s="17"/>
      <c r="EU147" s="17"/>
      <c r="EV147" s="17"/>
      <c r="EW147" s="17"/>
      <c r="EX147" s="17"/>
      <c r="EY147" s="17"/>
      <c r="EZ147" s="17"/>
      <c r="FA147" s="17"/>
      <c r="FB147" s="17"/>
      <c r="FC147" s="17"/>
      <c r="FD147" s="17"/>
      <c r="FE147" s="17"/>
      <c r="FF147" s="17"/>
      <c r="FG147" s="17"/>
      <c r="FH147" s="17"/>
      <c r="FI147" s="17"/>
      <c r="FJ147" s="17"/>
      <c r="FK147" s="17"/>
      <c r="FL147" s="17"/>
      <c r="FM147" s="17"/>
      <c r="FN147" s="17"/>
      <c r="FO147" s="17"/>
      <c r="FP147" s="17"/>
      <c r="FQ147" s="17"/>
      <c r="FR147" s="17"/>
      <c r="FS147" s="17"/>
      <c r="FT147" s="17"/>
      <c r="FU147" s="17"/>
      <c r="FV147" s="17"/>
      <c r="FW147" s="17"/>
      <c r="FX147" s="17"/>
      <c r="FY147" s="17"/>
      <c r="FZ147" s="17"/>
      <c r="GA147" s="17"/>
      <c r="GB147" s="17"/>
      <c r="GC147" s="17"/>
      <c r="GD147" s="17"/>
      <c r="GE147" s="17"/>
      <c r="GF147" s="17"/>
      <c r="GG147" s="17"/>
      <c r="GH147" s="17"/>
      <c r="GI147" s="17"/>
      <c r="GJ147" s="17"/>
      <c r="GK147" s="17"/>
      <c r="GL147" s="17"/>
      <c r="GM147" s="17"/>
      <c r="GN147" s="17"/>
      <c r="GO147" s="17"/>
      <c r="GP147" s="17"/>
      <c r="GQ147" s="17"/>
      <c r="GR147" s="17"/>
      <c r="GS147" s="17"/>
      <c r="GT147" s="17"/>
      <c r="GU147" s="17"/>
      <c r="GV147" s="17"/>
      <c r="GW147" s="17"/>
      <c r="GX147" s="17"/>
      <c r="GY147" s="17"/>
      <c r="GZ147" s="17"/>
      <c r="HA147" s="17"/>
      <c r="HB147" s="17"/>
      <c r="HC147" s="17"/>
      <c r="HD147" s="17"/>
      <c r="HE147" s="17"/>
      <c r="HF147" s="17"/>
      <c r="HG147" s="17"/>
      <c r="HH147" s="17"/>
      <c r="HI147" s="17"/>
      <c r="HJ147" s="17"/>
      <c r="HK147" s="17"/>
      <c r="HL147" s="17"/>
      <c r="HM147" s="17"/>
      <c r="HN147" s="17"/>
      <c r="HO147" s="17"/>
      <c r="HP147" s="17"/>
      <c r="HQ147" s="17"/>
      <c r="HR147" s="17"/>
      <c r="HS147" s="17"/>
      <c r="HT147" s="17"/>
      <c r="HU147" s="17"/>
      <c r="HV147" s="17"/>
    </row>
    <row r="148" spans="1:230" s="23" customFormat="1" ht="15" customHeight="1">
      <c r="A148" s="42"/>
      <c r="B148" s="15"/>
      <c r="C148" s="121"/>
      <c r="D148" s="20"/>
      <c r="E148" s="20"/>
      <c r="F148" s="15"/>
      <c r="G148" s="20"/>
      <c r="H148" s="20"/>
      <c r="I148" s="20"/>
      <c r="J148" s="20"/>
      <c r="K148" s="20"/>
      <c r="L148" s="20"/>
      <c r="M148" s="121"/>
      <c r="N148" s="22"/>
      <c r="O148" s="22"/>
      <c r="P148" s="22"/>
      <c r="Q148" s="22"/>
      <c r="R148" s="22"/>
      <c r="S148" s="22"/>
      <c r="T148" s="22"/>
      <c r="U148" s="22"/>
      <c r="V148" s="22"/>
      <c r="W148" s="22"/>
      <c r="X148" s="22"/>
      <c r="Y148" s="22"/>
      <c r="Z148" s="22"/>
      <c r="AA148" s="22"/>
      <c r="AB148" s="42"/>
      <c r="AC148" s="17"/>
      <c r="AD148" s="17"/>
      <c r="AE148" s="17"/>
      <c r="AF148" s="17"/>
      <c r="AG148" s="17"/>
      <c r="AH148" s="17"/>
      <c r="AI148" s="17"/>
      <c r="AJ148" s="17"/>
      <c r="AK148" s="17"/>
      <c r="AL148" s="17"/>
      <c r="AM148" s="17"/>
      <c r="AN148" s="17"/>
      <c r="AO148" s="17"/>
      <c r="AP148" s="17"/>
      <c r="AQ148" s="17"/>
      <c r="AR148" s="17"/>
      <c r="AS148" s="17"/>
      <c r="AT148" s="17"/>
      <c r="AU148" s="17"/>
      <c r="AV148" s="17"/>
      <c r="AW148" s="17"/>
      <c r="AX148" s="17"/>
      <c r="AY148" s="17"/>
      <c r="AZ148" s="17"/>
      <c r="BA148" s="17"/>
      <c r="BB148" s="17"/>
      <c r="BC148" s="17"/>
      <c r="BD148" s="17"/>
      <c r="BE148" s="17"/>
      <c r="BF148" s="17"/>
      <c r="BG148" s="17"/>
      <c r="BH148" s="17"/>
      <c r="BI148" s="17"/>
      <c r="BJ148" s="17"/>
      <c r="BK148" s="17"/>
      <c r="BL148" s="17"/>
      <c r="BM148" s="17"/>
      <c r="BN148" s="17"/>
      <c r="BO148" s="17"/>
      <c r="BP148" s="17"/>
      <c r="BQ148" s="17"/>
      <c r="BR148" s="17"/>
      <c r="BS148" s="17"/>
      <c r="BT148" s="17"/>
      <c r="BU148" s="17"/>
      <c r="BV148" s="17"/>
      <c r="BW148" s="17"/>
      <c r="BX148" s="17"/>
      <c r="BY148" s="17"/>
      <c r="BZ148" s="17"/>
      <c r="CA148" s="17"/>
      <c r="CB148" s="17"/>
      <c r="CC148" s="17"/>
      <c r="CD148" s="17"/>
      <c r="CE148" s="17"/>
      <c r="CF148" s="17"/>
      <c r="CG148" s="17"/>
      <c r="CH148" s="17"/>
      <c r="CI148" s="17"/>
      <c r="CJ148" s="17"/>
      <c r="CK148" s="17"/>
      <c r="CL148" s="17"/>
      <c r="CM148" s="17"/>
      <c r="CN148" s="17"/>
      <c r="CO148" s="17"/>
      <c r="CP148" s="17"/>
      <c r="CQ148" s="17"/>
      <c r="CR148" s="17"/>
      <c r="CS148" s="17"/>
      <c r="CT148" s="17"/>
      <c r="CU148" s="17"/>
      <c r="CV148" s="17"/>
      <c r="CW148" s="17"/>
      <c r="CX148" s="17"/>
      <c r="CY148" s="17"/>
      <c r="CZ148" s="17"/>
      <c r="DA148" s="17"/>
      <c r="DB148" s="17"/>
      <c r="DC148" s="17"/>
      <c r="DD148" s="17"/>
      <c r="DE148" s="17"/>
      <c r="DF148" s="17"/>
      <c r="DG148" s="17"/>
      <c r="DH148" s="17"/>
      <c r="DI148" s="17"/>
      <c r="DJ148" s="17"/>
      <c r="DK148" s="17"/>
      <c r="DL148" s="17"/>
      <c r="DM148" s="17"/>
      <c r="DN148" s="17"/>
      <c r="DO148" s="17"/>
      <c r="DP148" s="17"/>
      <c r="DQ148" s="17"/>
      <c r="DR148" s="17"/>
      <c r="DS148" s="17"/>
      <c r="DT148" s="17"/>
      <c r="DU148" s="17"/>
      <c r="DV148" s="17"/>
      <c r="DW148" s="17"/>
      <c r="DX148" s="17"/>
      <c r="DY148" s="17"/>
      <c r="DZ148" s="17"/>
      <c r="EA148" s="17"/>
      <c r="EB148" s="17"/>
      <c r="EC148" s="17"/>
      <c r="ED148" s="17"/>
      <c r="EE148" s="17"/>
      <c r="EF148" s="17"/>
      <c r="EG148" s="17"/>
      <c r="EH148" s="17"/>
      <c r="EI148" s="17"/>
      <c r="EJ148" s="17"/>
      <c r="EK148" s="17"/>
      <c r="EL148" s="17"/>
      <c r="EM148" s="17"/>
      <c r="EN148" s="17"/>
      <c r="EO148" s="17"/>
      <c r="EP148" s="17"/>
      <c r="EQ148" s="17"/>
      <c r="ER148" s="17"/>
      <c r="ES148" s="17"/>
      <c r="ET148" s="17"/>
      <c r="EU148" s="17"/>
      <c r="EV148" s="17"/>
      <c r="EW148" s="17"/>
      <c r="EX148" s="17"/>
      <c r="EY148" s="17"/>
      <c r="EZ148" s="17"/>
      <c r="FA148" s="17"/>
      <c r="FB148" s="17"/>
      <c r="FC148" s="17"/>
      <c r="FD148" s="17"/>
      <c r="FE148" s="17"/>
      <c r="FF148" s="17"/>
      <c r="FG148" s="17"/>
      <c r="FH148" s="17"/>
      <c r="FI148" s="17"/>
      <c r="FJ148" s="17"/>
      <c r="FK148" s="17"/>
      <c r="FL148" s="17"/>
      <c r="FM148" s="17"/>
      <c r="FN148" s="17"/>
      <c r="FO148" s="17"/>
      <c r="FP148" s="17"/>
      <c r="FQ148" s="17"/>
      <c r="FR148" s="17"/>
      <c r="FS148" s="17"/>
      <c r="FT148" s="17"/>
      <c r="FU148" s="17"/>
      <c r="FV148" s="17"/>
      <c r="FW148" s="17"/>
      <c r="FX148" s="17"/>
      <c r="FY148" s="17"/>
      <c r="FZ148" s="17"/>
      <c r="GA148" s="17"/>
      <c r="GB148" s="17"/>
      <c r="GC148" s="17"/>
      <c r="GD148" s="17"/>
      <c r="GE148" s="17"/>
      <c r="GF148" s="17"/>
      <c r="GG148" s="17"/>
      <c r="GH148" s="17"/>
      <c r="GI148" s="17"/>
      <c r="GJ148" s="17"/>
      <c r="GK148" s="17"/>
      <c r="GL148" s="17"/>
      <c r="GM148" s="17"/>
      <c r="GN148" s="17"/>
      <c r="GO148" s="17"/>
      <c r="GP148" s="17"/>
      <c r="GQ148" s="17"/>
      <c r="GR148" s="17"/>
      <c r="GS148" s="17"/>
      <c r="GT148" s="17"/>
      <c r="GU148" s="17"/>
      <c r="GV148" s="17"/>
      <c r="GW148" s="17"/>
      <c r="GX148" s="17"/>
      <c r="GY148" s="17"/>
      <c r="GZ148" s="17"/>
      <c r="HA148" s="17"/>
      <c r="HB148" s="17"/>
      <c r="HC148" s="17"/>
      <c r="HD148" s="17"/>
      <c r="HE148" s="17"/>
      <c r="HF148" s="17"/>
      <c r="HG148" s="17"/>
      <c r="HH148" s="17"/>
      <c r="HI148" s="17"/>
      <c r="HJ148" s="17"/>
      <c r="HK148" s="17"/>
      <c r="HL148" s="17"/>
      <c r="HM148" s="17"/>
      <c r="HN148" s="17"/>
      <c r="HO148" s="17"/>
      <c r="HP148" s="17"/>
      <c r="HQ148" s="17"/>
      <c r="HR148" s="17"/>
      <c r="HS148" s="17"/>
      <c r="HT148" s="17"/>
      <c r="HU148" s="17"/>
      <c r="HV148" s="17"/>
    </row>
    <row r="149" spans="1:230" s="23" customFormat="1" ht="15" customHeight="1">
      <c r="A149" s="42"/>
      <c r="B149" s="15"/>
      <c r="C149" s="45"/>
      <c r="D149" s="125" t="s">
        <v>526</v>
      </c>
      <c r="E149" s="55"/>
      <c r="F149" s="54"/>
      <c r="G149" s="54"/>
      <c r="H149" s="55"/>
      <c r="I149" s="125"/>
      <c r="J149" s="55"/>
      <c r="K149" s="75"/>
      <c r="L149" s="141"/>
      <c r="M149" s="75"/>
      <c r="N149" s="22"/>
      <c r="O149" s="22"/>
      <c r="P149" s="22"/>
      <c r="Q149" s="22"/>
      <c r="R149" s="22"/>
      <c r="S149" s="22"/>
      <c r="T149" s="22"/>
      <c r="U149" s="22"/>
      <c r="V149" s="22"/>
      <c r="W149" s="22"/>
      <c r="X149" s="22"/>
      <c r="Y149" s="22"/>
      <c r="Z149" s="22"/>
      <c r="AA149" s="22"/>
      <c r="AB149" s="42"/>
      <c r="AC149" s="17"/>
      <c r="AD149" s="17"/>
      <c r="AE149" s="17"/>
      <c r="AF149" s="17"/>
      <c r="AG149" s="17"/>
      <c r="AH149" s="17"/>
      <c r="AI149" s="17"/>
      <c r="AJ149" s="17"/>
      <c r="AK149" s="17"/>
      <c r="AL149" s="17"/>
      <c r="AM149" s="17"/>
      <c r="AN149" s="17"/>
      <c r="AO149" s="17"/>
      <c r="AP149" s="17"/>
      <c r="AQ149" s="17"/>
      <c r="AR149" s="17"/>
      <c r="AS149" s="17"/>
      <c r="AT149" s="17"/>
      <c r="AU149" s="17"/>
      <c r="AV149" s="17"/>
      <c r="AW149" s="17"/>
      <c r="AX149" s="17"/>
      <c r="AY149" s="17"/>
      <c r="AZ149" s="17"/>
      <c r="BA149" s="17"/>
      <c r="BB149" s="17"/>
      <c r="BC149" s="17"/>
      <c r="BD149" s="17"/>
      <c r="BE149" s="17"/>
      <c r="BF149" s="17"/>
      <c r="BG149" s="17"/>
      <c r="BH149" s="17"/>
      <c r="BI149" s="17"/>
      <c r="BJ149" s="17"/>
      <c r="BK149" s="17"/>
      <c r="BL149" s="17"/>
      <c r="BM149" s="17"/>
      <c r="BN149" s="17"/>
      <c r="BO149" s="17"/>
      <c r="BP149" s="17"/>
      <c r="BQ149" s="17"/>
      <c r="BR149" s="17"/>
      <c r="BS149" s="17"/>
      <c r="BT149" s="17"/>
      <c r="BU149" s="17"/>
      <c r="BV149" s="17"/>
      <c r="BW149" s="17"/>
      <c r="BX149" s="17"/>
      <c r="BY149" s="17"/>
      <c r="BZ149" s="17"/>
      <c r="CA149" s="17"/>
      <c r="CB149" s="17"/>
      <c r="CC149" s="17"/>
      <c r="CD149" s="17"/>
      <c r="CE149" s="17"/>
      <c r="CF149" s="17"/>
      <c r="CG149" s="17"/>
      <c r="CH149" s="17"/>
      <c r="CI149" s="17"/>
      <c r="CJ149" s="17"/>
      <c r="CK149" s="17"/>
      <c r="CL149" s="17"/>
      <c r="CM149" s="17"/>
      <c r="CN149" s="17"/>
      <c r="CO149" s="17"/>
      <c r="CP149" s="17"/>
      <c r="CQ149" s="17"/>
      <c r="CR149" s="17"/>
      <c r="CS149" s="17"/>
      <c r="CT149" s="17"/>
      <c r="CU149" s="17"/>
      <c r="CV149" s="17"/>
      <c r="CW149" s="17"/>
      <c r="CX149" s="17"/>
      <c r="CY149" s="17"/>
      <c r="CZ149" s="17"/>
      <c r="DA149" s="17"/>
      <c r="DB149" s="17"/>
      <c r="DC149" s="17"/>
      <c r="DD149" s="17"/>
      <c r="DE149" s="17"/>
      <c r="DF149" s="17"/>
      <c r="DG149" s="17"/>
      <c r="DH149" s="17"/>
      <c r="DI149" s="17"/>
      <c r="DJ149" s="17"/>
      <c r="DK149" s="17"/>
      <c r="DL149" s="17"/>
      <c r="DM149" s="17"/>
      <c r="DN149" s="17"/>
      <c r="DO149" s="17"/>
      <c r="DP149" s="17"/>
      <c r="DQ149" s="17"/>
      <c r="DR149" s="17"/>
      <c r="DS149" s="17"/>
      <c r="DT149" s="17"/>
      <c r="DU149" s="17"/>
      <c r="DV149" s="17"/>
      <c r="DW149" s="17"/>
      <c r="DX149" s="17"/>
      <c r="DY149" s="17"/>
      <c r="DZ149" s="17"/>
      <c r="EA149" s="17"/>
      <c r="EB149" s="17"/>
      <c r="EC149" s="17"/>
      <c r="ED149" s="17"/>
      <c r="EE149" s="17"/>
      <c r="EF149" s="17"/>
      <c r="EG149" s="17"/>
      <c r="EH149" s="17"/>
      <c r="EI149" s="17"/>
      <c r="EJ149" s="17"/>
      <c r="EK149" s="17"/>
      <c r="EL149" s="17"/>
      <c r="EM149" s="17"/>
      <c r="EN149" s="17"/>
      <c r="EO149" s="17"/>
      <c r="EP149" s="17"/>
      <c r="EQ149" s="17"/>
      <c r="ER149" s="17"/>
      <c r="ES149" s="17"/>
      <c r="ET149" s="17"/>
      <c r="EU149" s="17"/>
      <c r="EV149" s="17"/>
      <c r="EW149" s="17"/>
      <c r="EX149" s="17"/>
      <c r="EY149" s="17"/>
      <c r="EZ149" s="17"/>
      <c r="FA149" s="17"/>
      <c r="FB149" s="17"/>
      <c r="FC149" s="17"/>
      <c r="FD149" s="17"/>
      <c r="FE149" s="17"/>
      <c r="FF149" s="17"/>
      <c r="FG149" s="17"/>
      <c r="FH149" s="17"/>
      <c r="FI149" s="17"/>
      <c r="FJ149" s="17"/>
      <c r="FK149" s="17"/>
      <c r="FL149" s="17"/>
      <c r="FM149" s="17"/>
      <c r="FN149" s="17"/>
      <c r="FO149" s="17"/>
      <c r="FP149" s="17"/>
      <c r="FQ149" s="17"/>
      <c r="FR149" s="17"/>
      <c r="FS149" s="17"/>
      <c r="FT149" s="17"/>
      <c r="FU149" s="17"/>
      <c r="FV149" s="17"/>
      <c r="FW149" s="17"/>
      <c r="FX149" s="17"/>
      <c r="FY149" s="17"/>
      <c r="FZ149" s="17"/>
      <c r="GA149" s="17"/>
      <c r="GB149" s="17"/>
      <c r="GC149" s="17"/>
      <c r="GD149" s="17"/>
      <c r="GE149" s="17"/>
      <c r="GF149" s="17"/>
      <c r="GG149" s="17"/>
      <c r="GH149" s="17"/>
      <c r="GI149" s="17"/>
      <c r="GJ149" s="17"/>
      <c r="GK149" s="17"/>
      <c r="GL149" s="17"/>
      <c r="GM149" s="17"/>
      <c r="GN149" s="17"/>
      <c r="GO149" s="17"/>
      <c r="GP149" s="17"/>
      <c r="GQ149" s="17"/>
      <c r="GR149" s="17"/>
      <c r="GS149" s="17"/>
      <c r="GT149" s="17"/>
      <c r="GU149" s="17"/>
      <c r="GV149" s="17"/>
      <c r="GW149" s="17"/>
      <c r="GX149" s="17"/>
      <c r="GY149" s="17"/>
      <c r="GZ149" s="17"/>
      <c r="HA149" s="17"/>
      <c r="HB149" s="17"/>
      <c r="HC149" s="17"/>
      <c r="HD149" s="17"/>
      <c r="HE149" s="17"/>
      <c r="HF149" s="17"/>
      <c r="HG149" s="17"/>
      <c r="HH149" s="17"/>
      <c r="HI149" s="17"/>
      <c r="HJ149" s="17"/>
      <c r="HK149" s="17"/>
      <c r="HL149" s="17"/>
      <c r="HM149" s="17"/>
      <c r="HN149" s="17"/>
      <c r="HO149" s="17"/>
      <c r="HP149" s="17"/>
      <c r="HQ149" s="17"/>
      <c r="HR149" s="17"/>
      <c r="HS149" s="17"/>
      <c r="HT149" s="17"/>
      <c r="HU149" s="17"/>
      <c r="HV149" s="17"/>
    </row>
    <row r="150" spans="1:230" s="23" customFormat="1" ht="15" customHeight="1">
      <c r="A150" s="42"/>
      <c r="B150" s="15"/>
      <c r="C150" s="45"/>
      <c r="D150" s="49"/>
      <c r="E150" s="45"/>
      <c r="F150" s="49"/>
      <c r="G150" s="49"/>
      <c r="H150" s="45"/>
      <c r="I150" s="45"/>
      <c r="J150" s="20"/>
      <c r="K150" s="20"/>
      <c r="L150" s="20"/>
      <c r="M150" s="20"/>
      <c r="N150" s="22"/>
      <c r="O150" s="22"/>
      <c r="P150" s="22"/>
      <c r="Q150" s="22"/>
      <c r="R150" s="22"/>
      <c r="S150" s="22"/>
      <c r="T150" s="22"/>
      <c r="U150" s="22"/>
      <c r="V150" s="22"/>
      <c r="W150" s="22"/>
      <c r="X150" s="22"/>
      <c r="Y150" s="22"/>
      <c r="Z150" s="22"/>
      <c r="AA150" s="22"/>
      <c r="AB150" s="42"/>
      <c r="AC150" s="17"/>
      <c r="AD150" s="17"/>
      <c r="AE150" s="17"/>
      <c r="AF150" s="17"/>
      <c r="AG150" s="17"/>
      <c r="AH150" s="17"/>
      <c r="AI150" s="17"/>
      <c r="AJ150" s="17"/>
      <c r="AK150" s="17"/>
      <c r="AL150" s="17"/>
      <c r="AM150" s="17"/>
      <c r="AN150" s="17"/>
      <c r="AO150" s="17"/>
      <c r="AP150" s="17"/>
      <c r="AQ150" s="17"/>
      <c r="AR150" s="17"/>
      <c r="AS150" s="17"/>
      <c r="AT150" s="17"/>
      <c r="AU150" s="17"/>
      <c r="AV150" s="17"/>
      <c r="AW150" s="17"/>
      <c r="AX150" s="17"/>
      <c r="AY150" s="17"/>
      <c r="AZ150" s="17"/>
      <c r="BA150" s="17"/>
      <c r="BB150" s="17"/>
      <c r="BC150" s="17"/>
      <c r="BD150" s="17"/>
      <c r="BE150" s="17"/>
      <c r="BF150" s="17"/>
      <c r="BG150" s="17"/>
      <c r="BH150" s="17"/>
      <c r="BI150" s="17"/>
      <c r="BJ150" s="17"/>
      <c r="BK150" s="17"/>
      <c r="BL150" s="17"/>
      <c r="BM150" s="17"/>
      <c r="BN150" s="17"/>
      <c r="BO150" s="17"/>
      <c r="BP150" s="17"/>
      <c r="BQ150" s="17"/>
      <c r="BR150" s="17"/>
      <c r="BS150" s="17"/>
      <c r="BT150" s="17"/>
      <c r="BU150" s="17"/>
      <c r="BV150" s="17"/>
      <c r="BW150" s="17"/>
      <c r="BX150" s="17"/>
      <c r="BY150" s="17"/>
      <c r="BZ150" s="17"/>
      <c r="CA150" s="17"/>
      <c r="CB150" s="17"/>
      <c r="CC150" s="17"/>
      <c r="CD150" s="17"/>
      <c r="CE150" s="17"/>
      <c r="CF150" s="17"/>
      <c r="CG150" s="17"/>
      <c r="CH150" s="17"/>
      <c r="CI150" s="17"/>
      <c r="CJ150" s="17"/>
      <c r="CK150" s="17"/>
      <c r="CL150" s="17"/>
      <c r="CM150" s="17"/>
      <c r="CN150" s="17"/>
      <c r="CO150" s="17"/>
      <c r="CP150" s="17"/>
      <c r="CQ150" s="17"/>
      <c r="CR150" s="17"/>
      <c r="CS150" s="17"/>
      <c r="CT150" s="17"/>
      <c r="CU150" s="17"/>
      <c r="CV150" s="17"/>
      <c r="CW150" s="17"/>
      <c r="CX150" s="17"/>
      <c r="CY150" s="17"/>
      <c r="CZ150" s="17"/>
      <c r="DA150" s="17"/>
      <c r="DB150" s="17"/>
      <c r="DC150" s="17"/>
      <c r="DD150" s="17"/>
      <c r="DE150" s="17"/>
      <c r="DF150" s="17"/>
      <c r="DG150" s="17"/>
      <c r="DH150" s="17"/>
      <c r="DI150" s="17"/>
      <c r="DJ150" s="17"/>
      <c r="DK150" s="17"/>
      <c r="DL150" s="17"/>
      <c r="DM150" s="17"/>
      <c r="DN150" s="17"/>
      <c r="DO150" s="17"/>
      <c r="DP150" s="17"/>
      <c r="DQ150" s="17"/>
      <c r="DR150" s="17"/>
      <c r="DS150" s="17"/>
      <c r="DT150" s="17"/>
      <c r="DU150" s="17"/>
      <c r="DV150" s="17"/>
      <c r="DW150" s="17"/>
      <c r="DX150" s="17"/>
      <c r="DY150" s="17"/>
      <c r="DZ150" s="17"/>
      <c r="EA150" s="17"/>
      <c r="EB150" s="17"/>
      <c r="EC150" s="17"/>
      <c r="ED150" s="17"/>
      <c r="EE150" s="17"/>
      <c r="EF150" s="17"/>
      <c r="EG150" s="17"/>
      <c r="EH150" s="17"/>
      <c r="EI150" s="17"/>
      <c r="EJ150" s="17"/>
      <c r="EK150" s="17"/>
      <c r="EL150" s="17"/>
      <c r="EM150" s="17"/>
      <c r="EN150" s="17"/>
      <c r="EO150" s="17"/>
      <c r="EP150" s="17"/>
      <c r="EQ150" s="17"/>
      <c r="ER150" s="17"/>
      <c r="ES150" s="17"/>
      <c r="ET150" s="17"/>
      <c r="EU150" s="17"/>
      <c r="EV150" s="17"/>
      <c r="EW150" s="17"/>
      <c r="EX150" s="17"/>
      <c r="EY150" s="17"/>
      <c r="EZ150" s="17"/>
      <c r="FA150" s="17"/>
      <c r="FB150" s="17"/>
      <c r="FC150" s="17"/>
      <c r="FD150" s="17"/>
      <c r="FE150" s="17"/>
      <c r="FF150" s="17"/>
      <c r="FG150" s="17"/>
      <c r="FH150" s="17"/>
      <c r="FI150" s="17"/>
      <c r="FJ150" s="17"/>
      <c r="FK150" s="17"/>
      <c r="FL150" s="17"/>
      <c r="FM150" s="17"/>
      <c r="FN150" s="17"/>
      <c r="FO150" s="17"/>
      <c r="FP150" s="17"/>
      <c r="FQ150" s="17"/>
      <c r="FR150" s="17"/>
      <c r="FS150" s="17"/>
      <c r="FT150" s="17"/>
      <c r="FU150" s="17"/>
      <c r="FV150" s="17"/>
      <c r="FW150" s="17"/>
      <c r="FX150" s="17"/>
      <c r="FY150" s="17"/>
      <c r="FZ150" s="17"/>
      <c r="GA150" s="17"/>
      <c r="GB150" s="17"/>
      <c r="GC150" s="17"/>
      <c r="GD150" s="17"/>
      <c r="GE150" s="17"/>
      <c r="GF150" s="17"/>
      <c r="GG150" s="17"/>
      <c r="GH150" s="17"/>
      <c r="GI150" s="17"/>
      <c r="GJ150" s="17"/>
      <c r="GK150" s="17"/>
      <c r="GL150" s="17"/>
      <c r="GM150" s="17"/>
      <c r="GN150" s="17"/>
      <c r="GO150" s="17"/>
      <c r="GP150" s="17"/>
      <c r="GQ150" s="17"/>
      <c r="GR150" s="17"/>
      <c r="GS150" s="17"/>
      <c r="GT150" s="17"/>
      <c r="GU150" s="17"/>
      <c r="GV150" s="17"/>
      <c r="GW150" s="17"/>
      <c r="GX150" s="17"/>
      <c r="GY150" s="17"/>
      <c r="GZ150" s="17"/>
      <c r="HA150" s="17"/>
      <c r="HB150" s="17"/>
      <c r="HC150" s="17"/>
      <c r="HD150" s="17"/>
      <c r="HE150" s="17"/>
      <c r="HF150" s="17"/>
      <c r="HG150" s="17"/>
      <c r="HH150" s="17"/>
      <c r="HI150" s="17"/>
      <c r="HJ150" s="17"/>
      <c r="HK150" s="17"/>
      <c r="HL150" s="17"/>
      <c r="HM150" s="17"/>
      <c r="HN150" s="17"/>
      <c r="HO150" s="17"/>
      <c r="HP150" s="17"/>
      <c r="HQ150" s="17"/>
      <c r="HR150" s="17"/>
      <c r="HS150" s="17"/>
      <c r="HT150" s="17"/>
      <c r="HU150" s="17"/>
      <c r="HV150" s="17"/>
    </row>
    <row r="151" spans="1:230" s="23" customFormat="1" ht="15" customHeight="1">
      <c r="A151" s="42"/>
      <c r="B151" s="17"/>
      <c r="C151" s="57" t="s">
        <v>521</v>
      </c>
      <c r="D151" s="20"/>
      <c r="E151" s="20"/>
      <c r="F151" s="126"/>
      <c r="G151" s="58"/>
      <c r="H151" s="15"/>
      <c r="I151" s="130">
        <f>Obliczenia4!L78+Obliczenia4!L83</f>
        <v>555</v>
      </c>
      <c r="J151" s="58" t="s">
        <v>17</v>
      </c>
      <c r="K151" s="80"/>
      <c r="L151" s="80"/>
      <c r="M151" s="22"/>
      <c r="N151" s="22"/>
      <c r="O151" s="22"/>
      <c r="P151" s="22"/>
      <c r="Q151" s="22"/>
      <c r="R151" s="22"/>
      <c r="S151" s="22"/>
      <c r="T151" s="22"/>
      <c r="U151" s="22"/>
      <c r="V151" s="22"/>
      <c r="W151" s="22"/>
      <c r="X151" s="22"/>
      <c r="Y151" s="22"/>
      <c r="Z151" s="22"/>
      <c r="AA151" s="22"/>
      <c r="AB151" s="42"/>
      <c r="AC151" s="17"/>
      <c r="AD151" s="17"/>
      <c r="AE151" s="17"/>
      <c r="AF151" s="17"/>
      <c r="AG151" s="17"/>
      <c r="AH151" s="17"/>
      <c r="AI151" s="17"/>
      <c r="AJ151" s="17"/>
      <c r="AK151" s="17"/>
      <c r="AL151" s="17"/>
      <c r="AM151" s="17"/>
      <c r="AN151" s="17"/>
      <c r="AO151" s="17"/>
      <c r="AP151" s="17"/>
      <c r="AQ151" s="17"/>
      <c r="AR151" s="17"/>
      <c r="AS151" s="17"/>
      <c r="AT151" s="17"/>
      <c r="AU151" s="17"/>
      <c r="AV151" s="17"/>
      <c r="AW151" s="17"/>
      <c r="AX151" s="17"/>
      <c r="AY151" s="17"/>
      <c r="AZ151" s="17"/>
      <c r="BA151" s="17"/>
      <c r="BB151" s="17"/>
      <c r="BC151" s="17"/>
      <c r="BD151" s="17"/>
      <c r="BE151" s="17"/>
      <c r="BF151" s="17"/>
      <c r="BG151" s="17"/>
      <c r="BH151" s="17"/>
      <c r="BI151" s="17"/>
      <c r="BJ151" s="17"/>
      <c r="BK151" s="17"/>
      <c r="BL151" s="17"/>
      <c r="BM151" s="17"/>
      <c r="BN151" s="17"/>
      <c r="BO151" s="17"/>
      <c r="BP151" s="17"/>
      <c r="BQ151" s="17"/>
      <c r="BR151" s="17"/>
      <c r="BS151" s="17"/>
      <c r="BT151" s="17"/>
      <c r="BU151" s="17"/>
      <c r="BV151" s="17"/>
      <c r="BW151" s="17"/>
      <c r="BX151" s="17"/>
      <c r="BY151" s="17"/>
      <c r="BZ151" s="17"/>
      <c r="CA151" s="17"/>
      <c r="CB151" s="17"/>
      <c r="CC151" s="17"/>
      <c r="CD151" s="17"/>
      <c r="CE151" s="17"/>
      <c r="CF151" s="17"/>
      <c r="CG151" s="17"/>
      <c r="CH151" s="17"/>
      <c r="CI151" s="17"/>
      <c r="CJ151" s="17"/>
      <c r="CK151" s="17"/>
      <c r="CL151" s="17"/>
      <c r="CM151" s="17"/>
      <c r="CN151" s="17"/>
      <c r="CO151" s="17"/>
      <c r="CP151" s="17"/>
      <c r="CQ151" s="17"/>
      <c r="CR151" s="17"/>
      <c r="CS151" s="17"/>
      <c r="CT151" s="17"/>
      <c r="CU151" s="17"/>
      <c r="CV151" s="17"/>
      <c r="CW151" s="17"/>
      <c r="CX151" s="17"/>
      <c r="CY151" s="17"/>
      <c r="CZ151" s="17"/>
      <c r="DA151" s="17"/>
      <c r="DB151" s="17"/>
      <c r="DC151" s="17"/>
      <c r="DD151" s="17"/>
      <c r="DE151" s="17"/>
      <c r="DF151" s="17"/>
      <c r="DG151" s="17"/>
      <c r="DH151" s="17"/>
      <c r="DI151" s="17"/>
      <c r="DJ151" s="17"/>
      <c r="DK151" s="17"/>
      <c r="DL151" s="17"/>
      <c r="DM151" s="17"/>
      <c r="DN151" s="17"/>
      <c r="DO151" s="17"/>
      <c r="DP151" s="17"/>
      <c r="DQ151" s="17"/>
      <c r="DR151" s="17"/>
      <c r="DS151" s="17"/>
      <c r="DT151" s="17"/>
      <c r="DU151" s="17"/>
      <c r="DV151" s="17"/>
      <c r="DW151" s="17"/>
      <c r="DX151" s="17"/>
      <c r="DY151" s="17"/>
      <c r="DZ151" s="17"/>
      <c r="EA151" s="17"/>
      <c r="EB151" s="17"/>
      <c r="EC151" s="17"/>
      <c r="ED151" s="17"/>
      <c r="EE151" s="17"/>
      <c r="EF151" s="17"/>
      <c r="EG151" s="17"/>
      <c r="EH151" s="17"/>
      <c r="EI151" s="17"/>
      <c r="EJ151" s="17"/>
      <c r="EK151" s="17"/>
      <c r="EL151" s="17"/>
      <c r="EM151" s="17"/>
      <c r="EN151" s="17"/>
      <c r="EO151" s="17"/>
      <c r="EP151" s="17"/>
      <c r="EQ151" s="17"/>
      <c r="ER151" s="17"/>
      <c r="ES151" s="17"/>
      <c r="ET151" s="17"/>
      <c r="EU151" s="17"/>
      <c r="EV151" s="17"/>
      <c r="EW151" s="17"/>
      <c r="EX151" s="17"/>
      <c r="EY151" s="17"/>
      <c r="EZ151" s="17"/>
      <c r="FA151" s="17"/>
      <c r="FB151" s="17"/>
      <c r="FC151" s="17"/>
      <c r="FD151" s="17"/>
      <c r="FE151" s="17"/>
      <c r="FF151" s="17"/>
      <c r="FG151" s="17"/>
      <c r="FH151" s="17"/>
      <c r="FI151" s="17"/>
      <c r="FJ151" s="17"/>
      <c r="FK151" s="17"/>
      <c r="FL151" s="17"/>
      <c r="FM151" s="17"/>
      <c r="FN151" s="17"/>
      <c r="FO151" s="17"/>
      <c r="FP151" s="17"/>
      <c r="FQ151" s="17"/>
      <c r="FR151" s="17"/>
      <c r="FS151" s="17"/>
      <c r="FT151" s="17"/>
      <c r="FU151" s="17"/>
      <c r="FV151" s="17"/>
      <c r="FW151" s="17"/>
      <c r="FX151" s="17"/>
      <c r="FY151" s="17"/>
      <c r="FZ151" s="17"/>
      <c r="GA151" s="17"/>
      <c r="GB151" s="17"/>
      <c r="GC151" s="17"/>
      <c r="GD151" s="17"/>
      <c r="GE151" s="17"/>
      <c r="GF151" s="17"/>
      <c r="GG151" s="17"/>
      <c r="GH151" s="17"/>
      <c r="GI151" s="17"/>
      <c r="GJ151" s="17"/>
      <c r="GK151" s="17"/>
      <c r="GL151" s="17"/>
      <c r="GM151" s="17"/>
      <c r="GN151" s="17"/>
      <c r="GO151" s="17"/>
      <c r="GP151" s="17"/>
      <c r="GQ151" s="17"/>
      <c r="GR151" s="17"/>
      <c r="GS151" s="17"/>
      <c r="GT151" s="17"/>
      <c r="GU151" s="17"/>
      <c r="GV151" s="17"/>
      <c r="GW151" s="17"/>
      <c r="GX151" s="17"/>
      <c r="GY151" s="17"/>
      <c r="GZ151" s="17"/>
      <c r="HA151" s="17"/>
      <c r="HB151" s="17"/>
      <c r="HC151" s="17"/>
      <c r="HD151" s="17"/>
      <c r="HE151" s="17"/>
      <c r="HF151" s="17"/>
      <c r="HG151" s="17"/>
      <c r="HH151" s="17"/>
      <c r="HI151" s="17"/>
      <c r="HJ151" s="17"/>
      <c r="HK151" s="17"/>
      <c r="HL151" s="17"/>
      <c r="HM151" s="17"/>
      <c r="HN151" s="17"/>
      <c r="HO151" s="17"/>
      <c r="HP151" s="17"/>
      <c r="HQ151" s="17"/>
      <c r="HR151" s="17"/>
      <c r="HS151" s="17"/>
      <c r="HT151" s="17"/>
      <c r="HU151" s="17"/>
      <c r="HV151" s="17"/>
    </row>
    <row r="152" spans="1:230" s="23" customFormat="1" ht="15" customHeight="1">
      <c r="A152" s="42"/>
      <c r="B152" s="17"/>
      <c r="C152" s="22"/>
      <c r="D152" s="22"/>
      <c r="E152" s="17"/>
      <c r="F152" s="17"/>
      <c r="G152" s="17"/>
      <c r="H152" s="17"/>
      <c r="I152" s="17"/>
      <c r="J152" s="17"/>
      <c r="K152" s="80"/>
      <c r="L152" s="80"/>
      <c r="M152" s="22"/>
      <c r="N152" s="22"/>
      <c r="O152" s="22"/>
      <c r="P152" s="22"/>
      <c r="Q152" s="22"/>
      <c r="R152" s="22"/>
      <c r="S152" s="22"/>
      <c r="T152" s="22"/>
      <c r="U152" s="22"/>
      <c r="V152" s="22"/>
      <c r="W152" s="22"/>
      <c r="X152" s="22"/>
      <c r="Y152" s="22"/>
      <c r="Z152" s="22"/>
      <c r="AA152" s="22"/>
      <c r="AB152" s="42"/>
      <c r="AC152" s="17"/>
      <c r="AD152" s="17"/>
      <c r="AE152" s="17"/>
      <c r="AF152" s="17"/>
      <c r="AG152" s="17"/>
      <c r="AH152" s="17"/>
      <c r="AI152" s="17"/>
      <c r="AJ152" s="17"/>
      <c r="AK152" s="17"/>
      <c r="AL152" s="17"/>
      <c r="AM152" s="17"/>
      <c r="AN152" s="17"/>
      <c r="AO152" s="17"/>
      <c r="AP152" s="17"/>
      <c r="AQ152" s="17"/>
      <c r="AR152" s="17"/>
      <c r="AS152" s="17"/>
      <c r="AT152" s="17"/>
      <c r="AU152" s="17"/>
      <c r="AV152" s="17"/>
      <c r="AW152" s="17"/>
      <c r="AX152" s="17"/>
      <c r="AY152" s="17"/>
      <c r="AZ152" s="17"/>
      <c r="BA152" s="17"/>
      <c r="BB152" s="17"/>
      <c r="BC152" s="17"/>
      <c r="BD152" s="17"/>
      <c r="BE152" s="17"/>
      <c r="BF152" s="17"/>
      <c r="BG152" s="17"/>
      <c r="BH152" s="17"/>
      <c r="BI152" s="17"/>
      <c r="BJ152" s="17"/>
      <c r="BK152" s="17"/>
      <c r="BL152" s="17"/>
      <c r="BM152" s="17"/>
      <c r="BN152" s="17"/>
      <c r="BO152" s="17"/>
      <c r="BP152" s="17"/>
      <c r="BQ152" s="17"/>
      <c r="BR152" s="17"/>
      <c r="BS152" s="17"/>
      <c r="BT152" s="17"/>
      <c r="BU152" s="17"/>
      <c r="BV152" s="17"/>
      <c r="BW152" s="17"/>
      <c r="BX152" s="17"/>
      <c r="BY152" s="17"/>
      <c r="BZ152" s="17"/>
      <c r="CA152" s="17"/>
      <c r="CB152" s="17"/>
      <c r="CC152" s="17"/>
      <c r="CD152" s="17"/>
      <c r="CE152" s="17"/>
      <c r="CF152" s="17"/>
      <c r="CG152" s="17"/>
      <c r="CH152" s="17"/>
      <c r="CI152" s="17"/>
      <c r="CJ152" s="17"/>
      <c r="CK152" s="17"/>
      <c r="CL152" s="17"/>
      <c r="CM152" s="17"/>
      <c r="CN152" s="17"/>
      <c r="CO152" s="17"/>
      <c r="CP152" s="17"/>
      <c r="CQ152" s="17"/>
      <c r="CR152" s="17"/>
      <c r="CS152" s="17"/>
      <c r="CT152" s="17"/>
      <c r="CU152" s="17"/>
      <c r="CV152" s="17"/>
      <c r="CW152" s="17"/>
      <c r="CX152" s="17"/>
      <c r="CY152" s="17"/>
      <c r="CZ152" s="17"/>
      <c r="DA152" s="17"/>
      <c r="DB152" s="17"/>
      <c r="DC152" s="17"/>
      <c r="DD152" s="17"/>
      <c r="DE152" s="17"/>
      <c r="DF152" s="17"/>
      <c r="DG152" s="17"/>
      <c r="DH152" s="17"/>
      <c r="DI152" s="17"/>
      <c r="DJ152" s="17"/>
      <c r="DK152" s="17"/>
      <c r="DL152" s="17"/>
      <c r="DM152" s="17"/>
      <c r="DN152" s="17"/>
      <c r="DO152" s="17"/>
      <c r="DP152" s="17"/>
      <c r="DQ152" s="17"/>
      <c r="DR152" s="17"/>
      <c r="DS152" s="17"/>
      <c r="DT152" s="17"/>
      <c r="DU152" s="17"/>
      <c r="DV152" s="17"/>
      <c r="DW152" s="17"/>
      <c r="DX152" s="17"/>
      <c r="DY152" s="17"/>
      <c r="DZ152" s="17"/>
      <c r="EA152" s="17"/>
      <c r="EB152" s="17"/>
      <c r="EC152" s="17"/>
      <c r="ED152" s="17"/>
      <c r="EE152" s="17"/>
      <c r="EF152" s="17"/>
      <c r="EG152" s="17"/>
      <c r="EH152" s="17"/>
      <c r="EI152" s="17"/>
      <c r="EJ152" s="17"/>
      <c r="EK152" s="17"/>
      <c r="EL152" s="17"/>
      <c r="EM152" s="17"/>
      <c r="EN152" s="17"/>
      <c r="EO152" s="17"/>
      <c r="EP152" s="17"/>
      <c r="EQ152" s="17"/>
      <c r="ER152" s="17"/>
      <c r="ES152" s="17"/>
      <c r="ET152" s="17"/>
      <c r="EU152" s="17"/>
      <c r="EV152" s="17"/>
      <c r="EW152" s="17"/>
      <c r="EX152" s="17"/>
      <c r="EY152" s="17"/>
      <c r="EZ152" s="17"/>
      <c r="FA152" s="17"/>
      <c r="FB152" s="17"/>
      <c r="FC152" s="17"/>
      <c r="FD152" s="17"/>
      <c r="FE152" s="17"/>
      <c r="FF152" s="17"/>
      <c r="FG152" s="17"/>
      <c r="FH152" s="17"/>
      <c r="FI152" s="17"/>
      <c r="FJ152" s="17"/>
      <c r="FK152" s="17"/>
      <c r="FL152" s="17"/>
      <c r="FM152" s="17"/>
      <c r="FN152" s="17"/>
      <c r="FO152" s="17"/>
      <c r="FP152" s="17"/>
      <c r="FQ152" s="17"/>
      <c r="FR152" s="17"/>
      <c r="FS152" s="17"/>
      <c r="FT152" s="17"/>
      <c r="FU152" s="17"/>
      <c r="FV152" s="17"/>
      <c r="FW152" s="17"/>
      <c r="FX152" s="17"/>
      <c r="FY152" s="17"/>
      <c r="FZ152" s="17"/>
      <c r="GA152" s="17"/>
      <c r="GB152" s="17"/>
      <c r="GC152" s="17"/>
      <c r="GD152" s="17"/>
      <c r="GE152" s="17"/>
      <c r="GF152" s="17"/>
      <c r="GG152" s="17"/>
      <c r="GH152" s="17"/>
      <c r="GI152" s="17"/>
      <c r="GJ152" s="17"/>
      <c r="GK152" s="17"/>
      <c r="GL152" s="17"/>
      <c r="GM152" s="17"/>
      <c r="GN152" s="17"/>
      <c r="GO152" s="17"/>
      <c r="GP152" s="17"/>
      <c r="GQ152" s="17"/>
      <c r="GR152" s="17"/>
      <c r="GS152" s="17"/>
      <c r="GT152" s="17"/>
      <c r="GU152" s="17"/>
      <c r="GV152" s="17"/>
      <c r="GW152" s="17"/>
      <c r="GX152" s="17"/>
      <c r="GY152" s="17"/>
      <c r="GZ152" s="17"/>
      <c r="HA152" s="17"/>
      <c r="HB152" s="17"/>
      <c r="HC152" s="17"/>
      <c r="HD152" s="17"/>
      <c r="HE152" s="17"/>
      <c r="HF152" s="17"/>
      <c r="HG152" s="17"/>
      <c r="HH152" s="17"/>
      <c r="HI152" s="17"/>
      <c r="HJ152" s="17"/>
      <c r="HK152" s="17"/>
      <c r="HL152" s="17"/>
      <c r="HM152" s="17"/>
      <c r="HN152" s="17"/>
      <c r="HO152" s="17"/>
      <c r="HP152" s="17"/>
      <c r="HQ152" s="17"/>
      <c r="HR152" s="17"/>
      <c r="HS152" s="17"/>
      <c r="HT152" s="17"/>
      <c r="HU152" s="17"/>
      <c r="HV152" s="17"/>
    </row>
    <row r="153" spans="1:230" s="23" customFormat="1" ht="9" customHeight="1">
      <c r="A153" s="42"/>
      <c r="B153" s="17"/>
      <c r="C153" s="22"/>
      <c r="D153" s="22"/>
      <c r="E153" s="17"/>
      <c r="F153" s="17"/>
      <c r="G153" s="17"/>
      <c r="H153" s="17"/>
      <c r="I153" s="17"/>
      <c r="J153" s="17"/>
      <c r="K153" s="80"/>
      <c r="L153" s="80"/>
      <c r="M153" s="22"/>
      <c r="N153" s="22"/>
      <c r="O153" s="22"/>
      <c r="P153" s="22"/>
      <c r="Q153" s="22"/>
      <c r="R153" s="22"/>
      <c r="S153" s="22"/>
      <c r="T153" s="22"/>
      <c r="U153" s="22"/>
      <c r="V153" s="22"/>
      <c r="W153" s="22"/>
      <c r="X153" s="22"/>
      <c r="Y153" s="22"/>
      <c r="Z153" s="22"/>
      <c r="AA153" s="22"/>
      <c r="AB153" s="42"/>
      <c r="AC153" s="17"/>
      <c r="AD153" s="17"/>
      <c r="AE153" s="17"/>
      <c r="AF153" s="17"/>
      <c r="AG153" s="17"/>
      <c r="AH153" s="17"/>
      <c r="AI153" s="17"/>
      <c r="AJ153" s="17"/>
      <c r="AK153" s="17"/>
      <c r="AL153" s="17"/>
      <c r="AM153" s="17"/>
      <c r="AN153" s="17"/>
      <c r="AO153" s="17"/>
      <c r="AP153" s="17"/>
      <c r="AQ153" s="17"/>
      <c r="AR153" s="17"/>
      <c r="AS153" s="17"/>
      <c r="AT153" s="17"/>
      <c r="AU153" s="17"/>
      <c r="AV153" s="17"/>
      <c r="AW153" s="17"/>
      <c r="AX153" s="17"/>
      <c r="AY153" s="17"/>
      <c r="AZ153" s="17"/>
      <c r="BA153" s="17"/>
      <c r="BB153" s="17"/>
      <c r="BC153" s="17"/>
      <c r="BD153" s="17"/>
      <c r="BE153" s="17"/>
      <c r="BF153" s="17"/>
      <c r="BG153" s="17"/>
      <c r="BH153" s="17"/>
      <c r="BI153" s="17"/>
      <c r="BJ153" s="17"/>
      <c r="BK153" s="17"/>
      <c r="BL153" s="17"/>
      <c r="BM153" s="17"/>
      <c r="BN153" s="17"/>
      <c r="BO153" s="17"/>
      <c r="BP153" s="17"/>
      <c r="BQ153" s="17"/>
      <c r="BR153" s="17"/>
      <c r="BS153" s="17"/>
      <c r="BT153" s="17"/>
      <c r="BU153" s="17"/>
      <c r="BV153" s="17"/>
      <c r="BW153" s="17"/>
      <c r="BX153" s="17"/>
      <c r="BY153" s="17"/>
      <c r="BZ153" s="17"/>
      <c r="CA153" s="17"/>
      <c r="CB153" s="17"/>
      <c r="CC153" s="17"/>
      <c r="CD153" s="17"/>
      <c r="CE153" s="17"/>
      <c r="CF153" s="17"/>
      <c r="CG153" s="17"/>
      <c r="CH153" s="17"/>
      <c r="CI153" s="17"/>
      <c r="CJ153" s="17"/>
      <c r="CK153" s="17"/>
      <c r="CL153" s="17"/>
      <c r="CM153" s="17"/>
      <c r="CN153" s="17"/>
      <c r="CO153" s="17"/>
      <c r="CP153" s="17"/>
      <c r="CQ153" s="17"/>
      <c r="CR153" s="17"/>
      <c r="CS153" s="17"/>
      <c r="CT153" s="17"/>
      <c r="CU153" s="17"/>
      <c r="CV153" s="17"/>
      <c r="CW153" s="17"/>
      <c r="CX153" s="17"/>
      <c r="CY153" s="17"/>
      <c r="CZ153" s="17"/>
      <c r="DA153" s="17"/>
      <c r="DB153" s="17"/>
      <c r="DC153" s="17"/>
      <c r="DD153" s="17"/>
      <c r="DE153" s="17"/>
      <c r="DF153" s="17"/>
      <c r="DG153" s="17"/>
      <c r="DH153" s="17"/>
      <c r="DI153" s="17"/>
      <c r="DJ153" s="17"/>
      <c r="DK153" s="17"/>
      <c r="DL153" s="17"/>
      <c r="DM153" s="17"/>
      <c r="DN153" s="17"/>
      <c r="DO153" s="17"/>
      <c r="DP153" s="17"/>
      <c r="DQ153" s="17"/>
      <c r="DR153" s="17"/>
      <c r="DS153" s="17"/>
      <c r="DT153" s="17"/>
      <c r="DU153" s="17"/>
      <c r="DV153" s="17"/>
      <c r="DW153" s="17"/>
      <c r="DX153" s="17"/>
      <c r="DY153" s="17"/>
      <c r="DZ153" s="17"/>
      <c r="EA153" s="17"/>
      <c r="EB153" s="17"/>
      <c r="EC153" s="17"/>
      <c r="ED153" s="17"/>
      <c r="EE153" s="17"/>
      <c r="EF153" s="17"/>
      <c r="EG153" s="17"/>
      <c r="EH153" s="17"/>
      <c r="EI153" s="17"/>
      <c r="EJ153" s="17"/>
      <c r="EK153" s="17"/>
      <c r="EL153" s="17"/>
      <c r="EM153" s="17"/>
      <c r="EN153" s="17"/>
      <c r="EO153" s="17"/>
      <c r="EP153" s="17"/>
      <c r="EQ153" s="17"/>
      <c r="ER153" s="17"/>
      <c r="ES153" s="17"/>
      <c r="ET153" s="17"/>
      <c r="EU153" s="17"/>
      <c r="EV153" s="17"/>
      <c r="EW153" s="17"/>
      <c r="EX153" s="17"/>
      <c r="EY153" s="17"/>
      <c r="EZ153" s="17"/>
      <c r="FA153" s="17"/>
      <c r="FB153" s="17"/>
      <c r="FC153" s="17"/>
      <c r="FD153" s="17"/>
      <c r="FE153" s="17"/>
      <c r="FF153" s="17"/>
      <c r="FG153" s="17"/>
      <c r="FH153" s="17"/>
      <c r="FI153" s="17"/>
      <c r="FJ153" s="17"/>
      <c r="FK153" s="17"/>
      <c r="FL153" s="17"/>
      <c r="FM153" s="17"/>
      <c r="FN153" s="17"/>
      <c r="FO153" s="17"/>
      <c r="FP153" s="17"/>
      <c r="FQ153" s="17"/>
      <c r="FR153" s="17"/>
      <c r="FS153" s="17"/>
      <c r="FT153" s="17"/>
      <c r="FU153" s="17"/>
      <c r="FV153" s="17"/>
      <c r="FW153" s="17"/>
      <c r="FX153" s="17"/>
      <c r="FY153" s="17"/>
      <c r="FZ153" s="17"/>
      <c r="GA153" s="17"/>
      <c r="GB153" s="17"/>
      <c r="GC153" s="17"/>
      <c r="GD153" s="17"/>
      <c r="GE153" s="17"/>
      <c r="GF153" s="17"/>
      <c r="GG153" s="17"/>
      <c r="GH153" s="17"/>
      <c r="GI153" s="17"/>
      <c r="GJ153" s="17"/>
      <c r="GK153" s="17"/>
      <c r="GL153" s="17"/>
      <c r="GM153" s="17"/>
      <c r="GN153" s="17"/>
      <c r="GO153" s="17"/>
      <c r="GP153" s="17"/>
      <c r="GQ153" s="17"/>
      <c r="GR153" s="17"/>
      <c r="GS153" s="17"/>
      <c r="GT153" s="17"/>
      <c r="GU153" s="17"/>
      <c r="GV153" s="17"/>
      <c r="GW153" s="17"/>
      <c r="GX153" s="17"/>
      <c r="GY153" s="17"/>
      <c r="GZ153" s="17"/>
      <c r="HA153" s="17"/>
      <c r="HB153" s="17"/>
      <c r="HC153" s="17"/>
      <c r="HD153" s="17"/>
      <c r="HE153" s="17"/>
      <c r="HF153" s="17"/>
      <c r="HG153" s="17"/>
      <c r="HH153" s="17"/>
      <c r="HI153" s="17"/>
      <c r="HJ153" s="17"/>
      <c r="HK153" s="17"/>
      <c r="HL153" s="17"/>
      <c r="HM153" s="17"/>
      <c r="HN153" s="17"/>
      <c r="HO153" s="17"/>
      <c r="HP153" s="17"/>
      <c r="HQ153" s="17"/>
      <c r="HR153" s="17"/>
      <c r="HS153" s="17"/>
      <c r="HT153" s="17"/>
      <c r="HU153" s="17"/>
      <c r="HV153" s="17"/>
    </row>
    <row r="154" spans="1:230" customFormat="1">
      <c r="A154" s="42"/>
      <c r="B154" s="47"/>
      <c r="C154" s="47"/>
      <c r="D154" s="47"/>
      <c r="E154" s="47"/>
      <c r="F154" s="47"/>
      <c r="G154" s="47"/>
      <c r="H154" s="47"/>
      <c r="I154" s="47"/>
      <c r="J154" s="47"/>
      <c r="K154" s="47"/>
      <c r="L154" s="47"/>
      <c r="M154" s="47"/>
      <c r="N154" s="47"/>
      <c r="O154" s="47"/>
      <c r="P154" s="47"/>
      <c r="Q154" s="47"/>
      <c r="R154" s="47"/>
      <c r="S154" s="47"/>
      <c r="T154" s="47"/>
      <c r="U154" s="47"/>
      <c r="V154" s="47"/>
      <c r="W154" s="47"/>
      <c r="X154" s="47"/>
      <c r="Y154" s="47"/>
      <c r="Z154" s="47"/>
      <c r="AA154" s="47"/>
      <c r="AB154" s="42"/>
      <c r="AC154" s="15"/>
      <c r="AD154" s="15"/>
      <c r="AE154" s="15"/>
      <c r="AF154" s="15"/>
      <c r="AG154" s="15"/>
      <c r="AH154" s="15"/>
      <c r="AI154" s="15"/>
      <c r="AJ154" s="15"/>
      <c r="AK154" s="15"/>
      <c r="AL154" s="15"/>
      <c r="AM154" s="15"/>
      <c r="AN154" s="15"/>
      <c r="AO154" s="15"/>
      <c r="AP154" s="15"/>
      <c r="AQ154" s="15"/>
      <c r="AR154" s="15"/>
      <c r="AS154" s="15"/>
      <c r="AT154" s="15"/>
      <c r="AU154" s="15"/>
      <c r="AV154" s="15"/>
      <c r="AW154" s="15"/>
      <c r="AX154" s="15"/>
      <c r="AY154" s="15"/>
      <c r="AZ154" s="15"/>
      <c r="BA154" s="15"/>
      <c r="BB154" s="15"/>
      <c r="BC154" s="15"/>
      <c r="BD154" s="15"/>
      <c r="BE154" s="15"/>
      <c r="BF154" s="15"/>
      <c r="BG154" s="15"/>
      <c r="BH154" s="15"/>
      <c r="BI154" s="15"/>
      <c r="BJ154" s="15"/>
      <c r="BK154" s="15"/>
      <c r="BL154" s="15"/>
      <c r="BM154" s="15"/>
      <c r="BN154" s="15"/>
      <c r="BO154" s="15"/>
      <c r="BP154" s="15"/>
      <c r="BQ154" s="15"/>
      <c r="BR154" s="15"/>
      <c r="BS154" s="15"/>
      <c r="BT154" s="15"/>
      <c r="BU154" s="15"/>
      <c r="BV154" s="15"/>
      <c r="BW154" s="15"/>
      <c r="BX154" s="15"/>
      <c r="BY154" s="15"/>
      <c r="BZ154" s="15"/>
      <c r="CA154" s="15"/>
      <c r="CB154" s="15"/>
      <c r="CC154" s="15"/>
      <c r="CD154" s="15"/>
      <c r="CE154" s="15"/>
      <c r="CF154" s="15"/>
      <c r="CG154" s="15"/>
      <c r="CH154" s="15"/>
      <c r="CI154" s="15"/>
      <c r="CJ154" s="15"/>
      <c r="CK154" s="15"/>
      <c r="CL154" s="15"/>
      <c r="CM154" s="15"/>
      <c r="CN154" s="15"/>
      <c r="CO154" s="15"/>
      <c r="CP154" s="15"/>
      <c r="CQ154" s="15"/>
      <c r="CR154" s="15"/>
      <c r="CS154" s="15"/>
      <c r="CT154" s="15"/>
      <c r="CU154" s="15"/>
      <c r="CV154" s="15"/>
      <c r="CW154" s="15"/>
      <c r="CX154" s="15"/>
      <c r="CY154" s="15"/>
      <c r="CZ154" s="15"/>
      <c r="DA154" s="15"/>
      <c r="DB154" s="15"/>
      <c r="DC154" s="15"/>
      <c r="DD154" s="15"/>
      <c r="DE154" s="15"/>
      <c r="DF154" s="15"/>
      <c r="DG154" s="15"/>
      <c r="DH154" s="15"/>
      <c r="DI154" s="15"/>
      <c r="DJ154" s="15"/>
      <c r="DK154" s="15"/>
      <c r="DL154" s="15"/>
      <c r="DM154" s="15"/>
      <c r="DN154" s="15"/>
      <c r="DO154" s="15"/>
      <c r="DP154" s="15"/>
      <c r="DQ154" s="15"/>
      <c r="DR154" s="15"/>
      <c r="DS154" s="15"/>
      <c r="DT154" s="15"/>
      <c r="DU154" s="15"/>
      <c r="DV154" s="15"/>
      <c r="DW154" s="15"/>
      <c r="DX154" s="15"/>
      <c r="DY154" s="15"/>
      <c r="DZ154" s="15"/>
      <c r="EA154" s="15"/>
      <c r="EB154" s="15"/>
      <c r="EC154" s="15"/>
      <c r="ED154" s="15"/>
      <c r="EE154" s="15"/>
      <c r="EF154" s="15"/>
      <c r="EG154" s="15"/>
      <c r="EH154" s="15"/>
      <c r="EI154" s="15"/>
      <c r="EJ154" s="15"/>
      <c r="EK154" s="15"/>
      <c r="EL154" s="15"/>
      <c r="EM154" s="15"/>
      <c r="EN154" s="15"/>
      <c r="EO154" s="15"/>
      <c r="EP154" s="15"/>
      <c r="EQ154" s="15"/>
      <c r="ER154" s="15"/>
      <c r="ES154" s="15"/>
      <c r="ET154" s="15"/>
      <c r="EU154" s="15"/>
      <c r="EV154" s="15"/>
      <c r="EW154" s="15"/>
      <c r="EX154" s="15"/>
      <c r="EY154" s="15"/>
      <c r="EZ154" s="15"/>
      <c r="FA154" s="15"/>
      <c r="FB154" s="15"/>
      <c r="FC154" s="15"/>
      <c r="FD154" s="15"/>
      <c r="FE154" s="15"/>
      <c r="FF154" s="15"/>
      <c r="FG154" s="15"/>
      <c r="FH154" s="15"/>
      <c r="FI154" s="15"/>
      <c r="FJ154" s="15"/>
      <c r="FK154" s="15"/>
      <c r="FL154" s="15"/>
      <c r="FM154" s="15"/>
      <c r="FN154" s="15"/>
      <c r="FO154" s="15"/>
      <c r="FP154" s="15"/>
      <c r="FQ154" s="15"/>
      <c r="FR154" s="15"/>
      <c r="FS154" s="15"/>
      <c r="FT154" s="15"/>
      <c r="FU154" s="15"/>
      <c r="FV154" s="15"/>
      <c r="FW154" s="15"/>
      <c r="FX154" s="15"/>
      <c r="FY154" s="15"/>
      <c r="FZ154" s="15"/>
      <c r="GA154" s="15"/>
      <c r="GB154" s="15"/>
      <c r="GC154" s="15"/>
      <c r="GD154" s="15"/>
      <c r="GE154" s="15"/>
      <c r="GF154" s="15"/>
      <c r="GG154" s="15"/>
      <c r="GH154" s="15"/>
      <c r="GI154" s="15"/>
      <c r="GJ154" s="15"/>
      <c r="GK154" s="15"/>
      <c r="GL154" s="15"/>
      <c r="GM154" s="15"/>
      <c r="GN154" s="15"/>
      <c r="GO154" s="15"/>
      <c r="GP154" s="15"/>
      <c r="GQ154" s="15"/>
      <c r="GR154" s="15"/>
      <c r="GS154" s="15"/>
      <c r="GT154" s="15"/>
      <c r="GU154" s="15"/>
      <c r="GV154" s="15"/>
      <c r="GW154" s="15"/>
      <c r="GX154" s="15"/>
      <c r="GY154" s="15"/>
      <c r="GZ154" s="15"/>
      <c r="HA154" s="15"/>
      <c r="HB154" s="15"/>
      <c r="HC154" s="15"/>
      <c r="HD154" s="15"/>
      <c r="HE154" s="15"/>
      <c r="HF154" s="15"/>
      <c r="HG154" s="15"/>
      <c r="HH154" s="15"/>
      <c r="HI154" s="15"/>
      <c r="HJ154" s="15"/>
      <c r="HK154" s="15"/>
      <c r="HL154" s="15"/>
      <c r="HM154" s="15"/>
      <c r="HN154" s="15"/>
      <c r="HO154" s="15"/>
      <c r="HP154" s="15"/>
      <c r="HQ154" s="15"/>
      <c r="HR154" s="15"/>
      <c r="HS154" s="15"/>
      <c r="HT154" s="15"/>
      <c r="HU154" s="15"/>
      <c r="HV154" s="15"/>
    </row>
    <row r="155" spans="1:230" customFormat="1" ht="21">
      <c r="A155" s="42"/>
      <c r="B155" s="47"/>
      <c r="C155" s="53" t="s">
        <v>538</v>
      </c>
      <c r="D155" s="47"/>
      <c r="E155" s="47"/>
      <c r="F155" s="47"/>
      <c r="G155" s="47"/>
      <c r="H155" s="47"/>
      <c r="I155" s="47"/>
      <c r="J155" s="47"/>
      <c r="K155" s="47"/>
      <c r="L155" s="47"/>
      <c r="M155" s="47"/>
      <c r="N155" s="47"/>
      <c r="O155" s="47"/>
      <c r="P155" s="47"/>
      <c r="Q155" s="47"/>
      <c r="R155" s="47"/>
      <c r="S155" s="47"/>
      <c r="T155" s="47"/>
      <c r="U155" s="47"/>
      <c r="V155" s="47"/>
      <c r="W155" s="47"/>
      <c r="X155" s="47"/>
      <c r="Y155" s="47"/>
      <c r="Z155" s="47"/>
      <c r="AA155" s="47"/>
      <c r="AB155" s="42"/>
      <c r="AC155" s="15"/>
      <c r="AD155" s="15"/>
      <c r="AE155" s="15"/>
      <c r="AF155" s="15"/>
      <c r="AG155" s="15"/>
      <c r="AH155" s="15"/>
      <c r="AI155" s="15"/>
      <c r="AJ155" s="15"/>
      <c r="AK155" s="15"/>
      <c r="AL155" s="15"/>
      <c r="AM155" s="15"/>
      <c r="AN155" s="15"/>
      <c r="AO155" s="15"/>
      <c r="AP155" s="15"/>
      <c r="AQ155" s="15"/>
      <c r="AR155" s="15"/>
      <c r="AS155" s="15"/>
      <c r="AT155" s="15"/>
      <c r="AU155" s="15"/>
      <c r="AV155" s="15"/>
      <c r="AW155" s="15"/>
      <c r="AX155" s="15"/>
      <c r="AY155" s="15"/>
      <c r="AZ155" s="15"/>
      <c r="BA155" s="15"/>
      <c r="BB155" s="15"/>
      <c r="BC155" s="15"/>
      <c r="BD155" s="15"/>
      <c r="BE155" s="15"/>
      <c r="BF155" s="15"/>
      <c r="BG155" s="15"/>
      <c r="BH155" s="15"/>
      <c r="BI155" s="15"/>
      <c r="BJ155" s="15"/>
      <c r="BK155" s="15"/>
      <c r="BL155" s="15"/>
      <c r="BM155" s="15"/>
      <c r="BN155" s="15"/>
      <c r="BO155" s="15"/>
      <c r="BP155" s="15"/>
      <c r="BQ155" s="15"/>
      <c r="BR155" s="15"/>
      <c r="BS155" s="15"/>
      <c r="BT155" s="15"/>
      <c r="BU155" s="15"/>
      <c r="BV155" s="15"/>
      <c r="BW155" s="15"/>
      <c r="BX155" s="15"/>
      <c r="BY155" s="15"/>
      <c r="BZ155" s="15"/>
      <c r="CA155" s="15"/>
      <c r="CB155" s="15"/>
      <c r="CC155" s="15"/>
      <c r="CD155" s="15"/>
      <c r="CE155" s="15"/>
      <c r="CF155" s="15"/>
      <c r="CG155" s="15"/>
      <c r="CH155" s="15"/>
      <c r="CI155" s="15"/>
      <c r="CJ155" s="15"/>
      <c r="CK155" s="15"/>
      <c r="CL155" s="15"/>
      <c r="CM155" s="15"/>
      <c r="CN155" s="15"/>
      <c r="CO155" s="15"/>
      <c r="CP155" s="15"/>
      <c r="CQ155" s="15"/>
      <c r="CR155" s="15"/>
      <c r="CS155" s="15"/>
      <c r="CT155" s="15"/>
      <c r="CU155" s="15"/>
      <c r="CV155" s="15"/>
      <c r="CW155" s="15"/>
      <c r="CX155" s="15"/>
      <c r="CY155" s="15"/>
      <c r="CZ155" s="15"/>
      <c r="DA155" s="15"/>
      <c r="DB155" s="15"/>
      <c r="DC155" s="15"/>
      <c r="DD155" s="15"/>
      <c r="DE155" s="15"/>
      <c r="DF155" s="15"/>
      <c r="DG155" s="15"/>
      <c r="DH155" s="15"/>
      <c r="DI155" s="15"/>
      <c r="DJ155" s="15"/>
      <c r="DK155" s="15"/>
      <c r="DL155" s="15"/>
      <c r="DM155" s="15"/>
      <c r="DN155" s="15"/>
      <c r="DO155" s="15"/>
      <c r="DP155" s="15"/>
      <c r="DQ155" s="15"/>
      <c r="DR155" s="15"/>
      <c r="DS155" s="15"/>
      <c r="DT155" s="15"/>
      <c r="DU155" s="15"/>
      <c r="DV155" s="15"/>
      <c r="DW155" s="15"/>
      <c r="DX155" s="15"/>
      <c r="DY155" s="15"/>
      <c r="DZ155" s="15"/>
      <c r="EA155" s="15"/>
      <c r="EB155" s="15"/>
      <c r="EC155" s="15"/>
      <c r="ED155" s="15"/>
      <c r="EE155" s="15"/>
      <c r="EF155" s="15"/>
      <c r="EG155" s="15"/>
      <c r="EH155" s="15"/>
      <c r="EI155" s="15"/>
      <c r="EJ155" s="15"/>
      <c r="EK155" s="15"/>
      <c r="EL155" s="15"/>
      <c r="EM155" s="15"/>
      <c r="EN155" s="15"/>
      <c r="EO155" s="15"/>
      <c r="EP155" s="15"/>
      <c r="EQ155" s="15"/>
      <c r="ER155" s="15"/>
      <c r="ES155" s="15"/>
      <c r="ET155" s="15"/>
      <c r="EU155" s="15"/>
      <c r="EV155" s="15"/>
      <c r="EW155" s="15"/>
      <c r="EX155" s="15"/>
      <c r="EY155" s="15"/>
      <c r="EZ155" s="15"/>
      <c r="FA155" s="15"/>
      <c r="FB155" s="15"/>
      <c r="FC155" s="15"/>
      <c r="FD155" s="15"/>
      <c r="FE155" s="15"/>
      <c r="FF155" s="15"/>
      <c r="FG155" s="15"/>
      <c r="FH155" s="15"/>
      <c r="FI155" s="15"/>
      <c r="FJ155" s="15"/>
      <c r="FK155" s="15"/>
      <c r="FL155" s="15"/>
      <c r="FM155" s="15"/>
      <c r="FN155" s="15"/>
      <c r="FO155" s="15"/>
      <c r="FP155" s="15"/>
      <c r="FQ155" s="15"/>
      <c r="FR155" s="15"/>
      <c r="FS155" s="15"/>
      <c r="FT155" s="15"/>
      <c r="FU155" s="15"/>
      <c r="FV155" s="15"/>
      <c r="FW155" s="15"/>
      <c r="FX155" s="15"/>
      <c r="FY155" s="15"/>
      <c r="FZ155" s="15"/>
      <c r="GA155" s="15"/>
      <c r="GB155" s="15"/>
      <c r="GC155" s="15"/>
      <c r="GD155" s="15"/>
      <c r="GE155" s="15"/>
      <c r="GF155" s="15"/>
      <c r="GG155" s="15"/>
      <c r="GH155" s="15"/>
      <c r="GI155" s="15"/>
      <c r="GJ155" s="15"/>
      <c r="GK155" s="15"/>
      <c r="GL155" s="15"/>
      <c r="GM155" s="15"/>
      <c r="GN155" s="15"/>
      <c r="GO155" s="15"/>
      <c r="GP155" s="15"/>
      <c r="GQ155" s="15"/>
      <c r="GR155" s="15"/>
      <c r="GS155" s="15"/>
      <c r="GT155" s="15"/>
      <c r="GU155" s="15"/>
      <c r="GV155" s="15"/>
      <c r="GW155" s="15"/>
      <c r="GX155" s="15"/>
      <c r="GY155" s="15"/>
      <c r="GZ155" s="15"/>
      <c r="HA155" s="15"/>
      <c r="HB155" s="15"/>
      <c r="HC155" s="15"/>
      <c r="HD155" s="15"/>
      <c r="HE155" s="15"/>
      <c r="HF155" s="15"/>
      <c r="HG155" s="15"/>
      <c r="HH155" s="15"/>
      <c r="HI155" s="15"/>
      <c r="HJ155" s="15"/>
      <c r="HK155" s="15"/>
      <c r="HL155" s="15"/>
      <c r="HM155" s="15"/>
      <c r="HN155" s="15"/>
      <c r="HO155" s="15"/>
      <c r="HP155" s="15"/>
      <c r="HQ155" s="15"/>
      <c r="HR155" s="15"/>
      <c r="HS155" s="15"/>
      <c r="HT155" s="15"/>
      <c r="HU155" s="15"/>
      <c r="HV155" s="15"/>
    </row>
    <row r="156" spans="1:230" customFormat="1">
      <c r="A156" s="42"/>
      <c r="B156" s="47"/>
      <c r="C156" s="47"/>
      <c r="D156" s="47"/>
      <c r="E156" s="47"/>
      <c r="F156" s="47"/>
      <c r="G156" s="47"/>
      <c r="H156" s="47"/>
      <c r="I156" s="47"/>
      <c r="J156" s="47"/>
      <c r="K156" s="47"/>
      <c r="L156" s="47"/>
      <c r="M156" s="47"/>
      <c r="N156" s="47"/>
      <c r="O156" s="47"/>
      <c r="P156" s="47"/>
      <c r="Q156" s="47"/>
      <c r="R156" s="47"/>
      <c r="S156" s="47"/>
      <c r="T156" s="47"/>
      <c r="U156" s="47"/>
      <c r="V156" s="47"/>
      <c r="W156" s="47"/>
      <c r="X156" s="47"/>
      <c r="Y156" s="47"/>
      <c r="Z156" s="47"/>
      <c r="AA156" s="47"/>
      <c r="AB156" s="42"/>
      <c r="AC156" s="15"/>
      <c r="AD156" s="15"/>
      <c r="AE156" s="15"/>
      <c r="AF156" s="15"/>
      <c r="AG156" s="15"/>
      <c r="AH156" s="15"/>
      <c r="AI156" s="15"/>
      <c r="AJ156" s="15"/>
      <c r="AK156" s="15"/>
      <c r="AL156" s="15"/>
      <c r="AM156" s="15"/>
      <c r="AN156" s="15"/>
      <c r="AO156" s="15"/>
      <c r="AP156" s="15"/>
      <c r="AQ156" s="15"/>
      <c r="AR156" s="15"/>
      <c r="AS156" s="15"/>
      <c r="AT156" s="15"/>
      <c r="AU156" s="15"/>
      <c r="AV156" s="15"/>
      <c r="AW156" s="15"/>
      <c r="AX156" s="15"/>
      <c r="AY156" s="15"/>
      <c r="AZ156" s="15"/>
      <c r="BA156" s="15"/>
      <c r="BB156" s="15"/>
      <c r="BC156" s="15"/>
      <c r="BD156" s="15"/>
      <c r="BE156" s="15"/>
      <c r="BF156" s="15"/>
      <c r="BG156" s="15"/>
      <c r="BH156" s="15"/>
      <c r="BI156" s="15"/>
      <c r="BJ156" s="15"/>
      <c r="BK156" s="15"/>
      <c r="BL156" s="15"/>
      <c r="BM156" s="15"/>
      <c r="BN156" s="15"/>
      <c r="BO156" s="15"/>
      <c r="BP156" s="15"/>
      <c r="BQ156" s="15"/>
      <c r="BR156" s="15"/>
      <c r="BS156" s="15"/>
      <c r="BT156" s="15"/>
      <c r="BU156" s="15"/>
      <c r="BV156" s="15"/>
      <c r="BW156" s="15"/>
      <c r="BX156" s="15"/>
      <c r="BY156" s="15"/>
      <c r="BZ156" s="15"/>
      <c r="CA156" s="15"/>
      <c r="CB156" s="15"/>
      <c r="CC156" s="15"/>
      <c r="CD156" s="15"/>
      <c r="CE156" s="15"/>
      <c r="CF156" s="15"/>
      <c r="CG156" s="15"/>
      <c r="CH156" s="15"/>
      <c r="CI156" s="15"/>
      <c r="CJ156" s="15"/>
      <c r="CK156" s="15"/>
      <c r="CL156" s="15"/>
      <c r="CM156" s="15"/>
      <c r="CN156" s="15"/>
      <c r="CO156" s="15"/>
      <c r="CP156" s="15"/>
      <c r="CQ156" s="15"/>
      <c r="CR156" s="15"/>
      <c r="CS156" s="15"/>
      <c r="CT156" s="15"/>
      <c r="CU156" s="15"/>
      <c r="CV156" s="15"/>
      <c r="CW156" s="15"/>
      <c r="CX156" s="15"/>
      <c r="CY156" s="15"/>
      <c r="CZ156" s="15"/>
      <c r="DA156" s="15"/>
      <c r="DB156" s="15"/>
      <c r="DC156" s="15"/>
      <c r="DD156" s="15"/>
      <c r="DE156" s="15"/>
      <c r="DF156" s="15"/>
      <c r="DG156" s="15"/>
      <c r="DH156" s="15"/>
      <c r="DI156" s="15"/>
      <c r="DJ156" s="15"/>
      <c r="DK156" s="15"/>
      <c r="DL156" s="15"/>
      <c r="DM156" s="15"/>
      <c r="DN156" s="15"/>
      <c r="DO156" s="15"/>
      <c r="DP156" s="15"/>
      <c r="DQ156" s="15"/>
      <c r="DR156" s="15"/>
      <c r="DS156" s="15"/>
      <c r="DT156" s="15"/>
      <c r="DU156" s="15"/>
      <c r="DV156" s="15"/>
      <c r="DW156" s="15"/>
      <c r="DX156" s="15"/>
      <c r="DY156" s="15"/>
      <c r="DZ156" s="15"/>
      <c r="EA156" s="15"/>
      <c r="EB156" s="15"/>
      <c r="EC156" s="15"/>
      <c r="ED156" s="15"/>
      <c r="EE156" s="15"/>
      <c r="EF156" s="15"/>
      <c r="EG156" s="15"/>
      <c r="EH156" s="15"/>
      <c r="EI156" s="15"/>
      <c r="EJ156" s="15"/>
      <c r="EK156" s="15"/>
      <c r="EL156" s="15"/>
      <c r="EM156" s="15"/>
      <c r="EN156" s="15"/>
      <c r="EO156" s="15"/>
      <c r="EP156" s="15"/>
      <c r="EQ156" s="15"/>
      <c r="ER156" s="15"/>
      <c r="ES156" s="15"/>
      <c r="ET156" s="15"/>
      <c r="EU156" s="15"/>
      <c r="EV156" s="15"/>
      <c r="EW156" s="15"/>
      <c r="EX156" s="15"/>
      <c r="EY156" s="15"/>
      <c r="EZ156" s="15"/>
      <c r="FA156" s="15"/>
      <c r="FB156" s="15"/>
      <c r="FC156" s="15"/>
      <c r="FD156" s="15"/>
      <c r="FE156" s="15"/>
      <c r="FF156" s="15"/>
      <c r="FG156" s="15"/>
      <c r="FH156" s="15"/>
      <c r="FI156" s="15"/>
      <c r="FJ156" s="15"/>
      <c r="FK156" s="15"/>
      <c r="FL156" s="15"/>
      <c r="FM156" s="15"/>
      <c r="FN156" s="15"/>
      <c r="FO156" s="15"/>
      <c r="FP156" s="15"/>
      <c r="FQ156" s="15"/>
      <c r="FR156" s="15"/>
      <c r="FS156" s="15"/>
      <c r="FT156" s="15"/>
      <c r="FU156" s="15"/>
      <c r="FV156" s="15"/>
      <c r="FW156" s="15"/>
      <c r="FX156" s="15"/>
      <c r="FY156" s="15"/>
      <c r="FZ156" s="15"/>
      <c r="GA156" s="15"/>
      <c r="GB156" s="15"/>
      <c r="GC156" s="15"/>
      <c r="GD156" s="15"/>
      <c r="GE156" s="15"/>
      <c r="GF156" s="15"/>
      <c r="GG156" s="15"/>
      <c r="GH156" s="15"/>
      <c r="GI156" s="15"/>
      <c r="GJ156" s="15"/>
      <c r="GK156" s="15"/>
      <c r="GL156" s="15"/>
      <c r="GM156" s="15"/>
      <c r="GN156" s="15"/>
      <c r="GO156" s="15"/>
      <c r="GP156" s="15"/>
      <c r="GQ156" s="15"/>
      <c r="GR156" s="15"/>
      <c r="GS156" s="15"/>
      <c r="GT156" s="15"/>
      <c r="GU156" s="15"/>
      <c r="GV156" s="15"/>
      <c r="GW156" s="15"/>
      <c r="GX156" s="15"/>
      <c r="GY156" s="15"/>
      <c r="GZ156" s="15"/>
      <c r="HA156" s="15"/>
      <c r="HB156" s="15"/>
      <c r="HC156" s="15"/>
      <c r="HD156" s="15"/>
      <c r="HE156" s="15"/>
      <c r="HF156" s="15"/>
      <c r="HG156" s="15"/>
      <c r="HH156" s="15"/>
      <c r="HI156" s="15"/>
      <c r="HJ156" s="15"/>
      <c r="HK156" s="15"/>
      <c r="HL156" s="15"/>
      <c r="HM156" s="15"/>
      <c r="HN156" s="15"/>
      <c r="HO156" s="15"/>
      <c r="HP156" s="15"/>
      <c r="HQ156" s="15"/>
      <c r="HR156" s="15"/>
      <c r="HS156" s="15"/>
      <c r="HT156" s="15"/>
      <c r="HU156" s="15"/>
      <c r="HV156" s="15"/>
    </row>
    <row r="157" spans="1:230" s="23" customFormat="1" ht="15" customHeight="1">
      <c r="A157" s="42"/>
      <c r="B157" s="17"/>
      <c r="C157" s="22"/>
      <c r="D157" s="22"/>
      <c r="E157" s="17"/>
      <c r="F157" s="17"/>
      <c r="G157" s="17"/>
      <c r="H157" s="17"/>
      <c r="I157" s="17"/>
      <c r="J157" s="17"/>
      <c r="K157" s="80"/>
      <c r="L157" s="80"/>
      <c r="M157" s="22"/>
      <c r="N157" s="22"/>
      <c r="O157" s="22"/>
      <c r="P157" s="22"/>
      <c r="Q157" s="22"/>
      <c r="R157" s="22"/>
      <c r="S157" s="22"/>
      <c r="T157" s="22"/>
      <c r="U157" s="22"/>
      <c r="V157" s="22"/>
      <c r="W157" s="22"/>
      <c r="X157" s="22"/>
      <c r="Y157" s="22"/>
      <c r="Z157" s="22"/>
      <c r="AA157" s="22"/>
      <c r="AB157" s="42"/>
      <c r="AC157" s="17"/>
      <c r="AD157" s="17"/>
      <c r="AE157" s="17"/>
      <c r="AF157" s="17"/>
      <c r="AG157" s="17"/>
      <c r="AH157" s="17"/>
      <c r="AI157" s="17"/>
      <c r="AJ157" s="17"/>
      <c r="AK157" s="17"/>
      <c r="AL157" s="17"/>
      <c r="AM157" s="17"/>
      <c r="AN157" s="17"/>
      <c r="AO157" s="17"/>
      <c r="AP157" s="17"/>
      <c r="AQ157" s="17"/>
      <c r="AR157" s="17"/>
      <c r="AS157" s="17"/>
      <c r="AT157" s="17"/>
      <c r="AU157" s="17"/>
      <c r="AV157" s="17"/>
      <c r="AW157" s="17"/>
      <c r="AX157" s="17"/>
      <c r="AY157" s="17"/>
      <c r="AZ157" s="17"/>
      <c r="BA157" s="17"/>
      <c r="BB157" s="17"/>
      <c r="BC157" s="17"/>
      <c r="BD157" s="17"/>
      <c r="BE157" s="17"/>
      <c r="BF157" s="17"/>
      <c r="BG157" s="17"/>
      <c r="BH157" s="17"/>
      <c r="BI157" s="17"/>
      <c r="BJ157" s="17"/>
      <c r="BK157" s="17"/>
      <c r="BL157" s="17"/>
      <c r="BM157" s="17"/>
      <c r="BN157" s="17"/>
      <c r="BO157" s="17"/>
      <c r="BP157" s="17"/>
      <c r="BQ157" s="17"/>
      <c r="BR157" s="17"/>
      <c r="BS157" s="17"/>
      <c r="BT157" s="17"/>
      <c r="BU157" s="17"/>
      <c r="BV157" s="17"/>
      <c r="BW157" s="17"/>
      <c r="BX157" s="17"/>
      <c r="BY157" s="17"/>
      <c r="BZ157" s="17"/>
      <c r="CA157" s="17"/>
      <c r="CB157" s="17"/>
      <c r="CC157" s="17"/>
      <c r="CD157" s="17"/>
      <c r="CE157" s="17"/>
      <c r="CF157" s="17"/>
      <c r="CG157" s="17"/>
      <c r="CH157" s="17"/>
      <c r="CI157" s="17"/>
      <c r="CJ157" s="17"/>
      <c r="CK157" s="17"/>
      <c r="CL157" s="17"/>
      <c r="CM157" s="17"/>
      <c r="CN157" s="17"/>
      <c r="CO157" s="17"/>
      <c r="CP157" s="17"/>
      <c r="CQ157" s="17"/>
      <c r="CR157" s="17"/>
      <c r="CS157" s="17"/>
      <c r="CT157" s="17"/>
      <c r="CU157" s="17"/>
      <c r="CV157" s="17"/>
      <c r="CW157" s="17"/>
      <c r="CX157" s="17"/>
      <c r="CY157" s="17"/>
      <c r="CZ157" s="17"/>
      <c r="DA157" s="17"/>
      <c r="DB157" s="17"/>
      <c r="DC157" s="17"/>
      <c r="DD157" s="17"/>
      <c r="DE157" s="17"/>
      <c r="DF157" s="17"/>
      <c r="DG157" s="17"/>
      <c r="DH157" s="17"/>
      <c r="DI157" s="17"/>
      <c r="DJ157" s="17"/>
      <c r="DK157" s="17"/>
      <c r="DL157" s="17"/>
      <c r="DM157" s="17"/>
      <c r="DN157" s="17"/>
      <c r="DO157" s="17"/>
      <c r="DP157" s="17"/>
      <c r="DQ157" s="17"/>
      <c r="DR157" s="17"/>
      <c r="DS157" s="17"/>
      <c r="DT157" s="17"/>
      <c r="DU157" s="17"/>
      <c r="DV157" s="17"/>
      <c r="DW157" s="17"/>
      <c r="DX157" s="17"/>
      <c r="DY157" s="17"/>
      <c r="DZ157" s="17"/>
      <c r="EA157" s="17"/>
      <c r="EB157" s="17"/>
      <c r="EC157" s="17"/>
      <c r="ED157" s="17"/>
      <c r="EE157" s="17"/>
      <c r="EF157" s="17"/>
      <c r="EG157" s="17"/>
      <c r="EH157" s="17"/>
      <c r="EI157" s="17"/>
      <c r="EJ157" s="17"/>
      <c r="EK157" s="17"/>
      <c r="EL157" s="17"/>
      <c r="EM157" s="17"/>
      <c r="EN157" s="17"/>
      <c r="EO157" s="17"/>
      <c r="EP157" s="17"/>
      <c r="EQ157" s="17"/>
      <c r="ER157" s="17"/>
      <c r="ES157" s="17"/>
      <c r="ET157" s="17"/>
      <c r="EU157" s="17"/>
      <c r="EV157" s="17"/>
      <c r="EW157" s="17"/>
      <c r="EX157" s="17"/>
      <c r="EY157" s="17"/>
      <c r="EZ157" s="17"/>
      <c r="FA157" s="17"/>
      <c r="FB157" s="17"/>
      <c r="FC157" s="17"/>
      <c r="FD157" s="17"/>
      <c r="FE157" s="17"/>
      <c r="FF157" s="17"/>
      <c r="FG157" s="17"/>
      <c r="FH157" s="17"/>
      <c r="FI157" s="17"/>
      <c r="FJ157" s="17"/>
      <c r="FK157" s="17"/>
      <c r="FL157" s="17"/>
      <c r="FM157" s="17"/>
      <c r="FN157" s="17"/>
      <c r="FO157" s="17"/>
      <c r="FP157" s="17"/>
      <c r="FQ157" s="17"/>
      <c r="FR157" s="17"/>
      <c r="FS157" s="17"/>
      <c r="FT157" s="17"/>
      <c r="FU157" s="17"/>
      <c r="FV157" s="17"/>
      <c r="FW157" s="17"/>
      <c r="FX157" s="17"/>
      <c r="FY157" s="17"/>
      <c r="FZ157" s="17"/>
      <c r="GA157" s="17"/>
      <c r="GB157" s="17"/>
      <c r="GC157" s="17"/>
      <c r="GD157" s="17"/>
      <c r="GE157" s="17"/>
      <c r="GF157" s="17"/>
      <c r="GG157" s="17"/>
      <c r="GH157" s="17"/>
      <c r="GI157" s="17"/>
      <c r="GJ157" s="17"/>
      <c r="GK157" s="17"/>
      <c r="GL157" s="17"/>
      <c r="GM157" s="17"/>
      <c r="GN157" s="17"/>
      <c r="GO157" s="17"/>
      <c r="GP157" s="17"/>
      <c r="GQ157" s="17"/>
      <c r="GR157" s="17"/>
      <c r="GS157" s="17"/>
      <c r="GT157" s="17"/>
      <c r="GU157" s="17"/>
      <c r="GV157" s="17"/>
      <c r="GW157" s="17"/>
      <c r="GX157" s="17"/>
      <c r="GY157" s="17"/>
      <c r="GZ157" s="17"/>
      <c r="HA157" s="17"/>
      <c r="HB157" s="17"/>
      <c r="HC157" s="17"/>
      <c r="HD157" s="17"/>
      <c r="HE157" s="17"/>
      <c r="HF157" s="17"/>
      <c r="HG157" s="17"/>
      <c r="HH157" s="17"/>
      <c r="HI157" s="17"/>
      <c r="HJ157" s="17"/>
      <c r="HK157" s="17"/>
      <c r="HL157" s="17"/>
      <c r="HM157" s="17"/>
      <c r="HN157" s="17"/>
      <c r="HO157" s="17"/>
      <c r="HP157" s="17"/>
      <c r="HQ157" s="17"/>
      <c r="HR157" s="17"/>
      <c r="HS157" s="17"/>
      <c r="HT157" s="17"/>
      <c r="HU157" s="17"/>
      <c r="HV157" s="17"/>
    </row>
    <row r="158" spans="1:230" s="23" customFormat="1" ht="15" customHeight="1">
      <c r="A158" s="42"/>
      <c r="B158" s="17"/>
      <c r="C158" s="15"/>
      <c r="D158" s="15"/>
      <c r="E158" s="48"/>
      <c r="F158" s="48"/>
      <c r="G158" s="48"/>
      <c r="H158" s="48"/>
      <c r="I158" s="45"/>
      <c r="J158" s="17"/>
      <c r="K158" s="17"/>
      <c r="L158" s="17"/>
      <c r="M158" s="17"/>
      <c r="N158" s="17"/>
      <c r="O158" s="17"/>
      <c r="P158" s="17"/>
      <c r="Q158" s="17"/>
      <c r="R158" s="17"/>
      <c r="S158" s="17"/>
      <c r="T158" s="17"/>
      <c r="U158" s="17"/>
      <c r="V158" s="17"/>
      <c r="W158" s="22"/>
      <c r="X158" s="22"/>
      <c r="Y158" s="22"/>
      <c r="Z158" s="22"/>
      <c r="AA158" s="22"/>
      <c r="AB158" s="42"/>
      <c r="AC158" s="17"/>
      <c r="AD158" s="17"/>
      <c r="AE158" s="17"/>
      <c r="AF158" s="17"/>
      <c r="AG158" s="17"/>
      <c r="AH158" s="17"/>
      <c r="AI158" s="17"/>
      <c r="AJ158" s="17"/>
      <c r="AK158" s="17"/>
      <c r="AL158" s="17"/>
      <c r="AM158" s="17"/>
      <c r="AN158" s="17"/>
      <c r="AO158" s="17"/>
      <c r="AP158" s="17"/>
      <c r="AQ158" s="17"/>
      <c r="AR158" s="17"/>
      <c r="AS158" s="17"/>
      <c r="AT158" s="17"/>
      <c r="AU158" s="17"/>
      <c r="AV158" s="17"/>
      <c r="AW158" s="17"/>
      <c r="AX158" s="17"/>
      <c r="AY158" s="17"/>
      <c r="AZ158" s="17"/>
      <c r="BA158" s="17"/>
      <c r="BB158" s="17"/>
      <c r="BC158" s="17"/>
      <c r="BD158" s="17"/>
      <c r="BE158" s="17"/>
      <c r="BF158" s="17"/>
      <c r="BG158" s="17"/>
      <c r="BH158" s="17"/>
      <c r="BI158" s="17"/>
      <c r="BJ158" s="17"/>
      <c r="BK158" s="17"/>
      <c r="BL158" s="17"/>
      <c r="BM158" s="17"/>
      <c r="BN158" s="17"/>
      <c r="BO158" s="17"/>
      <c r="BP158" s="17"/>
      <c r="BQ158" s="17"/>
      <c r="BR158" s="17"/>
      <c r="BS158" s="17"/>
      <c r="BT158" s="17"/>
      <c r="BU158" s="17"/>
      <c r="BV158" s="17"/>
      <c r="BW158" s="17"/>
      <c r="BX158" s="17"/>
      <c r="BY158" s="17"/>
      <c r="BZ158" s="17"/>
      <c r="CA158" s="17"/>
      <c r="CB158" s="17"/>
      <c r="CC158" s="17"/>
      <c r="CD158" s="17"/>
      <c r="CE158" s="17"/>
      <c r="CF158" s="17"/>
      <c r="CG158" s="17"/>
      <c r="CH158" s="17"/>
      <c r="CI158" s="17"/>
      <c r="CJ158" s="17"/>
      <c r="CK158" s="17"/>
      <c r="CL158" s="17"/>
      <c r="CM158" s="17"/>
      <c r="CN158" s="17"/>
      <c r="CO158" s="17"/>
      <c r="CP158" s="17"/>
      <c r="CQ158" s="17"/>
      <c r="CR158" s="17"/>
      <c r="CS158" s="17"/>
      <c r="CT158" s="17"/>
      <c r="CU158" s="17"/>
      <c r="CV158" s="17"/>
      <c r="CW158" s="17"/>
      <c r="CX158" s="17"/>
      <c r="CY158" s="17"/>
      <c r="CZ158" s="17"/>
      <c r="DA158" s="17"/>
      <c r="DB158" s="17"/>
      <c r="DC158" s="17"/>
      <c r="DD158" s="17"/>
      <c r="DE158" s="17"/>
      <c r="DF158" s="17"/>
      <c r="DG158" s="17"/>
      <c r="DH158" s="17"/>
      <c r="DI158" s="17"/>
      <c r="DJ158" s="17"/>
      <c r="DK158" s="17"/>
      <c r="DL158" s="17"/>
      <c r="DM158" s="17"/>
      <c r="DN158" s="17"/>
      <c r="DO158" s="17"/>
      <c r="DP158" s="17"/>
      <c r="DQ158" s="17"/>
      <c r="DR158" s="17"/>
      <c r="DS158" s="17"/>
      <c r="DT158" s="17"/>
      <c r="DU158" s="17"/>
      <c r="DV158" s="17"/>
      <c r="DW158" s="17"/>
      <c r="DX158" s="17"/>
      <c r="DY158" s="17"/>
      <c r="DZ158" s="17"/>
      <c r="EA158" s="17"/>
      <c r="EB158" s="17"/>
      <c r="EC158" s="17"/>
      <c r="ED158" s="17"/>
      <c r="EE158" s="17"/>
      <c r="EF158" s="17"/>
      <c r="EG158" s="17"/>
      <c r="EH158" s="17"/>
      <c r="EI158" s="17"/>
      <c r="EJ158" s="17"/>
      <c r="EK158" s="17"/>
      <c r="EL158" s="17"/>
      <c r="EM158" s="17"/>
      <c r="EN158" s="17"/>
      <c r="EO158" s="17"/>
      <c r="EP158" s="17"/>
      <c r="EQ158" s="17"/>
      <c r="ER158" s="17"/>
      <c r="ES158" s="17"/>
      <c r="ET158" s="17"/>
      <c r="EU158" s="17"/>
      <c r="EV158" s="17"/>
      <c r="EW158" s="17"/>
      <c r="EX158" s="17"/>
      <c r="EY158" s="17"/>
      <c r="EZ158" s="17"/>
      <c r="FA158" s="17"/>
      <c r="FB158" s="17"/>
      <c r="FC158" s="17"/>
      <c r="FD158" s="17"/>
      <c r="FE158" s="17"/>
      <c r="FF158" s="17"/>
      <c r="FG158" s="17"/>
      <c r="FH158" s="17"/>
      <c r="FI158" s="17"/>
      <c r="FJ158" s="17"/>
      <c r="FK158" s="17"/>
      <c r="FL158" s="17"/>
      <c r="FM158" s="17"/>
      <c r="FN158" s="17"/>
      <c r="FO158" s="17"/>
      <c r="FP158" s="17"/>
      <c r="FQ158" s="17"/>
      <c r="FR158" s="17"/>
      <c r="FS158" s="17"/>
      <c r="FT158" s="17"/>
      <c r="FU158" s="17"/>
      <c r="FV158" s="17"/>
      <c r="FW158" s="17"/>
      <c r="FX158" s="17"/>
      <c r="FY158" s="17"/>
      <c r="FZ158" s="17"/>
      <c r="GA158" s="17"/>
      <c r="GB158" s="17"/>
      <c r="GC158" s="17"/>
      <c r="GD158" s="17"/>
      <c r="GE158" s="17"/>
      <c r="GF158" s="17"/>
      <c r="GG158" s="17"/>
      <c r="GH158" s="17"/>
      <c r="GI158" s="17"/>
      <c r="GJ158" s="17"/>
      <c r="GK158" s="17"/>
      <c r="GL158" s="17"/>
      <c r="GM158" s="17"/>
      <c r="GN158" s="17"/>
      <c r="GO158" s="17"/>
      <c r="GP158" s="17"/>
      <c r="GQ158" s="17"/>
      <c r="GR158" s="17"/>
      <c r="GS158" s="17"/>
      <c r="GT158" s="17"/>
      <c r="GU158" s="17"/>
      <c r="GV158" s="17"/>
      <c r="GW158" s="17"/>
      <c r="GX158" s="17"/>
      <c r="GY158" s="17"/>
      <c r="GZ158" s="17"/>
      <c r="HA158" s="17"/>
      <c r="HB158" s="17"/>
      <c r="HC158" s="17"/>
      <c r="HD158" s="17"/>
      <c r="HE158" s="17"/>
      <c r="HF158" s="17"/>
      <c r="HG158" s="17"/>
      <c r="HH158" s="17"/>
      <c r="HI158" s="17"/>
      <c r="HJ158" s="17"/>
      <c r="HK158" s="17"/>
      <c r="HL158" s="17"/>
      <c r="HM158" s="17"/>
      <c r="HN158" s="17"/>
      <c r="HO158" s="17"/>
      <c r="HP158" s="17"/>
      <c r="HQ158" s="17"/>
      <c r="HR158" s="17"/>
      <c r="HS158" s="17"/>
      <c r="HT158" s="17"/>
      <c r="HU158" s="17"/>
      <c r="HV158" s="17"/>
    </row>
    <row r="159" spans="1:230" s="23" customFormat="1" ht="15" customHeight="1">
      <c r="A159" s="42"/>
      <c r="B159" s="17"/>
      <c r="C159" s="80" t="s">
        <v>540</v>
      </c>
      <c r="D159" s="80"/>
      <c r="E159" s="80"/>
      <c r="F159" s="48"/>
      <c r="G159" s="17"/>
      <c r="H159" s="17"/>
      <c r="I159" s="17"/>
      <c r="J159" s="280" t="s">
        <v>459</v>
      </c>
      <c r="K159" s="280"/>
      <c r="L159" s="17"/>
      <c r="M159" s="96">
        <f>IF(J159="Tak",INT(S24*37)*(-1),0)</f>
        <v>0</v>
      </c>
      <c r="N159" s="96" t="str">
        <f>Obliczenia4!C95&amp;" [W]"</f>
        <v xml:space="preserve"> [W]</v>
      </c>
      <c r="O159" s="17"/>
      <c r="P159" s="17"/>
      <c r="Q159" s="17"/>
      <c r="R159" s="17"/>
      <c r="S159" s="17"/>
      <c r="T159" s="17"/>
      <c r="U159" s="17"/>
      <c r="V159" s="17"/>
      <c r="W159" s="22"/>
      <c r="X159" s="22"/>
      <c r="Y159" s="22"/>
      <c r="Z159" s="22"/>
      <c r="AA159" s="22"/>
      <c r="AB159" s="42"/>
      <c r="AC159" s="17"/>
      <c r="AD159" s="17"/>
      <c r="AE159" s="17"/>
      <c r="AF159" s="17"/>
      <c r="AG159" s="17"/>
      <c r="AH159" s="17"/>
      <c r="AI159" s="17"/>
      <c r="AJ159" s="17"/>
      <c r="AK159" s="17"/>
      <c r="AL159" s="17"/>
      <c r="AM159" s="17"/>
      <c r="AN159" s="17"/>
      <c r="AO159" s="17"/>
      <c r="AP159" s="17"/>
      <c r="AQ159" s="17"/>
      <c r="AR159" s="17"/>
      <c r="AS159" s="17"/>
      <c r="AT159" s="17"/>
      <c r="AU159" s="17"/>
      <c r="AV159" s="17"/>
      <c r="AW159" s="17"/>
      <c r="AX159" s="17"/>
      <c r="AY159" s="17"/>
      <c r="AZ159" s="17"/>
      <c r="BA159" s="17"/>
      <c r="BB159" s="17"/>
      <c r="BC159" s="17"/>
      <c r="BD159" s="17"/>
      <c r="BE159" s="17"/>
      <c r="BF159" s="17"/>
      <c r="BG159" s="17"/>
      <c r="BH159" s="17"/>
      <c r="BI159" s="17"/>
      <c r="BJ159" s="17"/>
      <c r="BK159" s="17"/>
      <c r="BL159" s="17"/>
      <c r="BM159" s="17"/>
      <c r="BN159" s="17"/>
      <c r="BO159" s="17"/>
      <c r="BP159" s="17"/>
      <c r="BQ159" s="17"/>
      <c r="BR159" s="17"/>
      <c r="BS159" s="17"/>
      <c r="BT159" s="17"/>
      <c r="BU159" s="17"/>
      <c r="BV159" s="17"/>
      <c r="BW159" s="17"/>
      <c r="BX159" s="17"/>
      <c r="BY159" s="17"/>
      <c r="BZ159" s="17"/>
      <c r="CA159" s="17"/>
      <c r="CB159" s="17"/>
      <c r="CC159" s="17"/>
      <c r="CD159" s="17"/>
      <c r="CE159" s="17"/>
      <c r="CF159" s="17"/>
      <c r="CG159" s="17"/>
      <c r="CH159" s="17"/>
      <c r="CI159" s="17"/>
      <c r="CJ159" s="17"/>
      <c r="CK159" s="17"/>
      <c r="CL159" s="17"/>
      <c r="CM159" s="17"/>
      <c r="CN159" s="17"/>
      <c r="CO159" s="17"/>
      <c r="CP159" s="17"/>
      <c r="CQ159" s="17"/>
      <c r="CR159" s="17"/>
      <c r="CS159" s="17"/>
      <c r="CT159" s="17"/>
      <c r="CU159" s="17"/>
      <c r="CV159" s="17"/>
      <c r="CW159" s="17"/>
      <c r="CX159" s="17"/>
      <c r="CY159" s="17"/>
      <c r="CZ159" s="17"/>
      <c r="DA159" s="17"/>
      <c r="DB159" s="17"/>
      <c r="DC159" s="17"/>
      <c r="DD159" s="17"/>
      <c r="DE159" s="17"/>
      <c r="DF159" s="17"/>
      <c r="DG159" s="17"/>
      <c r="DH159" s="17"/>
      <c r="DI159" s="17"/>
      <c r="DJ159" s="17"/>
      <c r="DK159" s="17"/>
      <c r="DL159" s="17"/>
      <c r="DM159" s="17"/>
      <c r="DN159" s="17"/>
      <c r="DO159" s="17"/>
      <c r="DP159" s="17"/>
      <c r="DQ159" s="17"/>
      <c r="DR159" s="17"/>
      <c r="DS159" s="17"/>
      <c r="DT159" s="17"/>
      <c r="DU159" s="17"/>
      <c r="DV159" s="17"/>
      <c r="DW159" s="17"/>
      <c r="DX159" s="17"/>
      <c r="DY159" s="17"/>
      <c r="DZ159" s="17"/>
      <c r="EA159" s="17"/>
      <c r="EB159" s="17"/>
      <c r="EC159" s="17"/>
      <c r="ED159" s="17"/>
      <c r="EE159" s="17"/>
      <c r="EF159" s="17"/>
      <c r="EG159" s="17"/>
      <c r="EH159" s="17"/>
      <c r="EI159" s="17"/>
      <c r="EJ159" s="17"/>
      <c r="EK159" s="17"/>
      <c r="EL159" s="17"/>
      <c r="EM159" s="17"/>
      <c r="EN159" s="17"/>
      <c r="EO159" s="17"/>
      <c r="EP159" s="17"/>
      <c r="EQ159" s="17"/>
      <c r="ER159" s="17"/>
      <c r="ES159" s="17"/>
      <c r="ET159" s="17"/>
      <c r="EU159" s="17"/>
      <c r="EV159" s="17"/>
      <c r="EW159" s="17"/>
      <c r="EX159" s="17"/>
      <c r="EY159" s="17"/>
      <c r="EZ159" s="17"/>
      <c r="FA159" s="17"/>
      <c r="FB159" s="17"/>
      <c r="FC159" s="17"/>
      <c r="FD159" s="17"/>
      <c r="FE159" s="17"/>
      <c r="FF159" s="17"/>
      <c r="FG159" s="17"/>
      <c r="FH159" s="17"/>
      <c r="FI159" s="17"/>
      <c r="FJ159" s="17"/>
      <c r="FK159" s="17"/>
      <c r="FL159" s="17"/>
      <c r="FM159" s="17"/>
      <c r="FN159" s="17"/>
      <c r="FO159" s="17"/>
      <c r="FP159" s="17"/>
      <c r="FQ159" s="17"/>
      <c r="FR159" s="17"/>
      <c r="FS159" s="17"/>
      <c r="FT159" s="17"/>
      <c r="FU159" s="17"/>
      <c r="FV159" s="17"/>
      <c r="FW159" s="17"/>
      <c r="FX159" s="17"/>
      <c r="FY159" s="17"/>
      <c r="FZ159" s="17"/>
      <c r="GA159" s="17"/>
      <c r="GB159" s="17"/>
      <c r="GC159" s="17"/>
      <c r="GD159" s="17"/>
      <c r="GE159" s="17"/>
      <c r="GF159" s="17"/>
      <c r="GG159" s="17"/>
      <c r="GH159" s="17"/>
      <c r="GI159" s="17"/>
      <c r="GJ159" s="17"/>
      <c r="GK159" s="17"/>
      <c r="GL159" s="17"/>
      <c r="GM159" s="17"/>
      <c r="GN159" s="17"/>
      <c r="GO159" s="17"/>
      <c r="GP159" s="17"/>
      <c r="GQ159" s="17"/>
      <c r="GR159" s="17"/>
      <c r="GS159" s="17"/>
      <c r="GT159" s="17"/>
      <c r="GU159" s="17"/>
      <c r="GV159" s="17"/>
      <c r="GW159" s="17"/>
      <c r="GX159" s="17"/>
      <c r="GY159" s="17"/>
      <c r="GZ159" s="17"/>
      <c r="HA159" s="17"/>
      <c r="HB159" s="17"/>
      <c r="HC159" s="17"/>
      <c r="HD159" s="17"/>
      <c r="HE159" s="17"/>
      <c r="HF159" s="17"/>
      <c r="HG159" s="17"/>
      <c r="HH159" s="17"/>
      <c r="HI159" s="17"/>
      <c r="HJ159" s="17"/>
      <c r="HK159" s="17"/>
      <c r="HL159" s="17"/>
      <c r="HM159" s="17"/>
      <c r="HN159" s="17"/>
      <c r="HO159" s="17"/>
      <c r="HP159" s="17"/>
      <c r="HQ159" s="17"/>
      <c r="HR159" s="17"/>
      <c r="HS159" s="17"/>
      <c r="HT159" s="17"/>
      <c r="HU159" s="17"/>
      <c r="HV159" s="17"/>
    </row>
    <row r="160" spans="1:230" s="23" customFormat="1" ht="15" customHeight="1">
      <c r="A160" s="42"/>
      <c r="B160" s="17"/>
      <c r="C160" s="52"/>
      <c r="D160" s="52"/>
      <c r="E160" s="52"/>
      <c r="F160" s="52"/>
      <c r="G160" s="52"/>
      <c r="H160" s="52"/>
      <c r="I160" s="97"/>
      <c r="J160" s="103"/>
      <c r="K160" s="103"/>
      <c r="L160" s="103"/>
      <c r="M160" s="103"/>
      <c r="N160" s="103"/>
      <c r="O160" s="17"/>
      <c r="P160" s="17"/>
      <c r="Q160" s="17"/>
      <c r="R160" s="17"/>
      <c r="S160" s="17"/>
      <c r="T160" s="17"/>
      <c r="U160" s="17"/>
      <c r="V160" s="17"/>
      <c r="W160" s="22"/>
      <c r="X160" s="22"/>
      <c r="Y160" s="22"/>
      <c r="Z160" s="22"/>
      <c r="AA160" s="22"/>
      <c r="AB160" s="42"/>
      <c r="AC160" s="17"/>
      <c r="AD160" s="17"/>
      <c r="AE160" s="17"/>
      <c r="AF160" s="17"/>
      <c r="AG160" s="17"/>
      <c r="AH160" s="17"/>
      <c r="AI160" s="17"/>
      <c r="AJ160" s="17"/>
      <c r="AK160" s="17"/>
      <c r="AL160" s="17"/>
      <c r="AM160" s="17"/>
      <c r="AN160" s="17"/>
      <c r="AO160" s="17"/>
      <c r="AP160" s="17"/>
      <c r="AQ160" s="17"/>
      <c r="AR160" s="17"/>
      <c r="AS160" s="17"/>
      <c r="AT160" s="17"/>
      <c r="AU160" s="17"/>
      <c r="AV160" s="17"/>
      <c r="AW160" s="17"/>
      <c r="AX160" s="17"/>
      <c r="AY160" s="17"/>
      <c r="AZ160" s="17"/>
      <c r="BA160" s="17"/>
      <c r="BB160" s="17"/>
      <c r="BC160" s="17"/>
      <c r="BD160" s="17"/>
      <c r="BE160" s="17"/>
      <c r="BF160" s="17"/>
      <c r="BG160" s="17"/>
      <c r="BH160" s="17"/>
      <c r="BI160" s="17"/>
      <c r="BJ160" s="17"/>
      <c r="BK160" s="17"/>
      <c r="BL160" s="17"/>
      <c r="BM160" s="17"/>
      <c r="BN160" s="17"/>
      <c r="BO160" s="17"/>
      <c r="BP160" s="17"/>
      <c r="BQ160" s="17"/>
      <c r="BR160" s="17"/>
      <c r="BS160" s="17"/>
      <c r="BT160" s="17"/>
      <c r="BU160" s="17"/>
      <c r="BV160" s="17"/>
      <c r="BW160" s="17"/>
      <c r="BX160" s="17"/>
      <c r="BY160" s="17"/>
      <c r="BZ160" s="17"/>
      <c r="CA160" s="17"/>
      <c r="CB160" s="17"/>
      <c r="CC160" s="17"/>
      <c r="CD160" s="17"/>
      <c r="CE160" s="17"/>
      <c r="CF160" s="17"/>
      <c r="CG160" s="17"/>
      <c r="CH160" s="17"/>
      <c r="CI160" s="17"/>
      <c r="CJ160" s="17"/>
      <c r="CK160" s="17"/>
      <c r="CL160" s="17"/>
      <c r="CM160" s="17"/>
      <c r="CN160" s="17"/>
      <c r="CO160" s="17"/>
      <c r="CP160" s="17"/>
      <c r="CQ160" s="17"/>
      <c r="CR160" s="17"/>
      <c r="CS160" s="17"/>
      <c r="CT160" s="17"/>
      <c r="CU160" s="17"/>
      <c r="CV160" s="17"/>
      <c r="CW160" s="17"/>
      <c r="CX160" s="17"/>
      <c r="CY160" s="17"/>
      <c r="CZ160" s="17"/>
      <c r="DA160" s="17"/>
      <c r="DB160" s="17"/>
      <c r="DC160" s="17"/>
      <c r="DD160" s="17"/>
      <c r="DE160" s="17"/>
      <c r="DF160" s="17"/>
      <c r="DG160" s="17"/>
      <c r="DH160" s="17"/>
      <c r="DI160" s="17"/>
      <c r="DJ160" s="17"/>
      <c r="DK160" s="17"/>
      <c r="DL160" s="17"/>
      <c r="DM160" s="17"/>
      <c r="DN160" s="17"/>
      <c r="DO160" s="17"/>
      <c r="DP160" s="17"/>
      <c r="DQ160" s="17"/>
      <c r="DR160" s="17"/>
      <c r="DS160" s="17"/>
      <c r="DT160" s="17"/>
      <c r="DU160" s="17"/>
      <c r="DV160" s="17"/>
      <c r="DW160" s="17"/>
      <c r="DX160" s="17"/>
      <c r="DY160" s="17"/>
      <c r="DZ160" s="17"/>
      <c r="EA160" s="17"/>
      <c r="EB160" s="17"/>
      <c r="EC160" s="17"/>
      <c r="ED160" s="17"/>
      <c r="EE160" s="17"/>
      <c r="EF160" s="17"/>
      <c r="EG160" s="17"/>
      <c r="EH160" s="17"/>
      <c r="EI160" s="17"/>
      <c r="EJ160" s="17"/>
      <c r="EK160" s="17"/>
      <c r="EL160" s="17"/>
      <c r="EM160" s="17"/>
      <c r="EN160" s="17"/>
      <c r="EO160" s="17"/>
      <c r="EP160" s="17"/>
      <c r="EQ160" s="17"/>
      <c r="ER160" s="17"/>
      <c r="ES160" s="17"/>
      <c r="ET160" s="17"/>
      <c r="EU160" s="17"/>
      <c r="EV160" s="17"/>
      <c r="EW160" s="17"/>
      <c r="EX160" s="17"/>
      <c r="EY160" s="17"/>
      <c r="EZ160" s="17"/>
      <c r="FA160" s="17"/>
      <c r="FB160" s="17"/>
      <c r="FC160" s="17"/>
      <c r="FD160" s="17"/>
      <c r="FE160" s="17"/>
      <c r="FF160" s="17"/>
      <c r="FG160" s="17"/>
      <c r="FH160" s="17"/>
      <c r="FI160" s="17"/>
      <c r="FJ160" s="17"/>
      <c r="FK160" s="17"/>
      <c r="FL160" s="17"/>
      <c r="FM160" s="17"/>
      <c r="FN160" s="17"/>
      <c r="FO160" s="17"/>
      <c r="FP160" s="17"/>
      <c r="FQ160" s="17"/>
      <c r="FR160" s="17"/>
      <c r="FS160" s="17"/>
      <c r="FT160" s="17"/>
      <c r="FU160" s="17"/>
      <c r="FV160" s="17"/>
      <c r="FW160" s="17"/>
      <c r="FX160" s="17"/>
      <c r="FY160" s="17"/>
      <c r="FZ160" s="17"/>
      <c r="GA160" s="17"/>
      <c r="GB160" s="17"/>
      <c r="GC160" s="17"/>
      <c r="GD160" s="17"/>
      <c r="GE160" s="17"/>
      <c r="GF160" s="17"/>
      <c r="GG160" s="17"/>
      <c r="GH160" s="17"/>
      <c r="GI160" s="17"/>
      <c r="GJ160" s="17"/>
      <c r="GK160" s="17"/>
      <c r="GL160" s="17"/>
      <c r="GM160" s="17"/>
      <c r="GN160" s="17"/>
      <c r="GO160" s="17"/>
      <c r="GP160" s="17"/>
      <c r="GQ160" s="17"/>
      <c r="GR160" s="17"/>
      <c r="GS160" s="17"/>
      <c r="GT160" s="17"/>
      <c r="GU160" s="17"/>
      <c r="GV160" s="17"/>
      <c r="GW160" s="17"/>
      <c r="GX160" s="17"/>
      <c r="GY160" s="17"/>
      <c r="GZ160" s="17"/>
      <c r="HA160" s="17"/>
      <c r="HB160" s="17"/>
      <c r="HC160" s="17"/>
      <c r="HD160" s="17"/>
      <c r="HE160" s="17"/>
      <c r="HF160" s="17"/>
      <c r="HG160" s="17"/>
      <c r="HH160" s="17"/>
      <c r="HI160" s="17"/>
      <c r="HJ160" s="17"/>
      <c r="HK160" s="17"/>
      <c r="HL160" s="17"/>
      <c r="HM160" s="17"/>
      <c r="HN160" s="17"/>
      <c r="HO160" s="17"/>
      <c r="HP160" s="17"/>
      <c r="HQ160" s="17"/>
      <c r="HR160" s="17"/>
      <c r="HS160" s="17"/>
      <c r="HT160" s="17"/>
      <c r="HU160" s="17"/>
      <c r="HV160" s="17"/>
    </row>
    <row r="161" spans="1:230" s="23" customFormat="1" ht="15" customHeight="1">
      <c r="A161" s="42"/>
      <c r="B161" s="17"/>
      <c r="C161" s="17"/>
      <c r="D161" s="15"/>
      <c r="E161" s="15"/>
      <c r="F161" s="48"/>
      <c r="G161" s="48"/>
      <c r="H161" s="48"/>
      <c r="I161" s="48"/>
      <c r="J161" s="22"/>
      <c r="K161" s="22"/>
      <c r="L161" s="22"/>
      <c r="M161" s="22"/>
      <c r="N161" s="22"/>
      <c r="O161" s="22"/>
      <c r="P161" s="22"/>
      <c r="Q161" s="22"/>
      <c r="R161" s="22"/>
      <c r="S161" s="22"/>
      <c r="T161" s="22"/>
      <c r="U161" s="22"/>
      <c r="V161" s="22"/>
      <c r="W161" s="22"/>
      <c r="X161" s="22"/>
      <c r="Y161" s="22"/>
      <c r="Z161" s="22"/>
      <c r="AA161" s="22"/>
      <c r="AB161" s="42"/>
      <c r="AC161" s="17"/>
      <c r="AD161" s="17"/>
      <c r="AE161" s="17"/>
      <c r="AF161" s="17"/>
      <c r="AG161" s="17"/>
      <c r="AH161" s="17"/>
      <c r="AI161" s="17"/>
      <c r="AJ161" s="17"/>
      <c r="AK161" s="17"/>
      <c r="AL161" s="17"/>
      <c r="AM161" s="17"/>
      <c r="AN161" s="17"/>
      <c r="AO161" s="17"/>
      <c r="AP161" s="17"/>
      <c r="AQ161" s="17"/>
      <c r="AR161" s="17"/>
      <c r="AS161" s="17"/>
      <c r="AT161" s="17"/>
      <c r="AU161" s="17"/>
      <c r="AV161" s="17"/>
      <c r="AW161" s="17"/>
      <c r="AX161" s="17"/>
      <c r="AY161" s="17"/>
      <c r="AZ161" s="17"/>
      <c r="BA161" s="17"/>
      <c r="BB161" s="17"/>
      <c r="BC161" s="17"/>
      <c r="BD161" s="17"/>
      <c r="BE161" s="17"/>
      <c r="BF161" s="17"/>
      <c r="BG161" s="17"/>
      <c r="BH161" s="17"/>
      <c r="BI161" s="17"/>
      <c r="BJ161" s="17"/>
      <c r="BK161" s="17"/>
      <c r="BL161" s="17"/>
      <c r="BM161" s="17"/>
      <c r="BN161" s="17"/>
      <c r="BO161" s="17"/>
      <c r="BP161" s="17"/>
      <c r="BQ161" s="17"/>
      <c r="BR161" s="17"/>
      <c r="BS161" s="17"/>
      <c r="BT161" s="17"/>
      <c r="BU161" s="17"/>
      <c r="BV161" s="17"/>
      <c r="BW161" s="17"/>
      <c r="BX161" s="17"/>
      <c r="BY161" s="17"/>
      <c r="BZ161" s="17"/>
      <c r="CA161" s="17"/>
      <c r="CB161" s="17"/>
      <c r="CC161" s="17"/>
      <c r="CD161" s="17"/>
      <c r="CE161" s="17"/>
      <c r="CF161" s="17"/>
      <c r="CG161" s="17"/>
      <c r="CH161" s="17"/>
      <c r="CI161" s="17"/>
      <c r="CJ161" s="17"/>
      <c r="CK161" s="17"/>
      <c r="CL161" s="17"/>
      <c r="CM161" s="17"/>
      <c r="CN161" s="17"/>
      <c r="CO161" s="17"/>
      <c r="CP161" s="17"/>
      <c r="CQ161" s="17"/>
      <c r="CR161" s="17"/>
      <c r="CS161" s="17"/>
      <c r="CT161" s="17"/>
      <c r="CU161" s="17"/>
      <c r="CV161" s="17"/>
      <c r="CW161" s="17"/>
      <c r="CX161" s="17"/>
      <c r="CY161" s="17"/>
      <c r="CZ161" s="17"/>
      <c r="DA161" s="17"/>
      <c r="DB161" s="17"/>
      <c r="DC161" s="17"/>
      <c r="DD161" s="17"/>
      <c r="DE161" s="17"/>
      <c r="DF161" s="17"/>
      <c r="DG161" s="17"/>
      <c r="DH161" s="17"/>
      <c r="DI161" s="17"/>
      <c r="DJ161" s="17"/>
      <c r="DK161" s="17"/>
      <c r="DL161" s="17"/>
      <c r="DM161" s="17"/>
      <c r="DN161" s="17"/>
      <c r="DO161" s="17"/>
      <c r="DP161" s="17"/>
      <c r="DQ161" s="17"/>
      <c r="DR161" s="17"/>
      <c r="DS161" s="17"/>
      <c r="DT161" s="17"/>
      <c r="DU161" s="17"/>
      <c r="DV161" s="17"/>
      <c r="DW161" s="17"/>
      <c r="DX161" s="17"/>
      <c r="DY161" s="17"/>
      <c r="DZ161" s="17"/>
      <c r="EA161" s="17"/>
      <c r="EB161" s="17"/>
      <c r="EC161" s="17"/>
      <c r="ED161" s="17"/>
      <c r="EE161" s="17"/>
      <c r="EF161" s="17"/>
      <c r="EG161" s="17"/>
      <c r="EH161" s="17"/>
      <c r="EI161" s="17"/>
      <c r="EJ161" s="17"/>
      <c r="EK161" s="17"/>
      <c r="EL161" s="17"/>
      <c r="EM161" s="17"/>
      <c r="EN161" s="17"/>
      <c r="EO161" s="17"/>
      <c r="EP161" s="17"/>
      <c r="EQ161" s="17"/>
      <c r="ER161" s="17"/>
      <c r="ES161" s="17"/>
      <c r="ET161" s="17"/>
      <c r="EU161" s="17"/>
      <c r="EV161" s="17"/>
      <c r="EW161" s="17"/>
      <c r="EX161" s="17"/>
      <c r="EY161" s="17"/>
      <c r="EZ161" s="17"/>
      <c r="FA161" s="17"/>
      <c r="FB161" s="17"/>
      <c r="FC161" s="17"/>
      <c r="FD161" s="17"/>
      <c r="FE161" s="17"/>
      <c r="FF161" s="17"/>
      <c r="FG161" s="17"/>
      <c r="FH161" s="17"/>
      <c r="FI161" s="17"/>
      <c r="FJ161" s="17"/>
      <c r="FK161" s="17"/>
      <c r="FL161" s="17"/>
      <c r="FM161" s="17"/>
      <c r="FN161" s="17"/>
      <c r="FO161" s="17"/>
      <c r="FP161" s="17"/>
      <c r="FQ161" s="17"/>
      <c r="FR161" s="17"/>
      <c r="FS161" s="17"/>
      <c r="FT161" s="17"/>
      <c r="FU161" s="17"/>
      <c r="FV161" s="17"/>
      <c r="FW161" s="17"/>
      <c r="FX161" s="17"/>
      <c r="FY161" s="17"/>
      <c r="FZ161" s="17"/>
      <c r="GA161" s="17"/>
      <c r="GB161" s="17"/>
      <c r="GC161" s="17"/>
      <c r="GD161" s="17"/>
      <c r="GE161" s="17"/>
      <c r="GF161" s="17"/>
      <c r="GG161" s="17"/>
      <c r="GH161" s="17"/>
      <c r="GI161" s="17"/>
      <c r="GJ161" s="17"/>
      <c r="GK161" s="17"/>
      <c r="GL161" s="17"/>
      <c r="GM161" s="17"/>
      <c r="GN161" s="17"/>
      <c r="GO161" s="17"/>
      <c r="GP161" s="17"/>
      <c r="GQ161" s="17"/>
      <c r="GR161" s="17"/>
      <c r="GS161" s="17"/>
      <c r="GT161" s="17"/>
      <c r="GU161" s="17"/>
      <c r="GV161" s="17"/>
      <c r="GW161" s="17"/>
      <c r="GX161" s="17"/>
      <c r="GY161" s="17"/>
      <c r="GZ161" s="17"/>
      <c r="HA161" s="17"/>
      <c r="HB161" s="17"/>
      <c r="HC161" s="17"/>
      <c r="HD161" s="17"/>
      <c r="HE161" s="17"/>
      <c r="HF161" s="17"/>
      <c r="HG161" s="17"/>
      <c r="HH161" s="17"/>
      <c r="HI161" s="17"/>
      <c r="HJ161" s="17"/>
      <c r="HK161" s="17"/>
      <c r="HL161" s="17"/>
      <c r="HM161" s="17"/>
      <c r="HN161" s="17"/>
      <c r="HO161" s="17"/>
      <c r="HP161" s="17"/>
      <c r="HQ161" s="17"/>
      <c r="HR161" s="17"/>
      <c r="HS161" s="17"/>
      <c r="HT161" s="17"/>
      <c r="HU161" s="17"/>
      <c r="HV161" s="17"/>
    </row>
    <row r="162" spans="1:230" s="23" customFormat="1" ht="15" customHeight="1">
      <c r="A162" s="42"/>
      <c r="B162" s="17"/>
      <c r="C162" s="80" t="s">
        <v>539</v>
      </c>
      <c r="D162" s="17"/>
      <c r="E162" s="80"/>
      <c r="F162" s="80"/>
      <c r="G162" s="17"/>
      <c r="H162" s="51"/>
      <c r="I162" s="51"/>
      <c r="J162" s="280" t="s">
        <v>459</v>
      </c>
      <c r="K162" s="280"/>
      <c r="L162" s="17"/>
      <c r="M162" s="96">
        <f>IF(J162="Tak",INT(X27/3.6*1.2*1.005*6)*(-1),0)</f>
        <v>0</v>
      </c>
      <c r="N162" s="96" t="str">
        <f>Obliczenia4!C97&amp;" [W]"</f>
        <v xml:space="preserve"> [W]</v>
      </c>
      <c r="O162" s="22"/>
      <c r="P162" s="22"/>
      <c r="Q162" s="22"/>
      <c r="R162" s="22"/>
      <c r="S162" s="22"/>
      <c r="T162" s="22"/>
      <c r="U162" s="22"/>
      <c r="V162" s="22"/>
      <c r="W162" s="22"/>
      <c r="X162" s="22"/>
      <c r="Y162" s="22"/>
      <c r="Z162" s="22"/>
      <c r="AA162" s="22"/>
      <c r="AB162" s="42"/>
      <c r="AC162" s="17"/>
      <c r="AD162" s="17"/>
      <c r="AE162" s="17"/>
      <c r="AF162" s="17"/>
      <c r="AG162" s="17"/>
      <c r="AH162" s="17"/>
      <c r="AI162" s="17"/>
      <c r="AJ162" s="17"/>
      <c r="AK162" s="17"/>
      <c r="AL162" s="17"/>
      <c r="AM162" s="17"/>
      <c r="AN162" s="17"/>
      <c r="AO162" s="17"/>
      <c r="AP162" s="17"/>
      <c r="AQ162" s="17"/>
      <c r="AR162" s="17"/>
      <c r="AS162" s="17"/>
      <c r="AT162" s="17"/>
      <c r="AU162" s="17"/>
      <c r="AV162" s="17"/>
      <c r="AW162" s="17"/>
      <c r="AX162" s="17"/>
      <c r="AY162" s="17"/>
      <c r="AZ162" s="17"/>
      <c r="BA162" s="17"/>
      <c r="BB162" s="17"/>
      <c r="BC162" s="17"/>
      <c r="BD162" s="17"/>
      <c r="BE162" s="17"/>
      <c r="BF162" s="17"/>
      <c r="BG162" s="17"/>
      <c r="BH162" s="17"/>
      <c r="BI162" s="17"/>
      <c r="BJ162" s="17"/>
      <c r="BK162" s="17"/>
      <c r="BL162" s="17"/>
      <c r="BM162" s="17"/>
      <c r="BN162" s="17"/>
      <c r="BO162" s="17"/>
      <c r="BP162" s="17"/>
      <c r="BQ162" s="17"/>
      <c r="BR162" s="17"/>
      <c r="BS162" s="17"/>
      <c r="BT162" s="17"/>
      <c r="BU162" s="17"/>
      <c r="BV162" s="17"/>
      <c r="BW162" s="17"/>
      <c r="BX162" s="17"/>
      <c r="BY162" s="17"/>
      <c r="BZ162" s="17"/>
      <c r="CA162" s="17"/>
      <c r="CB162" s="17"/>
      <c r="CC162" s="17"/>
      <c r="CD162" s="17"/>
      <c r="CE162" s="17"/>
      <c r="CF162" s="17"/>
      <c r="CG162" s="17"/>
      <c r="CH162" s="17"/>
      <c r="CI162" s="17"/>
      <c r="CJ162" s="17"/>
      <c r="CK162" s="17"/>
      <c r="CL162" s="17"/>
      <c r="CM162" s="17"/>
      <c r="CN162" s="17"/>
      <c r="CO162" s="17"/>
      <c r="CP162" s="17"/>
      <c r="CQ162" s="17"/>
      <c r="CR162" s="17"/>
      <c r="CS162" s="17"/>
      <c r="CT162" s="17"/>
      <c r="CU162" s="17"/>
      <c r="CV162" s="17"/>
      <c r="CW162" s="17"/>
      <c r="CX162" s="17"/>
      <c r="CY162" s="17"/>
      <c r="CZ162" s="17"/>
      <c r="DA162" s="17"/>
      <c r="DB162" s="17"/>
      <c r="DC162" s="17"/>
      <c r="DD162" s="17"/>
      <c r="DE162" s="17"/>
      <c r="DF162" s="17"/>
      <c r="DG162" s="17"/>
      <c r="DH162" s="17"/>
      <c r="DI162" s="17"/>
      <c r="DJ162" s="17"/>
      <c r="DK162" s="17"/>
      <c r="DL162" s="17"/>
      <c r="DM162" s="17"/>
      <c r="DN162" s="17"/>
      <c r="DO162" s="17"/>
      <c r="DP162" s="17"/>
      <c r="DQ162" s="17"/>
      <c r="DR162" s="17"/>
      <c r="DS162" s="17"/>
      <c r="DT162" s="17"/>
      <c r="DU162" s="17"/>
      <c r="DV162" s="17"/>
      <c r="DW162" s="17"/>
      <c r="DX162" s="17"/>
      <c r="DY162" s="17"/>
      <c r="DZ162" s="17"/>
      <c r="EA162" s="17"/>
      <c r="EB162" s="17"/>
      <c r="EC162" s="17"/>
      <c r="ED162" s="17"/>
      <c r="EE162" s="17"/>
      <c r="EF162" s="17"/>
      <c r="EG162" s="17"/>
      <c r="EH162" s="17"/>
      <c r="EI162" s="17"/>
      <c r="EJ162" s="17"/>
      <c r="EK162" s="17"/>
      <c r="EL162" s="17"/>
      <c r="EM162" s="17"/>
      <c r="EN162" s="17"/>
      <c r="EO162" s="17"/>
      <c r="EP162" s="17"/>
      <c r="EQ162" s="17"/>
      <c r="ER162" s="17"/>
      <c r="ES162" s="17"/>
      <c r="ET162" s="17"/>
      <c r="EU162" s="17"/>
      <c r="EV162" s="17"/>
      <c r="EW162" s="17"/>
      <c r="EX162" s="17"/>
      <c r="EY162" s="17"/>
      <c r="EZ162" s="17"/>
      <c r="FA162" s="17"/>
      <c r="FB162" s="17"/>
      <c r="FC162" s="17"/>
      <c r="FD162" s="17"/>
      <c r="FE162" s="17"/>
      <c r="FF162" s="17"/>
      <c r="FG162" s="17"/>
      <c r="FH162" s="17"/>
      <c r="FI162" s="17"/>
      <c r="FJ162" s="17"/>
      <c r="FK162" s="17"/>
      <c r="FL162" s="17"/>
      <c r="FM162" s="17"/>
      <c r="FN162" s="17"/>
      <c r="FO162" s="17"/>
      <c r="FP162" s="17"/>
      <c r="FQ162" s="17"/>
      <c r="FR162" s="17"/>
      <c r="FS162" s="17"/>
      <c r="FT162" s="17"/>
      <c r="FU162" s="17"/>
      <c r="FV162" s="17"/>
      <c r="FW162" s="17"/>
      <c r="FX162" s="17"/>
      <c r="FY162" s="17"/>
      <c r="FZ162" s="17"/>
      <c r="GA162" s="17"/>
      <c r="GB162" s="17"/>
      <c r="GC162" s="17"/>
      <c r="GD162" s="17"/>
      <c r="GE162" s="17"/>
      <c r="GF162" s="17"/>
      <c r="GG162" s="17"/>
      <c r="GH162" s="17"/>
      <c r="GI162" s="17"/>
      <c r="GJ162" s="17"/>
      <c r="GK162" s="17"/>
      <c r="GL162" s="17"/>
      <c r="GM162" s="17"/>
      <c r="GN162" s="17"/>
      <c r="GO162" s="17"/>
      <c r="GP162" s="17"/>
      <c r="GQ162" s="17"/>
      <c r="GR162" s="17"/>
      <c r="GS162" s="17"/>
      <c r="GT162" s="17"/>
      <c r="GU162" s="17"/>
      <c r="GV162" s="17"/>
      <c r="GW162" s="17"/>
      <c r="GX162" s="17"/>
      <c r="GY162" s="17"/>
      <c r="GZ162" s="17"/>
      <c r="HA162" s="17"/>
      <c r="HB162" s="17"/>
      <c r="HC162" s="17"/>
      <c r="HD162" s="17"/>
      <c r="HE162" s="17"/>
      <c r="HF162" s="17"/>
      <c r="HG162" s="17"/>
      <c r="HH162" s="17"/>
      <c r="HI162" s="17"/>
      <c r="HJ162" s="17"/>
      <c r="HK162" s="17"/>
      <c r="HL162" s="17"/>
      <c r="HM162" s="17"/>
      <c r="HN162" s="17"/>
      <c r="HO162" s="17"/>
      <c r="HP162" s="17"/>
      <c r="HQ162" s="17"/>
      <c r="HR162" s="17"/>
      <c r="HS162" s="17"/>
      <c r="HT162" s="17"/>
      <c r="HU162" s="17"/>
      <c r="HV162" s="17"/>
    </row>
    <row r="163" spans="1:230" s="23" customFormat="1" ht="15" customHeight="1">
      <c r="A163" s="42"/>
      <c r="B163" s="17"/>
      <c r="C163" s="52"/>
      <c r="D163" s="103"/>
      <c r="E163" s="52"/>
      <c r="F163" s="52"/>
      <c r="G163" s="52"/>
      <c r="H163" s="52"/>
      <c r="I163" s="52"/>
      <c r="J163" s="142"/>
      <c r="K163" s="142"/>
      <c r="L163" s="142"/>
      <c r="M163" s="142"/>
      <c r="N163" s="142"/>
      <c r="O163" s="22"/>
      <c r="P163" s="22"/>
      <c r="Q163" s="22"/>
      <c r="R163" s="22"/>
      <c r="S163" s="22"/>
      <c r="T163" s="22"/>
      <c r="U163" s="22"/>
      <c r="V163" s="22"/>
      <c r="W163" s="22"/>
      <c r="X163" s="22"/>
      <c r="Y163" s="22"/>
      <c r="Z163" s="22"/>
      <c r="AA163" s="22"/>
      <c r="AB163" s="42"/>
      <c r="AC163" s="17"/>
      <c r="AD163" s="17"/>
      <c r="AE163" s="17"/>
      <c r="AF163" s="17"/>
      <c r="AG163" s="17"/>
      <c r="AH163" s="17"/>
      <c r="AI163" s="17"/>
      <c r="AJ163" s="17"/>
      <c r="AK163" s="17"/>
      <c r="AL163" s="17"/>
      <c r="AM163" s="17"/>
      <c r="AN163" s="17"/>
      <c r="AO163" s="17"/>
      <c r="AP163" s="17"/>
      <c r="AQ163" s="17"/>
      <c r="AR163" s="17"/>
      <c r="AS163" s="17"/>
      <c r="AT163" s="17"/>
      <c r="AU163" s="17"/>
      <c r="AV163" s="17"/>
      <c r="AW163" s="17"/>
      <c r="AX163" s="17"/>
      <c r="AY163" s="17"/>
      <c r="AZ163" s="17"/>
      <c r="BA163" s="17"/>
      <c r="BB163" s="17"/>
      <c r="BC163" s="17"/>
      <c r="BD163" s="17"/>
      <c r="BE163" s="17"/>
      <c r="BF163" s="17"/>
      <c r="BG163" s="17"/>
      <c r="BH163" s="17"/>
      <c r="BI163" s="17"/>
      <c r="BJ163" s="17"/>
      <c r="BK163" s="17"/>
      <c r="BL163" s="17"/>
      <c r="BM163" s="17"/>
      <c r="BN163" s="17"/>
      <c r="BO163" s="17"/>
      <c r="BP163" s="17"/>
      <c r="BQ163" s="17"/>
      <c r="BR163" s="17"/>
      <c r="BS163" s="17"/>
      <c r="BT163" s="17"/>
      <c r="BU163" s="17"/>
      <c r="BV163" s="17"/>
      <c r="BW163" s="17"/>
      <c r="BX163" s="17"/>
      <c r="BY163" s="17"/>
      <c r="BZ163" s="17"/>
      <c r="CA163" s="17"/>
      <c r="CB163" s="17"/>
      <c r="CC163" s="17"/>
      <c r="CD163" s="17"/>
      <c r="CE163" s="17"/>
      <c r="CF163" s="17"/>
      <c r="CG163" s="17"/>
      <c r="CH163" s="17"/>
      <c r="CI163" s="17"/>
      <c r="CJ163" s="17"/>
      <c r="CK163" s="17"/>
      <c r="CL163" s="17"/>
      <c r="CM163" s="17"/>
      <c r="CN163" s="17"/>
      <c r="CO163" s="17"/>
      <c r="CP163" s="17"/>
      <c r="CQ163" s="17"/>
      <c r="CR163" s="17"/>
      <c r="CS163" s="17"/>
      <c r="CT163" s="17"/>
      <c r="CU163" s="17"/>
      <c r="CV163" s="17"/>
      <c r="CW163" s="17"/>
      <c r="CX163" s="17"/>
      <c r="CY163" s="17"/>
      <c r="CZ163" s="17"/>
      <c r="DA163" s="17"/>
      <c r="DB163" s="17"/>
      <c r="DC163" s="17"/>
      <c r="DD163" s="17"/>
      <c r="DE163" s="17"/>
      <c r="DF163" s="17"/>
      <c r="DG163" s="17"/>
      <c r="DH163" s="17"/>
      <c r="DI163" s="17"/>
      <c r="DJ163" s="17"/>
      <c r="DK163" s="17"/>
      <c r="DL163" s="17"/>
      <c r="DM163" s="17"/>
      <c r="DN163" s="17"/>
      <c r="DO163" s="17"/>
      <c r="DP163" s="17"/>
      <c r="DQ163" s="17"/>
      <c r="DR163" s="17"/>
      <c r="DS163" s="17"/>
      <c r="DT163" s="17"/>
      <c r="DU163" s="17"/>
      <c r="DV163" s="17"/>
      <c r="DW163" s="17"/>
      <c r="DX163" s="17"/>
      <c r="DY163" s="17"/>
      <c r="DZ163" s="17"/>
      <c r="EA163" s="17"/>
      <c r="EB163" s="17"/>
      <c r="EC163" s="17"/>
      <c r="ED163" s="17"/>
      <c r="EE163" s="17"/>
      <c r="EF163" s="17"/>
      <c r="EG163" s="17"/>
      <c r="EH163" s="17"/>
      <c r="EI163" s="17"/>
      <c r="EJ163" s="17"/>
      <c r="EK163" s="17"/>
      <c r="EL163" s="17"/>
      <c r="EM163" s="17"/>
      <c r="EN163" s="17"/>
      <c r="EO163" s="17"/>
      <c r="EP163" s="17"/>
      <c r="EQ163" s="17"/>
      <c r="ER163" s="17"/>
      <c r="ES163" s="17"/>
      <c r="ET163" s="17"/>
      <c r="EU163" s="17"/>
      <c r="EV163" s="17"/>
      <c r="EW163" s="17"/>
      <c r="EX163" s="17"/>
      <c r="EY163" s="17"/>
      <c r="EZ163" s="17"/>
      <c r="FA163" s="17"/>
      <c r="FB163" s="17"/>
      <c r="FC163" s="17"/>
      <c r="FD163" s="17"/>
      <c r="FE163" s="17"/>
      <c r="FF163" s="17"/>
      <c r="FG163" s="17"/>
      <c r="FH163" s="17"/>
      <c r="FI163" s="17"/>
      <c r="FJ163" s="17"/>
      <c r="FK163" s="17"/>
      <c r="FL163" s="17"/>
      <c r="FM163" s="17"/>
      <c r="FN163" s="17"/>
      <c r="FO163" s="17"/>
      <c r="FP163" s="17"/>
      <c r="FQ163" s="17"/>
      <c r="FR163" s="17"/>
      <c r="FS163" s="17"/>
      <c r="FT163" s="17"/>
      <c r="FU163" s="17"/>
      <c r="FV163" s="17"/>
      <c r="FW163" s="17"/>
      <c r="FX163" s="17"/>
      <c r="FY163" s="17"/>
      <c r="FZ163" s="17"/>
      <c r="GA163" s="17"/>
      <c r="GB163" s="17"/>
      <c r="GC163" s="17"/>
      <c r="GD163" s="17"/>
      <c r="GE163" s="17"/>
      <c r="GF163" s="17"/>
      <c r="GG163" s="17"/>
      <c r="GH163" s="17"/>
      <c r="GI163" s="17"/>
      <c r="GJ163" s="17"/>
      <c r="GK163" s="17"/>
      <c r="GL163" s="17"/>
      <c r="GM163" s="17"/>
      <c r="GN163" s="17"/>
      <c r="GO163" s="17"/>
      <c r="GP163" s="17"/>
      <c r="GQ163" s="17"/>
      <c r="GR163" s="17"/>
      <c r="GS163" s="17"/>
      <c r="GT163" s="17"/>
      <c r="GU163" s="17"/>
      <c r="GV163" s="17"/>
      <c r="GW163" s="17"/>
      <c r="GX163" s="17"/>
      <c r="GY163" s="17"/>
      <c r="GZ163" s="17"/>
      <c r="HA163" s="17"/>
      <c r="HB163" s="17"/>
      <c r="HC163" s="17"/>
      <c r="HD163" s="17"/>
      <c r="HE163" s="17"/>
      <c r="HF163" s="17"/>
      <c r="HG163" s="17"/>
      <c r="HH163" s="17"/>
      <c r="HI163" s="17"/>
      <c r="HJ163" s="17"/>
      <c r="HK163" s="17"/>
      <c r="HL163" s="17"/>
      <c r="HM163" s="17"/>
      <c r="HN163" s="17"/>
      <c r="HO163" s="17"/>
      <c r="HP163" s="17"/>
      <c r="HQ163" s="17"/>
      <c r="HR163" s="17"/>
      <c r="HS163" s="17"/>
      <c r="HT163" s="17"/>
      <c r="HU163" s="17"/>
      <c r="HV163" s="17"/>
    </row>
    <row r="164" spans="1:230" s="23" customFormat="1" ht="15" customHeight="1">
      <c r="A164" s="42"/>
      <c r="B164" s="17"/>
      <c r="C164" s="22"/>
      <c r="D164" s="22"/>
      <c r="E164" s="17"/>
      <c r="F164" s="17"/>
      <c r="G164" s="17"/>
      <c r="H164" s="17"/>
      <c r="I164" s="17"/>
      <c r="J164" s="17"/>
      <c r="K164" s="80"/>
      <c r="L164" s="80"/>
      <c r="M164" s="22"/>
      <c r="N164" s="22"/>
      <c r="O164" s="22"/>
      <c r="P164" s="22"/>
      <c r="Q164" s="22"/>
      <c r="R164" s="22"/>
      <c r="S164" s="22"/>
      <c r="T164" s="22"/>
      <c r="U164" s="22"/>
      <c r="V164" s="22"/>
      <c r="W164" s="22"/>
      <c r="X164" s="22"/>
      <c r="Y164" s="22"/>
      <c r="Z164" s="22"/>
      <c r="AA164" s="22"/>
      <c r="AB164" s="42"/>
      <c r="AC164" s="17"/>
      <c r="AD164" s="17"/>
      <c r="AE164" s="17"/>
      <c r="AF164" s="17"/>
      <c r="AG164" s="17"/>
      <c r="AH164" s="17"/>
      <c r="AI164" s="17"/>
      <c r="AJ164" s="17"/>
      <c r="AK164" s="17"/>
      <c r="AL164" s="17"/>
      <c r="AM164" s="17"/>
      <c r="AN164" s="17"/>
      <c r="AO164" s="17"/>
      <c r="AP164" s="17"/>
      <c r="AQ164" s="17"/>
      <c r="AR164" s="17"/>
      <c r="AS164" s="17"/>
      <c r="AT164" s="17"/>
      <c r="AU164" s="17"/>
      <c r="AV164" s="17"/>
      <c r="AW164" s="17"/>
      <c r="AX164" s="17"/>
      <c r="AY164" s="17"/>
      <c r="AZ164" s="17"/>
      <c r="BA164" s="17"/>
      <c r="BB164" s="17"/>
      <c r="BC164" s="17"/>
      <c r="BD164" s="17"/>
      <c r="BE164" s="17"/>
      <c r="BF164" s="17"/>
      <c r="BG164" s="17"/>
      <c r="BH164" s="17"/>
      <c r="BI164" s="17"/>
      <c r="BJ164" s="17"/>
      <c r="BK164" s="17"/>
      <c r="BL164" s="17"/>
      <c r="BM164" s="17"/>
      <c r="BN164" s="17"/>
      <c r="BO164" s="17"/>
      <c r="BP164" s="17"/>
      <c r="BQ164" s="17"/>
      <c r="BR164" s="17"/>
      <c r="BS164" s="17"/>
      <c r="BT164" s="17"/>
      <c r="BU164" s="17"/>
      <c r="BV164" s="17"/>
      <c r="BW164" s="17"/>
      <c r="BX164" s="17"/>
      <c r="BY164" s="17"/>
      <c r="BZ164" s="17"/>
      <c r="CA164" s="17"/>
      <c r="CB164" s="17"/>
      <c r="CC164" s="17"/>
      <c r="CD164" s="17"/>
      <c r="CE164" s="17"/>
      <c r="CF164" s="17"/>
      <c r="CG164" s="17"/>
      <c r="CH164" s="17"/>
      <c r="CI164" s="17"/>
      <c r="CJ164" s="17"/>
      <c r="CK164" s="17"/>
      <c r="CL164" s="17"/>
      <c r="CM164" s="17"/>
      <c r="CN164" s="17"/>
      <c r="CO164" s="17"/>
      <c r="CP164" s="17"/>
      <c r="CQ164" s="17"/>
      <c r="CR164" s="17"/>
      <c r="CS164" s="17"/>
      <c r="CT164" s="17"/>
      <c r="CU164" s="17"/>
      <c r="CV164" s="17"/>
      <c r="CW164" s="17"/>
      <c r="CX164" s="17"/>
      <c r="CY164" s="17"/>
      <c r="CZ164" s="17"/>
      <c r="DA164" s="17"/>
      <c r="DB164" s="17"/>
      <c r="DC164" s="17"/>
      <c r="DD164" s="17"/>
      <c r="DE164" s="17"/>
      <c r="DF164" s="17"/>
      <c r="DG164" s="17"/>
      <c r="DH164" s="17"/>
      <c r="DI164" s="17"/>
      <c r="DJ164" s="17"/>
      <c r="DK164" s="17"/>
      <c r="DL164" s="17"/>
      <c r="DM164" s="17"/>
      <c r="DN164" s="17"/>
      <c r="DO164" s="17"/>
      <c r="DP164" s="17"/>
      <c r="DQ164" s="17"/>
      <c r="DR164" s="17"/>
      <c r="DS164" s="17"/>
      <c r="DT164" s="17"/>
      <c r="DU164" s="17"/>
      <c r="DV164" s="17"/>
      <c r="DW164" s="17"/>
      <c r="DX164" s="17"/>
      <c r="DY164" s="17"/>
      <c r="DZ164" s="17"/>
      <c r="EA164" s="17"/>
      <c r="EB164" s="17"/>
      <c r="EC164" s="17"/>
      <c r="ED164" s="17"/>
      <c r="EE164" s="17"/>
      <c r="EF164" s="17"/>
      <c r="EG164" s="17"/>
      <c r="EH164" s="17"/>
      <c r="EI164" s="17"/>
      <c r="EJ164" s="17"/>
      <c r="EK164" s="17"/>
      <c r="EL164" s="17"/>
      <c r="EM164" s="17"/>
      <c r="EN164" s="17"/>
      <c r="EO164" s="17"/>
      <c r="EP164" s="17"/>
      <c r="EQ164" s="17"/>
      <c r="ER164" s="17"/>
      <c r="ES164" s="17"/>
      <c r="ET164" s="17"/>
      <c r="EU164" s="17"/>
      <c r="EV164" s="17"/>
      <c r="EW164" s="17"/>
      <c r="EX164" s="17"/>
      <c r="EY164" s="17"/>
      <c r="EZ164" s="17"/>
      <c r="FA164" s="17"/>
      <c r="FB164" s="17"/>
      <c r="FC164" s="17"/>
      <c r="FD164" s="17"/>
      <c r="FE164" s="17"/>
      <c r="FF164" s="17"/>
      <c r="FG164" s="17"/>
      <c r="FH164" s="17"/>
      <c r="FI164" s="17"/>
      <c r="FJ164" s="17"/>
      <c r="FK164" s="17"/>
      <c r="FL164" s="17"/>
      <c r="FM164" s="17"/>
      <c r="FN164" s="17"/>
      <c r="FO164" s="17"/>
      <c r="FP164" s="17"/>
      <c r="FQ164" s="17"/>
      <c r="FR164" s="17"/>
      <c r="FS164" s="17"/>
      <c r="FT164" s="17"/>
      <c r="FU164" s="17"/>
      <c r="FV164" s="17"/>
      <c r="FW164" s="17"/>
      <c r="FX164" s="17"/>
      <c r="FY164" s="17"/>
      <c r="FZ164" s="17"/>
      <c r="GA164" s="17"/>
      <c r="GB164" s="17"/>
      <c r="GC164" s="17"/>
      <c r="GD164" s="17"/>
      <c r="GE164" s="17"/>
      <c r="GF164" s="17"/>
      <c r="GG164" s="17"/>
      <c r="GH164" s="17"/>
      <c r="GI164" s="17"/>
      <c r="GJ164" s="17"/>
      <c r="GK164" s="17"/>
      <c r="GL164" s="17"/>
      <c r="GM164" s="17"/>
      <c r="GN164" s="17"/>
      <c r="GO164" s="17"/>
      <c r="GP164" s="17"/>
      <c r="GQ164" s="17"/>
      <c r="GR164" s="17"/>
      <c r="GS164" s="17"/>
      <c r="GT164" s="17"/>
      <c r="GU164" s="17"/>
      <c r="GV164" s="17"/>
      <c r="GW164" s="17"/>
      <c r="GX164" s="17"/>
      <c r="GY164" s="17"/>
      <c r="GZ164" s="17"/>
      <c r="HA164" s="17"/>
      <c r="HB164" s="17"/>
      <c r="HC164" s="17"/>
      <c r="HD164" s="17"/>
      <c r="HE164" s="17"/>
      <c r="HF164" s="17"/>
      <c r="HG164" s="17"/>
      <c r="HH164" s="17"/>
      <c r="HI164" s="17"/>
      <c r="HJ164" s="17"/>
      <c r="HK164" s="17"/>
      <c r="HL164" s="17"/>
      <c r="HM164" s="17"/>
      <c r="HN164" s="17"/>
      <c r="HO164" s="17"/>
      <c r="HP164" s="17"/>
      <c r="HQ164" s="17"/>
      <c r="HR164" s="17"/>
      <c r="HS164" s="17"/>
      <c r="HT164" s="17"/>
      <c r="HU164" s="17"/>
      <c r="HV164" s="17"/>
    </row>
    <row r="165" spans="1:230" s="23" customFormat="1" ht="15" customHeight="1">
      <c r="A165" s="42"/>
      <c r="B165" s="17"/>
      <c r="C165" s="22"/>
      <c r="D165" s="22"/>
      <c r="E165" s="17"/>
      <c r="F165" s="17"/>
      <c r="G165" s="17"/>
      <c r="H165" s="17"/>
      <c r="I165" s="17"/>
      <c r="J165" s="17"/>
      <c r="K165" s="80"/>
      <c r="L165" s="80"/>
      <c r="M165" s="22"/>
      <c r="N165" s="22"/>
      <c r="O165" s="22"/>
      <c r="P165" s="22"/>
      <c r="Q165" s="22"/>
      <c r="R165" s="22"/>
      <c r="S165" s="22"/>
      <c r="T165" s="22"/>
      <c r="U165" s="22"/>
      <c r="V165" s="22"/>
      <c r="W165" s="22"/>
      <c r="X165" s="22"/>
      <c r="Y165" s="22"/>
      <c r="Z165" s="22"/>
      <c r="AA165" s="22"/>
      <c r="AB165" s="42"/>
      <c r="AC165" s="17"/>
      <c r="AD165" s="17"/>
      <c r="AE165" s="17"/>
      <c r="AF165" s="17"/>
      <c r="AG165" s="17"/>
      <c r="AH165" s="17"/>
      <c r="AI165" s="17"/>
      <c r="AJ165" s="17"/>
      <c r="AK165" s="17"/>
      <c r="AL165" s="17"/>
      <c r="AM165" s="17"/>
      <c r="AN165" s="17"/>
      <c r="AO165" s="17"/>
      <c r="AP165" s="17"/>
      <c r="AQ165" s="17"/>
      <c r="AR165" s="17"/>
      <c r="AS165" s="17"/>
      <c r="AT165" s="17"/>
      <c r="AU165" s="17"/>
      <c r="AV165" s="17"/>
      <c r="AW165" s="17"/>
      <c r="AX165" s="17"/>
      <c r="AY165" s="17"/>
      <c r="AZ165" s="17"/>
      <c r="BA165" s="17"/>
      <c r="BB165" s="17"/>
      <c r="BC165" s="17"/>
      <c r="BD165" s="17"/>
      <c r="BE165" s="17"/>
      <c r="BF165" s="17"/>
      <c r="BG165" s="17"/>
      <c r="BH165" s="17"/>
      <c r="BI165" s="17"/>
      <c r="BJ165" s="17"/>
      <c r="BK165" s="17"/>
      <c r="BL165" s="17"/>
      <c r="BM165" s="17"/>
      <c r="BN165" s="17"/>
      <c r="BO165" s="17"/>
      <c r="BP165" s="17"/>
      <c r="BQ165" s="17"/>
      <c r="BR165" s="17"/>
      <c r="BS165" s="17"/>
      <c r="BT165" s="17"/>
      <c r="BU165" s="17"/>
      <c r="BV165" s="17"/>
      <c r="BW165" s="17"/>
      <c r="BX165" s="17"/>
      <c r="BY165" s="17"/>
      <c r="BZ165" s="17"/>
      <c r="CA165" s="17"/>
      <c r="CB165" s="17"/>
      <c r="CC165" s="17"/>
      <c r="CD165" s="17"/>
      <c r="CE165" s="17"/>
      <c r="CF165" s="17"/>
      <c r="CG165" s="17"/>
      <c r="CH165" s="17"/>
      <c r="CI165" s="17"/>
      <c r="CJ165" s="17"/>
      <c r="CK165" s="17"/>
      <c r="CL165" s="17"/>
      <c r="CM165" s="17"/>
      <c r="CN165" s="17"/>
      <c r="CO165" s="17"/>
      <c r="CP165" s="17"/>
      <c r="CQ165" s="17"/>
      <c r="CR165" s="17"/>
      <c r="CS165" s="17"/>
      <c r="CT165" s="17"/>
      <c r="CU165" s="17"/>
      <c r="CV165" s="17"/>
      <c r="CW165" s="17"/>
      <c r="CX165" s="17"/>
      <c r="CY165" s="17"/>
      <c r="CZ165" s="17"/>
      <c r="DA165" s="17"/>
      <c r="DB165" s="17"/>
      <c r="DC165" s="17"/>
      <c r="DD165" s="17"/>
      <c r="DE165" s="17"/>
      <c r="DF165" s="17"/>
      <c r="DG165" s="17"/>
      <c r="DH165" s="17"/>
      <c r="DI165" s="17"/>
      <c r="DJ165" s="17"/>
      <c r="DK165" s="17"/>
      <c r="DL165" s="17"/>
      <c r="DM165" s="17"/>
      <c r="DN165" s="17"/>
      <c r="DO165" s="17"/>
      <c r="DP165" s="17"/>
      <c r="DQ165" s="17"/>
      <c r="DR165" s="17"/>
      <c r="DS165" s="17"/>
      <c r="DT165" s="17"/>
      <c r="DU165" s="17"/>
      <c r="DV165" s="17"/>
      <c r="DW165" s="17"/>
      <c r="DX165" s="17"/>
      <c r="DY165" s="17"/>
      <c r="DZ165" s="17"/>
      <c r="EA165" s="17"/>
      <c r="EB165" s="17"/>
      <c r="EC165" s="17"/>
      <c r="ED165" s="17"/>
      <c r="EE165" s="17"/>
      <c r="EF165" s="17"/>
      <c r="EG165" s="17"/>
      <c r="EH165" s="17"/>
      <c r="EI165" s="17"/>
      <c r="EJ165" s="17"/>
      <c r="EK165" s="17"/>
      <c r="EL165" s="17"/>
      <c r="EM165" s="17"/>
      <c r="EN165" s="17"/>
      <c r="EO165" s="17"/>
      <c r="EP165" s="17"/>
      <c r="EQ165" s="17"/>
      <c r="ER165" s="17"/>
      <c r="ES165" s="17"/>
      <c r="ET165" s="17"/>
      <c r="EU165" s="17"/>
      <c r="EV165" s="17"/>
      <c r="EW165" s="17"/>
      <c r="EX165" s="17"/>
      <c r="EY165" s="17"/>
      <c r="EZ165" s="17"/>
      <c r="FA165" s="17"/>
      <c r="FB165" s="17"/>
      <c r="FC165" s="17"/>
      <c r="FD165" s="17"/>
      <c r="FE165" s="17"/>
      <c r="FF165" s="17"/>
      <c r="FG165" s="17"/>
      <c r="FH165" s="17"/>
      <c r="FI165" s="17"/>
      <c r="FJ165" s="17"/>
      <c r="FK165" s="17"/>
      <c r="FL165" s="17"/>
      <c r="FM165" s="17"/>
      <c r="FN165" s="17"/>
      <c r="FO165" s="17"/>
      <c r="FP165" s="17"/>
      <c r="FQ165" s="17"/>
      <c r="FR165" s="17"/>
      <c r="FS165" s="17"/>
      <c r="FT165" s="17"/>
      <c r="FU165" s="17"/>
      <c r="FV165" s="17"/>
      <c r="FW165" s="17"/>
      <c r="FX165" s="17"/>
      <c r="FY165" s="17"/>
      <c r="FZ165" s="17"/>
      <c r="GA165" s="17"/>
      <c r="GB165" s="17"/>
      <c r="GC165" s="17"/>
      <c r="GD165" s="17"/>
      <c r="GE165" s="17"/>
      <c r="GF165" s="17"/>
      <c r="GG165" s="17"/>
      <c r="GH165" s="17"/>
      <c r="GI165" s="17"/>
      <c r="GJ165" s="17"/>
      <c r="GK165" s="17"/>
      <c r="GL165" s="17"/>
      <c r="GM165" s="17"/>
      <c r="GN165" s="17"/>
      <c r="GO165" s="17"/>
      <c r="GP165" s="17"/>
      <c r="GQ165" s="17"/>
      <c r="GR165" s="17"/>
      <c r="GS165" s="17"/>
      <c r="GT165" s="17"/>
      <c r="GU165" s="17"/>
      <c r="GV165" s="17"/>
      <c r="GW165" s="17"/>
      <c r="GX165" s="17"/>
      <c r="GY165" s="17"/>
      <c r="GZ165" s="17"/>
      <c r="HA165" s="17"/>
      <c r="HB165" s="17"/>
      <c r="HC165" s="17"/>
      <c r="HD165" s="17"/>
      <c r="HE165" s="17"/>
      <c r="HF165" s="17"/>
      <c r="HG165" s="17"/>
      <c r="HH165" s="17"/>
      <c r="HI165" s="17"/>
      <c r="HJ165" s="17"/>
      <c r="HK165" s="17"/>
      <c r="HL165" s="17"/>
      <c r="HM165" s="17"/>
      <c r="HN165" s="17"/>
      <c r="HO165" s="17"/>
      <c r="HP165" s="17"/>
      <c r="HQ165" s="17"/>
      <c r="HR165" s="17"/>
      <c r="HS165" s="17"/>
      <c r="HT165" s="17"/>
      <c r="HU165" s="17"/>
      <c r="HV165" s="17"/>
    </row>
    <row r="166" spans="1:230" s="23" customFormat="1" ht="15" customHeight="1">
      <c r="A166" s="42"/>
      <c r="B166" s="17"/>
      <c r="C166" s="121"/>
      <c r="D166" s="20"/>
      <c r="E166" s="20"/>
      <c r="F166" s="15"/>
      <c r="G166" s="20"/>
      <c r="H166" s="20"/>
      <c r="I166" s="20"/>
      <c r="J166" s="20"/>
      <c r="K166" s="80"/>
      <c r="L166" s="80"/>
      <c r="M166" s="22"/>
      <c r="N166" s="22"/>
      <c r="O166" s="22"/>
      <c r="P166" s="22"/>
      <c r="Q166" s="22"/>
      <c r="R166" s="22"/>
      <c r="S166" s="22"/>
      <c r="T166" s="22"/>
      <c r="U166" s="22"/>
      <c r="V166" s="22"/>
      <c r="W166" s="22"/>
      <c r="X166" s="22"/>
      <c r="Y166" s="22"/>
      <c r="Z166" s="22"/>
      <c r="AA166" s="22"/>
      <c r="AB166" s="42"/>
      <c r="AC166" s="17"/>
      <c r="AD166" s="17"/>
      <c r="AE166" s="17"/>
      <c r="AF166" s="17"/>
      <c r="AG166" s="17"/>
      <c r="AH166" s="17"/>
      <c r="AI166" s="17"/>
      <c r="AJ166" s="17"/>
      <c r="AK166" s="17"/>
      <c r="AL166" s="17"/>
      <c r="AM166" s="17"/>
      <c r="AN166" s="17"/>
      <c r="AO166" s="17"/>
      <c r="AP166" s="17"/>
      <c r="AQ166" s="17"/>
      <c r="AR166" s="17"/>
      <c r="AS166" s="17"/>
      <c r="AT166" s="17"/>
      <c r="AU166" s="17"/>
      <c r="AV166" s="17"/>
      <c r="AW166" s="17"/>
      <c r="AX166" s="17"/>
      <c r="AY166" s="17"/>
      <c r="AZ166" s="17"/>
      <c r="BA166" s="17"/>
      <c r="BB166" s="17"/>
      <c r="BC166" s="17"/>
      <c r="BD166" s="17"/>
      <c r="BE166" s="17"/>
      <c r="BF166" s="17"/>
      <c r="BG166" s="17"/>
      <c r="BH166" s="17"/>
      <c r="BI166" s="17"/>
      <c r="BJ166" s="17"/>
      <c r="BK166" s="17"/>
      <c r="BL166" s="17"/>
      <c r="BM166" s="17"/>
      <c r="BN166" s="17"/>
      <c r="BO166" s="17"/>
      <c r="BP166" s="17"/>
      <c r="BQ166" s="17"/>
      <c r="BR166" s="17"/>
      <c r="BS166" s="17"/>
      <c r="BT166" s="17"/>
      <c r="BU166" s="17"/>
      <c r="BV166" s="17"/>
      <c r="BW166" s="17"/>
      <c r="BX166" s="17"/>
      <c r="BY166" s="17"/>
      <c r="BZ166" s="17"/>
      <c r="CA166" s="17"/>
      <c r="CB166" s="17"/>
      <c r="CC166" s="17"/>
      <c r="CD166" s="17"/>
      <c r="CE166" s="17"/>
      <c r="CF166" s="17"/>
      <c r="CG166" s="17"/>
      <c r="CH166" s="17"/>
      <c r="CI166" s="17"/>
      <c r="CJ166" s="17"/>
      <c r="CK166" s="17"/>
      <c r="CL166" s="17"/>
      <c r="CM166" s="17"/>
      <c r="CN166" s="17"/>
      <c r="CO166" s="17"/>
      <c r="CP166" s="17"/>
      <c r="CQ166" s="17"/>
      <c r="CR166" s="17"/>
      <c r="CS166" s="17"/>
      <c r="CT166" s="17"/>
      <c r="CU166" s="17"/>
      <c r="CV166" s="17"/>
      <c r="CW166" s="17"/>
      <c r="CX166" s="17"/>
      <c r="CY166" s="17"/>
      <c r="CZ166" s="17"/>
      <c r="DA166" s="17"/>
      <c r="DB166" s="17"/>
      <c r="DC166" s="17"/>
      <c r="DD166" s="17"/>
      <c r="DE166" s="17"/>
      <c r="DF166" s="17"/>
      <c r="DG166" s="17"/>
      <c r="DH166" s="17"/>
      <c r="DI166" s="17"/>
      <c r="DJ166" s="17"/>
      <c r="DK166" s="17"/>
      <c r="DL166" s="17"/>
      <c r="DM166" s="17"/>
      <c r="DN166" s="17"/>
      <c r="DO166" s="17"/>
      <c r="DP166" s="17"/>
      <c r="DQ166" s="17"/>
      <c r="DR166" s="17"/>
      <c r="DS166" s="17"/>
      <c r="DT166" s="17"/>
      <c r="DU166" s="17"/>
      <c r="DV166" s="17"/>
      <c r="DW166" s="17"/>
      <c r="DX166" s="17"/>
      <c r="DY166" s="17"/>
      <c r="DZ166" s="17"/>
      <c r="EA166" s="17"/>
      <c r="EB166" s="17"/>
      <c r="EC166" s="17"/>
      <c r="ED166" s="17"/>
      <c r="EE166" s="17"/>
      <c r="EF166" s="17"/>
      <c r="EG166" s="17"/>
      <c r="EH166" s="17"/>
      <c r="EI166" s="17"/>
      <c r="EJ166" s="17"/>
      <c r="EK166" s="17"/>
      <c r="EL166" s="17"/>
      <c r="EM166" s="17"/>
      <c r="EN166" s="17"/>
      <c r="EO166" s="17"/>
      <c r="EP166" s="17"/>
      <c r="EQ166" s="17"/>
      <c r="ER166" s="17"/>
      <c r="ES166" s="17"/>
      <c r="ET166" s="17"/>
      <c r="EU166" s="17"/>
      <c r="EV166" s="17"/>
      <c r="EW166" s="17"/>
      <c r="EX166" s="17"/>
      <c r="EY166" s="17"/>
      <c r="EZ166" s="17"/>
      <c r="FA166" s="17"/>
      <c r="FB166" s="17"/>
      <c r="FC166" s="17"/>
      <c r="FD166" s="17"/>
      <c r="FE166" s="17"/>
      <c r="FF166" s="17"/>
      <c r="FG166" s="17"/>
      <c r="FH166" s="17"/>
      <c r="FI166" s="17"/>
      <c r="FJ166" s="17"/>
      <c r="FK166" s="17"/>
      <c r="FL166" s="17"/>
      <c r="FM166" s="17"/>
      <c r="FN166" s="17"/>
      <c r="FO166" s="17"/>
      <c r="FP166" s="17"/>
      <c r="FQ166" s="17"/>
      <c r="FR166" s="17"/>
      <c r="FS166" s="17"/>
      <c r="FT166" s="17"/>
      <c r="FU166" s="17"/>
      <c r="FV166" s="17"/>
      <c r="FW166" s="17"/>
      <c r="FX166" s="17"/>
      <c r="FY166" s="17"/>
      <c r="FZ166" s="17"/>
      <c r="GA166" s="17"/>
      <c r="GB166" s="17"/>
      <c r="GC166" s="17"/>
      <c r="GD166" s="17"/>
      <c r="GE166" s="17"/>
      <c r="GF166" s="17"/>
      <c r="GG166" s="17"/>
      <c r="GH166" s="17"/>
      <c r="GI166" s="17"/>
      <c r="GJ166" s="17"/>
      <c r="GK166" s="17"/>
      <c r="GL166" s="17"/>
      <c r="GM166" s="17"/>
      <c r="GN166" s="17"/>
      <c r="GO166" s="17"/>
      <c r="GP166" s="17"/>
      <c r="GQ166" s="17"/>
      <c r="GR166" s="17"/>
      <c r="GS166" s="17"/>
      <c r="GT166" s="17"/>
      <c r="GU166" s="17"/>
      <c r="GV166" s="17"/>
      <c r="GW166" s="17"/>
      <c r="GX166" s="17"/>
      <c r="GY166" s="17"/>
      <c r="GZ166" s="17"/>
      <c r="HA166" s="17"/>
      <c r="HB166" s="17"/>
      <c r="HC166" s="17"/>
      <c r="HD166" s="17"/>
      <c r="HE166" s="17"/>
      <c r="HF166" s="17"/>
      <c r="HG166" s="17"/>
      <c r="HH166" s="17"/>
      <c r="HI166" s="17"/>
      <c r="HJ166" s="17"/>
      <c r="HK166" s="17"/>
      <c r="HL166" s="17"/>
      <c r="HM166" s="17"/>
      <c r="HN166" s="17"/>
      <c r="HO166" s="17"/>
      <c r="HP166" s="17"/>
      <c r="HQ166" s="17"/>
      <c r="HR166" s="17"/>
      <c r="HS166" s="17"/>
      <c r="HT166" s="17"/>
      <c r="HU166" s="17"/>
      <c r="HV166" s="17"/>
    </row>
    <row r="167" spans="1:230" s="23" customFormat="1" ht="15" customHeight="1">
      <c r="A167" s="42"/>
      <c r="B167" s="17"/>
      <c r="C167" s="45"/>
      <c r="D167" s="125" t="s">
        <v>541</v>
      </c>
      <c r="E167" s="55"/>
      <c r="F167" s="54"/>
      <c r="G167" s="54"/>
      <c r="H167" s="55"/>
      <c r="I167" s="125"/>
      <c r="J167" s="55"/>
      <c r="K167" s="80"/>
      <c r="L167" s="80"/>
      <c r="M167" s="22"/>
      <c r="N167" s="22"/>
      <c r="O167" s="22"/>
      <c r="P167" s="22"/>
      <c r="Q167" s="22"/>
      <c r="R167" s="22"/>
      <c r="S167" s="22"/>
      <c r="T167" s="22"/>
      <c r="U167" s="22"/>
      <c r="V167" s="22"/>
      <c r="W167" s="22"/>
      <c r="X167" s="22"/>
      <c r="Y167" s="22"/>
      <c r="Z167" s="22"/>
      <c r="AA167" s="22"/>
      <c r="AB167" s="42"/>
      <c r="AC167" s="17"/>
      <c r="AD167" s="17"/>
      <c r="AE167" s="17"/>
      <c r="AF167" s="17"/>
      <c r="AG167" s="17"/>
      <c r="AH167" s="17"/>
      <c r="AI167" s="17"/>
      <c r="AJ167" s="17"/>
      <c r="AK167" s="17"/>
      <c r="AL167" s="17"/>
      <c r="AM167" s="17"/>
      <c r="AN167" s="17"/>
      <c r="AO167" s="17"/>
      <c r="AP167" s="17"/>
      <c r="AQ167" s="17"/>
      <c r="AR167" s="17"/>
      <c r="AS167" s="17"/>
      <c r="AT167" s="17"/>
      <c r="AU167" s="17"/>
      <c r="AV167" s="17"/>
      <c r="AW167" s="17"/>
      <c r="AX167" s="17"/>
      <c r="AY167" s="17"/>
      <c r="AZ167" s="17"/>
      <c r="BA167" s="17"/>
      <c r="BB167" s="17"/>
      <c r="BC167" s="17"/>
      <c r="BD167" s="17"/>
      <c r="BE167" s="17"/>
      <c r="BF167" s="17"/>
      <c r="BG167" s="17"/>
      <c r="BH167" s="17"/>
      <c r="BI167" s="17"/>
      <c r="BJ167" s="17"/>
      <c r="BK167" s="17"/>
      <c r="BL167" s="17"/>
      <c r="BM167" s="17"/>
      <c r="BN167" s="17"/>
      <c r="BO167" s="17"/>
      <c r="BP167" s="17"/>
      <c r="BQ167" s="17"/>
      <c r="BR167" s="17"/>
      <c r="BS167" s="17"/>
      <c r="BT167" s="17"/>
      <c r="BU167" s="17"/>
      <c r="BV167" s="17"/>
      <c r="BW167" s="17"/>
      <c r="BX167" s="17"/>
      <c r="BY167" s="17"/>
      <c r="BZ167" s="17"/>
      <c r="CA167" s="17"/>
      <c r="CB167" s="17"/>
      <c r="CC167" s="17"/>
      <c r="CD167" s="17"/>
      <c r="CE167" s="17"/>
      <c r="CF167" s="17"/>
      <c r="CG167" s="17"/>
      <c r="CH167" s="17"/>
      <c r="CI167" s="17"/>
      <c r="CJ167" s="17"/>
      <c r="CK167" s="17"/>
      <c r="CL167" s="17"/>
      <c r="CM167" s="17"/>
      <c r="CN167" s="17"/>
      <c r="CO167" s="17"/>
      <c r="CP167" s="17"/>
      <c r="CQ167" s="17"/>
      <c r="CR167" s="17"/>
      <c r="CS167" s="17"/>
      <c r="CT167" s="17"/>
      <c r="CU167" s="17"/>
      <c r="CV167" s="17"/>
      <c r="CW167" s="17"/>
      <c r="CX167" s="17"/>
      <c r="CY167" s="17"/>
      <c r="CZ167" s="17"/>
      <c r="DA167" s="17"/>
      <c r="DB167" s="17"/>
      <c r="DC167" s="17"/>
      <c r="DD167" s="17"/>
      <c r="DE167" s="17"/>
      <c r="DF167" s="17"/>
      <c r="DG167" s="17"/>
      <c r="DH167" s="17"/>
      <c r="DI167" s="17"/>
      <c r="DJ167" s="17"/>
      <c r="DK167" s="17"/>
      <c r="DL167" s="17"/>
      <c r="DM167" s="17"/>
      <c r="DN167" s="17"/>
      <c r="DO167" s="17"/>
      <c r="DP167" s="17"/>
      <c r="DQ167" s="17"/>
      <c r="DR167" s="17"/>
      <c r="DS167" s="17"/>
      <c r="DT167" s="17"/>
      <c r="DU167" s="17"/>
      <c r="DV167" s="17"/>
      <c r="DW167" s="17"/>
      <c r="DX167" s="17"/>
      <c r="DY167" s="17"/>
      <c r="DZ167" s="17"/>
      <c r="EA167" s="17"/>
      <c r="EB167" s="17"/>
      <c r="EC167" s="17"/>
      <c r="ED167" s="17"/>
      <c r="EE167" s="17"/>
      <c r="EF167" s="17"/>
      <c r="EG167" s="17"/>
      <c r="EH167" s="17"/>
      <c r="EI167" s="17"/>
      <c r="EJ167" s="17"/>
      <c r="EK167" s="17"/>
      <c r="EL167" s="17"/>
      <c r="EM167" s="17"/>
      <c r="EN167" s="17"/>
      <c r="EO167" s="17"/>
      <c r="EP167" s="17"/>
      <c r="EQ167" s="17"/>
      <c r="ER167" s="17"/>
      <c r="ES167" s="17"/>
      <c r="ET167" s="17"/>
      <c r="EU167" s="17"/>
      <c r="EV167" s="17"/>
      <c r="EW167" s="17"/>
      <c r="EX167" s="17"/>
      <c r="EY167" s="17"/>
      <c r="EZ167" s="17"/>
      <c r="FA167" s="17"/>
      <c r="FB167" s="17"/>
      <c r="FC167" s="17"/>
      <c r="FD167" s="17"/>
      <c r="FE167" s="17"/>
      <c r="FF167" s="17"/>
      <c r="FG167" s="17"/>
      <c r="FH167" s="17"/>
      <c r="FI167" s="17"/>
      <c r="FJ167" s="17"/>
      <c r="FK167" s="17"/>
      <c r="FL167" s="17"/>
      <c r="FM167" s="17"/>
      <c r="FN167" s="17"/>
      <c r="FO167" s="17"/>
      <c r="FP167" s="17"/>
      <c r="FQ167" s="17"/>
      <c r="FR167" s="17"/>
      <c r="FS167" s="17"/>
      <c r="FT167" s="17"/>
      <c r="FU167" s="17"/>
      <c r="FV167" s="17"/>
      <c r="FW167" s="17"/>
      <c r="FX167" s="17"/>
      <c r="FY167" s="17"/>
      <c r="FZ167" s="17"/>
      <c r="GA167" s="17"/>
      <c r="GB167" s="17"/>
      <c r="GC167" s="17"/>
      <c r="GD167" s="17"/>
      <c r="GE167" s="17"/>
      <c r="GF167" s="17"/>
      <c r="GG167" s="17"/>
      <c r="GH167" s="17"/>
      <c r="GI167" s="17"/>
      <c r="GJ167" s="17"/>
      <c r="GK167" s="17"/>
      <c r="GL167" s="17"/>
      <c r="GM167" s="17"/>
      <c r="GN167" s="17"/>
      <c r="GO167" s="17"/>
      <c r="GP167" s="17"/>
      <c r="GQ167" s="17"/>
      <c r="GR167" s="17"/>
      <c r="GS167" s="17"/>
      <c r="GT167" s="17"/>
      <c r="GU167" s="17"/>
      <c r="GV167" s="17"/>
      <c r="GW167" s="17"/>
      <c r="GX167" s="17"/>
      <c r="GY167" s="17"/>
      <c r="GZ167" s="17"/>
      <c r="HA167" s="17"/>
      <c r="HB167" s="17"/>
      <c r="HC167" s="17"/>
      <c r="HD167" s="17"/>
      <c r="HE167" s="17"/>
      <c r="HF167" s="17"/>
      <c r="HG167" s="17"/>
      <c r="HH167" s="17"/>
      <c r="HI167" s="17"/>
      <c r="HJ167" s="17"/>
      <c r="HK167" s="17"/>
      <c r="HL167" s="17"/>
      <c r="HM167" s="17"/>
      <c r="HN167" s="17"/>
      <c r="HO167" s="17"/>
      <c r="HP167" s="17"/>
      <c r="HQ167" s="17"/>
      <c r="HR167" s="17"/>
      <c r="HS167" s="17"/>
      <c r="HT167" s="17"/>
      <c r="HU167" s="17"/>
      <c r="HV167" s="17"/>
    </row>
    <row r="168" spans="1:230" s="23" customFormat="1" ht="15" customHeight="1">
      <c r="A168" s="42"/>
      <c r="B168" s="17"/>
      <c r="C168" s="45"/>
      <c r="D168" s="49"/>
      <c r="E168" s="45"/>
      <c r="F168" s="49"/>
      <c r="G168" s="49"/>
      <c r="H168" s="45"/>
      <c r="I168" s="45"/>
      <c r="J168" s="20"/>
      <c r="K168" s="80"/>
      <c r="L168" s="80"/>
      <c r="M168" s="22"/>
      <c r="N168" s="22"/>
      <c r="O168" s="22"/>
      <c r="P168" s="22"/>
      <c r="Q168" s="22"/>
      <c r="R168" s="22"/>
      <c r="S168" s="22"/>
      <c r="T168" s="22"/>
      <c r="U168" s="22"/>
      <c r="V168" s="22"/>
      <c r="W168" s="22"/>
      <c r="X168" s="22"/>
      <c r="Y168" s="22"/>
      <c r="Z168" s="22"/>
      <c r="AA168" s="22"/>
      <c r="AB168" s="42"/>
      <c r="AC168" s="17"/>
      <c r="AD168" s="17"/>
      <c r="AE168" s="17"/>
      <c r="AF168" s="17"/>
      <c r="AG168" s="17"/>
      <c r="AH168" s="17"/>
      <c r="AI168" s="17"/>
      <c r="AJ168" s="17"/>
      <c r="AK168" s="17"/>
      <c r="AL168" s="17"/>
      <c r="AM168" s="17"/>
      <c r="AN168" s="17"/>
      <c r="AO168" s="17"/>
      <c r="AP168" s="17"/>
      <c r="AQ168" s="17"/>
      <c r="AR168" s="17"/>
      <c r="AS168" s="17"/>
      <c r="AT168" s="17"/>
      <c r="AU168" s="17"/>
      <c r="AV168" s="17"/>
      <c r="AW168" s="17"/>
      <c r="AX168" s="17"/>
      <c r="AY168" s="17"/>
      <c r="AZ168" s="17"/>
      <c r="BA168" s="17"/>
      <c r="BB168" s="17"/>
      <c r="BC168" s="17"/>
      <c r="BD168" s="17"/>
      <c r="BE168" s="17"/>
      <c r="BF168" s="17"/>
      <c r="BG168" s="17"/>
      <c r="BH168" s="17"/>
      <c r="BI168" s="17"/>
      <c r="BJ168" s="17"/>
      <c r="BK168" s="17"/>
      <c r="BL168" s="17"/>
      <c r="BM168" s="17"/>
      <c r="BN168" s="17"/>
      <c r="BO168" s="17"/>
      <c r="BP168" s="17"/>
      <c r="BQ168" s="17"/>
      <c r="BR168" s="17"/>
      <c r="BS168" s="17"/>
      <c r="BT168" s="17"/>
      <c r="BU168" s="17"/>
      <c r="BV168" s="17"/>
      <c r="BW168" s="17"/>
      <c r="BX168" s="17"/>
      <c r="BY168" s="17"/>
      <c r="BZ168" s="17"/>
      <c r="CA168" s="17"/>
      <c r="CB168" s="17"/>
      <c r="CC168" s="17"/>
      <c r="CD168" s="17"/>
      <c r="CE168" s="17"/>
      <c r="CF168" s="17"/>
      <c r="CG168" s="17"/>
      <c r="CH168" s="17"/>
      <c r="CI168" s="17"/>
      <c r="CJ168" s="17"/>
      <c r="CK168" s="17"/>
      <c r="CL168" s="17"/>
      <c r="CM168" s="17"/>
      <c r="CN168" s="17"/>
      <c r="CO168" s="17"/>
      <c r="CP168" s="17"/>
      <c r="CQ168" s="17"/>
      <c r="CR168" s="17"/>
      <c r="CS168" s="17"/>
      <c r="CT168" s="17"/>
      <c r="CU168" s="17"/>
      <c r="CV168" s="17"/>
      <c r="CW168" s="17"/>
      <c r="CX168" s="17"/>
      <c r="CY168" s="17"/>
      <c r="CZ168" s="17"/>
      <c r="DA168" s="17"/>
      <c r="DB168" s="17"/>
      <c r="DC168" s="17"/>
      <c r="DD168" s="17"/>
      <c r="DE168" s="17"/>
      <c r="DF168" s="17"/>
      <c r="DG168" s="17"/>
      <c r="DH168" s="17"/>
      <c r="DI168" s="17"/>
      <c r="DJ168" s="17"/>
      <c r="DK168" s="17"/>
      <c r="DL168" s="17"/>
      <c r="DM168" s="17"/>
      <c r="DN168" s="17"/>
      <c r="DO168" s="17"/>
      <c r="DP168" s="17"/>
      <c r="DQ168" s="17"/>
      <c r="DR168" s="17"/>
      <c r="DS168" s="17"/>
      <c r="DT168" s="17"/>
      <c r="DU168" s="17"/>
      <c r="DV168" s="17"/>
      <c r="DW168" s="17"/>
      <c r="DX168" s="17"/>
      <c r="DY168" s="17"/>
      <c r="DZ168" s="17"/>
      <c r="EA168" s="17"/>
      <c r="EB168" s="17"/>
      <c r="EC168" s="17"/>
      <c r="ED168" s="17"/>
      <c r="EE168" s="17"/>
      <c r="EF168" s="17"/>
      <c r="EG168" s="17"/>
      <c r="EH168" s="17"/>
      <c r="EI168" s="17"/>
      <c r="EJ168" s="17"/>
      <c r="EK168" s="17"/>
      <c r="EL168" s="17"/>
      <c r="EM168" s="17"/>
      <c r="EN168" s="17"/>
      <c r="EO168" s="17"/>
      <c r="EP168" s="17"/>
      <c r="EQ168" s="17"/>
      <c r="ER168" s="17"/>
      <c r="ES168" s="17"/>
      <c r="ET168" s="17"/>
      <c r="EU168" s="17"/>
      <c r="EV168" s="17"/>
      <c r="EW168" s="17"/>
      <c r="EX168" s="17"/>
      <c r="EY168" s="17"/>
      <c r="EZ168" s="17"/>
      <c r="FA168" s="17"/>
      <c r="FB168" s="17"/>
      <c r="FC168" s="17"/>
      <c r="FD168" s="17"/>
      <c r="FE168" s="17"/>
      <c r="FF168" s="17"/>
      <c r="FG168" s="17"/>
      <c r="FH168" s="17"/>
      <c r="FI168" s="17"/>
      <c r="FJ168" s="17"/>
      <c r="FK168" s="17"/>
      <c r="FL168" s="17"/>
      <c r="FM168" s="17"/>
      <c r="FN168" s="17"/>
      <c r="FO168" s="17"/>
      <c r="FP168" s="17"/>
      <c r="FQ168" s="17"/>
      <c r="FR168" s="17"/>
      <c r="FS168" s="17"/>
      <c r="FT168" s="17"/>
      <c r="FU168" s="17"/>
      <c r="FV168" s="17"/>
      <c r="FW168" s="17"/>
      <c r="FX168" s="17"/>
      <c r="FY168" s="17"/>
      <c r="FZ168" s="17"/>
      <c r="GA168" s="17"/>
      <c r="GB168" s="17"/>
      <c r="GC168" s="17"/>
      <c r="GD168" s="17"/>
      <c r="GE168" s="17"/>
      <c r="GF168" s="17"/>
      <c r="GG168" s="17"/>
      <c r="GH168" s="17"/>
      <c r="GI168" s="17"/>
      <c r="GJ168" s="17"/>
      <c r="GK168" s="17"/>
      <c r="GL168" s="17"/>
      <c r="GM168" s="17"/>
      <c r="GN168" s="17"/>
      <c r="GO168" s="17"/>
      <c r="GP168" s="17"/>
      <c r="GQ168" s="17"/>
      <c r="GR168" s="17"/>
      <c r="GS168" s="17"/>
      <c r="GT168" s="17"/>
      <c r="GU168" s="17"/>
      <c r="GV168" s="17"/>
      <c r="GW168" s="17"/>
      <c r="GX168" s="17"/>
      <c r="GY168" s="17"/>
      <c r="GZ168" s="17"/>
      <c r="HA168" s="17"/>
      <c r="HB168" s="17"/>
      <c r="HC168" s="17"/>
      <c r="HD168" s="17"/>
      <c r="HE168" s="17"/>
      <c r="HF168" s="17"/>
      <c r="HG168" s="17"/>
      <c r="HH168" s="17"/>
      <c r="HI168" s="17"/>
      <c r="HJ168" s="17"/>
      <c r="HK168" s="17"/>
      <c r="HL168" s="17"/>
      <c r="HM168" s="17"/>
      <c r="HN168" s="17"/>
      <c r="HO168" s="17"/>
      <c r="HP168" s="17"/>
      <c r="HQ168" s="17"/>
      <c r="HR168" s="17"/>
      <c r="HS168" s="17"/>
      <c r="HT168" s="17"/>
      <c r="HU168" s="17"/>
      <c r="HV168" s="17"/>
    </row>
    <row r="169" spans="1:230" s="23" customFormat="1" ht="15" customHeight="1">
      <c r="A169" s="42"/>
      <c r="B169" s="17"/>
      <c r="C169" s="57" t="s">
        <v>521</v>
      </c>
      <c r="D169" s="20"/>
      <c r="E169" s="20"/>
      <c r="F169" s="126"/>
      <c r="G169" s="58"/>
      <c r="H169" s="15"/>
      <c r="I169" s="130">
        <f>M159+M162</f>
        <v>0</v>
      </c>
      <c r="J169" s="58" t="s">
        <v>17</v>
      </c>
      <c r="K169" s="80"/>
      <c r="L169" s="80"/>
      <c r="M169" s="22"/>
      <c r="N169" s="22"/>
      <c r="O169" s="22"/>
      <c r="P169" s="22"/>
      <c r="Q169" s="22"/>
      <c r="R169" s="22"/>
      <c r="S169" s="22"/>
      <c r="T169" s="22"/>
      <c r="U169" s="22"/>
      <c r="V169" s="22"/>
      <c r="W169" s="22"/>
      <c r="X169" s="22"/>
      <c r="Y169" s="22"/>
      <c r="Z169" s="22"/>
      <c r="AA169" s="22"/>
      <c r="AB169" s="42"/>
      <c r="AC169" s="17"/>
      <c r="AD169" s="17"/>
      <c r="AE169" s="17"/>
      <c r="AF169" s="17"/>
      <c r="AG169" s="17"/>
      <c r="AH169" s="17"/>
      <c r="AI169" s="17"/>
      <c r="AJ169" s="17"/>
      <c r="AK169" s="17"/>
      <c r="AL169" s="17"/>
      <c r="AM169" s="17"/>
      <c r="AN169" s="17"/>
      <c r="AO169" s="17"/>
      <c r="AP169" s="17"/>
      <c r="AQ169" s="17"/>
      <c r="AR169" s="17"/>
      <c r="AS169" s="17"/>
      <c r="AT169" s="17"/>
      <c r="AU169" s="17"/>
      <c r="AV169" s="17"/>
      <c r="AW169" s="17"/>
      <c r="AX169" s="17"/>
      <c r="AY169" s="17"/>
      <c r="AZ169" s="17"/>
      <c r="BA169" s="17"/>
      <c r="BB169" s="17"/>
      <c r="BC169" s="17"/>
      <c r="BD169" s="17"/>
      <c r="BE169" s="17"/>
      <c r="BF169" s="17"/>
      <c r="BG169" s="17"/>
      <c r="BH169" s="17"/>
      <c r="BI169" s="17"/>
      <c r="BJ169" s="17"/>
      <c r="BK169" s="17"/>
      <c r="BL169" s="17"/>
      <c r="BM169" s="17"/>
      <c r="BN169" s="17"/>
      <c r="BO169" s="17"/>
      <c r="BP169" s="17"/>
      <c r="BQ169" s="17"/>
      <c r="BR169" s="17"/>
      <c r="BS169" s="17"/>
      <c r="BT169" s="17"/>
      <c r="BU169" s="17"/>
      <c r="BV169" s="17"/>
      <c r="BW169" s="17"/>
      <c r="BX169" s="17"/>
      <c r="BY169" s="17"/>
      <c r="BZ169" s="17"/>
      <c r="CA169" s="17"/>
      <c r="CB169" s="17"/>
      <c r="CC169" s="17"/>
      <c r="CD169" s="17"/>
      <c r="CE169" s="17"/>
      <c r="CF169" s="17"/>
      <c r="CG169" s="17"/>
      <c r="CH169" s="17"/>
      <c r="CI169" s="17"/>
      <c r="CJ169" s="17"/>
      <c r="CK169" s="17"/>
      <c r="CL169" s="17"/>
      <c r="CM169" s="17"/>
      <c r="CN169" s="17"/>
      <c r="CO169" s="17"/>
      <c r="CP169" s="17"/>
      <c r="CQ169" s="17"/>
      <c r="CR169" s="17"/>
      <c r="CS169" s="17"/>
      <c r="CT169" s="17"/>
      <c r="CU169" s="17"/>
      <c r="CV169" s="17"/>
      <c r="CW169" s="17"/>
      <c r="CX169" s="17"/>
      <c r="CY169" s="17"/>
      <c r="CZ169" s="17"/>
      <c r="DA169" s="17"/>
      <c r="DB169" s="17"/>
      <c r="DC169" s="17"/>
      <c r="DD169" s="17"/>
      <c r="DE169" s="17"/>
      <c r="DF169" s="17"/>
      <c r="DG169" s="17"/>
      <c r="DH169" s="17"/>
      <c r="DI169" s="17"/>
      <c r="DJ169" s="17"/>
      <c r="DK169" s="17"/>
      <c r="DL169" s="17"/>
      <c r="DM169" s="17"/>
      <c r="DN169" s="17"/>
      <c r="DO169" s="17"/>
      <c r="DP169" s="17"/>
      <c r="DQ169" s="17"/>
      <c r="DR169" s="17"/>
      <c r="DS169" s="17"/>
      <c r="DT169" s="17"/>
      <c r="DU169" s="17"/>
      <c r="DV169" s="17"/>
      <c r="DW169" s="17"/>
      <c r="DX169" s="17"/>
      <c r="DY169" s="17"/>
      <c r="DZ169" s="17"/>
      <c r="EA169" s="17"/>
      <c r="EB169" s="17"/>
      <c r="EC169" s="17"/>
      <c r="ED169" s="17"/>
      <c r="EE169" s="17"/>
      <c r="EF169" s="17"/>
      <c r="EG169" s="17"/>
      <c r="EH169" s="17"/>
      <c r="EI169" s="17"/>
      <c r="EJ169" s="17"/>
      <c r="EK169" s="17"/>
      <c r="EL169" s="17"/>
      <c r="EM169" s="17"/>
      <c r="EN169" s="17"/>
      <c r="EO169" s="17"/>
      <c r="EP169" s="17"/>
      <c r="EQ169" s="17"/>
      <c r="ER169" s="17"/>
      <c r="ES169" s="17"/>
      <c r="ET169" s="17"/>
      <c r="EU169" s="17"/>
      <c r="EV169" s="17"/>
      <c r="EW169" s="17"/>
      <c r="EX169" s="17"/>
      <c r="EY169" s="17"/>
      <c r="EZ169" s="17"/>
      <c r="FA169" s="17"/>
      <c r="FB169" s="17"/>
      <c r="FC169" s="17"/>
      <c r="FD169" s="17"/>
      <c r="FE169" s="17"/>
      <c r="FF169" s="17"/>
      <c r="FG169" s="17"/>
      <c r="FH169" s="17"/>
      <c r="FI169" s="17"/>
      <c r="FJ169" s="17"/>
      <c r="FK169" s="17"/>
      <c r="FL169" s="17"/>
      <c r="FM169" s="17"/>
      <c r="FN169" s="17"/>
      <c r="FO169" s="17"/>
      <c r="FP169" s="17"/>
      <c r="FQ169" s="17"/>
      <c r="FR169" s="17"/>
      <c r="FS169" s="17"/>
      <c r="FT169" s="17"/>
      <c r="FU169" s="17"/>
      <c r="FV169" s="17"/>
      <c r="FW169" s="17"/>
      <c r="FX169" s="17"/>
      <c r="FY169" s="17"/>
      <c r="FZ169" s="17"/>
      <c r="GA169" s="17"/>
      <c r="GB169" s="17"/>
      <c r="GC169" s="17"/>
      <c r="GD169" s="17"/>
      <c r="GE169" s="17"/>
      <c r="GF169" s="17"/>
      <c r="GG169" s="17"/>
      <c r="GH169" s="17"/>
      <c r="GI169" s="17"/>
      <c r="GJ169" s="17"/>
      <c r="GK169" s="17"/>
      <c r="GL169" s="17"/>
      <c r="GM169" s="17"/>
      <c r="GN169" s="17"/>
      <c r="GO169" s="17"/>
      <c r="GP169" s="17"/>
      <c r="GQ169" s="17"/>
      <c r="GR169" s="17"/>
      <c r="GS169" s="17"/>
      <c r="GT169" s="17"/>
      <c r="GU169" s="17"/>
      <c r="GV169" s="17"/>
      <c r="GW169" s="17"/>
      <c r="GX169" s="17"/>
      <c r="GY169" s="17"/>
      <c r="GZ169" s="17"/>
      <c r="HA169" s="17"/>
      <c r="HB169" s="17"/>
      <c r="HC169" s="17"/>
      <c r="HD169" s="17"/>
      <c r="HE169" s="17"/>
      <c r="HF169" s="17"/>
      <c r="HG169" s="17"/>
      <c r="HH169" s="17"/>
      <c r="HI169" s="17"/>
      <c r="HJ169" s="17"/>
      <c r="HK169" s="17"/>
      <c r="HL169" s="17"/>
      <c r="HM169" s="17"/>
      <c r="HN169" s="17"/>
      <c r="HO169" s="17"/>
      <c r="HP169" s="17"/>
      <c r="HQ169" s="17"/>
      <c r="HR169" s="17"/>
      <c r="HS169" s="17"/>
      <c r="HT169" s="17"/>
      <c r="HU169" s="17"/>
      <c r="HV169" s="17"/>
    </row>
    <row r="170" spans="1:230" s="23" customFormat="1" ht="15" customHeight="1">
      <c r="A170" s="42"/>
      <c r="B170" s="17"/>
      <c r="C170" s="22"/>
      <c r="D170" s="22"/>
      <c r="E170" s="17"/>
      <c r="F170" s="17"/>
      <c r="G170" s="17"/>
      <c r="H170" s="17"/>
      <c r="I170" s="17"/>
      <c r="J170" s="17"/>
      <c r="K170" s="80"/>
      <c r="L170" s="80"/>
      <c r="M170" s="22"/>
      <c r="N170" s="22"/>
      <c r="O170" s="22"/>
      <c r="P170" s="22"/>
      <c r="Q170" s="22"/>
      <c r="R170" s="22"/>
      <c r="S170" s="22"/>
      <c r="T170" s="22"/>
      <c r="U170" s="22"/>
      <c r="V170" s="22"/>
      <c r="W170" s="22"/>
      <c r="X170" s="22"/>
      <c r="Y170" s="22"/>
      <c r="Z170" s="22"/>
      <c r="AA170" s="22"/>
      <c r="AB170" s="42"/>
      <c r="AC170" s="17"/>
      <c r="AD170" s="17"/>
      <c r="AE170" s="17"/>
      <c r="AF170" s="17"/>
      <c r="AG170" s="17"/>
      <c r="AH170" s="17"/>
      <c r="AI170" s="17"/>
      <c r="AJ170" s="17"/>
      <c r="AK170" s="17"/>
      <c r="AL170" s="17"/>
      <c r="AM170" s="17"/>
      <c r="AN170" s="17"/>
      <c r="AO170" s="17"/>
      <c r="AP170" s="17"/>
      <c r="AQ170" s="17"/>
      <c r="AR170" s="17"/>
      <c r="AS170" s="17"/>
      <c r="AT170" s="17"/>
      <c r="AU170" s="17"/>
      <c r="AV170" s="17"/>
      <c r="AW170" s="17"/>
      <c r="AX170" s="17"/>
      <c r="AY170" s="17"/>
      <c r="AZ170" s="17"/>
      <c r="BA170" s="17"/>
      <c r="BB170" s="17"/>
      <c r="BC170" s="17"/>
      <c r="BD170" s="17"/>
      <c r="BE170" s="17"/>
      <c r="BF170" s="17"/>
      <c r="BG170" s="17"/>
      <c r="BH170" s="17"/>
      <c r="BI170" s="17"/>
      <c r="BJ170" s="17"/>
      <c r="BK170" s="17"/>
      <c r="BL170" s="17"/>
      <c r="BM170" s="17"/>
      <c r="BN170" s="17"/>
      <c r="BO170" s="17"/>
      <c r="BP170" s="17"/>
      <c r="BQ170" s="17"/>
      <c r="BR170" s="17"/>
      <c r="BS170" s="17"/>
      <c r="BT170" s="17"/>
      <c r="BU170" s="17"/>
      <c r="BV170" s="17"/>
      <c r="BW170" s="17"/>
      <c r="BX170" s="17"/>
      <c r="BY170" s="17"/>
      <c r="BZ170" s="17"/>
      <c r="CA170" s="17"/>
      <c r="CB170" s="17"/>
      <c r="CC170" s="17"/>
      <c r="CD170" s="17"/>
      <c r="CE170" s="17"/>
      <c r="CF170" s="17"/>
      <c r="CG170" s="17"/>
      <c r="CH170" s="17"/>
      <c r="CI170" s="17"/>
      <c r="CJ170" s="17"/>
      <c r="CK170" s="17"/>
      <c r="CL170" s="17"/>
      <c r="CM170" s="17"/>
      <c r="CN170" s="17"/>
      <c r="CO170" s="17"/>
      <c r="CP170" s="17"/>
      <c r="CQ170" s="17"/>
      <c r="CR170" s="17"/>
      <c r="CS170" s="17"/>
      <c r="CT170" s="17"/>
      <c r="CU170" s="17"/>
      <c r="CV170" s="17"/>
      <c r="CW170" s="17"/>
      <c r="CX170" s="17"/>
      <c r="CY170" s="17"/>
      <c r="CZ170" s="17"/>
      <c r="DA170" s="17"/>
      <c r="DB170" s="17"/>
      <c r="DC170" s="17"/>
      <c r="DD170" s="17"/>
      <c r="DE170" s="17"/>
      <c r="DF170" s="17"/>
      <c r="DG170" s="17"/>
      <c r="DH170" s="17"/>
      <c r="DI170" s="17"/>
      <c r="DJ170" s="17"/>
      <c r="DK170" s="17"/>
      <c r="DL170" s="17"/>
      <c r="DM170" s="17"/>
      <c r="DN170" s="17"/>
      <c r="DO170" s="17"/>
      <c r="DP170" s="17"/>
      <c r="DQ170" s="17"/>
      <c r="DR170" s="17"/>
      <c r="DS170" s="17"/>
      <c r="DT170" s="17"/>
      <c r="DU170" s="17"/>
      <c r="DV170" s="17"/>
      <c r="DW170" s="17"/>
      <c r="DX170" s="17"/>
      <c r="DY170" s="17"/>
      <c r="DZ170" s="17"/>
      <c r="EA170" s="17"/>
      <c r="EB170" s="17"/>
      <c r="EC170" s="17"/>
      <c r="ED170" s="17"/>
      <c r="EE170" s="17"/>
      <c r="EF170" s="17"/>
      <c r="EG170" s="17"/>
      <c r="EH170" s="17"/>
      <c r="EI170" s="17"/>
      <c r="EJ170" s="17"/>
      <c r="EK170" s="17"/>
      <c r="EL170" s="17"/>
      <c r="EM170" s="17"/>
      <c r="EN170" s="17"/>
      <c r="EO170" s="17"/>
      <c r="EP170" s="17"/>
      <c r="EQ170" s="17"/>
      <c r="ER170" s="17"/>
      <c r="ES170" s="17"/>
      <c r="ET170" s="17"/>
      <c r="EU170" s="17"/>
      <c r="EV170" s="17"/>
      <c r="EW170" s="17"/>
      <c r="EX170" s="17"/>
      <c r="EY170" s="17"/>
      <c r="EZ170" s="17"/>
      <c r="FA170" s="17"/>
      <c r="FB170" s="17"/>
      <c r="FC170" s="17"/>
      <c r="FD170" s="17"/>
      <c r="FE170" s="17"/>
      <c r="FF170" s="17"/>
      <c r="FG170" s="17"/>
      <c r="FH170" s="17"/>
      <c r="FI170" s="17"/>
      <c r="FJ170" s="17"/>
      <c r="FK170" s="17"/>
      <c r="FL170" s="17"/>
      <c r="FM170" s="17"/>
      <c r="FN170" s="17"/>
      <c r="FO170" s="17"/>
      <c r="FP170" s="17"/>
      <c r="FQ170" s="17"/>
      <c r="FR170" s="17"/>
      <c r="FS170" s="17"/>
      <c r="FT170" s="17"/>
      <c r="FU170" s="17"/>
      <c r="FV170" s="17"/>
      <c r="FW170" s="17"/>
      <c r="FX170" s="17"/>
      <c r="FY170" s="17"/>
      <c r="FZ170" s="17"/>
      <c r="GA170" s="17"/>
      <c r="GB170" s="17"/>
      <c r="GC170" s="17"/>
      <c r="GD170" s="17"/>
      <c r="GE170" s="17"/>
      <c r="GF170" s="17"/>
      <c r="GG170" s="17"/>
      <c r="GH170" s="17"/>
      <c r="GI170" s="17"/>
      <c r="GJ170" s="17"/>
      <c r="GK170" s="17"/>
      <c r="GL170" s="17"/>
      <c r="GM170" s="17"/>
      <c r="GN170" s="17"/>
      <c r="GO170" s="17"/>
      <c r="GP170" s="17"/>
      <c r="GQ170" s="17"/>
      <c r="GR170" s="17"/>
      <c r="GS170" s="17"/>
      <c r="GT170" s="17"/>
      <c r="GU170" s="17"/>
      <c r="GV170" s="17"/>
      <c r="GW170" s="17"/>
      <c r="GX170" s="17"/>
      <c r="GY170" s="17"/>
      <c r="GZ170" s="17"/>
      <c r="HA170" s="17"/>
      <c r="HB170" s="17"/>
      <c r="HC170" s="17"/>
      <c r="HD170" s="17"/>
      <c r="HE170" s="17"/>
      <c r="HF170" s="17"/>
      <c r="HG170" s="17"/>
      <c r="HH170" s="17"/>
      <c r="HI170" s="17"/>
      <c r="HJ170" s="17"/>
      <c r="HK170" s="17"/>
      <c r="HL170" s="17"/>
      <c r="HM170" s="17"/>
      <c r="HN170" s="17"/>
      <c r="HO170" s="17"/>
      <c r="HP170" s="17"/>
      <c r="HQ170" s="17"/>
      <c r="HR170" s="17"/>
      <c r="HS170" s="17"/>
      <c r="HT170" s="17"/>
      <c r="HU170" s="17"/>
      <c r="HV170" s="17"/>
    </row>
    <row r="171" spans="1:230" s="23" customFormat="1" ht="9" customHeight="1">
      <c r="A171" s="42"/>
      <c r="B171" s="17"/>
      <c r="C171" s="22"/>
      <c r="D171" s="22"/>
      <c r="E171" s="17"/>
      <c r="F171" s="17"/>
      <c r="G171" s="17"/>
      <c r="H171" s="17"/>
      <c r="I171" s="17"/>
      <c r="J171" s="17"/>
      <c r="K171" s="80"/>
      <c r="L171" s="80"/>
      <c r="M171" s="22"/>
      <c r="N171" s="22"/>
      <c r="O171" s="22"/>
      <c r="P171" s="22"/>
      <c r="Q171" s="22"/>
      <c r="R171" s="22"/>
      <c r="S171" s="22"/>
      <c r="T171" s="22"/>
      <c r="U171" s="22"/>
      <c r="V171" s="22"/>
      <c r="W171" s="22"/>
      <c r="X171" s="22"/>
      <c r="Y171" s="22"/>
      <c r="Z171" s="22"/>
      <c r="AA171" s="22"/>
      <c r="AB171" s="42"/>
      <c r="AC171" s="17"/>
      <c r="AD171" s="17"/>
      <c r="AE171" s="17"/>
      <c r="AF171" s="17"/>
      <c r="AG171" s="17"/>
      <c r="AH171" s="17"/>
      <c r="AI171" s="17"/>
      <c r="AJ171" s="17"/>
      <c r="AK171" s="17"/>
      <c r="AL171" s="17"/>
      <c r="AM171" s="17"/>
      <c r="AN171" s="17"/>
      <c r="AO171" s="17"/>
      <c r="AP171" s="17"/>
      <c r="AQ171" s="17"/>
      <c r="AR171" s="17"/>
      <c r="AS171" s="17"/>
      <c r="AT171" s="17"/>
      <c r="AU171" s="17"/>
      <c r="AV171" s="17"/>
      <c r="AW171" s="17"/>
      <c r="AX171" s="17"/>
      <c r="AY171" s="17"/>
      <c r="AZ171" s="17"/>
      <c r="BA171" s="17"/>
      <c r="BB171" s="17"/>
      <c r="BC171" s="17"/>
      <c r="BD171" s="17"/>
      <c r="BE171" s="17"/>
      <c r="BF171" s="17"/>
      <c r="BG171" s="17"/>
      <c r="BH171" s="17"/>
      <c r="BI171" s="17"/>
      <c r="BJ171" s="17"/>
      <c r="BK171" s="17"/>
      <c r="BL171" s="17"/>
      <c r="BM171" s="17"/>
      <c r="BN171" s="17"/>
      <c r="BO171" s="17"/>
      <c r="BP171" s="17"/>
      <c r="BQ171" s="17"/>
      <c r="BR171" s="17"/>
      <c r="BS171" s="17"/>
      <c r="BT171" s="17"/>
      <c r="BU171" s="17"/>
      <c r="BV171" s="17"/>
      <c r="BW171" s="17"/>
      <c r="BX171" s="17"/>
      <c r="BY171" s="17"/>
      <c r="BZ171" s="17"/>
      <c r="CA171" s="17"/>
      <c r="CB171" s="17"/>
      <c r="CC171" s="17"/>
      <c r="CD171" s="17"/>
      <c r="CE171" s="17"/>
      <c r="CF171" s="17"/>
      <c r="CG171" s="17"/>
      <c r="CH171" s="17"/>
      <c r="CI171" s="17"/>
      <c r="CJ171" s="17"/>
      <c r="CK171" s="17"/>
      <c r="CL171" s="17"/>
      <c r="CM171" s="17"/>
      <c r="CN171" s="17"/>
      <c r="CO171" s="17"/>
      <c r="CP171" s="17"/>
      <c r="CQ171" s="17"/>
      <c r="CR171" s="17"/>
      <c r="CS171" s="17"/>
      <c r="CT171" s="17"/>
      <c r="CU171" s="17"/>
      <c r="CV171" s="17"/>
      <c r="CW171" s="17"/>
      <c r="CX171" s="17"/>
      <c r="CY171" s="17"/>
      <c r="CZ171" s="17"/>
      <c r="DA171" s="17"/>
      <c r="DB171" s="17"/>
      <c r="DC171" s="17"/>
      <c r="DD171" s="17"/>
      <c r="DE171" s="17"/>
      <c r="DF171" s="17"/>
      <c r="DG171" s="17"/>
      <c r="DH171" s="17"/>
      <c r="DI171" s="17"/>
      <c r="DJ171" s="17"/>
      <c r="DK171" s="17"/>
      <c r="DL171" s="17"/>
      <c r="DM171" s="17"/>
      <c r="DN171" s="17"/>
      <c r="DO171" s="17"/>
      <c r="DP171" s="17"/>
      <c r="DQ171" s="17"/>
      <c r="DR171" s="17"/>
      <c r="DS171" s="17"/>
      <c r="DT171" s="17"/>
      <c r="DU171" s="17"/>
      <c r="DV171" s="17"/>
      <c r="DW171" s="17"/>
      <c r="DX171" s="17"/>
      <c r="DY171" s="17"/>
      <c r="DZ171" s="17"/>
      <c r="EA171" s="17"/>
      <c r="EB171" s="17"/>
      <c r="EC171" s="17"/>
      <c r="ED171" s="17"/>
      <c r="EE171" s="17"/>
      <c r="EF171" s="17"/>
      <c r="EG171" s="17"/>
      <c r="EH171" s="17"/>
      <c r="EI171" s="17"/>
      <c r="EJ171" s="17"/>
      <c r="EK171" s="17"/>
      <c r="EL171" s="17"/>
      <c r="EM171" s="17"/>
      <c r="EN171" s="17"/>
      <c r="EO171" s="17"/>
      <c r="EP171" s="17"/>
      <c r="EQ171" s="17"/>
      <c r="ER171" s="17"/>
      <c r="ES171" s="17"/>
      <c r="ET171" s="17"/>
      <c r="EU171" s="17"/>
      <c r="EV171" s="17"/>
      <c r="EW171" s="17"/>
      <c r="EX171" s="17"/>
      <c r="EY171" s="17"/>
      <c r="EZ171" s="17"/>
      <c r="FA171" s="17"/>
      <c r="FB171" s="17"/>
      <c r="FC171" s="17"/>
      <c r="FD171" s="17"/>
      <c r="FE171" s="17"/>
      <c r="FF171" s="17"/>
      <c r="FG171" s="17"/>
      <c r="FH171" s="17"/>
      <c r="FI171" s="17"/>
      <c r="FJ171" s="17"/>
      <c r="FK171" s="17"/>
      <c r="FL171" s="17"/>
      <c r="FM171" s="17"/>
      <c r="FN171" s="17"/>
      <c r="FO171" s="17"/>
      <c r="FP171" s="17"/>
      <c r="FQ171" s="17"/>
      <c r="FR171" s="17"/>
      <c r="FS171" s="17"/>
      <c r="FT171" s="17"/>
      <c r="FU171" s="17"/>
      <c r="FV171" s="17"/>
      <c r="FW171" s="17"/>
      <c r="FX171" s="17"/>
      <c r="FY171" s="17"/>
      <c r="FZ171" s="17"/>
      <c r="GA171" s="17"/>
      <c r="GB171" s="17"/>
      <c r="GC171" s="17"/>
      <c r="GD171" s="17"/>
      <c r="GE171" s="17"/>
      <c r="GF171" s="17"/>
      <c r="GG171" s="17"/>
      <c r="GH171" s="17"/>
      <c r="GI171" s="17"/>
      <c r="GJ171" s="17"/>
      <c r="GK171" s="17"/>
      <c r="GL171" s="17"/>
      <c r="GM171" s="17"/>
      <c r="GN171" s="17"/>
      <c r="GO171" s="17"/>
      <c r="GP171" s="17"/>
      <c r="GQ171" s="17"/>
      <c r="GR171" s="17"/>
      <c r="GS171" s="17"/>
      <c r="GT171" s="17"/>
      <c r="GU171" s="17"/>
      <c r="GV171" s="17"/>
      <c r="GW171" s="17"/>
      <c r="GX171" s="17"/>
      <c r="GY171" s="17"/>
      <c r="GZ171" s="17"/>
      <c r="HA171" s="17"/>
      <c r="HB171" s="17"/>
      <c r="HC171" s="17"/>
      <c r="HD171" s="17"/>
      <c r="HE171" s="17"/>
      <c r="HF171" s="17"/>
      <c r="HG171" s="17"/>
      <c r="HH171" s="17"/>
      <c r="HI171" s="17"/>
      <c r="HJ171" s="17"/>
      <c r="HK171" s="17"/>
      <c r="HL171" s="17"/>
      <c r="HM171" s="17"/>
      <c r="HN171" s="17"/>
      <c r="HO171" s="17"/>
      <c r="HP171" s="17"/>
      <c r="HQ171" s="17"/>
      <c r="HR171" s="17"/>
      <c r="HS171" s="17"/>
      <c r="HT171" s="17"/>
      <c r="HU171" s="17"/>
      <c r="HV171" s="17"/>
    </row>
    <row r="172" spans="1:230" customFormat="1">
      <c r="A172" s="42"/>
      <c r="B172" s="47"/>
      <c r="C172" s="47"/>
      <c r="D172" s="47"/>
      <c r="E172" s="47"/>
      <c r="F172" s="47"/>
      <c r="G172" s="47"/>
      <c r="H172" s="47"/>
      <c r="I172" s="47"/>
      <c r="J172" s="47"/>
      <c r="K172" s="47"/>
      <c r="L172" s="47"/>
      <c r="M172" s="47"/>
      <c r="N172" s="47"/>
      <c r="O172" s="47"/>
      <c r="P172" s="47"/>
      <c r="Q172" s="47"/>
      <c r="R172" s="47"/>
      <c r="S172" s="47"/>
      <c r="T172" s="47"/>
      <c r="U172" s="47"/>
      <c r="V172" s="47"/>
      <c r="W172" s="47"/>
      <c r="X172" s="47"/>
      <c r="Y172" s="47"/>
      <c r="Z172" s="47"/>
      <c r="AA172" s="47"/>
      <c r="AB172" s="42"/>
      <c r="AC172" s="15"/>
      <c r="AD172" s="15"/>
      <c r="AE172" s="15"/>
      <c r="AF172" s="15"/>
      <c r="AG172" s="15"/>
      <c r="AH172" s="15"/>
      <c r="AI172" s="15"/>
      <c r="AJ172" s="15"/>
      <c r="AK172" s="15"/>
      <c r="AL172" s="15"/>
      <c r="AM172" s="15"/>
      <c r="AN172" s="15"/>
      <c r="AO172" s="15"/>
      <c r="AP172" s="15"/>
      <c r="AQ172" s="15"/>
      <c r="AR172" s="15"/>
      <c r="AS172" s="15"/>
      <c r="AT172" s="15"/>
      <c r="AU172" s="15"/>
      <c r="AV172" s="15"/>
      <c r="AW172" s="15"/>
      <c r="AX172" s="15"/>
      <c r="AY172" s="15"/>
      <c r="AZ172" s="15"/>
      <c r="BA172" s="15"/>
      <c r="BB172" s="15"/>
      <c r="BC172" s="15"/>
      <c r="BD172" s="15"/>
      <c r="BE172" s="15"/>
      <c r="BF172" s="15"/>
      <c r="BG172" s="15"/>
      <c r="BH172" s="15"/>
      <c r="BI172" s="15"/>
      <c r="BJ172" s="15"/>
      <c r="BK172" s="15"/>
      <c r="BL172" s="15"/>
      <c r="BM172" s="15"/>
      <c r="BN172" s="15"/>
      <c r="BO172" s="15"/>
      <c r="BP172" s="15"/>
      <c r="BQ172" s="15"/>
      <c r="BR172" s="15"/>
      <c r="BS172" s="15"/>
      <c r="BT172" s="15"/>
      <c r="BU172" s="15"/>
      <c r="BV172" s="15"/>
      <c r="BW172" s="15"/>
      <c r="BX172" s="15"/>
      <c r="BY172" s="15"/>
      <c r="BZ172" s="15"/>
      <c r="CA172" s="15"/>
      <c r="CB172" s="15"/>
      <c r="CC172" s="15"/>
      <c r="CD172" s="15"/>
      <c r="CE172" s="15"/>
      <c r="CF172" s="15"/>
      <c r="CG172" s="15"/>
      <c r="CH172" s="15"/>
      <c r="CI172" s="15"/>
      <c r="CJ172" s="15"/>
      <c r="CK172" s="15"/>
      <c r="CL172" s="15"/>
      <c r="CM172" s="15"/>
      <c r="CN172" s="15"/>
      <c r="CO172" s="15"/>
      <c r="CP172" s="15"/>
      <c r="CQ172" s="15"/>
      <c r="CR172" s="15"/>
      <c r="CS172" s="15"/>
      <c r="CT172" s="15"/>
      <c r="CU172" s="15"/>
      <c r="CV172" s="15"/>
      <c r="CW172" s="15"/>
      <c r="CX172" s="15"/>
      <c r="CY172" s="15"/>
      <c r="CZ172" s="15"/>
      <c r="DA172" s="15"/>
      <c r="DB172" s="15"/>
      <c r="DC172" s="15"/>
      <c r="DD172" s="15"/>
      <c r="DE172" s="15"/>
      <c r="DF172" s="15"/>
      <c r="DG172" s="15"/>
      <c r="DH172" s="15"/>
      <c r="DI172" s="15"/>
      <c r="DJ172" s="15"/>
      <c r="DK172" s="15"/>
      <c r="DL172" s="15"/>
      <c r="DM172" s="15"/>
      <c r="DN172" s="15"/>
      <c r="DO172" s="15"/>
      <c r="DP172" s="15"/>
      <c r="DQ172" s="15"/>
      <c r="DR172" s="15"/>
      <c r="DS172" s="15"/>
      <c r="DT172" s="15"/>
      <c r="DU172" s="15"/>
      <c r="DV172" s="15"/>
      <c r="DW172" s="15"/>
      <c r="DX172" s="15"/>
      <c r="DY172" s="15"/>
      <c r="DZ172" s="15"/>
      <c r="EA172" s="15"/>
      <c r="EB172" s="15"/>
      <c r="EC172" s="15"/>
      <c r="ED172" s="15"/>
      <c r="EE172" s="15"/>
      <c r="EF172" s="15"/>
      <c r="EG172" s="15"/>
      <c r="EH172" s="15"/>
      <c r="EI172" s="15"/>
      <c r="EJ172" s="15"/>
      <c r="EK172" s="15"/>
      <c r="EL172" s="15"/>
      <c r="EM172" s="15"/>
      <c r="EN172" s="15"/>
      <c r="EO172" s="15"/>
      <c r="EP172" s="15"/>
      <c r="EQ172" s="15"/>
      <c r="ER172" s="15"/>
      <c r="ES172" s="15"/>
      <c r="ET172" s="15"/>
      <c r="EU172" s="15"/>
      <c r="EV172" s="15"/>
      <c r="EW172" s="15"/>
      <c r="EX172" s="15"/>
      <c r="EY172" s="15"/>
      <c r="EZ172" s="15"/>
      <c r="FA172" s="15"/>
      <c r="FB172" s="15"/>
      <c r="FC172" s="15"/>
      <c r="FD172" s="15"/>
      <c r="FE172" s="15"/>
      <c r="FF172" s="15"/>
      <c r="FG172" s="15"/>
      <c r="FH172" s="15"/>
      <c r="FI172" s="15"/>
      <c r="FJ172" s="15"/>
      <c r="FK172" s="15"/>
      <c r="FL172" s="15"/>
      <c r="FM172" s="15"/>
      <c r="FN172" s="15"/>
      <c r="FO172" s="15"/>
      <c r="FP172" s="15"/>
      <c r="FQ172" s="15"/>
      <c r="FR172" s="15"/>
      <c r="FS172" s="15"/>
      <c r="FT172" s="15"/>
      <c r="FU172" s="15"/>
      <c r="FV172" s="15"/>
      <c r="FW172" s="15"/>
      <c r="FX172" s="15"/>
      <c r="FY172" s="15"/>
      <c r="FZ172" s="15"/>
      <c r="GA172" s="15"/>
      <c r="GB172" s="15"/>
      <c r="GC172" s="15"/>
      <c r="GD172" s="15"/>
      <c r="GE172" s="15"/>
      <c r="GF172" s="15"/>
      <c r="GG172" s="15"/>
      <c r="GH172" s="15"/>
      <c r="GI172" s="15"/>
      <c r="GJ172" s="15"/>
      <c r="GK172" s="15"/>
      <c r="GL172" s="15"/>
      <c r="GM172" s="15"/>
      <c r="GN172" s="15"/>
      <c r="GO172" s="15"/>
      <c r="GP172" s="15"/>
      <c r="GQ172" s="15"/>
      <c r="GR172" s="15"/>
      <c r="GS172" s="15"/>
      <c r="GT172" s="15"/>
      <c r="GU172" s="15"/>
      <c r="GV172" s="15"/>
      <c r="GW172" s="15"/>
      <c r="GX172" s="15"/>
      <c r="GY172" s="15"/>
      <c r="GZ172" s="15"/>
      <c r="HA172" s="15"/>
      <c r="HB172" s="15"/>
      <c r="HC172" s="15"/>
      <c r="HD172" s="15"/>
      <c r="HE172" s="15"/>
      <c r="HF172" s="15"/>
      <c r="HG172" s="15"/>
      <c r="HH172" s="15"/>
      <c r="HI172" s="15"/>
      <c r="HJ172" s="15"/>
      <c r="HK172" s="15"/>
      <c r="HL172" s="15"/>
      <c r="HM172" s="15"/>
      <c r="HN172" s="15"/>
      <c r="HO172" s="15"/>
      <c r="HP172" s="15"/>
      <c r="HQ172" s="15"/>
      <c r="HR172" s="15"/>
      <c r="HS172" s="15"/>
      <c r="HT172" s="15"/>
      <c r="HU172" s="15"/>
      <c r="HV172" s="15"/>
    </row>
    <row r="173" spans="1:230" customFormat="1" ht="21">
      <c r="A173" s="42"/>
      <c r="B173" s="47"/>
      <c r="C173" s="53" t="s">
        <v>542</v>
      </c>
      <c r="D173" s="47"/>
      <c r="E173" s="47"/>
      <c r="F173" s="47"/>
      <c r="G173" s="47"/>
      <c r="H173" s="47"/>
      <c r="I173" s="47"/>
      <c r="J173" s="47"/>
      <c r="K173" s="47"/>
      <c r="L173" s="47"/>
      <c r="M173" s="47"/>
      <c r="N173" s="47"/>
      <c r="O173" s="47"/>
      <c r="P173" s="47"/>
      <c r="Q173" s="47"/>
      <c r="R173" s="47"/>
      <c r="S173" s="47"/>
      <c r="T173" s="47"/>
      <c r="U173" s="47"/>
      <c r="V173" s="47"/>
      <c r="W173" s="47"/>
      <c r="X173" s="47"/>
      <c r="Y173" s="47"/>
      <c r="Z173" s="47"/>
      <c r="AA173" s="47"/>
      <c r="AB173" s="42"/>
      <c r="AC173" s="15"/>
      <c r="AD173" s="15"/>
      <c r="AE173" s="15"/>
      <c r="AF173" s="15"/>
      <c r="AG173" s="15"/>
      <c r="AH173" s="15"/>
      <c r="AI173" s="15"/>
      <c r="AJ173" s="15"/>
      <c r="AK173" s="15"/>
      <c r="AL173" s="15"/>
      <c r="AM173" s="15"/>
      <c r="AN173" s="15"/>
      <c r="AO173" s="15"/>
      <c r="AP173" s="15"/>
      <c r="AQ173" s="15"/>
      <c r="AR173" s="15"/>
      <c r="AS173" s="15"/>
      <c r="AT173" s="15"/>
      <c r="AU173" s="15"/>
      <c r="AV173" s="15"/>
      <c r="AW173" s="15"/>
      <c r="AX173" s="15"/>
      <c r="AY173" s="15"/>
      <c r="AZ173" s="15"/>
      <c r="BA173" s="15"/>
      <c r="BB173" s="15"/>
      <c r="BC173" s="15"/>
      <c r="BD173" s="15"/>
      <c r="BE173" s="15"/>
      <c r="BF173" s="15"/>
      <c r="BG173" s="15"/>
      <c r="BH173" s="15"/>
      <c r="BI173" s="15"/>
      <c r="BJ173" s="15"/>
      <c r="BK173" s="15"/>
      <c r="BL173" s="15"/>
      <c r="BM173" s="15"/>
      <c r="BN173" s="15"/>
      <c r="BO173" s="15"/>
      <c r="BP173" s="15"/>
      <c r="BQ173" s="15"/>
      <c r="BR173" s="15"/>
      <c r="BS173" s="15"/>
      <c r="BT173" s="15"/>
      <c r="BU173" s="15"/>
      <c r="BV173" s="15"/>
      <c r="BW173" s="15"/>
      <c r="BX173" s="15"/>
      <c r="BY173" s="15"/>
      <c r="BZ173" s="15"/>
      <c r="CA173" s="15"/>
      <c r="CB173" s="15"/>
      <c r="CC173" s="15"/>
      <c r="CD173" s="15"/>
      <c r="CE173" s="15"/>
      <c r="CF173" s="15"/>
      <c r="CG173" s="15"/>
      <c r="CH173" s="15"/>
      <c r="CI173" s="15"/>
      <c r="CJ173" s="15"/>
      <c r="CK173" s="15"/>
      <c r="CL173" s="15"/>
      <c r="CM173" s="15"/>
      <c r="CN173" s="15"/>
      <c r="CO173" s="15"/>
      <c r="CP173" s="15"/>
      <c r="CQ173" s="15"/>
      <c r="CR173" s="15"/>
      <c r="CS173" s="15"/>
      <c r="CT173" s="15"/>
      <c r="CU173" s="15"/>
      <c r="CV173" s="15"/>
      <c r="CW173" s="15"/>
      <c r="CX173" s="15"/>
      <c r="CY173" s="15"/>
      <c r="CZ173" s="15"/>
      <c r="DA173" s="15"/>
      <c r="DB173" s="15"/>
      <c r="DC173" s="15"/>
      <c r="DD173" s="15"/>
      <c r="DE173" s="15"/>
      <c r="DF173" s="15"/>
      <c r="DG173" s="15"/>
      <c r="DH173" s="15"/>
      <c r="DI173" s="15"/>
      <c r="DJ173" s="15"/>
      <c r="DK173" s="15"/>
      <c r="DL173" s="15"/>
      <c r="DM173" s="15"/>
      <c r="DN173" s="15"/>
      <c r="DO173" s="15"/>
      <c r="DP173" s="15"/>
      <c r="DQ173" s="15"/>
      <c r="DR173" s="15"/>
      <c r="DS173" s="15"/>
      <c r="DT173" s="15"/>
      <c r="DU173" s="15"/>
      <c r="DV173" s="15"/>
      <c r="DW173" s="15"/>
      <c r="DX173" s="15"/>
      <c r="DY173" s="15"/>
      <c r="DZ173" s="15"/>
      <c r="EA173" s="15"/>
      <c r="EB173" s="15"/>
      <c r="EC173" s="15"/>
      <c r="ED173" s="15"/>
      <c r="EE173" s="15"/>
      <c r="EF173" s="15"/>
      <c r="EG173" s="15"/>
      <c r="EH173" s="15"/>
      <c r="EI173" s="15"/>
      <c r="EJ173" s="15"/>
      <c r="EK173" s="15"/>
      <c r="EL173" s="15"/>
      <c r="EM173" s="15"/>
      <c r="EN173" s="15"/>
      <c r="EO173" s="15"/>
      <c r="EP173" s="15"/>
      <c r="EQ173" s="15"/>
      <c r="ER173" s="15"/>
      <c r="ES173" s="15"/>
      <c r="ET173" s="15"/>
      <c r="EU173" s="15"/>
      <c r="EV173" s="15"/>
      <c r="EW173" s="15"/>
      <c r="EX173" s="15"/>
      <c r="EY173" s="15"/>
      <c r="EZ173" s="15"/>
      <c r="FA173" s="15"/>
      <c r="FB173" s="15"/>
      <c r="FC173" s="15"/>
      <c r="FD173" s="15"/>
      <c r="FE173" s="15"/>
      <c r="FF173" s="15"/>
      <c r="FG173" s="15"/>
      <c r="FH173" s="15"/>
      <c r="FI173" s="15"/>
      <c r="FJ173" s="15"/>
      <c r="FK173" s="15"/>
      <c r="FL173" s="15"/>
      <c r="FM173" s="15"/>
      <c r="FN173" s="15"/>
      <c r="FO173" s="15"/>
      <c r="FP173" s="15"/>
      <c r="FQ173" s="15"/>
      <c r="FR173" s="15"/>
      <c r="FS173" s="15"/>
      <c r="FT173" s="15"/>
      <c r="FU173" s="15"/>
      <c r="FV173" s="15"/>
      <c r="FW173" s="15"/>
      <c r="FX173" s="15"/>
      <c r="FY173" s="15"/>
      <c r="FZ173" s="15"/>
      <c r="GA173" s="15"/>
      <c r="GB173" s="15"/>
      <c r="GC173" s="15"/>
      <c r="GD173" s="15"/>
      <c r="GE173" s="15"/>
      <c r="GF173" s="15"/>
      <c r="GG173" s="15"/>
      <c r="GH173" s="15"/>
      <c r="GI173" s="15"/>
      <c r="GJ173" s="15"/>
      <c r="GK173" s="15"/>
      <c r="GL173" s="15"/>
      <c r="GM173" s="15"/>
      <c r="GN173" s="15"/>
      <c r="GO173" s="15"/>
      <c r="GP173" s="15"/>
      <c r="GQ173" s="15"/>
      <c r="GR173" s="15"/>
      <c r="GS173" s="15"/>
      <c r="GT173" s="15"/>
      <c r="GU173" s="15"/>
      <c r="GV173" s="15"/>
      <c r="GW173" s="15"/>
      <c r="GX173" s="15"/>
      <c r="GY173" s="15"/>
      <c r="GZ173" s="15"/>
      <c r="HA173" s="15"/>
      <c r="HB173" s="15"/>
      <c r="HC173" s="15"/>
      <c r="HD173" s="15"/>
      <c r="HE173" s="15"/>
      <c r="HF173" s="15"/>
      <c r="HG173" s="15"/>
      <c r="HH173" s="15"/>
      <c r="HI173" s="15"/>
      <c r="HJ173" s="15"/>
      <c r="HK173" s="15"/>
      <c r="HL173" s="15"/>
      <c r="HM173" s="15"/>
      <c r="HN173" s="15"/>
      <c r="HO173" s="15"/>
      <c r="HP173" s="15"/>
      <c r="HQ173" s="15"/>
      <c r="HR173" s="15"/>
      <c r="HS173" s="15"/>
      <c r="HT173" s="15"/>
      <c r="HU173" s="15"/>
      <c r="HV173" s="15"/>
    </row>
    <row r="174" spans="1:230" customFormat="1">
      <c r="A174" s="42"/>
      <c r="B174" s="47"/>
      <c r="C174" s="47"/>
      <c r="D174" s="47"/>
      <c r="E174" s="47"/>
      <c r="F174" s="47"/>
      <c r="G174" s="47"/>
      <c r="H174" s="47"/>
      <c r="I174" s="47"/>
      <c r="J174" s="47"/>
      <c r="K174" s="47"/>
      <c r="L174" s="47"/>
      <c r="M174" s="47"/>
      <c r="N174" s="47"/>
      <c r="O174" s="47"/>
      <c r="P174" s="47"/>
      <c r="Q174" s="47"/>
      <c r="R174" s="47"/>
      <c r="S174" s="47"/>
      <c r="T174" s="47"/>
      <c r="U174" s="47"/>
      <c r="V174" s="47"/>
      <c r="W174" s="47"/>
      <c r="X174" s="47"/>
      <c r="Y174" s="47"/>
      <c r="Z174" s="47"/>
      <c r="AA174" s="47"/>
      <c r="AB174" s="42"/>
      <c r="AC174" s="15"/>
      <c r="AD174" s="15"/>
      <c r="AE174" s="15"/>
      <c r="AF174" s="15"/>
      <c r="AG174" s="15"/>
      <c r="AH174" s="15"/>
      <c r="AI174" s="15"/>
      <c r="AJ174" s="15"/>
      <c r="AK174" s="15"/>
      <c r="AL174" s="15"/>
      <c r="AM174" s="15"/>
      <c r="AN174" s="15"/>
      <c r="AO174" s="15"/>
      <c r="AP174" s="15"/>
      <c r="AQ174" s="15"/>
      <c r="AR174" s="15"/>
      <c r="AS174" s="15"/>
      <c r="AT174" s="15"/>
      <c r="AU174" s="15"/>
      <c r="AV174" s="15"/>
      <c r="AW174" s="15"/>
      <c r="AX174" s="15"/>
      <c r="AY174" s="15"/>
      <c r="AZ174" s="15"/>
      <c r="BA174" s="15"/>
      <c r="BB174" s="15"/>
      <c r="BC174" s="15"/>
      <c r="BD174" s="15"/>
      <c r="BE174" s="15"/>
      <c r="BF174" s="15"/>
      <c r="BG174" s="15"/>
      <c r="BH174" s="15"/>
      <c r="BI174" s="15"/>
      <c r="BJ174" s="15"/>
      <c r="BK174" s="15"/>
      <c r="BL174" s="15"/>
      <c r="BM174" s="15"/>
      <c r="BN174" s="15"/>
      <c r="BO174" s="15"/>
      <c r="BP174" s="15"/>
      <c r="BQ174" s="15"/>
      <c r="BR174" s="15"/>
      <c r="BS174" s="15"/>
      <c r="BT174" s="15"/>
      <c r="BU174" s="15"/>
      <c r="BV174" s="15"/>
      <c r="BW174" s="15"/>
      <c r="BX174" s="15"/>
      <c r="BY174" s="15"/>
      <c r="BZ174" s="15"/>
      <c r="CA174" s="15"/>
      <c r="CB174" s="15"/>
      <c r="CC174" s="15"/>
      <c r="CD174" s="15"/>
      <c r="CE174" s="15"/>
      <c r="CF174" s="15"/>
      <c r="CG174" s="15"/>
      <c r="CH174" s="15"/>
      <c r="CI174" s="15"/>
      <c r="CJ174" s="15"/>
      <c r="CK174" s="15"/>
      <c r="CL174" s="15"/>
      <c r="CM174" s="15"/>
      <c r="CN174" s="15"/>
      <c r="CO174" s="15"/>
      <c r="CP174" s="15"/>
      <c r="CQ174" s="15"/>
      <c r="CR174" s="15"/>
      <c r="CS174" s="15"/>
      <c r="CT174" s="15"/>
      <c r="CU174" s="15"/>
      <c r="CV174" s="15"/>
      <c r="CW174" s="15"/>
      <c r="CX174" s="15"/>
      <c r="CY174" s="15"/>
      <c r="CZ174" s="15"/>
      <c r="DA174" s="15"/>
      <c r="DB174" s="15"/>
      <c r="DC174" s="15"/>
      <c r="DD174" s="15"/>
      <c r="DE174" s="15"/>
      <c r="DF174" s="15"/>
      <c r="DG174" s="15"/>
      <c r="DH174" s="15"/>
      <c r="DI174" s="15"/>
      <c r="DJ174" s="15"/>
      <c r="DK174" s="15"/>
      <c r="DL174" s="15"/>
      <c r="DM174" s="15"/>
      <c r="DN174" s="15"/>
      <c r="DO174" s="15"/>
      <c r="DP174" s="15"/>
      <c r="DQ174" s="15"/>
      <c r="DR174" s="15"/>
      <c r="DS174" s="15"/>
      <c r="DT174" s="15"/>
      <c r="DU174" s="15"/>
      <c r="DV174" s="15"/>
      <c r="DW174" s="15"/>
      <c r="DX174" s="15"/>
      <c r="DY174" s="15"/>
      <c r="DZ174" s="15"/>
      <c r="EA174" s="15"/>
      <c r="EB174" s="15"/>
      <c r="EC174" s="15"/>
      <c r="ED174" s="15"/>
      <c r="EE174" s="15"/>
      <c r="EF174" s="15"/>
      <c r="EG174" s="15"/>
      <c r="EH174" s="15"/>
      <c r="EI174" s="15"/>
      <c r="EJ174" s="15"/>
      <c r="EK174" s="15"/>
      <c r="EL174" s="15"/>
      <c r="EM174" s="15"/>
      <c r="EN174" s="15"/>
      <c r="EO174" s="15"/>
      <c r="EP174" s="15"/>
      <c r="EQ174" s="15"/>
      <c r="ER174" s="15"/>
      <c r="ES174" s="15"/>
      <c r="ET174" s="15"/>
      <c r="EU174" s="15"/>
      <c r="EV174" s="15"/>
      <c r="EW174" s="15"/>
      <c r="EX174" s="15"/>
      <c r="EY174" s="15"/>
      <c r="EZ174" s="15"/>
      <c r="FA174" s="15"/>
      <c r="FB174" s="15"/>
      <c r="FC174" s="15"/>
      <c r="FD174" s="15"/>
      <c r="FE174" s="15"/>
      <c r="FF174" s="15"/>
      <c r="FG174" s="15"/>
      <c r="FH174" s="15"/>
      <c r="FI174" s="15"/>
      <c r="FJ174" s="15"/>
      <c r="FK174" s="15"/>
      <c r="FL174" s="15"/>
      <c r="FM174" s="15"/>
      <c r="FN174" s="15"/>
      <c r="FO174" s="15"/>
      <c r="FP174" s="15"/>
      <c r="FQ174" s="15"/>
      <c r="FR174" s="15"/>
      <c r="FS174" s="15"/>
      <c r="FT174" s="15"/>
      <c r="FU174" s="15"/>
      <c r="FV174" s="15"/>
      <c r="FW174" s="15"/>
      <c r="FX174" s="15"/>
      <c r="FY174" s="15"/>
      <c r="FZ174" s="15"/>
      <c r="GA174" s="15"/>
      <c r="GB174" s="15"/>
      <c r="GC174" s="15"/>
      <c r="GD174" s="15"/>
      <c r="GE174" s="15"/>
      <c r="GF174" s="15"/>
      <c r="GG174" s="15"/>
      <c r="GH174" s="15"/>
      <c r="GI174" s="15"/>
      <c r="GJ174" s="15"/>
      <c r="GK174" s="15"/>
      <c r="GL174" s="15"/>
      <c r="GM174" s="15"/>
      <c r="GN174" s="15"/>
      <c r="GO174" s="15"/>
      <c r="GP174" s="15"/>
      <c r="GQ174" s="15"/>
      <c r="GR174" s="15"/>
      <c r="GS174" s="15"/>
      <c r="GT174" s="15"/>
      <c r="GU174" s="15"/>
      <c r="GV174" s="15"/>
      <c r="GW174" s="15"/>
      <c r="GX174" s="15"/>
      <c r="GY174" s="15"/>
      <c r="GZ174" s="15"/>
      <c r="HA174" s="15"/>
      <c r="HB174" s="15"/>
      <c r="HC174" s="15"/>
      <c r="HD174" s="15"/>
      <c r="HE174" s="15"/>
      <c r="HF174" s="15"/>
      <c r="HG174" s="15"/>
      <c r="HH174" s="15"/>
      <c r="HI174" s="15"/>
      <c r="HJ174" s="15"/>
      <c r="HK174" s="15"/>
      <c r="HL174" s="15"/>
      <c r="HM174" s="15"/>
      <c r="HN174" s="15"/>
      <c r="HO174" s="15"/>
      <c r="HP174" s="15"/>
      <c r="HQ174" s="15"/>
      <c r="HR174" s="15"/>
      <c r="HS174" s="15"/>
      <c r="HT174" s="15"/>
      <c r="HU174" s="15"/>
      <c r="HV174" s="15"/>
    </row>
    <row r="175" spans="1:230" s="23" customFormat="1" ht="15" customHeight="1">
      <c r="A175" s="42"/>
      <c r="B175" s="17"/>
      <c r="C175" s="22"/>
      <c r="D175" s="22"/>
      <c r="E175" s="17"/>
      <c r="F175" s="17"/>
      <c r="G175" s="17"/>
      <c r="H175" s="17"/>
      <c r="I175" s="17"/>
      <c r="J175" s="17"/>
      <c r="K175" s="80"/>
      <c r="L175" s="80"/>
      <c r="M175" s="22"/>
      <c r="N175" s="22"/>
      <c r="O175" s="22"/>
      <c r="P175" s="22"/>
      <c r="Q175" s="22"/>
      <c r="R175" s="22"/>
      <c r="S175" s="22"/>
      <c r="T175" s="22"/>
      <c r="U175" s="22"/>
      <c r="V175" s="22"/>
      <c r="W175" s="22"/>
      <c r="X175" s="22"/>
      <c r="Y175" s="22"/>
      <c r="Z175" s="22"/>
      <c r="AA175" s="22"/>
      <c r="AB175" s="42"/>
      <c r="AC175" s="17"/>
      <c r="AD175" s="17"/>
      <c r="AE175" s="17"/>
      <c r="AF175" s="17"/>
      <c r="AG175" s="17"/>
      <c r="AH175" s="17"/>
      <c r="AI175" s="17"/>
      <c r="AJ175" s="17"/>
      <c r="AK175" s="17"/>
      <c r="AL175" s="17"/>
      <c r="AM175" s="17"/>
      <c r="AN175" s="17"/>
      <c r="AO175" s="17"/>
      <c r="AP175" s="17"/>
      <c r="AQ175" s="17"/>
      <c r="AR175" s="17"/>
      <c r="AS175" s="17"/>
      <c r="AT175" s="17"/>
      <c r="AU175" s="17"/>
      <c r="AV175" s="17"/>
      <c r="AW175" s="17"/>
      <c r="AX175" s="17"/>
      <c r="AY175" s="17"/>
      <c r="AZ175" s="17"/>
      <c r="BA175" s="17"/>
      <c r="BB175" s="17"/>
      <c r="BC175" s="17"/>
      <c r="BD175" s="17"/>
      <c r="BE175" s="17"/>
      <c r="BF175" s="17"/>
      <c r="BG175" s="17"/>
      <c r="BH175" s="17"/>
      <c r="BI175" s="17"/>
      <c r="BJ175" s="17"/>
      <c r="BK175" s="17"/>
      <c r="BL175" s="17"/>
      <c r="BM175" s="17"/>
      <c r="BN175" s="17"/>
      <c r="BO175" s="17"/>
      <c r="BP175" s="17"/>
      <c r="BQ175" s="17"/>
      <c r="BR175" s="17"/>
      <c r="BS175" s="17"/>
      <c r="BT175" s="17"/>
      <c r="BU175" s="17"/>
      <c r="BV175" s="17"/>
      <c r="BW175" s="17"/>
      <c r="BX175" s="17"/>
      <c r="BY175" s="17"/>
      <c r="BZ175" s="17"/>
      <c r="CA175" s="17"/>
      <c r="CB175" s="17"/>
      <c r="CC175" s="17"/>
      <c r="CD175" s="17"/>
      <c r="CE175" s="17"/>
      <c r="CF175" s="17"/>
      <c r="CG175" s="17"/>
      <c r="CH175" s="17"/>
      <c r="CI175" s="17"/>
      <c r="CJ175" s="17"/>
      <c r="CK175" s="17"/>
      <c r="CL175" s="17"/>
      <c r="CM175" s="17"/>
      <c r="CN175" s="17"/>
      <c r="CO175" s="17"/>
      <c r="CP175" s="17"/>
      <c r="CQ175" s="17"/>
      <c r="CR175" s="17"/>
      <c r="CS175" s="17"/>
      <c r="CT175" s="17"/>
      <c r="CU175" s="17"/>
      <c r="CV175" s="17"/>
      <c r="CW175" s="17"/>
      <c r="CX175" s="17"/>
      <c r="CY175" s="17"/>
      <c r="CZ175" s="17"/>
      <c r="DA175" s="17"/>
      <c r="DB175" s="17"/>
      <c r="DC175" s="17"/>
      <c r="DD175" s="17"/>
      <c r="DE175" s="17"/>
      <c r="DF175" s="17"/>
      <c r="DG175" s="17"/>
      <c r="DH175" s="17"/>
      <c r="DI175" s="17"/>
      <c r="DJ175" s="17"/>
      <c r="DK175" s="17"/>
      <c r="DL175" s="17"/>
      <c r="DM175" s="17"/>
      <c r="DN175" s="17"/>
      <c r="DO175" s="17"/>
      <c r="DP175" s="17"/>
      <c r="DQ175" s="17"/>
      <c r="DR175" s="17"/>
      <c r="DS175" s="17"/>
      <c r="DT175" s="17"/>
      <c r="DU175" s="17"/>
      <c r="DV175" s="17"/>
      <c r="DW175" s="17"/>
      <c r="DX175" s="17"/>
      <c r="DY175" s="17"/>
      <c r="DZ175" s="17"/>
      <c r="EA175" s="17"/>
      <c r="EB175" s="17"/>
      <c r="EC175" s="17"/>
      <c r="ED175" s="17"/>
      <c r="EE175" s="17"/>
      <c r="EF175" s="17"/>
      <c r="EG175" s="17"/>
      <c r="EH175" s="17"/>
      <c r="EI175" s="17"/>
      <c r="EJ175" s="17"/>
      <c r="EK175" s="17"/>
      <c r="EL175" s="17"/>
      <c r="EM175" s="17"/>
      <c r="EN175" s="17"/>
      <c r="EO175" s="17"/>
      <c r="EP175" s="17"/>
      <c r="EQ175" s="17"/>
      <c r="ER175" s="17"/>
      <c r="ES175" s="17"/>
      <c r="ET175" s="17"/>
      <c r="EU175" s="17"/>
      <c r="EV175" s="17"/>
      <c r="EW175" s="17"/>
      <c r="EX175" s="17"/>
      <c r="EY175" s="17"/>
      <c r="EZ175" s="17"/>
      <c r="FA175" s="17"/>
      <c r="FB175" s="17"/>
      <c r="FC175" s="17"/>
      <c r="FD175" s="17"/>
      <c r="FE175" s="17"/>
      <c r="FF175" s="17"/>
      <c r="FG175" s="17"/>
      <c r="FH175" s="17"/>
      <c r="FI175" s="17"/>
      <c r="FJ175" s="17"/>
      <c r="FK175" s="17"/>
      <c r="FL175" s="17"/>
      <c r="FM175" s="17"/>
      <c r="FN175" s="17"/>
      <c r="FO175" s="17"/>
      <c r="FP175" s="17"/>
      <c r="FQ175" s="17"/>
      <c r="FR175" s="17"/>
      <c r="FS175" s="17"/>
      <c r="FT175" s="17"/>
      <c r="FU175" s="17"/>
      <c r="FV175" s="17"/>
      <c r="FW175" s="17"/>
      <c r="FX175" s="17"/>
      <c r="FY175" s="17"/>
      <c r="FZ175" s="17"/>
      <c r="GA175" s="17"/>
      <c r="GB175" s="17"/>
      <c r="GC175" s="17"/>
      <c r="GD175" s="17"/>
      <c r="GE175" s="17"/>
      <c r="GF175" s="17"/>
      <c r="GG175" s="17"/>
      <c r="GH175" s="17"/>
      <c r="GI175" s="17"/>
      <c r="GJ175" s="17"/>
      <c r="GK175" s="17"/>
      <c r="GL175" s="17"/>
      <c r="GM175" s="17"/>
      <c r="GN175" s="17"/>
      <c r="GO175" s="17"/>
      <c r="GP175" s="17"/>
      <c r="GQ175" s="17"/>
      <c r="GR175" s="17"/>
      <c r="GS175" s="17"/>
      <c r="GT175" s="17"/>
      <c r="GU175" s="17"/>
      <c r="GV175" s="17"/>
      <c r="GW175" s="17"/>
      <c r="GX175" s="17"/>
      <c r="GY175" s="17"/>
      <c r="GZ175" s="17"/>
      <c r="HA175" s="17"/>
      <c r="HB175" s="17"/>
      <c r="HC175" s="17"/>
      <c r="HD175" s="17"/>
      <c r="HE175" s="17"/>
      <c r="HF175" s="17"/>
      <c r="HG175" s="17"/>
      <c r="HH175" s="17"/>
      <c r="HI175" s="17"/>
      <c r="HJ175" s="17"/>
      <c r="HK175" s="17"/>
      <c r="HL175" s="17"/>
      <c r="HM175" s="17"/>
      <c r="HN175" s="17"/>
      <c r="HO175" s="17"/>
      <c r="HP175" s="17"/>
      <c r="HQ175" s="17"/>
      <c r="HR175" s="17"/>
      <c r="HS175" s="17"/>
      <c r="HT175" s="17"/>
      <c r="HU175" s="17"/>
      <c r="HV175" s="17"/>
    </row>
    <row r="176" spans="1:230" s="23" customFormat="1" ht="15" customHeight="1">
      <c r="A176" s="42"/>
      <c r="B176" s="17"/>
      <c r="C176" s="22"/>
      <c r="D176" s="22"/>
      <c r="E176" s="17"/>
      <c r="F176" s="17"/>
      <c r="G176" s="121"/>
      <c r="H176" s="20"/>
      <c r="I176" s="20"/>
      <c r="J176" s="15"/>
      <c r="K176" s="20"/>
      <c r="L176" s="17"/>
      <c r="M176" s="17"/>
      <c r="N176" s="20"/>
      <c r="O176" s="22"/>
      <c r="P176" s="22"/>
      <c r="Q176" s="22"/>
      <c r="R176" s="22"/>
      <c r="S176" s="22"/>
      <c r="T176" s="22"/>
      <c r="U176" s="22"/>
      <c r="V176" s="22"/>
      <c r="W176" s="22"/>
      <c r="X176" s="22"/>
      <c r="Y176" s="22"/>
      <c r="Z176" s="22"/>
      <c r="AA176" s="22"/>
      <c r="AB176" s="42"/>
      <c r="AC176" s="17"/>
      <c r="AD176" s="17"/>
      <c r="AE176" s="17"/>
      <c r="AF176" s="17"/>
      <c r="AG176" s="17"/>
      <c r="AH176" s="17"/>
      <c r="AI176" s="17"/>
      <c r="AJ176" s="17"/>
      <c r="AK176" s="17"/>
      <c r="AL176" s="17"/>
      <c r="AM176" s="17"/>
      <c r="AN176" s="17"/>
      <c r="AO176" s="17"/>
      <c r="AP176" s="17"/>
      <c r="AQ176" s="17"/>
      <c r="AR176" s="17"/>
      <c r="AS176" s="17"/>
      <c r="AT176" s="17"/>
      <c r="AU176" s="17"/>
      <c r="AV176" s="17"/>
      <c r="AW176" s="17"/>
      <c r="AX176" s="17"/>
      <c r="AY176" s="17"/>
      <c r="AZ176" s="17"/>
      <c r="BA176" s="17"/>
      <c r="BB176" s="17"/>
      <c r="BC176" s="17"/>
      <c r="BD176" s="17"/>
      <c r="BE176" s="17"/>
      <c r="BF176" s="17"/>
      <c r="BG176" s="17"/>
      <c r="BH176" s="17"/>
      <c r="BI176" s="17"/>
      <c r="BJ176" s="17"/>
      <c r="BK176" s="17"/>
      <c r="BL176" s="17"/>
      <c r="BM176" s="17"/>
      <c r="BN176" s="17"/>
      <c r="BO176" s="17"/>
      <c r="BP176" s="17"/>
      <c r="BQ176" s="17"/>
      <c r="BR176" s="17"/>
      <c r="BS176" s="17"/>
      <c r="BT176" s="17"/>
      <c r="BU176" s="17"/>
      <c r="BV176" s="17"/>
      <c r="BW176" s="17"/>
      <c r="BX176" s="17"/>
      <c r="BY176" s="17"/>
      <c r="BZ176" s="17"/>
      <c r="CA176" s="17"/>
      <c r="CB176" s="17"/>
      <c r="CC176" s="17"/>
      <c r="CD176" s="17"/>
      <c r="CE176" s="17"/>
      <c r="CF176" s="17"/>
      <c r="CG176" s="17"/>
      <c r="CH176" s="17"/>
      <c r="CI176" s="17"/>
      <c r="CJ176" s="17"/>
      <c r="CK176" s="17"/>
      <c r="CL176" s="17"/>
      <c r="CM176" s="17"/>
      <c r="CN176" s="17"/>
      <c r="CO176" s="17"/>
      <c r="CP176" s="17"/>
      <c r="CQ176" s="17"/>
      <c r="CR176" s="17"/>
      <c r="CS176" s="17"/>
      <c r="CT176" s="17"/>
      <c r="CU176" s="17"/>
      <c r="CV176" s="17"/>
      <c r="CW176" s="17"/>
      <c r="CX176" s="17"/>
      <c r="CY176" s="17"/>
      <c r="CZ176" s="17"/>
      <c r="DA176" s="17"/>
      <c r="DB176" s="17"/>
      <c r="DC176" s="17"/>
      <c r="DD176" s="17"/>
      <c r="DE176" s="17"/>
      <c r="DF176" s="17"/>
      <c r="DG176" s="17"/>
      <c r="DH176" s="17"/>
      <c r="DI176" s="17"/>
      <c r="DJ176" s="17"/>
      <c r="DK176" s="17"/>
      <c r="DL176" s="17"/>
      <c r="DM176" s="17"/>
      <c r="DN176" s="17"/>
      <c r="DO176" s="17"/>
      <c r="DP176" s="17"/>
      <c r="DQ176" s="17"/>
      <c r="DR176" s="17"/>
      <c r="DS176" s="17"/>
      <c r="DT176" s="17"/>
      <c r="DU176" s="17"/>
      <c r="DV176" s="17"/>
      <c r="DW176" s="17"/>
      <c r="DX176" s="17"/>
      <c r="DY176" s="17"/>
      <c r="DZ176" s="17"/>
      <c r="EA176" s="17"/>
      <c r="EB176" s="17"/>
      <c r="EC176" s="17"/>
      <c r="ED176" s="17"/>
      <c r="EE176" s="17"/>
      <c r="EF176" s="17"/>
      <c r="EG176" s="17"/>
      <c r="EH176" s="17"/>
      <c r="EI176" s="17"/>
      <c r="EJ176" s="17"/>
      <c r="EK176" s="17"/>
      <c r="EL176" s="17"/>
      <c r="EM176" s="17"/>
      <c r="EN176" s="17"/>
      <c r="EO176" s="17"/>
      <c r="EP176" s="17"/>
      <c r="EQ176" s="17"/>
      <c r="ER176" s="17"/>
      <c r="ES176" s="17"/>
      <c r="ET176" s="17"/>
      <c r="EU176" s="17"/>
      <c r="EV176" s="17"/>
      <c r="EW176" s="17"/>
      <c r="EX176" s="17"/>
      <c r="EY176" s="17"/>
      <c r="EZ176" s="17"/>
      <c r="FA176" s="17"/>
      <c r="FB176" s="17"/>
      <c r="FC176" s="17"/>
      <c r="FD176" s="17"/>
      <c r="FE176" s="17"/>
      <c r="FF176" s="17"/>
      <c r="FG176" s="17"/>
      <c r="FH176" s="17"/>
      <c r="FI176" s="17"/>
      <c r="FJ176" s="17"/>
      <c r="FK176" s="17"/>
      <c r="FL176" s="17"/>
      <c r="FM176" s="17"/>
      <c r="FN176" s="17"/>
      <c r="FO176" s="17"/>
      <c r="FP176" s="17"/>
      <c r="FQ176" s="17"/>
      <c r="FR176" s="17"/>
      <c r="FS176" s="17"/>
      <c r="FT176" s="17"/>
      <c r="FU176" s="17"/>
      <c r="FV176" s="17"/>
      <c r="FW176" s="17"/>
      <c r="FX176" s="17"/>
      <c r="FY176" s="17"/>
      <c r="FZ176" s="17"/>
      <c r="GA176" s="17"/>
      <c r="GB176" s="17"/>
      <c r="GC176" s="17"/>
      <c r="GD176" s="17"/>
      <c r="GE176" s="17"/>
      <c r="GF176" s="17"/>
      <c r="GG176" s="17"/>
      <c r="GH176" s="17"/>
      <c r="GI176" s="17"/>
      <c r="GJ176" s="17"/>
      <c r="GK176" s="17"/>
      <c r="GL176" s="17"/>
      <c r="GM176" s="17"/>
      <c r="GN176" s="17"/>
      <c r="GO176" s="17"/>
      <c r="GP176" s="17"/>
      <c r="GQ176" s="17"/>
      <c r="GR176" s="17"/>
      <c r="GS176" s="17"/>
      <c r="GT176" s="17"/>
      <c r="GU176" s="17"/>
      <c r="GV176" s="17"/>
      <c r="GW176" s="17"/>
      <c r="GX176" s="17"/>
      <c r="GY176" s="17"/>
      <c r="GZ176" s="17"/>
      <c r="HA176" s="17"/>
      <c r="HB176" s="17"/>
      <c r="HC176" s="17"/>
      <c r="HD176" s="17"/>
      <c r="HE176" s="17"/>
      <c r="HF176" s="17"/>
      <c r="HG176" s="17"/>
      <c r="HH176" s="17"/>
      <c r="HI176" s="17"/>
      <c r="HJ176" s="17"/>
      <c r="HK176" s="17"/>
      <c r="HL176" s="17"/>
      <c r="HM176" s="17"/>
      <c r="HN176" s="17"/>
      <c r="HO176" s="17"/>
      <c r="HP176" s="17"/>
      <c r="HQ176" s="17"/>
      <c r="HR176" s="17"/>
      <c r="HS176" s="17"/>
      <c r="HT176" s="17"/>
      <c r="HU176" s="17"/>
      <c r="HV176" s="17"/>
    </row>
    <row r="177" spans="1:230" s="23" customFormat="1" ht="15" customHeight="1">
      <c r="A177" s="42"/>
      <c r="B177" s="17"/>
      <c r="C177" s="22"/>
      <c r="D177" s="125" t="s">
        <v>547</v>
      </c>
      <c r="E177" s="55"/>
      <c r="F177" s="54"/>
      <c r="G177" s="54"/>
      <c r="H177" s="55"/>
      <c r="I177" s="125"/>
      <c r="J177" s="55"/>
      <c r="K177" s="125"/>
      <c r="L177" s="184"/>
      <c r="M177" s="184"/>
      <c r="N177" s="185"/>
      <c r="O177" s="184"/>
      <c r="P177" s="184"/>
      <c r="Q177" s="186"/>
      <c r="R177" s="22"/>
      <c r="S177" s="22"/>
      <c r="T177" s="22"/>
      <c r="U177" s="22"/>
      <c r="V177" s="22"/>
      <c r="W177" s="22"/>
      <c r="X177" s="22"/>
      <c r="Y177" s="22"/>
      <c r="Z177" s="22"/>
      <c r="AA177" s="22"/>
      <c r="AB177" s="42"/>
      <c r="AC177" s="17"/>
      <c r="AD177" s="17"/>
      <c r="AE177" s="17"/>
      <c r="AF177" s="17"/>
      <c r="AG177" s="17"/>
      <c r="AH177" s="17"/>
      <c r="AI177" s="17"/>
      <c r="AJ177" s="17"/>
      <c r="AK177" s="17"/>
      <c r="AL177" s="17"/>
      <c r="AM177" s="17"/>
      <c r="AN177" s="17"/>
      <c r="AO177" s="17"/>
      <c r="AP177" s="17"/>
      <c r="AQ177" s="17"/>
      <c r="AR177" s="17"/>
      <c r="AS177" s="17"/>
      <c r="AT177" s="17"/>
      <c r="AU177" s="17"/>
      <c r="AV177" s="17"/>
      <c r="AW177" s="17"/>
      <c r="AX177" s="17"/>
      <c r="AY177" s="17"/>
      <c r="AZ177" s="17"/>
      <c r="BA177" s="17"/>
      <c r="BB177" s="17"/>
      <c r="BC177" s="17"/>
      <c r="BD177" s="17"/>
      <c r="BE177" s="17"/>
      <c r="BF177" s="17"/>
      <c r="BG177" s="17"/>
      <c r="BH177" s="17"/>
      <c r="BI177" s="17"/>
      <c r="BJ177" s="17"/>
      <c r="BK177" s="17"/>
      <c r="BL177" s="17"/>
      <c r="BM177" s="17"/>
      <c r="BN177" s="17"/>
      <c r="BO177" s="17"/>
      <c r="BP177" s="17"/>
      <c r="BQ177" s="17"/>
      <c r="BR177" s="17"/>
      <c r="BS177" s="17"/>
      <c r="BT177" s="17"/>
      <c r="BU177" s="17"/>
      <c r="BV177" s="17"/>
      <c r="BW177" s="17"/>
      <c r="BX177" s="17"/>
      <c r="BY177" s="17"/>
      <c r="BZ177" s="17"/>
      <c r="CA177" s="17"/>
      <c r="CB177" s="17"/>
      <c r="CC177" s="17"/>
      <c r="CD177" s="17"/>
      <c r="CE177" s="17"/>
      <c r="CF177" s="17"/>
      <c r="CG177" s="17"/>
      <c r="CH177" s="17"/>
      <c r="CI177" s="17"/>
      <c r="CJ177" s="17"/>
      <c r="CK177" s="17"/>
      <c r="CL177" s="17"/>
      <c r="CM177" s="17"/>
      <c r="CN177" s="17"/>
      <c r="CO177" s="17"/>
      <c r="CP177" s="17"/>
      <c r="CQ177" s="17"/>
      <c r="CR177" s="17"/>
      <c r="CS177" s="17"/>
      <c r="CT177" s="17"/>
      <c r="CU177" s="17"/>
      <c r="CV177" s="17"/>
      <c r="CW177" s="17"/>
      <c r="CX177" s="17"/>
      <c r="CY177" s="17"/>
      <c r="CZ177" s="17"/>
      <c r="DA177" s="17"/>
      <c r="DB177" s="17"/>
      <c r="DC177" s="17"/>
      <c r="DD177" s="17"/>
      <c r="DE177" s="17"/>
      <c r="DF177" s="17"/>
      <c r="DG177" s="17"/>
      <c r="DH177" s="17"/>
      <c r="DI177" s="17"/>
      <c r="DJ177" s="17"/>
      <c r="DK177" s="17"/>
      <c r="DL177" s="17"/>
      <c r="DM177" s="17"/>
      <c r="DN177" s="17"/>
      <c r="DO177" s="17"/>
      <c r="DP177" s="17"/>
      <c r="DQ177" s="17"/>
      <c r="DR177" s="17"/>
      <c r="DS177" s="17"/>
      <c r="DT177" s="17"/>
      <c r="DU177" s="17"/>
      <c r="DV177" s="17"/>
      <c r="DW177" s="17"/>
      <c r="DX177" s="17"/>
      <c r="DY177" s="17"/>
      <c r="DZ177" s="17"/>
      <c r="EA177" s="17"/>
      <c r="EB177" s="17"/>
      <c r="EC177" s="17"/>
      <c r="ED177" s="17"/>
      <c r="EE177" s="17"/>
      <c r="EF177" s="17"/>
      <c r="EG177" s="17"/>
      <c r="EH177" s="17"/>
      <c r="EI177" s="17"/>
      <c r="EJ177" s="17"/>
      <c r="EK177" s="17"/>
      <c r="EL177" s="17"/>
      <c r="EM177" s="17"/>
      <c r="EN177" s="17"/>
      <c r="EO177" s="17"/>
      <c r="EP177" s="17"/>
      <c r="EQ177" s="17"/>
      <c r="ER177" s="17"/>
      <c r="ES177" s="17"/>
      <c r="ET177" s="17"/>
      <c r="EU177" s="17"/>
      <c r="EV177" s="17"/>
      <c r="EW177" s="17"/>
      <c r="EX177" s="17"/>
      <c r="EY177" s="17"/>
      <c r="EZ177" s="17"/>
      <c r="FA177" s="17"/>
      <c r="FB177" s="17"/>
      <c r="FC177" s="17"/>
      <c r="FD177" s="17"/>
      <c r="FE177" s="17"/>
      <c r="FF177" s="17"/>
      <c r="FG177" s="17"/>
      <c r="FH177" s="17"/>
      <c r="FI177" s="17"/>
      <c r="FJ177" s="17"/>
      <c r="FK177" s="17"/>
      <c r="FL177" s="17"/>
      <c r="FM177" s="17"/>
      <c r="FN177" s="17"/>
      <c r="FO177" s="17"/>
      <c r="FP177" s="17"/>
      <c r="FQ177" s="17"/>
      <c r="FR177" s="17"/>
      <c r="FS177" s="17"/>
      <c r="FT177" s="17"/>
      <c r="FU177" s="17"/>
      <c r="FV177" s="17"/>
      <c r="FW177" s="17"/>
      <c r="FX177" s="17"/>
      <c r="FY177" s="17"/>
      <c r="FZ177" s="17"/>
      <c r="GA177" s="17"/>
      <c r="GB177" s="17"/>
      <c r="GC177" s="17"/>
      <c r="GD177" s="17"/>
      <c r="GE177" s="17"/>
      <c r="GF177" s="17"/>
      <c r="GG177" s="17"/>
      <c r="GH177" s="17"/>
      <c r="GI177" s="17"/>
      <c r="GJ177" s="17"/>
      <c r="GK177" s="17"/>
      <c r="GL177" s="17"/>
      <c r="GM177" s="17"/>
      <c r="GN177" s="17"/>
      <c r="GO177" s="17"/>
      <c r="GP177" s="17"/>
      <c r="GQ177" s="17"/>
      <c r="GR177" s="17"/>
      <c r="GS177" s="17"/>
      <c r="GT177" s="17"/>
      <c r="GU177" s="17"/>
      <c r="GV177" s="17"/>
      <c r="GW177" s="17"/>
      <c r="GX177" s="17"/>
      <c r="GY177" s="17"/>
      <c r="GZ177" s="17"/>
      <c r="HA177" s="17"/>
      <c r="HB177" s="17"/>
      <c r="HC177" s="17"/>
      <c r="HD177" s="17"/>
      <c r="HE177" s="17"/>
      <c r="HF177" s="17"/>
      <c r="HG177" s="17"/>
      <c r="HH177" s="17"/>
      <c r="HI177" s="17"/>
      <c r="HJ177" s="17"/>
      <c r="HK177" s="17"/>
      <c r="HL177" s="17"/>
      <c r="HM177" s="17"/>
      <c r="HN177" s="17"/>
      <c r="HO177" s="17"/>
      <c r="HP177" s="17"/>
      <c r="HQ177" s="17"/>
      <c r="HR177" s="17"/>
      <c r="HS177" s="17"/>
      <c r="HT177" s="17"/>
      <c r="HU177" s="17"/>
      <c r="HV177" s="17"/>
    </row>
    <row r="178" spans="1:230" s="23" customFormat="1" ht="15" customHeight="1">
      <c r="A178" s="42"/>
      <c r="B178" s="17"/>
      <c r="C178" s="22"/>
      <c r="D178" s="22"/>
      <c r="E178" s="17"/>
      <c r="F178" s="17"/>
      <c r="G178" s="17"/>
      <c r="H178" s="17"/>
      <c r="I178" s="17"/>
      <c r="J178" s="17"/>
      <c r="K178" s="80"/>
      <c r="L178" s="17"/>
      <c r="M178" s="17"/>
      <c r="N178" s="145"/>
      <c r="O178" s="22"/>
      <c r="P178" s="22"/>
      <c r="Q178" s="22"/>
      <c r="R178" s="22"/>
      <c r="S178" s="22"/>
      <c r="T178" s="22"/>
      <c r="U178" s="22"/>
      <c r="V178" s="22"/>
      <c r="W178" s="22"/>
      <c r="X178" s="22"/>
      <c r="Y178" s="22"/>
      <c r="Z178" s="22"/>
      <c r="AA178" s="22"/>
      <c r="AB178" s="42"/>
      <c r="AC178" s="17"/>
      <c r="AD178" s="17"/>
      <c r="AE178" s="17"/>
      <c r="AF178" s="17"/>
      <c r="AG178" s="17"/>
      <c r="AH178" s="17"/>
      <c r="AI178" s="17"/>
      <c r="AJ178" s="17"/>
      <c r="AK178" s="17"/>
      <c r="AL178" s="17"/>
      <c r="AM178" s="17"/>
      <c r="AN178" s="17"/>
      <c r="AO178" s="17"/>
      <c r="AP178" s="17"/>
      <c r="AQ178" s="17"/>
      <c r="AR178" s="17"/>
      <c r="AS178" s="17"/>
      <c r="AT178" s="17"/>
      <c r="AU178" s="17"/>
      <c r="AV178" s="17"/>
      <c r="AW178" s="17"/>
      <c r="AX178" s="17"/>
      <c r="AY178" s="17"/>
      <c r="AZ178" s="17"/>
      <c r="BA178" s="17"/>
      <c r="BB178" s="17"/>
      <c r="BC178" s="17"/>
      <c r="BD178" s="17"/>
      <c r="BE178" s="17"/>
      <c r="BF178" s="17"/>
      <c r="BG178" s="17"/>
      <c r="BH178" s="17"/>
      <c r="BI178" s="17"/>
      <c r="BJ178" s="17"/>
      <c r="BK178" s="17"/>
      <c r="BL178" s="17"/>
      <c r="BM178" s="17"/>
      <c r="BN178" s="17"/>
      <c r="BO178" s="17"/>
      <c r="BP178" s="17"/>
      <c r="BQ178" s="17"/>
      <c r="BR178" s="17"/>
      <c r="BS178" s="17"/>
      <c r="BT178" s="17"/>
      <c r="BU178" s="17"/>
      <c r="BV178" s="17"/>
      <c r="BW178" s="17"/>
      <c r="BX178" s="17"/>
      <c r="BY178" s="17"/>
      <c r="BZ178" s="17"/>
      <c r="CA178" s="17"/>
      <c r="CB178" s="17"/>
      <c r="CC178" s="17"/>
      <c r="CD178" s="17"/>
      <c r="CE178" s="17"/>
      <c r="CF178" s="17"/>
      <c r="CG178" s="17"/>
      <c r="CH178" s="17"/>
      <c r="CI178" s="17"/>
      <c r="CJ178" s="17"/>
      <c r="CK178" s="17"/>
      <c r="CL178" s="17"/>
      <c r="CM178" s="17"/>
      <c r="CN178" s="17"/>
      <c r="CO178" s="17"/>
      <c r="CP178" s="17"/>
      <c r="CQ178" s="17"/>
      <c r="CR178" s="17"/>
      <c r="CS178" s="17"/>
      <c r="CT178" s="17"/>
      <c r="CU178" s="17"/>
      <c r="CV178" s="17"/>
      <c r="CW178" s="17"/>
      <c r="CX178" s="17"/>
      <c r="CY178" s="17"/>
      <c r="CZ178" s="17"/>
      <c r="DA178" s="17"/>
      <c r="DB178" s="17"/>
      <c r="DC178" s="17"/>
      <c r="DD178" s="17"/>
      <c r="DE178" s="17"/>
      <c r="DF178" s="17"/>
      <c r="DG178" s="17"/>
      <c r="DH178" s="17"/>
      <c r="DI178" s="17"/>
      <c r="DJ178" s="17"/>
      <c r="DK178" s="17"/>
      <c r="DL178" s="17"/>
      <c r="DM178" s="17"/>
      <c r="DN178" s="17"/>
      <c r="DO178" s="17"/>
      <c r="DP178" s="17"/>
      <c r="DQ178" s="17"/>
      <c r="DR178" s="17"/>
      <c r="DS178" s="17"/>
      <c r="DT178" s="17"/>
      <c r="DU178" s="17"/>
      <c r="DV178" s="17"/>
      <c r="DW178" s="17"/>
      <c r="DX178" s="17"/>
      <c r="DY178" s="17"/>
      <c r="DZ178" s="17"/>
      <c r="EA178" s="17"/>
      <c r="EB178" s="17"/>
      <c r="EC178" s="17"/>
      <c r="ED178" s="17"/>
      <c r="EE178" s="17"/>
      <c r="EF178" s="17"/>
      <c r="EG178" s="17"/>
      <c r="EH178" s="17"/>
      <c r="EI178" s="17"/>
      <c r="EJ178" s="17"/>
      <c r="EK178" s="17"/>
      <c r="EL178" s="17"/>
      <c r="EM178" s="17"/>
      <c r="EN178" s="17"/>
      <c r="EO178" s="17"/>
      <c r="EP178" s="17"/>
      <c r="EQ178" s="17"/>
      <c r="ER178" s="17"/>
      <c r="ES178" s="17"/>
      <c r="ET178" s="17"/>
      <c r="EU178" s="17"/>
      <c r="EV178" s="17"/>
      <c r="EW178" s="17"/>
      <c r="EX178" s="17"/>
      <c r="EY178" s="17"/>
      <c r="EZ178" s="17"/>
      <c r="FA178" s="17"/>
      <c r="FB178" s="17"/>
      <c r="FC178" s="17"/>
      <c r="FD178" s="17"/>
      <c r="FE178" s="17"/>
      <c r="FF178" s="17"/>
      <c r="FG178" s="17"/>
      <c r="FH178" s="17"/>
      <c r="FI178" s="17"/>
      <c r="FJ178" s="17"/>
      <c r="FK178" s="17"/>
      <c r="FL178" s="17"/>
      <c r="FM178" s="17"/>
      <c r="FN178" s="17"/>
      <c r="FO178" s="17"/>
      <c r="FP178" s="17"/>
      <c r="FQ178" s="17"/>
      <c r="FR178" s="17"/>
      <c r="FS178" s="17"/>
      <c r="FT178" s="17"/>
      <c r="FU178" s="17"/>
      <c r="FV178" s="17"/>
      <c r="FW178" s="17"/>
      <c r="FX178" s="17"/>
      <c r="FY178" s="17"/>
      <c r="FZ178" s="17"/>
      <c r="GA178" s="17"/>
      <c r="GB178" s="17"/>
      <c r="GC178" s="17"/>
      <c r="GD178" s="17"/>
      <c r="GE178" s="17"/>
      <c r="GF178" s="17"/>
      <c r="GG178" s="17"/>
      <c r="GH178" s="17"/>
      <c r="GI178" s="17"/>
      <c r="GJ178" s="17"/>
      <c r="GK178" s="17"/>
      <c r="GL178" s="17"/>
      <c r="GM178" s="17"/>
      <c r="GN178" s="17"/>
      <c r="GO178" s="17"/>
      <c r="GP178" s="17"/>
      <c r="GQ178" s="17"/>
      <c r="GR178" s="17"/>
      <c r="GS178" s="17"/>
      <c r="GT178" s="17"/>
      <c r="GU178" s="17"/>
      <c r="GV178" s="17"/>
      <c r="GW178" s="17"/>
      <c r="GX178" s="17"/>
      <c r="GY178" s="17"/>
      <c r="GZ178" s="17"/>
      <c r="HA178" s="17"/>
      <c r="HB178" s="17"/>
      <c r="HC178" s="17"/>
      <c r="HD178" s="17"/>
      <c r="HE178" s="17"/>
      <c r="HF178" s="17"/>
      <c r="HG178" s="17"/>
      <c r="HH178" s="17"/>
      <c r="HI178" s="17"/>
      <c r="HJ178" s="17"/>
      <c r="HK178" s="17"/>
      <c r="HL178" s="17"/>
      <c r="HM178" s="17"/>
      <c r="HN178" s="17"/>
      <c r="HO178" s="17"/>
      <c r="HP178" s="17"/>
      <c r="HQ178" s="17"/>
      <c r="HR178" s="17"/>
      <c r="HS178" s="17"/>
      <c r="HT178" s="17"/>
      <c r="HU178" s="17"/>
      <c r="HV178" s="17"/>
    </row>
    <row r="179" spans="1:230" s="23" customFormat="1" ht="15" customHeight="1">
      <c r="A179" s="42"/>
      <c r="B179" s="17"/>
      <c r="C179" s="22"/>
      <c r="D179" s="22"/>
      <c r="E179" s="17"/>
      <c r="F179" s="17"/>
      <c r="G179" s="278" t="s">
        <v>487</v>
      </c>
      <c r="H179" s="278"/>
      <c r="I179" s="278"/>
      <c r="J179" s="278"/>
      <c r="K179" s="278"/>
      <c r="L179" s="278"/>
      <c r="M179" s="278"/>
      <c r="N179" s="281">
        <f>Obliczenia4!K88</f>
        <v>2457</v>
      </c>
      <c r="O179" s="281"/>
      <c r="P179" s="284" t="s">
        <v>17</v>
      </c>
      <c r="Q179" s="161"/>
      <c r="R179" s="22"/>
      <c r="S179" s="22"/>
      <c r="T179" s="22"/>
      <c r="U179" s="22"/>
      <c r="V179" s="22"/>
      <c r="W179" s="22"/>
      <c r="X179" s="22"/>
      <c r="Y179" s="22"/>
      <c r="Z179" s="22"/>
      <c r="AA179" s="22"/>
      <c r="AB179" s="42"/>
      <c r="AC179" s="17"/>
      <c r="AD179" s="17"/>
      <c r="AE179" s="17"/>
      <c r="AF179" s="17"/>
      <c r="AG179" s="17"/>
      <c r="AH179" s="17"/>
      <c r="AI179" s="17"/>
      <c r="AJ179" s="17"/>
      <c r="AK179" s="17"/>
      <c r="AL179" s="17"/>
      <c r="AM179" s="17"/>
      <c r="AN179" s="17"/>
      <c r="AO179" s="17"/>
      <c r="AP179" s="17"/>
      <c r="AQ179" s="17"/>
      <c r="AR179" s="17"/>
      <c r="AS179" s="17"/>
      <c r="AT179" s="17"/>
      <c r="AU179" s="17"/>
      <c r="AV179" s="17"/>
      <c r="AW179" s="17"/>
      <c r="AX179" s="17"/>
      <c r="AY179" s="17"/>
      <c r="AZ179" s="17"/>
      <c r="BA179" s="17"/>
      <c r="BB179" s="17"/>
      <c r="BC179" s="17"/>
      <c r="BD179" s="17"/>
      <c r="BE179" s="17"/>
      <c r="BF179" s="17"/>
      <c r="BG179" s="17"/>
      <c r="BH179" s="17"/>
      <c r="BI179" s="17"/>
      <c r="BJ179" s="17"/>
      <c r="BK179" s="17"/>
      <c r="BL179" s="17"/>
      <c r="BM179" s="17"/>
      <c r="BN179" s="17"/>
      <c r="BO179" s="17"/>
      <c r="BP179" s="17"/>
      <c r="BQ179" s="17"/>
      <c r="BR179" s="17"/>
      <c r="BS179" s="17"/>
      <c r="BT179" s="17"/>
      <c r="BU179" s="17"/>
      <c r="BV179" s="17"/>
      <c r="BW179" s="17"/>
      <c r="BX179" s="17"/>
      <c r="BY179" s="17"/>
      <c r="BZ179" s="17"/>
      <c r="CA179" s="17"/>
      <c r="CB179" s="17"/>
      <c r="CC179" s="17"/>
      <c r="CD179" s="17"/>
      <c r="CE179" s="17"/>
      <c r="CF179" s="17"/>
      <c r="CG179" s="17"/>
      <c r="CH179" s="17"/>
      <c r="CI179" s="17"/>
      <c r="CJ179" s="17"/>
      <c r="CK179" s="17"/>
      <c r="CL179" s="17"/>
      <c r="CM179" s="17"/>
      <c r="CN179" s="17"/>
      <c r="CO179" s="17"/>
      <c r="CP179" s="17"/>
      <c r="CQ179" s="17"/>
      <c r="CR179" s="17"/>
      <c r="CS179" s="17"/>
      <c r="CT179" s="17"/>
      <c r="CU179" s="17"/>
      <c r="CV179" s="17"/>
      <c r="CW179" s="17"/>
      <c r="CX179" s="17"/>
      <c r="CY179" s="17"/>
      <c r="CZ179" s="17"/>
      <c r="DA179" s="17"/>
      <c r="DB179" s="17"/>
      <c r="DC179" s="17"/>
      <c r="DD179" s="17"/>
      <c r="DE179" s="17"/>
      <c r="DF179" s="17"/>
      <c r="DG179" s="17"/>
      <c r="DH179" s="17"/>
      <c r="DI179" s="17"/>
      <c r="DJ179" s="17"/>
      <c r="DK179" s="17"/>
      <c r="DL179" s="17"/>
      <c r="DM179" s="17"/>
      <c r="DN179" s="17"/>
      <c r="DO179" s="17"/>
      <c r="DP179" s="17"/>
      <c r="DQ179" s="17"/>
      <c r="DR179" s="17"/>
      <c r="DS179" s="17"/>
      <c r="DT179" s="17"/>
      <c r="DU179" s="17"/>
      <c r="DV179" s="17"/>
      <c r="DW179" s="17"/>
      <c r="DX179" s="17"/>
      <c r="DY179" s="17"/>
      <c r="DZ179" s="17"/>
      <c r="EA179" s="17"/>
      <c r="EB179" s="17"/>
      <c r="EC179" s="17"/>
      <c r="ED179" s="17"/>
      <c r="EE179" s="17"/>
      <c r="EF179" s="17"/>
      <c r="EG179" s="17"/>
      <c r="EH179" s="17"/>
      <c r="EI179" s="17"/>
      <c r="EJ179" s="17"/>
      <c r="EK179" s="17"/>
      <c r="EL179" s="17"/>
      <c r="EM179" s="17"/>
      <c r="EN179" s="17"/>
      <c r="EO179" s="17"/>
      <c r="EP179" s="17"/>
      <c r="EQ179" s="17"/>
      <c r="ER179" s="17"/>
      <c r="ES179" s="17"/>
      <c r="ET179" s="17"/>
      <c r="EU179" s="17"/>
      <c r="EV179" s="17"/>
      <c r="EW179" s="17"/>
      <c r="EX179" s="17"/>
      <c r="EY179" s="17"/>
      <c r="EZ179" s="17"/>
      <c r="FA179" s="17"/>
      <c r="FB179" s="17"/>
      <c r="FC179" s="17"/>
      <c r="FD179" s="17"/>
      <c r="FE179" s="17"/>
      <c r="FF179" s="17"/>
      <c r="FG179" s="17"/>
      <c r="FH179" s="17"/>
      <c r="FI179" s="17"/>
      <c r="FJ179" s="17"/>
      <c r="FK179" s="17"/>
      <c r="FL179" s="17"/>
      <c r="FM179" s="17"/>
      <c r="FN179" s="17"/>
      <c r="FO179" s="17"/>
      <c r="FP179" s="17"/>
      <c r="FQ179" s="17"/>
      <c r="FR179" s="17"/>
      <c r="FS179" s="17"/>
      <c r="FT179" s="17"/>
      <c r="FU179" s="17"/>
      <c r="FV179" s="17"/>
      <c r="FW179" s="17"/>
      <c r="FX179" s="17"/>
      <c r="FY179" s="17"/>
      <c r="FZ179" s="17"/>
      <c r="GA179" s="17"/>
      <c r="GB179" s="17"/>
      <c r="GC179" s="17"/>
      <c r="GD179" s="17"/>
      <c r="GE179" s="17"/>
      <c r="GF179" s="17"/>
      <c r="GG179" s="17"/>
      <c r="GH179" s="17"/>
      <c r="GI179" s="17"/>
      <c r="GJ179" s="17"/>
      <c r="GK179" s="17"/>
      <c r="GL179" s="17"/>
      <c r="GM179" s="17"/>
      <c r="GN179" s="17"/>
      <c r="GO179" s="17"/>
      <c r="GP179" s="17"/>
      <c r="GQ179" s="17"/>
      <c r="GR179" s="17"/>
      <c r="GS179" s="17"/>
      <c r="GT179" s="17"/>
      <c r="GU179" s="17"/>
      <c r="GV179" s="17"/>
      <c r="GW179" s="17"/>
      <c r="GX179" s="17"/>
      <c r="GY179" s="17"/>
      <c r="GZ179" s="17"/>
      <c r="HA179" s="17"/>
      <c r="HB179" s="17"/>
      <c r="HC179" s="17"/>
      <c r="HD179" s="17"/>
      <c r="HE179" s="17"/>
      <c r="HF179" s="17"/>
      <c r="HG179" s="17"/>
      <c r="HH179" s="17"/>
      <c r="HI179" s="17"/>
      <c r="HJ179" s="17"/>
      <c r="HK179" s="17"/>
      <c r="HL179" s="17"/>
      <c r="HM179" s="17"/>
      <c r="HN179" s="17"/>
      <c r="HO179" s="17"/>
      <c r="HP179" s="17"/>
      <c r="HQ179" s="17"/>
      <c r="HR179" s="17"/>
      <c r="HS179" s="17"/>
      <c r="HT179" s="17"/>
      <c r="HU179" s="17"/>
      <c r="HV179" s="17"/>
    </row>
    <row r="180" spans="1:230" s="23" customFormat="1" ht="15" customHeight="1">
      <c r="A180" s="42"/>
      <c r="B180" s="17"/>
      <c r="C180" s="22"/>
      <c r="D180" s="22"/>
      <c r="E180" s="17"/>
      <c r="F180" s="17"/>
      <c r="G180" s="278"/>
      <c r="H180" s="278"/>
      <c r="I180" s="278"/>
      <c r="J180" s="278"/>
      <c r="K180" s="278"/>
      <c r="L180" s="278"/>
      <c r="M180" s="278"/>
      <c r="N180" s="281"/>
      <c r="O180" s="281"/>
      <c r="P180" s="284"/>
      <c r="Q180" s="161"/>
      <c r="R180" s="22"/>
      <c r="S180" s="22"/>
      <c r="T180" s="22"/>
      <c r="U180" s="22"/>
      <c r="V180" s="22"/>
      <c r="W180" s="22"/>
      <c r="X180" s="22"/>
      <c r="Y180" s="22"/>
      <c r="Z180" s="22"/>
      <c r="AA180" s="22"/>
      <c r="AB180" s="42"/>
      <c r="AC180" s="17"/>
      <c r="AD180" s="17"/>
      <c r="AE180" s="17"/>
      <c r="AF180" s="17"/>
      <c r="AG180" s="17"/>
      <c r="AH180" s="17"/>
      <c r="AI180" s="17"/>
      <c r="AJ180" s="17"/>
      <c r="AK180" s="17"/>
      <c r="AL180" s="17"/>
      <c r="AM180" s="17"/>
      <c r="AN180" s="17"/>
      <c r="AO180" s="17"/>
      <c r="AP180" s="17"/>
      <c r="AQ180" s="17"/>
      <c r="AR180" s="17"/>
      <c r="AS180" s="17"/>
      <c r="AT180" s="17"/>
      <c r="AU180" s="17"/>
      <c r="AV180" s="17"/>
      <c r="AW180" s="17"/>
      <c r="AX180" s="17"/>
      <c r="AY180" s="17"/>
      <c r="AZ180" s="17"/>
      <c r="BA180" s="17"/>
      <c r="BB180" s="17"/>
      <c r="BC180" s="17"/>
      <c r="BD180" s="17"/>
      <c r="BE180" s="17"/>
      <c r="BF180" s="17"/>
      <c r="BG180" s="17"/>
      <c r="BH180" s="17"/>
      <c r="BI180" s="17"/>
      <c r="BJ180" s="17"/>
      <c r="BK180" s="17"/>
      <c r="BL180" s="17"/>
      <c r="BM180" s="17"/>
      <c r="BN180" s="17"/>
      <c r="BO180" s="17"/>
      <c r="BP180" s="17"/>
      <c r="BQ180" s="17"/>
      <c r="BR180" s="17"/>
      <c r="BS180" s="17"/>
      <c r="BT180" s="17"/>
      <c r="BU180" s="17"/>
      <c r="BV180" s="17"/>
      <c r="BW180" s="17"/>
      <c r="BX180" s="17"/>
      <c r="BY180" s="17"/>
      <c r="BZ180" s="17"/>
      <c r="CA180" s="17"/>
      <c r="CB180" s="17"/>
      <c r="CC180" s="17"/>
      <c r="CD180" s="17"/>
      <c r="CE180" s="17"/>
      <c r="CF180" s="17"/>
      <c r="CG180" s="17"/>
      <c r="CH180" s="17"/>
      <c r="CI180" s="17"/>
      <c r="CJ180" s="17"/>
      <c r="CK180" s="17"/>
      <c r="CL180" s="17"/>
      <c r="CM180" s="17"/>
      <c r="CN180" s="17"/>
      <c r="CO180" s="17"/>
      <c r="CP180" s="17"/>
      <c r="CQ180" s="17"/>
      <c r="CR180" s="17"/>
      <c r="CS180" s="17"/>
      <c r="CT180" s="17"/>
      <c r="CU180" s="17"/>
      <c r="CV180" s="17"/>
      <c r="CW180" s="17"/>
      <c r="CX180" s="17"/>
      <c r="CY180" s="17"/>
      <c r="CZ180" s="17"/>
      <c r="DA180" s="17"/>
      <c r="DB180" s="17"/>
      <c r="DC180" s="17"/>
      <c r="DD180" s="17"/>
      <c r="DE180" s="17"/>
      <c r="DF180" s="17"/>
      <c r="DG180" s="17"/>
      <c r="DH180" s="17"/>
      <c r="DI180" s="17"/>
      <c r="DJ180" s="17"/>
      <c r="DK180" s="17"/>
      <c r="DL180" s="17"/>
      <c r="DM180" s="17"/>
      <c r="DN180" s="17"/>
      <c r="DO180" s="17"/>
      <c r="DP180" s="17"/>
      <c r="DQ180" s="17"/>
      <c r="DR180" s="17"/>
      <c r="DS180" s="17"/>
      <c r="DT180" s="17"/>
      <c r="DU180" s="17"/>
      <c r="DV180" s="17"/>
      <c r="DW180" s="17"/>
      <c r="DX180" s="17"/>
      <c r="DY180" s="17"/>
      <c r="DZ180" s="17"/>
      <c r="EA180" s="17"/>
      <c r="EB180" s="17"/>
      <c r="EC180" s="17"/>
      <c r="ED180" s="17"/>
      <c r="EE180" s="17"/>
      <c r="EF180" s="17"/>
      <c r="EG180" s="17"/>
      <c r="EH180" s="17"/>
      <c r="EI180" s="17"/>
      <c r="EJ180" s="17"/>
      <c r="EK180" s="17"/>
      <c r="EL180" s="17"/>
      <c r="EM180" s="17"/>
      <c r="EN180" s="17"/>
      <c r="EO180" s="17"/>
      <c r="EP180" s="17"/>
      <c r="EQ180" s="17"/>
      <c r="ER180" s="17"/>
      <c r="ES180" s="17"/>
      <c r="ET180" s="17"/>
      <c r="EU180" s="17"/>
      <c r="EV180" s="17"/>
      <c r="EW180" s="17"/>
      <c r="EX180" s="17"/>
      <c r="EY180" s="17"/>
      <c r="EZ180" s="17"/>
      <c r="FA180" s="17"/>
      <c r="FB180" s="17"/>
      <c r="FC180" s="17"/>
      <c r="FD180" s="17"/>
      <c r="FE180" s="17"/>
      <c r="FF180" s="17"/>
      <c r="FG180" s="17"/>
      <c r="FH180" s="17"/>
      <c r="FI180" s="17"/>
      <c r="FJ180" s="17"/>
      <c r="FK180" s="17"/>
      <c r="FL180" s="17"/>
      <c r="FM180" s="17"/>
      <c r="FN180" s="17"/>
      <c r="FO180" s="17"/>
      <c r="FP180" s="17"/>
      <c r="FQ180" s="17"/>
      <c r="FR180" s="17"/>
      <c r="FS180" s="17"/>
      <c r="FT180" s="17"/>
      <c r="FU180" s="17"/>
      <c r="FV180" s="17"/>
      <c r="FW180" s="17"/>
      <c r="FX180" s="17"/>
      <c r="FY180" s="17"/>
      <c r="FZ180" s="17"/>
      <c r="GA180" s="17"/>
      <c r="GB180" s="17"/>
      <c r="GC180" s="17"/>
      <c r="GD180" s="17"/>
      <c r="GE180" s="17"/>
      <c r="GF180" s="17"/>
      <c r="GG180" s="17"/>
      <c r="GH180" s="17"/>
      <c r="GI180" s="17"/>
      <c r="GJ180" s="17"/>
      <c r="GK180" s="17"/>
      <c r="GL180" s="17"/>
      <c r="GM180" s="17"/>
      <c r="GN180" s="17"/>
      <c r="GO180" s="17"/>
      <c r="GP180" s="17"/>
      <c r="GQ180" s="17"/>
      <c r="GR180" s="17"/>
      <c r="GS180" s="17"/>
      <c r="GT180" s="17"/>
      <c r="GU180" s="17"/>
      <c r="GV180" s="17"/>
      <c r="GW180" s="17"/>
      <c r="GX180" s="17"/>
      <c r="GY180" s="17"/>
      <c r="GZ180" s="17"/>
      <c r="HA180" s="17"/>
      <c r="HB180" s="17"/>
      <c r="HC180" s="17"/>
      <c r="HD180" s="17"/>
      <c r="HE180" s="17"/>
      <c r="HF180" s="17"/>
      <c r="HG180" s="17"/>
      <c r="HH180" s="17"/>
      <c r="HI180" s="17"/>
      <c r="HJ180" s="17"/>
      <c r="HK180" s="17"/>
      <c r="HL180" s="17"/>
      <c r="HM180" s="17"/>
      <c r="HN180" s="17"/>
      <c r="HO180" s="17"/>
      <c r="HP180" s="17"/>
      <c r="HQ180" s="17"/>
      <c r="HR180" s="17"/>
      <c r="HS180" s="17"/>
      <c r="HT180" s="17"/>
      <c r="HU180" s="17"/>
      <c r="HV180" s="17"/>
    </row>
    <row r="181" spans="1:230" s="23" customFormat="1" ht="15" customHeight="1">
      <c r="A181" s="42"/>
      <c r="B181" s="17"/>
      <c r="C181" s="22"/>
      <c r="D181" s="22"/>
      <c r="E181" s="17"/>
      <c r="F181" s="17"/>
      <c r="G181" s="57" t="s">
        <v>545</v>
      </c>
      <c r="H181" s="17"/>
      <c r="I181" s="17"/>
      <c r="J181" s="17"/>
      <c r="K181" s="80"/>
      <c r="L181" s="17"/>
      <c r="M181" s="17"/>
      <c r="N181" s="150"/>
      <c r="O181" s="149">
        <f>Obliczenia4!L88</f>
        <v>1.48</v>
      </c>
      <c r="P181" s="147" t="s">
        <v>546</v>
      </c>
      <c r="Q181" s="17"/>
      <c r="R181" s="22"/>
      <c r="S181" s="22"/>
      <c r="T181" s="22"/>
      <c r="U181" s="22"/>
      <c r="V181" s="22"/>
      <c r="W181" s="22"/>
      <c r="X181" s="22"/>
      <c r="Y181" s="22"/>
      <c r="Z181" s="22"/>
      <c r="AA181" s="22"/>
      <c r="AB181" s="42"/>
      <c r="AC181" s="17"/>
      <c r="AD181" s="17"/>
      <c r="AE181" s="17"/>
      <c r="AF181" s="17"/>
      <c r="AG181" s="17"/>
      <c r="AH181" s="17"/>
      <c r="AI181" s="17"/>
      <c r="AJ181" s="17"/>
      <c r="AK181" s="17"/>
      <c r="AL181" s="17"/>
      <c r="AM181" s="17"/>
      <c r="AN181" s="17"/>
      <c r="AO181" s="17"/>
      <c r="AP181" s="17"/>
      <c r="AQ181" s="17"/>
      <c r="AR181" s="17"/>
      <c r="AS181" s="17"/>
      <c r="AT181" s="17"/>
      <c r="AU181" s="17"/>
      <c r="AV181" s="17"/>
      <c r="AW181" s="17"/>
      <c r="AX181" s="17"/>
      <c r="AY181" s="17"/>
      <c r="AZ181" s="17"/>
      <c r="BA181" s="17"/>
      <c r="BB181" s="17"/>
      <c r="BC181" s="17"/>
      <c r="BD181" s="17"/>
      <c r="BE181" s="17"/>
      <c r="BF181" s="17"/>
      <c r="BG181" s="17"/>
      <c r="BH181" s="17"/>
      <c r="BI181" s="17"/>
      <c r="BJ181" s="17"/>
      <c r="BK181" s="17"/>
      <c r="BL181" s="17"/>
      <c r="BM181" s="17"/>
      <c r="BN181" s="17"/>
      <c r="BO181" s="17"/>
      <c r="BP181" s="17"/>
      <c r="BQ181" s="17"/>
      <c r="BR181" s="17"/>
      <c r="BS181" s="17"/>
      <c r="BT181" s="17"/>
      <c r="BU181" s="17"/>
      <c r="BV181" s="17"/>
      <c r="BW181" s="17"/>
      <c r="BX181" s="17"/>
      <c r="BY181" s="17"/>
      <c r="BZ181" s="17"/>
      <c r="CA181" s="17"/>
      <c r="CB181" s="17"/>
      <c r="CC181" s="17"/>
      <c r="CD181" s="17"/>
      <c r="CE181" s="17"/>
      <c r="CF181" s="17"/>
      <c r="CG181" s="17"/>
      <c r="CH181" s="17"/>
      <c r="CI181" s="17"/>
      <c r="CJ181" s="17"/>
      <c r="CK181" s="17"/>
      <c r="CL181" s="17"/>
      <c r="CM181" s="17"/>
      <c r="CN181" s="17"/>
      <c r="CO181" s="17"/>
      <c r="CP181" s="17"/>
      <c r="CQ181" s="17"/>
      <c r="CR181" s="17"/>
      <c r="CS181" s="17"/>
      <c r="CT181" s="17"/>
      <c r="CU181" s="17"/>
      <c r="CV181" s="17"/>
      <c r="CW181" s="17"/>
      <c r="CX181" s="17"/>
      <c r="CY181" s="17"/>
      <c r="CZ181" s="17"/>
      <c r="DA181" s="17"/>
      <c r="DB181" s="17"/>
      <c r="DC181" s="17"/>
      <c r="DD181" s="17"/>
      <c r="DE181" s="17"/>
      <c r="DF181" s="17"/>
      <c r="DG181" s="17"/>
      <c r="DH181" s="17"/>
      <c r="DI181" s="17"/>
      <c r="DJ181" s="17"/>
      <c r="DK181" s="17"/>
      <c r="DL181" s="17"/>
      <c r="DM181" s="17"/>
      <c r="DN181" s="17"/>
      <c r="DO181" s="17"/>
      <c r="DP181" s="17"/>
      <c r="DQ181" s="17"/>
      <c r="DR181" s="17"/>
      <c r="DS181" s="17"/>
      <c r="DT181" s="17"/>
      <c r="DU181" s="17"/>
      <c r="DV181" s="17"/>
      <c r="DW181" s="17"/>
      <c r="DX181" s="17"/>
      <c r="DY181" s="17"/>
      <c r="DZ181" s="17"/>
      <c r="EA181" s="17"/>
      <c r="EB181" s="17"/>
      <c r="EC181" s="17"/>
      <c r="ED181" s="17"/>
      <c r="EE181" s="17"/>
      <c r="EF181" s="17"/>
      <c r="EG181" s="17"/>
      <c r="EH181" s="17"/>
      <c r="EI181" s="17"/>
      <c r="EJ181" s="17"/>
      <c r="EK181" s="17"/>
      <c r="EL181" s="17"/>
      <c r="EM181" s="17"/>
      <c r="EN181" s="17"/>
      <c r="EO181" s="17"/>
      <c r="EP181" s="17"/>
      <c r="EQ181" s="17"/>
      <c r="ER181" s="17"/>
      <c r="ES181" s="17"/>
      <c r="ET181" s="17"/>
      <c r="EU181" s="17"/>
      <c r="EV181" s="17"/>
      <c r="EW181" s="17"/>
      <c r="EX181" s="17"/>
      <c r="EY181" s="17"/>
      <c r="EZ181" s="17"/>
      <c r="FA181" s="17"/>
      <c r="FB181" s="17"/>
      <c r="FC181" s="17"/>
      <c r="FD181" s="17"/>
      <c r="FE181" s="17"/>
      <c r="FF181" s="17"/>
      <c r="FG181" s="17"/>
      <c r="FH181" s="17"/>
      <c r="FI181" s="17"/>
      <c r="FJ181" s="17"/>
      <c r="FK181" s="17"/>
      <c r="FL181" s="17"/>
      <c r="FM181" s="17"/>
      <c r="FN181" s="17"/>
      <c r="FO181" s="17"/>
      <c r="FP181" s="17"/>
      <c r="FQ181" s="17"/>
      <c r="FR181" s="17"/>
      <c r="FS181" s="17"/>
      <c r="FT181" s="17"/>
      <c r="FU181" s="17"/>
      <c r="FV181" s="17"/>
      <c r="FW181" s="17"/>
      <c r="FX181" s="17"/>
      <c r="FY181" s="17"/>
      <c r="FZ181" s="17"/>
      <c r="GA181" s="17"/>
      <c r="GB181" s="17"/>
      <c r="GC181" s="17"/>
      <c r="GD181" s="17"/>
      <c r="GE181" s="17"/>
      <c r="GF181" s="17"/>
      <c r="GG181" s="17"/>
      <c r="GH181" s="17"/>
      <c r="GI181" s="17"/>
      <c r="GJ181" s="17"/>
      <c r="GK181" s="17"/>
      <c r="GL181" s="17"/>
      <c r="GM181" s="17"/>
      <c r="GN181" s="17"/>
      <c r="GO181" s="17"/>
      <c r="GP181" s="17"/>
      <c r="GQ181" s="17"/>
      <c r="GR181" s="17"/>
      <c r="GS181" s="17"/>
      <c r="GT181" s="17"/>
      <c r="GU181" s="17"/>
      <c r="GV181" s="17"/>
      <c r="GW181" s="17"/>
      <c r="GX181" s="17"/>
      <c r="GY181" s="17"/>
      <c r="GZ181" s="17"/>
      <c r="HA181" s="17"/>
      <c r="HB181" s="17"/>
      <c r="HC181" s="17"/>
      <c r="HD181" s="17"/>
      <c r="HE181" s="17"/>
      <c r="HF181" s="17"/>
      <c r="HG181" s="17"/>
      <c r="HH181" s="17"/>
      <c r="HI181" s="17"/>
      <c r="HJ181" s="17"/>
      <c r="HK181" s="17"/>
      <c r="HL181" s="17"/>
      <c r="HM181" s="17"/>
      <c r="HN181" s="17"/>
      <c r="HO181" s="17"/>
      <c r="HP181" s="17"/>
      <c r="HQ181" s="17"/>
      <c r="HR181" s="17"/>
      <c r="HS181" s="17"/>
      <c r="HT181" s="17"/>
      <c r="HU181" s="17"/>
      <c r="HV181" s="17"/>
    </row>
    <row r="182" spans="1:230" s="23" customFormat="1" ht="15" customHeight="1">
      <c r="A182" s="42"/>
      <c r="B182" s="17"/>
      <c r="C182" s="22"/>
      <c r="D182" s="22"/>
      <c r="E182" s="17"/>
      <c r="F182" s="17"/>
      <c r="G182" s="129" t="s">
        <v>563</v>
      </c>
      <c r="H182" s="17"/>
      <c r="I182" s="17"/>
      <c r="J182" s="17"/>
      <c r="K182" s="80"/>
      <c r="L182" s="17"/>
      <c r="M182" s="17"/>
      <c r="N182" s="150"/>
      <c r="O182" s="146"/>
      <c r="P182" s="148"/>
      <c r="Q182" s="22"/>
      <c r="R182" s="22"/>
      <c r="S182" s="22"/>
      <c r="T182" s="22"/>
      <c r="U182" s="22"/>
      <c r="V182" s="22"/>
      <c r="W182" s="22"/>
      <c r="X182" s="22"/>
      <c r="Y182" s="22"/>
      <c r="Z182" s="22"/>
      <c r="AA182" s="22"/>
      <c r="AB182" s="42"/>
      <c r="AC182" s="17"/>
      <c r="AD182" s="17"/>
      <c r="AE182" s="17"/>
      <c r="AF182" s="17"/>
      <c r="AG182" s="17"/>
      <c r="AH182" s="17"/>
      <c r="AI182" s="17"/>
      <c r="AJ182" s="17"/>
      <c r="AK182" s="17"/>
      <c r="AL182" s="17"/>
      <c r="AM182" s="17"/>
      <c r="AN182" s="17"/>
      <c r="AO182" s="17"/>
      <c r="AP182" s="17"/>
      <c r="AQ182" s="17"/>
      <c r="AR182" s="17"/>
      <c r="AS182" s="17"/>
      <c r="AT182" s="17"/>
      <c r="AU182" s="17"/>
      <c r="AV182" s="17"/>
      <c r="AW182" s="17"/>
      <c r="AX182" s="17"/>
      <c r="AY182" s="17"/>
      <c r="AZ182" s="17"/>
      <c r="BA182" s="17"/>
      <c r="BB182" s="17"/>
      <c r="BC182" s="17"/>
      <c r="BD182" s="17"/>
      <c r="BE182" s="17"/>
      <c r="BF182" s="17"/>
      <c r="BG182" s="17"/>
      <c r="BH182" s="17"/>
      <c r="BI182" s="17"/>
      <c r="BJ182" s="17"/>
      <c r="BK182" s="17"/>
      <c r="BL182" s="17"/>
      <c r="BM182" s="17"/>
      <c r="BN182" s="17"/>
      <c r="BO182" s="17"/>
      <c r="BP182" s="17"/>
      <c r="BQ182" s="17"/>
      <c r="BR182" s="17"/>
      <c r="BS182" s="17"/>
      <c r="BT182" s="17"/>
      <c r="BU182" s="17"/>
      <c r="BV182" s="17"/>
      <c r="BW182" s="17"/>
      <c r="BX182" s="17"/>
      <c r="BY182" s="17"/>
      <c r="BZ182" s="17"/>
      <c r="CA182" s="17"/>
      <c r="CB182" s="17"/>
      <c r="CC182" s="17"/>
      <c r="CD182" s="17"/>
      <c r="CE182" s="17"/>
      <c r="CF182" s="17"/>
      <c r="CG182" s="17"/>
      <c r="CH182" s="17"/>
      <c r="CI182" s="17"/>
      <c r="CJ182" s="17"/>
      <c r="CK182" s="17"/>
      <c r="CL182" s="17"/>
      <c r="CM182" s="17"/>
      <c r="CN182" s="17"/>
      <c r="CO182" s="17"/>
      <c r="CP182" s="17"/>
      <c r="CQ182" s="17"/>
      <c r="CR182" s="17"/>
      <c r="CS182" s="17"/>
      <c r="CT182" s="17"/>
      <c r="CU182" s="17"/>
      <c r="CV182" s="17"/>
      <c r="CW182" s="17"/>
      <c r="CX182" s="17"/>
      <c r="CY182" s="17"/>
      <c r="CZ182" s="17"/>
      <c r="DA182" s="17"/>
      <c r="DB182" s="17"/>
      <c r="DC182" s="17"/>
      <c r="DD182" s="17"/>
      <c r="DE182" s="17"/>
      <c r="DF182" s="17"/>
      <c r="DG182" s="17"/>
      <c r="DH182" s="17"/>
      <c r="DI182" s="17"/>
      <c r="DJ182" s="17"/>
      <c r="DK182" s="17"/>
      <c r="DL182" s="17"/>
      <c r="DM182" s="17"/>
      <c r="DN182" s="17"/>
      <c r="DO182" s="17"/>
      <c r="DP182" s="17"/>
      <c r="DQ182" s="17"/>
      <c r="DR182" s="17"/>
      <c r="DS182" s="17"/>
      <c r="DT182" s="17"/>
      <c r="DU182" s="17"/>
      <c r="DV182" s="17"/>
      <c r="DW182" s="17"/>
      <c r="DX182" s="17"/>
      <c r="DY182" s="17"/>
      <c r="DZ182" s="17"/>
      <c r="EA182" s="17"/>
      <c r="EB182" s="17"/>
      <c r="EC182" s="17"/>
      <c r="ED182" s="17"/>
      <c r="EE182" s="17"/>
      <c r="EF182" s="17"/>
      <c r="EG182" s="17"/>
      <c r="EH182" s="17"/>
      <c r="EI182" s="17"/>
      <c r="EJ182" s="17"/>
      <c r="EK182" s="17"/>
      <c r="EL182" s="17"/>
      <c r="EM182" s="17"/>
      <c r="EN182" s="17"/>
      <c r="EO182" s="17"/>
      <c r="EP182" s="17"/>
      <c r="EQ182" s="17"/>
      <c r="ER182" s="17"/>
      <c r="ES182" s="17"/>
      <c r="ET182" s="17"/>
      <c r="EU182" s="17"/>
      <c r="EV182" s="17"/>
      <c r="EW182" s="17"/>
      <c r="EX182" s="17"/>
      <c r="EY182" s="17"/>
      <c r="EZ182" s="17"/>
      <c r="FA182" s="17"/>
      <c r="FB182" s="17"/>
      <c r="FC182" s="17"/>
      <c r="FD182" s="17"/>
      <c r="FE182" s="17"/>
      <c r="FF182" s="17"/>
      <c r="FG182" s="17"/>
      <c r="FH182" s="17"/>
      <c r="FI182" s="17"/>
      <c r="FJ182" s="17"/>
      <c r="FK182" s="17"/>
      <c r="FL182" s="17"/>
      <c r="FM182" s="17"/>
      <c r="FN182" s="17"/>
      <c r="FO182" s="17"/>
      <c r="FP182" s="17"/>
      <c r="FQ182" s="17"/>
      <c r="FR182" s="17"/>
      <c r="FS182" s="17"/>
      <c r="FT182" s="17"/>
      <c r="FU182" s="17"/>
      <c r="FV182" s="17"/>
      <c r="FW182" s="17"/>
      <c r="FX182" s="17"/>
      <c r="FY182" s="17"/>
      <c r="FZ182" s="17"/>
      <c r="GA182" s="17"/>
      <c r="GB182" s="17"/>
      <c r="GC182" s="17"/>
      <c r="GD182" s="17"/>
      <c r="GE182" s="17"/>
      <c r="GF182" s="17"/>
      <c r="GG182" s="17"/>
      <c r="GH182" s="17"/>
      <c r="GI182" s="17"/>
      <c r="GJ182" s="17"/>
      <c r="GK182" s="17"/>
      <c r="GL182" s="17"/>
      <c r="GM182" s="17"/>
      <c r="GN182" s="17"/>
      <c r="GO182" s="17"/>
      <c r="GP182" s="17"/>
      <c r="GQ182" s="17"/>
      <c r="GR182" s="17"/>
      <c r="GS182" s="17"/>
      <c r="GT182" s="17"/>
      <c r="GU182" s="17"/>
      <c r="GV182" s="17"/>
      <c r="GW182" s="17"/>
      <c r="GX182" s="17"/>
      <c r="GY182" s="17"/>
      <c r="GZ182" s="17"/>
      <c r="HA182" s="17"/>
      <c r="HB182" s="17"/>
      <c r="HC182" s="17"/>
      <c r="HD182" s="17"/>
      <c r="HE182" s="17"/>
      <c r="HF182" s="17"/>
      <c r="HG182" s="17"/>
      <c r="HH182" s="17"/>
      <c r="HI182" s="17"/>
      <c r="HJ182" s="17"/>
      <c r="HK182" s="17"/>
      <c r="HL182" s="17"/>
      <c r="HM182" s="17"/>
      <c r="HN182" s="17"/>
      <c r="HO182" s="17"/>
      <c r="HP182" s="17"/>
      <c r="HQ182" s="17"/>
      <c r="HR182" s="17"/>
      <c r="HS182" s="17"/>
      <c r="HT182" s="17"/>
      <c r="HU182" s="17"/>
      <c r="HV182" s="17"/>
    </row>
    <row r="183" spans="1:230" s="23" customFormat="1" ht="15" customHeight="1">
      <c r="A183" s="42"/>
      <c r="B183" s="17"/>
      <c r="C183" s="22"/>
      <c r="D183" s="22"/>
      <c r="E183" s="17"/>
      <c r="F183" s="17"/>
      <c r="G183" s="17"/>
      <c r="H183" s="17"/>
      <c r="I183" s="17"/>
      <c r="J183" s="17"/>
      <c r="K183" s="17"/>
      <c r="L183" s="17"/>
      <c r="M183" s="17"/>
      <c r="N183" s="22"/>
      <c r="O183" s="22"/>
      <c r="P183" s="22"/>
      <c r="Q183" s="22"/>
      <c r="R183" s="22"/>
      <c r="S183" s="22"/>
      <c r="T183" s="22"/>
      <c r="U183" s="22"/>
      <c r="V183" s="22"/>
      <c r="W183" s="22"/>
      <c r="X183" s="22"/>
      <c r="Y183" s="22"/>
      <c r="Z183" s="22"/>
      <c r="AA183" s="22"/>
      <c r="AB183" s="42"/>
      <c r="AC183" s="17"/>
      <c r="AD183" s="17"/>
      <c r="AE183" s="17"/>
      <c r="AF183" s="17"/>
      <c r="AG183" s="17"/>
      <c r="AH183" s="17"/>
      <c r="AI183" s="17"/>
      <c r="AJ183" s="17"/>
      <c r="AK183" s="17"/>
      <c r="AL183" s="17"/>
      <c r="AM183" s="17"/>
      <c r="AN183" s="17"/>
      <c r="AO183" s="17"/>
      <c r="AP183" s="17"/>
      <c r="AQ183" s="17"/>
      <c r="AR183" s="17"/>
      <c r="AS183" s="17"/>
      <c r="AT183" s="17"/>
      <c r="AU183" s="17"/>
      <c r="AV183" s="17"/>
      <c r="AW183" s="17"/>
      <c r="AX183" s="17"/>
      <c r="AY183" s="17"/>
      <c r="AZ183" s="17"/>
      <c r="BA183" s="17"/>
      <c r="BB183" s="17"/>
      <c r="BC183" s="17"/>
      <c r="BD183" s="17"/>
      <c r="BE183" s="17"/>
      <c r="BF183" s="17"/>
      <c r="BG183" s="17"/>
      <c r="BH183" s="17"/>
      <c r="BI183" s="17"/>
      <c r="BJ183" s="17"/>
      <c r="BK183" s="17"/>
      <c r="BL183" s="17"/>
      <c r="BM183" s="17"/>
      <c r="BN183" s="17"/>
      <c r="BO183" s="17"/>
      <c r="BP183" s="17"/>
      <c r="BQ183" s="17"/>
      <c r="BR183" s="17"/>
      <c r="BS183" s="17"/>
      <c r="BT183" s="17"/>
      <c r="BU183" s="17"/>
      <c r="BV183" s="17"/>
      <c r="BW183" s="17"/>
      <c r="BX183" s="17"/>
      <c r="BY183" s="17"/>
      <c r="BZ183" s="17"/>
      <c r="CA183" s="17"/>
      <c r="CB183" s="17"/>
      <c r="CC183" s="17"/>
      <c r="CD183" s="17"/>
      <c r="CE183" s="17"/>
      <c r="CF183" s="17"/>
      <c r="CG183" s="17"/>
      <c r="CH183" s="17"/>
      <c r="CI183" s="17"/>
      <c r="CJ183" s="17"/>
      <c r="CK183" s="17"/>
      <c r="CL183" s="17"/>
      <c r="CM183" s="17"/>
      <c r="CN183" s="17"/>
      <c r="CO183" s="17"/>
      <c r="CP183" s="17"/>
      <c r="CQ183" s="17"/>
      <c r="CR183" s="17"/>
      <c r="CS183" s="17"/>
      <c r="CT183" s="17"/>
      <c r="CU183" s="17"/>
      <c r="CV183" s="17"/>
      <c r="CW183" s="17"/>
      <c r="CX183" s="17"/>
      <c r="CY183" s="17"/>
      <c r="CZ183" s="17"/>
      <c r="DA183" s="17"/>
      <c r="DB183" s="17"/>
      <c r="DC183" s="17"/>
      <c r="DD183" s="17"/>
      <c r="DE183" s="17"/>
      <c r="DF183" s="17"/>
      <c r="DG183" s="17"/>
      <c r="DH183" s="17"/>
      <c r="DI183" s="17"/>
      <c r="DJ183" s="17"/>
      <c r="DK183" s="17"/>
      <c r="DL183" s="17"/>
      <c r="DM183" s="17"/>
      <c r="DN183" s="17"/>
      <c r="DO183" s="17"/>
      <c r="DP183" s="17"/>
      <c r="DQ183" s="17"/>
      <c r="DR183" s="17"/>
      <c r="DS183" s="17"/>
      <c r="DT183" s="17"/>
      <c r="DU183" s="17"/>
      <c r="DV183" s="17"/>
      <c r="DW183" s="17"/>
      <c r="DX183" s="17"/>
      <c r="DY183" s="17"/>
      <c r="DZ183" s="17"/>
      <c r="EA183" s="17"/>
      <c r="EB183" s="17"/>
      <c r="EC183" s="17"/>
      <c r="ED183" s="17"/>
      <c r="EE183" s="17"/>
      <c r="EF183" s="17"/>
      <c r="EG183" s="17"/>
      <c r="EH183" s="17"/>
      <c r="EI183" s="17"/>
      <c r="EJ183" s="17"/>
      <c r="EK183" s="17"/>
      <c r="EL183" s="17"/>
      <c r="EM183" s="17"/>
      <c r="EN183" s="17"/>
      <c r="EO183" s="17"/>
      <c r="EP183" s="17"/>
      <c r="EQ183" s="17"/>
      <c r="ER183" s="17"/>
      <c r="ES183" s="17"/>
      <c r="ET183" s="17"/>
      <c r="EU183" s="17"/>
      <c r="EV183" s="17"/>
      <c r="EW183" s="17"/>
      <c r="EX183" s="17"/>
      <c r="EY183" s="17"/>
      <c r="EZ183" s="17"/>
      <c r="FA183" s="17"/>
      <c r="FB183" s="17"/>
      <c r="FC183" s="17"/>
      <c r="FD183" s="17"/>
      <c r="FE183" s="17"/>
      <c r="FF183" s="17"/>
      <c r="FG183" s="17"/>
      <c r="FH183" s="17"/>
      <c r="FI183" s="17"/>
      <c r="FJ183" s="17"/>
      <c r="FK183" s="17"/>
      <c r="FL183" s="17"/>
      <c r="FM183" s="17"/>
      <c r="FN183" s="17"/>
      <c r="FO183" s="17"/>
      <c r="FP183" s="17"/>
      <c r="FQ183" s="17"/>
      <c r="FR183" s="17"/>
      <c r="FS183" s="17"/>
      <c r="FT183" s="17"/>
      <c r="FU183" s="17"/>
      <c r="FV183" s="17"/>
      <c r="FW183" s="17"/>
      <c r="FX183" s="17"/>
      <c r="FY183" s="17"/>
      <c r="FZ183" s="17"/>
      <c r="GA183" s="17"/>
      <c r="GB183" s="17"/>
      <c r="GC183" s="17"/>
      <c r="GD183" s="17"/>
      <c r="GE183" s="17"/>
      <c r="GF183" s="17"/>
      <c r="GG183" s="17"/>
      <c r="GH183" s="17"/>
      <c r="GI183" s="17"/>
      <c r="GJ183" s="17"/>
      <c r="GK183" s="17"/>
      <c r="GL183" s="17"/>
      <c r="GM183" s="17"/>
      <c r="GN183" s="17"/>
      <c r="GO183" s="17"/>
      <c r="GP183" s="17"/>
      <c r="GQ183" s="17"/>
      <c r="GR183" s="17"/>
      <c r="GS183" s="17"/>
      <c r="GT183" s="17"/>
      <c r="GU183" s="17"/>
      <c r="GV183" s="17"/>
      <c r="GW183" s="17"/>
      <c r="GX183" s="17"/>
      <c r="GY183" s="17"/>
      <c r="GZ183" s="17"/>
      <c r="HA183" s="17"/>
      <c r="HB183" s="17"/>
      <c r="HC183" s="17"/>
      <c r="HD183" s="17"/>
      <c r="HE183" s="17"/>
      <c r="HF183" s="17"/>
      <c r="HG183" s="17"/>
      <c r="HH183" s="17"/>
      <c r="HI183" s="17"/>
      <c r="HJ183" s="17"/>
      <c r="HK183" s="17"/>
      <c r="HL183" s="17"/>
      <c r="HM183" s="17"/>
      <c r="HN183" s="17"/>
      <c r="HO183" s="17"/>
      <c r="HP183" s="17"/>
      <c r="HQ183" s="17"/>
      <c r="HR183" s="17"/>
      <c r="HS183" s="17"/>
      <c r="HT183" s="17"/>
      <c r="HU183" s="17"/>
      <c r="HV183" s="17"/>
    </row>
    <row r="184" spans="1:230" s="23" customFormat="1" ht="15" customHeight="1">
      <c r="A184" s="42"/>
      <c r="B184" s="17"/>
      <c r="C184" s="22"/>
      <c r="D184" s="22"/>
      <c r="E184" s="17"/>
      <c r="F184" s="17"/>
      <c r="G184" s="278" t="s">
        <v>562</v>
      </c>
      <c r="H184" s="278"/>
      <c r="I184" s="278"/>
      <c r="J184" s="279" t="str">
        <f>Obliczenia4!B130</f>
        <v>Vitoclima 200-S model 2,7</v>
      </c>
      <c r="K184" s="279"/>
      <c r="L184" s="279"/>
      <c r="M184" s="279"/>
      <c r="N184" s="279"/>
      <c r="O184" s="279"/>
      <c r="P184" s="22"/>
      <c r="Q184" s="22"/>
      <c r="R184" s="22"/>
      <c r="S184" s="22"/>
      <c r="T184" s="22"/>
      <c r="U184" s="22"/>
      <c r="V184" s="22"/>
      <c r="W184" s="22"/>
      <c r="X184" s="22"/>
      <c r="Y184" s="22"/>
      <c r="Z184" s="22"/>
      <c r="AA184" s="22"/>
      <c r="AB184" s="42"/>
      <c r="AC184" s="17"/>
      <c r="AD184" s="17"/>
      <c r="AE184" s="17"/>
      <c r="AF184" s="17"/>
      <c r="AG184" s="17"/>
      <c r="AH184" s="17"/>
      <c r="AI184" s="17"/>
      <c r="AJ184" s="17"/>
      <c r="AK184" s="17"/>
      <c r="AL184" s="17"/>
      <c r="AM184" s="17"/>
      <c r="AN184" s="17"/>
      <c r="AO184" s="17"/>
      <c r="AP184" s="17"/>
      <c r="AQ184" s="17"/>
      <c r="AR184" s="17"/>
      <c r="AS184" s="17"/>
      <c r="AT184" s="17"/>
      <c r="AU184" s="17"/>
      <c r="AV184" s="17"/>
      <c r="AW184" s="17"/>
      <c r="AX184" s="17"/>
      <c r="AY184" s="17"/>
      <c r="AZ184" s="17"/>
      <c r="BA184" s="17"/>
      <c r="BB184" s="17"/>
      <c r="BC184" s="17"/>
      <c r="BD184" s="17"/>
      <c r="BE184" s="17"/>
      <c r="BF184" s="17"/>
      <c r="BG184" s="17"/>
      <c r="BH184" s="17"/>
      <c r="BI184" s="17"/>
      <c r="BJ184" s="17"/>
      <c r="BK184" s="17"/>
      <c r="BL184" s="17"/>
      <c r="BM184" s="17"/>
      <c r="BN184" s="17"/>
      <c r="BO184" s="17"/>
      <c r="BP184" s="17"/>
      <c r="BQ184" s="17"/>
      <c r="BR184" s="17"/>
      <c r="BS184" s="17"/>
      <c r="BT184" s="17"/>
      <c r="BU184" s="17"/>
      <c r="BV184" s="17"/>
      <c r="BW184" s="17"/>
      <c r="BX184" s="17"/>
      <c r="BY184" s="17"/>
      <c r="BZ184" s="17"/>
      <c r="CA184" s="17"/>
      <c r="CB184" s="17"/>
      <c r="CC184" s="17"/>
      <c r="CD184" s="17"/>
      <c r="CE184" s="17"/>
      <c r="CF184" s="17"/>
      <c r="CG184" s="17"/>
      <c r="CH184" s="17"/>
      <c r="CI184" s="17"/>
      <c r="CJ184" s="17"/>
      <c r="CK184" s="17"/>
      <c r="CL184" s="17"/>
      <c r="CM184" s="17"/>
      <c r="CN184" s="17"/>
      <c r="CO184" s="17"/>
      <c r="CP184" s="17"/>
      <c r="CQ184" s="17"/>
      <c r="CR184" s="17"/>
      <c r="CS184" s="17"/>
      <c r="CT184" s="17"/>
      <c r="CU184" s="17"/>
      <c r="CV184" s="17"/>
      <c r="CW184" s="17"/>
      <c r="CX184" s="17"/>
      <c r="CY184" s="17"/>
      <c r="CZ184" s="17"/>
      <c r="DA184" s="17"/>
      <c r="DB184" s="17"/>
      <c r="DC184" s="17"/>
      <c r="DD184" s="17"/>
      <c r="DE184" s="17"/>
      <c r="DF184" s="17"/>
      <c r="DG184" s="17"/>
      <c r="DH184" s="17"/>
      <c r="DI184" s="17"/>
      <c r="DJ184" s="17"/>
      <c r="DK184" s="17"/>
      <c r="DL184" s="17"/>
      <c r="DM184" s="17"/>
      <c r="DN184" s="17"/>
      <c r="DO184" s="17"/>
      <c r="DP184" s="17"/>
      <c r="DQ184" s="17"/>
      <c r="DR184" s="17"/>
      <c r="DS184" s="17"/>
      <c r="DT184" s="17"/>
      <c r="DU184" s="17"/>
      <c r="DV184" s="17"/>
      <c r="DW184" s="17"/>
      <c r="DX184" s="17"/>
      <c r="DY184" s="17"/>
      <c r="DZ184" s="17"/>
      <c r="EA184" s="17"/>
      <c r="EB184" s="17"/>
      <c r="EC184" s="17"/>
      <c r="ED184" s="17"/>
      <c r="EE184" s="17"/>
      <c r="EF184" s="17"/>
      <c r="EG184" s="17"/>
      <c r="EH184" s="17"/>
      <c r="EI184" s="17"/>
      <c r="EJ184" s="17"/>
      <c r="EK184" s="17"/>
      <c r="EL184" s="17"/>
      <c r="EM184" s="17"/>
      <c r="EN184" s="17"/>
      <c r="EO184" s="17"/>
      <c r="EP184" s="17"/>
      <c r="EQ184" s="17"/>
      <c r="ER184" s="17"/>
      <c r="ES184" s="17"/>
      <c r="ET184" s="17"/>
      <c r="EU184" s="17"/>
      <c r="EV184" s="17"/>
      <c r="EW184" s="17"/>
      <c r="EX184" s="17"/>
      <c r="EY184" s="17"/>
      <c r="EZ184" s="17"/>
      <c r="FA184" s="17"/>
      <c r="FB184" s="17"/>
      <c r="FC184" s="17"/>
      <c r="FD184" s="17"/>
      <c r="FE184" s="17"/>
      <c r="FF184" s="17"/>
      <c r="FG184" s="17"/>
      <c r="FH184" s="17"/>
      <c r="FI184" s="17"/>
      <c r="FJ184" s="17"/>
      <c r="FK184" s="17"/>
      <c r="FL184" s="17"/>
      <c r="FM184" s="17"/>
      <c r="FN184" s="17"/>
      <c r="FO184" s="17"/>
      <c r="FP184" s="17"/>
      <c r="FQ184" s="17"/>
      <c r="FR184" s="17"/>
      <c r="FS184" s="17"/>
      <c r="FT184" s="17"/>
      <c r="FU184" s="17"/>
      <c r="FV184" s="17"/>
      <c r="FW184" s="17"/>
      <c r="FX184" s="17"/>
      <c r="FY184" s="17"/>
      <c r="FZ184" s="17"/>
      <c r="GA184" s="17"/>
      <c r="GB184" s="17"/>
      <c r="GC184" s="17"/>
      <c r="GD184" s="17"/>
      <c r="GE184" s="17"/>
      <c r="GF184" s="17"/>
      <c r="GG184" s="17"/>
      <c r="GH184" s="17"/>
      <c r="GI184" s="17"/>
      <c r="GJ184" s="17"/>
      <c r="GK184" s="17"/>
      <c r="GL184" s="17"/>
      <c r="GM184" s="17"/>
      <c r="GN184" s="17"/>
      <c r="GO184" s="17"/>
      <c r="GP184" s="17"/>
      <c r="GQ184" s="17"/>
      <c r="GR184" s="17"/>
      <c r="GS184" s="17"/>
      <c r="GT184" s="17"/>
      <c r="GU184" s="17"/>
      <c r="GV184" s="17"/>
      <c r="GW184" s="17"/>
      <c r="GX184" s="17"/>
      <c r="GY184" s="17"/>
      <c r="GZ184" s="17"/>
      <c r="HA184" s="17"/>
      <c r="HB184" s="17"/>
      <c r="HC184" s="17"/>
      <c r="HD184" s="17"/>
      <c r="HE184" s="17"/>
      <c r="HF184" s="17"/>
      <c r="HG184" s="17"/>
      <c r="HH184" s="17"/>
      <c r="HI184" s="17"/>
      <c r="HJ184" s="17"/>
      <c r="HK184" s="17"/>
      <c r="HL184" s="17"/>
      <c r="HM184" s="17"/>
      <c r="HN184" s="17"/>
      <c r="HO184" s="17"/>
      <c r="HP184" s="17"/>
      <c r="HQ184" s="17"/>
      <c r="HR184" s="17"/>
      <c r="HS184" s="17"/>
      <c r="HT184" s="17"/>
      <c r="HU184" s="17"/>
      <c r="HV184" s="17"/>
    </row>
    <row r="185" spans="1:230" s="23" customFormat="1" ht="15" customHeight="1">
      <c r="A185" s="42"/>
      <c r="B185" s="17"/>
      <c r="C185" s="22"/>
      <c r="D185" s="22"/>
      <c r="E185" s="17"/>
      <c r="F185" s="17"/>
      <c r="G185" s="278"/>
      <c r="H185" s="278"/>
      <c r="I185" s="278"/>
      <c r="J185" s="279"/>
      <c r="K185" s="279"/>
      <c r="L185" s="279"/>
      <c r="M185" s="279"/>
      <c r="N185" s="279"/>
      <c r="O185" s="279"/>
      <c r="P185" s="165"/>
      <c r="Q185" s="282"/>
      <c r="R185" s="22"/>
      <c r="S185" s="22"/>
      <c r="T185" s="100" t="s">
        <v>566</v>
      </c>
      <c r="U185" s="22"/>
      <c r="V185" s="22"/>
      <c r="W185" s="22"/>
      <c r="X185" s="22"/>
      <c r="Y185" s="22"/>
      <c r="Z185" s="22"/>
      <c r="AA185" s="22"/>
      <c r="AB185" s="42"/>
      <c r="AC185" s="17"/>
      <c r="AD185"/>
      <c r="AE185" s="17"/>
      <c r="AF185" s="17"/>
      <c r="AG185" s="17"/>
      <c r="AH185" s="17"/>
      <c r="AI185" s="17"/>
      <c r="AJ185" s="17"/>
      <c r="AK185" s="17"/>
      <c r="AL185" s="17"/>
      <c r="AM185" s="17"/>
      <c r="AN185" s="17"/>
      <c r="AO185" s="17"/>
      <c r="AP185" s="17"/>
      <c r="AQ185" s="17"/>
      <c r="AR185" s="17"/>
      <c r="AS185" s="17"/>
      <c r="AT185" s="17"/>
      <c r="AU185" s="17"/>
      <c r="AV185" s="17"/>
      <c r="AW185" s="17"/>
      <c r="AX185" s="17"/>
      <c r="AY185" s="17"/>
      <c r="AZ185" s="17"/>
      <c r="BA185" s="17"/>
      <c r="BB185" s="17"/>
      <c r="BC185" s="17"/>
      <c r="BD185" s="17"/>
      <c r="BE185" s="17"/>
      <c r="BF185" s="17"/>
      <c r="BG185" s="17"/>
      <c r="BH185" s="17"/>
      <c r="BI185" s="17"/>
      <c r="BJ185" s="17"/>
      <c r="BK185" s="17"/>
      <c r="BL185" s="17"/>
      <c r="BM185" s="17"/>
      <c r="BN185" s="17"/>
      <c r="BO185" s="17"/>
      <c r="BP185" s="17"/>
      <c r="BQ185" s="17"/>
      <c r="BR185" s="17"/>
      <c r="BS185" s="17"/>
      <c r="BT185" s="17"/>
      <c r="BU185" s="17"/>
      <c r="BV185" s="17"/>
      <c r="BW185" s="17"/>
      <c r="BX185" s="17"/>
      <c r="BY185" s="17"/>
      <c r="BZ185" s="17"/>
      <c r="CA185" s="17"/>
      <c r="CB185" s="17"/>
      <c r="CC185" s="17"/>
      <c r="CD185" s="17"/>
      <c r="CE185" s="17"/>
      <c r="CF185" s="17"/>
      <c r="CG185" s="17"/>
      <c r="CH185" s="17"/>
      <c r="CI185" s="17"/>
      <c r="CJ185" s="17"/>
      <c r="CK185" s="17"/>
      <c r="CL185" s="17"/>
      <c r="CM185" s="17"/>
      <c r="CN185" s="17"/>
      <c r="CO185" s="17"/>
      <c r="CP185" s="17"/>
      <c r="CQ185" s="17"/>
      <c r="CR185" s="17"/>
      <c r="CS185" s="17"/>
      <c r="CT185" s="17"/>
      <c r="CU185" s="17"/>
      <c r="CV185" s="17"/>
      <c r="CW185" s="17"/>
      <c r="CX185" s="17"/>
      <c r="CY185" s="17"/>
      <c r="CZ185" s="17"/>
      <c r="DA185" s="17"/>
      <c r="DB185" s="17"/>
      <c r="DC185" s="17"/>
      <c r="DD185" s="17"/>
      <c r="DE185" s="17"/>
      <c r="DF185" s="17"/>
      <c r="DG185" s="17"/>
      <c r="DH185" s="17"/>
      <c r="DI185" s="17"/>
      <c r="DJ185" s="17"/>
      <c r="DK185" s="17"/>
      <c r="DL185" s="17"/>
      <c r="DM185" s="17"/>
      <c r="DN185" s="17"/>
      <c r="DO185" s="17"/>
      <c r="DP185" s="17"/>
      <c r="DQ185" s="17"/>
      <c r="DR185" s="17"/>
      <c r="DS185" s="17"/>
      <c r="DT185" s="17"/>
      <c r="DU185" s="17"/>
      <c r="DV185" s="17"/>
      <c r="DW185" s="17"/>
      <c r="DX185" s="17"/>
      <c r="DY185" s="17"/>
      <c r="DZ185" s="17"/>
      <c r="EA185" s="17"/>
      <c r="EB185" s="17"/>
      <c r="EC185" s="17"/>
      <c r="ED185" s="17"/>
      <c r="EE185" s="17"/>
      <c r="EF185" s="17"/>
      <c r="EG185" s="17"/>
      <c r="EH185" s="17"/>
      <c r="EI185" s="17"/>
      <c r="EJ185" s="17"/>
      <c r="EK185" s="17"/>
      <c r="EL185" s="17"/>
      <c r="EM185" s="17"/>
      <c r="EN185" s="17"/>
      <c r="EO185" s="17"/>
      <c r="EP185" s="17"/>
      <c r="EQ185" s="17"/>
      <c r="ER185" s="17"/>
      <c r="ES185" s="17"/>
      <c r="ET185" s="17"/>
      <c r="EU185" s="17"/>
      <c r="EV185" s="17"/>
      <c r="EW185" s="17"/>
      <c r="EX185" s="17"/>
      <c r="EY185" s="17"/>
      <c r="EZ185" s="17"/>
      <c r="FA185" s="17"/>
      <c r="FB185" s="17"/>
      <c r="FC185" s="17"/>
      <c r="FD185" s="17"/>
      <c r="FE185" s="17"/>
      <c r="FF185" s="17"/>
      <c r="FG185" s="17"/>
      <c r="FH185" s="17"/>
      <c r="FI185" s="17"/>
      <c r="FJ185" s="17"/>
      <c r="FK185" s="17"/>
      <c r="FL185" s="17"/>
      <c r="FM185" s="17"/>
      <c r="FN185" s="17"/>
      <c r="FO185" s="17"/>
      <c r="FP185" s="17"/>
      <c r="FQ185" s="17"/>
      <c r="FR185" s="17"/>
      <c r="FS185" s="17"/>
      <c r="FT185" s="17"/>
      <c r="FU185" s="17"/>
      <c r="FV185" s="17"/>
      <c r="FW185" s="17"/>
      <c r="FX185" s="17"/>
      <c r="FY185" s="17"/>
      <c r="FZ185" s="17"/>
      <c r="GA185" s="17"/>
      <c r="GB185" s="17"/>
      <c r="GC185" s="17"/>
      <c r="GD185" s="17"/>
      <c r="GE185" s="17"/>
      <c r="GF185" s="17"/>
      <c r="GG185" s="17"/>
      <c r="GH185" s="17"/>
      <c r="GI185" s="17"/>
      <c r="GJ185" s="17"/>
      <c r="GK185" s="17"/>
      <c r="GL185" s="17"/>
      <c r="GM185" s="17"/>
      <c r="GN185" s="17"/>
      <c r="GO185" s="17"/>
      <c r="GP185" s="17"/>
      <c r="GQ185" s="17"/>
      <c r="GR185" s="17"/>
      <c r="GS185" s="17"/>
      <c r="GT185" s="17"/>
      <c r="GU185" s="17"/>
      <c r="GV185" s="17"/>
      <c r="GW185" s="17"/>
      <c r="GX185" s="17"/>
      <c r="GY185" s="17"/>
      <c r="GZ185" s="17"/>
      <c r="HA185" s="17"/>
      <c r="HB185" s="17"/>
      <c r="HC185" s="17"/>
      <c r="HD185" s="17"/>
      <c r="HE185" s="17"/>
      <c r="HF185" s="17"/>
      <c r="HG185" s="17"/>
      <c r="HH185" s="17"/>
      <c r="HI185" s="17"/>
      <c r="HJ185" s="17"/>
      <c r="HK185" s="17"/>
      <c r="HL185" s="17"/>
      <c r="HM185" s="17"/>
      <c r="HN185" s="17"/>
      <c r="HO185" s="17"/>
      <c r="HP185" s="17"/>
      <c r="HQ185" s="17"/>
      <c r="HR185" s="17"/>
      <c r="HS185" s="17"/>
      <c r="HT185" s="17"/>
      <c r="HU185" s="17"/>
      <c r="HV185" s="17"/>
    </row>
    <row r="186" spans="1:230" s="23" customFormat="1" ht="15" customHeight="1">
      <c r="A186" s="42"/>
      <c r="B186" s="17"/>
      <c r="C186" s="22"/>
      <c r="D186" s="22"/>
      <c r="E186" s="17"/>
      <c r="F186" s="17"/>
      <c r="G186" s="57" t="s">
        <v>561</v>
      </c>
      <c r="H186" s="160"/>
      <c r="I186" s="160"/>
      <c r="J186" s="165"/>
      <c r="K186" s="165"/>
      <c r="L186" s="283" t="str">
        <f>Obliczenia4!B132&amp;" / "&amp;Obliczenia4!B133&amp;" / "&amp;Obliczenia4!B134</f>
        <v>450 / 3150 / 3500</v>
      </c>
      <c r="M186" s="283"/>
      <c r="N186" s="283"/>
      <c r="O186" s="283"/>
      <c r="P186" s="162" t="s">
        <v>17</v>
      </c>
      <c r="Q186" s="282"/>
      <c r="R186" s="22"/>
      <c r="S186" s="22"/>
      <c r="T186" s="22"/>
      <c r="U186" s="22"/>
      <c r="V186" s="22"/>
      <c r="W186" s="22"/>
      <c r="X186" s="22"/>
      <c r="Y186" s="22"/>
      <c r="Z186" s="22"/>
      <c r="AA186" s="22"/>
      <c r="AB186" s="42"/>
      <c r="AC186" s="17"/>
      <c r="AD186" s="17"/>
      <c r="AE186" s="17"/>
      <c r="AF186" s="17"/>
      <c r="AG186" s="17"/>
      <c r="AH186" s="17"/>
      <c r="AI186" s="17"/>
      <c r="AJ186" s="17"/>
      <c r="AK186" s="17"/>
      <c r="AL186" s="17"/>
      <c r="AM186" s="17"/>
      <c r="AN186" s="17"/>
      <c r="AO186" s="17"/>
      <c r="AP186" s="17"/>
      <c r="AQ186" s="17"/>
      <c r="AR186" s="17"/>
      <c r="AS186" s="17"/>
      <c r="AT186" s="17"/>
      <c r="AU186" s="17"/>
      <c r="AV186" s="17"/>
      <c r="AW186" s="17"/>
      <c r="AX186" s="17"/>
      <c r="AY186" s="17"/>
      <c r="AZ186" s="17"/>
      <c r="BA186" s="17"/>
      <c r="BB186" s="17"/>
      <c r="BC186" s="17"/>
      <c r="BD186" s="17"/>
      <c r="BE186" s="17"/>
      <c r="BF186" s="17"/>
      <c r="BG186" s="17"/>
      <c r="BH186" s="17"/>
      <c r="BI186" s="17"/>
      <c r="BJ186" s="17"/>
      <c r="BK186" s="17"/>
      <c r="BL186" s="17"/>
      <c r="BM186" s="17"/>
      <c r="BN186" s="17"/>
      <c r="BO186" s="17"/>
      <c r="BP186" s="17"/>
      <c r="BQ186" s="17"/>
      <c r="BR186" s="17"/>
      <c r="BS186" s="17"/>
      <c r="BT186" s="17"/>
      <c r="BU186" s="17"/>
      <c r="BV186" s="17"/>
      <c r="BW186" s="17"/>
      <c r="BX186" s="17"/>
      <c r="BY186" s="17"/>
      <c r="BZ186" s="17"/>
      <c r="CA186" s="17"/>
      <c r="CB186" s="17"/>
      <c r="CC186" s="17"/>
      <c r="CD186" s="17"/>
      <c r="CE186" s="17"/>
      <c r="CF186" s="17"/>
      <c r="CG186" s="17"/>
      <c r="CH186" s="17"/>
      <c r="CI186" s="17"/>
      <c r="CJ186" s="17"/>
      <c r="CK186" s="17"/>
      <c r="CL186" s="17"/>
      <c r="CM186" s="17"/>
      <c r="CN186" s="17"/>
      <c r="CO186" s="17"/>
      <c r="CP186" s="17"/>
      <c r="CQ186" s="17"/>
      <c r="CR186" s="17"/>
      <c r="CS186" s="17"/>
      <c r="CT186" s="17"/>
      <c r="CU186" s="17"/>
      <c r="CV186" s="17"/>
      <c r="CW186" s="17"/>
      <c r="CX186" s="17"/>
      <c r="CY186" s="17"/>
      <c r="CZ186" s="17"/>
      <c r="DA186" s="17"/>
      <c r="DB186" s="17"/>
      <c r="DC186" s="17"/>
      <c r="DD186" s="17"/>
      <c r="DE186" s="17"/>
      <c r="DF186" s="17"/>
      <c r="DG186" s="17"/>
      <c r="DH186" s="17"/>
      <c r="DI186" s="17"/>
      <c r="DJ186" s="17"/>
      <c r="DK186" s="17"/>
      <c r="DL186" s="17"/>
      <c r="DM186" s="17"/>
      <c r="DN186" s="17"/>
      <c r="DO186" s="17"/>
      <c r="DP186" s="17"/>
      <c r="DQ186" s="17"/>
      <c r="DR186" s="17"/>
      <c r="DS186" s="17"/>
      <c r="DT186" s="17"/>
      <c r="DU186" s="17"/>
      <c r="DV186" s="17"/>
      <c r="DW186" s="17"/>
      <c r="DX186" s="17"/>
      <c r="DY186" s="17"/>
      <c r="DZ186" s="17"/>
      <c r="EA186" s="17"/>
      <c r="EB186" s="17"/>
      <c r="EC186" s="17"/>
      <c r="ED186" s="17"/>
      <c r="EE186" s="17"/>
      <c r="EF186" s="17"/>
      <c r="EG186" s="17"/>
      <c r="EH186" s="17"/>
      <c r="EI186" s="17"/>
      <c r="EJ186" s="17"/>
      <c r="EK186" s="17"/>
      <c r="EL186" s="17"/>
      <c r="EM186" s="17"/>
      <c r="EN186" s="17"/>
      <c r="EO186" s="17"/>
      <c r="EP186" s="17"/>
      <c r="EQ186" s="17"/>
      <c r="ER186" s="17"/>
      <c r="ES186" s="17"/>
      <c r="ET186" s="17"/>
      <c r="EU186" s="17"/>
      <c r="EV186" s="17"/>
      <c r="EW186" s="17"/>
      <c r="EX186" s="17"/>
      <c r="EY186" s="17"/>
      <c r="EZ186" s="17"/>
      <c r="FA186" s="17"/>
      <c r="FB186" s="17"/>
      <c r="FC186" s="17"/>
      <c r="FD186" s="17"/>
      <c r="FE186" s="17"/>
      <c r="FF186" s="17"/>
      <c r="FG186" s="17"/>
      <c r="FH186" s="17"/>
      <c r="FI186" s="17"/>
      <c r="FJ186" s="17"/>
      <c r="FK186" s="17"/>
      <c r="FL186" s="17"/>
      <c r="FM186" s="17"/>
      <c r="FN186" s="17"/>
      <c r="FO186" s="17"/>
      <c r="FP186" s="17"/>
      <c r="FQ186" s="17"/>
      <c r="FR186" s="17"/>
      <c r="FS186" s="17"/>
      <c r="FT186" s="17"/>
      <c r="FU186" s="17"/>
      <c r="FV186" s="17"/>
      <c r="FW186" s="17"/>
      <c r="FX186" s="17"/>
      <c r="FY186" s="17"/>
      <c r="FZ186" s="17"/>
      <c r="GA186" s="17"/>
      <c r="GB186" s="17"/>
      <c r="GC186" s="17"/>
      <c r="GD186" s="17"/>
      <c r="GE186" s="17"/>
      <c r="GF186" s="17"/>
      <c r="GG186" s="17"/>
      <c r="GH186" s="17"/>
      <c r="GI186" s="17"/>
      <c r="GJ186" s="17"/>
      <c r="GK186" s="17"/>
      <c r="GL186" s="17"/>
      <c r="GM186" s="17"/>
      <c r="GN186" s="17"/>
      <c r="GO186" s="17"/>
      <c r="GP186" s="17"/>
      <c r="GQ186" s="17"/>
      <c r="GR186" s="17"/>
      <c r="GS186" s="17"/>
      <c r="GT186" s="17"/>
      <c r="GU186" s="17"/>
      <c r="GV186" s="17"/>
      <c r="GW186" s="17"/>
      <c r="GX186" s="17"/>
      <c r="GY186" s="17"/>
      <c r="GZ186" s="17"/>
      <c r="HA186" s="17"/>
      <c r="HB186" s="17"/>
      <c r="HC186" s="17"/>
      <c r="HD186" s="17"/>
      <c r="HE186" s="17"/>
      <c r="HF186" s="17"/>
      <c r="HG186" s="17"/>
      <c r="HH186" s="17"/>
      <c r="HI186" s="17"/>
      <c r="HJ186" s="17"/>
      <c r="HK186" s="17"/>
      <c r="HL186" s="17"/>
      <c r="HM186" s="17"/>
      <c r="HN186" s="17"/>
      <c r="HO186" s="17"/>
      <c r="HP186" s="17"/>
      <c r="HQ186" s="17"/>
      <c r="HR186" s="17"/>
      <c r="HS186" s="17"/>
      <c r="HT186" s="17"/>
      <c r="HU186" s="17"/>
      <c r="HV186" s="17"/>
    </row>
    <row r="187" spans="1:230" s="23" customFormat="1" ht="15" customHeight="1">
      <c r="A187" s="42"/>
      <c r="B187" s="17"/>
      <c r="C187" s="22"/>
      <c r="D187" s="22"/>
      <c r="E187" s="17"/>
      <c r="F187" s="17"/>
      <c r="G187" s="57" t="s">
        <v>564</v>
      </c>
      <c r="H187" s="17"/>
      <c r="I187" s="17"/>
      <c r="J187" s="17"/>
      <c r="K187" s="80"/>
      <c r="L187" s="17"/>
      <c r="M187" s="17"/>
      <c r="N187" s="17"/>
      <c r="O187" s="163" t="str">
        <f>Obliczenia4!B131</f>
        <v>Z017533</v>
      </c>
      <c r="P187" s="17"/>
      <c r="Q187" s="22"/>
      <c r="R187" s="22"/>
      <c r="S187" s="22"/>
      <c r="T187" s="22"/>
      <c r="U187" s="22"/>
      <c r="V187" s="22"/>
      <c r="W187" s="22"/>
      <c r="X187" s="22"/>
      <c r="Y187" s="22"/>
      <c r="Z187" s="22"/>
      <c r="AA187" s="22"/>
      <c r="AB187" s="42"/>
      <c r="AC187" s="17"/>
      <c r="AD187" s="17"/>
      <c r="AE187" s="17"/>
      <c r="AF187" s="17"/>
      <c r="AG187" s="17"/>
      <c r="AH187" s="17"/>
      <c r="AI187" s="17"/>
      <c r="AJ187" s="17"/>
      <c r="AK187" s="17"/>
      <c r="AL187" s="17"/>
      <c r="AM187" s="17"/>
      <c r="AN187" s="17"/>
      <c r="AO187" s="17"/>
      <c r="AP187" s="17"/>
      <c r="AQ187" s="17"/>
      <c r="AR187" s="17"/>
      <c r="AS187" s="17"/>
      <c r="AT187" s="17"/>
      <c r="AU187" s="17"/>
      <c r="AV187" s="17"/>
      <c r="AW187" s="17"/>
      <c r="AX187" s="17"/>
      <c r="AY187" s="17"/>
      <c r="AZ187" s="17"/>
      <c r="BA187" s="17"/>
      <c r="BB187" s="17"/>
      <c r="BC187" s="17"/>
      <c r="BD187" s="17"/>
      <c r="BE187" s="17"/>
      <c r="BF187" s="17"/>
      <c r="BG187" s="17"/>
      <c r="BH187" s="17"/>
      <c r="BI187" s="17"/>
      <c r="BJ187" s="17"/>
      <c r="BK187" s="17"/>
      <c r="BL187" s="17"/>
      <c r="BM187" s="17"/>
      <c r="BN187" s="17"/>
      <c r="BO187" s="17"/>
      <c r="BP187" s="17"/>
      <c r="BQ187" s="17"/>
      <c r="BR187" s="17"/>
      <c r="BS187" s="17"/>
      <c r="BT187" s="17"/>
      <c r="BU187" s="17"/>
      <c r="BV187" s="17"/>
      <c r="BW187" s="17"/>
      <c r="BX187" s="17"/>
      <c r="BY187" s="17"/>
      <c r="BZ187" s="17"/>
      <c r="CA187" s="17"/>
      <c r="CB187" s="17"/>
      <c r="CC187" s="17"/>
      <c r="CD187" s="17"/>
      <c r="CE187" s="17"/>
      <c r="CF187" s="17"/>
      <c r="CG187" s="17"/>
      <c r="CH187" s="17"/>
      <c r="CI187" s="17"/>
      <c r="CJ187" s="17"/>
      <c r="CK187" s="17"/>
      <c r="CL187" s="17"/>
      <c r="CM187" s="17"/>
      <c r="CN187" s="17"/>
      <c r="CO187" s="17"/>
      <c r="CP187" s="17"/>
      <c r="CQ187" s="17"/>
      <c r="CR187" s="17"/>
      <c r="CS187" s="17"/>
      <c r="CT187" s="17"/>
      <c r="CU187" s="17"/>
      <c r="CV187" s="17"/>
      <c r="CW187" s="17"/>
      <c r="CX187" s="17"/>
      <c r="CY187" s="17"/>
      <c r="CZ187" s="17"/>
      <c r="DA187" s="17"/>
      <c r="DB187" s="17"/>
      <c r="DC187" s="17"/>
      <c r="DD187" s="17"/>
      <c r="DE187" s="17"/>
      <c r="DF187" s="17"/>
      <c r="DG187" s="17"/>
      <c r="DH187" s="17"/>
      <c r="DI187" s="17"/>
      <c r="DJ187" s="17"/>
      <c r="DK187" s="17"/>
      <c r="DL187" s="17"/>
      <c r="DM187" s="17"/>
      <c r="DN187" s="17"/>
      <c r="DO187" s="17"/>
      <c r="DP187" s="17"/>
      <c r="DQ187" s="17"/>
      <c r="DR187" s="17"/>
      <c r="DS187" s="17"/>
      <c r="DT187" s="17"/>
      <c r="DU187" s="17"/>
      <c r="DV187" s="17"/>
      <c r="DW187" s="17"/>
      <c r="DX187" s="17"/>
      <c r="DY187" s="17"/>
      <c r="DZ187" s="17"/>
      <c r="EA187" s="17"/>
      <c r="EB187" s="17"/>
      <c r="EC187" s="17"/>
      <c r="ED187" s="17"/>
      <c r="EE187" s="17"/>
      <c r="EF187" s="17"/>
      <c r="EG187" s="17"/>
      <c r="EH187" s="17"/>
      <c r="EI187" s="17"/>
      <c r="EJ187" s="17"/>
      <c r="EK187" s="17"/>
      <c r="EL187" s="17"/>
      <c r="EM187" s="17"/>
      <c r="EN187" s="17"/>
      <c r="EO187" s="17"/>
      <c r="EP187" s="17"/>
      <c r="EQ187" s="17"/>
      <c r="ER187" s="17"/>
      <c r="ES187" s="17"/>
      <c r="ET187" s="17"/>
      <c r="EU187" s="17"/>
      <c r="EV187" s="17"/>
      <c r="EW187" s="17"/>
      <c r="EX187" s="17"/>
      <c r="EY187" s="17"/>
      <c r="EZ187" s="17"/>
      <c r="FA187" s="17"/>
      <c r="FB187" s="17"/>
      <c r="FC187" s="17"/>
      <c r="FD187" s="17"/>
      <c r="FE187" s="17"/>
      <c r="FF187" s="17"/>
      <c r="FG187" s="17"/>
      <c r="FH187" s="17"/>
      <c r="FI187" s="17"/>
      <c r="FJ187" s="17"/>
      <c r="FK187" s="17"/>
      <c r="FL187" s="17"/>
      <c r="FM187" s="17"/>
      <c r="FN187" s="17"/>
      <c r="FO187" s="17"/>
      <c r="FP187" s="17"/>
      <c r="FQ187" s="17"/>
      <c r="FR187" s="17"/>
      <c r="FS187" s="17"/>
      <c r="FT187" s="17"/>
      <c r="FU187" s="17"/>
      <c r="FV187" s="17"/>
      <c r="FW187" s="17"/>
      <c r="FX187" s="17"/>
      <c r="FY187" s="17"/>
      <c r="FZ187" s="17"/>
      <c r="GA187" s="17"/>
      <c r="GB187" s="17"/>
      <c r="GC187" s="17"/>
      <c r="GD187" s="17"/>
      <c r="GE187" s="17"/>
      <c r="GF187" s="17"/>
      <c r="GG187" s="17"/>
      <c r="GH187" s="17"/>
      <c r="GI187" s="17"/>
      <c r="GJ187" s="17"/>
      <c r="GK187" s="17"/>
      <c r="GL187" s="17"/>
      <c r="GM187" s="17"/>
      <c r="GN187" s="17"/>
      <c r="GO187" s="17"/>
      <c r="GP187" s="17"/>
      <c r="GQ187" s="17"/>
      <c r="GR187" s="17"/>
      <c r="GS187" s="17"/>
      <c r="GT187" s="17"/>
      <c r="GU187" s="17"/>
      <c r="GV187" s="17"/>
      <c r="GW187" s="17"/>
      <c r="GX187" s="17"/>
      <c r="GY187" s="17"/>
      <c r="GZ187" s="17"/>
      <c r="HA187" s="17"/>
      <c r="HB187" s="17"/>
      <c r="HC187" s="17"/>
      <c r="HD187" s="17"/>
      <c r="HE187" s="17"/>
      <c r="HF187" s="17"/>
      <c r="HG187" s="17"/>
      <c r="HH187" s="17"/>
      <c r="HI187" s="17"/>
      <c r="HJ187" s="17"/>
      <c r="HK187" s="17"/>
      <c r="HL187" s="17"/>
      <c r="HM187" s="17"/>
      <c r="HN187" s="17"/>
      <c r="HO187" s="17"/>
      <c r="HP187" s="17"/>
      <c r="HQ187" s="17"/>
      <c r="HR187" s="17"/>
      <c r="HS187" s="17"/>
      <c r="HT187" s="17"/>
      <c r="HU187" s="17"/>
      <c r="HV187" s="17"/>
    </row>
    <row r="188" spans="1:230" s="23" customFormat="1" ht="16.2" customHeight="1">
      <c r="A188" s="42"/>
      <c r="B188" s="17"/>
      <c r="C188" s="22"/>
      <c r="D188" s="22"/>
      <c r="E188" s="17"/>
      <c r="F188" s="17"/>
      <c r="G188" s="17"/>
      <c r="H188" s="17"/>
      <c r="I188" s="17"/>
      <c r="J188" s="17"/>
      <c r="K188" s="80"/>
      <c r="L188" s="80"/>
      <c r="M188" s="22"/>
      <c r="N188" s="22"/>
      <c r="O188" s="17"/>
      <c r="P188" s="22"/>
      <c r="Q188" s="22"/>
      <c r="R188" s="22"/>
      <c r="S188" s="17"/>
      <c r="T188" s="17"/>
      <c r="U188" s="22"/>
      <c r="V188" s="22"/>
      <c r="W188" s="22"/>
      <c r="X188" s="22"/>
      <c r="Y188" s="22"/>
      <c r="Z188" s="22"/>
      <c r="AA188" s="22"/>
      <c r="AB188" s="42"/>
      <c r="AC188" s="17"/>
      <c r="AD188" s="17"/>
      <c r="AE188" s="17"/>
      <c r="AF188" s="17"/>
      <c r="AG188" s="17"/>
      <c r="AH188" s="17"/>
      <c r="AI188" s="17"/>
      <c r="AJ188" s="17"/>
      <c r="AK188" s="17"/>
      <c r="AL188" s="17"/>
      <c r="AM188" s="17"/>
      <c r="AN188" s="17"/>
      <c r="AO188" s="17"/>
      <c r="AP188" s="17"/>
      <c r="AQ188" s="17"/>
      <c r="AR188" s="17"/>
      <c r="AS188" s="17"/>
      <c r="AT188" s="17"/>
      <c r="AU188" s="17"/>
      <c r="AV188" s="17"/>
      <c r="AW188" s="17"/>
      <c r="AX188" s="17"/>
      <c r="AY188" s="17"/>
      <c r="AZ188" s="17"/>
      <c r="BA188" s="17"/>
      <c r="BB188" s="17"/>
      <c r="BC188" s="17"/>
      <c r="BD188" s="17"/>
      <c r="BE188" s="17"/>
      <c r="BF188" s="17"/>
      <c r="BG188" s="17"/>
      <c r="BH188" s="17"/>
      <c r="BI188" s="17"/>
      <c r="BJ188" s="17"/>
      <c r="BK188" s="17"/>
      <c r="BL188" s="17"/>
      <c r="BM188" s="17"/>
      <c r="BN188" s="17"/>
      <c r="BO188" s="17"/>
      <c r="BP188" s="17"/>
      <c r="BQ188" s="17"/>
      <c r="BR188" s="17"/>
      <c r="BS188" s="17"/>
      <c r="BT188" s="17"/>
      <c r="BU188" s="17"/>
      <c r="BV188" s="17"/>
      <c r="BW188" s="17"/>
      <c r="BX188" s="17"/>
      <c r="BY188" s="17"/>
      <c r="BZ188" s="17"/>
      <c r="CA188" s="17"/>
      <c r="CB188" s="17"/>
      <c r="CC188" s="17"/>
      <c r="CD188" s="17"/>
      <c r="CE188" s="17"/>
      <c r="CF188" s="17"/>
      <c r="CG188" s="17"/>
      <c r="CH188" s="17"/>
      <c r="CI188" s="17"/>
      <c r="CJ188" s="17"/>
      <c r="CK188" s="17"/>
      <c r="CL188" s="17"/>
      <c r="CM188" s="17"/>
      <c r="CN188" s="17"/>
      <c r="CO188" s="17"/>
      <c r="CP188" s="17"/>
      <c r="CQ188" s="17"/>
      <c r="CR188" s="17"/>
      <c r="CS188" s="17"/>
      <c r="CT188" s="17"/>
      <c r="CU188" s="17"/>
      <c r="CV188" s="17"/>
      <c r="CW188" s="17"/>
      <c r="CX188" s="17"/>
      <c r="CY188" s="17"/>
      <c r="CZ188" s="17"/>
      <c r="DA188" s="17"/>
      <c r="DB188" s="17"/>
      <c r="DC188" s="17"/>
      <c r="DD188" s="17"/>
      <c r="DE188" s="17"/>
      <c r="DF188" s="17"/>
      <c r="DG188" s="17"/>
      <c r="DH188" s="17"/>
      <c r="DI188" s="17"/>
      <c r="DJ188" s="17"/>
      <c r="DK188" s="17"/>
      <c r="DL188" s="17"/>
      <c r="DM188" s="17"/>
      <c r="DN188" s="17"/>
      <c r="DO188" s="17"/>
      <c r="DP188" s="17"/>
      <c r="DQ188" s="17"/>
      <c r="DR188" s="17"/>
      <c r="DS188" s="17"/>
      <c r="DT188" s="17"/>
      <c r="DU188" s="17"/>
      <c r="DV188" s="17"/>
      <c r="DW188" s="17"/>
      <c r="DX188" s="17"/>
      <c r="DY188" s="17"/>
      <c r="DZ188" s="17"/>
      <c r="EA188" s="17"/>
      <c r="EB188" s="17"/>
      <c r="EC188" s="17"/>
      <c r="ED188" s="17"/>
      <c r="EE188" s="17"/>
      <c r="EF188" s="17"/>
      <c r="EG188" s="17"/>
      <c r="EH188" s="17"/>
      <c r="EI188" s="17"/>
      <c r="EJ188" s="17"/>
      <c r="EK188" s="17"/>
      <c r="EL188" s="17"/>
      <c r="EM188" s="17"/>
      <c r="EN188" s="17"/>
      <c r="EO188" s="17"/>
      <c r="EP188" s="17"/>
      <c r="EQ188" s="17"/>
      <c r="ER188" s="17"/>
      <c r="ES188" s="17"/>
      <c r="ET188" s="17"/>
      <c r="EU188" s="17"/>
      <c r="EV188" s="17"/>
      <c r="EW188" s="17"/>
      <c r="EX188" s="17"/>
      <c r="EY188" s="17"/>
      <c r="EZ188" s="17"/>
      <c r="FA188" s="17"/>
      <c r="FB188" s="17"/>
      <c r="FC188" s="17"/>
      <c r="FD188" s="17"/>
      <c r="FE188" s="17"/>
      <c r="FF188" s="17"/>
      <c r="FG188" s="17"/>
      <c r="FH188" s="17"/>
      <c r="FI188" s="17"/>
      <c r="FJ188" s="17"/>
      <c r="FK188" s="17"/>
      <c r="FL188" s="17"/>
      <c r="FM188" s="17"/>
      <c r="FN188" s="17"/>
      <c r="FO188" s="17"/>
      <c r="FP188" s="17"/>
      <c r="FQ188" s="17"/>
      <c r="FR188" s="17"/>
      <c r="FS188" s="17"/>
      <c r="FT188" s="17"/>
      <c r="FU188" s="17"/>
      <c r="FV188" s="17"/>
      <c r="FW188" s="17"/>
      <c r="FX188" s="17"/>
      <c r="FY188" s="17"/>
      <c r="FZ188" s="17"/>
      <c r="GA188" s="17"/>
      <c r="GB188" s="17"/>
      <c r="GC188" s="17"/>
      <c r="GD188" s="17"/>
      <c r="GE188" s="17"/>
      <c r="GF188" s="17"/>
      <c r="GG188" s="17"/>
      <c r="GH188" s="17"/>
      <c r="GI188" s="17"/>
      <c r="GJ188" s="17"/>
      <c r="GK188" s="17"/>
      <c r="GL188" s="17"/>
      <c r="GM188" s="17"/>
      <c r="GN188" s="17"/>
      <c r="GO188" s="17"/>
      <c r="GP188" s="17"/>
      <c r="GQ188" s="17"/>
      <c r="GR188" s="17"/>
      <c r="GS188" s="17"/>
      <c r="GT188" s="17"/>
      <c r="GU188" s="17"/>
      <c r="GV188" s="17"/>
      <c r="GW188" s="17"/>
      <c r="GX188" s="17"/>
      <c r="GY188" s="17"/>
      <c r="GZ188" s="17"/>
      <c r="HA188" s="17"/>
      <c r="HB188" s="17"/>
      <c r="HC188" s="17"/>
      <c r="HD188" s="17"/>
      <c r="HE188" s="17"/>
      <c r="HF188" s="17"/>
      <c r="HG188" s="17"/>
      <c r="HH188" s="17"/>
      <c r="HI188" s="17"/>
      <c r="HJ188" s="17"/>
      <c r="HK188" s="17"/>
      <c r="HL188" s="17"/>
      <c r="HM188" s="17"/>
      <c r="HN188" s="17"/>
      <c r="HO188" s="17"/>
      <c r="HP188" s="17"/>
      <c r="HQ188" s="17"/>
      <c r="HR188" s="17"/>
      <c r="HS188" s="17"/>
      <c r="HT188" s="17"/>
      <c r="HU188" s="17"/>
      <c r="HV188" s="17"/>
    </row>
    <row r="189" spans="1:230" s="23" customFormat="1" ht="15" customHeight="1">
      <c r="A189" s="42"/>
      <c r="B189" s="17"/>
      <c r="C189" s="22"/>
      <c r="D189" s="141"/>
      <c r="E189" s="75"/>
      <c r="F189" s="151"/>
      <c r="G189" s="151"/>
      <c r="H189" s="75"/>
      <c r="I189" s="141"/>
      <c r="J189" s="75"/>
      <c r="K189" s="141"/>
      <c r="L189" s="17"/>
      <c r="M189" s="17"/>
      <c r="N189" s="127"/>
      <c r="O189" s="17"/>
      <c r="P189" s="17"/>
      <c r="Q189" s="22"/>
      <c r="R189" s="22"/>
      <c r="S189" s="22"/>
      <c r="T189" s="22"/>
      <c r="U189" s="22"/>
      <c r="V189" s="22"/>
      <c r="W189" s="22"/>
      <c r="X189" s="22"/>
      <c r="Y189" s="22"/>
      <c r="Z189" s="22"/>
      <c r="AA189" s="22"/>
      <c r="AB189" s="42"/>
      <c r="AC189" s="17"/>
      <c r="AD189" s="17"/>
      <c r="AE189" s="17"/>
      <c r="AF189" s="17"/>
      <c r="AG189" s="17"/>
      <c r="AH189" s="17"/>
      <c r="AI189" s="17"/>
      <c r="AJ189" s="17"/>
      <c r="AK189" s="17"/>
      <c r="AL189" s="17"/>
      <c r="AM189" s="17"/>
      <c r="AN189" s="17"/>
      <c r="AO189" s="17"/>
      <c r="AP189" s="17"/>
      <c r="AQ189" s="17"/>
      <c r="AR189" s="17"/>
      <c r="AS189" s="17"/>
      <c r="AT189" s="17"/>
      <c r="AU189" s="17"/>
      <c r="AV189" s="17"/>
      <c r="AW189" s="17"/>
      <c r="AX189" s="17"/>
      <c r="AY189" s="17"/>
      <c r="AZ189" s="17"/>
      <c r="BA189" s="17"/>
      <c r="BB189" s="17"/>
      <c r="BC189" s="17"/>
      <c r="BD189" s="17"/>
      <c r="BE189" s="17"/>
      <c r="BF189" s="17"/>
      <c r="BG189" s="17"/>
      <c r="BH189" s="17"/>
      <c r="BI189" s="17"/>
      <c r="BJ189" s="17"/>
      <c r="BK189" s="17"/>
      <c r="BL189" s="17"/>
      <c r="BM189" s="17"/>
      <c r="BN189" s="17"/>
      <c r="BO189" s="17"/>
      <c r="BP189" s="17"/>
      <c r="BQ189" s="17"/>
      <c r="BR189" s="17"/>
      <c r="BS189" s="17"/>
      <c r="BT189" s="17"/>
      <c r="BU189" s="17"/>
      <c r="BV189" s="17"/>
      <c r="BW189" s="17"/>
      <c r="BX189" s="17"/>
      <c r="BY189" s="17"/>
      <c r="BZ189" s="17"/>
      <c r="CA189" s="17"/>
      <c r="CB189" s="17"/>
      <c r="CC189" s="17"/>
      <c r="CD189" s="17"/>
      <c r="CE189" s="17"/>
      <c r="CF189" s="17"/>
      <c r="CG189" s="17"/>
      <c r="CH189" s="17"/>
      <c r="CI189" s="17"/>
      <c r="CJ189" s="17"/>
      <c r="CK189" s="17"/>
      <c r="CL189" s="17"/>
      <c r="CM189" s="17"/>
      <c r="CN189" s="17"/>
      <c r="CO189" s="17"/>
      <c r="CP189" s="17"/>
      <c r="CQ189" s="17"/>
      <c r="CR189" s="17"/>
      <c r="CS189" s="17"/>
      <c r="CT189" s="17"/>
      <c r="CU189" s="17"/>
      <c r="CV189" s="17"/>
      <c r="CW189" s="17"/>
      <c r="CX189" s="17"/>
      <c r="CY189" s="17"/>
      <c r="CZ189" s="17"/>
      <c r="DA189" s="17"/>
      <c r="DB189" s="17"/>
      <c r="DC189" s="17"/>
      <c r="DD189" s="17"/>
      <c r="DE189" s="17"/>
      <c r="DF189" s="17"/>
      <c r="DG189" s="17"/>
      <c r="DH189" s="17"/>
      <c r="DI189" s="17"/>
      <c r="DJ189" s="17"/>
      <c r="DK189" s="17"/>
      <c r="DL189" s="17"/>
      <c r="DM189" s="17"/>
      <c r="DN189" s="17"/>
      <c r="DO189" s="17"/>
      <c r="DP189" s="17"/>
      <c r="DQ189" s="17"/>
      <c r="DR189" s="17"/>
      <c r="DS189" s="17"/>
      <c r="DT189" s="17"/>
      <c r="DU189" s="17"/>
      <c r="DV189" s="17"/>
      <c r="DW189" s="17"/>
      <c r="DX189" s="17"/>
      <c r="DY189" s="17"/>
      <c r="DZ189" s="17"/>
      <c r="EA189" s="17"/>
      <c r="EB189" s="17"/>
      <c r="EC189" s="17"/>
      <c r="ED189" s="17"/>
      <c r="EE189" s="17"/>
      <c r="EF189" s="17"/>
      <c r="EG189" s="17"/>
      <c r="EH189" s="17"/>
      <c r="EI189" s="17"/>
      <c r="EJ189" s="17"/>
      <c r="EK189" s="17"/>
      <c r="EL189" s="17"/>
      <c r="EM189" s="17"/>
      <c r="EN189" s="17"/>
      <c r="EO189" s="17"/>
      <c r="EP189" s="17"/>
      <c r="EQ189" s="17"/>
      <c r="ER189" s="17"/>
      <c r="ES189" s="17"/>
      <c r="ET189" s="17"/>
      <c r="EU189" s="17"/>
      <c r="EV189" s="17"/>
      <c r="EW189" s="17"/>
      <c r="EX189" s="17"/>
      <c r="EY189" s="17"/>
      <c r="EZ189" s="17"/>
      <c r="FA189" s="17"/>
      <c r="FB189" s="17"/>
      <c r="FC189" s="17"/>
      <c r="FD189" s="17"/>
      <c r="FE189" s="17"/>
      <c r="FF189" s="17"/>
      <c r="FG189" s="17"/>
      <c r="FH189" s="17"/>
      <c r="FI189" s="17"/>
      <c r="FJ189" s="17"/>
      <c r="FK189" s="17"/>
      <c r="FL189" s="17"/>
      <c r="FM189" s="17"/>
      <c r="FN189" s="17"/>
      <c r="FO189" s="17"/>
      <c r="FP189" s="17"/>
      <c r="FQ189" s="17"/>
      <c r="FR189" s="17"/>
      <c r="FS189" s="17"/>
      <c r="FT189" s="17"/>
      <c r="FU189" s="17"/>
      <c r="FV189" s="17"/>
      <c r="FW189" s="17"/>
      <c r="FX189" s="17"/>
      <c r="FY189" s="17"/>
      <c r="FZ189" s="17"/>
      <c r="GA189" s="17"/>
      <c r="GB189" s="17"/>
      <c r="GC189" s="17"/>
      <c r="GD189" s="17"/>
      <c r="GE189" s="17"/>
      <c r="GF189" s="17"/>
      <c r="GG189" s="17"/>
      <c r="GH189" s="17"/>
      <c r="GI189" s="17"/>
      <c r="GJ189" s="17"/>
      <c r="GK189" s="17"/>
      <c r="GL189" s="17"/>
      <c r="GM189" s="17"/>
      <c r="GN189" s="17"/>
      <c r="GO189" s="17"/>
      <c r="GP189" s="17"/>
      <c r="GQ189" s="17"/>
      <c r="GR189" s="17"/>
      <c r="GS189" s="17"/>
      <c r="GT189" s="17"/>
      <c r="GU189" s="17"/>
      <c r="GV189" s="17"/>
      <c r="GW189" s="17"/>
      <c r="GX189" s="17"/>
      <c r="GY189" s="17"/>
      <c r="GZ189" s="17"/>
      <c r="HA189" s="17"/>
      <c r="HB189" s="17"/>
      <c r="HC189" s="17"/>
      <c r="HD189" s="17"/>
      <c r="HE189" s="17"/>
      <c r="HF189" s="17"/>
      <c r="HG189" s="17"/>
      <c r="HH189" s="17"/>
      <c r="HI189" s="17"/>
      <c r="HJ189" s="17"/>
      <c r="HK189" s="17"/>
      <c r="HL189" s="17"/>
      <c r="HM189" s="17"/>
      <c r="HN189" s="17"/>
      <c r="HO189" s="17"/>
      <c r="HP189" s="17"/>
      <c r="HQ189" s="17"/>
      <c r="HR189" s="17"/>
      <c r="HS189" s="17"/>
      <c r="HT189" s="17"/>
      <c r="HU189" s="17"/>
      <c r="HV189" s="17"/>
    </row>
    <row r="190" spans="1:230" s="23" customFormat="1" ht="15" customHeight="1">
      <c r="A190" s="42"/>
      <c r="B190" s="17"/>
      <c r="C190" s="277" t="s">
        <v>565</v>
      </c>
      <c r="D190" s="277"/>
      <c r="E190" s="277"/>
      <c r="F190" s="277"/>
      <c r="G190" s="277"/>
      <c r="H190" s="277"/>
      <c r="I190" s="277"/>
      <c r="J190" s="277"/>
      <c r="K190" s="277"/>
      <c r="L190" s="277"/>
      <c r="M190" s="277"/>
      <c r="N190" s="277"/>
      <c r="O190" s="277"/>
      <c r="P190" s="277"/>
      <c r="Q190" s="277"/>
      <c r="R190" s="277"/>
      <c r="S190" s="277"/>
      <c r="T190" s="277"/>
      <c r="U190" s="277"/>
      <c r="V190" s="277"/>
      <c r="W190" s="277"/>
      <c r="X190" s="164"/>
      <c r="Y190" s="17"/>
      <c r="Z190" s="17"/>
      <c r="AA190" s="17"/>
      <c r="AB190" s="42"/>
      <c r="AC190" s="17"/>
      <c r="AD190" s="17"/>
      <c r="AE190" s="17"/>
      <c r="AF190" s="17"/>
      <c r="AG190" s="17"/>
      <c r="AH190" s="17"/>
      <c r="AI190" s="17"/>
      <c r="AJ190" s="17"/>
      <c r="AK190" s="17"/>
      <c r="AL190" s="17"/>
      <c r="AM190" s="17"/>
      <c r="AN190" s="17"/>
      <c r="AO190" s="17"/>
      <c r="AP190" s="17"/>
      <c r="AQ190" s="17"/>
      <c r="AR190" s="17"/>
      <c r="AS190" s="17"/>
      <c r="AT190" s="17"/>
      <c r="AU190" s="17"/>
      <c r="AV190" s="17"/>
      <c r="AW190" s="17"/>
      <c r="AX190" s="17"/>
      <c r="AY190" s="17"/>
      <c r="AZ190" s="17"/>
      <c r="BA190" s="17"/>
      <c r="BB190" s="17"/>
      <c r="BC190" s="17"/>
      <c r="BD190" s="17"/>
      <c r="BE190" s="17"/>
      <c r="BF190" s="17"/>
      <c r="BG190" s="17"/>
      <c r="BH190" s="17"/>
      <c r="BI190" s="17"/>
      <c r="BJ190" s="17"/>
      <c r="BK190" s="17"/>
      <c r="BL190" s="17"/>
      <c r="BM190" s="17"/>
      <c r="BN190" s="17"/>
      <c r="BO190" s="17"/>
      <c r="BP190" s="17"/>
      <c r="BQ190" s="17"/>
      <c r="BR190" s="17"/>
      <c r="BS190" s="17"/>
      <c r="BT190" s="17"/>
      <c r="BU190" s="17"/>
      <c r="BV190" s="17"/>
      <c r="BW190" s="17"/>
      <c r="BX190" s="17"/>
      <c r="BY190" s="17"/>
      <c r="BZ190" s="17"/>
      <c r="CA190" s="17"/>
      <c r="CB190" s="17"/>
      <c r="CC190" s="17"/>
      <c r="CD190" s="17"/>
      <c r="CE190" s="17"/>
      <c r="CF190" s="17"/>
      <c r="CG190" s="17"/>
      <c r="CH190" s="17"/>
      <c r="CI190" s="17"/>
      <c r="CJ190" s="17"/>
      <c r="CK190" s="17"/>
      <c r="CL190" s="17"/>
      <c r="CM190" s="17"/>
      <c r="CN190" s="17"/>
      <c r="CO190" s="17"/>
      <c r="CP190" s="17"/>
      <c r="CQ190" s="17"/>
      <c r="CR190" s="17"/>
      <c r="CS190" s="17"/>
      <c r="CT190" s="17"/>
      <c r="CU190" s="17"/>
      <c r="CV190" s="17"/>
      <c r="CW190" s="17"/>
      <c r="CX190" s="17"/>
      <c r="CY190" s="17"/>
      <c r="CZ190" s="17"/>
      <c r="DA190" s="17"/>
      <c r="DB190" s="17"/>
      <c r="DC190" s="17"/>
      <c r="DD190" s="17"/>
      <c r="DE190" s="17"/>
      <c r="DF190" s="17"/>
      <c r="DG190" s="17"/>
      <c r="DH190" s="17"/>
      <c r="DI190" s="17"/>
      <c r="DJ190" s="17"/>
      <c r="DK190" s="17"/>
      <c r="DL190" s="17"/>
      <c r="DM190" s="17"/>
      <c r="DN190" s="17"/>
      <c r="DO190" s="17"/>
      <c r="DP190" s="17"/>
      <c r="DQ190" s="17"/>
      <c r="DR190" s="17"/>
      <c r="DS190" s="17"/>
      <c r="DT190" s="17"/>
      <c r="DU190" s="17"/>
      <c r="DV190" s="17"/>
      <c r="DW190" s="17"/>
      <c r="DX190" s="17"/>
      <c r="DY190" s="17"/>
      <c r="DZ190" s="17"/>
      <c r="EA190" s="17"/>
      <c r="EB190" s="17"/>
      <c r="EC190" s="17"/>
      <c r="ED190" s="17"/>
      <c r="EE190" s="17"/>
      <c r="EF190" s="17"/>
      <c r="EG190" s="17"/>
      <c r="EH190" s="17"/>
      <c r="EI190" s="17"/>
      <c r="EJ190" s="17"/>
      <c r="EK190" s="17"/>
      <c r="EL190" s="17"/>
      <c r="EM190" s="17"/>
      <c r="EN190" s="17"/>
      <c r="EO190" s="17"/>
      <c r="EP190" s="17"/>
      <c r="EQ190" s="17"/>
      <c r="ER190" s="17"/>
      <c r="ES190" s="17"/>
      <c r="ET190" s="17"/>
      <c r="EU190" s="17"/>
      <c r="EV190" s="17"/>
      <c r="EW190" s="17"/>
      <c r="EX190" s="17"/>
      <c r="EY190" s="17"/>
      <c r="EZ190" s="17"/>
      <c r="FA190" s="17"/>
      <c r="FB190" s="17"/>
      <c r="FC190" s="17"/>
      <c r="FD190" s="17"/>
      <c r="FE190" s="17"/>
      <c r="FF190" s="17"/>
      <c r="FG190" s="17"/>
      <c r="FH190" s="17"/>
      <c r="FI190" s="17"/>
      <c r="FJ190" s="17"/>
      <c r="FK190" s="17"/>
      <c r="FL190" s="17"/>
      <c r="FM190" s="17"/>
      <c r="FN190" s="17"/>
      <c r="FO190" s="17"/>
      <c r="FP190" s="17"/>
      <c r="FQ190" s="17"/>
      <c r="FR190" s="17"/>
      <c r="FS190" s="17"/>
      <c r="FT190" s="17"/>
      <c r="FU190" s="17"/>
      <c r="FV190" s="17"/>
      <c r="FW190" s="17"/>
      <c r="FX190" s="17"/>
      <c r="FY190" s="17"/>
      <c r="FZ190" s="17"/>
      <c r="GA190" s="17"/>
      <c r="GB190" s="17"/>
      <c r="GC190" s="17"/>
      <c r="GD190" s="17"/>
      <c r="GE190" s="17"/>
      <c r="GF190" s="17"/>
      <c r="GG190" s="17"/>
      <c r="GH190" s="17"/>
      <c r="GI190" s="17"/>
      <c r="GJ190" s="17"/>
      <c r="GK190" s="17"/>
      <c r="GL190" s="17"/>
      <c r="GM190" s="17"/>
      <c r="GN190" s="17"/>
      <c r="GO190" s="17"/>
      <c r="GP190" s="17"/>
      <c r="GQ190" s="17"/>
      <c r="GR190" s="17"/>
      <c r="GS190" s="17"/>
      <c r="GT190" s="17"/>
      <c r="GU190" s="17"/>
      <c r="GV190" s="17"/>
      <c r="GW190" s="17"/>
      <c r="GX190" s="17"/>
      <c r="GY190" s="17"/>
      <c r="GZ190" s="17"/>
      <c r="HA190" s="17"/>
      <c r="HB190" s="17"/>
      <c r="HC190" s="17"/>
      <c r="HD190" s="17"/>
      <c r="HE190" s="17"/>
      <c r="HF190" s="17"/>
      <c r="HG190" s="17"/>
      <c r="HH190" s="17"/>
      <c r="HI190" s="17"/>
      <c r="HJ190" s="17"/>
      <c r="HK190" s="17"/>
      <c r="HL190" s="17"/>
      <c r="HM190" s="17"/>
      <c r="HN190" s="17"/>
      <c r="HO190" s="17"/>
      <c r="HP190" s="17"/>
      <c r="HQ190" s="17"/>
      <c r="HR190" s="17"/>
      <c r="HS190" s="17"/>
      <c r="HT190" s="17"/>
      <c r="HU190" s="17"/>
      <c r="HV190" s="17"/>
    </row>
    <row r="191" spans="1:230" s="23" customFormat="1" ht="15" customHeight="1">
      <c r="A191" s="42"/>
      <c r="B191" s="17"/>
      <c r="C191" s="277"/>
      <c r="D191" s="277"/>
      <c r="E191" s="277"/>
      <c r="F191" s="277"/>
      <c r="G191" s="277"/>
      <c r="H191" s="277"/>
      <c r="I191" s="277"/>
      <c r="J191" s="277"/>
      <c r="K191" s="277"/>
      <c r="L191" s="277"/>
      <c r="M191" s="277"/>
      <c r="N191" s="277"/>
      <c r="O191" s="277"/>
      <c r="P191" s="277"/>
      <c r="Q191" s="277"/>
      <c r="R191" s="277"/>
      <c r="S191" s="277"/>
      <c r="T191" s="277"/>
      <c r="U191" s="277"/>
      <c r="V191" s="277"/>
      <c r="W191" s="277"/>
      <c r="X191" s="164"/>
      <c r="Y191" s="22"/>
      <c r="Z191" s="152" t="s">
        <v>548</v>
      </c>
      <c r="AA191" s="153" t="str">
        <f>'Pom1'!AA189</f>
        <v>PanD, 2023</v>
      </c>
      <c r="AB191" s="42"/>
      <c r="AC191" s="17"/>
      <c r="AD191" s="17"/>
      <c r="AE191" s="17"/>
      <c r="AF191" s="17"/>
      <c r="AG191" s="17"/>
      <c r="AH191" s="17"/>
      <c r="AI191" s="17"/>
      <c r="AJ191" s="17"/>
      <c r="AK191" s="17"/>
      <c r="AL191" s="17"/>
      <c r="AM191" s="17"/>
      <c r="AN191" s="17"/>
      <c r="AO191" s="17"/>
      <c r="AP191" s="17"/>
      <c r="AQ191" s="17"/>
      <c r="AR191" s="17"/>
      <c r="AS191" s="17"/>
      <c r="AT191" s="17"/>
      <c r="AU191" s="17"/>
      <c r="AV191" s="17"/>
      <c r="AW191" s="17"/>
      <c r="AX191" s="17"/>
      <c r="AY191" s="17"/>
      <c r="AZ191" s="17"/>
      <c r="BA191" s="17"/>
      <c r="BB191" s="17"/>
      <c r="BC191" s="17"/>
      <c r="BD191" s="17"/>
      <c r="BE191" s="17"/>
      <c r="BF191" s="17"/>
      <c r="BG191" s="17"/>
      <c r="BH191" s="17"/>
      <c r="BI191" s="17"/>
      <c r="BJ191" s="17"/>
      <c r="BK191" s="17"/>
      <c r="BL191" s="17"/>
      <c r="BM191" s="17"/>
      <c r="BN191" s="17"/>
      <c r="BO191" s="17"/>
      <c r="BP191" s="17"/>
      <c r="BQ191" s="17"/>
      <c r="BR191" s="17"/>
      <c r="BS191" s="17"/>
      <c r="BT191" s="17"/>
      <c r="BU191" s="17"/>
      <c r="BV191" s="17"/>
      <c r="BW191" s="17"/>
      <c r="BX191" s="17"/>
      <c r="BY191" s="17"/>
      <c r="BZ191" s="17"/>
      <c r="CA191" s="17"/>
      <c r="CB191" s="17"/>
      <c r="CC191" s="17"/>
      <c r="CD191" s="17"/>
      <c r="CE191" s="17"/>
      <c r="CF191" s="17"/>
      <c r="CG191" s="17"/>
      <c r="CH191" s="17"/>
      <c r="CI191" s="17"/>
      <c r="CJ191" s="17"/>
      <c r="CK191" s="17"/>
      <c r="CL191" s="17"/>
      <c r="CM191" s="17"/>
      <c r="CN191" s="17"/>
      <c r="CO191" s="17"/>
      <c r="CP191" s="17"/>
      <c r="CQ191" s="17"/>
      <c r="CR191" s="17"/>
      <c r="CS191" s="17"/>
      <c r="CT191" s="17"/>
      <c r="CU191" s="17"/>
      <c r="CV191" s="17"/>
      <c r="CW191" s="17"/>
      <c r="CX191" s="17"/>
      <c r="CY191" s="17"/>
      <c r="CZ191" s="17"/>
      <c r="DA191" s="17"/>
      <c r="DB191" s="17"/>
      <c r="DC191" s="17"/>
      <c r="DD191" s="17"/>
      <c r="DE191" s="17"/>
      <c r="DF191" s="17"/>
      <c r="DG191" s="17"/>
      <c r="DH191" s="17"/>
      <c r="DI191" s="17"/>
      <c r="DJ191" s="17"/>
      <c r="DK191" s="17"/>
      <c r="DL191" s="17"/>
      <c r="DM191" s="17"/>
      <c r="DN191" s="17"/>
      <c r="DO191" s="17"/>
      <c r="DP191" s="17"/>
      <c r="DQ191" s="17"/>
      <c r="DR191" s="17"/>
      <c r="DS191" s="17"/>
      <c r="DT191" s="17"/>
      <c r="DU191" s="17"/>
      <c r="DV191" s="17"/>
      <c r="DW191" s="17"/>
      <c r="DX191" s="17"/>
      <c r="DY191" s="17"/>
      <c r="DZ191" s="17"/>
      <c r="EA191" s="17"/>
      <c r="EB191" s="17"/>
      <c r="EC191" s="17"/>
      <c r="ED191" s="17"/>
      <c r="EE191" s="17"/>
      <c r="EF191" s="17"/>
      <c r="EG191" s="17"/>
      <c r="EH191" s="17"/>
      <c r="EI191" s="17"/>
      <c r="EJ191" s="17"/>
      <c r="EK191" s="17"/>
      <c r="EL191" s="17"/>
      <c r="EM191" s="17"/>
      <c r="EN191" s="17"/>
      <c r="EO191" s="17"/>
      <c r="EP191" s="17"/>
      <c r="EQ191" s="17"/>
      <c r="ER191" s="17"/>
      <c r="ES191" s="17"/>
      <c r="ET191" s="17"/>
      <c r="EU191" s="17"/>
      <c r="EV191" s="17"/>
      <c r="EW191" s="17"/>
      <c r="EX191" s="17"/>
      <c r="EY191" s="17"/>
      <c r="EZ191" s="17"/>
      <c r="FA191" s="17"/>
      <c r="FB191" s="17"/>
      <c r="FC191" s="17"/>
      <c r="FD191" s="17"/>
      <c r="FE191" s="17"/>
      <c r="FF191" s="17"/>
      <c r="FG191" s="17"/>
      <c r="FH191" s="17"/>
      <c r="FI191" s="17"/>
      <c r="FJ191" s="17"/>
      <c r="FK191" s="17"/>
      <c r="FL191" s="17"/>
      <c r="FM191" s="17"/>
      <c r="FN191" s="17"/>
      <c r="FO191" s="17"/>
      <c r="FP191" s="17"/>
      <c r="FQ191" s="17"/>
      <c r="FR191" s="17"/>
      <c r="FS191" s="17"/>
      <c r="FT191" s="17"/>
      <c r="FU191" s="17"/>
      <c r="FV191" s="17"/>
      <c r="FW191" s="17"/>
      <c r="FX191" s="17"/>
      <c r="FY191" s="17"/>
      <c r="FZ191" s="17"/>
      <c r="GA191" s="17"/>
      <c r="GB191" s="17"/>
      <c r="GC191" s="17"/>
      <c r="GD191" s="17"/>
      <c r="GE191" s="17"/>
      <c r="GF191" s="17"/>
      <c r="GG191" s="17"/>
      <c r="GH191" s="17"/>
      <c r="GI191" s="17"/>
      <c r="GJ191" s="17"/>
      <c r="GK191" s="17"/>
      <c r="GL191" s="17"/>
      <c r="GM191" s="17"/>
      <c r="GN191" s="17"/>
      <c r="GO191" s="17"/>
      <c r="GP191" s="17"/>
      <c r="GQ191" s="17"/>
      <c r="GR191" s="17"/>
      <c r="GS191" s="17"/>
      <c r="GT191" s="17"/>
      <c r="GU191" s="17"/>
      <c r="GV191" s="17"/>
      <c r="GW191" s="17"/>
      <c r="GX191" s="17"/>
      <c r="GY191" s="17"/>
      <c r="GZ191" s="17"/>
      <c r="HA191" s="17"/>
      <c r="HB191" s="17"/>
      <c r="HC191" s="17"/>
      <c r="HD191" s="17"/>
      <c r="HE191" s="17"/>
      <c r="HF191" s="17"/>
      <c r="HG191" s="17"/>
      <c r="HH191" s="17"/>
      <c r="HI191" s="17"/>
      <c r="HJ191" s="17"/>
      <c r="HK191" s="17"/>
      <c r="HL191" s="17"/>
      <c r="HM191" s="17"/>
      <c r="HN191" s="17"/>
      <c r="HO191" s="17"/>
      <c r="HP191" s="17"/>
      <c r="HQ191" s="17"/>
      <c r="HR191" s="17"/>
      <c r="HS191" s="17"/>
      <c r="HT191" s="17"/>
      <c r="HU191" s="17"/>
      <c r="HV191" s="17"/>
    </row>
    <row r="192" spans="1:230" ht="6" customHeight="1">
      <c r="A192" s="42"/>
      <c r="B192" s="42"/>
      <c r="C192" s="42"/>
      <c r="D192" s="42"/>
      <c r="E192" s="42"/>
      <c r="F192" s="42"/>
      <c r="G192" s="42"/>
      <c r="H192" s="42"/>
      <c r="I192" s="42"/>
      <c r="J192" s="42"/>
      <c r="K192" s="42"/>
      <c r="L192" s="42"/>
      <c r="M192" s="42"/>
      <c r="N192" s="42"/>
      <c r="O192" s="42"/>
      <c r="P192" s="42"/>
      <c r="Q192" s="42"/>
      <c r="R192" s="42"/>
      <c r="S192" s="42"/>
      <c r="T192" s="42"/>
      <c r="U192" s="42"/>
      <c r="V192" s="42"/>
      <c r="W192" s="42"/>
      <c r="X192" s="42"/>
      <c r="Y192" s="42"/>
      <c r="Z192" s="42"/>
      <c r="AA192" s="42"/>
      <c r="AB192" s="42"/>
      <c r="AC192" s="74"/>
      <c r="AD192" s="74"/>
    </row>
    <row r="193" spans="1:30">
      <c r="A193" s="15"/>
      <c r="B193" s="15"/>
      <c r="C193" s="15"/>
      <c r="D193" s="15"/>
      <c r="E193" s="15"/>
      <c r="F193" s="15"/>
      <c r="G193" s="15"/>
      <c r="H193" s="15"/>
      <c r="I193" s="15"/>
      <c r="J193" s="15"/>
      <c r="K193" s="15"/>
      <c r="L193" s="15"/>
      <c r="M193" s="15"/>
      <c r="N193" s="15"/>
      <c r="O193" s="15"/>
      <c r="P193" s="15"/>
      <c r="Q193" s="15"/>
      <c r="R193" s="15"/>
      <c r="S193" s="15"/>
      <c r="T193" s="15"/>
      <c r="U193" s="15"/>
      <c r="AC193" s="74"/>
      <c r="AD193" s="74"/>
    </row>
    <row r="194" spans="1:30">
      <c r="A194" s="15"/>
      <c r="B194" s="15"/>
      <c r="C194" s="15"/>
      <c r="D194" s="15"/>
      <c r="E194" s="15"/>
      <c r="F194" s="15"/>
      <c r="G194" s="15"/>
      <c r="H194" s="15"/>
      <c r="I194" s="15"/>
      <c r="J194" s="15"/>
      <c r="K194" s="15"/>
      <c r="L194" s="15"/>
      <c r="M194" s="15"/>
      <c r="N194" s="15"/>
      <c r="O194" s="15"/>
      <c r="P194" s="15"/>
      <c r="Q194" s="15"/>
      <c r="R194" s="15"/>
      <c r="S194" s="15"/>
      <c r="T194" s="15"/>
      <c r="U194" s="15"/>
      <c r="V194" s="18"/>
      <c r="AC194" s="71"/>
      <c r="AD194" s="72"/>
    </row>
    <row r="195" spans="1:30">
      <c r="A195" s="15"/>
      <c r="B195" s="15"/>
      <c r="C195" s="15"/>
      <c r="D195" s="15"/>
      <c r="E195" s="15"/>
      <c r="F195" s="15"/>
      <c r="G195" s="15"/>
      <c r="H195" s="15"/>
      <c r="I195" s="15"/>
      <c r="J195" s="15"/>
      <c r="K195" s="15"/>
      <c r="L195" s="15"/>
      <c r="M195" s="15"/>
      <c r="N195" s="15"/>
      <c r="O195" s="15"/>
      <c r="P195" s="15"/>
      <c r="Q195" s="15"/>
      <c r="R195" s="15"/>
      <c r="S195" s="15"/>
      <c r="T195" s="15"/>
      <c r="U195" s="15"/>
    </row>
    <row r="196" spans="1:30">
      <c r="A196" s="15"/>
      <c r="B196" s="15"/>
      <c r="C196" s="15"/>
      <c r="D196" s="15"/>
      <c r="E196" s="15"/>
      <c r="F196" s="15"/>
      <c r="G196" s="15"/>
      <c r="H196" s="15"/>
      <c r="I196" s="15"/>
      <c r="J196" s="15"/>
      <c r="K196" s="15"/>
      <c r="L196" s="15"/>
      <c r="M196" s="15"/>
      <c r="N196" s="15"/>
      <c r="O196" s="15"/>
      <c r="P196" s="15"/>
      <c r="Q196" s="15"/>
      <c r="R196" s="15"/>
      <c r="S196" s="15"/>
      <c r="T196" s="15"/>
      <c r="U196" s="15"/>
    </row>
    <row r="197" spans="1:30">
      <c r="A197" s="15"/>
      <c r="B197" s="15"/>
      <c r="C197" s="15"/>
      <c r="D197" s="15"/>
      <c r="E197" s="15"/>
      <c r="F197" s="15"/>
      <c r="G197" s="15"/>
      <c r="H197" s="15"/>
      <c r="I197" s="15"/>
      <c r="J197" s="15"/>
      <c r="K197" s="15"/>
      <c r="L197" s="15"/>
      <c r="M197" s="15"/>
      <c r="N197" s="15"/>
      <c r="O197" s="15"/>
      <c r="P197" s="15"/>
      <c r="Q197" s="15"/>
      <c r="R197" s="15"/>
      <c r="S197" s="15"/>
      <c r="T197" s="15"/>
      <c r="U197" s="15"/>
    </row>
    <row r="198" spans="1:30">
      <c r="A198" s="15"/>
      <c r="B198" s="15"/>
      <c r="C198" s="15"/>
      <c r="D198" s="15"/>
      <c r="E198" s="15"/>
      <c r="F198" s="15"/>
      <c r="G198" s="15"/>
      <c r="H198" s="15"/>
      <c r="I198" s="15"/>
      <c r="J198" s="15"/>
      <c r="K198" s="15"/>
      <c r="L198" s="15"/>
      <c r="M198" s="15"/>
      <c r="N198" s="15"/>
      <c r="O198" s="15"/>
      <c r="P198" s="15"/>
      <c r="Q198" s="15"/>
      <c r="R198" s="15"/>
      <c r="S198" s="15"/>
      <c r="T198" s="15"/>
      <c r="U198" s="15"/>
    </row>
    <row r="199" spans="1:30">
      <c r="A199" s="15"/>
      <c r="B199" s="15"/>
      <c r="C199" s="15"/>
      <c r="D199" s="15"/>
      <c r="E199" s="15"/>
      <c r="F199" s="15"/>
      <c r="G199" s="15"/>
      <c r="H199" s="15"/>
      <c r="I199" s="15"/>
      <c r="J199" s="15"/>
      <c r="K199" s="15"/>
      <c r="L199" s="15"/>
      <c r="M199" s="15"/>
      <c r="N199" s="15"/>
      <c r="O199" s="15"/>
      <c r="P199" s="15"/>
      <c r="Q199" s="15"/>
      <c r="R199" s="15"/>
      <c r="S199" s="15"/>
      <c r="T199" s="15"/>
      <c r="U199" s="15"/>
    </row>
    <row r="200" spans="1:30">
      <c r="A200" s="15"/>
      <c r="B200" s="15"/>
      <c r="C200" s="15"/>
      <c r="D200" s="15"/>
      <c r="E200" s="15"/>
      <c r="F200" s="15"/>
      <c r="G200" s="15"/>
      <c r="H200" s="15"/>
      <c r="I200" s="15"/>
      <c r="J200" s="15"/>
      <c r="K200" s="15"/>
      <c r="L200" s="15"/>
      <c r="M200" s="15"/>
      <c r="N200" s="15"/>
      <c r="O200" s="15"/>
      <c r="P200" s="15"/>
      <c r="Q200" s="15"/>
      <c r="R200" s="15"/>
      <c r="S200" s="15"/>
      <c r="T200" s="15"/>
      <c r="U200" s="15"/>
    </row>
    <row r="201" spans="1:30">
      <c r="A201" s="15"/>
      <c r="B201" s="15"/>
      <c r="C201" s="15"/>
      <c r="D201" s="15"/>
      <c r="E201" s="15"/>
      <c r="F201" s="15"/>
      <c r="G201" s="15"/>
      <c r="H201" s="15"/>
      <c r="I201" s="15"/>
      <c r="J201" s="15"/>
      <c r="K201" s="15"/>
      <c r="L201" s="15"/>
      <c r="M201" s="15"/>
      <c r="N201" s="15"/>
      <c r="O201" s="15"/>
      <c r="P201" s="15"/>
      <c r="Q201" s="15"/>
      <c r="R201" s="15"/>
      <c r="S201" s="15"/>
      <c r="T201" s="15"/>
      <c r="U201" s="15"/>
    </row>
    <row r="202" spans="1:30">
      <c r="A202" s="15"/>
      <c r="B202" s="15"/>
      <c r="C202" s="15"/>
      <c r="D202" s="15"/>
      <c r="E202" s="15"/>
      <c r="F202" s="15"/>
      <c r="G202" s="15"/>
      <c r="H202" s="15"/>
      <c r="I202" s="15"/>
      <c r="J202" s="15"/>
      <c r="K202" s="15"/>
      <c r="L202" s="15"/>
      <c r="M202" s="15"/>
      <c r="N202" s="15"/>
      <c r="O202" s="15"/>
      <c r="P202" s="15"/>
      <c r="Q202" s="15"/>
      <c r="R202" s="15"/>
      <c r="S202" s="15"/>
      <c r="T202" s="15"/>
      <c r="U202" s="15"/>
    </row>
    <row r="203" spans="1:30">
      <c r="A203" s="15"/>
      <c r="B203" s="15"/>
      <c r="C203" s="15"/>
      <c r="D203" s="15"/>
      <c r="E203" s="15"/>
      <c r="F203" s="15"/>
      <c r="G203" s="15"/>
      <c r="H203" s="15"/>
      <c r="I203" s="15"/>
      <c r="J203" s="15"/>
      <c r="K203" s="15"/>
      <c r="L203" s="15"/>
      <c r="M203" s="15"/>
      <c r="N203" s="15"/>
      <c r="O203" s="15"/>
      <c r="P203" s="15"/>
      <c r="Q203" s="15"/>
      <c r="R203" s="15"/>
      <c r="S203" s="15"/>
      <c r="T203" s="15"/>
      <c r="U203" s="15"/>
    </row>
    <row r="204" spans="1:30">
      <c r="A204" s="15"/>
      <c r="B204" s="15"/>
      <c r="C204" s="15"/>
      <c r="D204" s="15"/>
      <c r="E204" s="15"/>
      <c r="F204" s="15"/>
      <c r="G204" s="15"/>
      <c r="H204" s="15"/>
      <c r="I204" s="15"/>
      <c r="J204" s="15"/>
      <c r="K204" s="15"/>
      <c r="L204" s="15"/>
      <c r="M204" s="15"/>
      <c r="N204" s="15"/>
      <c r="O204" s="15"/>
      <c r="P204" s="15"/>
      <c r="Q204" s="15"/>
      <c r="R204" s="15"/>
      <c r="S204" s="15"/>
      <c r="T204" s="15"/>
      <c r="U204" s="15"/>
    </row>
    <row r="205" spans="1:30">
      <c r="A205" s="15"/>
      <c r="B205" s="15"/>
      <c r="C205" s="15"/>
      <c r="D205" s="15"/>
      <c r="E205" s="15"/>
      <c r="F205" s="15"/>
      <c r="G205" s="15"/>
      <c r="H205" s="15"/>
      <c r="I205" s="15"/>
      <c r="J205" s="15"/>
      <c r="K205" s="15"/>
      <c r="L205" s="15"/>
      <c r="M205" s="15"/>
      <c r="N205" s="15"/>
      <c r="O205" s="15"/>
      <c r="P205" s="15"/>
      <c r="Q205" s="15"/>
      <c r="R205" s="15"/>
      <c r="S205" s="15"/>
      <c r="T205" s="15"/>
      <c r="U205" s="15"/>
    </row>
    <row r="206" spans="1:30">
      <c r="A206" s="15"/>
      <c r="B206" s="15"/>
      <c r="C206" s="15"/>
      <c r="D206" s="15"/>
      <c r="E206" s="15"/>
      <c r="F206" s="15"/>
      <c r="G206" s="15"/>
      <c r="H206" s="15"/>
      <c r="I206" s="15"/>
      <c r="J206" s="15"/>
      <c r="K206" s="15"/>
      <c r="L206" s="15"/>
      <c r="M206" s="15"/>
      <c r="N206" s="15"/>
      <c r="O206" s="15"/>
      <c r="P206" s="15"/>
      <c r="Q206" s="15"/>
      <c r="R206" s="15"/>
      <c r="S206" s="15"/>
      <c r="T206" s="15"/>
      <c r="U206" s="15"/>
    </row>
    <row r="207" spans="1:30">
      <c r="A207" s="15"/>
      <c r="B207" s="15"/>
      <c r="C207" s="15"/>
      <c r="D207" s="15"/>
      <c r="E207" s="15"/>
      <c r="F207" s="15"/>
      <c r="G207" s="15"/>
      <c r="H207" s="15"/>
      <c r="I207" s="15"/>
      <c r="J207" s="15"/>
      <c r="K207" s="15"/>
      <c r="L207" s="15"/>
      <c r="M207" s="15"/>
      <c r="N207" s="15"/>
      <c r="O207" s="15"/>
      <c r="P207" s="15"/>
      <c r="Q207" s="15"/>
      <c r="R207" s="15"/>
      <c r="S207" s="15"/>
      <c r="T207" s="15"/>
      <c r="U207" s="15"/>
    </row>
    <row r="208" spans="1:30">
      <c r="A208" s="15"/>
      <c r="B208" s="15"/>
      <c r="C208" s="15"/>
      <c r="D208" s="15"/>
      <c r="E208" s="15"/>
      <c r="F208" s="15"/>
      <c r="G208" s="15"/>
      <c r="H208" s="15"/>
      <c r="I208" s="15"/>
      <c r="J208" s="15"/>
      <c r="K208" s="15"/>
      <c r="L208" s="15"/>
      <c r="M208" s="15"/>
      <c r="N208" s="15"/>
      <c r="O208" s="15"/>
      <c r="P208" s="15"/>
      <c r="Q208" s="15"/>
      <c r="R208" s="15"/>
      <c r="S208" s="15"/>
      <c r="T208" s="15"/>
      <c r="U208" s="15"/>
    </row>
    <row r="209" spans="1:21">
      <c r="A209" s="15"/>
      <c r="B209" s="15"/>
      <c r="C209" s="15"/>
      <c r="D209" s="15"/>
      <c r="E209" s="15"/>
      <c r="F209" s="15"/>
      <c r="G209" s="15"/>
      <c r="H209" s="15"/>
      <c r="I209" s="15"/>
      <c r="J209" s="15"/>
      <c r="K209" s="15"/>
      <c r="L209" s="15"/>
      <c r="M209" s="15"/>
      <c r="N209" s="15"/>
      <c r="O209" s="15"/>
      <c r="P209" s="15"/>
      <c r="Q209" s="15"/>
      <c r="R209" s="15"/>
      <c r="S209" s="15"/>
      <c r="T209" s="15"/>
      <c r="U209" s="15"/>
    </row>
    <row r="210" spans="1:21">
      <c r="A210" s="15"/>
      <c r="B210" s="15"/>
      <c r="C210" s="15"/>
      <c r="D210" s="15"/>
      <c r="E210" s="15"/>
      <c r="F210" s="15"/>
      <c r="G210" s="15"/>
      <c r="H210" s="15"/>
      <c r="I210" s="15"/>
      <c r="J210" s="15"/>
      <c r="K210" s="15"/>
      <c r="L210" s="15"/>
      <c r="M210" s="15"/>
      <c r="N210" s="15"/>
      <c r="O210" s="15"/>
      <c r="P210" s="15"/>
      <c r="Q210" s="15"/>
      <c r="R210" s="15"/>
      <c r="S210" s="15"/>
      <c r="T210" s="15"/>
      <c r="U210" s="15"/>
    </row>
    <row r="211" spans="1:21">
      <c r="A211" s="15"/>
      <c r="B211" s="15"/>
      <c r="C211" s="15"/>
      <c r="D211" s="15"/>
      <c r="E211" s="15"/>
      <c r="F211" s="15"/>
      <c r="G211" s="15"/>
      <c r="H211" s="15"/>
      <c r="I211" s="15"/>
      <c r="J211" s="15"/>
      <c r="K211" s="15"/>
      <c r="L211" s="15"/>
      <c r="M211" s="15"/>
      <c r="N211" s="15"/>
      <c r="O211" s="15"/>
      <c r="P211" s="15"/>
      <c r="Q211" s="15"/>
      <c r="R211" s="15"/>
      <c r="S211" s="15"/>
      <c r="T211" s="15"/>
      <c r="U211" s="15"/>
    </row>
    <row r="212" spans="1:21">
      <c r="A212" s="15"/>
      <c r="B212" s="15"/>
      <c r="C212" s="15"/>
      <c r="D212" s="15"/>
      <c r="E212" s="15"/>
      <c r="F212" s="15"/>
      <c r="G212" s="15"/>
      <c r="H212" s="15"/>
      <c r="I212" s="15"/>
      <c r="J212" s="15"/>
      <c r="K212" s="15"/>
      <c r="L212" s="15"/>
      <c r="M212" s="15"/>
      <c r="N212" s="15"/>
      <c r="O212" s="15"/>
      <c r="P212" s="15"/>
      <c r="Q212" s="15"/>
      <c r="R212" s="15"/>
      <c r="S212" s="15"/>
      <c r="T212" s="15"/>
      <c r="U212" s="15"/>
    </row>
    <row r="213" spans="1:21">
      <c r="A213" s="15"/>
      <c r="B213" s="15"/>
      <c r="C213" s="15"/>
      <c r="D213" s="15"/>
      <c r="E213" s="15"/>
      <c r="F213" s="15"/>
      <c r="G213" s="15"/>
      <c r="H213" s="15"/>
      <c r="I213" s="15"/>
      <c r="J213" s="15"/>
      <c r="K213" s="15"/>
      <c r="L213" s="15"/>
      <c r="M213" s="15"/>
      <c r="N213" s="15"/>
      <c r="O213" s="15"/>
      <c r="P213" s="15"/>
      <c r="Q213" s="15"/>
      <c r="R213" s="15"/>
      <c r="S213" s="15"/>
      <c r="T213" s="15"/>
      <c r="U213" s="15"/>
    </row>
    <row r="214" spans="1:21">
      <c r="A214" s="15"/>
      <c r="B214" s="15"/>
      <c r="C214" s="15"/>
      <c r="D214" s="15"/>
      <c r="E214" s="15"/>
      <c r="F214" s="15"/>
      <c r="G214" s="15"/>
      <c r="H214" s="15"/>
      <c r="I214" s="15"/>
      <c r="J214" s="15"/>
      <c r="K214" s="15"/>
      <c r="L214" s="15"/>
      <c r="M214" s="15"/>
      <c r="N214" s="15"/>
      <c r="O214" s="15"/>
      <c r="P214" s="15"/>
      <c r="Q214" s="15"/>
      <c r="R214" s="15"/>
      <c r="S214" s="15"/>
      <c r="T214" s="15"/>
      <c r="U214" s="15"/>
    </row>
    <row r="215" spans="1:21">
      <c r="A215" s="15"/>
      <c r="B215" s="15"/>
      <c r="C215" s="15"/>
      <c r="D215" s="15"/>
      <c r="E215" s="15"/>
      <c r="F215" s="15"/>
      <c r="G215" s="15"/>
      <c r="H215" s="15"/>
      <c r="I215" s="15"/>
      <c r="J215" s="15"/>
      <c r="K215" s="15"/>
      <c r="L215" s="15"/>
      <c r="M215" s="15"/>
      <c r="N215" s="15"/>
      <c r="O215" s="15"/>
      <c r="P215" s="15"/>
      <c r="Q215" s="15"/>
      <c r="R215" s="15"/>
      <c r="S215" s="15"/>
      <c r="T215" s="15"/>
      <c r="U215" s="15"/>
    </row>
    <row r="216" spans="1:21">
      <c r="A216" s="15"/>
      <c r="B216" s="15"/>
      <c r="C216" s="15"/>
      <c r="D216" s="15"/>
      <c r="E216" s="15"/>
      <c r="F216" s="15"/>
      <c r="G216" s="15"/>
      <c r="H216" s="15"/>
      <c r="I216" s="15"/>
      <c r="J216" s="15"/>
      <c r="K216" s="15"/>
      <c r="L216" s="15"/>
      <c r="M216" s="15"/>
      <c r="N216" s="15"/>
      <c r="O216" s="15"/>
      <c r="P216" s="15"/>
      <c r="Q216" s="15"/>
      <c r="R216" s="15"/>
      <c r="S216" s="15"/>
      <c r="T216" s="15"/>
      <c r="U216" s="15"/>
    </row>
    <row r="217" spans="1:21">
      <c r="A217" s="15"/>
      <c r="B217" s="15"/>
      <c r="C217" s="15"/>
      <c r="D217" s="15"/>
      <c r="E217" s="15"/>
      <c r="F217" s="15"/>
      <c r="G217" s="15"/>
      <c r="H217" s="15"/>
      <c r="I217" s="15"/>
      <c r="J217" s="15"/>
      <c r="K217" s="15"/>
      <c r="L217" s="15"/>
      <c r="M217" s="15"/>
      <c r="N217" s="15"/>
      <c r="O217" s="15"/>
      <c r="P217" s="15"/>
      <c r="Q217" s="15"/>
      <c r="R217" s="15"/>
      <c r="S217" s="15"/>
      <c r="T217" s="15"/>
      <c r="U217" s="15"/>
    </row>
    <row r="218" spans="1:21">
      <c r="A218" s="15"/>
      <c r="B218" s="15"/>
      <c r="C218" s="15"/>
      <c r="D218" s="15"/>
      <c r="E218" s="15"/>
      <c r="F218" s="15"/>
      <c r="G218" s="15"/>
      <c r="H218" s="15"/>
      <c r="I218" s="15"/>
      <c r="J218" s="15"/>
      <c r="K218" s="15"/>
      <c r="L218" s="15"/>
      <c r="M218" s="15"/>
      <c r="N218" s="15"/>
      <c r="O218" s="15"/>
      <c r="P218" s="15"/>
      <c r="Q218" s="15"/>
      <c r="R218" s="15"/>
      <c r="S218" s="15"/>
      <c r="T218" s="15"/>
      <c r="U218" s="15"/>
    </row>
    <row r="219" spans="1:21">
      <c r="A219" s="15"/>
      <c r="B219" s="15"/>
      <c r="C219" s="15"/>
      <c r="D219" s="15"/>
      <c r="E219" s="15"/>
      <c r="F219" s="15"/>
      <c r="G219" s="15"/>
      <c r="H219" s="15"/>
      <c r="I219" s="15"/>
      <c r="J219" s="15"/>
      <c r="K219" s="15"/>
      <c r="L219" s="15"/>
      <c r="M219" s="15"/>
      <c r="N219" s="15"/>
      <c r="O219" s="15"/>
      <c r="P219" s="15"/>
      <c r="Q219" s="15"/>
      <c r="R219" s="15"/>
      <c r="S219" s="15"/>
      <c r="T219" s="15"/>
      <c r="U219" s="15"/>
    </row>
    <row r="220" spans="1:21">
      <c r="A220" s="15"/>
      <c r="B220" s="15"/>
      <c r="C220" s="15"/>
      <c r="D220" s="15"/>
      <c r="E220" s="15"/>
      <c r="F220" s="15"/>
      <c r="G220" s="15"/>
      <c r="H220" s="15"/>
      <c r="I220" s="15"/>
      <c r="J220" s="15"/>
      <c r="K220" s="15"/>
      <c r="L220" s="15"/>
      <c r="M220" s="15"/>
      <c r="N220" s="15"/>
      <c r="O220" s="15"/>
      <c r="P220" s="15"/>
      <c r="Q220" s="15"/>
      <c r="R220" s="15"/>
      <c r="S220" s="15"/>
      <c r="T220" s="15"/>
      <c r="U220" s="15"/>
    </row>
    <row r="221" spans="1:21">
      <c r="A221" s="15"/>
      <c r="B221" s="15"/>
      <c r="C221" s="15"/>
      <c r="D221" s="15"/>
      <c r="E221" s="15"/>
      <c r="F221" s="15"/>
      <c r="G221" s="15"/>
      <c r="H221" s="15"/>
      <c r="I221" s="15"/>
      <c r="J221" s="15"/>
      <c r="K221" s="15"/>
      <c r="L221" s="15"/>
      <c r="M221" s="15"/>
      <c r="N221" s="15"/>
      <c r="O221" s="15"/>
      <c r="P221" s="15"/>
      <c r="Q221" s="15"/>
      <c r="R221" s="15"/>
      <c r="S221" s="15"/>
      <c r="T221" s="15"/>
      <c r="U221" s="15"/>
    </row>
    <row r="222" spans="1:21">
      <c r="A222" s="15"/>
      <c r="B222" s="15"/>
      <c r="C222" s="15"/>
      <c r="D222" s="15"/>
      <c r="E222" s="15"/>
      <c r="F222" s="15"/>
      <c r="G222" s="15"/>
      <c r="H222" s="15"/>
      <c r="I222" s="15"/>
      <c r="J222" s="15"/>
      <c r="K222" s="15"/>
      <c r="L222" s="15"/>
      <c r="M222" s="15"/>
      <c r="N222" s="15"/>
      <c r="O222" s="15"/>
      <c r="P222" s="15"/>
      <c r="Q222" s="15"/>
      <c r="R222" s="15"/>
      <c r="S222" s="15"/>
      <c r="T222" s="15"/>
      <c r="U222" s="15"/>
    </row>
    <row r="223" spans="1:21">
      <c r="A223" s="15"/>
      <c r="B223" s="15"/>
      <c r="C223" s="15"/>
      <c r="D223" s="15"/>
      <c r="E223" s="15"/>
      <c r="F223" s="15"/>
      <c r="G223" s="15"/>
      <c r="H223" s="15"/>
      <c r="I223" s="15"/>
      <c r="J223" s="15"/>
      <c r="K223" s="15"/>
      <c r="L223" s="15"/>
      <c r="M223" s="15"/>
      <c r="N223" s="15"/>
      <c r="O223" s="15"/>
      <c r="P223" s="15"/>
      <c r="Q223" s="15"/>
      <c r="R223" s="15"/>
      <c r="S223" s="15"/>
      <c r="T223" s="15"/>
      <c r="U223" s="15"/>
    </row>
    <row r="224" spans="1:21">
      <c r="A224" s="15"/>
      <c r="B224" s="15"/>
      <c r="C224" s="15"/>
      <c r="D224" s="15"/>
      <c r="E224" s="15"/>
      <c r="F224" s="15"/>
      <c r="G224" s="15"/>
      <c r="H224" s="15"/>
      <c r="I224" s="15"/>
      <c r="J224" s="15"/>
      <c r="K224" s="15"/>
      <c r="L224" s="15"/>
      <c r="M224" s="15"/>
      <c r="N224" s="15"/>
      <c r="O224" s="15"/>
      <c r="P224" s="15"/>
      <c r="Q224" s="15"/>
      <c r="R224" s="15"/>
      <c r="S224" s="15"/>
      <c r="T224" s="15"/>
      <c r="U224" s="15"/>
    </row>
    <row r="225" spans="1:21">
      <c r="A225" s="15"/>
      <c r="B225" s="15"/>
      <c r="C225" s="15"/>
      <c r="D225" s="15"/>
      <c r="E225" s="15"/>
      <c r="F225" s="15"/>
      <c r="G225" s="15"/>
      <c r="H225" s="15"/>
      <c r="I225" s="15"/>
      <c r="J225" s="15"/>
      <c r="K225" s="15"/>
      <c r="L225" s="15"/>
      <c r="M225" s="15"/>
      <c r="N225" s="15"/>
      <c r="O225" s="15"/>
      <c r="P225" s="15"/>
      <c r="Q225" s="15"/>
      <c r="R225" s="15"/>
      <c r="S225" s="15"/>
      <c r="T225" s="15"/>
      <c r="U225" s="15"/>
    </row>
    <row r="226" spans="1:21">
      <c r="A226" s="15"/>
      <c r="B226" s="15"/>
      <c r="C226" s="15"/>
      <c r="D226" s="15"/>
      <c r="E226" s="15"/>
      <c r="F226" s="15"/>
      <c r="G226" s="15"/>
      <c r="H226" s="15"/>
      <c r="I226" s="15"/>
      <c r="J226" s="15"/>
      <c r="K226" s="15"/>
      <c r="L226" s="15"/>
      <c r="M226" s="15"/>
      <c r="N226" s="15"/>
      <c r="O226" s="15"/>
      <c r="P226" s="15"/>
      <c r="Q226" s="15"/>
      <c r="R226" s="15"/>
      <c r="S226" s="15"/>
      <c r="T226" s="15"/>
      <c r="U226" s="15"/>
    </row>
    <row r="227" spans="1:21">
      <c r="A227" s="15"/>
      <c r="B227" s="15"/>
      <c r="C227" s="15"/>
      <c r="D227" s="15"/>
      <c r="E227" s="15"/>
      <c r="F227" s="15"/>
      <c r="G227" s="15"/>
      <c r="H227" s="15"/>
      <c r="I227" s="15"/>
      <c r="J227" s="15"/>
      <c r="K227" s="15"/>
      <c r="L227" s="15"/>
      <c r="M227" s="15"/>
      <c r="N227" s="15"/>
      <c r="O227" s="15"/>
      <c r="P227" s="15"/>
      <c r="Q227" s="15"/>
      <c r="R227" s="15"/>
      <c r="S227" s="15"/>
      <c r="T227" s="15"/>
      <c r="U227" s="15"/>
    </row>
    <row r="228" spans="1:21">
      <c r="A228" s="15"/>
      <c r="B228" s="15"/>
      <c r="C228" s="15"/>
      <c r="D228" s="15"/>
      <c r="E228" s="15"/>
      <c r="F228" s="15"/>
      <c r="G228" s="15"/>
      <c r="H228" s="15"/>
      <c r="I228" s="15"/>
      <c r="J228" s="15"/>
      <c r="K228" s="15"/>
      <c r="L228" s="15"/>
      <c r="M228" s="15"/>
      <c r="N228" s="15"/>
      <c r="O228" s="15"/>
      <c r="P228" s="15"/>
      <c r="Q228" s="15"/>
      <c r="R228" s="15"/>
      <c r="S228" s="15"/>
      <c r="T228" s="15"/>
      <c r="U228" s="15"/>
    </row>
    <row r="229" spans="1:21">
      <c r="A229" s="15"/>
      <c r="B229" s="15"/>
      <c r="C229" s="15"/>
      <c r="D229" s="15"/>
      <c r="E229" s="15"/>
      <c r="F229" s="15"/>
      <c r="G229" s="15"/>
      <c r="H229" s="15"/>
      <c r="I229" s="15"/>
      <c r="J229" s="15"/>
      <c r="K229" s="15"/>
      <c r="L229" s="15"/>
      <c r="M229" s="15"/>
      <c r="N229" s="15"/>
      <c r="O229" s="15"/>
      <c r="P229" s="15"/>
      <c r="Q229" s="15"/>
      <c r="R229" s="15"/>
      <c r="S229" s="15"/>
      <c r="T229" s="15"/>
      <c r="U229" s="15"/>
    </row>
    <row r="230" spans="1:21">
      <c r="A230" s="15"/>
      <c r="B230" s="15"/>
      <c r="C230" s="15"/>
      <c r="D230" s="15"/>
      <c r="E230" s="15"/>
      <c r="F230" s="15"/>
      <c r="G230" s="15"/>
      <c r="H230" s="15"/>
      <c r="I230" s="15"/>
      <c r="J230" s="15"/>
      <c r="K230" s="15"/>
      <c r="L230" s="15"/>
      <c r="M230" s="15"/>
      <c r="N230" s="15"/>
      <c r="O230" s="15"/>
      <c r="P230" s="15"/>
      <c r="Q230" s="15"/>
      <c r="R230" s="15"/>
      <c r="S230" s="15"/>
      <c r="T230" s="15"/>
      <c r="U230" s="15"/>
    </row>
    <row r="231" spans="1:21">
      <c r="A231" s="15"/>
      <c r="B231" s="15"/>
      <c r="C231" s="15"/>
      <c r="D231" s="15"/>
      <c r="E231" s="15"/>
      <c r="F231" s="15"/>
      <c r="G231" s="15"/>
      <c r="H231" s="15"/>
      <c r="I231" s="15"/>
      <c r="J231" s="15"/>
      <c r="K231" s="15"/>
      <c r="L231" s="15"/>
      <c r="M231" s="15"/>
      <c r="N231" s="15"/>
      <c r="O231" s="15"/>
      <c r="P231" s="15"/>
      <c r="Q231" s="15"/>
      <c r="R231" s="15"/>
      <c r="S231" s="15"/>
      <c r="T231" s="15"/>
      <c r="U231" s="15"/>
    </row>
    <row r="232" spans="1:21">
      <c r="A232" s="15"/>
      <c r="B232" s="15"/>
      <c r="C232" s="15"/>
      <c r="D232" s="15"/>
      <c r="E232" s="15"/>
      <c r="F232" s="15"/>
      <c r="G232" s="15"/>
      <c r="H232" s="15"/>
      <c r="I232" s="15"/>
      <c r="J232" s="15"/>
      <c r="K232" s="15"/>
      <c r="L232" s="15"/>
      <c r="M232" s="15"/>
      <c r="N232" s="15"/>
      <c r="O232" s="15"/>
      <c r="P232" s="15"/>
      <c r="Q232" s="15"/>
      <c r="R232" s="15"/>
      <c r="S232" s="15"/>
      <c r="T232" s="15"/>
      <c r="U232" s="15"/>
    </row>
    <row r="233" spans="1:21">
      <c r="A233" s="15"/>
      <c r="B233" s="15"/>
      <c r="C233" s="15"/>
      <c r="D233" s="15"/>
      <c r="E233" s="15"/>
      <c r="F233" s="15"/>
      <c r="G233" s="15"/>
      <c r="H233" s="15"/>
      <c r="I233" s="15"/>
      <c r="J233" s="15"/>
      <c r="K233" s="15"/>
      <c r="L233" s="15"/>
      <c r="M233" s="15"/>
      <c r="N233" s="15"/>
      <c r="O233" s="15"/>
      <c r="P233" s="15"/>
      <c r="Q233" s="15"/>
      <c r="R233" s="15"/>
      <c r="S233" s="15"/>
      <c r="T233" s="15"/>
      <c r="U233" s="15"/>
    </row>
    <row r="234" spans="1:21">
      <c r="A234" s="15"/>
      <c r="B234" s="15"/>
      <c r="C234" s="15"/>
      <c r="D234" s="15"/>
      <c r="E234" s="15"/>
      <c r="F234" s="15"/>
      <c r="G234" s="15"/>
      <c r="H234" s="15"/>
      <c r="I234" s="15"/>
      <c r="J234" s="15"/>
      <c r="K234" s="15"/>
      <c r="L234" s="15"/>
      <c r="M234" s="15"/>
      <c r="N234" s="15"/>
      <c r="O234" s="15"/>
      <c r="P234" s="15"/>
      <c r="Q234" s="15"/>
      <c r="R234" s="15"/>
      <c r="S234" s="15"/>
      <c r="T234" s="15"/>
      <c r="U234" s="15"/>
    </row>
    <row r="235" spans="1:21">
      <c r="A235" s="15"/>
      <c r="B235" s="15"/>
      <c r="C235" s="15"/>
      <c r="D235" s="15"/>
      <c r="E235" s="15"/>
      <c r="F235" s="15"/>
      <c r="G235" s="15"/>
      <c r="H235" s="15"/>
      <c r="I235" s="15"/>
      <c r="J235" s="15"/>
      <c r="K235" s="15"/>
      <c r="L235" s="15"/>
      <c r="M235" s="15"/>
      <c r="N235" s="15"/>
      <c r="O235" s="15"/>
      <c r="P235" s="15"/>
      <c r="Q235" s="15"/>
      <c r="R235" s="15"/>
      <c r="S235" s="15"/>
      <c r="T235" s="15"/>
      <c r="U235" s="15"/>
    </row>
    <row r="236" spans="1:21">
      <c r="A236" s="15"/>
      <c r="B236" s="15"/>
      <c r="C236" s="15"/>
      <c r="D236" s="15"/>
      <c r="E236" s="15"/>
      <c r="F236" s="15"/>
      <c r="G236" s="15"/>
      <c r="H236" s="15"/>
      <c r="I236" s="15"/>
      <c r="J236" s="15"/>
      <c r="K236" s="15"/>
      <c r="L236" s="15"/>
      <c r="M236" s="15"/>
      <c r="N236" s="15"/>
      <c r="O236" s="15"/>
      <c r="P236" s="15"/>
      <c r="Q236" s="15"/>
      <c r="R236" s="15"/>
      <c r="S236" s="15"/>
      <c r="T236" s="15"/>
      <c r="U236" s="15"/>
    </row>
    <row r="237" spans="1:21">
      <c r="A237" s="15"/>
      <c r="B237" s="15"/>
      <c r="C237" s="15"/>
      <c r="D237" s="15"/>
      <c r="E237" s="15"/>
      <c r="F237" s="15"/>
      <c r="G237" s="15"/>
      <c r="H237" s="15"/>
      <c r="I237" s="15"/>
      <c r="J237" s="15"/>
      <c r="K237" s="15"/>
      <c r="L237" s="15"/>
      <c r="M237" s="15"/>
      <c r="N237" s="15"/>
      <c r="O237" s="15"/>
      <c r="P237" s="15"/>
      <c r="Q237" s="15"/>
      <c r="R237" s="15"/>
      <c r="S237" s="15"/>
      <c r="T237" s="15"/>
      <c r="U237" s="15"/>
    </row>
    <row r="238" spans="1:21">
      <c r="A238" s="15"/>
      <c r="B238" s="15"/>
      <c r="C238" s="15"/>
      <c r="D238" s="15"/>
      <c r="E238" s="15"/>
      <c r="F238" s="15"/>
      <c r="G238" s="15"/>
      <c r="H238" s="15"/>
      <c r="I238" s="15"/>
      <c r="J238" s="15"/>
      <c r="K238" s="15"/>
      <c r="L238" s="15"/>
      <c r="M238" s="15"/>
      <c r="N238" s="15"/>
      <c r="O238" s="15"/>
      <c r="P238" s="15"/>
      <c r="Q238" s="15"/>
      <c r="R238" s="15"/>
      <c r="S238" s="15"/>
      <c r="T238" s="15"/>
      <c r="U238" s="15"/>
    </row>
    <row r="239" spans="1:21">
      <c r="A239" s="15"/>
      <c r="B239" s="15"/>
      <c r="C239" s="15"/>
      <c r="D239" s="15"/>
      <c r="E239" s="15"/>
      <c r="F239" s="15"/>
      <c r="G239" s="15"/>
      <c r="H239" s="15"/>
      <c r="I239" s="15"/>
      <c r="J239" s="15"/>
      <c r="K239" s="15"/>
      <c r="L239" s="15"/>
      <c r="M239" s="15"/>
      <c r="N239" s="15"/>
      <c r="O239" s="15"/>
      <c r="P239" s="15"/>
      <c r="Q239" s="15"/>
      <c r="R239" s="15"/>
      <c r="S239" s="15"/>
      <c r="T239" s="15"/>
      <c r="U239" s="15"/>
    </row>
    <row r="240" spans="1:21">
      <c r="A240" s="15"/>
      <c r="B240" s="15"/>
      <c r="C240" s="15"/>
      <c r="D240" s="15"/>
      <c r="E240" s="15"/>
      <c r="F240" s="15"/>
      <c r="G240" s="15"/>
      <c r="H240" s="15"/>
      <c r="I240" s="15"/>
      <c r="J240" s="15"/>
      <c r="K240" s="15"/>
      <c r="L240" s="15"/>
      <c r="M240" s="15"/>
      <c r="N240" s="15"/>
      <c r="O240" s="15"/>
      <c r="P240" s="15"/>
      <c r="Q240" s="15"/>
      <c r="R240" s="15"/>
      <c r="S240" s="15"/>
      <c r="T240" s="15"/>
      <c r="U240" s="15"/>
    </row>
    <row r="241" spans="1:21">
      <c r="A241" s="15"/>
      <c r="B241" s="15"/>
      <c r="C241" s="15"/>
      <c r="D241" s="15"/>
      <c r="E241" s="15"/>
      <c r="F241" s="15"/>
      <c r="G241" s="15"/>
      <c r="H241" s="15"/>
      <c r="I241" s="15"/>
      <c r="J241" s="15"/>
      <c r="K241" s="15"/>
      <c r="L241" s="15"/>
      <c r="M241" s="15"/>
      <c r="N241" s="15"/>
      <c r="O241" s="15"/>
      <c r="P241" s="15"/>
      <c r="Q241" s="15"/>
      <c r="R241" s="15"/>
      <c r="S241" s="15"/>
      <c r="T241" s="15"/>
      <c r="U241" s="15"/>
    </row>
    <row r="242" spans="1:21">
      <c r="A242" s="15"/>
      <c r="B242" s="15"/>
      <c r="C242" s="15"/>
      <c r="D242" s="15"/>
      <c r="E242" s="15"/>
      <c r="F242" s="15"/>
      <c r="G242" s="15"/>
      <c r="H242" s="15"/>
      <c r="I242" s="15"/>
      <c r="J242" s="15"/>
      <c r="K242" s="15"/>
      <c r="L242" s="15"/>
      <c r="M242" s="15"/>
      <c r="N242" s="15"/>
      <c r="O242" s="15"/>
      <c r="P242" s="15"/>
      <c r="Q242" s="15"/>
      <c r="R242" s="15"/>
      <c r="S242" s="15"/>
      <c r="T242" s="15"/>
      <c r="U242" s="15"/>
    </row>
    <row r="243" spans="1:21">
      <c r="A243" s="15"/>
      <c r="B243" s="15"/>
      <c r="C243" s="15"/>
      <c r="D243" s="15"/>
      <c r="E243" s="15"/>
      <c r="F243" s="15"/>
      <c r="G243" s="15"/>
      <c r="H243" s="15"/>
      <c r="I243" s="15"/>
      <c r="J243" s="15"/>
      <c r="K243" s="15"/>
      <c r="L243" s="15"/>
      <c r="M243" s="15"/>
      <c r="N243" s="15"/>
      <c r="O243" s="15"/>
      <c r="P243" s="15"/>
      <c r="Q243" s="15"/>
      <c r="R243" s="15"/>
      <c r="S243" s="15"/>
      <c r="T243" s="15"/>
      <c r="U243" s="15"/>
    </row>
    <row r="244" spans="1:21">
      <c r="A244" s="15"/>
      <c r="B244" s="15"/>
      <c r="C244" s="15"/>
      <c r="D244" s="15"/>
      <c r="E244" s="15"/>
      <c r="F244" s="15"/>
      <c r="G244" s="15"/>
      <c r="H244" s="15"/>
      <c r="I244" s="15"/>
      <c r="J244" s="15"/>
      <c r="K244" s="15"/>
      <c r="L244" s="15"/>
      <c r="M244" s="15"/>
      <c r="N244" s="15"/>
      <c r="O244" s="15"/>
      <c r="P244" s="15"/>
      <c r="Q244" s="15"/>
      <c r="R244" s="15"/>
      <c r="S244" s="15"/>
      <c r="T244" s="15"/>
      <c r="U244" s="15"/>
    </row>
    <row r="245" spans="1:21">
      <c r="A245" s="15"/>
      <c r="B245" s="15"/>
      <c r="C245" s="15"/>
      <c r="D245" s="15"/>
      <c r="E245" s="15"/>
      <c r="F245" s="15"/>
      <c r="G245" s="15"/>
      <c r="H245" s="15"/>
      <c r="I245" s="15"/>
      <c r="J245" s="15"/>
      <c r="K245" s="15"/>
      <c r="L245" s="15"/>
      <c r="M245" s="15"/>
      <c r="N245" s="15"/>
      <c r="O245" s="15"/>
      <c r="P245" s="15"/>
      <c r="Q245" s="15"/>
      <c r="R245" s="15"/>
      <c r="S245" s="15"/>
      <c r="T245" s="15"/>
      <c r="U245" s="15"/>
    </row>
    <row r="246" spans="1:21">
      <c r="A246" s="15"/>
      <c r="B246" s="15"/>
      <c r="C246" s="15"/>
      <c r="D246" s="15"/>
      <c r="E246" s="15"/>
      <c r="F246" s="15"/>
      <c r="G246" s="15"/>
      <c r="H246" s="15"/>
      <c r="I246" s="15"/>
      <c r="J246" s="15"/>
      <c r="K246" s="15"/>
      <c r="L246" s="15"/>
      <c r="M246" s="15"/>
      <c r="N246" s="15"/>
      <c r="O246" s="15"/>
      <c r="P246" s="15"/>
      <c r="Q246" s="15"/>
      <c r="R246" s="15"/>
      <c r="S246" s="15"/>
      <c r="T246" s="15"/>
      <c r="U246" s="15"/>
    </row>
    <row r="247" spans="1:21">
      <c r="A247" s="15"/>
      <c r="B247" s="15"/>
      <c r="C247" s="15"/>
      <c r="D247" s="15"/>
      <c r="E247" s="15"/>
      <c r="F247" s="15"/>
      <c r="G247" s="15"/>
      <c r="H247" s="15"/>
      <c r="I247" s="15"/>
      <c r="J247" s="15"/>
      <c r="K247" s="15"/>
      <c r="L247" s="15"/>
      <c r="M247" s="15"/>
      <c r="N247" s="15"/>
      <c r="O247" s="15"/>
      <c r="P247" s="15"/>
      <c r="Q247" s="15"/>
      <c r="R247" s="15"/>
      <c r="S247" s="15"/>
      <c r="T247" s="15"/>
      <c r="U247" s="15"/>
    </row>
    <row r="248" spans="1:21">
      <c r="A248" s="15"/>
      <c r="B248" s="15"/>
      <c r="C248" s="15"/>
      <c r="D248" s="15"/>
      <c r="E248" s="15"/>
      <c r="F248" s="15"/>
      <c r="G248" s="15"/>
      <c r="H248" s="15"/>
      <c r="I248" s="15"/>
      <c r="J248" s="15"/>
      <c r="K248" s="15"/>
      <c r="L248" s="15"/>
      <c r="M248" s="15"/>
      <c r="N248" s="15"/>
      <c r="O248" s="15"/>
      <c r="P248" s="15"/>
      <c r="Q248" s="15"/>
      <c r="R248" s="15"/>
      <c r="S248" s="15"/>
      <c r="T248" s="15"/>
      <c r="U248" s="15"/>
    </row>
    <row r="249" spans="1:21">
      <c r="A249" s="15"/>
      <c r="B249" s="15"/>
      <c r="C249" s="15"/>
      <c r="D249" s="15"/>
      <c r="E249" s="15"/>
      <c r="F249" s="15"/>
      <c r="G249" s="15"/>
      <c r="H249" s="15"/>
      <c r="I249" s="15"/>
      <c r="J249" s="15"/>
      <c r="K249" s="15"/>
      <c r="L249" s="15"/>
      <c r="M249" s="15"/>
      <c r="N249" s="15"/>
      <c r="O249" s="15"/>
      <c r="P249" s="15"/>
      <c r="Q249" s="15"/>
      <c r="R249" s="15"/>
      <c r="S249" s="15"/>
      <c r="T249" s="15"/>
      <c r="U249" s="15"/>
    </row>
    <row r="250" spans="1:21">
      <c r="A250" s="15"/>
      <c r="B250" s="15"/>
      <c r="C250" s="15"/>
      <c r="D250" s="15"/>
      <c r="E250" s="15"/>
      <c r="F250" s="15"/>
      <c r="G250" s="15"/>
      <c r="H250" s="15"/>
      <c r="I250" s="15"/>
      <c r="J250" s="15"/>
      <c r="K250" s="15"/>
      <c r="L250" s="15"/>
      <c r="M250" s="15"/>
      <c r="N250" s="15"/>
      <c r="O250" s="15"/>
      <c r="P250" s="15"/>
      <c r="Q250" s="15"/>
      <c r="R250" s="15"/>
      <c r="S250" s="15"/>
      <c r="T250" s="15"/>
      <c r="U250" s="15"/>
    </row>
    <row r="251" spans="1:21">
      <c r="A251" s="15"/>
      <c r="B251" s="15"/>
      <c r="C251" s="15"/>
      <c r="D251" s="15"/>
      <c r="E251" s="15"/>
      <c r="F251" s="15"/>
      <c r="G251" s="15"/>
      <c r="H251" s="15"/>
      <c r="I251" s="15"/>
      <c r="J251" s="15"/>
      <c r="K251" s="15"/>
      <c r="L251" s="15"/>
      <c r="M251" s="15"/>
      <c r="N251" s="15"/>
      <c r="O251" s="15"/>
      <c r="P251" s="15"/>
      <c r="Q251" s="15"/>
      <c r="R251" s="15"/>
      <c r="S251" s="15"/>
      <c r="T251" s="15"/>
      <c r="U251" s="15"/>
    </row>
    <row r="252" spans="1:21">
      <c r="A252" s="15"/>
      <c r="B252" s="15"/>
      <c r="C252" s="15"/>
      <c r="D252" s="15"/>
      <c r="E252" s="15"/>
      <c r="F252" s="15"/>
      <c r="G252" s="15"/>
      <c r="H252" s="15"/>
      <c r="I252" s="15"/>
      <c r="J252" s="15"/>
      <c r="K252" s="15"/>
      <c r="L252" s="15"/>
      <c r="M252" s="15"/>
      <c r="N252" s="15"/>
      <c r="O252" s="15"/>
      <c r="P252" s="15"/>
      <c r="Q252" s="15"/>
      <c r="R252" s="15"/>
      <c r="S252" s="15"/>
      <c r="T252" s="15"/>
      <c r="U252" s="15"/>
    </row>
    <row r="253" spans="1:21">
      <c r="A253" s="15"/>
      <c r="B253" s="15"/>
      <c r="C253" s="15"/>
      <c r="D253" s="15"/>
      <c r="E253" s="15"/>
      <c r="F253" s="15"/>
      <c r="G253" s="15"/>
      <c r="H253" s="15"/>
      <c r="I253" s="15"/>
      <c r="J253" s="15"/>
      <c r="K253" s="15"/>
      <c r="L253" s="15"/>
      <c r="M253" s="15"/>
      <c r="N253" s="15"/>
      <c r="O253" s="15"/>
      <c r="P253" s="15"/>
      <c r="Q253" s="15"/>
      <c r="R253" s="15"/>
      <c r="S253" s="15"/>
      <c r="T253" s="15"/>
      <c r="U253" s="15"/>
    </row>
    <row r="254" spans="1:21">
      <c r="A254" s="15"/>
      <c r="B254" s="15"/>
      <c r="C254" s="15"/>
      <c r="D254" s="15"/>
      <c r="E254" s="15"/>
      <c r="F254" s="15"/>
      <c r="G254" s="15"/>
      <c r="H254" s="15"/>
      <c r="I254" s="15"/>
      <c r="J254" s="15"/>
      <c r="K254" s="15"/>
      <c r="L254" s="15"/>
      <c r="M254" s="15"/>
      <c r="N254" s="15"/>
      <c r="O254" s="15"/>
      <c r="P254" s="15"/>
      <c r="Q254" s="15"/>
      <c r="R254" s="15"/>
      <c r="S254" s="15"/>
      <c r="T254" s="15"/>
      <c r="U254" s="15"/>
    </row>
    <row r="255" spans="1:21">
      <c r="A255" s="15"/>
      <c r="B255" s="15"/>
      <c r="C255" s="15"/>
      <c r="D255" s="15"/>
      <c r="E255" s="15"/>
      <c r="F255" s="15"/>
      <c r="G255" s="15"/>
      <c r="H255" s="15"/>
      <c r="I255" s="15"/>
      <c r="J255" s="15"/>
      <c r="K255" s="15"/>
      <c r="L255" s="15"/>
      <c r="M255" s="15"/>
      <c r="N255" s="15"/>
      <c r="O255" s="15"/>
      <c r="P255" s="15"/>
      <c r="Q255" s="15"/>
      <c r="R255" s="15"/>
      <c r="S255" s="15"/>
      <c r="T255" s="15"/>
      <c r="U255" s="15"/>
    </row>
    <row r="256" spans="1:21">
      <c r="A256" s="15"/>
      <c r="B256" s="15"/>
      <c r="C256" s="15"/>
      <c r="D256" s="15"/>
      <c r="E256" s="15"/>
      <c r="F256" s="15"/>
      <c r="G256" s="15"/>
      <c r="H256" s="15"/>
      <c r="I256" s="15"/>
      <c r="J256" s="15"/>
      <c r="K256" s="15"/>
      <c r="L256" s="15"/>
      <c r="M256" s="15"/>
      <c r="N256" s="15"/>
      <c r="O256" s="15"/>
      <c r="P256" s="15"/>
      <c r="Q256" s="15"/>
      <c r="R256" s="15"/>
      <c r="S256" s="15"/>
      <c r="T256" s="15"/>
      <c r="U256" s="15"/>
    </row>
    <row r="257" spans="1:21">
      <c r="A257" s="15"/>
      <c r="B257" s="15"/>
      <c r="C257" s="15"/>
      <c r="D257" s="15"/>
      <c r="E257" s="15"/>
      <c r="F257" s="15"/>
      <c r="G257" s="15"/>
      <c r="H257" s="15"/>
      <c r="I257" s="15"/>
      <c r="J257" s="15"/>
      <c r="K257" s="15"/>
      <c r="L257" s="15"/>
      <c r="M257" s="15"/>
      <c r="N257" s="15"/>
      <c r="O257" s="15"/>
      <c r="P257" s="15"/>
      <c r="Q257" s="15"/>
      <c r="R257" s="15"/>
      <c r="S257" s="15"/>
      <c r="T257" s="15"/>
      <c r="U257" s="15"/>
    </row>
    <row r="258" spans="1:21">
      <c r="A258" s="15"/>
      <c r="B258" s="15"/>
      <c r="C258" s="15"/>
      <c r="D258" s="15"/>
      <c r="E258" s="15"/>
      <c r="F258" s="15"/>
      <c r="G258" s="15"/>
      <c r="H258" s="15"/>
      <c r="I258" s="15"/>
      <c r="J258" s="15"/>
      <c r="K258" s="15"/>
      <c r="L258" s="15"/>
      <c r="M258" s="15"/>
      <c r="N258" s="15"/>
      <c r="O258" s="15"/>
      <c r="P258" s="15"/>
      <c r="Q258" s="15"/>
      <c r="R258" s="15"/>
      <c r="S258" s="15"/>
      <c r="T258" s="15"/>
      <c r="U258" s="15"/>
    </row>
    <row r="259" spans="1:21">
      <c r="A259" s="15"/>
      <c r="B259" s="15"/>
      <c r="C259" s="15"/>
      <c r="D259" s="15"/>
      <c r="E259" s="15"/>
      <c r="F259" s="15"/>
      <c r="G259" s="15"/>
      <c r="H259" s="15"/>
      <c r="I259" s="15"/>
      <c r="J259" s="15"/>
      <c r="K259" s="15"/>
      <c r="L259" s="15"/>
      <c r="M259" s="15"/>
      <c r="N259" s="15"/>
      <c r="O259" s="15"/>
      <c r="P259" s="15"/>
      <c r="Q259" s="15"/>
      <c r="R259" s="15"/>
      <c r="S259" s="15"/>
      <c r="T259" s="15"/>
      <c r="U259" s="15"/>
    </row>
    <row r="260" spans="1:21">
      <c r="A260" s="15"/>
      <c r="B260" s="15"/>
      <c r="C260" s="15"/>
      <c r="D260" s="15"/>
      <c r="E260" s="15"/>
      <c r="F260" s="15"/>
      <c r="G260" s="15"/>
      <c r="H260" s="15"/>
      <c r="I260" s="15"/>
      <c r="J260" s="15"/>
      <c r="K260" s="15"/>
      <c r="L260" s="15"/>
      <c r="M260" s="15"/>
      <c r="N260" s="15"/>
      <c r="O260" s="15"/>
      <c r="P260" s="15"/>
      <c r="Q260" s="15"/>
      <c r="R260" s="15"/>
      <c r="S260" s="15"/>
      <c r="T260" s="15"/>
      <c r="U260" s="15"/>
    </row>
    <row r="261" spans="1:21">
      <c r="A261" s="15"/>
      <c r="B261" s="15"/>
      <c r="C261" s="15"/>
      <c r="D261" s="15"/>
      <c r="E261" s="15"/>
      <c r="F261" s="15"/>
      <c r="G261" s="15"/>
      <c r="H261" s="15"/>
      <c r="I261" s="15"/>
      <c r="J261" s="15"/>
      <c r="K261" s="15"/>
      <c r="L261" s="15"/>
      <c r="M261" s="15"/>
      <c r="N261" s="15"/>
      <c r="O261" s="15"/>
      <c r="P261" s="15"/>
      <c r="Q261" s="15"/>
      <c r="R261" s="15"/>
      <c r="S261" s="15"/>
      <c r="T261" s="15"/>
      <c r="U261" s="15"/>
    </row>
    <row r="262" spans="1:21">
      <c r="A262" s="15"/>
      <c r="B262" s="15"/>
      <c r="C262" s="15"/>
      <c r="D262" s="15"/>
      <c r="E262" s="15"/>
      <c r="F262" s="15"/>
      <c r="G262" s="15"/>
      <c r="H262" s="15"/>
      <c r="I262" s="15"/>
      <c r="J262" s="15"/>
      <c r="K262" s="15"/>
      <c r="L262" s="15"/>
      <c r="M262" s="15"/>
      <c r="N262" s="15"/>
      <c r="O262" s="15"/>
      <c r="P262" s="15"/>
      <c r="Q262" s="15"/>
      <c r="R262" s="15"/>
      <c r="S262" s="15"/>
      <c r="T262" s="15"/>
      <c r="U262" s="15"/>
    </row>
    <row r="263" spans="1:21">
      <c r="A263" s="15"/>
      <c r="B263" s="15"/>
      <c r="C263" s="15"/>
      <c r="D263" s="15"/>
      <c r="E263" s="15"/>
      <c r="F263" s="15"/>
      <c r="G263" s="15"/>
      <c r="H263" s="15"/>
      <c r="I263" s="15"/>
      <c r="J263" s="15"/>
      <c r="K263" s="15"/>
      <c r="L263" s="15"/>
      <c r="M263" s="15"/>
      <c r="N263" s="15"/>
      <c r="O263" s="15"/>
      <c r="P263" s="15"/>
      <c r="Q263" s="15"/>
      <c r="R263" s="15"/>
      <c r="S263" s="15"/>
      <c r="T263" s="15"/>
      <c r="U263" s="15"/>
    </row>
    <row r="264" spans="1:21">
      <c r="A264" s="15"/>
      <c r="B264" s="15"/>
      <c r="C264" s="15"/>
      <c r="D264" s="15"/>
      <c r="E264" s="15"/>
      <c r="F264" s="15"/>
      <c r="G264" s="15"/>
      <c r="H264" s="15"/>
      <c r="I264" s="15"/>
      <c r="J264" s="15"/>
      <c r="K264" s="15"/>
      <c r="L264" s="15"/>
      <c r="M264" s="15"/>
      <c r="N264" s="15"/>
      <c r="O264" s="15"/>
      <c r="P264" s="15"/>
      <c r="Q264" s="15"/>
      <c r="R264" s="15"/>
      <c r="S264" s="15"/>
      <c r="T264" s="15"/>
      <c r="U264" s="15"/>
    </row>
    <row r="265" spans="1:21">
      <c r="A265" s="15"/>
      <c r="B265" s="15"/>
      <c r="C265" s="15"/>
      <c r="D265" s="15"/>
      <c r="E265" s="15"/>
      <c r="F265" s="15"/>
      <c r="G265" s="15"/>
      <c r="H265" s="15"/>
      <c r="I265" s="15"/>
      <c r="J265" s="15"/>
      <c r="K265" s="15"/>
      <c r="L265" s="15"/>
      <c r="M265" s="15"/>
      <c r="N265" s="15"/>
      <c r="O265" s="15"/>
      <c r="P265" s="15"/>
      <c r="Q265" s="15"/>
      <c r="R265" s="15"/>
      <c r="S265" s="15"/>
      <c r="T265" s="15"/>
      <c r="U265" s="15"/>
    </row>
    <row r="266" spans="1:21">
      <c r="A266" s="15"/>
      <c r="B266" s="15"/>
      <c r="C266" s="15"/>
      <c r="D266" s="15"/>
      <c r="E266" s="15"/>
      <c r="F266" s="15"/>
      <c r="G266" s="15"/>
      <c r="H266" s="15"/>
      <c r="I266" s="15"/>
      <c r="J266" s="15"/>
      <c r="K266" s="15"/>
      <c r="L266" s="15"/>
      <c r="M266" s="15"/>
      <c r="N266" s="15"/>
      <c r="O266" s="15"/>
      <c r="P266" s="15"/>
      <c r="Q266" s="15"/>
      <c r="R266" s="15"/>
      <c r="S266" s="15"/>
      <c r="T266" s="15"/>
      <c r="U266" s="15"/>
    </row>
    <row r="267" spans="1:21">
      <c r="A267" s="15"/>
      <c r="B267" s="15"/>
      <c r="C267" s="15"/>
      <c r="D267" s="15"/>
      <c r="E267" s="15"/>
      <c r="F267" s="15"/>
      <c r="G267" s="15"/>
      <c r="H267" s="15"/>
      <c r="I267" s="15"/>
      <c r="J267" s="15"/>
      <c r="K267" s="15"/>
      <c r="L267" s="15"/>
      <c r="M267" s="15"/>
      <c r="N267" s="15"/>
      <c r="O267" s="15"/>
      <c r="P267" s="15"/>
      <c r="Q267" s="15"/>
      <c r="R267" s="15"/>
      <c r="S267" s="15"/>
      <c r="T267" s="15"/>
      <c r="U267" s="15"/>
    </row>
    <row r="268" spans="1:21">
      <c r="A268" s="15"/>
      <c r="B268" s="15"/>
      <c r="C268" s="15"/>
      <c r="D268" s="15"/>
      <c r="E268" s="15"/>
      <c r="F268" s="15"/>
      <c r="G268" s="15"/>
      <c r="H268" s="15"/>
      <c r="I268" s="15"/>
      <c r="J268" s="15"/>
      <c r="K268" s="15"/>
      <c r="L268" s="15"/>
      <c r="M268" s="15"/>
      <c r="N268" s="15"/>
      <c r="O268" s="15"/>
      <c r="P268" s="15"/>
      <c r="Q268" s="15"/>
      <c r="R268" s="15"/>
      <c r="S268" s="15"/>
      <c r="T268" s="15"/>
      <c r="U268" s="15"/>
    </row>
    <row r="269" spans="1:21">
      <c r="A269" s="15"/>
      <c r="B269" s="15"/>
      <c r="C269" s="15"/>
      <c r="D269" s="15"/>
      <c r="E269" s="15"/>
      <c r="F269" s="15"/>
      <c r="G269" s="15"/>
      <c r="H269" s="15"/>
      <c r="I269" s="15"/>
      <c r="J269" s="15"/>
      <c r="K269" s="15"/>
      <c r="L269" s="15"/>
      <c r="M269" s="15"/>
      <c r="N269" s="15"/>
      <c r="O269" s="15"/>
      <c r="P269" s="15"/>
      <c r="Q269" s="15"/>
      <c r="R269" s="15"/>
      <c r="S269" s="15"/>
      <c r="T269" s="15"/>
      <c r="U269" s="15"/>
    </row>
    <row r="270" spans="1:21">
      <c r="A270" s="15"/>
      <c r="B270" s="15"/>
      <c r="C270" s="15"/>
      <c r="D270" s="15"/>
      <c r="E270" s="15"/>
      <c r="F270" s="15"/>
      <c r="G270" s="15"/>
      <c r="H270" s="15"/>
      <c r="I270" s="15"/>
      <c r="J270" s="15"/>
      <c r="K270" s="15"/>
      <c r="L270" s="15"/>
      <c r="M270" s="15"/>
      <c r="N270" s="15"/>
      <c r="O270" s="15"/>
      <c r="P270" s="15"/>
      <c r="Q270" s="15"/>
      <c r="R270" s="15"/>
      <c r="S270" s="15"/>
      <c r="T270" s="15"/>
      <c r="U270" s="15"/>
    </row>
    <row r="271" spans="1:21">
      <c r="A271" s="15"/>
      <c r="B271" s="15"/>
      <c r="C271" s="15"/>
      <c r="D271" s="15"/>
      <c r="E271" s="15"/>
      <c r="F271" s="15"/>
      <c r="G271" s="15"/>
      <c r="H271" s="15"/>
      <c r="I271" s="15"/>
      <c r="J271" s="15"/>
      <c r="K271" s="15"/>
      <c r="L271" s="15"/>
      <c r="M271" s="15"/>
      <c r="N271" s="15"/>
      <c r="O271" s="15"/>
      <c r="P271" s="15"/>
      <c r="Q271" s="15"/>
      <c r="R271" s="15"/>
      <c r="S271" s="15"/>
      <c r="T271" s="15"/>
      <c r="U271" s="15"/>
    </row>
    <row r="272" spans="1:21">
      <c r="A272" s="15"/>
      <c r="B272" s="15"/>
      <c r="C272" s="15"/>
      <c r="D272" s="15"/>
      <c r="E272" s="15"/>
      <c r="F272" s="15"/>
      <c r="G272" s="15"/>
      <c r="H272" s="15"/>
      <c r="I272" s="15"/>
      <c r="J272" s="15"/>
      <c r="K272" s="15"/>
      <c r="L272" s="15"/>
      <c r="M272" s="15"/>
      <c r="N272" s="15"/>
      <c r="O272" s="15"/>
      <c r="P272" s="15"/>
      <c r="Q272" s="15"/>
      <c r="R272" s="15"/>
      <c r="S272" s="15"/>
      <c r="T272" s="15"/>
      <c r="U272" s="15"/>
    </row>
    <row r="273" spans="1:21">
      <c r="A273" s="15"/>
      <c r="B273" s="15"/>
      <c r="C273" s="15"/>
      <c r="D273" s="15"/>
      <c r="E273" s="15"/>
      <c r="F273" s="15"/>
      <c r="G273" s="15"/>
      <c r="H273" s="15"/>
      <c r="I273" s="15"/>
      <c r="J273" s="15"/>
      <c r="K273" s="15"/>
      <c r="L273" s="15"/>
      <c r="M273" s="15"/>
      <c r="N273" s="15"/>
      <c r="O273" s="15"/>
      <c r="P273" s="15"/>
      <c r="Q273" s="15"/>
      <c r="R273" s="15"/>
      <c r="S273" s="15"/>
      <c r="T273" s="15"/>
      <c r="U273" s="15"/>
    </row>
    <row r="274" spans="1:21">
      <c r="A274" s="15"/>
      <c r="B274" s="15"/>
      <c r="C274" s="15"/>
      <c r="D274" s="15"/>
      <c r="E274" s="15"/>
      <c r="F274" s="15"/>
      <c r="G274" s="15"/>
      <c r="H274" s="15"/>
      <c r="I274" s="15"/>
      <c r="J274" s="15"/>
      <c r="K274" s="15"/>
      <c r="L274" s="15"/>
      <c r="M274" s="15"/>
      <c r="N274" s="15"/>
      <c r="O274" s="15"/>
      <c r="P274" s="15"/>
      <c r="Q274" s="15"/>
      <c r="R274" s="15"/>
      <c r="S274" s="15"/>
      <c r="T274" s="15"/>
      <c r="U274" s="15"/>
    </row>
    <row r="275" spans="1:21">
      <c r="A275" s="15"/>
      <c r="B275" s="15"/>
      <c r="C275" s="15"/>
      <c r="D275" s="15"/>
      <c r="E275" s="15"/>
      <c r="F275" s="15"/>
      <c r="G275" s="15"/>
      <c r="H275" s="15"/>
      <c r="I275" s="15"/>
      <c r="J275" s="15"/>
      <c r="K275" s="15"/>
      <c r="L275" s="15"/>
      <c r="M275" s="15"/>
      <c r="N275" s="15"/>
      <c r="O275" s="15"/>
      <c r="P275" s="15"/>
      <c r="Q275" s="15"/>
      <c r="R275" s="15"/>
      <c r="S275" s="15"/>
      <c r="T275" s="15"/>
      <c r="U275" s="15"/>
    </row>
    <row r="276" spans="1:21">
      <c r="A276" s="15"/>
      <c r="B276" s="15"/>
      <c r="C276" s="15"/>
      <c r="D276" s="15"/>
      <c r="E276" s="15"/>
      <c r="F276" s="15"/>
      <c r="G276" s="15"/>
      <c r="H276" s="15"/>
      <c r="I276" s="15"/>
      <c r="J276" s="15"/>
      <c r="K276" s="15"/>
      <c r="L276" s="15"/>
      <c r="M276" s="15"/>
      <c r="N276" s="15"/>
      <c r="O276" s="15"/>
      <c r="P276" s="15"/>
      <c r="Q276" s="15"/>
      <c r="R276" s="15"/>
      <c r="S276" s="15"/>
      <c r="T276" s="15"/>
      <c r="U276" s="15"/>
    </row>
    <row r="277" spans="1:21">
      <c r="A277" s="15"/>
      <c r="B277" s="15"/>
      <c r="C277" s="15"/>
      <c r="D277" s="15"/>
      <c r="E277" s="15"/>
      <c r="F277" s="15"/>
      <c r="G277" s="15"/>
      <c r="H277" s="15"/>
      <c r="I277" s="15"/>
      <c r="J277" s="15"/>
      <c r="K277" s="15"/>
      <c r="L277" s="15"/>
      <c r="M277" s="15"/>
      <c r="N277" s="15"/>
      <c r="O277" s="15"/>
      <c r="P277" s="15"/>
      <c r="Q277" s="15"/>
      <c r="R277" s="15"/>
      <c r="S277" s="15"/>
      <c r="T277" s="15"/>
      <c r="U277" s="15"/>
    </row>
    <row r="278" spans="1:21">
      <c r="A278" s="15"/>
      <c r="B278" s="15"/>
      <c r="C278" s="15"/>
      <c r="D278" s="15"/>
      <c r="E278" s="15"/>
      <c r="F278" s="15"/>
      <c r="G278" s="15"/>
      <c r="H278" s="15"/>
      <c r="I278" s="15"/>
      <c r="J278" s="15"/>
      <c r="K278" s="15"/>
      <c r="L278" s="15"/>
      <c r="M278" s="15"/>
      <c r="N278" s="15"/>
      <c r="O278" s="15"/>
      <c r="P278" s="15"/>
      <c r="Q278" s="15"/>
      <c r="R278" s="15"/>
      <c r="S278" s="15"/>
      <c r="T278" s="15"/>
      <c r="U278" s="15"/>
    </row>
    <row r="279" spans="1:21">
      <c r="A279" s="15"/>
      <c r="B279" s="15"/>
      <c r="C279" s="15"/>
      <c r="D279" s="15"/>
      <c r="E279" s="15"/>
      <c r="F279" s="15"/>
      <c r="G279" s="15"/>
      <c r="H279" s="15"/>
      <c r="I279" s="15"/>
      <c r="J279" s="15"/>
      <c r="K279" s="15"/>
      <c r="L279" s="15"/>
      <c r="M279" s="15"/>
      <c r="N279" s="15"/>
      <c r="O279" s="15"/>
      <c r="P279" s="15"/>
      <c r="Q279" s="15"/>
      <c r="R279" s="15"/>
      <c r="S279" s="15"/>
      <c r="T279" s="15"/>
      <c r="U279" s="15"/>
    </row>
    <row r="280" spans="1:21">
      <c r="A280" s="15"/>
      <c r="B280" s="15"/>
      <c r="C280" s="15"/>
      <c r="D280" s="15"/>
      <c r="E280" s="15"/>
      <c r="F280" s="15"/>
      <c r="G280" s="15"/>
      <c r="H280" s="15"/>
      <c r="I280" s="15"/>
      <c r="J280" s="15"/>
      <c r="K280" s="15"/>
      <c r="L280" s="15"/>
      <c r="M280" s="15"/>
      <c r="N280" s="15"/>
      <c r="O280" s="15"/>
      <c r="P280" s="15"/>
      <c r="Q280" s="15"/>
      <c r="R280" s="15"/>
      <c r="S280" s="15"/>
      <c r="T280" s="15"/>
      <c r="U280" s="15"/>
    </row>
    <row r="281" spans="1:21">
      <c r="A281" s="15"/>
      <c r="B281" s="15"/>
      <c r="C281" s="15"/>
      <c r="D281" s="15"/>
      <c r="E281" s="15"/>
      <c r="F281" s="15"/>
      <c r="G281" s="15"/>
      <c r="H281" s="15"/>
      <c r="I281" s="15"/>
      <c r="J281" s="15"/>
      <c r="K281" s="15"/>
      <c r="L281" s="15"/>
      <c r="M281" s="15"/>
      <c r="N281" s="15"/>
      <c r="O281" s="15"/>
      <c r="P281" s="15"/>
      <c r="Q281" s="15"/>
      <c r="R281" s="15"/>
      <c r="S281" s="15"/>
      <c r="T281" s="15"/>
      <c r="U281" s="15"/>
    </row>
    <row r="282" spans="1:21">
      <c r="A282" s="15"/>
      <c r="B282" s="15"/>
      <c r="C282" s="15"/>
      <c r="D282" s="15"/>
      <c r="E282" s="15"/>
      <c r="F282" s="15"/>
      <c r="G282" s="15"/>
      <c r="H282" s="15"/>
      <c r="I282" s="15"/>
      <c r="J282" s="15"/>
      <c r="K282" s="15"/>
      <c r="L282" s="15"/>
      <c r="M282" s="15"/>
      <c r="N282" s="15"/>
      <c r="O282" s="15"/>
      <c r="P282" s="15"/>
      <c r="Q282" s="15"/>
      <c r="R282" s="15"/>
      <c r="S282" s="15"/>
      <c r="T282" s="15"/>
      <c r="U282" s="15"/>
    </row>
    <row r="283" spans="1:21">
      <c r="A283" s="15"/>
      <c r="B283" s="15"/>
      <c r="C283" s="15"/>
      <c r="D283" s="15"/>
      <c r="E283" s="15"/>
      <c r="F283" s="15"/>
      <c r="G283" s="15"/>
      <c r="H283" s="15"/>
      <c r="I283" s="15"/>
      <c r="J283" s="15"/>
      <c r="K283" s="15"/>
      <c r="L283" s="15"/>
      <c r="M283" s="15"/>
      <c r="N283" s="15"/>
      <c r="O283" s="15"/>
      <c r="P283" s="15"/>
      <c r="Q283" s="15"/>
      <c r="R283" s="15"/>
      <c r="S283" s="15"/>
      <c r="T283" s="15"/>
      <c r="U283" s="15"/>
    </row>
    <row r="284" spans="1:21">
      <c r="A284" s="15"/>
      <c r="B284" s="15"/>
      <c r="C284" s="15"/>
      <c r="D284" s="15"/>
      <c r="E284" s="15"/>
      <c r="F284" s="15"/>
      <c r="G284" s="15"/>
      <c r="H284" s="15"/>
      <c r="I284" s="15"/>
      <c r="J284" s="15"/>
      <c r="K284" s="15"/>
      <c r="L284" s="15"/>
      <c r="M284" s="15"/>
      <c r="N284" s="15"/>
      <c r="O284" s="15"/>
      <c r="P284" s="15"/>
      <c r="Q284" s="15"/>
      <c r="R284" s="15"/>
      <c r="S284" s="15"/>
      <c r="T284" s="15"/>
      <c r="U284" s="15"/>
    </row>
    <row r="285" spans="1:21">
      <c r="A285" s="15"/>
      <c r="B285" s="15"/>
      <c r="C285" s="15"/>
      <c r="D285" s="15"/>
      <c r="E285" s="15"/>
      <c r="F285" s="15"/>
      <c r="G285" s="15"/>
      <c r="H285" s="15"/>
      <c r="I285" s="15"/>
      <c r="J285" s="15"/>
      <c r="K285" s="15"/>
      <c r="L285" s="15"/>
      <c r="M285" s="15"/>
      <c r="N285" s="15"/>
      <c r="O285" s="15"/>
      <c r="P285" s="15"/>
      <c r="Q285" s="15"/>
      <c r="R285" s="15"/>
      <c r="S285" s="15"/>
      <c r="T285" s="15"/>
      <c r="U285" s="15"/>
    </row>
    <row r="286" spans="1:21">
      <c r="A286" s="15"/>
      <c r="B286" s="15"/>
      <c r="C286" s="15"/>
      <c r="D286" s="15"/>
      <c r="E286" s="15"/>
      <c r="F286" s="15"/>
      <c r="G286" s="15"/>
      <c r="H286" s="15"/>
      <c r="I286" s="15"/>
      <c r="J286" s="15"/>
      <c r="K286" s="15"/>
      <c r="L286" s="15"/>
      <c r="M286" s="15"/>
      <c r="N286" s="15"/>
      <c r="O286" s="15"/>
      <c r="P286" s="15"/>
      <c r="Q286" s="15"/>
      <c r="R286" s="15"/>
      <c r="S286" s="15"/>
      <c r="T286" s="15"/>
      <c r="U286" s="15"/>
    </row>
    <row r="287" spans="1:21">
      <c r="A287" s="15"/>
      <c r="B287" s="15"/>
      <c r="C287" s="15"/>
      <c r="D287" s="15"/>
      <c r="E287" s="15"/>
      <c r="F287" s="15"/>
      <c r="G287" s="15"/>
      <c r="H287" s="15"/>
      <c r="I287" s="15"/>
      <c r="J287" s="15"/>
      <c r="K287" s="15"/>
      <c r="L287" s="15"/>
      <c r="M287" s="15"/>
      <c r="N287" s="15"/>
      <c r="O287" s="15"/>
      <c r="P287" s="15"/>
      <c r="Q287" s="15"/>
      <c r="R287" s="15"/>
      <c r="S287" s="15"/>
      <c r="T287" s="15"/>
      <c r="U287" s="15"/>
    </row>
    <row r="288" spans="1:21">
      <c r="A288" s="15"/>
      <c r="B288" s="15"/>
      <c r="C288" s="15"/>
      <c r="D288" s="15"/>
      <c r="E288" s="15"/>
      <c r="F288" s="15"/>
      <c r="G288" s="15"/>
      <c r="H288" s="15"/>
      <c r="I288" s="15"/>
      <c r="J288" s="15"/>
      <c r="K288" s="15"/>
      <c r="L288" s="15"/>
      <c r="M288" s="15"/>
      <c r="N288" s="15"/>
      <c r="O288" s="15"/>
      <c r="P288" s="15"/>
      <c r="Q288" s="15"/>
      <c r="R288" s="15"/>
      <c r="S288" s="15"/>
      <c r="T288" s="15"/>
      <c r="U288" s="15"/>
    </row>
    <row r="289" spans="1:21">
      <c r="A289" s="15"/>
      <c r="B289" s="15"/>
      <c r="C289" s="15"/>
      <c r="D289" s="15"/>
      <c r="E289" s="15"/>
      <c r="F289" s="15"/>
      <c r="G289" s="15"/>
      <c r="H289" s="15"/>
      <c r="I289" s="15"/>
      <c r="J289" s="15"/>
      <c r="K289" s="15"/>
      <c r="L289" s="15"/>
      <c r="M289" s="15"/>
      <c r="N289" s="15"/>
      <c r="O289" s="15"/>
      <c r="P289" s="15"/>
      <c r="Q289" s="15"/>
      <c r="R289" s="15"/>
      <c r="S289" s="15"/>
      <c r="T289" s="15"/>
      <c r="U289" s="15"/>
    </row>
    <row r="290" spans="1:21">
      <c r="A290" s="15"/>
      <c r="B290" s="15"/>
      <c r="C290" s="15"/>
      <c r="D290" s="15"/>
      <c r="E290" s="15"/>
      <c r="F290" s="15"/>
      <c r="G290" s="15"/>
      <c r="H290" s="15"/>
      <c r="I290" s="15"/>
      <c r="J290" s="15"/>
      <c r="K290" s="15"/>
      <c r="L290" s="15"/>
      <c r="M290" s="15"/>
      <c r="N290" s="15"/>
      <c r="O290" s="15"/>
      <c r="P290" s="15"/>
      <c r="Q290" s="15"/>
      <c r="R290" s="15"/>
      <c r="S290" s="15"/>
      <c r="T290" s="15"/>
      <c r="U290" s="15"/>
    </row>
    <row r="291" spans="1:21">
      <c r="A291" s="15"/>
      <c r="B291" s="15"/>
      <c r="C291" s="15"/>
      <c r="D291" s="15"/>
      <c r="E291" s="15"/>
      <c r="F291" s="15"/>
      <c r="G291" s="15"/>
      <c r="H291" s="15"/>
      <c r="I291" s="15"/>
      <c r="J291" s="15"/>
      <c r="K291" s="15"/>
      <c r="L291" s="15"/>
      <c r="M291" s="15"/>
      <c r="N291" s="15"/>
      <c r="O291" s="15"/>
      <c r="P291" s="15"/>
      <c r="Q291" s="15"/>
      <c r="R291" s="15"/>
      <c r="S291" s="15"/>
      <c r="T291" s="15"/>
      <c r="U291" s="15"/>
    </row>
    <row r="292" spans="1:21">
      <c r="A292" s="15"/>
      <c r="B292" s="15"/>
      <c r="C292" s="15"/>
      <c r="D292" s="15"/>
      <c r="E292" s="15"/>
      <c r="F292" s="15"/>
      <c r="G292" s="15"/>
      <c r="H292" s="15"/>
      <c r="I292" s="15"/>
      <c r="J292" s="15"/>
      <c r="K292" s="15"/>
      <c r="L292" s="15"/>
      <c r="M292" s="15"/>
      <c r="N292" s="15"/>
      <c r="O292" s="15"/>
      <c r="P292" s="15"/>
      <c r="Q292" s="15"/>
      <c r="R292" s="15"/>
      <c r="S292" s="15"/>
      <c r="T292" s="15"/>
      <c r="U292" s="15"/>
    </row>
    <row r="293" spans="1:21">
      <c r="A293" s="15"/>
      <c r="B293" s="15"/>
      <c r="C293" s="15"/>
      <c r="D293" s="15"/>
      <c r="E293" s="15"/>
      <c r="F293" s="15"/>
      <c r="G293" s="15"/>
      <c r="H293" s="15"/>
      <c r="I293" s="15"/>
      <c r="J293" s="15"/>
      <c r="K293" s="15"/>
      <c r="L293" s="15"/>
      <c r="M293" s="15"/>
      <c r="N293" s="15"/>
      <c r="O293" s="15"/>
      <c r="P293" s="15"/>
      <c r="Q293" s="15"/>
      <c r="R293" s="15"/>
      <c r="S293" s="15"/>
      <c r="T293" s="15"/>
      <c r="U293" s="15"/>
    </row>
    <row r="294" spans="1:21">
      <c r="A294" s="15"/>
      <c r="B294" s="15"/>
      <c r="C294" s="15"/>
      <c r="D294" s="15"/>
      <c r="E294" s="15"/>
      <c r="F294" s="15"/>
      <c r="G294" s="15"/>
      <c r="H294" s="15"/>
      <c r="I294" s="15"/>
      <c r="J294" s="15"/>
      <c r="K294" s="15"/>
      <c r="L294" s="15"/>
      <c r="M294" s="15"/>
      <c r="N294" s="15"/>
      <c r="O294" s="15"/>
      <c r="P294" s="15"/>
      <c r="Q294" s="15"/>
      <c r="R294" s="15"/>
      <c r="S294" s="15"/>
      <c r="T294" s="15"/>
      <c r="U294" s="15"/>
    </row>
    <row r="295" spans="1:21">
      <c r="A295" s="15"/>
      <c r="B295" s="15"/>
      <c r="C295" s="15"/>
      <c r="D295" s="15"/>
      <c r="E295" s="15"/>
      <c r="F295" s="15"/>
      <c r="G295" s="15"/>
      <c r="H295" s="15"/>
      <c r="I295" s="15"/>
      <c r="J295" s="15"/>
      <c r="K295" s="15"/>
      <c r="L295" s="15"/>
      <c r="M295" s="15"/>
      <c r="N295" s="15"/>
      <c r="O295" s="15"/>
      <c r="P295" s="15"/>
      <c r="Q295" s="15"/>
      <c r="R295" s="15"/>
      <c r="S295" s="15"/>
      <c r="T295" s="15"/>
      <c r="U295" s="15"/>
    </row>
    <row r="296" spans="1:21">
      <c r="A296" s="15"/>
      <c r="B296" s="15"/>
      <c r="C296" s="15"/>
      <c r="D296" s="15"/>
      <c r="E296" s="15"/>
      <c r="F296" s="15"/>
      <c r="G296" s="15"/>
      <c r="H296" s="15"/>
      <c r="I296" s="15"/>
      <c r="J296" s="15"/>
      <c r="K296" s="15"/>
      <c r="L296" s="15"/>
      <c r="M296" s="15"/>
      <c r="N296" s="15"/>
      <c r="O296" s="15"/>
      <c r="P296" s="15"/>
      <c r="Q296" s="15"/>
      <c r="R296" s="15"/>
      <c r="S296" s="15"/>
      <c r="T296" s="15"/>
      <c r="U296" s="15"/>
    </row>
    <row r="297" spans="1:21">
      <c r="A297" s="15"/>
      <c r="B297" s="15"/>
      <c r="C297" s="15"/>
      <c r="D297" s="15"/>
      <c r="E297" s="15"/>
      <c r="F297" s="15"/>
      <c r="G297" s="15"/>
      <c r="H297" s="15"/>
      <c r="I297" s="15"/>
      <c r="J297" s="15"/>
      <c r="K297" s="15"/>
      <c r="L297" s="15"/>
      <c r="M297" s="15"/>
      <c r="N297" s="15"/>
      <c r="O297" s="15"/>
      <c r="P297" s="15"/>
      <c r="Q297" s="15"/>
      <c r="R297" s="15"/>
      <c r="S297" s="15"/>
      <c r="T297" s="15"/>
      <c r="U297" s="15"/>
    </row>
    <row r="298" spans="1:21">
      <c r="A298" s="15"/>
      <c r="B298" s="15"/>
      <c r="C298" s="15"/>
      <c r="D298" s="15"/>
      <c r="E298" s="15"/>
      <c r="F298" s="15"/>
      <c r="G298" s="15"/>
      <c r="H298" s="15"/>
      <c r="I298" s="15"/>
      <c r="J298" s="15"/>
      <c r="K298" s="15"/>
      <c r="L298" s="15"/>
      <c r="M298" s="15"/>
      <c r="N298" s="15"/>
      <c r="O298" s="15"/>
      <c r="P298" s="15"/>
      <c r="Q298" s="15"/>
      <c r="R298" s="15"/>
      <c r="S298" s="15"/>
      <c r="T298" s="15"/>
      <c r="U298" s="15"/>
    </row>
    <row r="299" spans="1:21">
      <c r="A299" s="15"/>
      <c r="B299" s="15"/>
      <c r="C299" s="15"/>
      <c r="D299" s="15"/>
      <c r="E299" s="15"/>
      <c r="F299" s="15"/>
      <c r="G299" s="15"/>
      <c r="H299" s="15"/>
      <c r="I299" s="15"/>
      <c r="J299" s="15"/>
      <c r="K299" s="15"/>
      <c r="L299" s="15"/>
      <c r="M299" s="15"/>
      <c r="N299" s="15"/>
      <c r="O299" s="15"/>
      <c r="P299" s="15"/>
      <c r="Q299" s="15"/>
      <c r="R299" s="15"/>
      <c r="S299" s="15"/>
      <c r="T299" s="15"/>
      <c r="U299" s="15"/>
    </row>
    <row r="300" spans="1:21">
      <c r="A300" s="15"/>
      <c r="B300" s="15"/>
      <c r="C300" s="15"/>
      <c r="D300" s="15"/>
      <c r="E300" s="15"/>
      <c r="F300" s="15"/>
      <c r="G300" s="15"/>
      <c r="H300" s="15"/>
      <c r="I300" s="15"/>
      <c r="J300" s="15"/>
      <c r="K300" s="15"/>
      <c r="L300" s="15"/>
      <c r="M300" s="15"/>
      <c r="N300" s="15"/>
      <c r="O300" s="15"/>
      <c r="P300" s="15"/>
      <c r="Q300" s="15"/>
      <c r="R300" s="15"/>
      <c r="S300" s="15"/>
      <c r="T300" s="15"/>
      <c r="U300" s="15"/>
    </row>
    <row r="301" spans="1:21">
      <c r="A301" s="15"/>
      <c r="B301" s="15"/>
      <c r="C301" s="15"/>
      <c r="D301" s="15"/>
      <c r="E301" s="15"/>
      <c r="F301" s="15"/>
      <c r="G301" s="15"/>
      <c r="H301" s="15"/>
      <c r="I301" s="15"/>
      <c r="J301" s="15"/>
      <c r="K301" s="15"/>
      <c r="L301" s="15"/>
      <c r="M301" s="15"/>
      <c r="N301" s="15"/>
      <c r="O301" s="15"/>
      <c r="P301" s="15"/>
      <c r="Q301" s="15"/>
      <c r="R301" s="15"/>
      <c r="S301" s="15"/>
      <c r="T301" s="15"/>
      <c r="U301" s="15"/>
    </row>
    <row r="302" spans="1:21">
      <c r="A302" s="15"/>
      <c r="B302" s="15"/>
      <c r="C302" s="15"/>
      <c r="D302" s="15"/>
      <c r="E302" s="15"/>
      <c r="F302" s="15"/>
      <c r="G302" s="15"/>
      <c r="H302" s="15"/>
      <c r="I302" s="15"/>
      <c r="J302" s="15"/>
      <c r="K302" s="15"/>
      <c r="L302" s="15"/>
      <c r="M302" s="15"/>
      <c r="N302" s="15"/>
      <c r="O302" s="15"/>
      <c r="P302" s="15"/>
      <c r="Q302" s="15"/>
      <c r="R302" s="15"/>
      <c r="S302" s="15"/>
      <c r="T302" s="15"/>
      <c r="U302" s="15"/>
    </row>
    <row r="303" spans="1:21">
      <c r="A303" s="15"/>
      <c r="B303" s="15"/>
      <c r="C303" s="15"/>
      <c r="D303" s="15"/>
      <c r="E303" s="15"/>
      <c r="F303" s="15"/>
      <c r="G303" s="15"/>
      <c r="H303" s="15"/>
      <c r="I303" s="15"/>
      <c r="J303" s="15"/>
      <c r="K303" s="15"/>
      <c r="L303" s="15"/>
      <c r="M303" s="15"/>
      <c r="N303" s="15"/>
      <c r="O303" s="15"/>
      <c r="P303" s="15"/>
      <c r="Q303" s="15"/>
      <c r="R303" s="15"/>
      <c r="S303" s="15"/>
      <c r="T303" s="15"/>
      <c r="U303" s="15"/>
    </row>
    <row r="304" spans="1:21">
      <c r="A304" s="15"/>
      <c r="B304" s="15"/>
      <c r="C304" s="15"/>
      <c r="D304" s="15"/>
      <c r="E304" s="15"/>
      <c r="F304" s="15"/>
      <c r="G304" s="15"/>
      <c r="H304" s="15"/>
      <c r="I304" s="15"/>
      <c r="J304" s="15"/>
      <c r="K304" s="15"/>
      <c r="L304" s="15"/>
      <c r="M304" s="15"/>
      <c r="N304" s="15"/>
      <c r="O304" s="15"/>
      <c r="P304" s="15"/>
      <c r="Q304" s="15"/>
      <c r="R304" s="15"/>
      <c r="S304" s="15"/>
      <c r="T304" s="15"/>
      <c r="U304" s="15"/>
    </row>
    <row r="305" spans="1:21">
      <c r="A305" s="15"/>
      <c r="B305" s="15"/>
      <c r="C305" s="15"/>
      <c r="D305" s="15"/>
      <c r="E305" s="15"/>
      <c r="F305" s="15"/>
      <c r="G305" s="15"/>
      <c r="H305" s="15"/>
      <c r="I305" s="15"/>
      <c r="J305" s="15"/>
      <c r="K305" s="15"/>
      <c r="L305" s="15"/>
      <c r="M305" s="15"/>
      <c r="N305" s="15"/>
      <c r="O305" s="15"/>
      <c r="P305" s="15"/>
      <c r="Q305" s="15"/>
      <c r="R305" s="15"/>
      <c r="S305" s="15"/>
      <c r="T305" s="15"/>
      <c r="U305" s="15"/>
    </row>
    <row r="306" spans="1:21">
      <c r="A306" s="15"/>
      <c r="B306" s="15"/>
      <c r="C306" s="15"/>
      <c r="D306" s="15"/>
      <c r="E306" s="15"/>
      <c r="F306" s="15"/>
      <c r="G306" s="15"/>
      <c r="H306" s="15"/>
      <c r="I306" s="15"/>
      <c r="J306" s="15"/>
      <c r="K306" s="15"/>
      <c r="L306" s="15"/>
      <c r="M306" s="15"/>
      <c r="N306" s="15"/>
      <c r="O306" s="15"/>
      <c r="P306" s="15"/>
      <c r="Q306" s="15"/>
      <c r="R306" s="15"/>
      <c r="S306" s="15"/>
      <c r="T306" s="15"/>
      <c r="U306" s="15"/>
    </row>
    <row r="307" spans="1:21">
      <c r="A307" s="15"/>
      <c r="B307" s="15"/>
      <c r="C307" s="15"/>
      <c r="D307" s="15"/>
      <c r="E307" s="15"/>
      <c r="F307" s="15"/>
      <c r="G307" s="15"/>
      <c r="H307" s="15"/>
      <c r="I307" s="15"/>
      <c r="J307" s="15"/>
      <c r="K307" s="15"/>
      <c r="L307" s="15"/>
      <c r="M307" s="15"/>
      <c r="N307" s="15"/>
      <c r="O307" s="15"/>
      <c r="P307" s="15"/>
      <c r="Q307" s="15"/>
      <c r="R307" s="15"/>
      <c r="S307" s="15"/>
      <c r="T307" s="15"/>
      <c r="U307" s="15"/>
    </row>
    <row r="308" spans="1:21">
      <c r="A308" s="15"/>
      <c r="B308" s="15"/>
      <c r="C308" s="15"/>
      <c r="D308" s="15"/>
      <c r="E308" s="15"/>
      <c r="F308" s="15"/>
      <c r="G308" s="15"/>
      <c r="H308" s="15"/>
      <c r="I308" s="15"/>
      <c r="J308" s="15"/>
      <c r="K308" s="15"/>
      <c r="L308" s="15"/>
      <c r="M308" s="15"/>
      <c r="N308" s="15"/>
      <c r="O308" s="15"/>
      <c r="P308" s="15"/>
      <c r="Q308" s="15"/>
      <c r="R308" s="15"/>
      <c r="S308" s="15"/>
      <c r="T308" s="15"/>
      <c r="U308" s="15"/>
    </row>
    <row r="309" spans="1:21">
      <c r="A309" s="15"/>
      <c r="B309" s="15"/>
      <c r="C309" s="15"/>
      <c r="D309" s="15"/>
      <c r="E309" s="15"/>
      <c r="F309" s="15"/>
      <c r="G309" s="15"/>
      <c r="H309" s="15"/>
      <c r="I309" s="15"/>
      <c r="J309" s="15"/>
      <c r="K309" s="15"/>
      <c r="L309" s="15"/>
      <c r="M309" s="15"/>
      <c r="N309" s="15"/>
      <c r="O309" s="15"/>
      <c r="P309" s="15"/>
      <c r="Q309" s="15"/>
      <c r="R309" s="15"/>
      <c r="S309" s="15"/>
      <c r="T309" s="15"/>
      <c r="U309" s="15"/>
    </row>
    <row r="310" spans="1:21">
      <c r="A310" s="15"/>
      <c r="B310" s="15"/>
      <c r="C310" s="15"/>
      <c r="D310" s="15"/>
      <c r="E310" s="15"/>
      <c r="F310" s="15"/>
      <c r="G310" s="15"/>
      <c r="H310" s="15"/>
      <c r="I310" s="15"/>
      <c r="J310" s="15"/>
      <c r="K310" s="15"/>
      <c r="L310" s="15"/>
      <c r="M310" s="15"/>
      <c r="N310" s="15"/>
      <c r="O310" s="15"/>
      <c r="P310" s="15"/>
      <c r="Q310" s="15"/>
      <c r="R310" s="15"/>
      <c r="S310" s="15"/>
      <c r="T310" s="15"/>
      <c r="U310" s="15"/>
    </row>
    <row r="311" spans="1:21">
      <c r="A311" s="15"/>
      <c r="B311" s="15"/>
      <c r="C311" s="15"/>
      <c r="D311" s="15"/>
      <c r="E311" s="15"/>
      <c r="F311" s="15"/>
      <c r="G311" s="15"/>
      <c r="H311" s="15"/>
      <c r="I311" s="15"/>
      <c r="J311" s="15"/>
      <c r="K311" s="15"/>
      <c r="L311" s="15"/>
      <c r="M311" s="15"/>
      <c r="N311" s="15"/>
      <c r="O311" s="15"/>
      <c r="P311" s="15"/>
      <c r="Q311" s="15"/>
      <c r="R311" s="15"/>
      <c r="S311" s="15"/>
      <c r="T311" s="15"/>
      <c r="U311" s="15"/>
    </row>
    <row r="312" spans="1:21">
      <c r="A312" s="15"/>
      <c r="B312" s="15"/>
      <c r="C312" s="15"/>
      <c r="D312" s="15"/>
      <c r="E312" s="15"/>
      <c r="F312" s="15"/>
      <c r="G312" s="15"/>
      <c r="H312" s="15"/>
      <c r="I312" s="15"/>
      <c r="J312" s="15"/>
      <c r="K312" s="15"/>
      <c r="L312" s="15"/>
      <c r="M312" s="15"/>
      <c r="N312" s="15"/>
      <c r="O312" s="15"/>
      <c r="P312" s="15"/>
      <c r="Q312" s="15"/>
      <c r="R312" s="15"/>
      <c r="S312" s="15"/>
      <c r="T312" s="15"/>
      <c r="U312" s="15"/>
    </row>
    <row r="313" spans="1:21">
      <c r="A313" s="15"/>
      <c r="B313" s="15"/>
      <c r="C313" s="15"/>
      <c r="D313" s="15"/>
      <c r="E313" s="15"/>
      <c r="F313" s="15"/>
      <c r="G313" s="15"/>
      <c r="H313" s="15"/>
      <c r="I313" s="15"/>
      <c r="J313" s="15"/>
      <c r="K313" s="15"/>
      <c r="L313" s="15"/>
      <c r="M313" s="15"/>
      <c r="N313" s="15"/>
      <c r="O313" s="15"/>
      <c r="P313" s="15"/>
      <c r="Q313" s="15"/>
      <c r="R313" s="15"/>
      <c r="S313" s="15"/>
      <c r="T313" s="15"/>
      <c r="U313" s="15"/>
    </row>
    <row r="314" spans="1:21">
      <c r="A314" s="15"/>
      <c r="B314" s="15"/>
      <c r="C314" s="15"/>
      <c r="D314" s="15"/>
      <c r="E314" s="15"/>
      <c r="F314" s="15"/>
      <c r="G314" s="15"/>
      <c r="H314" s="15"/>
      <c r="I314" s="15"/>
      <c r="J314" s="15"/>
      <c r="K314" s="15"/>
      <c r="L314" s="15"/>
      <c r="M314" s="15"/>
      <c r="N314" s="15"/>
      <c r="O314" s="15"/>
      <c r="P314" s="15"/>
      <c r="Q314" s="15"/>
      <c r="R314" s="15"/>
      <c r="S314" s="15"/>
      <c r="T314" s="15"/>
      <c r="U314" s="15"/>
    </row>
    <row r="315" spans="1:21">
      <c r="A315" s="15"/>
      <c r="B315" s="15"/>
      <c r="C315" s="15"/>
      <c r="D315" s="15"/>
      <c r="E315" s="15"/>
      <c r="F315" s="15"/>
      <c r="G315" s="15"/>
      <c r="H315" s="15"/>
      <c r="I315" s="15"/>
      <c r="J315" s="15"/>
      <c r="K315" s="15"/>
      <c r="L315" s="15"/>
      <c r="M315" s="15"/>
      <c r="N315" s="15"/>
      <c r="O315" s="15"/>
      <c r="P315" s="15"/>
      <c r="Q315" s="15"/>
      <c r="R315" s="15"/>
      <c r="S315" s="15"/>
      <c r="T315" s="15"/>
      <c r="U315" s="15"/>
    </row>
    <row r="316" spans="1:21">
      <c r="A316" s="15"/>
      <c r="B316" s="15"/>
      <c r="C316" s="15"/>
      <c r="D316" s="15"/>
      <c r="E316" s="15"/>
      <c r="F316" s="15"/>
      <c r="G316" s="15"/>
      <c r="H316" s="15"/>
      <c r="I316" s="15"/>
      <c r="J316" s="15"/>
      <c r="K316" s="15"/>
      <c r="L316" s="15"/>
      <c r="M316" s="15"/>
      <c r="N316" s="15"/>
      <c r="O316" s="15"/>
      <c r="P316" s="15"/>
      <c r="Q316" s="15"/>
      <c r="R316" s="15"/>
      <c r="S316" s="15"/>
      <c r="T316" s="15"/>
      <c r="U316" s="15"/>
    </row>
    <row r="317" spans="1:21">
      <c r="A317" s="15"/>
      <c r="B317" s="15"/>
      <c r="C317" s="15"/>
      <c r="D317" s="15"/>
      <c r="E317" s="15"/>
      <c r="F317" s="15"/>
      <c r="G317" s="15"/>
      <c r="H317" s="15"/>
      <c r="I317" s="15"/>
      <c r="J317" s="15"/>
      <c r="K317" s="15"/>
      <c r="L317" s="15"/>
      <c r="M317" s="15"/>
      <c r="N317" s="15"/>
      <c r="O317" s="15"/>
      <c r="P317" s="15"/>
      <c r="Q317" s="15"/>
      <c r="R317" s="15"/>
      <c r="S317" s="15"/>
      <c r="T317" s="15"/>
      <c r="U317" s="15"/>
    </row>
    <row r="318" spans="1:21">
      <c r="A318" s="15"/>
      <c r="B318" s="15"/>
      <c r="C318" s="15"/>
      <c r="D318" s="15"/>
      <c r="E318" s="15"/>
      <c r="F318" s="15"/>
      <c r="G318" s="15"/>
      <c r="H318" s="15"/>
      <c r="I318" s="15"/>
      <c r="J318" s="15"/>
      <c r="K318" s="15"/>
      <c r="L318" s="15"/>
      <c r="M318" s="15"/>
      <c r="N318" s="15"/>
      <c r="O318" s="15"/>
      <c r="P318" s="15"/>
      <c r="Q318" s="15"/>
      <c r="R318" s="15"/>
      <c r="S318" s="15"/>
      <c r="T318" s="15"/>
      <c r="U318" s="15"/>
    </row>
    <row r="319" spans="1:21">
      <c r="A319" s="15"/>
      <c r="B319" s="15"/>
      <c r="C319" s="15"/>
      <c r="D319" s="15"/>
      <c r="E319" s="15"/>
      <c r="F319" s="15"/>
      <c r="G319" s="15"/>
      <c r="H319" s="15"/>
      <c r="I319" s="15"/>
      <c r="J319" s="15"/>
      <c r="K319" s="15"/>
      <c r="L319" s="15"/>
      <c r="M319" s="15"/>
      <c r="N319" s="15"/>
      <c r="O319" s="15"/>
      <c r="P319" s="15"/>
      <c r="Q319" s="15"/>
      <c r="R319" s="15"/>
      <c r="S319" s="15"/>
      <c r="T319" s="15"/>
      <c r="U319" s="15"/>
    </row>
    <row r="320" spans="1:21">
      <c r="A320" s="15"/>
      <c r="B320" s="15"/>
      <c r="C320" s="15"/>
      <c r="D320" s="15"/>
      <c r="E320" s="15"/>
      <c r="F320" s="15"/>
      <c r="G320" s="15"/>
      <c r="H320" s="15"/>
      <c r="I320" s="15"/>
      <c r="J320" s="15"/>
      <c r="K320" s="15"/>
      <c r="L320" s="15"/>
      <c r="M320" s="15"/>
      <c r="N320" s="15"/>
      <c r="O320" s="15"/>
      <c r="P320" s="15"/>
      <c r="Q320" s="15"/>
      <c r="R320" s="15"/>
      <c r="S320" s="15"/>
      <c r="T320" s="15"/>
      <c r="U320" s="15"/>
    </row>
    <row r="321" spans="1:21">
      <c r="A321" s="15"/>
      <c r="B321" s="15"/>
      <c r="C321" s="15"/>
      <c r="D321" s="15"/>
      <c r="E321" s="15"/>
      <c r="F321" s="15"/>
      <c r="G321" s="15"/>
      <c r="H321" s="15"/>
      <c r="I321" s="15"/>
      <c r="J321" s="15"/>
      <c r="K321" s="15"/>
      <c r="L321" s="15"/>
      <c r="M321" s="15"/>
      <c r="N321" s="15"/>
      <c r="O321" s="15"/>
      <c r="P321" s="15"/>
      <c r="Q321" s="15"/>
      <c r="R321" s="15"/>
      <c r="S321" s="15"/>
      <c r="T321" s="15"/>
      <c r="U321" s="15"/>
    </row>
    <row r="322" spans="1:21">
      <c r="A322" s="15"/>
      <c r="B322" s="15"/>
      <c r="C322" s="15"/>
      <c r="D322" s="15"/>
      <c r="E322" s="15"/>
      <c r="F322" s="15"/>
      <c r="G322" s="15"/>
      <c r="H322" s="15"/>
      <c r="I322" s="15"/>
      <c r="J322" s="15"/>
      <c r="K322" s="15"/>
      <c r="L322" s="15"/>
      <c r="M322" s="15"/>
      <c r="N322" s="15"/>
      <c r="O322" s="15"/>
      <c r="P322" s="15"/>
      <c r="Q322" s="15"/>
      <c r="R322" s="15"/>
      <c r="S322" s="15"/>
      <c r="T322" s="15"/>
      <c r="U322" s="15"/>
    </row>
    <row r="323" spans="1:21">
      <c r="A323" s="15"/>
      <c r="B323" s="15"/>
      <c r="C323" s="15"/>
      <c r="D323" s="15"/>
      <c r="E323" s="15"/>
      <c r="F323" s="15"/>
      <c r="G323" s="15"/>
      <c r="H323" s="15"/>
      <c r="I323" s="15"/>
      <c r="J323" s="15"/>
      <c r="K323" s="15"/>
      <c r="L323" s="15"/>
      <c r="M323" s="15"/>
      <c r="N323" s="15"/>
      <c r="O323" s="15"/>
      <c r="P323" s="15"/>
      <c r="Q323" s="15"/>
      <c r="R323" s="15"/>
      <c r="S323" s="15"/>
      <c r="T323" s="15"/>
      <c r="U323" s="15"/>
    </row>
    <row r="324" spans="1:21">
      <c r="A324" s="15"/>
      <c r="B324" s="15"/>
      <c r="C324" s="15"/>
      <c r="D324" s="15"/>
      <c r="E324" s="15"/>
      <c r="F324" s="15"/>
      <c r="G324" s="15"/>
      <c r="H324" s="15"/>
      <c r="I324" s="15"/>
      <c r="J324" s="15"/>
      <c r="K324" s="15"/>
      <c r="L324" s="15"/>
      <c r="M324" s="15"/>
      <c r="N324" s="15"/>
      <c r="O324" s="15"/>
      <c r="P324" s="15"/>
      <c r="Q324" s="15"/>
      <c r="R324" s="15"/>
      <c r="S324" s="15"/>
      <c r="T324" s="15"/>
      <c r="U324" s="15"/>
    </row>
    <row r="325" spans="1:21">
      <c r="A325" s="15"/>
      <c r="B325" s="15"/>
      <c r="C325" s="15"/>
      <c r="D325" s="15"/>
      <c r="E325" s="15"/>
      <c r="F325" s="15"/>
      <c r="G325" s="15"/>
      <c r="H325" s="15"/>
      <c r="I325" s="15"/>
      <c r="J325" s="15"/>
      <c r="K325" s="15"/>
      <c r="L325" s="15"/>
      <c r="M325" s="15"/>
      <c r="N325" s="15"/>
      <c r="O325" s="15"/>
      <c r="P325" s="15"/>
      <c r="Q325" s="15"/>
      <c r="R325" s="15"/>
      <c r="S325" s="15"/>
      <c r="T325" s="15"/>
      <c r="U325" s="15"/>
    </row>
    <row r="326" spans="1:21">
      <c r="A326" s="15"/>
      <c r="B326" s="15"/>
      <c r="C326" s="15"/>
      <c r="D326" s="15"/>
      <c r="E326" s="15"/>
      <c r="F326" s="15"/>
      <c r="G326" s="15"/>
      <c r="H326" s="15"/>
      <c r="I326" s="15"/>
      <c r="J326" s="15"/>
      <c r="K326" s="15"/>
      <c r="L326" s="15"/>
      <c r="M326" s="15"/>
      <c r="N326" s="15"/>
      <c r="O326" s="15"/>
      <c r="P326" s="15"/>
      <c r="Q326" s="15"/>
      <c r="R326" s="15"/>
      <c r="S326" s="15"/>
      <c r="T326" s="15"/>
      <c r="U326" s="15"/>
    </row>
    <row r="327" spans="1:21">
      <c r="A327" s="15"/>
      <c r="B327" s="15"/>
      <c r="C327" s="15"/>
      <c r="D327" s="15"/>
      <c r="E327" s="15"/>
      <c r="F327" s="15"/>
      <c r="G327" s="15"/>
      <c r="H327" s="15"/>
      <c r="I327" s="15"/>
      <c r="J327" s="15"/>
      <c r="K327" s="15"/>
      <c r="L327" s="15"/>
      <c r="M327" s="15"/>
      <c r="N327" s="15"/>
      <c r="O327" s="15"/>
      <c r="P327" s="15"/>
      <c r="Q327" s="15"/>
      <c r="R327" s="15"/>
      <c r="S327" s="15"/>
      <c r="T327" s="15"/>
      <c r="U327" s="15"/>
    </row>
    <row r="328" spans="1:21">
      <c r="A328" s="15"/>
      <c r="B328" s="15"/>
      <c r="C328" s="15"/>
      <c r="D328" s="15"/>
      <c r="E328" s="15"/>
      <c r="F328" s="15"/>
      <c r="G328" s="15"/>
      <c r="H328" s="15"/>
      <c r="I328" s="15"/>
      <c r="J328" s="15"/>
      <c r="K328" s="15"/>
      <c r="L328" s="15"/>
      <c r="M328" s="15"/>
      <c r="N328" s="15"/>
      <c r="O328" s="15"/>
      <c r="P328" s="15"/>
      <c r="Q328" s="15"/>
      <c r="R328" s="15"/>
      <c r="S328" s="15"/>
      <c r="T328" s="15"/>
      <c r="U328" s="15"/>
    </row>
    <row r="329" spans="1:21">
      <c r="A329" s="15"/>
      <c r="B329" s="15"/>
      <c r="C329" s="15"/>
      <c r="D329" s="15"/>
      <c r="E329" s="15"/>
      <c r="F329" s="15"/>
      <c r="G329" s="15"/>
      <c r="H329" s="15"/>
      <c r="I329" s="15"/>
      <c r="J329" s="15"/>
      <c r="K329" s="15"/>
      <c r="L329" s="15"/>
      <c r="M329" s="15"/>
      <c r="N329" s="15"/>
      <c r="O329" s="15"/>
      <c r="P329" s="15"/>
      <c r="Q329" s="15"/>
      <c r="R329" s="15"/>
      <c r="S329" s="15"/>
      <c r="T329" s="15"/>
      <c r="U329" s="15"/>
    </row>
    <row r="330" spans="1:21">
      <c r="A330" s="15"/>
      <c r="B330" s="15"/>
      <c r="C330" s="15"/>
      <c r="D330" s="15"/>
      <c r="E330" s="15"/>
      <c r="F330" s="15"/>
      <c r="G330" s="15"/>
      <c r="H330" s="15"/>
      <c r="I330" s="15"/>
      <c r="J330" s="15"/>
      <c r="K330" s="15"/>
      <c r="L330" s="15"/>
      <c r="M330" s="15"/>
      <c r="N330" s="15"/>
      <c r="O330" s="15"/>
      <c r="P330" s="15"/>
      <c r="Q330" s="15"/>
      <c r="R330" s="15"/>
      <c r="S330" s="15"/>
      <c r="T330" s="15"/>
      <c r="U330" s="15"/>
    </row>
    <row r="331" spans="1:21">
      <c r="A331" s="15"/>
      <c r="B331" s="15"/>
      <c r="C331" s="15"/>
      <c r="D331" s="15"/>
      <c r="E331" s="15"/>
      <c r="F331" s="15"/>
      <c r="G331" s="15"/>
      <c r="H331" s="15"/>
      <c r="I331" s="15"/>
      <c r="J331" s="15"/>
      <c r="K331" s="15"/>
      <c r="L331" s="15"/>
      <c r="M331" s="15"/>
      <c r="N331" s="15"/>
      <c r="O331" s="15"/>
      <c r="P331" s="15"/>
      <c r="Q331" s="15"/>
      <c r="R331" s="15"/>
      <c r="S331" s="15"/>
      <c r="T331" s="15"/>
      <c r="U331" s="15"/>
    </row>
    <row r="332" spans="1:21">
      <c r="A332" s="15"/>
      <c r="B332" s="15"/>
      <c r="C332" s="15"/>
      <c r="D332" s="15"/>
      <c r="E332" s="15"/>
      <c r="F332" s="15"/>
      <c r="G332" s="15"/>
      <c r="H332" s="15"/>
      <c r="I332" s="15"/>
      <c r="J332" s="15"/>
      <c r="K332" s="15"/>
      <c r="L332" s="15"/>
      <c r="M332" s="15"/>
      <c r="N332" s="15"/>
      <c r="O332" s="15"/>
      <c r="P332" s="15"/>
      <c r="Q332" s="15"/>
      <c r="R332" s="15"/>
      <c r="S332" s="15"/>
      <c r="T332" s="15"/>
      <c r="U332" s="15"/>
    </row>
    <row r="333" spans="1:21">
      <c r="A333" s="15"/>
      <c r="B333" s="15"/>
      <c r="C333" s="15"/>
      <c r="D333" s="15"/>
      <c r="E333" s="15"/>
      <c r="F333" s="15"/>
      <c r="G333" s="15"/>
      <c r="H333" s="15"/>
      <c r="I333" s="15"/>
      <c r="J333" s="15"/>
      <c r="K333" s="15"/>
      <c r="L333" s="15"/>
      <c r="M333" s="15"/>
      <c r="N333" s="15"/>
      <c r="O333" s="15"/>
      <c r="P333" s="15"/>
      <c r="Q333" s="15"/>
      <c r="R333" s="15"/>
      <c r="S333" s="15"/>
      <c r="T333" s="15"/>
      <c r="U333" s="15"/>
    </row>
    <row r="334" spans="1:21">
      <c r="A334" s="15"/>
      <c r="B334" s="15"/>
      <c r="C334" s="15"/>
      <c r="D334" s="15"/>
      <c r="E334" s="15"/>
      <c r="F334" s="15"/>
      <c r="G334" s="15"/>
      <c r="H334" s="15"/>
      <c r="I334" s="15"/>
      <c r="J334" s="15"/>
      <c r="K334" s="15"/>
      <c r="L334" s="15"/>
      <c r="M334" s="15"/>
      <c r="N334" s="15"/>
      <c r="O334" s="15"/>
      <c r="P334" s="15"/>
      <c r="Q334" s="15"/>
      <c r="R334" s="15"/>
      <c r="S334" s="15"/>
      <c r="T334" s="15"/>
      <c r="U334" s="15"/>
    </row>
    <row r="335" spans="1:21">
      <c r="A335" s="15"/>
      <c r="B335" s="15"/>
      <c r="C335" s="15"/>
      <c r="D335" s="15"/>
      <c r="E335" s="15"/>
      <c r="F335" s="15"/>
      <c r="G335" s="15"/>
      <c r="H335" s="15"/>
      <c r="I335" s="15"/>
      <c r="J335" s="15"/>
      <c r="K335" s="15"/>
      <c r="L335" s="15"/>
      <c r="M335" s="15"/>
      <c r="N335" s="15"/>
      <c r="O335" s="15"/>
      <c r="P335" s="15"/>
      <c r="Q335" s="15"/>
      <c r="R335" s="15"/>
      <c r="S335" s="15"/>
      <c r="T335" s="15"/>
      <c r="U335" s="15"/>
    </row>
    <row r="336" spans="1:21">
      <c r="A336" s="15"/>
      <c r="B336" s="15"/>
      <c r="C336" s="15"/>
      <c r="D336" s="15"/>
      <c r="E336" s="15"/>
      <c r="F336" s="15"/>
      <c r="G336" s="15"/>
      <c r="H336" s="15"/>
      <c r="I336" s="15"/>
      <c r="J336" s="15"/>
      <c r="K336" s="15"/>
      <c r="L336" s="15"/>
      <c r="M336" s="15"/>
      <c r="N336" s="15"/>
      <c r="O336" s="15"/>
      <c r="P336" s="15"/>
      <c r="Q336" s="15"/>
      <c r="R336" s="15"/>
      <c r="S336" s="15"/>
      <c r="T336" s="15"/>
      <c r="U336" s="15"/>
    </row>
    <row r="337" spans="1:21">
      <c r="A337" s="15"/>
      <c r="B337" s="15"/>
      <c r="C337" s="15"/>
      <c r="D337" s="15"/>
      <c r="E337" s="15"/>
      <c r="F337" s="15"/>
      <c r="G337" s="15"/>
      <c r="H337" s="15"/>
      <c r="I337" s="15"/>
      <c r="J337" s="15"/>
      <c r="K337" s="15"/>
      <c r="L337" s="15"/>
      <c r="M337" s="15"/>
      <c r="N337" s="15"/>
      <c r="O337" s="15"/>
      <c r="P337" s="15"/>
      <c r="Q337" s="15"/>
      <c r="R337" s="15"/>
      <c r="S337" s="15"/>
      <c r="T337" s="15"/>
      <c r="U337" s="15"/>
    </row>
    <row r="338" spans="1:21">
      <c r="A338" s="15"/>
      <c r="B338" s="15"/>
      <c r="C338" s="15"/>
      <c r="D338" s="15"/>
      <c r="E338" s="15"/>
      <c r="F338" s="15"/>
      <c r="G338" s="15"/>
      <c r="H338" s="15"/>
      <c r="I338" s="15"/>
      <c r="J338" s="15"/>
      <c r="K338" s="15"/>
      <c r="L338" s="15"/>
      <c r="M338" s="15"/>
      <c r="N338" s="15"/>
      <c r="O338" s="15"/>
      <c r="P338" s="15"/>
      <c r="Q338" s="15"/>
      <c r="R338" s="15"/>
      <c r="S338" s="15"/>
      <c r="T338" s="15"/>
      <c r="U338" s="15"/>
    </row>
    <row r="339" spans="1:21">
      <c r="A339" s="15"/>
      <c r="B339" s="15"/>
      <c r="C339" s="15"/>
      <c r="D339" s="15"/>
      <c r="E339" s="15"/>
      <c r="F339" s="15"/>
      <c r="G339" s="15"/>
      <c r="H339" s="15"/>
      <c r="I339" s="15"/>
      <c r="J339" s="15"/>
      <c r="K339" s="15"/>
      <c r="L339" s="15"/>
      <c r="M339" s="15"/>
      <c r="N339" s="15"/>
      <c r="O339" s="15"/>
      <c r="P339" s="15"/>
      <c r="Q339" s="15"/>
      <c r="R339" s="15"/>
      <c r="S339" s="15"/>
      <c r="T339" s="15"/>
      <c r="U339" s="15"/>
    </row>
    <row r="340" spans="1:21">
      <c r="A340" s="15"/>
      <c r="B340" s="15"/>
      <c r="C340" s="15"/>
      <c r="D340" s="15"/>
      <c r="E340" s="15"/>
      <c r="F340" s="15"/>
      <c r="G340" s="15"/>
      <c r="H340" s="15"/>
      <c r="I340" s="15"/>
      <c r="J340" s="15"/>
      <c r="K340" s="15"/>
      <c r="L340" s="15"/>
      <c r="M340" s="15"/>
      <c r="N340" s="15"/>
      <c r="O340" s="15"/>
      <c r="P340" s="15"/>
      <c r="Q340" s="15"/>
      <c r="R340" s="15"/>
      <c r="S340" s="15"/>
      <c r="T340" s="15"/>
      <c r="U340" s="15"/>
    </row>
    <row r="341" spans="1:21">
      <c r="A341" s="15"/>
      <c r="B341" s="15"/>
      <c r="C341" s="15"/>
      <c r="D341" s="15"/>
      <c r="E341" s="15"/>
      <c r="F341" s="15"/>
      <c r="G341" s="15"/>
      <c r="H341" s="15"/>
      <c r="I341" s="15"/>
      <c r="J341" s="15"/>
      <c r="K341" s="15"/>
      <c r="L341" s="15"/>
      <c r="M341" s="15"/>
      <c r="N341" s="15"/>
      <c r="O341" s="15"/>
      <c r="P341" s="15"/>
      <c r="Q341" s="15"/>
      <c r="R341" s="15"/>
      <c r="S341" s="15"/>
      <c r="T341" s="15"/>
      <c r="U341" s="15"/>
    </row>
    <row r="342" spans="1:21">
      <c r="A342" s="15"/>
      <c r="B342" s="15"/>
      <c r="C342" s="15"/>
      <c r="D342" s="15"/>
      <c r="E342" s="15"/>
      <c r="F342" s="15"/>
      <c r="G342" s="15"/>
      <c r="H342" s="15"/>
      <c r="I342" s="15"/>
      <c r="J342" s="15"/>
      <c r="K342" s="15"/>
      <c r="L342" s="15"/>
      <c r="M342" s="15"/>
      <c r="N342" s="15"/>
      <c r="O342" s="15"/>
      <c r="P342" s="15"/>
      <c r="Q342" s="15"/>
      <c r="R342" s="15"/>
      <c r="S342" s="15"/>
      <c r="T342" s="15"/>
      <c r="U342" s="15"/>
    </row>
    <row r="343" spans="1:21">
      <c r="A343" s="15"/>
      <c r="B343" s="15"/>
      <c r="C343" s="15"/>
      <c r="D343" s="15"/>
      <c r="E343" s="15"/>
      <c r="F343" s="15"/>
      <c r="G343" s="15"/>
      <c r="H343" s="15"/>
      <c r="I343" s="15"/>
      <c r="J343" s="15"/>
      <c r="K343" s="15"/>
      <c r="L343" s="15"/>
      <c r="M343" s="15"/>
      <c r="N343" s="15"/>
      <c r="O343" s="15"/>
      <c r="P343" s="15"/>
      <c r="Q343" s="15"/>
      <c r="R343" s="15"/>
      <c r="S343" s="15"/>
      <c r="T343" s="15"/>
      <c r="U343" s="15"/>
    </row>
    <row r="344" spans="1:21">
      <c r="A344" s="15"/>
      <c r="B344" s="15"/>
      <c r="C344" s="15"/>
      <c r="D344" s="15"/>
      <c r="E344" s="15"/>
      <c r="F344" s="15"/>
      <c r="G344" s="15"/>
      <c r="H344" s="15"/>
      <c r="I344" s="15"/>
      <c r="J344" s="15"/>
      <c r="K344" s="15"/>
      <c r="L344" s="15"/>
      <c r="M344" s="15"/>
      <c r="N344" s="15"/>
      <c r="O344" s="15"/>
      <c r="P344" s="15"/>
      <c r="Q344" s="15"/>
      <c r="R344" s="15"/>
      <c r="S344" s="15"/>
      <c r="T344" s="15"/>
      <c r="U344" s="15"/>
    </row>
    <row r="345" spans="1:21">
      <c r="A345" s="15"/>
      <c r="B345" s="15"/>
      <c r="C345" s="15"/>
      <c r="D345" s="15"/>
      <c r="E345" s="15"/>
      <c r="F345" s="15"/>
      <c r="G345" s="15"/>
      <c r="H345" s="15"/>
      <c r="I345" s="15"/>
      <c r="J345" s="15"/>
      <c r="K345" s="15"/>
      <c r="L345" s="15"/>
      <c r="M345" s="15"/>
      <c r="N345" s="15"/>
      <c r="O345" s="15"/>
      <c r="P345" s="15"/>
      <c r="Q345" s="15"/>
      <c r="R345" s="15"/>
      <c r="S345" s="15"/>
      <c r="T345" s="15"/>
      <c r="U345" s="15"/>
    </row>
    <row r="346" spans="1:21">
      <c r="A346" s="15"/>
      <c r="B346" s="15"/>
      <c r="C346" s="15"/>
      <c r="D346" s="15"/>
      <c r="E346" s="15"/>
      <c r="F346" s="15"/>
      <c r="G346" s="15"/>
      <c r="H346" s="15"/>
      <c r="I346" s="15"/>
      <c r="J346" s="15"/>
      <c r="K346" s="15"/>
      <c r="L346" s="15"/>
      <c r="M346" s="15"/>
      <c r="N346" s="15"/>
      <c r="O346" s="15"/>
      <c r="P346" s="15"/>
      <c r="Q346" s="15"/>
      <c r="R346" s="15"/>
      <c r="S346" s="15"/>
      <c r="T346" s="15"/>
      <c r="U346" s="15"/>
    </row>
    <row r="347" spans="1:21">
      <c r="A347" s="15"/>
      <c r="B347" s="15"/>
      <c r="C347" s="15"/>
      <c r="D347" s="15"/>
      <c r="E347" s="15"/>
      <c r="F347" s="15"/>
      <c r="G347" s="15"/>
      <c r="H347" s="15"/>
      <c r="I347" s="15"/>
      <c r="J347" s="15"/>
      <c r="K347" s="15"/>
      <c r="L347" s="15"/>
      <c r="M347" s="15"/>
      <c r="N347" s="15"/>
      <c r="O347" s="15"/>
      <c r="P347" s="15"/>
      <c r="Q347" s="15"/>
      <c r="R347" s="15"/>
      <c r="S347" s="15"/>
      <c r="T347" s="15"/>
      <c r="U347" s="15"/>
    </row>
    <row r="348" spans="1:21">
      <c r="A348" s="15"/>
      <c r="B348" s="15"/>
      <c r="C348" s="15"/>
      <c r="D348" s="15"/>
      <c r="E348" s="15"/>
      <c r="F348" s="15"/>
      <c r="G348" s="15"/>
      <c r="H348" s="15"/>
      <c r="I348" s="15"/>
      <c r="J348" s="15"/>
      <c r="K348" s="15"/>
      <c r="L348" s="15"/>
      <c r="M348" s="15"/>
      <c r="N348" s="15"/>
      <c r="O348" s="15"/>
      <c r="P348" s="15"/>
      <c r="Q348" s="15"/>
      <c r="R348" s="15"/>
      <c r="S348" s="15"/>
      <c r="T348" s="15"/>
      <c r="U348" s="15"/>
    </row>
    <row r="349" spans="1:21">
      <c r="A349" s="15"/>
      <c r="B349" s="15"/>
      <c r="C349" s="15"/>
      <c r="D349" s="15"/>
      <c r="E349" s="15"/>
      <c r="F349" s="15"/>
      <c r="G349" s="15"/>
      <c r="H349" s="15"/>
      <c r="I349" s="15"/>
      <c r="J349" s="15"/>
      <c r="K349" s="15"/>
      <c r="L349" s="15"/>
      <c r="M349" s="15"/>
      <c r="N349" s="15"/>
      <c r="O349" s="15"/>
      <c r="P349" s="15"/>
      <c r="Q349" s="15"/>
      <c r="R349" s="15"/>
      <c r="S349" s="15"/>
      <c r="T349" s="15"/>
      <c r="U349" s="15"/>
    </row>
    <row r="350" spans="1:21">
      <c r="A350" s="15"/>
      <c r="B350" s="15"/>
      <c r="C350" s="15"/>
      <c r="D350" s="15"/>
      <c r="E350" s="15"/>
      <c r="F350" s="15"/>
      <c r="G350" s="15"/>
      <c r="H350" s="15"/>
      <c r="I350" s="15"/>
      <c r="J350" s="15"/>
      <c r="K350" s="15"/>
      <c r="L350" s="15"/>
      <c r="M350" s="15"/>
      <c r="N350" s="15"/>
      <c r="O350" s="15"/>
      <c r="P350" s="15"/>
      <c r="Q350" s="15"/>
      <c r="R350" s="15"/>
      <c r="S350" s="15"/>
      <c r="T350" s="15"/>
      <c r="U350" s="15"/>
    </row>
    <row r="351" spans="1:21">
      <c r="A351" s="15"/>
      <c r="B351" s="15"/>
      <c r="C351" s="15"/>
      <c r="D351" s="15"/>
      <c r="E351" s="15"/>
      <c r="F351" s="15"/>
      <c r="G351" s="15"/>
      <c r="H351" s="15"/>
      <c r="I351" s="15"/>
      <c r="J351" s="15"/>
      <c r="K351" s="15"/>
      <c r="L351" s="15"/>
      <c r="M351" s="15"/>
      <c r="N351" s="15"/>
      <c r="O351" s="15"/>
      <c r="P351" s="15"/>
      <c r="Q351" s="15"/>
      <c r="R351" s="15"/>
      <c r="S351" s="15"/>
      <c r="T351" s="15"/>
      <c r="U351" s="15"/>
    </row>
    <row r="352" spans="1:21">
      <c r="A352" s="15"/>
      <c r="B352" s="15"/>
      <c r="C352" s="15"/>
      <c r="D352" s="15"/>
      <c r="E352" s="15"/>
      <c r="F352" s="15"/>
      <c r="G352" s="15"/>
      <c r="H352" s="15"/>
      <c r="I352" s="15"/>
      <c r="J352" s="15"/>
      <c r="K352" s="15"/>
      <c r="L352" s="15"/>
      <c r="M352" s="15"/>
      <c r="N352" s="15"/>
      <c r="O352" s="15"/>
      <c r="P352" s="15"/>
      <c r="Q352" s="15"/>
      <c r="R352" s="15"/>
      <c r="S352" s="15"/>
      <c r="T352" s="15"/>
      <c r="U352" s="15"/>
    </row>
    <row r="353" spans="1:21">
      <c r="A353" s="15"/>
      <c r="B353" s="15"/>
      <c r="C353" s="15"/>
      <c r="D353" s="15"/>
      <c r="E353" s="15"/>
      <c r="F353" s="15"/>
      <c r="G353" s="15"/>
      <c r="H353" s="15"/>
      <c r="I353" s="15"/>
      <c r="J353" s="15"/>
      <c r="K353" s="15"/>
      <c r="L353" s="15"/>
      <c r="M353" s="15"/>
      <c r="N353" s="15"/>
      <c r="O353" s="15"/>
      <c r="P353" s="15"/>
      <c r="Q353" s="15"/>
      <c r="R353" s="15"/>
      <c r="S353" s="15"/>
      <c r="T353" s="15"/>
      <c r="U353" s="15"/>
    </row>
    <row r="354" spans="1:21">
      <c r="A354" s="15"/>
      <c r="B354" s="15"/>
      <c r="C354" s="15"/>
      <c r="D354" s="15"/>
      <c r="E354" s="15"/>
      <c r="F354" s="15"/>
      <c r="G354" s="15"/>
      <c r="H354" s="15"/>
      <c r="I354" s="15"/>
      <c r="J354" s="15"/>
      <c r="K354" s="15"/>
      <c r="L354" s="15"/>
      <c r="M354" s="15"/>
      <c r="N354" s="15"/>
      <c r="O354" s="15"/>
      <c r="P354" s="15"/>
      <c r="Q354" s="15"/>
      <c r="R354" s="15"/>
      <c r="S354" s="15"/>
      <c r="T354" s="15"/>
      <c r="U354" s="15"/>
    </row>
    <row r="355" spans="1:21">
      <c r="A355" s="15"/>
      <c r="B355" s="15"/>
      <c r="C355" s="15"/>
      <c r="D355" s="15"/>
      <c r="E355" s="15"/>
      <c r="F355" s="15"/>
      <c r="G355" s="15"/>
      <c r="H355" s="15"/>
      <c r="I355" s="15"/>
      <c r="J355" s="15"/>
      <c r="K355" s="15"/>
      <c r="L355" s="15"/>
      <c r="M355" s="15"/>
      <c r="N355" s="15"/>
      <c r="O355" s="15"/>
      <c r="P355" s="15"/>
      <c r="Q355" s="15"/>
      <c r="R355" s="15"/>
      <c r="S355" s="15"/>
      <c r="T355" s="15"/>
      <c r="U355" s="15"/>
    </row>
    <row r="356" spans="1:21">
      <c r="A356" s="15"/>
      <c r="B356" s="15"/>
      <c r="C356" s="15"/>
      <c r="D356" s="15"/>
      <c r="E356" s="15"/>
      <c r="F356" s="15"/>
      <c r="G356" s="15"/>
      <c r="H356" s="15"/>
      <c r="I356" s="15"/>
      <c r="J356" s="15"/>
      <c r="K356" s="15"/>
      <c r="L356" s="15"/>
      <c r="M356" s="15"/>
      <c r="N356" s="15"/>
      <c r="O356" s="15"/>
      <c r="P356" s="15"/>
      <c r="Q356" s="15"/>
      <c r="R356" s="15"/>
      <c r="S356" s="15"/>
      <c r="T356" s="15"/>
      <c r="U356" s="15"/>
    </row>
    <row r="357" spans="1:21">
      <c r="A357" s="15"/>
      <c r="B357" s="15"/>
      <c r="C357" s="15"/>
      <c r="D357" s="15"/>
      <c r="E357" s="15"/>
      <c r="F357" s="15"/>
      <c r="G357" s="15"/>
      <c r="H357" s="15"/>
      <c r="I357" s="15"/>
      <c r="J357" s="15"/>
      <c r="K357" s="15"/>
      <c r="L357" s="15"/>
      <c r="M357" s="15"/>
      <c r="N357" s="15"/>
      <c r="O357" s="15"/>
      <c r="P357" s="15"/>
      <c r="Q357" s="15"/>
      <c r="R357" s="15"/>
      <c r="S357" s="15"/>
      <c r="T357" s="15"/>
      <c r="U357" s="15"/>
    </row>
    <row r="358" spans="1:21">
      <c r="A358" s="15"/>
      <c r="B358" s="15"/>
      <c r="C358" s="15"/>
      <c r="D358" s="15"/>
      <c r="E358" s="15"/>
      <c r="F358" s="15"/>
      <c r="G358" s="15"/>
      <c r="H358" s="15"/>
      <c r="I358" s="15"/>
      <c r="J358" s="15"/>
      <c r="K358" s="15"/>
      <c r="L358" s="15"/>
      <c r="M358" s="15"/>
      <c r="N358" s="15"/>
      <c r="O358" s="15"/>
      <c r="P358" s="15"/>
      <c r="Q358" s="15"/>
      <c r="R358" s="15"/>
      <c r="S358" s="15"/>
      <c r="T358" s="15"/>
      <c r="U358" s="15"/>
    </row>
    <row r="359" spans="1:21">
      <c r="A359" s="15"/>
      <c r="B359" s="15"/>
      <c r="C359" s="15"/>
      <c r="D359" s="15"/>
      <c r="E359" s="15"/>
      <c r="F359" s="15"/>
      <c r="G359" s="15"/>
      <c r="H359" s="15"/>
      <c r="I359" s="15"/>
      <c r="J359" s="15"/>
      <c r="K359" s="15"/>
      <c r="L359" s="15"/>
      <c r="M359" s="15"/>
      <c r="N359" s="15"/>
      <c r="O359" s="15"/>
      <c r="P359" s="15"/>
      <c r="Q359" s="15"/>
      <c r="R359" s="15"/>
      <c r="S359" s="15"/>
      <c r="T359" s="15"/>
      <c r="U359" s="15"/>
    </row>
    <row r="360" spans="1:21">
      <c r="A360" s="15"/>
      <c r="B360" s="15"/>
      <c r="C360" s="15"/>
      <c r="D360" s="15"/>
      <c r="E360" s="15"/>
      <c r="F360" s="15"/>
      <c r="G360" s="15"/>
      <c r="H360" s="15"/>
      <c r="I360" s="15"/>
      <c r="J360" s="15"/>
      <c r="K360" s="15"/>
      <c r="L360" s="15"/>
      <c r="M360" s="15"/>
      <c r="N360" s="15"/>
      <c r="O360" s="15"/>
      <c r="P360" s="15"/>
      <c r="Q360" s="15"/>
      <c r="R360" s="15"/>
      <c r="S360" s="15"/>
      <c r="T360" s="15"/>
      <c r="U360" s="15"/>
    </row>
    <row r="361" spans="1:21">
      <c r="A361" s="15"/>
      <c r="B361" s="15"/>
      <c r="C361" s="15"/>
      <c r="D361" s="15"/>
      <c r="E361" s="15"/>
      <c r="F361" s="15"/>
      <c r="G361" s="15"/>
      <c r="H361" s="15"/>
      <c r="I361" s="15"/>
      <c r="J361" s="15"/>
      <c r="K361" s="15"/>
      <c r="L361" s="15"/>
      <c r="M361" s="15"/>
      <c r="N361" s="15"/>
      <c r="O361" s="15"/>
      <c r="P361" s="15"/>
      <c r="Q361" s="15"/>
      <c r="R361" s="15"/>
      <c r="S361" s="15"/>
      <c r="T361" s="15"/>
      <c r="U361" s="15"/>
    </row>
    <row r="362" spans="1:21">
      <c r="A362" s="15"/>
      <c r="B362" s="15"/>
      <c r="C362" s="15"/>
      <c r="D362" s="15"/>
      <c r="E362" s="15"/>
      <c r="F362" s="15"/>
      <c r="G362" s="15"/>
      <c r="H362" s="15"/>
      <c r="I362" s="15"/>
      <c r="J362" s="15"/>
      <c r="K362" s="15"/>
      <c r="L362" s="15"/>
      <c r="M362" s="15"/>
      <c r="N362" s="15"/>
      <c r="O362" s="15"/>
      <c r="P362" s="15"/>
      <c r="Q362" s="15"/>
      <c r="R362" s="15"/>
      <c r="S362" s="15"/>
      <c r="T362" s="15"/>
      <c r="U362" s="15"/>
    </row>
    <row r="363" spans="1:21">
      <c r="A363" s="15"/>
      <c r="B363" s="15"/>
      <c r="C363" s="15"/>
      <c r="D363" s="15"/>
      <c r="E363" s="15"/>
      <c r="F363" s="15"/>
      <c r="G363" s="15"/>
      <c r="H363" s="15"/>
      <c r="I363" s="15"/>
      <c r="J363" s="15"/>
      <c r="K363" s="15"/>
      <c r="L363" s="15"/>
      <c r="M363" s="15"/>
      <c r="N363" s="15"/>
      <c r="O363" s="15"/>
      <c r="P363" s="15"/>
      <c r="Q363" s="15"/>
      <c r="R363" s="15"/>
      <c r="S363" s="15"/>
      <c r="T363" s="15"/>
      <c r="U363" s="15"/>
    </row>
    <row r="364" spans="1:21">
      <c r="A364" s="15"/>
      <c r="B364" s="15"/>
      <c r="C364" s="15"/>
      <c r="D364" s="15"/>
      <c r="E364" s="15"/>
      <c r="F364" s="15"/>
      <c r="G364" s="15"/>
      <c r="H364" s="15"/>
      <c r="I364" s="15"/>
      <c r="J364" s="15"/>
      <c r="K364" s="15"/>
      <c r="L364" s="15"/>
      <c r="M364" s="15"/>
      <c r="N364" s="15"/>
      <c r="O364" s="15"/>
      <c r="P364" s="15"/>
      <c r="Q364" s="15"/>
      <c r="R364" s="15"/>
      <c r="S364" s="15"/>
      <c r="T364" s="15"/>
      <c r="U364" s="15"/>
    </row>
    <row r="365" spans="1:21">
      <c r="A365" s="15"/>
      <c r="B365" s="15"/>
      <c r="C365" s="15"/>
      <c r="D365" s="15"/>
      <c r="E365" s="15"/>
      <c r="F365" s="15"/>
      <c r="G365" s="15"/>
      <c r="H365" s="15"/>
      <c r="I365" s="15"/>
      <c r="J365" s="15"/>
      <c r="K365" s="15"/>
      <c r="L365" s="15"/>
      <c r="M365" s="15"/>
      <c r="N365" s="15"/>
      <c r="O365" s="15"/>
      <c r="P365" s="15"/>
      <c r="Q365" s="15"/>
      <c r="R365" s="15"/>
      <c r="S365" s="15"/>
      <c r="T365" s="15"/>
      <c r="U365" s="15"/>
    </row>
    <row r="366" spans="1:21">
      <c r="A366" s="15"/>
      <c r="B366" s="15"/>
      <c r="C366" s="15"/>
      <c r="D366" s="15"/>
      <c r="E366" s="15"/>
      <c r="F366" s="15"/>
      <c r="G366" s="15"/>
      <c r="H366" s="15"/>
      <c r="I366" s="15"/>
      <c r="J366" s="15"/>
      <c r="K366" s="15"/>
      <c r="L366" s="15"/>
      <c r="M366" s="15"/>
      <c r="N366" s="15"/>
      <c r="O366" s="15"/>
      <c r="P366" s="15"/>
      <c r="Q366" s="15"/>
      <c r="R366" s="15"/>
      <c r="S366" s="15"/>
      <c r="T366" s="15"/>
      <c r="U366" s="15"/>
    </row>
    <row r="367" spans="1:21">
      <c r="A367" s="15"/>
      <c r="B367" s="15"/>
      <c r="C367" s="15"/>
      <c r="D367" s="15"/>
      <c r="E367" s="15"/>
      <c r="F367" s="15"/>
      <c r="G367" s="15"/>
      <c r="H367" s="15"/>
      <c r="I367" s="15"/>
      <c r="J367" s="15"/>
      <c r="K367" s="15"/>
      <c r="L367" s="15"/>
      <c r="M367" s="15"/>
      <c r="N367" s="15"/>
      <c r="O367" s="15"/>
      <c r="P367" s="15"/>
      <c r="Q367" s="15"/>
      <c r="R367" s="15"/>
      <c r="S367" s="15"/>
      <c r="T367" s="15"/>
      <c r="U367" s="15"/>
    </row>
    <row r="368" spans="1:21">
      <c r="A368" s="15"/>
      <c r="B368" s="15"/>
      <c r="C368" s="15"/>
      <c r="D368" s="15"/>
      <c r="E368" s="15"/>
      <c r="F368" s="15"/>
      <c r="G368" s="15"/>
      <c r="H368" s="15"/>
      <c r="I368" s="15"/>
      <c r="J368" s="15"/>
      <c r="K368" s="15"/>
      <c r="L368" s="15"/>
      <c r="M368" s="15"/>
      <c r="N368" s="15"/>
      <c r="O368" s="15"/>
      <c r="P368" s="15"/>
      <c r="Q368" s="15"/>
      <c r="R368" s="15"/>
      <c r="S368" s="15"/>
      <c r="T368" s="15"/>
      <c r="U368" s="15"/>
    </row>
    <row r="369" spans="1:21">
      <c r="A369" s="15"/>
      <c r="B369" s="15"/>
      <c r="C369" s="15"/>
      <c r="D369" s="15"/>
      <c r="E369" s="15"/>
      <c r="F369" s="15"/>
      <c r="G369" s="15"/>
      <c r="H369" s="15"/>
      <c r="I369" s="15"/>
      <c r="J369" s="15"/>
      <c r="K369" s="15"/>
      <c r="L369" s="15"/>
      <c r="M369" s="15"/>
      <c r="N369" s="15"/>
      <c r="O369" s="15"/>
      <c r="P369" s="15"/>
      <c r="Q369" s="15"/>
      <c r="R369" s="15"/>
      <c r="S369" s="15"/>
      <c r="T369" s="15"/>
      <c r="U369" s="15"/>
    </row>
    <row r="370" spans="1:21">
      <c r="A370" s="15"/>
      <c r="B370" s="15"/>
      <c r="C370" s="15"/>
      <c r="D370" s="15"/>
      <c r="E370" s="15"/>
      <c r="F370" s="15"/>
      <c r="G370" s="15"/>
      <c r="H370" s="15"/>
      <c r="I370" s="15"/>
      <c r="J370" s="15"/>
      <c r="K370" s="15"/>
      <c r="L370" s="15"/>
      <c r="M370" s="15"/>
      <c r="N370" s="15"/>
      <c r="O370" s="15"/>
      <c r="P370" s="15"/>
      <c r="Q370" s="15"/>
      <c r="R370" s="15"/>
      <c r="S370" s="15"/>
      <c r="T370" s="15"/>
      <c r="U370" s="15"/>
    </row>
    <row r="371" spans="1:21">
      <c r="A371" s="15"/>
      <c r="B371" s="15"/>
      <c r="C371" s="15"/>
      <c r="D371" s="15"/>
      <c r="E371" s="15"/>
      <c r="F371" s="15"/>
      <c r="G371" s="15"/>
      <c r="H371" s="15"/>
      <c r="I371" s="15"/>
      <c r="J371" s="15"/>
      <c r="K371" s="15"/>
      <c r="L371" s="15"/>
      <c r="M371" s="15"/>
      <c r="N371" s="15"/>
      <c r="O371" s="15"/>
      <c r="P371" s="15"/>
      <c r="Q371" s="15"/>
      <c r="R371" s="15"/>
      <c r="S371" s="15"/>
      <c r="T371" s="15"/>
      <c r="U371" s="15"/>
    </row>
    <row r="372" spans="1:21">
      <c r="A372" s="15"/>
      <c r="B372" s="15"/>
      <c r="C372" s="15"/>
      <c r="D372" s="15"/>
      <c r="E372" s="15"/>
      <c r="F372" s="15"/>
      <c r="G372" s="15"/>
      <c r="H372" s="15"/>
      <c r="I372" s="15"/>
      <c r="J372" s="15"/>
      <c r="K372" s="15"/>
      <c r="L372" s="15"/>
      <c r="M372" s="15"/>
      <c r="N372" s="15"/>
      <c r="O372" s="15"/>
      <c r="P372" s="15"/>
      <c r="Q372" s="15"/>
      <c r="R372" s="15"/>
      <c r="S372" s="15"/>
      <c r="T372" s="15"/>
      <c r="U372" s="15"/>
    </row>
    <row r="373" spans="1:21">
      <c r="A373" s="15"/>
      <c r="B373" s="15"/>
      <c r="C373" s="15"/>
      <c r="D373" s="15"/>
      <c r="E373" s="15"/>
      <c r="F373" s="15"/>
      <c r="G373" s="15"/>
      <c r="H373" s="15"/>
      <c r="I373" s="15"/>
      <c r="J373" s="15"/>
      <c r="K373" s="15"/>
      <c r="L373" s="15"/>
      <c r="M373" s="15"/>
      <c r="N373" s="15"/>
      <c r="O373" s="15"/>
      <c r="P373" s="15"/>
      <c r="Q373" s="15"/>
      <c r="R373" s="15"/>
      <c r="S373" s="15"/>
      <c r="T373" s="15"/>
      <c r="U373" s="15"/>
    </row>
    <row r="374" spans="1:21">
      <c r="A374" s="15"/>
      <c r="B374" s="15"/>
      <c r="C374" s="15"/>
      <c r="D374" s="15"/>
      <c r="E374" s="15"/>
      <c r="F374" s="15"/>
      <c r="G374" s="15"/>
      <c r="H374" s="15"/>
      <c r="I374" s="15"/>
      <c r="J374" s="15"/>
      <c r="K374" s="15"/>
      <c r="L374" s="15"/>
      <c r="M374" s="15"/>
      <c r="N374" s="15"/>
      <c r="O374" s="15"/>
      <c r="P374" s="15"/>
      <c r="Q374" s="15"/>
      <c r="R374" s="15"/>
      <c r="S374" s="15"/>
      <c r="T374" s="15"/>
      <c r="U374" s="15"/>
    </row>
    <row r="375" spans="1:21">
      <c r="A375" s="15"/>
      <c r="B375" s="15"/>
      <c r="C375" s="15"/>
      <c r="D375" s="15"/>
      <c r="E375" s="15"/>
      <c r="F375" s="15"/>
      <c r="G375" s="15"/>
      <c r="H375" s="15"/>
      <c r="I375" s="15"/>
      <c r="J375" s="15"/>
      <c r="K375" s="15"/>
      <c r="L375" s="15"/>
      <c r="M375" s="15"/>
      <c r="N375" s="15"/>
      <c r="O375" s="15"/>
      <c r="P375" s="15"/>
      <c r="Q375" s="15"/>
      <c r="R375" s="15"/>
      <c r="S375" s="15"/>
      <c r="T375" s="15"/>
      <c r="U375" s="15"/>
    </row>
    <row r="376" spans="1:21">
      <c r="A376" s="15"/>
      <c r="B376" s="15"/>
      <c r="C376" s="15"/>
      <c r="D376" s="15"/>
      <c r="E376" s="15"/>
      <c r="F376" s="15"/>
      <c r="G376" s="15"/>
      <c r="H376" s="15"/>
      <c r="I376" s="15"/>
      <c r="J376" s="15"/>
      <c r="K376" s="15"/>
      <c r="L376" s="15"/>
      <c r="M376" s="15"/>
      <c r="N376" s="15"/>
      <c r="O376" s="15"/>
      <c r="P376" s="15"/>
      <c r="Q376" s="15"/>
      <c r="R376" s="15"/>
      <c r="S376" s="15"/>
      <c r="T376" s="15"/>
      <c r="U376" s="15"/>
    </row>
    <row r="377" spans="1:21">
      <c r="A377" s="15"/>
      <c r="B377" s="15"/>
      <c r="C377" s="15"/>
      <c r="D377" s="15"/>
      <c r="E377" s="15"/>
      <c r="F377" s="15"/>
      <c r="G377" s="15"/>
      <c r="H377" s="15"/>
      <c r="I377" s="15"/>
      <c r="J377" s="15"/>
      <c r="K377" s="15"/>
      <c r="L377" s="15"/>
      <c r="M377" s="15"/>
      <c r="N377" s="15"/>
      <c r="O377" s="15"/>
      <c r="P377" s="15"/>
      <c r="Q377" s="15"/>
      <c r="R377" s="15"/>
      <c r="S377" s="15"/>
      <c r="T377" s="15"/>
      <c r="U377" s="15"/>
    </row>
    <row r="378" spans="1:21">
      <c r="A378" s="15"/>
      <c r="B378" s="15"/>
      <c r="C378" s="15"/>
      <c r="D378" s="15"/>
      <c r="E378" s="15"/>
      <c r="F378" s="15"/>
      <c r="G378" s="15"/>
      <c r="H378" s="15"/>
      <c r="I378" s="15"/>
      <c r="J378" s="15"/>
      <c r="K378" s="15"/>
      <c r="L378" s="15"/>
      <c r="M378" s="15"/>
      <c r="N378" s="15"/>
      <c r="O378" s="15"/>
      <c r="P378" s="15"/>
      <c r="Q378" s="15"/>
      <c r="R378" s="15"/>
      <c r="S378" s="15"/>
      <c r="T378" s="15"/>
      <c r="U378" s="15"/>
    </row>
    <row r="379" spans="1:21">
      <c r="A379" s="15"/>
      <c r="B379" s="15"/>
      <c r="C379" s="15"/>
      <c r="D379" s="15"/>
      <c r="E379" s="15"/>
      <c r="F379" s="15"/>
      <c r="G379" s="15"/>
      <c r="H379" s="15"/>
      <c r="I379" s="15"/>
      <c r="J379" s="15"/>
      <c r="K379" s="15"/>
      <c r="L379" s="15"/>
      <c r="M379" s="15"/>
      <c r="N379" s="15"/>
      <c r="O379" s="15"/>
      <c r="P379" s="15"/>
      <c r="Q379" s="15"/>
      <c r="R379" s="15"/>
      <c r="S379" s="15"/>
      <c r="T379" s="15"/>
      <c r="U379" s="15"/>
    </row>
    <row r="380" spans="1:21">
      <c r="A380" s="15"/>
      <c r="B380" s="15"/>
      <c r="C380" s="15"/>
      <c r="D380" s="15"/>
      <c r="E380" s="15"/>
      <c r="F380" s="15"/>
      <c r="G380" s="15"/>
      <c r="H380" s="15"/>
      <c r="I380" s="15"/>
      <c r="J380" s="15"/>
      <c r="K380" s="15"/>
      <c r="L380" s="15"/>
      <c r="M380" s="15"/>
      <c r="N380" s="15"/>
      <c r="O380" s="15"/>
      <c r="P380" s="15"/>
      <c r="Q380" s="15"/>
      <c r="R380" s="15"/>
      <c r="S380" s="15"/>
      <c r="T380" s="15"/>
      <c r="U380" s="15"/>
    </row>
    <row r="381" spans="1:21">
      <c r="A381" s="15"/>
      <c r="B381" s="15"/>
      <c r="C381" s="15"/>
      <c r="D381" s="15"/>
      <c r="E381" s="15"/>
      <c r="F381" s="15"/>
      <c r="G381" s="15"/>
      <c r="H381" s="15"/>
      <c r="I381" s="15"/>
      <c r="J381" s="15"/>
      <c r="K381" s="15"/>
      <c r="L381" s="15"/>
      <c r="M381" s="15"/>
      <c r="N381" s="15"/>
      <c r="O381" s="15"/>
      <c r="P381" s="15"/>
      <c r="Q381" s="15"/>
      <c r="R381" s="15"/>
      <c r="S381" s="15"/>
      <c r="T381" s="15"/>
      <c r="U381" s="15"/>
    </row>
    <row r="382" spans="1:21">
      <c r="A382" s="15"/>
      <c r="B382" s="15"/>
      <c r="C382" s="15"/>
      <c r="D382" s="15"/>
      <c r="E382" s="15"/>
      <c r="F382" s="15"/>
      <c r="G382" s="15"/>
      <c r="H382" s="15"/>
      <c r="I382" s="15"/>
      <c r="J382" s="15"/>
      <c r="K382" s="15"/>
      <c r="L382" s="15"/>
      <c r="M382" s="15"/>
      <c r="N382" s="15"/>
      <c r="O382" s="15"/>
      <c r="P382" s="15"/>
      <c r="Q382" s="15"/>
      <c r="R382" s="15"/>
      <c r="S382" s="15"/>
      <c r="T382" s="15"/>
      <c r="U382" s="15"/>
    </row>
    <row r="383" spans="1:21">
      <c r="A383" s="15"/>
      <c r="B383" s="15"/>
      <c r="C383" s="15"/>
      <c r="D383" s="15"/>
      <c r="E383" s="15"/>
      <c r="F383" s="15"/>
      <c r="G383" s="15"/>
      <c r="H383" s="15"/>
      <c r="I383" s="15"/>
      <c r="J383" s="15"/>
      <c r="K383" s="15"/>
      <c r="L383" s="15"/>
      <c r="M383" s="15"/>
      <c r="N383" s="15"/>
      <c r="O383" s="15"/>
      <c r="P383" s="15"/>
      <c r="Q383" s="15"/>
      <c r="R383" s="15"/>
      <c r="S383" s="15"/>
      <c r="T383" s="15"/>
      <c r="U383" s="15"/>
    </row>
    <row r="384" spans="1:21">
      <c r="A384" s="15"/>
      <c r="B384" s="15"/>
      <c r="C384" s="15"/>
      <c r="D384" s="15"/>
      <c r="E384" s="15"/>
      <c r="F384" s="15"/>
      <c r="G384" s="15"/>
      <c r="H384" s="15"/>
      <c r="I384" s="15"/>
      <c r="J384" s="15"/>
      <c r="K384" s="15"/>
      <c r="L384" s="15"/>
      <c r="M384" s="15"/>
      <c r="N384" s="15"/>
      <c r="O384" s="15"/>
      <c r="P384" s="15"/>
      <c r="Q384" s="15"/>
      <c r="R384" s="15"/>
      <c r="S384" s="15"/>
      <c r="T384" s="15"/>
      <c r="U384" s="15"/>
    </row>
    <row r="385" spans="1:21">
      <c r="A385" s="15"/>
      <c r="B385" s="15"/>
      <c r="C385" s="15"/>
      <c r="D385" s="15"/>
      <c r="E385" s="15"/>
      <c r="F385" s="15"/>
      <c r="G385" s="15"/>
      <c r="H385" s="15"/>
      <c r="I385" s="15"/>
      <c r="J385" s="15"/>
      <c r="K385" s="15"/>
      <c r="L385" s="15"/>
      <c r="M385" s="15"/>
      <c r="N385" s="15"/>
      <c r="O385" s="15"/>
      <c r="P385" s="15"/>
      <c r="Q385" s="15"/>
      <c r="R385" s="15"/>
      <c r="S385" s="15"/>
      <c r="T385" s="15"/>
      <c r="U385" s="15"/>
    </row>
    <row r="386" spans="1:21">
      <c r="A386" s="15"/>
      <c r="B386" s="15"/>
      <c r="C386" s="15"/>
      <c r="D386" s="15"/>
      <c r="E386" s="15"/>
      <c r="F386" s="15"/>
      <c r="G386" s="15"/>
      <c r="H386" s="15"/>
      <c r="I386" s="15"/>
      <c r="J386" s="15"/>
      <c r="K386" s="15"/>
      <c r="L386" s="15"/>
      <c r="M386" s="15"/>
      <c r="N386" s="15"/>
      <c r="O386" s="15"/>
      <c r="P386" s="15"/>
      <c r="Q386" s="15"/>
      <c r="R386" s="15"/>
      <c r="S386" s="15"/>
      <c r="T386" s="15"/>
      <c r="U386" s="15"/>
    </row>
    <row r="387" spans="1:21">
      <c r="A387" s="15"/>
      <c r="B387" s="15"/>
      <c r="C387" s="15"/>
      <c r="D387" s="15"/>
      <c r="E387" s="15"/>
      <c r="F387" s="15"/>
      <c r="G387" s="15"/>
      <c r="H387" s="15"/>
      <c r="I387" s="15"/>
      <c r="J387" s="15"/>
      <c r="K387" s="15"/>
      <c r="L387" s="15"/>
      <c r="M387" s="15"/>
      <c r="N387" s="15"/>
      <c r="O387" s="15"/>
      <c r="P387" s="15"/>
      <c r="Q387" s="15"/>
      <c r="R387" s="15"/>
      <c r="S387" s="15"/>
      <c r="T387" s="15"/>
      <c r="U387" s="15"/>
    </row>
    <row r="388" spans="1:21">
      <c r="A388" s="15"/>
      <c r="B388" s="15"/>
      <c r="C388" s="15"/>
      <c r="D388" s="15"/>
      <c r="E388" s="15"/>
      <c r="F388" s="15"/>
      <c r="G388" s="15"/>
      <c r="H388" s="15"/>
      <c r="I388" s="15"/>
      <c r="J388" s="15"/>
      <c r="K388" s="15"/>
      <c r="L388" s="15"/>
      <c r="M388" s="15"/>
      <c r="N388" s="15"/>
      <c r="O388" s="15"/>
      <c r="P388" s="15"/>
      <c r="Q388" s="15"/>
      <c r="R388" s="15"/>
      <c r="S388" s="15"/>
      <c r="T388" s="15"/>
      <c r="U388" s="15"/>
    </row>
    <row r="389" spans="1:21">
      <c r="A389" s="15"/>
      <c r="B389" s="15"/>
      <c r="C389" s="15"/>
      <c r="D389" s="15"/>
      <c r="E389" s="15"/>
      <c r="F389" s="15"/>
      <c r="G389" s="15"/>
      <c r="H389" s="15"/>
      <c r="I389" s="15"/>
      <c r="J389" s="15"/>
      <c r="K389" s="15"/>
      <c r="L389" s="15"/>
      <c r="M389" s="15"/>
      <c r="N389" s="15"/>
      <c r="O389" s="15"/>
      <c r="P389" s="15"/>
      <c r="Q389" s="15"/>
      <c r="R389" s="15"/>
      <c r="S389" s="15"/>
      <c r="T389" s="15"/>
      <c r="U389" s="15"/>
    </row>
    <row r="390" spans="1:21">
      <c r="A390" s="15"/>
      <c r="B390" s="15"/>
      <c r="C390" s="15"/>
      <c r="D390" s="15"/>
      <c r="E390" s="15"/>
      <c r="F390" s="15"/>
      <c r="G390" s="15"/>
      <c r="H390" s="15"/>
      <c r="I390" s="15"/>
      <c r="J390" s="15"/>
      <c r="K390" s="15"/>
      <c r="L390" s="15"/>
      <c r="M390" s="15"/>
      <c r="N390" s="15"/>
      <c r="O390" s="15"/>
      <c r="P390" s="15"/>
      <c r="Q390" s="15"/>
      <c r="R390" s="15"/>
      <c r="S390" s="15"/>
      <c r="T390" s="15"/>
      <c r="U390" s="15"/>
    </row>
    <row r="391" spans="1:21">
      <c r="A391" s="15"/>
      <c r="B391" s="15"/>
      <c r="C391" s="15"/>
      <c r="D391" s="15"/>
      <c r="E391" s="15"/>
      <c r="F391" s="15"/>
      <c r="G391" s="15"/>
      <c r="H391" s="15"/>
      <c r="I391" s="15"/>
      <c r="J391" s="15"/>
      <c r="K391" s="15"/>
      <c r="L391" s="15"/>
      <c r="M391" s="15"/>
      <c r="N391" s="15"/>
      <c r="O391" s="15"/>
      <c r="P391" s="15"/>
      <c r="Q391" s="15"/>
      <c r="R391" s="15"/>
      <c r="S391" s="15"/>
      <c r="T391" s="15"/>
      <c r="U391" s="15"/>
    </row>
    <row r="392" spans="1:21">
      <c r="A392" s="15"/>
      <c r="B392" s="15"/>
      <c r="C392" s="15"/>
      <c r="D392" s="15"/>
      <c r="E392" s="15"/>
      <c r="F392" s="15"/>
      <c r="G392" s="15"/>
      <c r="H392" s="15"/>
      <c r="I392" s="15"/>
      <c r="J392" s="15"/>
      <c r="K392" s="15"/>
      <c r="L392" s="15"/>
      <c r="M392" s="15"/>
      <c r="N392" s="15"/>
      <c r="O392" s="15"/>
      <c r="P392" s="15"/>
      <c r="Q392" s="15"/>
      <c r="R392" s="15"/>
      <c r="S392" s="15"/>
      <c r="T392" s="15"/>
      <c r="U392" s="15"/>
    </row>
    <row r="393" spans="1:21">
      <c r="A393" s="15"/>
      <c r="B393" s="15"/>
      <c r="C393" s="15"/>
      <c r="D393" s="15"/>
      <c r="E393" s="15"/>
      <c r="F393" s="15"/>
      <c r="G393" s="15"/>
      <c r="H393" s="15"/>
      <c r="I393" s="15"/>
      <c r="J393" s="15"/>
      <c r="K393" s="15"/>
      <c r="L393" s="15"/>
      <c r="M393" s="15"/>
      <c r="N393" s="15"/>
      <c r="O393" s="15"/>
      <c r="P393" s="15"/>
      <c r="Q393" s="15"/>
      <c r="R393" s="15"/>
      <c r="S393" s="15"/>
      <c r="T393" s="15"/>
      <c r="U393" s="15"/>
    </row>
    <row r="394" spans="1:21">
      <c r="A394" s="15"/>
      <c r="B394" s="15"/>
      <c r="C394" s="15"/>
      <c r="D394" s="15"/>
      <c r="E394" s="15"/>
      <c r="F394" s="15"/>
      <c r="G394" s="15"/>
      <c r="H394" s="15"/>
      <c r="I394" s="15"/>
      <c r="J394" s="15"/>
      <c r="K394" s="15"/>
      <c r="L394" s="15"/>
      <c r="M394" s="15"/>
      <c r="N394" s="15"/>
      <c r="O394" s="15"/>
      <c r="P394" s="15"/>
      <c r="Q394" s="15"/>
      <c r="R394" s="15"/>
      <c r="S394" s="15"/>
      <c r="T394" s="15"/>
      <c r="U394" s="15"/>
    </row>
    <row r="395" spans="1:21">
      <c r="A395" s="15"/>
      <c r="B395" s="15"/>
      <c r="C395" s="15"/>
      <c r="D395" s="15"/>
      <c r="E395" s="15"/>
      <c r="F395" s="15"/>
      <c r="G395" s="15"/>
      <c r="H395" s="15"/>
      <c r="I395" s="15"/>
      <c r="J395" s="15"/>
      <c r="K395" s="15"/>
      <c r="L395" s="15"/>
      <c r="M395" s="15"/>
      <c r="N395" s="15"/>
      <c r="O395" s="15"/>
      <c r="P395" s="15"/>
      <c r="Q395" s="15"/>
      <c r="R395" s="15"/>
      <c r="S395" s="15"/>
      <c r="T395" s="15"/>
      <c r="U395" s="15"/>
    </row>
    <row r="396" spans="1:21">
      <c r="A396" s="15"/>
      <c r="B396" s="15"/>
      <c r="C396" s="15"/>
      <c r="D396" s="15"/>
      <c r="E396" s="15"/>
      <c r="F396" s="15"/>
      <c r="G396" s="15"/>
      <c r="H396" s="15"/>
      <c r="I396" s="15"/>
      <c r="J396" s="15"/>
      <c r="K396" s="15"/>
      <c r="L396" s="15"/>
      <c r="M396" s="15"/>
      <c r="N396" s="15"/>
      <c r="O396" s="15"/>
      <c r="P396" s="15"/>
      <c r="Q396" s="15"/>
      <c r="R396" s="15"/>
      <c r="S396" s="15"/>
      <c r="T396" s="15"/>
      <c r="U396" s="15"/>
    </row>
    <row r="397" spans="1:21">
      <c r="A397" s="15"/>
      <c r="B397" s="15"/>
      <c r="C397" s="15"/>
      <c r="D397" s="15"/>
      <c r="E397" s="15"/>
      <c r="F397" s="15"/>
      <c r="G397" s="15"/>
      <c r="H397" s="15"/>
      <c r="I397" s="15"/>
      <c r="J397" s="15"/>
      <c r="K397" s="15"/>
      <c r="L397" s="15"/>
      <c r="M397" s="15"/>
      <c r="N397" s="15"/>
      <c r="O397" s="15"/>
      <c r="P397" s="15"/>
      <c r="Q397" s="15"/>
      <c r="R397" s="15"/>
      <c r="S397" s="15"/>
      <c r="T397" s="15"/>
      <c r="U397" s="15"/>
    </row>
    <row r="398" spans="1:21">
      <c r="A398" s="15"/>
      <c r="B398" s="15"/>
      <c r="C398" s="15"/>
      <c r="D398" s="15"/>
      <c r="E398" s="15"/>
      <c r="F398" s="15"/>
      <c r="G398" s="15"/>
      <c r="H398" s="15"/>
      <c r="I398" s="15"/>
      <c r="J398" s="15"/>
      <c r="K398" s="15"/>
      <c r="L398" s="15"/>
      <c r="M398" s="15"/>
      <c r="N398" s="15"/>
      <c r="O398" s="15"/>
      <c r="P398" s="15"/>
      <c r="Q398" s="15"/>
      <c r="R398" s="15"/>
      <c r="S398" s="15"/>
      <c r="T398" s="15"/>
      <c r="U398" s="15"/>
    </row>
    <row r="399" spans="1:21">
      <c r="A399" s="15"/>
      <c r="B399" s="15"/>
      <c r="C399" s="15"/>
      <c r="D399" s="15"/>
      <c r="E399" s="15"/>
      <c r="F399" s="15"/>
      <c r="G399" s="15"/>
      <c r="H399" s="15"/>
      <c r="I399" s="15"/>
      <c r="J399" s="15"/>
      <c r="K399" s="15"/>
      <c r="L399" s="15"/>
      <c r="M399" s="15"/>
      <c r="N399" s="15"/>
      <c r="O399" s="15"/>
      <c r="P399" s="15"/>
      <c r="Q399" s="15"/>
      <c r="R399" s="15"/>
      <c r="S399" s="15"/>
      <c r="T399" s="15"/>
      <c r="U399" s="15"/>
    </row>
    <row r="400" spans="1:21">
      <c r="A400" s="15"/>
      <c r="B400" s="15"/>
      <c r="C400" s="15"/>
      <c r="D400" s="15"/>
      <c r="E400" s="15"/>
      <c r="F400" s="15"/>
      <c r="G400" s="15"/>
      <c r="H400" s="15"/>
      <c r="I400" s="15"/>
      <c r="J400" s="15"/>
      <c r="K400" s="15"/>
      <c r="L400" s="15"/>
      <c r="M400" s="15"/>
      <c r="N400" s="15"/>
      <c r="O400" s="15"/>
      <c r="P400" s="15"/>
      <c r="Q400" s="15"/>
      <c r="R400" s="15"/>
      <c r="S400" s="15"/>
      <c r="T400" s="15"/>
      <c r="U400" s="15"/>
    </row>
    <row r="401" spans="1:21">
      <c r="A401" s="15"/>
      <c r="B401" s="15"/>
      <c r="C401" s="15"/>
      <c r="D401" s="15"/>
      <c r="E401" s="15"/>
      <c r="F401" s="15"/>
      <c r="G401" s="15"/>
      <c r="H401" s="15"/>
      <c r="I401" s="15"/>
      <c r="J401" s="15"/>
      <c r="K401" s="15"/>
      <c r="L401" s="15"/>
      <c r="M401" s="15"/>
      <c r="N401" s="15"/>
      <c r="O401" s="15"/>
      <c r="P401" s="15"/>
      <c r="Q401" s="15"/>
      <c r="R401" s="15"/>
      <c r="S401" s="15"/>
      <c r="T401" s="15"/>
      <c r="U401" s="15"/>
    </row>
    <row r="402" spans="1:21">
      <c r="A402" s="15"/>
      <c r="B402" s="15"/>
      <c r="C402" s="15"/>
      <c r="D402" s="15"/>
      <c r="E402" s="15"/>
      <c r="F402" s="15"/>
      <c r="G402" s="15"/>
      <c r="H402" s="15"/>
      <c r="I402" s="15"/>
      <c r="J402" s="15"/>
      <c r="K402" s="15"/>
      <c r="L402" s="15"/>
      <c r="M402" s="15"/>
      <c r="N402" s="15"/>
      <c r="O402" s="15"/>
      <c r="P402" s="15"/>
      <c r="Q402" s="15"/>
      <c r="R402" s="15"/>
      <c r="S402" s="15"/>
      <c r="T402" s="15"/>
      <c r="U402" s="15"/>
    </row>
    <row r="403" spans="1:21">
      <c r="A403" s="15"/>
      <c r="B403" s="15"/>
      <c r="C403" s="15"/>
      <c r="D403" s="15"/>
      <c r="E403" s="15"/>
      <c r="F403" s="15"/>
      <c r="G403" s="15"/>
      <c r="H403" s="15"/>
      <c r="I403" s="15"/>
      <c r="J403" s="15"/>
      <c r="K403" s="15"/>
      <c r="L403" s="15"/>
      <c r="M403" s="15"/>
      <c r="N403" s="15"/>
      <c r="O403" s="15"/>
      <c r="P403" s="15"/>
      <c r="Q403" s="15"/>
      <c r="R403" s="15"/>
      <c r="S403" s="15"/>
      <c r="T403" s="15"/>
      <c r="U403" s="15"/>
    </row>
    <row r="404" spans="1:21">
      <c r="A404" s="15"/>
      <c r="B404" s="15"/>
      <c r="C404" s="15"/>
      <c r="D404" s="15"/>
      <c r="E404" s="15"/>
      <c r="F404" s="15"/>
      <c r="G404" s="15"/>
      <c r="H404" s="15"/>
      <c r="I404" s="15"/>
      <c r="J404" s="15"/>
      <c r="K404" s="15"/>
      <c r="L404" s="15"/>
      <c r="M404" s="15"/>
      <c r="N404" s="15"/>
      <c r="O404" s="15"/>
      <c r="P404" s="15"/>
      <c r="Q404" s="15"/>
      <c r="R404" s="15"/>
      <c r="S404" s="15"/>
      <c r="T404" s="15"/>
      <c r="U404" s="15"/>
    </row>
    <row r="405" spans="1:21">
      <c r="A405" s="15"/>
      <c r="B405" s="15"/>
      <c r="C405" s="15"/>
      <c r="D405" s="15"/>
      <c r="E405" s="15"/>
      <c r="F405" s="15"/>
      <c r="G405" s="15"/>
      <c r="H405" s="15"/>
      <c r="I405" s="15"/>
      <c r="J405" s="15"/>
      <c r="K405" s="15"/>
      <c r="L405" s="15"/>
      <c r="M405" s="15"/>
      <c r="N405" s="15"/>
      <c r="O405" s="15"/>
      <c r="P405" s="15"/>
      <c r="Q405" s="15"/>
      <c r="R405" s="15"/>
      <c r="S405" s="15"/>
      <c r="T405" s="15"/>
      <c r="U405" s="15"/>
    </row>
    <row r="406" spans="1:21">
      <c r="A406" s="15"/>
      <c r="B406" s="15"/>
      <c r="C406" s="15"/>
      <c r="D406" s="15"/>
      <c r="E406" s="15"/>
      <c r="F406" s="15"/>
      <c r="G406" s="15"/>
      <c r="H406" s="15"/>
      <c r="I406" s="15"/>
      <c r="J406" s="15"/>
      <c r="K406" s="15"/>
      <c r="L406" s="15"/>
      <c r="M406" s="15"/>
      <c r="N406" s="15"/>
      <c r="O406" s="15"/>
      <c r="P406" s="15"/>
      <c r="Q406" s="15"/>
      <c r="R406" s="15"/>
      <c r="S406" s="15"/>
      <c r="T406" s="15"/>
      <c r="U406" s="15"/>
    </row>
    <row r="407" spans="1:21">
      <c r="A407" s="15"/>
      <c r="B407" s="15"/>
      <c r="C407" s="15"/>
      <c r="D407" s="15"/>
      <c r="E407" s="15"/>
      <c r="F407" s="15"/>
      <c r="G407" s="15"/>
      <c r="H407" s="15"/>
      <c r="I407" s="15"/>
      <c r="J407" s="15"/>
      <c r="K407" s="15"/>
      <c r="L407" s="15"/>
      <c r="M407" s="15"/>
      <c r="N407" s="15"/>
      <c r="O407" s="15"/>
      <c r="P407" s="15"/>
      <c r="Q407" s="15"/>
      <c r="R407" s="15"/>
      <c r="S407" s="15"/>
      <c r="T407" s="15"/>
      <c r="U407" s="15"/>
    </row>
    <row r="408" spans="1:21">
      <c r="A408" s="15"/>
      <c r="B408" s="15"/>
      <c r="C408" s="15"/>
      <c r="D408" s="15"/>
      <c r="E408" s="15"/>
      <c r="F408" s="15"/>
      <c r="G408" s="15"/>
      <c r="H408" s="15"/>
      <c r="I408" s="15"/>
      <c r="J408" s="15"/>
      <c r="K408" s="15"/>
      <c r="L408" s="15"/>
      <c r="M408" s="15"/>
      <c r="N408" s="15"/>
      <c r="O408" s="15"/>
      <c r="P408" s="15"/>
      <c r="Q408" s="15"/>
      <c r="R408" s="15"/>
      <c r="S408" s="15"/>
      <c r="T408" s="15"/>
      <c r="U408" s="15"/>
    </row>
    <row r="409" spans="1:21">
      <c r="A409" s="15"/>
      <c r="B409" s="15"/>
      <c r="C409" s="15"/>
      <c r="D409" s="15"/>
      <c r="E409" s="15"/>
      <c r="F409" s="15"/>
      <c r="G409" s="15"/>
      <c r="H409" s="15"/>
      <c r="I409" s="15"/>
      <c r="J409" s="15"/>
      <c r="K409" s="15"/>
      <c r="L409" s="15"/>
      <c r="M409" s="15"/>
      <c r="N409" s="15"/>
      <c r="O409" s="15"/>
      <c r="P409" s="15"/>
      <c r="Q409" s="15"/>
      <c r="R409" s="15"/>
      <c r="S409" s="15"/>
      <c r="T409" s="15"/>
      <c r="U409" s="15"/>
    </row>
    <row r="410" spans="1:21">
      <c r="A410" s="15"/>
      <c r="B410" s="15"/>
      <c r="C410" s="15"/>
      <c r="D410" s="15"/>
      <c r="E410" s="15"/>
      <c r="F410" s="15"/>
      <c r="G410" s="15"/>
      <c r="H410" s="15"/>
      <c r="I410" s="15"/>
      <c r="J410" s="15"/>
      <c r="K410" s="15"/>
      <c r="L410" s="15"/>
      <c r="M410" s="15"/>
      <c r="N410" s="15"/>
      <c r="O410" s="15"/>
      <c r="P410" s="15"/>
      <c r="Q410" s="15"/>
      <c r="R410" s="15"/>
      <c r="S410" s="15"/>
      <c r="T410" s="15"/>
      <c r="U410" s="15"/>
    </row>
    <row r="411" spans="1:21">
      <c r="A411" s="15"/>
      <c r="B411" s="15"/>
      <c r="C411" s="15"/>
      <c r="D411" s="15"/>
      <c r="E411" s="15"/>
      <c r="F411" s="15"/>
      <c r="G411" s="15"/>
      <c r="H411" s="15"/>
      <c r="I411" s="15"/>
      <c r="J411" s="15"/>
      <c r="K411" s="15"/>
      <c r="L411" s="15"/>
      <c r="M411" s="15"/>
      <c r="N411" s="15"/>
      <c r="O411" s="15"/>
      <c r="P411" s="15"/>
      <c r="Q411" s="15"/>
      <c r="R411" s="15"/>
      <c r="S411" s="15"/>
      <c r="T411" s="15"/>
      <c r="U411" s="15"/>
    </row>
    <row r="412" spans="1:21">
      <c r="A412" s="15"/>
      <c r="B412" s="15"/>
      <c r="C412" s="15"/>
      <c r="D412" s="15"/>
      <c r="E412" s="15"/>
      <c r="F412" s="15"/>
      <c r="G412" s="15"/>
      <c r="H412" s="15"/>
      <c r="I412" s="15"/>
      <c r="J412" s="15"/>
      <c r="K412" s="15"/>
      <c r="L412" s="15"/>
      <c r="M412" s="15"/>
      <c r="N412" s="15"/>
      <c r="O412" s="15"/>
      <c r="P412" s="15"/>
      <c r="Q412" s="15"/>
      <c r="R412" s="15"/>
      <c r="S412" s="15"/>
      <c r="T412" s="15"/>
      <c r="U412" s="15"/>
    </row>
    <row r="413" spans="1:21">
      <c r="A413" s="15"/>
      <c r="B413" s="15"/>
      <c r="C413" s="15"/>
      <c r="D413" s="15"/>
      <c r="E413" s="15"/>
      <c r="F413" s="15"/>
      <c r="G413" s="15"/>
      <c r="H413" s="15"/>
      <c r="I413" s="15"/>
      <c r="J413" s="15"/>
      <c r="K413" s="15"/>
      <c r="L413" s="15"/>
      <c r="M413" s="15"/>
      <c r="N413" s="15"/>
      <c r="O413" s="15"/>
      <c r="P413" s="15"/>
      <c r="Q413" s="15"/>
      <c r="R413" s="15"/>
      <c r="S413" s="15"/>
      <c r="T413" s="15"/>
      <c r="U413" s="15"/>
    </row>
    <row r="414" spans="1:21">
      <c r="A414" s="15"/>
      <c r="B414" s="15"/>
      <c r="C414" s="15"/>
      <c r="D414" s="15"/>
      <c r="E414" s="15"/>
      <c r="F414" s="15"/>
      <c r="G414" s="15"/>
      <c r="H414" s="15"/>
      <c r="I414" s="15"/>
      <c r="J414" s="15"/>
      <c r="K414" s="15"/>
      <c r="L414" s="15"/>
      <c r="M414" s="15"/>
      <c r="N414" s="15"/>
      <c r="O414" s="15"/>
      <c r="P414" s="15"/>
      <c r="Q414" s="15"/>
      <c r="R414" s="15"/>
      <c r="S414" s="15"/>
      <c r="T414" s="15"/>
      <c r="U414" s="15"/>
    </row>
    <row r="415" spans="1:21">
      <c r="A415" s="15"/>
      <c r="B415" s="15"/>
      <c r="C415" s="15"/>
      <c r="D415" s="15"/>
      <c r="E415" s="15"/>
      <c r="F415" s="15"/>
      <c r="G415" s="15"/>
      <c r="H415" s="15"/>
      <c r="I415" s="15"/>
      <c r="J415" s="15"/>
      <c r="K415" s="15"/>
      <c r="L415" s="15"/>
      <c r="M415" s="15"/>
      <c r="N415" s="15"/>
      <c r="O415" s="15"/>
      <c r="P415" s="15"/>
      <c r="Q415" s="15"/>
      <c r="R415" s="15"/>
      <c r="S415" s="15"/>
      <c r="T415" s="15"/>
      <c r="U415" s="15"/>
    </row>
    <row r="416" spans="1:21">
      <c r="A416" s="15"/>
      <c r="B416" s="15"/>
      <c r="C416" s="15"/>
      <c r="D416" s="15"/>
      <c r="E416" s="15"/>
      <c r="F416" s="15"/>
      <c r="G416" s="15"/>
      <c r="H416" s="15"/>
      <c r="I416" s="15"/>
      <c r="J416" s="15"/>
      <c r="K416" s="15"/>
      <c r="L416" s="15"/>
      <c r="M416" s="15"/>
      <c r="N416" s="15"/>
      <c r="O416" s="15"/>
      <c r="P416" s="15"/>
      <c r="Q416" s="15"/>
      <c r="R416" s="15"/>
      <c r="S416" s="15"/>
      <c r="T416" s="15"/>
      <c r="U416" s="15"/>
    </row>
    <row r="417" spans="1:21">
      <c r="A417" s="15"/>
      <c r="B417" s="15"/>
      <c r="C417" s="15"/>
      <c r="D417" s="15"/>
      <c r="E417" s="15"/>
      <c r="F417" s="15"/>
      <c r="G417" s="15"/>
      <c r="H417" s="15"/>
      <c r="I417" s="15"/>
      <c r="J417" s="15"/>
      <c r="K417" s="15"/>
      <c r="L417" s="15"/>
      <c r="M417" s="15"/>
      <c r="N417" s="15"/>
      <c r="O417" s="15"/>
      <c r="P417" s="15"/>
      <c r="Q417" s="15"/>
      <c r="R417" s="15"/>
      <c r="S417" s="15"/>
      <c r="T417" s="15"/>
      <c r="U417" s="15"/>
    </row>
    <row r="418" spans="1:21">
      <c r="A418" s="15"/>
      <c r="B418" s="15"/>
      <c r="C418" s="15"/>
      <c r="D418" s="15"/>
      <c r="E418" s="15"/>
      <c r="F418" s="15"/>
      <c r="G418" s="15"/>
      <c r="H418" s="15"/>
      <c r="I418" s="15"/>
      <c r="J418" s="15"/>
      <c r="K418" s="15"/>
      <c r="L418" s="15"/>
      <c r="M418" s="15"/>
      <c r="N418" s="15"/>
      <c r="O418" s="15"/>
      <c r="P418" s="15"/>
      <c r="Q418" s="15"/>
      <c r="R418" s="15"/>
      <c r="S418" s="15"/>
      <c r="T418" s="15"/>
      <c r="U418" s="15"/>
    </row>
    <row r="419" spans="1:21">
      <c r="A419" s="15"/>
      <c r="B419" s="15"/>
      <c r="C419" s="15"/>
      <c r="D419" s="15"/>
      <c r="E419" s="15"/>
      <c r="F419" s="15"/>
      <c r="G419" s="15"/>
      <c r="H419" s="15"/>
      <c r="I419" s="15"/>
      <c r="J419" s="15"/>
      <c r="K419" s="15"/>
      <c r="L419" s="15"/>
      <c r="M419" s="15"/>
      <c r="N419" s="15"/>
      <c r="O419" s="15"/>
      <c r="P419" s="15"/>
      <c r="Q419" s="15"/>
      <c r="R419" s="15"/>
      <c r="S419" s="15"/>
      <c r="T419" s="15"/>
      <c r="U419" s="15"/>
    </row>
    <row r="420" spans="1:21">
      <c r="A420" s="15"/>
      <c r="B420" s="15"/>
      <c r="C420" s="15"/>
      <c r="D420" s="15"/>
      <c r="E420" s="15"/>
      <c r="F420" s="15"/>
      <c r="G420" s="15"/>
      <c r="H420" s="15"/>
      <c r="I420" s="15"/>
      <c r="J420" s="15"/>
      <c r="K420" s="15"/>
      <c r="L420" s="15"/>
      <c r="M420" s="15"/>
      <c r="N420" s="15"/>
      <c r="O420" s="15"/>
      <c r="P420" s="15"/>
      <c r="Q420" s="15"/>
      <c r="R420" s="15"/>
      <c r="S420" s="15"/>
      <c r="T420" s="15"/>
      <c r="U420" s="15"/>
    </row>
    <row r="421" spans="1:21">
      <c r="A421" s="15"/>
      <c r="B421" s="15"/>
      <c r="C421" s="15"/>
      <c r="D421" s="15"/>
      <c r="E421" s="15"/>
      <c r="F421" s="15"/>
      <c r="G421" s="15"/>
      <c r="H421" s="15"/>
      <c r="I421" s="15"/>
      <c r="J421" s="15"/>
      <c r="K421" s="15"/>
      <c r="L421" s="15"/>
      <c r="M421" s="15"/>
      <c r="N421" s="15"/>
      <c r="O421" s="15"/>
      <c r="P421" s="15"/>
      <c r="Q421" s="15"/>
      <c r="R421" s="15"/>
      <c r="S421" s="15"/>
      <c r="T421" s="15"/>
      <c r="U421" s="15"/>
    </row>
    <row r="422" spans="1:21">
      <c r="A422" s="15"/>
      <c r="B422" s="15"/>
      <c r="C422" s="15"/>
      <c r="D422" s="15"/>
      <c r="E422" s="15"/>
      <c r="F422" s="15"/>
      <c r="G422" s="15"/>
      <c r="H422" s="15"/>
      <c r="I422" s="15"/>
      <c r="J422" s="15"/>
      <c r="K422" s="15"/>
      <c r="L422" s="15"/>
      <c r="M422" s="15"/>
      <c r="N422" s="15"/>
      <c r="O422" s="15"/>
      <c r="P422" s="15"/>
      <c r="Q422" s="15"/>
      <c r="R422" s="15"/>
      <c r="S422" s="15"/>
      <c r="T422" s="15"/>
      <c r="U422" s="15"/>
    </row>
    <row r="423" spans="1:21">
      <c r="A423" s="15"/>
      <c r="B423" s="15"/>
      <c r="C423" s="15"/>
      <c r="D423" s="15"/>
      <c r="E423" s="15"/>
      <c r="F423" s="15"/>
      <c r="G423" s="15"/>
      <c r="H423" s="15"/>
      <c r="I423" s="15"/>
      <c r="J423" s="15"/>
      <c r="K423" s="15"/>
      <c r="L423" s="15"/>
      <c r="M423" s="15"/>
      <c r="N423" s="15"/>
      <c r="O423" s="15"/>
      <c r="P423" s="15"/>
      <c r="Q423" s="15"/>
      <c r="R423" s="15"/>
      <c r="S423" s="15"/>
      <c r="T423" s="15"/>
      <c r="U423" s="15"/>
    </row>
    <row r="424" spans="1:21">
      <c r="A424" s="15"/>
      <c r="B424" s="15"/>
      <c r="C424" s="15"/>
      <c r="D424" s="15"/>
      <c r="E424" s="15"/>
      <c r="F424" s="15"/>
      <c r="G424" s="15"/>
      <c r="H424" s="15"/>
      <c r="I424" s="15"/>
      <c r="J424" s="15"/>
      <c r="K424" s="15"/>
      <c r="L424" s="15"/>
      <c r="M424" s="15"/>
      <c r="N424" s="15"/>
      <c r="O424" s="15"/>
      <c r="P424" s="15"/>
      <c r="Q424" s="15"/>
      <c r="R424" s="15"/>
      <c r="S424" s="15"/>
      <c r="T424" s="15"/>
      <c r="U424" s="15"/>
    </row>
    <row r="425" spans="1:21">
      <c r="A425" s="15"/>
      <c r="B425" s="15"/>
      <c r="C425" s="15"/>
      <c r="D425" s="15"/>
      <c r="E425" s="15"/>
      <c r="F425" s="15"/>
      <c r="G425" s="15"/>
      <c r="H425" s="15"/>
      <c r="I425" s="15"/>
      <c r="J425" s="15"/>
      <c r="K425" s="15"/>
      <c r="L425" s="15"/>
      <c r="M425" s="15"/>
      <c r="N425" s="15"/>
      <c r="O425" s="15"/>
      <c r="P425" s="15"/>
      <c r="Q425" s="15"/>
      <c r="R425" s="15"/>
      <c r="S425" s="15"/>
      <c r="T425" s="15"/>
      <c r="U425" s="15"/>
    </row>
    <row r="426" spans="1:21">
      <c r="A426" s="15"/>
      <c r="B426" s="15"/>
      <c r="C426" s="15"/>
      <c r="D426" s="15"/>
      <c r="E426" s="15"/>
      <c r="F426" s="15"/>
      <c r="G426" s="15"/>
      <c r="H426" s="15"/>
      <c r="I426" s="15"/>
      <c r="J426" s="15"/>
      <c r="K426" s="15"/>
      <c r="L426" s="15"/>
      <c r="M426" s="15"/>
      <c r="N426" s="15"/>
      <c r="O426" s="15"/>
      <c r="P426" s="15"/>
      <c r="Q426" s="15"/>
      <c r="R426" s="15"/>
      <c r="S426" s="15"/>
      <c r="T426" s="15"/>
      <c r="U426" s="15"/>
    </row>
    <row r="427" spans="1:21">
      <c r="A427" s="15"/>
      <c r="B427" s="15"/>
      <c r="C427" s="15"/>
      <c r="D427" s="15"/>
      <c r="E427" s="15"/>
      <c r="F427" s="15"/>
      <c r="G427" s="15"/>
      <c r="H427" s="15"/>
      <c r="I427" s="15"/>
      <c r="J427" s="15"/>
      <c r="K427" s="15"/>
      <c r="L427" s="15"/>
      <c r="M427" s="15"/>
      <c r="N427" s="15"/>
      <c r="O427" s="15"/>
      <c r="P427" s="15"/>
      <c r="Q427" s="15"/>
      <c r="R427" s="15"/>
      <c r="S427" s="15"/>
      <c r="T427" s="15"/>
      <c r="U427" s="15"/>
    </row>
    <row r="428" spans="1:21">
      <c r="A428" s="15"/>
      <c r="B428" s="15"/>
      <c r="C428" s="15"/>
      <c r="D428" s="15"/>
      <c r="E428" s="15"/>
      <c r="F428" s="15"/>
      <c r="G428" s="15"/>
      <c r="H428" s="15"/>
      <c r="I428" s="15"/>
      <c r="J428" s="15"/>
      <c r="K428" s="15"/>
      <c r="L428" s="15"/>
      <c r="M428" s="15"/>
      <c r="N428" s="15"/>
      <c r="O428" s="15"/>
      <c r="P428" s="15"/>
      <c r="Q428" s="15"/>
      <c r="R428" s="15"/>
      <c r="S428" s="15"/>
      <c r="T428" s="15"/>
      <c r="U428" s="15"/>
    </row>
    <row r="429" spans="1:21">
      <c r="A429" s="15"/>
      <c r="B429" s="15"/>
      <c r="C429" s="15"/>
      <c r="D429" s="15"/>
      <c r="E429" s="15"/>
      <c r="F429" s="15"/>
      <c r="G429" s="15"/>
      <c r="H429" s="15"/>
      <c r="I429" s="15"/>
      <c r="J429" s="15"/>
      <c r="K429" s="15"/>
      <c r="L429" s="15"/>
      <c r="M429" s="15"/>
      <c r="N429" s="15"/>
      <c r="O429" s="15"/>
      <c r="P429" s="15"/>
      <c r="Q429" s="15"/>
      <c r="R429" s="15"/>
      <c r="S429" s="15"/>
      <c r="T429" s="15"/>
      <c r="U429" s="15"/>
    </row>
    <row r="430" spans="1:21">
      <c r="A430" s="15"/>
      <c r="B430" s="15"/>
      <c r="C430" s="15"/>
      <c r="D430" s="15"/>
      <c r="E430" s="15"/>
      <c r="F430" s="15"/>
      <c r="G430" s="15"/>
      <c r="H430" s="15"/>
      <c r="I430" s="15"/>
      <c r="J430" s="15"/>
      <c r="K430" s="15"/>
      <c r="L430" s="15"/>
      <c r="M430" s="15"/>
      <c r="N430" s="15"/>
      <c r="O430" s="15"/>
      <c r="P430" s="15"/>
      <c r="Q430" s="15"/>
      <c r="R430" s="15"/>
      <c r="S430" s="15"/>
      <c r="T430" s="15"/>
      <c r="U430" s="15"/>
    </row>
    <row r="431" spans="1:21">
      <c r="A431" s="15"/>
      <c r="B431" s="15"/>
      <c r="C431" s="15"/>
      <c r="D431" s="15"/>
      <c r="E431" s="15"/>
      <c r="F431" s="15"/>
      <c r="G431" s="15"/>
      <c r="H431" s="15"/>
      <c r="I431" s="15"/>
      <c r="J431" s="15"/>
      <c r="K431" s="15"/>
      <c r="L431" s="15"/>
      <c r="M431" s="15"/>
      <c r="N431" s="15"/>
      <c r="O431" s="15"/>
      <c r="P431" s="15"/>
      <c r="Q431" s="15"/>
      <c r="R431" s="15"/>
      <c r="S431" s="15"/>
      <c r="T431" s="15"/>
      <c r="U431" s="15"/>
    </row>
    <row r="432" spans="1:21">
      <c r="A432" s="15"/>
      <c r="B432" s="15"/>
      <c r="C432" s="15"/>
      <c r="D432" s="15"/>
      <c r="E432" s="15"/>
      <c r="F432" s="15"/>
      <c r="G432" s="15"/>
      <c r="H432" s="15"/>
      <c r="I432" s="15"/>
      <c r="J432" s="15"/>
      <c r="K432" s="15"/>
      <c r="L432" s="15"/>
      <c r="M432" s="15"/>
      <c r="N432" s="15"/>
      <c r="O432" s="15"/>
      <c r="P432" s="15"/>
      <c r="Q432" s="15"/>
      <c r="R432" s="15"/>
      <c r="S432" s="15"/>
      <c r="T432" s="15"/>
      <c r="U432" s="15"/>
    </row>
    <row r="433" spans="1:21">
      <c r="A433" s="15"/>
      <c r="B433" s="15"/>
      <c r="C433" s="15"/>
      <c r="D433" s="15"/>
      <c r="E433" s="15"/>
      <c r="F433" s="15"/>
      <c r="G433" s="15"/>
      <c r="H433" s="15"/>
      <c r="I433" s="15"/>
      <c r="J433" s="15"/>
      <c r="K433" s="15"/>
      <c r="L433" s="15"/>
      <c r="M433" s="15"/>
      <c r="N433" s="15"/>
      <c r="O433" s="15"/>
      <c r="P433" s="15"/>
      <c r="Q433" s="15"/>
      <c r="R433" s="15"/>
      <c r="S433" s="15"/>
      <c r="T433" s="15"/>
      <c r="U433" s="15"/>
    </row>
    <row r="434" spans="1:21">
      <c r="A434" s="15"/>
      <c r="B434" s="15"/>
      <c r="C434" s="15"/>
      <c r="D434" s="15"/>
      <c r="E434" s="15"/>
      <c r="F434" s="15"/>
      <c r="G434" s="15"/>
      <c r="H434" s="15"/>
      <c r="I434" s="15"/>
      <c r="J434" s="15"/>
      <c r="K434" s="15"/>
      <c r="L434" s="15"/>
      <c r="M434" s="15"/>
      <c r="N434" s="15"/>
      <c r="O434" s="15"/>
      <c r="P434" s="15"/>
      <c r="Q434" s="15"/>
      <c r="R434" s="15"/>
      <c r="S434" s="15"/>
      <c r="T434" s="15"/>
      <c r="U434" s="15"/>
    </row>
    <row r="435" spans="1:21">
      <c r="A435" s="15"/>
      <c r="B435" s="15"/>
      <c r="C435" s="15"/>
      <c r="D435" s="15"/>
      <c r="E435" s="15"/>
      <c r="F435" s="15"/>
      <c r="G435" s="15"/>
      <c r="H435" s="15"/>
      <c r="I435" s="15"/>
      <c r="J435" s="15"/>
      <c r="K435" s="15"/>
      <c r="L435" s="15"/>
      <c r="M435" s="15"/>
      <c r="N435" s="15"/>
      <c r="O435" s="15"/>
      <c r="P435" s="15"/>
      <c r="Q435" s="15"/>
      <c r="R435" s="15"/>
      <c r="S435" s="15"/>
      <c r="T435" s="15"/>
      <c r="U435" s="15"/>
    </row>
    <row r="436" spans="1:21">
      <c r="A436" s="15"/>
      <c r="B436" s="15"/>
      <c r="C436" s="15"/>
      <c r="D436" s="15"/>
      <c r="E436" s="15"/>
      <c r="F436" s="15"/>
      <c r="G436" s="15"/>
      <c r="H436" s="15"/>
      <c r="I436" s="15"/>
      <c r="J436" s="15"/>
      <c r="K436" s="15"/>
      <c r="L436" s="15"/>
      <c r="M436" s="15"/>
      <c r="N436" s="15"/>
      <c r="O436" s="15"/>
      <c r="P436" s="15"/>
      <c r="Q436" s="15"/>
      <c r="R436" s="15"/>
      <c r="S436" s="15"/>
      <c r="T436" s="15"/>
      <c r="U436" s="15"/>
    </row>
    <row r="437" spans="1:21">
      <c r="A437" s="15"/>
      <c r="B437" s="15"/>
      <c r="C437" s="15"/>
      <c r="D437" s="15"/>
      <c r="E437" s="15"/>
      <c r="F437" s="15"/>
      <c r="G437" s="15"/>
      <c r="H437" s="15"/>
      <c r="I437" s="15"/>
      <c r="J437" s="15"/>
      <c r="K437" s="15"/>
      <c r="L437" s="15"/>
      <c r="M437" s="15"/>
      <c r="N437" s="15"/>
      <c r="O437" s="15"/>
      <c r="P437" s="15"/>
      <c r="Q437" s="15"/>
      <c r="R437" s="15"/>
      <c r="S437" s="15"/>
      <c r="T437" s="15"/>
      <c r="U437" s="15"/>
    </row>
    <row r="438" spans="1:21">
      <c r="A438" s="15"/>
      <c r="B438" s="15"/>
      <c r="C438" s="15"/>
      <c r="D438" s="15"/>
      <c r="E438" s="15"/>
      <c r="F438" s="15"/>
      <c r="G438" s="15"/>
      <c r="H438" s="15"/>
      <c r="I438" s="15"/>
      <c r="J438" s="15"/>
      <c r="K438" s="15"/>
      <c r="L438" s="15"/>
      <c r="M438" s="15"/>
      <c r="N438" s="15"/>
      <c r="O438" s="15"/>
      <c r="P438" s="15"/>
      <c r="Q438" s="15"/>
      <c r="R438" s="15"/>
      <c r="S438" s="15"/>
      <c r="T438" s="15"/>
      <c r="U438" s="15"/>
    </row>
    <row r="439" spans="1:21">
      <c r="A439" s="15"/>
      <c r="B439" s="15"/>
      <c r="C439" s="15"/>
      <c r="D439" s="15"/>
      <c r="E439" s="15"/>
      <c r="F439" s="15"/>
      <c r="G439" s="15"/>
      <c r="H439" s="15"/>
      <c r="I439" s="15"/>
      <c r="J439" s="15"/>
      <c r="K439" s="15"/>
      <c r="L439" s="15"/>
      <c r="M439" s="15"/>
      <c r="N439" s="15"/>
      <c r="O439" s="15"/>
      <c r="P439" s="15"/>
      <c r="Q439" s="15"/>
      <c r="R439" s="15"/>
      <c r="S439" s="15"/>
      <c r="T439" s="15"/>
      <c r="U439" s="15"/>
    </row>
    <row r="440" spans="1:21">
      <c r="A440" s="15"/>
      <c r="B440" s="15"/>
      <c r="C440" s="15"/>
      <c r="D440" s="15"/>
      <c r="E440" s="15"/>
      <c r="F440" s="15"/>
      <c r="G440" s="15"/>
      <c r="H440" s="15"/>
      <c r="I440" s="15"/>
      <c r="J440" s="15"/>
      <c r="K440" s="15"/>
      <c r="L440" s="15"/>
      <c r="M440" s="15"/>
      <c r="N440" s="15"/>
      <c r="O440" s="15"/>
      <c r="P440" s="15"/>
      <c r="Q440" s="15"/>
      <c r="R440" s="15"/>
      <c r="S440" s="15"/>
      <c r="T440" s="15"/>
      <c r="U440" s="15"/>
    </row>
    <row r="441" spans="1:21">
      <c r="A441" s="15"/>
      <c r="B441" s="15"/>
      <c r="C441" s="15"/>
      <c r="D441" s="15"/>
      <c r="E441" s="15"/>
      <c r="F441" s="15"/>
      <c r="G441" s="15"/>
      <c r="H441" s="15"/>
      <c r="I441" s="15"/>
      <c r="J441" s="15"/>
      <c r="K441" s="15"/>
      <c r="L441" s="15"/>
      <c r="M441" s="15"/>
      <c r="N441" s="15"/>
      <c r="O441" s="15"/>
      <c r="P441" s="15"/>
      <c r="Q441" s="15"/>
      <c r="R441" s="15"/>
      <c r="S441" s="15"/>
      <c r="T441" s="15"/>
      <c r="U441" s="15"/>
    </row>
    <row r="442" spans="1:21">
      <c r="A442" s="15"/>
      <c r="B442" s="15"/>
      <c r="C442" s="15"/>
      <c r="D442" s="15"/>
      <c r="E442" s="15"/>
      <c r="F442" s="15"/>
      <c r="G442" s="15"/>
      <c r="H442" s="15"/>
      <c r="I442" s="15"/>
      <c r="J442" s="15"/>
      <c r="K442" s="15"/>
      <c r="L442" s="15"/>
      <c r="M442" s="15"/>
      <c r="N442" s="15"/>
      <c r="O442" s="15"/>
      <c r="P442" s="15"/>
      <c r="Q442" s="15"/>
      <c r="R442" s="15"/>
      <c r="S442" s="15"/>
      <c r="T442" s="15"/>
      <c r="U442" s="15"/>
    </row>
    <row r="443" spans="1:21">
      <c r="A443" s="15"/>
      <c r="B443" s="15"/>
      <c r="C443" s="15"/>
      <c r="D443" s="15"/>
      <c r="E443" s="15"/>
      <c r="F443" s="15"/>
      <c r="G443" s="15"/>
      <c r="H443" s="15"/>
      <c r="I443" s="15"/>
      <c r="J443" s="15"/>
      <c r="K443" s="15"/>
      <c r="L443" s="15"/>
      <c r="M443" s="15"/>
      <c r="N443" s="15"/>
      <c r="O443" s="15"/>
      <c r="P443" s="15"/>
      <c r="Q443" s="15"/>
      <c r="R443" s="15"/>
      <c r="S443" s="15"/>
      <c r="T443" s="15"/>
      <c r="U443" s="15"/>
    </row>
    <row r="444" spans="1:21">
      <c r="A444" s="15"/>
      <c r="B444" s="15"/>
      <c r="C444" s="15"/>
      <c r="D444" s="15"/>
      <c r="E444" s="15"/>
      <c r="F444" s="15"/>
      <c r="G444" s="15"/>
      <c r="H444" s="15"/>
      <c r="I444" s="15"/>
      <c r="J444" s="15"/>
      <c r="K444" s="15"/>
      <c r="L444" s="15"/>
      <c r="M444" s="15"/>
      <c r="N444" s="15"/>
      <c r="O444" s="15"/>
      <c r="P444" s="15"/>
      <c r="Q444" s="15"/>
      <c r="R444" s="15"/>
      <c r="S444" s="15"/>
      <c r="T444" s="15"/>
      <c r="U444" s="15"/>
    </row>
    <row r="445" spans="1:21">
      <c r="A445" s="15"/>
      <c r="B445" s="15"/>
      <c r="C445" s="15"/>
      <c r="D445" s="15"/>
      <c r="E445" s="15"/>
      <c r="F445" s="15"/>
      <c r="G445" s="15"/>
      <c r="H445" s="15"/>
      <c r="I445" s="15"/>
      <c r="J445" s="15"/>
      <c r="K445" s="15"/>
      <c r="L445" s="15"/>
      <c r="M445" s="15"/>
      <c r="N445" s="15"/>
      <c r="O445" s="15"/>
      <c r="P445" s="15"/>
      <c r="Q445" s="15"/>
      <c r="R445" s="15"/>
      <c r="S445" s="15"/>
      <c r="T445" s="15"/>
      <c r="U445" s="15"/>
    </row>
    <row r="446" spans="1:21">
      <c r="A446" s="15"/>
      <c r="B446" s="15"/>
      <c r="C446" s="15"/>
      <c r="D446" s="15"/>
      <c r="E446" s="15"/>
      <c r="F446" s="15"/>
      <c r="G446" s="15"/>
      <c r="H446" s="15"/>
      <c r="I446" s="15"/>
      <c r="J446" s="15"/>
      <c r="K446" s="15"/>
      <c r="L446" s="15"/>
      <c r="M446" s="15"/>
      <c r="N446" s="15"/>
      <c r="O446" s="15"/>
      <c r="P446" s="15"/>
      <c r="Q446" s="15"/>
      <c r="R446" s="15"/>
      <c r="S446" s="15"/>
      <c r="T446" s="15"/>
      <c r="U446" s="15"/>
    </row>
    <row r="447" spans="1:21">
      <c r="A447" s="15"/>
      <c r="B447" s="15"/>
      <c r="C447" s="15"/>
      <c r="D447" s="15"/>
      <c r="E447" s="15"/>
      <c r="F447" s="15"/>
      <c r="G447" s="15"/>
      <c r="H447" s="15"/>
      <c r="I447" s="15"/>
      <c r="J447" s="15"/>
      <c r="K447" s="15"/>
      <c r="L447" s="15"/>
      <c r="M447" s="15"/>
      <c r="N447" s="15"/>
      <c r="O447" s="15"/>
      <c r="P447" s="15"/>
      <c r="Q447" s="15"/>
      <c r="R447" s="15"/>
      <c r="S447" s="15"/>
      <c r="T447" s="15"/>
      <c r="U447" s="15"/>
    </row>
    <row r="448" spans="1:21">
      <c r="A448" s="15"/>
      <c r="B448" s="15"/>
      <c r="C448" s="15"/>
      <c r="D448" s="15"/>
      <c r="E448" s="15"/>
      <c r="F448" s="15"/>
      <c r="G448" s="15"/>
      <c r="H448" s="15"/>
      <c r="I448" s="15"/>
      <c r="J448" s="15"/>
      <c r="K448" s="15"/>
      <c r="L448" s="15"/>
      <c r="M448" s="15"/>
      <c r="N448" s="15"/>
      <c r="O448" s="15"/>
      <c r="P448" s="15"/>
      <c r="Q448" s="15"/>
      <c r="R448" s="15"/>
      <c r="S448" s="15"/>
      <c r="T448" s="15"/>
      <c r="U448" s="15"/>
    </row>
    <row r="449" spans="1:21">
      <c r="A449" s="15"/>
      <c r="B449" s="15"/>
      <c r="C449" s="15"/>
      <c r="D449" s="15"/>
      <c r="E449" s="15"/>
      <c r="F449" s="15"/>
      <c r="G449" s="15"/>
      <c r="H449" s="15"/>
      <c r="I449" s="15"/>
      <c r="J449" s="15"/>
      <c r="K449" s="15"/>
      <c r="L449" s="15"/>
      <c r="M449" s="15"/>
      <c r="N449" s="15"/>
      <c r="O449" s="15"/>
      <c r="P449" s="15"/>
      <c r="Q449" s="15"/>
      <c r="R449" s="15"/>
      <c r="S449" s="15"/>
      <c r="T449" s="15"/>
      <c r="U449" s="15"/>
    </row>
    <row r="450" spans="1:21">
      <c r="A450" s="15"/>
      <c r="B450" s="15"/>
      <c r="C450" s="15"/>
      <c r="D450" s="15"/>
      <c r="E450" s="15"/>
      <c r="F450" s="15"/>
      <c r="G450" s="15"/>
      <c r="H450" s="15"/>
      <c r="I450" s="15"/>
      <c r="J450" s="15"/>
      <c r="K450" s="15"/>
      <c r="L450" s="15"/>
      <c r="M450" s="15"/>
      <c r="N450" s="15"/>
      <c r="O450" s="15"/>
      <c r="P450" s="15"/>
      <c r="Q450" s="15"/>
      <c r="R450" s="15"/>
      <c r="S450" s="15"/>
      <c r="T450" s="15"/>
      <c r="U450" s="15"/>
    </row>
    <row r="451" spans="1:21">
      <c r="A451" s="15"/>
      <c r="B451" s="15"/>
      <c r="C451" s="15"/>
      <c r="D451" s="15"/>
      <c r="E451" s="15"/>
      <c r="F451" s="15"/>
      <c r="G451" s="15"/>
      <c r="H451" s="15"/>
      <c r="I451" s="15"/>
      <c r="J451" s="15"/>
      <c r="K451" s="15"/>
      <c r="L451" s="15"/>
      <c r="M451" s="15"/>
      <c r="N451" s="15"/>
      <c r="O451" s="15"/>
      <c r="P451" s="15"/>
      <c r="Q451" s="15"/>
      <c r="R451" s="15"/>
      <c r="S451" s="15"/>
      <c r="T451" s="15"/>
      <c r="U451" s="15"/>
    </row>
    <row r="452" spans="1:21">
      <c r="A452" s="15"/>
      <c r="B452" s="15"/>
      <c r="C452" s="15"/>
      <c r="D452" s="15"/>
      <c r="E452" s="15"/>
      <c r="F452" s="15"/>
      <c r="G452" s="15"/>
      <c r="H452" s="15"/>
      <c r="I452" s="15"/>
      <c r="J452" s="15"/>
      <c r="K452" s="15"/>
      <c r="L452" s="15"/>
      <c r="M452" s="15"/>
      <c r="N452" s="15"/>
      <c r="O452" s="15"/>
      <c r="P452" s="15"/>
      <c r="Q452" s="15"/>
      <c r="R452" s="15"/>
      <c r="S452" s="15"/>
      <c r="T452" s="15"/>
      <c r="U452" s="15"/>
    </row>
    <row r="453" spans="1:21">
      <c r="A453" s="15"/>
      <c r="B453" s="15"/>
      <c r="C453" s="15"/>
      <c r="D453" s="15"/>
      <c r="E453" s="15"/>
      <c r="F453" s="15"/>
      <c r="G453" s="15"/>
      <c r="H453" s="15"/>
      <c r="I453" s="15"/>
      <c r="J453" s="15"/>
      <c r="K453" s="15"/>
      <c r="L453" s="15"/>
      <c r="M453" s="15"/>
      <c r="N453" s="15"/>
      <c r="O453" s="15"/>
      <c r="P453" s="15"/>
      <c r="Q453" s="15"/>
      <c r="R453" s="15"/>
      <c r="S453" s="15"/>
      <c r="T453" s="15"/>
      <c r="U453" s="15"/>
    </row>
    <row r="454" spans="1:21">
      <c r="A454" s="15"/>
      <c r="B454" s="15"/>
      <c r="C454" s="15"/>
      <c r="D454" s="15"/>
      <c r="E454" s="15"/>
      <c r="F454" s="15"/>
      <c r="G454" s="15"/>
      <c r="H454" s="15"/>
      <c r="I454" s="15"/>
      <c r="J454" s="15"/>
      <c r="K454" s="15"/>
      <c r="L454" s="15"/>
      <c r="M454" s="15"/>
      <c r="N454" s="15"/>
      <c r="O454" s="15"/>
      <c r="P454" s="15"/>
      <c r="Q454" s="15"/>
      <c r="R454" s="15"/>
      <c r="S454" s="15"/>
      <c r="T454" s="15"/>
      <c r="U454" s="15"/>
    </row>
    <row r="455" spans="1:21">
      <c r="A455" s="15"/>
      <c r="B455" s="15"/>
      <c r="C455" s="15"/>
      <c r="D455" s="15"/>
      <c r="E455" s="15"/>
      <c r="F455" s="15"/>
      <c r="G455" s="15"/>
      <c r="H455" s="15"/>
      <c r="I455" s="15"/>
      <c r="J455" s="15"/>
      <c r="K455" s="15"/>
      <c r="L455" s="15"/>
      <c r="M455" s="15"/>
      <c r="N455" s="15"/>
      <c r="O455" s="15"/>
      <c r="P455" s="15"/>
      <c r="Q455" s="15"/>
      <c r="R455" s="15"/>
      <c r="S455" s="15"/>
      <c r="T455" s="15"/>
      <c r="U455" s="15"/>
    </row>
    <row r="456" spans="1:21">
      <c r="A456" s="15"/>
      <c r="B456" s="15"/>
      <c r="C456" s="15"/>
      <c r="D456" s="15"/>
      <c r="E456" s="15"/>
      <c r="F456" s="15"/>
      <c r="G456" s="15"/>
      <c r="H456" s="15"/>
      <c r="I456" s="15"/>
      <c r="J456" s="15"/>
      <c r="K456" s="15"/>
      <c r="L456" s="15"/>
      <c r="M456" s="15"/>
      <c r="N456" s="15"/>
      <c r="O456" s="15"/>
      <c r="P456" s="15"/>
      <c r="Q456" s="15"/>
      <c r="R456" s="15"/>
      <c r="S456" s="15"/>
      <c r="T456" s="15"/>
      <c r="U456" s="15"/>
    </row>
    <row r="457" spans="1:21">
      <c r="A457" s="15"/>
      <c r="B457" s="15"/>
      <c r="C457" s="15"/>
      <c r="D457" s="15"/>
      <c r="E457" s="15"/>
      <c r="F457" s="15"/>
      <c r="G457" s="15"/>
      <c r="H457" s="15"/>
      <c r="I457" s="15"/>
      <c r="J457" s="15"/>
      <c r="K457" s="15"/>
      <c r="L457" s="15"/>
      <c r="M457" s="15"/>
      <c r="N457" s="15"/>
      <c r="O457" s="15"/>
      <c r="P457" s="15"/>
      <c r="Q457" s="15"/>
      <c r="R457" s="15"/>
      <c r="S457" s="15"/>
      <c r="T457" s="15"/>
      <c r="U457" s="15"/>
    </row>
    <row r="458" spans="1:21">
      <c r="A458" s="15"/>
      <c r="B458" s="15"/>
      <c r="C458" s="15"/>
      <c r="D458" s="15"/>
      <c r="E458" s="15"/>
      <c r="F458" s="15"/>
      <c r="G458" s="15"/>
      <c r="H458" s="15"/>
      <c r="I458" s="15"/>
      <c r="J458" s="15"/>
      <c r="K458" s="15"/>
      <c r="L458" s="15"/>
      <c r="M458" s="15"/>
      <c r="N458" s="15"/>
      <c r="O458" s="15"/>
      <c r="P458" s="15"/>
      <c r="Q458" s="15"/>
      <c r="R458" s="15"/>
      <c r="S458" s="15"/>
      <c r="T458" s="15"/>
      <c r="U458" s="15"/>
    </row>
    <row r="459" spans="1:21">
      <c r="A459" s="15"/>
      <c r="B459" s="15"/>
      <c r="C459" s="15"/>
      <c r="D459" s="15"/>
      <c r="E459" s="15"/>
      <c r="F459" s="15"/>
      <c r="G459" s="15"/>
      <c r="H459" s="15"/>
      <c r="I459" s="15"/>
      <c r="J459" s="15"/>
      <c r="K459" s="15"/>
      <c r="L459" s="15"/>
      <c r="M459" s="15"/>
      <c r="N459" s="15"/>
      <c r="O459" s="15"/>
      <c r="P459" s="15"/>
      <c r="Q459" s="15"/>
      <c r="R459" s="15"/>
      <c r="S459" s="15"/>
      <c r="T459" s="15"/>
      <c r="U459" s="15"/>
    </row>
    <row r="460" spans="1:21">
      <c r="A460" s="15"/>
      <c r="B460" s="15"/>
      <c r="C460" s="15"/>
      <c r="D460" s="15"/>
      <c r="E460" s="15"/>
      <c r="F460" s="15"/>
      <c r="G460" s="15"/>
      <c r="H460" s="15"/>
      <c r="I460" s="15"/>
      <c r="J460" s="15"/>
      <c r="K460" s="15"/>
      <c r="L460" s="15"/>
      <c r="M460" s="15"/>
      <c r="N460" s="15"/>
      <c r="O460" s="15"/>
      <c r="P460" s="15"/>
      <c r="Q460" s="15"/>
      <c r="R460" s="15"/>
      <c r="S460" s="15"/>
      <c r="T460" s="15"/>
      <c r="U460" s="15"/>
    </row>
    <row r="461" spans="1:21">
      <c r="A461" s="15"/>
      <c r="B461" s="15"/>
      <c r="C461" s="15"/>
      <c r="D461" s="15"/>
      <c r="E461" s="15"/>
      <c r="F461" s="15"/>
      <c r="G461" s="15"/>
      <c r="H461" s="15"/>
      <c r="I461" s="15"/>
      <c r="J461" s="15"/>
      <c r="K461" s="15"/>
      <c r="L461" s="15"/>
      <c r="M461" s="15"/>
      <c r="N461" s="15"/>
      <c r="O461" s="15"/>
      <c r="P461" s="15"/>
      <c r="Q461" s="15"/>
      <c r="R461" s="15"/>
      <c r="S461" s="15"/>
      <c r="T461" s="15"/>
      <c r="U461" s="15"/>
    </row>
    <row r="462" spans="1:21">
      <c r="A462" s="15"/>
      <c r="B462" s="15"/>
      <c r="C462" s="15"/>
      <c r="D462" s="15"/>
      <c r="E462" s="15"/>
      <c r="F462" s="15"/>
      <c r="G462" s="15"/>
      <c r="H462" s="15"/>
      <c r="I462" s="15"/>
      <c r="J462" s="15"/>
      <c r="K462" s="15"/>
      <c r="L462" s="15"/>
      <c r="M462" s="15"/>
      <c r="N462" s="15"/>
      <c r="O462" s="15"/>
      <c r="P462" s="15"/>
      <c r="Q462" s="15"/>
      <c r="R462" s="15"/>
      <c r="S462" s="15"/>
      <c r="T462" s="15"/>
      <c r="U462" s="15"/>
    </row>
    <row r="463" spans="1:21">
      <c r="A463" s="15"/>
      <c r="B463" s="15"/>
      <c r="C463" s="15"/>
      <c r="D463" s="15"/>
      <c r="E463" s="15"/>
      <c r="F463" s="15"/>
      <c r="G463" s="15"/>
      <c r="H463" s="15"/>
      <c r="I463" s="15"/>
      <c r="J463" s="15"/>
      <c r="K463" s="15"/>
      <c r="L463" s="15"/>
      <c r="M463" s="15"/>
      <c r="N463" s="15"/>
      <c r="O463" s="15"/>
      <c r="P463" s="15"/>
      <c r="Q463" s="15"/>
      <c r="R463" s="15"/>
      <c r="S463" s="15"/>
      <c r="T463" s="15"/>
      <c r="U463" s="15"/>
    </row>
    <row r="464" spans="1:21">
      <c r="A464" s="15"/>
      <c r="B464" s="15"/>
      <c r="C464" s="15"/>
      <c r="D464" s="15"/>
      <c r="E464" s="15"/>
      <c r="F464" s="15"/>
      <c r="G464" s="15"/>
      <c r="H464" s="15"/>
      <c r="I464" s="15"/>
      <c r="J464" s="15"/>
      <c r="K464" s="15"/>
      <c r="L464" s="15"/>
      <c r="M464" s="15"/>
      <c r="N464" s="15"/>
      <c r="O464" s="15"/>
      <c r="P464" s="15"/>
      <c r="Q464" s="15"/>
      <c r="R464" s="15"/>
      <c r="S464" s="15"/>
      <c r="T464" s="15"/>
      <c r="U464" s="15"/>
    </row>
    <row r="465" spans="1:21">
      <c r="A465" s="15"/>
      <c r="B465" s="15"/>
      <c r="C465" s="15"/>
      <c r="D465" s="15"/>
      <c r="E465" s="15"/>
      <c r="F465" s="15"/>
      <c r="G465" s="15"/>
      <c r="H465" s="15"/>
      <c r="I465" s="15"/>
      <c r="J465" s="15"/>
      <c r="K465" s="15"/>
      <c r="L465" s="15"/>
      <c r="M465" s="15"/>
      <c r="N465" s="15"/>
      <c r="O465" s="15"/>
      <c r="P465" s="15"/>
      <c r="Q465" s="15"/>
      <c r="R465" s="15"/>
      <c r="S465" s="15"/>
      <c r="T465" s="15"/>
      <c r="U465" s="15"/>
    </row>
    <row r="466" spans="1:21">
      <c r="A466" s="15"/>
      <c r="B466" s="15"/>
      <c r="C466" s="15"/>
      <c r="D466" s="15"/>
      <c r="E466" s="15"/>
      <c r="F466" s="15"/>
      <c r="G466" s="15"/>
      <c r="H466" s="15"/>
      <c r="I466" s="15"/>
      <c r="J466" s="15"/>
      <c r="K466" s="15"/>
      <c r="L466" s="15"/>
      <c r="M466" s="15"/>
      <c r="N466" s="15"/>
      <c r="O466" s="15"/>
      <c r="P466" s="15"/>
      <c r="Q466" s="15"/>
      <c r="R466" s="15"/>
      <c r="S466" s="15"/>
      <c r="T466" s="15"/>
      <c r="U466" s="15"/>
    </row>
    <row r="467" spans="1:21">
      <c r="A467" s="15"/>
      <c r="B467" s="15"/>
      <c r="C467" s="15"/>
      <c r="D467" s="15"/>
      <c r="E467" s="15"/>
      <c r="F467" s="15"/>
      <c r="G467" s="15"/>
      <c r="H467" s="15"/>
      <c r="I467" s="15"/>
      <c r="J467" s="15"/>
      <c r="K467" s="15"/>
      <c r="L467" s="15"/>
      <c r="M467" s="15"/>
      <c r="N467" s="15"/>
      <c r="O467" s="15"/>
      <c r="P467" s="15"/>
      <c r="Q467" s="15"/>
      <c r="R467" s="15"/>
      <c r="S467" s="15"/>
      <c r="T467" s="15"/>
      <c r="U467" s="15"/>
    </row>
    <row r="468" spans="1:21">
      <c r="A468" s="15"/>
      <c r="B468" s="15"/>
      <c r="C468" s="15"/>
      <c r="D468" s="15"/>
      <c r="E468" s="15"/>
      <c r="F468" s="15"/>
      <c r="G468" s="15"/>
      <c r="H468" s="15"/>
      <c r="I468" s="15"/>
      <c r="J468" s="15"/>
      <c r="K468" s="15"/>
      <c r="L468" s="15"/>
      <c r="M468" s="15"/>
      <c r="N468" s="15"/>
      <c r="O468" s="15"/>
      <c r="P468" s="15"/>
      <c r="Q468" s="15"/>
      <c r="R468" s="15"/>
      <c r="S468" s="15"/>
      <c r="T468" s="15"/>
      <c r="U468" s="15"/>
    </row>
    <row r="469" spans="1:21">
      <c r="A469" s="15"/>
      <c r="B469" s="15"/>
      <c r="C469" s="15"/>
      <c r="D469" s="15"/>
      <c r="E469" s="15"/>
      <c r="F469" s="15"/>
      <c r="G469" s="15"/>
      <c r="H469" s="15"/>
      <c r="I469" s="15"/>
      <c r="J469" s="15"/>
      <c r="K469" s="15"/>
      <c r="L469" s="15"/>
      <c r="M469" s="15"/>
      <c r="N469" s="15"/>
      <c r="O469" s="15"/>
      <c r="P469" s="15"/>
      <c r="Q469" s="15"/>
      <c r="R469" s="15"/>
      <c r="S469" s="15"/>
      <c r="T469" s="15"/>
      <c r="U469" s="15"/>
    </row>
    <row r="470" spans="1:21">
      <c r="A470" s="15"/>
      <c r="B470" s="15"/>
      <c r="C470" s="15"/>
      <c r="D470" s="15"/>
      <c r="E470" s="15"/>
      <c r="F470" s="15"/>
      <c r="G470" s="15"/>
      <c r="H470" s="15"/>
      <c r="I470" s="15"/>
      <c r="J470" s="15"/>
      <c r="K470" s="15"/>
      <c r="L470" s="15"/>
      <c r="M470" s="15"/>
      <c r="N470" s="15"/>
      <c r="O470" s="15"/>
      <c r="P470" s="15"/>
      <c r="Q470" s="15"/>
      <c r="R470" s="15"/>
      <c r="S470" s="15"/>
      <c r="T470" s="15"/>
      <c r="U470" s="15"/>
    </row>
    <row r="471" spans="1:21">
      <c r="A471" s="15"/>
      <c r="B471" s="15"/>
      <c r="C471" s="15"/>
      <c r="D471" s="15"/>
      <c r="E471" s="15"/>
      <c r="F471" s="15"/>
      <c r="G471" s="15"/>
      <c r="H471" s="15"/>
      <c r="I471" s="15"/>
      <c r="J471" s="15"/>
      <c r="K471" s="15"/>
      <c r="L471" s="15"/>
      <c r="M471" s="15"/>
      <c r="N471" s="15"/>
      <c r="O471" s="15"/>
      <c r="P471" s="15"/>
      <c r="Q471" s="15"/>
      <c r="R471" s="15"/>
      <c r="S471" s="15"/>
      <c r="T471" s="15"/>
      <c r="U471" s="15"/>
    </row>
    <row r="472" spans="1:21">
      <c r="A472" s="15"/>
      <c r="B472" s="15"/>
      <c r="C472" s="15"/>
      <c r="D472" s="15"/>
      <c r="E472" s="15"/>
      <c r="F472" s="15"/>
      <c r="G472" s="15"/>
      <c r="H472" s="15"/>
      <c r="I472" s="15"/>
      <c r="J472" s="15"/>
      <c r="K472" s="15"/>
      <c r="L472" s="15"/>
      <c r="M472" s="15"/>
      <c r="N472" s="15"/>
      <c r="O472" s="15"/>
      <c r="P472" s="15"/>
      <c r="Q472" s="15"/>
      <c r="R472" s="15"/>
      <c r="S472" s="15"/>
      <c r="T472" s="15"/>
      <c r="U472" s="15"/>
    </row>
    <row r="473" spans="1:21">
      <c r="A473" s="15"/>
      <c r="B473" s="15"/>
      <c r="C473" s="15"/>
      <c r="D473" s="15"/>
      <c r="E473" s="15"/>
      <c r="F473" s="15"/>
      <c r="G473" s="15"/>
      <c r="H473" s="15"/>
      <c r="I473" s="15"/>
      <c r="J473" s="15"/>
      <c r="K473" s="15"/>
      <c r="L473" s="15"/>
      <c r="M473" s="15"/>
      <c r="N473" s="15"/>
      <c r="O473" s="15"/>
      <c r="P473" s="15"/>
      <c r="Q473" s="15"/>
      <c r="R473" s="15"/>
      <c r="S473" s="15"/>
      <c r="T473" s="15"/>
      <c r="U473" s="15"/>
    </row>
    <row r="474" spans="1:21">
      <c r="A474" s="15"/>
      <c r="B474" s="15"/>
      <c r="C474" s="15"/>
      <c r="D474" s="15"/>
      <c r="E474" s="15"/>
      <c r="F474" s="15"/>
      <c r="G474" s="15"/>
      <c r="H474" s="15"/>
      <c r="I474" s="15"/>
      <c r="J474" s="15"/>
      <c r="K474" s="15"/>
      <c r="L474" s="15"/>
      <c r="M474" s="15"/>
      <c r="N474" s="15"/>
      <c r="O474" s="15"/>
      <c r="P474" s="15"/>
      <c r="Q474" s="15"/>
      <c r="R474" s="15"/>
      <c r="S474" s="15"/>
      <c r="T474" s="15"/>
      <c r="U474" s="15"/>
    </row>
    <row r="475" spans="1:21">
      <c r="A475" s="15"/>
      <c r="B475" s="15"/>
      <c r="C475" s="15"/>
      <c r="D475" s="15"/>
      <c r="E475" s="15"/>
      <c r="F475" s="15"/>
      <c r="G475" s="15"/>
      <c r="H475" s="15"/>
      <c r="I475" s="15"/>
      <c r="J475" s="15"/>
      <c r="K475" s="15"/>
      <c r="L475" s="15"/>
      <c r="M475" s="15"/>
      <c r="N475" s="15"/>
      <c r="O475" s="15"/>
      <c r="P475" s="15"/>
      <c r="Q475" s="15"/>
      <c r="R475" s="15"/>
      <c r="S475" s="15"/>
      <c r="T475" s="15"/>
      <c r="U475" s="15"/>
    </row>
    <row r="476" spans="1:21">
      <c r="A476" s="15"/>
      <c r="B476" s="15"/>
      <c r="C476" s="15"/>
      <c r="D476" s="15"/>
      <c r="E476" s="15"/>
      <c r="F476" s="15"/>
      <c r="G476" s="15"/>
      <c r="H476" s="15"/>
      <c r="I476" s="15"/>
      <c r="J476" s="15"/>
      <c r="K476" s="15"/>
      <c r="L476" s="15"/>
      <c r="M476" s="15"/>
      <c r="N476" s="15"/>
      <c r="O476" s="15"/>
      <c r="P476" s="15"/>
      <c r="Q476" s="15"/>
      <c r="R476" s="15"/>
      <c r="S476" s="15"/>
      <c r="T476" s="15"/>
      <c r="U476" s="15"/>
    </row>
    <row r="477" spans="1:21">
      <c r="A477" s="15"/>
      <c r="B477" s="15"/>
      <c r="C477" s="15"/>
      <c r="D477" s="15"/>
      <c r="E477" s="15"/>
      <c r="F477" s="15"/>
      <c r="G477" s="15"/>
      <c r="H477" s="15"/>
      <c r="I477" s="15"/>
      <c r="J477" s="15"/>
      <c r="K477" s="15"/>
      <c r="L477" s="15"/>
      <c r="M477" s="15"/>
      <c r="N477" s="15"/>
      <c r="O477" s="15"/>
      <c r="P477" s="15"/>
      <c r="Q477" s="15"/>
      <c r="R477" s="15"/>
      <c r="S477" s="15"/>
      <c r="T477" s="15"/>
      <c r="U477" s="15"/>
    </row>
    <row r="478" spans="1:21">
      <c r="A478" s="15"/>
      <c r="B478" s="15"/>
      <c r="C478" s="15"/>
      <c r="D478" s="15"/>
      <c r="E478" s="15"/>
      <c r="F478" s="15"/>
      <c r="G478" s="15"/>
      <c r="H478" s="15"/>
      <c r="I478" s="15"/>
      <c r="J478" s="15"/>
      <c r="K478" s="15"/>
      <c r="L478" s="15"/>
      <c r="M478" s="15"/>
      <c r="N478" s="15"/>
      <c r="O478" s="15"/>
      <c r="P478" s="15"/>
      <c r="Q478" s="15"/>
      <c r="R478" s="15"/>
      <c r="S478" s="15"/>
      <c r="T478" s="15"/>
      <c r="U478" s="15"/>
    </row>
    <row r="479" spans="1:21">
      <c r="A479" s="15"/>
      <c r="B479" s="15"/>
      <c r="C479" s="15"/>
      <c r="D479" s="15"/>
      <c r="E479" s="15"/>
      <c r="F479" s="15"/>
      <c r="G479" s="15"/>
      <c r="H479" s="15"/>
      <c r="I479" s="15"/>
      <c r="J479" s="15"/>
      <c r="K479" s="15"/>
      <c r="L479" s="15"/>
      <c r="M479" s="15"/>
      <c r="N479" s="15"/>
      <c r="O479" s="15"/>
      <c r="P479" s="15"/>
      <c r="Q479" s="15"/>
      <c r="R479" s="15"/>
      <c r="S479" s="15"/>
      <c r="T479" s="15"/>
      <c r="U479" s="15"/>
    </row>
    <row r="480" spans="1:21">
      <c r="A480" s="15"/>
      <c r="B480" s="15"/>
      <c r="C480" s="15"/>
      <c r="D480" s="15"/>
      <c r="E480" s="15"/>
      <c r="F480" s="15"/>
      <c r="G480" s="15"/>
      <c r="H480" s="15"/>
      <c r="I480" s="15"/>
      <c r="J480" s="15"/>
      <c r="K480" s="15"/>
      <c r="L480" s="15"/>
      <c r="M480" s="15"/>
      <c r="N480" s="15"/>
      <c r="O480" s="15"/>
      <c r="P480" s="15"/>
      <c r="Q480" s="15"/>
      <c r="R480" s="15"/>
      <c r="S480" s="15"/>
      <c r="T480" s="15"/>
      <c r="U480" s="15"/>
    </row>
    <row r="481" spans="1:21">
      <c r="A481" s="15"/>
      <c r="B481" s="15"/>
      <c r="C481" s="15"/>
      <c r="D481" s="15"/>
      <c r="E481" s="15"/>
      <c r="F481" s="15"/>
      <c r="G481" s="15"/>
      <c r="H481" s="15"/>
      <c r="I481" s="15"/>
      <c r="J481" s="15"/>
      <c r="K481" s="15"/>
      <c r="L481" s="15"/>
      <c r="M481" s="15"/>
      <c r="N481" s="15"/>
      <c r="O481" s="15"/>
      <c r="P481" s="15"/>
      <c r="Q481" s="15"/>
      <c r="R481" s="15"/>
      <c r="S481" s="15"/>
      <c r="T481" s="15"/>
      <c r="U481" s="15"/>
    </row>
    <row r="482" spans="1:21">
      <c r="A482" s="15"/>
      <c r="B482" s="15"/>
      <c r="C482" s="15"/>
      <c r="D482" s="15"/>
      <c r="E482" s="15"/>
      <c r="F482" s="15"/>
      <c r="G482" s="15"/>
      <c r="H482" s="15"/>
      <c r="I482" s="15"/>
      <c r="J482" s="15"/>
      <c r="K482" s="15"/>
      <c r="L482" s="15"/>
      <c r="M482" s="15"/>
      <c r="N482" s="15"/>
      <c r="O482" s="15"/>
      <c r="P482" s="15"/>
      <c r="Q482" s="15"/>
      <c r="R482" s="15"/>
      <c r="S482" s="15"/>
      <c r="T482" s="15"/>
      <c r="U482" s="15"/>
    </row>
    <row r="483" spans="1:21">
      <c r="A483" s="15"/>
      <c r="B483" s="15"/>
      <c r="C483" s="15"/>
      <c r="D483" s="15"/>
      <c r="E483" s="15"/>
      <c r="F483" s="15"/>
      <c r="G483" s="15"/>
      <c r="H483" s="15"/>
      <c r="I483" s="15"/>
      <c r="J483" s="15"/>
      <c r="K483" s="15"/>
      <c r="L483" s="15"/>
      <c r="M483" s="15"/>
      <c r="N483" s="15"/>
      <c r="O483" s="15"/>
      <c r="P483" s="15"/>
      <c r="Q483" s="15"/>
      <c r="R483" s="15"/>
      <c r="S483" s="15"/>
      <c r="T483" s="15"/>
      <c r="U483" s="15"/>
    </row>
    <row r="484" spans="1:21">
      <c r="A484" s="15"/>
      <c r="B484" s="15"/>
      <c r="C484" s="15"/>
      <c r="D484" s="15"/>
      <c r="E484" s="15"/>
      <c r="F484" s="15"/>
      <c r="G484" s="15"/>
      <c r="H484" s="15"/>
      <c r="I484" s="15"/>
      <c r="J484" s="15"/>
      <c r="K484" s="15"/>
      <c r="L484" s="15"/>
      <c r="M484" s="15"/>
      <c r="N484" s="15"/>
      <c r="O484" s="15"/>
      <c r="P484" s="15"/>
      <c r="Q484" s="15"/>
      <c r="R484" s="15"/>
      <c r="S484" s="15"/>
      <c r="T484" s="15"/>
      <c r="U484" s="15"/>
    </row>
    <row r="485" spans="1:21">
      <c r="A485" s="15"/>
      <c r="B485" s="15"/>
      <c r="C485" s="15"/>
      <c r="D485" s="15"/>
      <c r="E485" s="15"/>
      <c r="F485" s="15"/>
      <c r="G485" s="15"/>
      <c r="H485" s="15"/>
      <c r="I485" s="15"/>
      <c r="J485" s="15"/>
      <c r="K485" s="15"/>
      <c r="L485" s="15"/>
      <c r="M485" s="15"/>
      <c r="N485" s="15"/>
      <c r="O485" s="15"/>
      <c r="P485" s="15"/>
      <c r="Q485" s="15"/>
      <c r="R485" s="15"/>
      <c r="S485" s="15"/>
      <c r="T485" s="15"/>
      <c r="U485" s="15"/>
    </row>
    <row r="486" spans="1:21">
      <c r="A486" s="15"/>
      <c r="B486" s="15"/>
      <c r="C486" s="15"/>
      <c r="D486" s="15"/>
      <c r="E486" s="15"/>
      <c r="F486" s="15"/>
      <c r="G486" s="15"/>
      <c r="H486" s="15"/>
      <c r="I486" s="15"/>
      <c r="J486" s="15"/>
      <c r="K486" s="15"/>
      <c r="L486" s="15"/>
      <c r="M486" s="15"/>
      <c r="N486" s="15"/>
      <c r="O486" s="15"/>
      <c r="P486" s="15"/>
      <c r="Q486" s="15"/>
      <c r="R486" s="15"/>
      <c r="S486" s="15"/>
      <c r="T486" s="15"/>
      <c r="U486" s="15"/>
    </row>
    <row r="487" spans="1:21">
      <c r="A487" s="15"/>
      <c r="B487" s="15"/>
      <c r="C487" s="15"/>
      <c r="D487" s="15"/>
      <c r="E487" s="15"/>
      <c r="F487" s="15"/>
      <c r="G487" s="15"/>
      <c r="H487" s="15"/>
      <c r="I487" s="15"/>
      <c r="J487" s="15"/>
      <c r="K487" s="15"/>
      <c r="L487" s="15"/>
      <c r="M487" s="15"/>
      <c r="N487" s="15"/>
      <c r="O487" s="15"/>
      <c r="P487" s="15"/>
      <c r="Q487" s="15"/>
      <c r="R487" s="15"/>
      <c r="S487" s="15"/>
      <c r="T487" s="15"/>
      <c r="U487" s="15"/>
    </row>
    <row r="488" spans="1:21">
      <c r="A488" s="15"/>
      <c r="B488" s="15"/>
      <c r="C488" s="15"/>
      <c r="D488" s="15"/>
      <c r="E488" s="15"/>
      <c r="F488" s="15"/>
      <c r="G488" s="15"/>
      <c r="H488" s="15"/>
      <c r="I488" s="15"/>
      <c r="J488" s="15"/>
      <c r="K488" s="15"/>
      <c r="L488" s="15"/>
      <c r="M488" s="15"/>
      <c r="N488" s="15"/>
      <c r="O488" s="15"/>
      <c r="P488" s="15"/>
      <c r="Q488" s="15"/>
      <c r="R488" s="15"/>
      <c r="S488" s="15"/>
      <c r="T488" s="15"/>
      <c r="U488" s="15"/>
    </row>
    <row r="489" spans="1:21">
      <c r="A489" s="15"/>
      <c r="B489" s="15"/>
      <c r="C489" s="15"/>
      <c r="D489" s="15"/>
      <c r="E489" s="15"/>
      <c r="F489" s="15"/>
      <c r="G489" s="15"/>
      <c r="H489" s="15"/>
      <c r="I489" s="15"/>
      <c r="J489" s="15"/>
      <c r="K489" s="15"/>
      <c r="L489" s="15"/>
      <c r="M489" s="15"/>
      <c r="N489" s="15"/>
      <c r="O489" s="15"/>
      <c r="P489" s="15"/>
      <c r="Q489" s="15"/>
      <c r="R489" s="15"/>
      <c r="S489" s="15"/>
      <c r="T489" s="15"/>
      <c r="U489" s="15"/>
    </row>
    <row r="490" spans="1:21">
      <c r="A490" s="15"/>
      <c r="B490" s="15"/>
      <c r="C490" s="15"/>
      <c r="D490" s="15"/>
      <c r="E490" s="15"/>
      <c r="F490" s="15"/>
      <c r="G490" s="15"/>
      <c r="H490" s="15"/>
      <c r="I490" s="15"/>
      <c r="J490" s="15"/>
      <c r="K490" s="15"/>
      <c r="L490" s="15"/>
      <c r="M490" s="15"/>
      <c r="N490" s="15"/>
      <c r="O490" s="15"/>
      <c r="P490" s="15"/>
      <c r="Q490" s="15"/>
      <c r="R490" s="15"/>
      <c r="S490" s="15"/>
      <c r="T490" s="15"/>
      <c r="U490" s="15"/>
    </row>
    <row r="491" spans="1:21">
      <c r="A491" s="15"/>
      <c r="B491" s="15"/>
      <c r="C491" s="15"/>
      <c r="D491" s="15"/>
      <c r="E491" s="15"/>
      <c r="F491" s="15"/>
      <c r="G491" s="15"/>
      <c r="H491" s="15"/>
      <c r="I491" s="15"/>
      <c r="J491" s="15"/>
      <c r="K491" s="15"/>
      <c r="L491" s="15"/>
      <c r="M491" s="15"/>
      <c r="N491" s="15"/>
      <c r="O491" s="15"/>
      <c r="P491" s="15"/>
      <c r="Q491" s="15"/>
      <c r="R491" s="15"/>
      <c r="S491" s="15"/>
      <c r="T491" s="15"/>
      <c r="U491" s="15"/>
    </row>
    <row r="492" spans="1:21">
      <c r="A492" s="15"/>
      <c r="B492" s="15"/>
      <c r="C492" s="15"/>
      <c r="D492" s="15"/>
      <c r="E492" s="15"/>
      <c r="F492" s="15"/>
      <c r="G492" s="15"/>
      <c r="H492" s="15"/>
      <c r="I492" s="15"/>
      <c r="J492" s="15"/>
      <c r="K492" s="15"/>
      <c r="L492" s="15"/>
      <c r="M492" s="15"/>
      <c r="N492" s="15"/>
      <c r="O492" s="15"/>
      <c r="P492" s="15"/>
      <c r="Q492" s="15"/>
      <c r="R492" s="15"/>
      <c r="S492" s="15"/>
      <c r="T492" s="15"/>
      <c r="U492" s="15"/>
    </row>
    <row r="493" spans="1:21">
      <c r="A493" s="15"/>
      <c r="B493" s="15"/>
      <c r="C493" s="15"/>
      <c r="D493" s="15"/>
      <c r="E493" s="15"/>
      <c r="F493" s="15"/>
      <c r="G493" s="15"/>
      <c r="H493" s="15"/>
      <c r="I493" s="15"/>
      <c r="J493" s="15"/>
      <c r="K493" s="15"/>
      <c r="L493" s="15"/>
      <c r="M493" s="15"/>
      <c r="N493" s="15"/>
      <c r="O493" s="15"/>
      <c r="P493" s="15"/>
      <c r="Q493" s="15"/>
      <c r="R493" s="15"/>
      <c r="S493" s="15"/>
      <c r="T493" s="15"/>
      <c r="U493" s="15"/>
    </row>
    <row r="494" spans="1:21">
      <c r="A494" s="15"/>
      <c r="B494" s="15"/>
      <c r="C494" s="15"/>
      <c r="D494" s="15"/>
      <c r="E494" s="15"/>
      <c r="F494" s="15"/>
      <c r="G494" s="15"/>
      <c r="H494" s="15"/>
      <c r="I494" s="15"/>
      <c r="J494" s="15"/>
      <c r="K494" s="15"/>
      <c r="L494" s="15"/>
      <c r="M494" s="15"/>
      <c r="N494" s="15"/>
      <c r="O494" s="15"/>
      <c r="P494" s="15"/>
      <c r="Q494" s="15"/>
      <c r="R494" s="15"/>
      <c r="S494" s="15"/>
      <c r="T494" s="15"/>
      <c r="U494" s="15"/>
    </row>
    <row r="495" spans="1:21">
      <c r="A495" s="15"/>
      <c r="B495" s="15"/>
      <c r="C495" s="15"/>
      <c r="D495" s="15"/>
      <c r="E495" s="15"/>
      <c r="F495" s="15"/>
      <c r="G495" s="15"/>
      <c r="H495" s="15"/>
      <c r="I495" s="15"/>
      <c r="J495" s="15"/>
      <c r="K495" s="15"/>
      <c r="L495" s="15"/>
      <c r="M495" s="15"/>
      <c r="N495" s="15"/>
      <c r="O495" s="15"/>
      <c r="P495" s="15"/>
      <c r="Q495" s="15"/>
      <c r="R495" s="15"/>
      <c r="S495" s="15"/>
      <c r="T495" s="15"/>
      <c r="U495" s="15"/>
    </row>
    <row r="496" spans="1:21">
      <c r="A496" s="15"/>
      <c r="B496" s="15"/>
      <c r="C496" s="15"/>
      <c r="D496" s="15"/>
      <c r="E496" s="15"/>
      <c r="F496" s="15"/>
      <c r="G496" s="15"/>
      <c r="H496" s="15"/>
      <c r="I496" s="15"/>
      <c r="J496" s="15"/>
      <c r="K496" s="15"/>
      <c r="L496" s="15"/>
      <c r="M496" s="15"/>
      <c r="N496" s="15"/>
      <c r="O496" s="15"/>
      <c r="P496" s="15"/>
      <c r="Q496" s="15"/>
      <c r="R496" s="15"/>
      <c r="S496" s="15"/>
      <c r="T496" s="15"/>
      <c r="U496" s="15"/>
    </row>
    <row r="497" spans="1:21">
      <c r="A497" s="15"/>
      <c r="B497" s="15"/>
      <c r="C497" s="15"/>
      <c r="D497" s="15"/>
      <c r="E497" s="15"/>
      <c r="F497" s="15"/>
      <c r="G497" s="15"/>
      <c r="H497" s="15"/>
      <c r="I497" s="15"/>
      <c r="J497" s="15"/>
      <c r="K497" s="15"/>
      <c r="L497" s="15"/>
      <c r="M497" s="15"/>
      <c r="N497" s="15"/>
      <c r="O497" s="15"/>
      <c r="P497" s="15"/>
      <c r="Q497" s="15"/>
      <c r="R497" s="15"/>
      <c r="S497" s="15"/>
      <c r="T497" s="15"/>
      <c r="U497" s="15"/>
    </row>
    <row r="498" spans="1:21">
      <c r="A498" s="15"/>
      <c r="B498" s="15"/>
      <c r="C498" s="15"/>
      <c r="D498" s="15"/>
      <c r="E498" s="15"/>
      <c r="F498" s="15"/>
      <c r="G498" s="15"/>
      <c r="H498" s="15"/>
      <c r="I498" s="15"/>
      <c r="J498" s="15"/>
      <c r="K498" s="15"/>
      <c r="L498" s="15"/>
      <c r="M498" s="15"/>
      <c r="N498" s="15"/>
      <c r="O498" s="15"/>
      <c r="P498" s="15"/>
      <c r="Q498" s="15"/>
      <c r="R498" s="15"/>
      <c r="S498" s="15"/>
      <c r="T498" s="15"/>
      <c r="U498" s="15"/>
    </row>
    <row r="499" spans="1:21">
      <c r="A499" s="15"/>
      <c r="B499" s="15"/>
      <c r="C499" s="15"/>
      <c r="D499" s="15"/>
      <c r="E499" s="15"/>
      <c r="F499" s="15"/>
      <c r="G499" s="15"/>
      <c r="H499" s="15"/>
      <c r="I499" s="15"/>
      <c r="J499" s="15"/>
      <c r="K499" s="15"/>
      <c r="L499" s="15"/>
      <c r="M499" s="15"/>
      <c r="N499" s="15"/>
      <c r="O499" s="15"/>
      <c r="P499" s="15"/>
      <c r="Q499" s="15"/>
      <c r="R499" s="15"/>
      <c r="S499" s="15"/>
      <c r="T499" s="15"/>
      <c r="U499" s="15"/>
    </row>
    <row r="500" spans="1:21">
      <c r="A500" s="15"/>
      <c r="B500" s="15"/>
      <c r="C500" s="15"/>
      <c r="D500" s="15"/>
      <c r="E500" s="15"/>
      <c r="F500" s="15"/>
      <c r="G500" s="15"/>
      <c r="H500" s="15"/>
      <c r="I500" s="15"/>
      <c r="J500" s="15"/>
      <c r="K500" s="15"/>
      <c r="L500" s="15"/>
      <c r="M500" s="15"/>
      <c r="N500" s="15"/>
      <c r="O500" s="15"/>
      <c r="P500" s="15"/>
      <c r="Q500" s="15"/>
      <c r="R500" s="15"/>
      <c r="S500" s="15"/>
      <c r="T500" s="15"/>
      <c r="U500" s="15"/>
    </row>
    <row r="501" spans="1:21">
      <c r="A501" s="15"/>
      <c r="B501" s="15"/>
      <c r="C501" s="15"/>
      <c r="D501" s="15"/>
      <c r="E501" s="15"/>
      <c r="F501" s="15"/>
      <c r="G501" s="15"/>
      <c r="H501" s="15"/>
      <c r="I501" s="15"/>
      <c r="J501" s="15"/>
      <c r="K501" s="15"/>
      <c r="L501" s="15"/>
      <c r="M501" s="15"/>
      <c r="N501" s="15"/>
      <c r="O501" s="15"/>
      <c r="P501" s="15"/>
      <c r="Q501" s="15"/>
      <c r="R501" s="15"/>
      <c r="S501" s="15"/>
      <c r="T501" s="15"/>
      <c r="U501" s="15"/>
    </row>
    <row r="502" spans="1:21">
      <c r="A502" s="15"/>
      <c r="B502" s="15"/>
      <c r="C502" s="15"/>
      <c r="D502" s="15"/>
      <c r="E502" s="15"/>
      <c r="F502" s="15"/>
      <c r="G502" s="15"/>
      <c r="H502" s="15"/>
      <c r="I502" s="15"/>
      <c r="J502" s="15"/>
      <c r="K502" s="15"/>
      <c r="L502" s="15"/>
      <c r="M502" s="15"/>
      <c r="N502" s="15"/>
      <c r="O502" s="15"/>
      <c r="P502" s="15"/>
      <c r="Q502" s="15"/>
      <c r="R502" s="15"/>
      <c r="S502" s="15"/>
      <c r="T502" s="15"/>
      <c r="U502" s="15"/>
    </row>
    <row r="503" spans="1:21">
      <c r="A503" s="15"/>
      <c r="B503" s="15"/>
      <c r="C503" s="15"/>
      <c r="D503" s="15"/>
      <c r="E503" s="15"/>
      <c r="F503" s="15"/>
      <c r="G503" s="15"/>
      <c r="H503" s="15"/>
      <c r="I503" s="15"/>
      <c r="J503" s="15"/>
      <c r="K503" s="15"/>
      <c r="L503" s="15"/>
      <c r="M503" s="15"/>
      <c r="N503" s="15"/>
      <c r="O503" s="15"/>
      <c r="P503" s="15"/>
      <c r="Q503" s="15"/>
      <c r="R503" s="15"/>
      <c r="S503" s="15"/>
      <c r="T503" s="15"/>
      <c r="U503" s="15"/>
    </row>
    <row r="504" spans="1:21">
      <c r="A504" s="15"/>
      <c r="B504" s="15"/>
      <c r="C504" s="15"/>
      <c r="D504" s="15"/>
      <c r="E504" s="15"/>
      <c r="F504" s="15"/>
      <c r="G504" s="15"/>
      <c r="H504" s="15"/>
      <c r="I504" s="15"/>
      <c r="J504" s="15"/>
      <c r="K504" s="15"/>
      <c r="L504" s="15"/>
      <c r="M504" s="15"/>
      <c r="N504" s="15"/>
      <c r="O504" s="15"/>
      <c r="P504" s="15"/>
      <c r="Q504" s="15"/>
      <c r="R504" s="15"/>
      <c r="S504" s="15"/>
      <c r="T504" s="15"/>
      <c r="U504" s="15"/>
    </row>
    <row r="505" spans="1:21">
      <c r="A505" s="15"/>
      <c r="B505" s="15"/>
      <c r="C505" s="15"/>
      <c r="D505" s="15"/>
      <c r="E505" s="15"/>
      <c r="F505" s="15"/>
      <c r="G505" s="15"/>
      <c r="H505" s="15"/>
      <c r="I505" s="15"/>
      <c r="J505" s="15"/>
      <c r="K505" s="15"/>
      <c r="L505" s="15"/>
      <c r="M505" s="15"/>
      <c r="N505" s="15"/>
      <c r="O505" s="15"/>
      <c r="P505" s="15"/>
      <c r="Q505" s="15"/>
      <c r="R505" s="15"/>
      <c r="S505" s="15"/>
      <c r="T505" s="15"/>
      <c r="U505" s="15"/>
    </row>
    <row r="506" spans="1:21">
      <c r="A506" s="15"/>
      <c r="B506" s="15"/>
      <c r="C506" s="15"/>
      <c r="D506" s="15"/>
      <c r="E506" s="15"/>
      <c r="F506" s="15"/>
      <c r="G506" s="15"/>
      <c r="H506" s="15"/>
      <c r="I506" s="15"/>
      <c r="J506" s="15"/>
      <c r="K506" s="15"/>
      <c r="L506" s="15"/>
      <c r="M506" s="15"/>
      <c r="N506" s="15"/>
      <c r="O506" s="15"/>
      <c r="P506" s="15"/>
      <c r="Q506" s="15"/>
      <c r="R506" s="15"/>
      <c r="S506" s="15"/>
      <c r="T506" s="15"/>
      <c r="U506" s="15"/>
    </row>
    <row r="507" spans="1:21">
      <c r="A507" s="15"/>
      <c r="B507" s="15"/>
      <c r="C507" s="15"/>
      <c r="D507" s="15"/>
      <c r="E507" s="15"/>
      <c r="F507" s="15"/>
      <c r="G507" s="15"/>
      <c r="H507" s="15"/>
      <c r="I507" s="15"/>
      <c r="J507" s="15"/>
      <c r="K507" s="15"/>
      <c r="L507" s="15"/>
      <c r="M507" s="15"/>
      <c r="N507" s="15"/>
      <c r="O507" s="15"/>
      <c r="P507" s="15"/>
      <c r="Q507" s="15"/>
      <c r="R507" s="15"/>
      <c r="S507" s="15"/>
      <c r="T507" s="15"/>
      <c r="U507" s="15"/>
    </row>
    <row r="508" spans="1:21">
      <c r="A508" s="15"/>
      <c r="B508" s="15"/>
      <c r="C508" s="15"/>
      <c r="D508" s="15"/>
      <c r="E508" s="15"/>
      <c r="F508" s="15"/>
      <c r="G508" s="15"/>
      <c r="H508" s="15"/>
      <c r="I508" s="15"/>
      <c r="J508" s="15"/>
      <c r="K508" s="15"/>
      <c r="L508" s="15"/>
      <c r="M508" s="15"/>
      <c r="N508" s="15"/>
      <c r="O508" s="15"/>
      <c r="P508" s="15"/>
      <c r="Q508" s="15"/>
      <c r="R508" s="15"/>
      <c r="S508" s="15"/>
      <c r="T508" s="15"/>
      <c r="U508" s="15"/>
    </row>
    <row r="509" spans="1:21">
      <c r="A509" s="15"/>
      <c r="B509" s="15"/>
      <c r="C509" s="15"/>
      <c r="D509" s="15"/>
      <c r="E509" s="15"/>
      <c r="F509" s="15"/>
      <c r="G509" s="15"/>
      <c r="H509" s="15"/>
      <c r="I509" s="15"/>
      <c r="J509" s="15"/>
      <c r="K509" s="15"/>
      <c r="L509" s="15"/>
      <c r="M509" s="15"/>
      <c r="N509" s="15"/>
      <c r="O509" s="15"/>
      <c r="P509" s="15"/>
      <c r="Q509" s="15"/>
      <c r="R509" s="15"/>
      <c r="S509" s="15"/>
      <c r="T509" s="15"/>
      <c r="U509" s="15"/>
    </row>
    <row r="510" spans="1:21">
      <c r="A510" s="15"/>
      <c r="B510" s="15"/>
      <c r="C510" s="15"/>
      <c r="D510" s="15"/>
      <c r="E510" s="15"/>
      <c r="F510" s="15"/>
      <c r="G510" s="15"/>
      <c r="H510" s="15"/>
      <c r="I510" s="15"/>
      <c r="J510" s="15"/>
      <c r="K510" s="15"/>
      <c r="L510" s="15"/>
      <c r="M510" s="15"/>
      <c r="N510" s="15"/>
      <c r="O510" s="15"/>
      <c r="P510" s="15"/>
      <c r="Q510" s="15"/>
      <c r="R510" s="15"/>
      <c r="S510" s="15"/>
      <c r="T510" s="15"/>
      <c r="U510" s="15"/>
    </row>
    <row r="511" spans="1:21">
      <c r="A511" s="15"/>
      <c r="B511" s="15"/>
      <c r="C511" s="15"/>
      <c r="D511" s="15"/>
      <c r="E511" s="15"/>
      <c r="F511" s="15"/>
      <c r="G511" s="15"/>
      <c r="H511" s="15"/>
      <c r="I511" s="15"/>
      <c r="J511" s="15"/>
      <c r="K511" s="15"/>
      <c r="L511" s="15"/>
      <c r="M511" s="15"/>
      <c r="N511" s="15"/>
      <c r="O511" s="15"/>
      <c r="P511" s="15"/>
      <c r="Q511" s="15"/>
      <c r="R511" s="15"/>
      <c r="S511" s="15"/>
      <c r="T511" s="15"/>
      <c r="U511" s="15"/>
    </row>
    <row r="512" spans="1:21">
      <c r="A512" s="15"/>
      <c r="B512" s="15"/>
      <c r="C512" s="15"/>
      <c r="D512" s="15"/>
      <c r="E512" s="15"/>
      <c r="F512" s="15"/>
      <c r="G512" s="15"/>
      <c r="H512" s="15"/>
      <c r="I512" s="15"/>
      <c r="J512" s="15"/>
      <c r="K512" s="15"/>
      <c r="L512" s="15"/>
      <c r="M512" s="15"/>
      <c r="N512" s="15"/>
      <c r="O512" s="15"/>
      <c r="P512" s="15"/>
      <c r="Q512" s="15"/>
      <c r="R512" s="15"/>
      <c r="S512" s="15"/>
      <c r="T512" s="15"/>
      <c r="U512" s="15"/>
    </row>
    <row r="513" spans="1:21">
      <c r="A513" s="15"/>
      <c r="B513" s="15"/>
      <c r="C513" s="15"/>
      <c r="D513" s="15"/>
      <c r="E513" s="15"/>
      <c r="F513" s="15"/>
      <c r="G513" s="15"/>
      <c r="H513" s="15"/>
      <c r="I513" s="15"/>
      <c r="J513" s="15"/>
      <c r="K513" s="15"/>
      <c r="L513" s="15"/>
      <c r="M513" s="15"/>
      <c r="N513" s="15"/>
      <c r="O513" s="15"/>
      <c r="P513" s="15"/>
      <c r="Q513" s="15"/>
      <c r="R513" s="15"/>
      <c r="S513" s="15"/>
      <c r="T513" s="15"/>
      <c r="U513" s="15"/>
    </row>
    <row r="514" spans="1:21">
      <c r="A514" s="15"/>
      <c r="B514" s="15"/>
      <c r="C514" s="15"/>
      <c r="D514" s="15"/>
      <c r="E514" s="15"/>
      <c r="F514" s="15"/>
      <c r="G514" s="15"/>
      <c r="H514" s="15"/>
      <c r="I514" s="15"/>
      <c r="J514" s="15"/>
      <c r="K514" s="15"/>
      <c r="L514" s="15"/>
      <c r="M514" s="15"/>
      <c r="N514" s="15"/>
      <c r="O514" s="15"/>
      <c r="P514" s="15"/>
      <c r="Q514" s="15"/>
      <c r="R514" s="15"/>
      <c r="S514" s="15"/>
      <c r="T514" s="15"/>
      <c r="U514" s="15"/>
    </row>
    <row r="515" spans="1:21">
      <c r="A515" s="15"/>
      <c r="B515" s="15"/>
      <c r="C515" s="15"/>
      <c r="D515" s="15"/>
      <c r="E515" s="15"/>
      <c r="F515" s="15"/>
      <c r="G515" s="15"/>
      <c r="H515" s="15"/>
      <c r="I515" s="15"/>
      <c r="J515" s="15"/>
      <c r="K515" s="15"/>
      <c r="L515" s="15"/>
      <c r="M515" s="15"/>
      <c r="N515" s="15"/>
      <c r="O515" s="15"/>
      <c r="P515" s="15"/>
      <c r="Q515" s="15"/>
      <c r="R515" s="15"/>
      <c r="S515" s="15"/>
      <c r="T515" s="15"/>
      <c r="U515" s="15"/>
    </row>
    <row r="516" spans="1:21">
      <c r="A516" s="15"/>
      <c r="B516" s="15"/>
      <c r="C516" s="15"/>
      <c r="D516" s="15"/>
      <c r="E516" s="15"/>
      <c r="F516" s="15"/>
      <c r="G516" s="15"/>
      <c r="H516" s="15"/>
      <c r="I516" s="15"/>
      <c r="J516" s="15"/>
      <c r="K516" s="15"/>
      <c r="L516" s="15"/>
      <c r="M516" s="15"/>
      <c r="N516" s="15"/>
      <c r="O516" s="15"/>
      <c r="P516" s="15"/>
      <c r="Q516" s="15"/>
      <c r="R516" s="15"/>
      <c r="S516" s="15"/>
      <c r="T516" s="15"/>
      <c r="U516" s="15"/>
    </row>
    <row r="517" spans="1:21">
      <c r="A517" s="15"/>
      <c r="B517" s="15"/>
      <c r="C517" s="15"/>
      <c r="D517" s="15"/>
      <c r="E517" s="15"/>
      <c r="F517" s="15"/>
      <c r="G517" s="15"/>
      <c r="H517" s="15"/>
      <c r="I517" s="15"/>
      <c r="J517" s="15"/>
      <c r="K517" s="15"/>
      <c r="L517" s="15"/>
      <c r="M517" s="15"/>
      <c r="N517" s="15"/>
      <c r="O517" s="15"/>
      <c r="P517" s="15"/>
      <c r="Q517" s="15"/>
      <c r="R517" s="15"/>
      <c r="S517" s="15"/>
      <c r="T517" s="15"/>
      <c r="U517" s="15"/>
    </row>
    <row r="518" spans="1:21">
      <c r="A518" s="15"/>
      <c r="B518" s="15"/>
      <c r="C518" s="15"/>
      <c r="D518" s="15"/>
      <c r="E518" s="15"/>
      <c r="F518" s="15"/>
      <c r="G518" s="15"/>
      <c r="H518" s="15"/>
      <c r="I518" s="15"/>
      <c r="J518" s="15"/>
      <c r="K518" s="15"/>
      <c r="L518" s="15"/>
      <c r="M518" s="15"/>
      <c r="N518" s="15"/>
      <c r="O518" s="15"/>
      <c r="P518" s="15"/>
      <c r="Q518" s="15"/>
      <c r="R518" s="15"/>
      <c r="S518" s="15"/>
      <c r="T518" s="15"/>
      <c r="U518" s="15"/>
    </row>
    <row r="519" spans="1:21">
      <c r="A519" s="15"/>
      <c r="B519" s="15"/>
      <c r="C519" s="15"/>
      <c r="D519" s="15"/>
      <c r="E519" s="15"/>
      <c r="F519" s="15"/>
      <c r="G519" s="15"/>
      <c r="H519" s="15"/>
      <c r="I519" s="15"/>
      <c r="J519" s="15"/>
      <c r="K519" s="15"/>
      <c r="L519" s="15"/>
      <c r="M519" s="15"/>
      <c r="N519" s="15"/>
      <c r="O519" s="15"/>
      <c r="P519" s="15"/>
      <c r="Q519" s="15"/>
      <c r="R519" s="15"/>
      <c r="S519" s="15"/>
      <c r="T519" s="15"/>
      <c r="U519" s="15"/>
    </row>
    <row r="520" spans="1:21">
      <c r="A520" s="15"/>
      <c r="B520" s="15"/>
      <c r="C520" s="15"/>
      <c r="D520" s="15"/>
      <c r="E520" s="15"/>
      <c r="F520" s="15"/>
      <c r="G520" s="15"/>
      <c r="H520" s="15"/>
      <c r="I520" s="15"/>
      <c r="J520" s="15"/>
      <c r="K520" s="15"/>
      <c r="L520" s="15"/>
      <c r="M520" s="15"/>
      <c r="N520" s="15"/>
      <c r="O520" s="15"/>
      <c r="P520" s="15"/>
      <c r="Q520" s="15"/>
      <c r="R520" s="15"/>
      <c r="S520" s="15"/>
      <c r="T520" s="15"/>
      <c r="U520" s="15"/>
    </row>
    <row r="521" spans="1:21">
      <c r="A521" s="15"/>
      <c r="B521" s="15"/>
      <c r="C521" s="15"/>
      <c r="D521" s="15"/>
      <c r="E521" s="15"/>
      <c r="F521" s="15"/>
      <c r="G521" s="15"/>
      <c r="H521" s="15"/>
      <c r="I521" s="15"/>
      <c r="J521" s="15"/>
      <c r="K521" s="15"/>
      <c r="L521" s="15"/>
      <c r="M521" s="15"/>
      <c r="N521" s="15"/>
      <c r="O521" s="15"/>
      <c r="P521" s="15"/>
      <c r="Q521" s="15"/>
      <c r="R521" s="15"/>
      <c r="S521" s="15"/>
      <c r="T521" s="15"/>
      <c r="U521" s="15"/>
    </row>
    <row r="522" spans="1:21">
      <c r="A522" s="15"/>
      <c r="B522" s="15"/>
      <c r="C522" s="15"/>
      <c r="D522" s="15"/>
      <c r="E522" s="15"/>
      <c r="F522" s="15"/>
      <c r="G522" s="15"/>
      <c r="H522" s="15"/>
      <c r="I522" s="15"/>
      <c r="J522" s="15"/>
      <c r="K522" s="15"/>
      <c r="L522" s="15"/>
      <c r="M522" s="15"/>
      <c r="N522" s="15"/>
      <c r="O522" s="15"/>
      <c r="P522" s="15"/>
      <c r="Q522" s="15"/>
      <c r="R522" s="15"/>
      <c r="S522" s="15"/>
      <c r="T522" s="15"/>
      <c r="U522" s="15"/>
    </row>
    <row r="523" spans="1:21">
      <c r="A523" s="15"/>
      <c r="B523" s="15"/>
      <c r="C523" s="15"/>
      <c r="D523" s="15"/>
      <c r="E523" s="15"/>
      <c r="F523" s="15"/>
      <c r="G523" s="15"/>
      <c r="H523" s="15"/>
      <c r="I523" s="15"/>
      <c r="J523" s="15"/>
      <c r="K523" s="15"/>
      <c r="L523" s="15"/>
      <c r="M523" s="15"/>
      <c r="N523" s="15"/>
      <c r="O523" s="15"/>
      <c r="P523" s="15"/>
      <c r="Q523" s="15"/>
      <c r="R523" s="15"/>
      <c r="S523" s="15"/>
      <c r="T523" s="15"/>
      <c r="U523" s="15"/>
    </row>
    <row r="524" spans="1:21">
      <c r="A524" s="15"/>
      <c r="B524" s="15"/>
      <c r="C524" s="15"/>
      <c r="D524" s="15"/>
      <c r="E524" s="15"/>
      <c r="F524" s="15"/>
      <c r="G524" s="15"/>
      <c r="H524" s="15"/>
      <c r="I524" s="15"/>
      <c r="J524" s="15"/>
      <c r="K524" s="15"/>
      <c r="L524" s="15"/>
      <c r="M524" s="15"/>
      <c r="N524" s="15"/>
      <c r="O524" s="15"/>
      <c r="P524" s="15"/>
      <c r="Q524" s="15"/>
      <c r="R524" s="15"/>
      <c r="S524" s="15"/>
      <c r="T524" s="15"/>
      <c r="U524" s="15"/>
    </row>
    <row r="525" spans="1:21">
      <c r="A525" s="15"/>
      <c r="B525" s="15"/>
      <c r="C525" s="15"/>
      <c r="D525" s="15"/>
      <c r="E525" s="15"/>
      <c r="F525" s="15"/>
      <c r="G525" s="15"/>
      <c r="H525" s="15"/>
      <c r="I525" s="15"/>
      <c r="J525" s="15"/>
      <c r="K525" s="15"/>
      <c r="L525" s="15"/>
      <c r="M525" s="15"/>
      <c r="N525" s="15"/>
      <c r="O525" s="15"/>
      <c r="P525" s="15"/>
      <c r="Q525" s="15"/>
      <c r="R525" s="15"/>
      <c r="S525" s="15"/>
      <c r="T525" s="15"/>
      <c r="U525" s="15"/>
    </row>
    <row r="526" spans="1:21">
      <c r="A526" s="15"/>
      <c r="B526" s="15"/>
      <c r="C526" s="15"/>
      <c r="D526" s="15"/>
      <c r="E526" s="15"/>
      <c r="F526" s="15"/>
      <c r="G526" s="15"/>
      <c r="H526" s="15"/>
      <c r="I526" s="15"/>
      <c r="J526" s="15"/>
      <c r="K526" s="15"/>
      <c r="L526" s="15"/>
      <c r="M526" s="15"/>
      <c r="N526" s="15"/>
      <c r="O526" s="15"/>
      <c r="P526" s="15"/>
      <c r="Q526" s="15"/>
      <c r="R526" s="15"/>
      <c r="S526" s="15"/>
      <c r="T526" s="15"/>
      <c r="U526" s="15"/>
    </row>
    <row r="527" spans="1:21">
      <c r="A527" s="15"/>
      <c r="B527" s="15"/>
      <c r="C527" s="15"/>
      <c r="D527" s="15"/>
      <c r="E527" s="15"/>
      <c r="F527" s="15"/>
      <c r="G527" s="15"/>
      <c r="H527" s="15"/>
      <c r="I527" s="15"/>
      <c r="J527" s="15"/>
      <c r="K527" s="15"/>
      <c r="L527" s="15"/>
      <c r="M527" s="15"/>
      <c r="N527" s="15"/>
      <c r="O527" s="15"/>
      <c r="P527" s="15"/>
      <c r="Q527" s="15"/>
      <c r="R527" s="15"/>
      <c r="S527" s="15"/>
      <c r="T527" s="15"/>
      <c r="U527" s="15"/>
    </row>
    <row r="528" spans="1:21">
      <c r="A528" s="15"/>
      <c r="B528" s="15"/>
      <c r="C528" s="15"/>
      <c r="D528" s="15"/>
      <c r="E528" s="15"/>
      <c r="F528" s="15"/>
      <c r="G528" s="15"/>
      <c r="H528" s="15"/>
      <c r="I528" s="15"/>
      <c r="J528" s="15"/>
      <c r="K528" s="15"/>
      <c r="L528" s="15"/>
      <c r="M528" s="15"/>
      <c r="N528" s="15"/>
      <c r="O528" s="15"/>
      <c r="P528" s="15"/>
      <c r="Q528" s="15"/>
      <c r="R528" s="15"/>
      <c r="S528" s="15"/>
      <c r="T528" s="15"/>
      <c r="U528" s="15"/>
    </row>
    <row r="529" spans="1:21">
      <c r="A529" s="15"/>
      <c r="B529" s="15"/>
      <c r="C529" s="15"/>
      <c r="D529" s="15"/>
      <c r="E529" s="15"/>
      <c r="F529" s="15"/>
      <c r="G529" s="15"/>
      <c r="H529" s="15"/>
      <c r="I529" s="15"/>
      <c r="J529" s="15"/>
      <c r="K529" s="15"/>
      <c r="L529" s="15"/>
      <c r="M529" s="15"/>
      <c r="N529" s="15"/>
      <c r="O529" s="15"/>
      <c r="P529" s="15"/>
      <c r="Q529" s="15"/>
      <c r="R529" s="15"/>
      <c r="S529" s="15"/>
      <c r="T529" s="15"/>
      <c r="U529" s="15"/>
    </row>
    <row r="530" spans="1:21">
      <c r="A530" s="15"/>
      <c r="B530" s="15"/>
      <c r="C530" s="15"/>
      <c r="D530" s="15"/>
      <c r="E530" s="15"/>
      <c r="F530" s="15"/>
      <c r="G530" s="15"/>
      <c r="H530" s="15"/>
      <c r="I530" s="15"/>
      <c r="J530" s="15"/>
      <c r="K530" s="15"/>
      <c r="L530" s="15"/>
      <c r="M530" s="15"/>
      <c r="N530" s="15"/>
      <c r="O530" s="15"/>
      <c r="P530" s="15"/>
      <c r="Q530" s="15"/>
      <c r="R530" s="15"/>
      <c r="S530" s="15"/>
      <c r="T530" s="15"/>
      <c r="U530" s="15"/>
    </row>
    <row r="531" spans="1:21">
      <c r="A531" s="15"/>
      <c r="B531" s="15"/>
      <c r="C531" s="15"/>
      <c r="D531" s="15"/>
      <c r="E531" s="15"/>
      <c r="F531" s="15"/>
      <c r="G531" s="15"/>
      <c r="H531" s="15"/>
      <c r="I531" s="15"/>
      <c r="J531" s="15"/>
      <c r="K531" s="15"/>
      <c r="L531" s="15"/>
      <c r="M531" s="15"/>
      <c r="N531" s="15"/>
      <c r="O531" s="15"/>
      <c r="P531" s="15"/>
      <c r="Q531" s="15"/>
      <c r="R531" s="15"/>
      <c r="S531" s="15"/>
      <c r="T531" s="15"/>
      <c r="U531" s="15"/>
    </row>
    <row r="532" spans="1:21">
      <c r="A532" s="15"/>
      <c r="B532" s="15"/>
      <c r="C532" s="15"/>
      <c r="D532" s="15"/>
      <c r="E532" s="15"/>
      <c r="F532" s="15"/>
      <c r="G532" s="15"/>
      <c r="H532" s="15"/>
      <c r="I532" s="15"/>
      <c r="J532" s="15"/>
      <c r="K532" s="15"/>
      <c r="L532" s="15"/>
      <c r="M532" s="15"/>
      <c r="N532" s="15"/>
      <c r="O532" s="15"/>
      <c r="P532" s="15"/>
      <c r="Q532" s="15"/>
      <c r="R532" s="15"/>
      <c r="S532" s="15"/>
      <c r="T532" s="15"/>
      <c r="U532" s="15"/>
    </row>
    <row r="533" spans="1:21">
      <c r="A533" s="15"/>
      <c r="B533" s="15"/>
      <c r="C533" s="15"/>
      <c r="D533" s="15"/>
      <c r="E533" s="15"/>
      <c r="F533" s="15"/>
      <c r="G533" s="15"/>
      <c r="H533" s="15"/>
      <c r="I533" s="15"/>
      <c r="J533" s="15"/>
      <c r="K533" s="15"/>
      <c r="L533" s="15"/>
      <c r="M533" s="15"/>
      <c r="N533" s="15"/>
      <c r="O533" s="15"/>
      <c r="P533" s="15"/>
      <c r="Q533" s="15"/>
      <c r="R533" s="15"/>
      <c r="S533" s="15"/>
      <c r="T533" s="15"/>
      <c r="U533" s="15"/>
    </row>
    <row r="534" spans="1:21">
      <c r="A534" s="15"/>
      <c r="B534" s="15"/>
      <c r="C534" s="15"/>
      <c r="D534" s="15"/>
      <c r="E534" s="15"/>
      <c r="F534" s="15"/>
      <c r="G534" s="15"/>
      <c r="H534" s="15"/>
      <c r="I534" s="15"/>
      <c r="J534" s="15"/>
      <c r="K534" s="15"/>
      <c r="L534" s="15"/>
      <c r="M534" s="15"/>
      <c r="N534" s="15"/>
      <c r="O534" s="15"/>
      <c r="P534" s="15"/>
      <c r="Q534" s="15"/>
      <c r="R534" s="15"/>
      <c r="S534" s="15"/>
      <c r="T534" s="15"/>
      <c r="U534" s="15"/>
    </row>
    <row r="535" spans="1:21">
      <c r="A535" s="15"/>
      <c r="B535" s="15"/>
      <c r="C535" s="15"/>
      <c r="D535" s="15"/>
      <c r="E535" s="15"/>
      <c r="F535" s="15"/>
      <c r="G535" s="15"/>
      <c r="H535" s="15"/>
      <c r="I535" s="15"/>
      <c r="J535" s="15"/>
      <c r="K535" s="15"/>
      <c r="L535" s="15"/>
      <c r="M535" s="15"/>
      <c r="N535" s="15"/>
      <c r="O535" s="15"/>
      <c r="P535" s="15"/>
      <c r="Q535" s="15"/>
      <c r="R535" s="15"/>
      <c r="S535" s="15"/>
      <c r="T535" s="15"/>
      <c r="U535" s="15"/>
    </row>
    <row r="536" spans="1:21">
      <c r="A536" s="15"/>
      <c r="B536" s="15"/>
      <c r="C536" s="15"/>
      <c r="D536" s="15"/>
      <c r="E536" s="15"/>
      <c r="F536" s="15"/>
      <c r="G536" s="15"/>
      <c r="H536" s="15"/>
      <c r="I536" s="15"/>
      <c r="J536" s="15"/>
      <c r="K536" s="15"/>
      <c r="L536" s="15"/>
      <c r="M536" s="15"/>
      <c r="N536" s="15"/>
      <c r="O536" s="15"/>
      <c r="P536" s="15"/>
      <c r="Q536" s="15"/>
      <c r="R536" s="15"/>
      <c r="S536" s="15"/>
      <c r="T536" s="15"/>
      <c r="U536" s="15"/>
    </row>
    <row r="537" spans="1:21">
      <c r="A537" s="15"/>
      <c r="B537" s="15"/>
      <c r="C537" s="15"/>
      <c r="D537" s="15"/>
      <c r="E537" s="15"/>
      <c r="F537" s="15"/>
      <c r="G537" s="15"/>
      <c r="H537" s="15"/>
      <c r="I537" s="15"/>
      <c r="J537" s="15"/>
      <c r="K537" s="15"/>
      <c r="L537" s="15"/>
      <c r="M537" s="15"/>
      <c r="N537" s="15"/>
      <c r="O537" s="15"/>
      <c r="P537" s="15"/>
      <c r="Q537" s="15"/>
      <c r="R537" s="15"/>
      <c r="S537" s="15"/>
      <c r="T537" s="15"/>
      <c r="U537" s="15"/>
    </row>
    <row r="538" spans="1:21">
      <c r="A538" s="15"/>
      <c r="B538" s="15"/>
      <c r="C538" s="15"/>
      <c r="D538" s="15"/>
      <c r="E538" s="15"/>
      <c r="F538" s="15"/>
      <c r="G538" s="15"/>
      <c r="H538" s="15"/>
      <c r="I538" s="15"/>
      <c r="J538" s="15"/>
      <c r="K538" s="15"/>
      <c r="L538" s="15"/>
      <c r="M538" s="15"/>
      <c r="N538" s="15"/>
      <c r="O538" s="15"/>
      <c r="P538" s="15"/>
      <c r="Q538" s="15"/>
      <c r="R538" s="15"/>
      <c r="S538" s="15"/>
      <c r="T538" s="15"/>
      <c r="U538" s="15"/>
    </row>
    <row r="539" spans="1:21">
      <c r="A539" s="15"/>
      <c r="B539" s="15"/>
      <c r="C539" s="15"/>
      <c r="D539" s="15"/>
      <c r="E539" s="15"/>
      <c r="F539" s="15"/>
      <c r="G539" s="15"/>
      <c r="H539" s="15"/>
      <c r="I539" s="15"/>
      <c r="J539" s="15"/>
      <c r="K539" s="15"/>
      <c r="L539" s="15"/>
      <c r="M539" s="15"/>
      <c r="N539" s="15"/>
      <c r="O539" s="15"/>
      <c r="P539" s="15"/>
      <c r="Q539" s="15"/>
      <c r="R539" s="15"/>
      <c r="S539" s="15"/>
      <c r="T539" s="15"/>
      <c r="U539" s="15"/>
    </row>
    <row r="540" spans="1:21">
      <c r="A540" s="15"/>
      <c r="B540" s="15"/>
      <c r="C540" s="15"/>
      <c r="D540" s="15"/>
      <c r="E540" s="15"/>
      <c r="F540" s="15"/>
      <c r="G540" s="15"/>
      <c r="H540" s="15"/>
      <c r="I540" s="15"/>
      <c r="J540" s="15"/>
      <c r="K540" s="15"/>
      <c r="L540" s="15"/>
      <c r="M540" s="15"/>
      <c r="N540" s="15"/>
      <c r="O540" s="15"/>
      <c r="P540" s="15"/>
      <c r="Q540" s="15"/>
      <c r="R540" s="15"/>
      <c r="S540" s="15"/>
      <c r="T540" s="15"/>
      <c r="U540" s="15"/>
    </row>
    <row r="541" spans="1:21">
      <c r="A541" s="15"/>
      <c r="B541" s="15"/>
      <c r="C541" s="15"/>
      <c r="D541" s="15"/>
      <c r="E541" s="15"/>
      <c r="F541" s="15"/>
      <c r="G541" s="15"/>
      <c r="H541" s="15"/>
      <c r="I541" s="15"/>
      <c r="J541" s="15"/>
      <c r="K541" s="15"/>
      <c r="L541" s="15"/>
      <c r="M541" s="15"/>
      <c r="N541" s="15"/>
      <c r="O541" s="15"/>
      <c r="P541" s="15"/>
      <c r="Q541" s="15"/>
      <c r="R541" s="15"/>
      <c r="S541" s="15"/>
      <c r="T541" s="15"/>
      <c r="U541" s="15"/>
    </row>
    <row r="542" spans="1:21">
      <c r="A542" s="15"/>
      <c r="B542" s="15"/>
      <c r="C542" s="15"/>
      <c r="D542" s="15"/>
      <c r="E542" s="15"/>
      <c r="F542" s="15"/>
      <c r="G542" s="15"/>
      <c r="H542" s="15"/>
      <c r="I542" s="15"/>
      <c r="J542" s="15"/>
      <c r="K542" s="15"/>
      <c r="L542" s="15"/>
      <c r="M542" s="15"/>
      <c r="N542" s="15"/>
      <c r="O542" s="15"/>
      <c r="P542" s="15"/>
      <c r="Q542" s="15"/>
      <c r="R542" s="15"/>
      <c r="S542" s="15"/>
      <c r="T542" s="15"/>
      <c r="U542" s="15"/>
    </row>
    <row r="543" spans="1:21">
      <c r="A543" s="15"/>
      <c r="B543" s="15"/>
      <c r="C543" s="15"/>
      <c r="D543" s="15"/>
      <c r="E543" s="15"/>
      <c r="F543" s="15"/>
      <c r="G543" s="15"/>
      <c r="H543" s="15"/>
      <c r="I543" s="15"/>
      <c r="J543" s="15"/>
      <c r="K543" s="15"/>
      <c r="L543" s="15"/>
      <c r="M543" s="15"/>
      <c r="N543" s="15"/>
      <c r="O543" s="15"/>
      <c r="P543" s="15"/>
      <c r="Q543" s="15"/>
      <c r="R543" s="15"/>
      <c r="S543" s="15"/>
      <c r="T543" s="15"/>
      <c r="U543" s="15"/>
    </row>
    <row r="544" spans="1:21">
      <c r="A544" s="15"/>
      <c r="B544" s="15"/>
      <c r="C544" s="15"/>
      <c r="D544" s="15"/>
      <c r="E544" s="15"/>
      <c r="F544" s="15"/>
      <c r="G544" s="15"/>
      <c r="H544" s="15"/>
      <c r="I544" s="15"/>
      <c r="J544" s="15"/>
      <c r="K544" s="15"/>
      <c r="L544" s="15"/>
      <c r="M544" s="15"/>
      <c r="N544" s="15"/>
      <c r="O544" s="15"/>
      <c r="P544" s="15"/>
      <c r="Q544" s="15"/>
      <c r="R544" s="15"/>
      <c r="S544" s="15"/>
      <c r="T544" s="15"/>
      <c r="U544" s="15"/>
    </row>
    <row r="545" spans="1:21">
      <c r="A545" s="15"/>
      <c r="B545" s="15"/>
      <c r="C545" s="15"/>
      <c r="D545" s="15"/>
      <c r="E545" s="15"/>
      <c r="F545" s="15"/>
      <c r="G545" s="15"/>
      <c r="H545" s="15"/>
      <c r="I545" s="15"/>
      <c r="J545" s="15"/>
      <c r="K545" s="15"/>
      <c r="L545" s="15"/>
      <c r="M545" s="15"/>
      <c r="N545" s="15"/>
      <c r="O545" s="15"/>
      <c r="P545" s="15"/>
      <c r="Q545" s="15"/>
      <c r="R545" s="15"/>
      <c r="S545" s="15"/>
      <c r="T545" s="15"/>
      <c r="U545" s="15"/>
    </row>
    <row r="546" spans="1:21">
      <c r="A546" s="15"/>
      <c r="B546" s="15"/>
      <c r="C546" s="15"/>
      <c r="D546" s="15"/>
      <c r="E546" s="15"/>
      <c r="F546" s="15"/>
      <c r="G546" s="15"/>
      <c r="H546" s="15"/>
      <c r="I546" s="15"/>
      <c r="J546" s="15"/>
      <c r="K546" s="15"/>
      <c r="L546" s="15"/>
      <c r="M546" s="15"/>
      <c r="N546" s="15"/>
      <c r="O546" s="15"/>
      <c r="P546" s="15"/>
      <c r="Q546" s="15"/>
      <c r="R546" s="15"/>
      <c r="S546" s="15"/>
      <c r="T546" s="15"/>
      <c r="U546" s="15"/>
    </row>
    <row r="547" spans="1:21">
      <c r="A547" s="15"/>
      <c r="B547" s="15"/>
      <c r="C547" s="15"/>
      <c r="D547" s="15"/>
      <c r="E547" s="15"/>
      <c r="F547" s="15"/>
      <c r="G547" s="15"/>
      <c r="H547" s="15"/>
      <c r="I547" s="15"/>
      <c r="J547" s="15"/>
      <c r="K547" s="15"/>
      <c r="L547" s="15"/>
      <c r="M547" s="15"/>
      <c r="N547" s="15"/>
      <c r="O547" s="15"/>
      <c r="P547" s="15"/>
      <c r="Q547" s="15"/>
      <c r="R547" s="15"/>
      <c r="S547" s="15"/>
      <c r="T547" s="15"/>
      <c r="U547" s="15"/>
    </row>
    <row r="548" spans="1:21">
      <c r="A548" s="15"/>
      <c r="B548" s="15"/>
      <c r="C548" s="15"/>
      <c r="D548" s="15"/>
      <c r="E548" s="15"/>
      <c r="F548" s="15"/>
      <c r="G548" s="15"/>
      <c r="H548" s="15"/>
      <c r="I548" s="15"/>
      <c r="J548" s="15"/>
      <c r="K548" s="15"/>
      <c r="L548" s="15"/>
      <c r="M548" s="15"/>
      <c r="N548" s="15"/>
      <c r="O548" s="15"/>
      <c r="P548" s="15"/>
      <c r="Q548" s="15"/>
      <c r="R548" s="15"/>
      <c r="S548" s="15"/>
      <c r="T548" s="15"/>
      <c r="U548" s="15"/>
    </row>
    <row r="549" spans="1:21">
      <c r="A549" s="15"/>
      <c r="B549" s="15"/>
      <c r="C549" s="15"/>
      <c r="D549" s="15"/>
      <c r="E549" s="15"/>
      <c r="F549" s="15"/>
      <c r="G549" s="15"/>
      <c r="H549" s="15"/>
      <c r="I549" s="15"/>
      <c r="J549" s="15"/>
      <c r="K549" s="15"/>
      <c r="L549" s="15"/>
      <c r="M549" s="15"/>
      <c r="N549" s="15"/>
      <c r="O549" s="15"/>
      <c r="P549" s="15"/>
      <c r="Q549" s="15"/>
      <c r="R549" s="15"/>
      <c r="S549" s="15"/>
      <c r="T549" s="15"/>
      <c r="U549" s="15"/>
    </row>
    <row r="550" spans="1:21">
      <c r="A550" s="15"/>
      <c r="B550" s="15"/>
      <c r="C550" s="15"/>
      <c r="D550" s="15"/>
      <c r="E550" s="15"/>
      <c r="F550" s="15"/>
      <c r="G550" s="15"/>
      <c r="H550" s="15"/>
      <c r="I550" s="15"/>
      <c r="J550" s="15"/>
      <c r="K550" s="15"/>
      <c r="L550" s="15"/>
      <c r="M550" s="15"/>
      <c r="N550" s="15"/>
      <c r="O550" s="15"/>
      <c r="P550" s="15"/>
      <c r="Q550" s="15"/>
      <c r="R550" s="15"/>
      <c r="S550" s="15"/>
      <c r="T550" s="15"/>
      <c r="U550" s="15"/>
    </row>
    <row r="551" spans="1:21">
      <c r="A551" s="15"/>
      <c r="B551" s="15"/>
      <c r="C551" s="15"/>
      <c r="D551" s="15"/>
      <c r="E551" s="15"/>
      <c r="F551" s="15"/>
      <c r="G551" s="15"/>
      <c r="H551" s="15"/>
      <c r="I551" s="15"/>
      <c r="J551" s="15"/>
      <c r="K551" s="15"/>
      <c r="L551" s="15"/>
      <c r="M551" s="15"/>
      <c r="N551" s="15"/>
      <c r="O551" s="15"/>
      <c r="P551" s="15"/>
      <c r="Q551" s="15"/>
      <c r="R551" s="15"/>
      <c r="S551" s="15"/>
      <c r="T551" s="15"/>
      <c r="U551" s="15"/>
    </row>
    <row r="552" spans="1:21">
      <c r="A552" s="15"/>
      <c r="B552" s="15"/>
      <c r="C552" s="15"/>
      <c r="D552" s="15"/>
      <c r="E552" s="15"/>
      <c r="F552" s="15"/>
      <c r="G552" s="15"/>
      <c r="H552" s="15"/>
      <c r="I552" s="15"/>
      <c r="J552" s="15"/>
      <c r="K552" s="15"/>
      <c r="L552" s="15"/>
      <c r="M552" s="15"/>
      <c r="N552" s="15"/>
      <c r="O552" s="15"/>
      <c r="P552" s="15"/>
      <c r="Q552" s="15"/>
      <c r="R552" s="15"/>
      <c r="S552" s="15"/>
      <c r="T552" s="15"/>
      <c r="U552" s="15"/>
    </row>
    <row r="553" spans="1:21">
      <c r="A553" s="15"/>
      <c r="B553" s="15"/>
      <c r="C553" s="15"/>
      <c r="D553" s="15"/>
      <c r="E553" s="15"/>
      <c r="F553" s="15"/>
      <c r="G553" s="15"/>
      <c r="H553" s="15"/>
      <c r="I553" s="15"/>
      <c r="J553" s="15"/>
      <c r="K553" s="15"/>
      <c r="L553" s="15"/>
      <c r="M553" s="15"/>
      <c r="N553" s="15"/>
      <c r="O553" s="15"/>
      <c r="P553" s="15"/>
      <c r="Q553" s="15"/>
      <c r="R553" s="15"/>
      <c r="S553" s="15"/>
      <c r="T553" s="15"/>
      <c r="U553" s="15"/>
    </row>
    <row r="554" spans="1:21">
      <c r="A554" s="15"/>
      <c r="B554" s="15"/>
      <c r="C554" s="15"/>
      <c r="D554" s="15"/>
      <c r="E554" s="15"/>
      <c r="F554" s="15"/>
      <c r="G554" s="15"/>
      <c r="H554" s="15"/>
      <c r="I554" s="15"/>
      <c r="J554" s="15"/>
      <c r="K554" s="15"/>
      <c r="L554" s="15"/>
      <c r="M554" s="15"/>
      <c r="N554" s="15"/>
      <c r="O554" s="15"/>
      <c r="P554" s="15"/>
      <c r="Q554" s="15"/>
      <c r="R554" s="15"/>
      <c r="S554" s="15"/>
      <c r="T554" s="15"/>
      <c r="U554" s="15"/>
    </row>
    <row r="555" spans="1:21">
      <c r="A555" s="15"/>
      <c r="B555" s="15"/>
      <c r="C555" s="15"/>
      <c r="D555" s="15"/>
      <c r="E555" s="15"/>
      <c r="F555" s="15"/>
      <c r="G555" s="15"/>
      <c r="H555" s="15"/>
      <c r="I555" s="15"/>
      <c r="J555" s="15"/>
      <c r="K555" s="15"/>
      <c r="L555" s="15"/>
      <c r="M555" s="15"/>
      <c r="N555" s="15"/>
      <c r="O555" s="15"/>
      <c r="P555" s="15"/>
      <c r="Q555" s="15"/>
      <c r="R555" s="15"/>
      <c r="S555" s="15"/>
      <c r="T555" s="15"/>
      <c r="U555" s="15"/>
    </row>
    <row r="556" spans="1:21">
      <c r="A556" s="15"/>
      <c r="B556" s="15"/>
      <c r="C556" s="15"/>
      <c r="D556" s="15"/>
      <c r="E556" s="15"/>
      <c r="F556" s="15"/>
      <c r="G556" s="15"/>
      <c r="H556" s="15"/>
      <c r="I556" s="15"/>
      <c r="J556" s="15"/>
      <c r="K556" s="15"/>
      <c r="L556" s="15"/>
      <c r="M556" s="15"/>
      <c r="N556" s="15"/>
      <c r="O556" s="15"/>
      <c r="P556" s="15"/>
      <c r="Q556" s="15"/>
      <c r="R556" s="15"/>
      <c r="S556" s="15"/>
      <c r="T556" s="15"/>
      <c r="U556" s="15"/>
    </row>
    <row r="557" spans="1:21">
      <c r="A557" s="15"/>
      <c r="B557" s="15"/>
      <c r="C557" s="15"/>
      <c r="D557" s="15"/>
      <c r="E557" s="15"/>
      <c r="F557" s="15"/>
      <c r="G557" s="15"/>
      <c r="H557" s="15"/>
      <c r="I557" s="15"/>
      <c r="J557" s="15"/>
      <c r="K557" s="15"/>
      <c r="L557" s="15"/>
      <c r="M557" s="15"/>
      <c r="N557" s="15"/>
      <c r="O557" s="15"/>
      <c r="P557" s="15"/>
      <c r="Q557" s="15"/>
      <c r="R557" s="15"/>
      <c r="S557" s="15"/>
      <c r="T557" s="15"/>
      <c r="U557" s="15"/>
    </row>
    <row r="558" spans="1:21">
      <c r="A558" s="15"/>
      <c r="B558" s="15"/>
      <c r="C558" s="15"/>
      <c r="D558" s="15"/>
      <c r="E558" s="15"/>
      <c r="F558" s="15"/>
      <c r="G558" s="15"/>
      <c r="H558" s="15"/>
      <c r="I558" s="15"/>
      <c r="J558" s="15"/>
      <c r="K558" s="15"/>
      <c r="L558" s="15"/>
      <c r="M558" s="15"/>
      <c r="N558" s="15"/>
      <c r="O558" s="15"/>
      <c r="P558" s="15"/>
      <c r="Q558" s="15"/>
      <c r="R558" s="15"/>
      <c r="S558" s="15"/>
      <c r="T558" s="15"/>
      <c r="U558" s="15"/>
    </row>
    <row r="559" spans="1:21">
      <c r="A559" s="15"/>
      <c r="B559" s="15"/>
      <c r="C559" s="15"/>
      <c r="D559" s="15"/>
      <c r="E559" s="15"/>
      <c r="F559" s="15"/>
      <c r="G559" s="15"/>
      <c r="H559" s="15"/>
      <c r="I559" s="15"/>
      <c r="J559" s="15"/>
      <c r="K559" s="15"/>
      <c r="L559" s="15"/>
      <c r="M559" s="15"/>
      <c r="N559" s="15"/>
      <c r="O559" s="15"/>
      <c r="P559" s="15"/>
      <c r="Q559" s="15"/>
      <c r="R559" s="15"/>
      <c r="S559" s="15"/>
      <c r="T559" s="15"/>
      <c r="U559" s="15"/>
    </row>
    <row r="560" spans="1:21">
      <c r="A560" s="15"/>
      <c r="B560" s="15"/>
      <c r="C560" s="15"/>
      <c r="D560" s="15"/>
      <c r="E560" s="15"/>
      <c r="F560" s="15"/>
      <c r="G560" s="15"/>
      <c r="H560" s="15"/>
      <c r="I560" s="15"/>
      <c r="J560" s="15"/>
      <c r="K560" s="15"/>
      <c r="L560" s="15"/>
      <c r="M560" s="15"/>
      <c r="N560" s="15"/>
      <c r="O560" s="15"/>
      <c r="P560" s="15"/>
      <c r="Q560" s="15"/>
      <c r="R560" s="15"/>
      <c r="S560" s="15"/>
      <c r="T560" s="15"/>
      <c r="U560" s="15"/>
    </row>
    <row r="561" spans="1:21">
      <c r="A561" s="15"/>
      <c r="B561" s="15"/>
      <c r="C561" s="15"/>
      <c r="D561" s="15"/>
      <c r="E561" s="15"/>
      <c r="F561" s="15"/>
      <c r="G561" s="15"/>
      <c r="H561" s="15"/>
      <c r="I561" s="15"/>
      <c r="J561" s="15"/>
      <c r="K561" s="15"/>
      <c r="L561" s="15"/>
      <c r="M561" s="15"/>
      <c r="N561" s="15"/>
      <c r="O561" s="15"/>
      <c r="P561" s="15"/>
      <c r="Q561" s="15"/>
      <c r="R561" s="15"/>
      <c r="S561" s="15"/>
      <c r="T561" s="15"/>
      <c r="U561" s="15"/>
    </row>
    <row r="562" spans="1:21">
      <c r="A562" s="15"/>
      <c r="B562" s="15"/>
      <c r="C562" s="15"/>
      <c r="D562" s="15"/>
      <c r="E562" s="15"/>
      <c r="F562" s="15"/>
      <c r="G562" s="15"/>
      <c r="H562" s="15"/>
      <c r="I562" s="15"/>
      <c r="J562" s="15"/>
      <c r="K562" s="15"/>
      <c r="L562" s="15"/>
      <c r="M562" s="15"/>
      <c r="N562" s="15"/>
      <c r="O562" s="15"/>
      <c r="P562" s="15"/>
      <c r="Q562" s="15"/>
      <c r="R562" s="15"/>
      <c r="S562" s="15"/>
      <c r="T562" s="15"/>
      <c r="U562" s="15"/>
    </row>
    <row r="563" spans="1:21">
      <c r="A563" s="15"/>
      <c r="B563" s="15"/>
      <c r="C563" s="15"/>
      <c r="D563" s="15"/>
      <c r="E563" s="15"/>
      <c r="F563" s="15"/>
      <c r="G563" s="15"/>
      <c r="H563" s="15"/>
      <c r="I563" s="15"/>
      <c r="J563" s="15"/>
      <c r="K563" s="15"/>
      <c r="L563" s="15"/>
      <c r="M563" s="15"/>
      <c r="N563" s="15"/>
      <c r="O563" s="15"/>
      <c r="P563" s="15"/>
      <c r="Q563" s="15"/>
      <c r="R563" s="15"/>
      <c r="S563" s="15"/>
      <c r="T563" s="15"/>
      <c r="U563" s="15"/>
    </row>
    <row r="564" spans="1:21">
      <c r="A564" s="15"/>
      <c r="B564" s="15"/>
      <c r="C564" s="15"/>
      <c r="D564" s="15"/>
      <c r="E564" s="15"/>
      <c r="F564" s="15"/>
      <c r="G564" s="15"/>
      <c r="H564" s="15"/>
      <c r="I564" s="15"/>
      <c r="J564" s="15"/>
      <c r="K564" s="15"/>
      <c r="L564" s="15"/>
      <c r="M564" s="15"/>
      <c r="N564" s="15"/>
      <c r="O564" s="15"/>
      <c r="P564" s="15"/>
      <c r="Q564" s="15"/>
      <c r="R564" s="15"/>
      <c r="S564" s="15"/>
      <c r="T564" s="15"/>
      <c r="U564" s="15"/>
    </row>
    <row r="565" spans="1:21">
      <c r="A565" s="15"/>
      <c r="B565" s="15"/>
      <c r="C565" s="15"/>
      <c r="D565" s="15"/>
      <c r="E565" s="15"/>
      <c r="F565" s="15"/>
      <c r="G565" s="15"/>
      <c r="H565" s="15"/>
      <c r="I565" s="15"/>
      <c r="J565" s="15"/>
      <c r="K565" s="15"/>
      <c r="L565" s="15"/>
      <c r="M565" s="15"/>
      <c r="N565" s="15"/>
      <c r="O565" s="15"/>
      <c r="P565" s="15"/>
      <c r="Q565" s="15"/>
      <c r="R565" s="15"/>
      <c r="S565" s="15"/>
      <c r="T565" s="15"/>
      <c r="U565" s="15"/>
    </row>
    <row r="566" spans="1:21">
      <c r="A566" s="15"/>
      <c r="B566" s="15"/>
      <c r="C566" s="15"/>
      <c r="D566" s="15"/>
      <c r="E566" s="15"/>
      <c r="F566" s="15"/>
      <c r="G566" s="15"/>
      <c r="H566" s="15"/>
      <c r="I566" s="15"/>
      <c r="J566" s="15"/>
      <c r="K566" s="15"/>
      <c r="L566" s="15"/>
      <c r="M566" s="15"/>
      <c r="N566" s="15"/>
      <c r="O566" s="15"/>
      <c r="P566" s="15"/>
      <c r="Q566" s="15"/>
      <c r="R566" s="15"/>
      <c r="S566" s="15"/>
      <c r="T566" s="15"/>
      <c r="U566" s="15"/>
    </row>
    <row r="567" spans="1:21">
      <c r="A567" s="15"/>
      <c r="B567" s="15"/>
      <c r="C567" s="15"/>
      <c r="D567" s="15"/>
      <c r="E567" s="15"/>
      <c r="F567" s="15"/>
      <c r="G567" s="15"/>
      <c r="H567" s="15"/>
      <c r="I567" s="15"/>
      <c r="J567" s="15"/>
      <c r="K567" s="15"/>
      <c r="L567" s="15"/>
      <c r="M567" s="15"/>
      <c r="N567" s="15"/>
      <c r="O567" s="15"/>
      <c r="P567" s="15"/>
      <c r="Q567" s="15"/>
      <c r="R567" s="15"/>
      <c r="S567" s="15"/>
      <c r="T567" s="15"/>
      <c r="U567" s="15"/>
    </row>
    <row r="568" spans="1:21">
      <c r="A568" s="15"/>
      <c r="B568" s="15"/>
      <c r="C568" s="15"/>
      <c r="D568" s="15"/>
      <c r="E568" s="15"/>
      <c r="F568" s="15"/>
      <c r="G568" s="15"/>
      <c r="H568" s="15"/>
      <c r="I568" s="15"/>
      <c r="J568" s="15"/>
      <c r="K568" s="15"/>
      <c r="L568" s="15"/>
      <c r="M568" s="15"/>
      <c r="N568" s="15"/>
      <c r="O568" s="15"/>
      <c r="P568" s="15"/>
      <c r="Q568" s="15"/>
      <c r="R568" s="15"/>
      <c r="S568" s="15"/>
      <c r="T568" s="15"/>
      <c r="U568" s="15"/>
    </row>
    <row r="569" spans="1:21">
      <c r="A569" s="15"/>
      <c r="B569" s="15"/>
      <c r="C569" s="15"/>
      <c r="D569" s="15"/>
      <c r="E569" s="15"/>
      <c r="F569" s="15"/>
      <c r="G569" s="15"/>
      <c r="H569" s="15"/>
      <c r="I569" s="15"/>
      <c r="J569" s="15"/>
      <c r="K569" s="15"/>
      <c r="L569" s="15"/>
      <c r="M569" s="15"/>
      <c r="N569" s="15"/>
      <c r="O569" s="15"/>
      <c r="P569" s="15"/>
      <c r="Q569" s="15"/>
      <c r="R569" s="15"/>
      <c r="S569" s="15"/>
      <c r="T569" s="15"/>
      <c r="U569" s="15"/>
    </row>
    <row r="570" spans="1:21">
      <c r="A570" s="15"/>
      <c r="B570" s="15"/>
      <c r="C570" s="15"/>
      <c r="D570" s="15"/>
      <c r="E570" s="15"/>
      <c r="F570" s="15"/>
      <c r="G570" s="15"/>
      <c r="H570" s="15"/>
      <c r="I570" s="15"/>
      <c r="J570" s="15"/>
      <c r="K570" s="15"/>
      <c r="L570" s="15"/>
      <c r="M570" s="15"/>
      <c r="N570" s="15"/>
      <c r="O570" s="15"/>
      <c r="P570" s="15"/>
      <c r="Q570" s="15"/>
      <c r="R570" s="15"/>
      <c r="S570" s="15"/>
      <c r="T570" s="15"/>
      <c r="U570" s="15"/>
    </row>
    <row r="571" spans="1:21">
      <c r="A571" s="15"/>
      <c r="B571" s="15"/>
      <c r="C571" s="15"/>
      <c r="D571" s="15"/>
      <c r="E571" s="15"/>
      <c r="F571" s="15"/>
      <c r="G571" s="15"/>
      <c r="H571" s="15"/>
      <c r="I571" s="15"/>
      <c r="J571" s="15"/>
      <c r="K571" s="15"/>
      <c r="L571" s="15"/>
      <c r="M571" s="15"/>
      <c r="N571" s="15"/>
      <c r="O571" s="15"/>
      <c r="P571" s="15"/>
      <c r="Q571" s="15"/>
      <c r="R571" s="15"/>
      <c r="S571" s="15"/>
      <c r="T571" s="15"/>
      <c r="U571" s="15"/>
    </row>
    <row r="572" spans="1:21">
      <c r="A572" s="15"/>
      <c r="B572" s="15"/>
      <c r="C572" s="15"/>
      <c r="D572" s="15"/>
      <c r="E572" s="15"/>
      <c r="F572" s="15"/>
      <c r="G572" s="15"/>
      <c r="H572" s="15"/>
      <c r="I572" s="15"/>
      <c r="J572" s="15"/>
      <c r="K572" s="15"/>
      <c r="L572" s="15"/>
      <c r="M572" s="15"/>
      <c r="N572" s="15"/>
      <c r="O572" s="15"/>
      <c r="P572" s="15"/>
      <c r="Q572" s="15"/>
      <c r="R572" s="15"/>
      <c r="S572" s="15"/>
      <c r="T572" s="15"/>
      <c r="U572" s="15"/>
    </row>
    <row r="573" spans="1:21">
      <c r="A573" s="15"/>
      <c r="B573" s="15"/>
      <c r="C573" s="15"/>
      <c r="D573" s="15"/>
      <c r="E573" s="15"/>
      <c r="F573" s="15"/>
      <c r="G573" s="15"/>
      <c r="H573" s="15"/>
      <c r="I573" s="15"/>
      <c r="J573" s="15"/>
      <c r="K573" s="15"/>
      <c r="L573" s="15"/>
      <c r="M573" s="15"/>
      <c r="N573" s="15"/>
      <c r="O573" s="15"/>
      <c r="P573" s="15"/>
      <c r="Q573" s="15"/>
      <c r="R573" s="15"/>
      <c r="S573" s="15"/>
      <c r="T573" s="15"/>
      <c r="U573" s="15"/>
    </row>
    <row r="574" spans="1:21">
      <c r="A574" s="15"/>
      <c r="B574" s="15"/>
      <c r="C574" s="15"/>
      <c r="D574" s="15"/>
      <c r="E574" s="15"/>
      <c r="F574" s="15"/>
      <c r="G574" s="15"/>
      <c r="H574" s="15"/>
      <c r="I574" s="15"/>
      <c r="J574" s="15"/>
      <c r="K574" s="15"/>
      <c r="L574" s="15"/>
      <c r="M574" s="15"/>
      <c r="N574" s="15"/>
      <c r="O574" s="15"/>
      <c r="P574" s="15"/>
      <c r="Q574" s="15"/>
      <c r="R574" s="15"/>
      <c r="S574" s="15"/>
      <c r="T574" s="15"/>
      <c r="U574" s="15"/>
    </row>
    <row r="575" spans="1:21">
      <c r="A575" s="15"/>
      <c r="B575" s="15"/>
      <c r="C575" s="15"/>
      <c r="D575" s="15"/>
      <c r="E575" s="15"/>
      <c r="F575" s="15"/>
      <c r="G575" s="15"/>
      <c r="H575" s="15"/>
      <c r="I575" s="15"/>
      <c r="J575" s="15"/>
      <c r="K575" s="15"/>
      <c r="L575" s="15"/>
      <c r="M575" s="15"/>
      <c r="N575" s="15"/>
      <c r="O575" s="15"/>
      <c r="P575" s="15"/>
      <c r="Q575" s="15"/>
      <c r="R575" s="15"/>
      <c r="S575" s="15"/>
      <c r="T575" s="15"/>
      <c r="U575" s="15"/>
    </row>
    <row r="576" spans="1:21">
      <c r="A576" s="15"/>
      <c r="B576" s="15"/>
      <c r="C576" s="15"/>
      <c r="D576" s="15"/>
      <c r="E576" s="15"/>
      <c r="F576" s="15"/>
      <c r="G576" s="15"/>
      <c r="H576" s="15"/>
      <c r="I576" s="15"/>
      <c r="J576" s="15"/>
      <c r="K576" s="15"/>
      <c r="L576" s="15"/>
      <c r="M576" s="15"/>
      <c r="N576" s="15"/>
      <c r="O576" s="15"/>
      <c r="P576" s="15"/>
      <c r="Q576" s="15"/>
      <c r="R576" s="15"/>
      <c r="S576" s="15"/>
      <c r="T576" s="15"/>
      <c r="U576" s="15"/>
    </row>
    <row r="577" spans="1:21">
      <c r="A577" s="15"/>
      <c r="B577" s="15"/>
      <c r="C577" s="15"/>
      <c r="D577" s="15"/>
      <c r="E577" s="15"/>
      <c r="F577" s="15"/>
      <c r="G577" s="15"/>
      <c r="H577" s="15"/>
      <c r="I577" s="15"/>
      <c r="J577" s="15"/>
      <c r="K577" s="15"/>
      <c r="L577" s="15"/>
      <c r="M577" s="15"/>
      <c r="N577" s="15"/>
      <c r="O577" s="15"/>
      <c r="P577" s="15"/>
      <c r="Q577" s="15"/>
      <c r="R577" s="15"/>
      <c r="S577" s="15"/>
      <c r="T577" s="15"/>
      <c r="U577" s="15"/>
    </row>
    <row r="578" spans="1:21">
      <c r="A578" s="15"/>
      <c r="B578" s="15"/>
      <c r="C578" s="15"/>
      <c r="D578" s="15"/>
      <c r="E578" s="15"/>
      <c r="F578" s="15"/>
      <c r="G578" s="15"/>
      <c r="H578" s="15"/>
      <c r="I578" s="15"/>
      <c r="J578" s="15"/>
      <c r="K578" s="15"/>
      <c r="L578" s="15"/>
      <c r="M578" s="15"/>
      <c r="N578" s="15"/>
      <c r="O578" s="15"/>
      <c r="P578" s="15"/>
      <c r="Q578" s="15"/>
      <c r="R578" s="15"/>
      <c r="S578" s="15"/>
      <c r="T578" s="15"/>
      <c r="U578" s="15"/>
    </row>
    <row r="579" spans="1:21">
      <c r="A579" s="15"/>
      <c r="B579" s="15"/>
      <c r="C579" s="15"/>
      <c r="D579" s="15"/>
      <c r="E579" s="15"/>
      <c r="F579" s="15"/>
      <c r="G579" s="15"/>
      <c r="H579" s="15"/>
      <c r="I579" s="15"/>
      <c r="J579" s="15"/>
      <c r="K579" s="15"/>
      <c r="L579" s="15"/>
      <c r="M579" s="15"/>
      <c r="N579" s="15"/>
      <c r="O579" s="15"/>
      <c r="P579" s="15"/>
      <c r="Q579" s="15"/>
      <c r="R579" s="15"/>
      <c r="S579" s="15"/>
      <c r="T579" s="15"/>
      <c r="U579" s="15"/>
    </row>
    <row r="580" spans="1:21">
      <c r="A580" s="15"/>
      <c r="B580" s="15"/>
      <c r="C580" s="15"/>
      <c r="D580" s="15"/>
      <c r="E580" s="15"/>
      <c r="F580" s="15"/>
      <c r="G580" s="15"/>
      <c r="H580" s="15"/>
      <c r="I580" s="15"/>
      <c r="J580" s="15"/>
      <c r="K580" s="15"/>
      <c r="L580" s="15"/>
      <c r="M580" s="15"/>
      <c r="N580" s="15"/>
      <c r="O580" s="15"/>
      <c r="P580" s="15"/>
      <c r="Q580" s="15"/>
      <c r="R580" s="15"/>
      <c r="S580" s="15"/>
      <c r="T580" s="15"/>
      <c r="U580" s="15"/>
    </row>
    <row r="581" spans="1:21">
      <c r="A581" s="15"/>
      <c r="B581" s="15"/>
      <c r="C581" s="15"/>
      <c r="D581" s="15"/>
      <c r="E581" s="15"/>
      <c r="F581" s="15"/>
      <c r="G581" s="15"/>
      <c r="H581" s="15"/>
      <c r="I581" s="15"/>
      <c r="J581" s="15"/>
      <c r="K581" s="15"/>
      <c r="L581" s="15"/>
      <c r="M581" s="15"/>
      <c r="N581" s="15"/>
      <c r="O581" s="15"/>
      <c r="P581" s="15"/>
      <c r="Q581" s="15"/>
      <c r="R581" s="15"/>
      <c r="S581" s="15"/>
      <c r="T581" s="15"/>
      <c r="U581" s="15"/>
    </row>
    <row r="582" spans="1:21">
      <c r="A582" s="15"/>
      <c r="B582" s="15"/>
      <c r="C582" s="15"/>
      <c r="D582" s="15"/>
      <c r="E582" s="15"/>
      <c r="F582" s="15"/>
      <c r="G582" s="15"/>
      <c r="H582" s="15"/>
      <c r="I582" s="15"/>
      <c r="J582" s="15"/>
      <c r="K582" s="15"/>
      <c r="L582" s="15"/>
      <c r="M582" s="15"/>
      <c r="N582" s="15"/>
      <c r="O582" s="15"/>
      <c r="P582" s="15"/>
      <c r="Q582" s="15"/>
      <c r="R582" s="15"/>
      <c r="S582" s="15"/>
      <c r="T582" s="15"/>
      <c r="U582" s="15"/>
    </row>
    <row r="583" spans="1:21">
      <c r="A583" s="15"/>
      <c r="B583" s="15"/>
      <c r="C583" s="15"/>
      <c r="D583" s="15"/>
      <c r="E583" s="15"/>
      <c r="F583" s="15"/>
      <c r="G583" s="15"/>
      <c r="H583" s="15"/>
      <c r="I583" s="15"/>
      <c r="J583" s="15"/>
      <c r="K583" s="15"/>
      <c r="L583" s="15"/>
      <c r="M583" s="15"/>
      <c r="N583" s="15"/>
      <c r="O583" s="15"/>
      <c r="P583" s="15"/>
      <c r="Q583" s="15"/>
      <c r="R583" s="15"/>
      <c r="S583" s="15"/>
      <c r="T583" s="15"/>
      <c r="U583" s="15"/>
    </row>
    <row r="584" spans="1:21">
      <c r="A584" s="15"/>
      <c r="B584" s="15"/>
      <c r="C584" s="15"/>
      <c r="D584" s="15"/>
      <c r="E584" s="15"/>
      <c r="F584" s="15"/>
      <c r="G584" s="15"/>
      <c r="H584" s="15"/>
      <c r="I584" s="15"/>
      <c r="J584" s="15"/>
      <c r="K584" s="15"/>
      <c r="L584" s="15"/>
      <c r="M584" s="15"/>
      <c r="N584" s="15"/>
      <c r="O584" s="15"/>
      <c r="P584" s="15"/>
      <c r="Q584" s="15"/>
      <c r="R584" s="15"/>
      <c r="S584" s="15"/>
      <c r="T584" s="15"/>
      <c r="U584" s="15"/>
    </row>
    <row r="585" spans="1:21">
      <c r="A585" s="15"/>
      <c r="B585" s="15"/>
      <c r="C585" s="15"/>
      <c r="D585" s="15"/>
      <c r="E585" s="15"/>
      <c r="F585" s="15"/>
      <c r="G585" s="15"/>
      <c r="H585" s="15"/>
      <c r="I585" s="15"/>
      <c r="J585" s="15"/>
      <c r="K585" s="15"/>
      <c r="L585" s="15"/>
      <c r="M585" s="15"/>
      <c r="N585" s="15"/>
      <c r="O585" s="15"/>
      <c r="P585" s="15"/>
      <c r="Q585" s="15"/>
      <c r="R585" s="15"/>
      <c r="S585" s="15"/>
      <c r="T585" s="15"/>
      <c r="U585" s="15"/>
    </row>
    <row r="586" spans="1:21">
      <c r="A586" s="15"/>
      <c r="B586" s="15"/>
      <c r="C586" s="15"/>
      <c r="D586" s="15"/>
      <c r="E586" s="15"/>
      <c r="F586" s="15"/>
      <c r="G586" s="15"/>
      <c r="H586" s="15"/>
      <c r="I586" s="15"/>
      <c r="J586" s="15"/>
      <c r="K586" s="15"/>
      <c r="L586" s="15"/>
      <c r="M586" s="15"/>
      <c r="N586" s="15"/>
      <c r="O586" s="15"/>
      <c r="P586" s="15"/>
      <c r="Q586" s="15"/>
      <c r="R586" s="15"/>
      <c r="S586" s="15"/>
      <c r="T586" s="15"/>
      <c r="U586" s="15"/>
    </row>
    <row r="587" spans="1:21">
      <c r="A587" s="15"/>
      <c r="B587" s="15"/>
      <c r="C587" s="15"/>
      <c r="D587" s="15"/>
      <c r="E587" s="15"/>
      <c r="F587" s="15"/>
      <c r="G587" s="15"/>
      <c r="H587" s="15"/>
      <c r="I587" s="15"/>
      <c r="J587" s="15"/>
      <c r="K587" s="15"/>
      <c r="L587" s="15"/>
      <c r="M587" s="15"/>
      <c r="N587" s="15"/>
      <c r="O587" s="15"/>
      <c r="P587" s="15"/>
      <c r="Q587" s="15"/>
      <c r="R587" s="15"/>
      <c r="S587" s="15"/>
      <c r="T587" s="15"/>
      <c r="U587" s="15"/>
    </row>
    <row r="588" spans="1:21">
      <c r="A588" s="15"/>
      <c r="B588" s="15"/>
      <c r="C588" s="15"/>
      <c r="D588" s="15"/>
      <c r="E588" s="15"/>
      <c r="F588" s="15"/>
      <c r="G588" s="15"/>
      <c r="H588" s="15"/>
      <c r="I588" s="15"/>
      <c r="J588" s="15"/>
      <c r="K588" s="15"/>
      <c r="L588" s="15"/>
      <c r="M588" s="15"/>
      <c r="N588" s="15"/>
      <c r="O588" s="15"/>
      <c r="P588" s="15"/>
      <c r="Q588" s="15"/>
      <c r="R588" s="15"/>
      <c r="S588" s="15"/>
      <c r="T588" s="15"/>
      <c r="U588" s="15"/>
    </row>
    <row r="589" spans="1:21">
      <c r="A589" s="15"/>
      <c r="B589" s="15"/>
      <c r="C589" s="15"/>
      <c r="D589" s="15"/>
      <c r="E589" s="15"/>
      <c r="F589" s="15"/>
      <c r="G589" s="15"/>
      <c r="H589" s="15"/>
      <c r="I589" s="15"/>
      <c r="J589" s="15"/>
      <c r="K589" s="15"/>
      <c r="L589" s="15"/>
      <c r="M589" s="15"/>
      <c r="N589" s="15"/>
      <c r="O589" s="15"/>
      <c r="P589" s="15"/>
      <c r="Q589" s="15"/>
      <c r="R589" s="15"/>
      <c r="S589" s="15"/>
      <c r="T589" s="15"/>
      <c r="U589" s="15"/>
    </row>
    <row r="590" spans="1:21">
      <c r="A590" s="15"/>
      <c r="B590" s="15"/>
      <c r="C590" s="15"/>
      <c r="D590" s="15"/>
      <c r="E590" s="15"/>
      <c r="F590" s="15"/>
      <c r="G590" s="15"/>
      <c r="H590" s="15"/>
      <c r="I590" s="15"/>
      <c r="J590" s="15"/>
      <c r="K590" s="15"/>
      <c r="L590" s="15"/>
      <c r="M590" s="15"/>
      <c r="N590" s="15"/>
      <c r="O590" s="15"/>
      <c r="P590" s="15"/>
      <c r="Q590" s="15"/>
      <c r="R590" s="15"/>
      <c r="S590" s="15"/>
      <c r="T590" s="15"/>
      <c r="U590" s="15"/>
    </row>
    <row r="591" spans="1:21">
      <c r="A591" s="15"/>
      <c r="B591" s="15"/>
      <c r="C591" s="15"/>
      <c r="D591" s="15"/>
      <c r="E591" s="15"/>
      <c r="F591" s="15"/>
      <c r="G591" s="15"/>
      <c r="H591" s="15"/>
      <c r="I591" s="15"/>
      <c r="J591" s="15"/>
      <c r="K591" s="15"/>
      <c r="L591" s="15"/>
      <c r="M591" s="15"/>
      <c r="N591" s="15"/>
      <c r="O591" s="15"/>
      <c r="P591" s="15"/>
      <c r="Q591" s="15"/>
      <c r="R591" s="15"/>
      <c r="S591" s="15"/>
      <c r="T591" s="15"/>
      <c r="U591" s="15"/>
    </row>
    <row r="592" spans="1:21">
      <c r="A592" s="15"/>
      <c r="B592" s="15"/>
      <c r="C592" s="15"/>
      <c r="D592" s="15"/>
      <c r="E592" s="15"/>
      <c r="F592" s="15"/>
      <c r="G592" s="15"/>
      <c r="H592" s="15"/>
      <c r="I592" s="15"/>
      <c r="J592" s="15"/>
      <c r="K592" s="15"/>
      <c r="L592" s="15"/>
      <c r="M592" s="15"/>
      <c r="N592" s="15"/>
      <c r="O592" s="15"/>
      <c r="P592" s="15"/>
      <c r="Q592" s="15"/>
      <c r="R592" s="15"/>
      <c r="S592" s="15"/>
      <c r="T592" s="15"/>
      <c r="U592" s="15"/>
    </row>
    <row r="593" spans="1:21">
      <c r="A593" s="15"/>
      <c r="B593" s="15"/>
      <c r="C593" s="15"/>
      <c r="D593" s="15"/>
      <c r="E593" s="15"/>
      <c r="F593" s="15"/>
      <c r="G593" s="15"/>
      <c r="H593" s="15"/>
      <c r="I593" s="15"/>
      <c r="J593" s="15"/>
      <c r="K593" s="15"/>
      <c r="L593" s="15"/>
      <c r="M593" s="15"/>
      <c r="N593" s="15"/>
      <c r="O593" s="15"/>
      <c r="P593" s="15"/>
      <c r="Q593" s="15"/>
      <c r="R593" s="15"/>
      <c r="S593" s="15"/>
      <c r="T593" s="15"/>
      <c r="U593" s="15"/>
    </row>
    <row r="594" spans="1:21">
      <c r="A594" s="15"/>
      <c r="B594" s="15"/>
      <c r="C594" s="15"/>
      <c r="D594" s="15"/>
      <c r="E594" s="15"/>
      <c r="F594" s="15"/>
      <c r="G594" s="15"/>
      <c r="H594" s="15"/>
      <c r="I594" s="15"/>
      <c r="J594" s="15"/>
      <c r="K594" s="15"/>
      <c r="L594" s="15"/>
      <c r="M594" s="15"/>
      <c r="N594" s="15"/>
      <c r="O594" s="15"/>
      <c r="P594" s="15"/>
      <c r="Q594" s="15"/>
      <c r="R594" s="15"/>
      <c r="S594" s="15"/>
      <c r="T594" s="15"/>
      <c r="U594" s="15"/>
    </row>
    <row r="595" spans="1:21">
      <c r="A595" s="15"/>
      <c r="B595" s="15"/>
      <c r="C595" s="15"/>
      <c r="D595" s="15"/>
      <c r="E595" s="15"/>
      <c r="F595" s="15"/>
      <c r="G595" s="15"/>
      <c r="H595" s="15"/>
      <c r="I595" s="15"/>
      <c r="J595" s="15"/>
      <c r="K595" s="15"/>
      <c r="L595" s="15"/>
      <c r="M595" s="15"/>
      <c r="N595" s="15"/>
      <c r="O595" s="15"/>
      <c r="P595" s="15"/>
      <c r="Q595" s="15"/>
      <c r="R595" s="15"/>
      <c r="S595" s="15"/>
      <c r="T595" s="15"/>
      <c r="U595" s="15"/>
    </row>
    <row r="596" spans="1:21">
      <c r="A596" s="15"/>
      <c r="B596" s="15"/>
      <c r="C596" s="15"/>
      <c r="D596" s="15"/>
      <c r="E596" s="15"/>
      <c r="F596" s="15"/>
      <c r="G596" s="15"/>
      <c r="H596" s="15"/>
      <c r="I596" s="15"/>
      <c r="J596" s="15"/>
      <c r="K596" s="15"/>
      <c r="L596" s="15"/>
      <c r="M596" s="15"/>
      <c r="N596" s="15"/>
      <c r="O596" s="15"/>
      <c r="P596" s="15"/>
      <c r="Q596" s="15"/>
      <c r="R596" s="15"/>
      <c r="S596" s="15"/>
      <c r="T596" s="15"/>
      <c r="U596" s="15"/>
    </row>
    <row r="597" spans="1:21">
      <c r="A597" s="15"/>
      <c r="B597" s="15"/>
      <c r="C597" s="15"/>
      <c r="D597" s="15"/>
      <c r="E597" s="15"/>
      <c r="F597" s="15"/>
      <c r="G597" s="15"/>
      <c r="H597" s="15"/>
      <c r="I597" s="15"/>
      <c r="J597" s="15"/>
      <c r="K597" s="15"/>
      <c r="L597" s="15"/>
      <c r="M597" s="15"/>
      <c r="N597" s="15"/>
      <c r="O597" s="15"/>
      <c r="P597" s="15"/>
      <c r="Q597" s="15"/>
      <c r="R597" s="15"/>
      <c r="S597" s="15"/>
      <c r="T597" s="15"/>
      <c r="U597" s="15"/>
    </row>
    <row r="598" spans="1:21">
      <c r="A598" s="15"/>
      <c r="B598" s="15"/>
      <c r="C598" s="15"/>
      <c r="D598" s="15"/>
      <c r="E598" s="15"/>
      <c r="F598" s="15"/>
      <c r="G598" s="15"/>
      <c r="H598" s="15"/>
      <c r="I598" s="15"/>
      <c r="J598" s="15"/>
      <c r="K598" s="15"/>
      <c r="L598" s="15"/>
      <c r="M598" s="15"/>
      <c r="N598" s="15"/>
      <c r="O598" s="15"/>
      <c r="P598" s="15"/>
      <c r="Q598" s="15"/>
      <c r="R598" s="15"/>
      <c r="S598" s="15"/>
      <c r="T598" s="15"/>
      <c r="U598" s="15"/>
    </row>
    <row r="599" spans="1:21">
      <c r="A599" s="15"/>
      <c r="B599" s="15"/>
      <c r="C599" s="15"/>
      <c r="D599" s="15"/>
      <c r="E599" s="15"/>
      <c r="F599" s="15"/>
      <c r="G599" s="15"/>
      <c r="H599" s="15"/>
      <c r="I599" s="15"/>
      <c r="J599" s="15"/>
      <c r="K599" s="15"/>
      <c r="L599" s="15"/>
      <c r="M599" s="15"/>
      <c r="N599" s="15"/>
      <c r="O599" s="15"/>
      <c r="P599" s="15"/>
      <c r="Q599" s="15"/>
      <c r="R599" s="15"/>
      <c r="S599" s="15"/>
      <c r="T599" s="15"/>
      <c r="U599" s="15"/>
    </row>
    <row r="600" spans="1:21">
      <c r="A600" s="15"/>
      <c r="B600" s="15"/>
      <c r="C600" s="15"/>
      <c r="D600" s="15"/>
      <c r="E600" s="15"/>
      <c r="F600" s="15"/>
      <c r="G600" s="15"/>
      <c r="H600" s="15"/>
      <c r="I600" s="15"/>
      <c r="J600" s="15"/>
      <c r="K600" s="15"/>
      <c r="L600" s="15"/>
      <c r="M600" s="15"/>
      <c r="N600" s="15"/>
      <c r="O600" s="15"/>
      <c r="P600" s="15"/>
      <c r="Q600" s="15"/>
      <c r="R600" s="15"/>
      <c r="S600" s="15"/>
      <c r="T600" s="15"/>
      <c r="U600" s="15"/>
    </row>
    <row r="601" spans="1:21">
      <c r="A601" s="15"/>
      <c r="B601" s="15"/>
      <c r="C601" s="15"/>
      <c r="D601" s="15"/>
      <c r="E601" s="15"/>
      <c r="F601" s="15"/>
      <c r="G601" s="15"/>
      <c r="H601" s="15"/>
      <c r="I601" s="15"/>
      <c r="J601" s="15"/>
      <c r="K601" s="15"/>
      <c r="L601" s="15"/>
      <c r="M601" s="15"/>
      <c r="N601" s="15"/>
      <c r="O601" s="15"/>
      <c r="P601" s="15"/>
      <c r="Q601" s="15"/>
      <c r="R601" s="15"/>
      <c r="S601" s="15"/>
      <c r="T601" s="15"/>
      <c r="U601" s="15"/>
    </row>
    <row r="602" spans="1:21">
      <c r="A602" s="15"/>
      <c r="B602" s="15"/>
      <c r="C602" s="15"/>
      <c r="D602" s="15"/>
      <c r="E602" s="15"/>
      <c r="F602" s="15"/>
      <c r="G602" s="15"/>
      <c r="H602" s="15"/>
      <c r="I602" s="15"/>
      <c r="J602" s="15"/>
      <c r="K602" s="15"/>
      <c r="L602" s="15"/>
      <c r="M602" s="15"/>
      <c r="N602" s="15"/>
      <c r="O602" s="15"/>
      <c r="P602" s="15"/>
      <c r="Q602" s="15"/>
      <c r="R602" s="15"/>
      <c r="S602" s="15"/>
      <c r="T602" s="15"/>
      <c r="U602" s="15"/>
    </row>
    <row r="603" spans="1:21">
      <c r="A603" s="15"/>
      <c r="B603" s="15"/>
      <c r="C603" s="15"/>
      <c r="D603" s="15"/>
      <c r="E603" s="15"/>
      <c r="F603" s="15"/>
      <c r="G603" s="15"/>
      <c r="H603" s="15"/>
      <c r="I603" s="15"/>
      <c r="J603" s="15"/>
      <c r="K603" s="15"/>
      <c r="L603" s="15"/>
      <c r="M603" s="15"/>
      <c r="N603" s="15"/>
      <c r="O603" s="15"/>
      <c r="P603" s="15"/>
      <c r="Q603" s="15"/>
      <c r="R603" s="15"/>
      <c r="S603" s="15"/>
      <c r="T603" s="15"/>
      <c r="U603" s="15"/>
    </row>
    <row r="604" spans="1:21">
      <c r="A604" s="15"/>
      <c r="B604" s="15"/>
      <c r="C604" s="15"/>
      <c r="D604" s="15"/>
      <c r="E604" s="15"/>
      <c r="F604" s="15"/>
      <c r="G604" s="15"/>
      <c r="H604" s="15"/>
      <c r="I604" s="15"/>
      <c r="J604" s="15"/>
      <c r="K604" s="15"/>
      <c r="L604" s="15"/>
      <c r="M604" s="15"/>
      <c r="N604" s="15"/>
      <c r="O604" s="15"/>
      <c r="P604" s="15"/>
      <c r="Q604" s="15"/>
      <c r="R604" s="15"/>
      <c r="S604" s="15"/>
      <c r="T604" s="15"/>
      <c r="U604" s="15"/>
    </row>
    <row r="605" spans="1:21">
      <c r="A605" s="15"/>
      <c r="B605" s="15"/>
      <c r="C605" s="15"/>
      <c r="D605" s="15"/>
      <c r="E605" s="15"/>
      <c r="F605" s="15"/>
      <c r="G605" s="15"/>
      <c r="H605" s="15"/>
      <c r="I605" s="15"/>
      <c r="J605" s="15"/>
      <c r="K605" s="15"/>
      <c r="L605" s="15"/>
      <c r="M605" s="15"/>
      <c r="N605" s="15"/>
      <c r="O605" s="15"/>
      <c r="P605" s="15"/>
      <c r="Q605" s="15"/>
      <c r="R605" s="15"/>
      <c r="S605" s="15"/>
      <c r="T605" s="15"/>
      <c r="U605" s="15"/>
    </row>
    <row r="606" spans="1:21">
      <c r="A606" s="15"/>
      <c r="B606" s="15"/>
      <c r="C606" s="15"/>
      <c r="D606" s="15"/>
      <c r="E606" s="15"/>
      <c r="F606" s="15"/>
      <c r="G606" s="15"/>
      <c r="H606" s="15"/>
      <c r="I606" s="15"/>
      <c r="J606" s="15"/>
      <c r="K606" s="15"/>
      <c r="L606" s="15"/>
      <c r="M606" s="15"/>
      <c r="N606" s="15"/>
      <c r="O606" s="15"/>
      <c r="P606" s="15"/>
      <c r="Q606" s="15"/>
      <c r="R606" s="15"/>
      <c r="S606" s="15"/>
      <c r="T606" s="15"/>
      <c r="U606" s="15"/>
    </row>
    <row r="607" spans="1:21">
      <c r="A607" s="15"/>
      <c r="B607" s="15"/>
      <c r="C607" s="15"/>
      <c r="D607" s="15"/>
      <c r="E607" s="15"/>
      <c r="F607" s="15"/>
      <c r="G607" s="15"/>
      <c r="H607" s="15"/>
      <c r="I607" s="15"/>
      <c r="J607" s="15"/>
      <c r="K607" s="15"/>
      <c r="L607" s="15"/>
      <c r="M607" s="15"/>
      <c r="N607" s="15"/>
      <c r="O607" s="15"/>
      <c r="P607" s="15"/>
      <c r="Q607" s="15"/>
      <c r="R607" s="15"/>
      <c r="S607" s="15"/>
      <c r="T607" s="15"/>
      <c r="U607" s="15"/>
    </row>
    <row r="608" spans="1:21">
      <c r="A608" s="15"/>
      <c r="B608" s="15"/>
      <c r="C608" s="15"/>
      <c r="D608" s="15"/>
      <c r="E608" s="15"/>
      <c r="F608" s="15"/>
      <c r="G608" s="15"/>
      <c r="H608" s="15"/>
      <c r="I608" s="15"/>
      <c r="J608" s="15"/>
      <c r="K608" s="15"/>
      <c r="L608" s="15"/>
      <c r="M608" s="15"/>
      <c r="N608" s="15"/>
      <c r="O608" s="15"/>
      <c r="P608" s="15"/>
      <c r="Q608" s="15"/>
      <c r="R608" s="15"/>
      <c r="S608" s="15"/>
      <c r="T608" s="15"/>
      <c r="U608" s="15"/>
    </row>
    <row r="609" spans="1:21">
      <c r="A609" s="15"/>
      <c r="B609" s="15"/>
      <c r="C609" s="15"/>
      <c r="D609" s="15"/>
      <c r="E609" s="15"/>
      <c r="F609" s="15"/>
      <c r="G609" s="15"/>
      <c r="H609" s="15"/>
      <c r="I609" s="15"/>
      <c r="J609" s="15"/>
      <c r="K609" s="15"/>
      <c r="L609" s="15"/>
      <c r="M609" s="15"/>
      <c r="N609" s="15"/>
      <c r="O609" s="15"/>
      <c r="P609" s="15"/>
      <c r="Q609" s="15"/>
      <c r="R609" s="15"/>
      <c r="S609" s="15"/>
      <c r="T609" s="15"/>
      <c r="U609" s="15"/>
    </row>
    <row r="610" spans="1:21">
      <c r="A610" s="15"/>
      <c r="B610" s="15"/>
      <c r="C610" s="15"/>
      <c r="D610" s="15"/>
      <c r="E610" s="15"/>
      <c r="F610" s="15"/>
      <c r="G610" s="15"/>
      <c r="H610" s="15"/>
      <c r="I610" s="15"/>
      <c r="J610" s="15"/>
      <c r="K610" s="15"/>
      <c r="L610" s="15"/>
      <c r="M610" s="15"/>
      <c r="N610" s="15"/>
      <c r="O610" s="15"/>
      <c r="P610" s="15"/>
      <c r="Q610" s="15"/>
      <c r="R610" s="15"/>
      <c r="S610" s="15"/>
      <c r="T610" s="15"/>
      <c r="U610" s="15"/>
    </row>
    <row r="611" spans="1:21">
      <c r="A611" s="15"/>
      <c r="B611" s="15"/>
      <c r="C611" s="15"/>
      <c r="D611" s="15"/>
      <c r="E611" s="15"/>
      <c r="F611" s="15"/>
      <c r="G611" s="15"/>
      <c r="H611" s="15"/>
      <c r="I611" s="15"/>
      <c r="J611" s="15"/>
      <c r="K611" s="15"/>
      <c r="L611" s="15"/>
      <c r="M611" s="15"/>
      <c r="N611" s="15"/>
      <c r="O611" s="15"/>
      <c r="P611" s="15"/>
      <c r="Q611" s="15"/>
      <c r="R611" s="15"/>
      <c r="S611" s="15"/>
      <c r="T611" s="15"/>
      <c r="U611" s="15"/>
    </row>
    <row r="612" spans="1:21">
      <c r="A612" s="15"/>
      <c r="B612" s="15"/>
      <c r="C612" s="15"/>
      <c r="D612" s="15"/>
      <c r="E612" s="15"/>
      <c r="F612" s="15"/>
      <c r="G612" s="15"/>
      <c r="H612" s="15"/>
      <c r="I612" s="15"/>
      <c r="J612" s="15"/>
      <c r="K612" s="15"/>
      <c r="L612" s="15"/>
      <c r="M612" s="15"/>
      <c r="N612" s="15"/>
      <c r="O612" s="15"/>
      <c r="P612" s="15"/>
      <c r="Q612" s="15"/>
      <c r="R612" s="15"/>
      <c r="S612" s="15"/>
      <c r="T612" s="15"/>
      <c r="U612" s="15"/>
    </row>
    <row r="613" spans="1:21">
      <c r="A613" s="15"/>
      <c r="B613" s="15"/>
      <c r="C613" s="15"/>
      <c r="D613" s="15"/>
      <c r="E613" s="15"/>
      <c r="F613" s="15"/>
      <c r="G613" s="15"/>
      <c r="H613" s="15"/>
      <c r="I613" s="15"/>
      <c r="J613" s="15"/>
      <c r="K613" s="15"/>
      <c r="L613" s="15"/>
      <c r="M613" s="15"/>
      <c r="N613" s="15"/>
      <c r="O613" s="15"/>
      <c r="P613" s="15"/>
      <c r="Q613" s="15"/>
      <c r="R613" s="15"/>
      <c r="S613" s="15"/>
      <c r="T613" s="15"/>
      <c r="U613" s="15"/>
    </row>
    <row r="614" spans="1:21">
      <c r="A614" s="15"/>
      <c r="B614" s="15"/>
      <c r="C614" s="15"/>
      <c r="D614" s="15"/>
      <c r="E614" s="15"/>
      <c r="F614" s="15"/>
      <c r="G614" s="15"/>
      <c r="H614" s="15"/>
      <c r="I614" s="15"/>
      <c r="J614" s="15"/>
      <c r="K614" s="15"/>
      <c r="L614" s="15"/>
      <c r="M614" s="15"/>
      <c r="N614" s="15"/>
      <c r="O614" s="15"/>
      <c r="P614" s="15"/>
      <c r="Q614" s="15"/>
      <c r="R614" s="15"/>
      <c r="S614" s="15"/>
      <c r="T614" s="15"/>
      <c r="U614" s="15"/>
    </row>
    <row r="615" spans="1:21">
      <c r="A615" s="15"/>
      <c r="B615" s="15"/>
      <c r="C615" s="15"/>
      <c r="D615" s="15"/>
      <c r="E615" s="15"/>
      <c r="F615" s="15"/>
      <c r="G615" s="15"/>
      <c r="H615" s="15"/>
      <c r="I615" s="15"/>
      <c r="J615" s="15"/>
      <c r="K615" s="15"/>
      <c r="L615" s="15"/>
      <c r="M615" s="15"/>
      <c r="N615" s="15"/>
      <c r="O615" s="15"/>
      <c r="P615" s="15"/>
      <c r="Q615" s="15"/>
      <c r="R615" s="15"/>
      <c r="S615" s="15"/>
      <c r="T615" s="15"/>
      <c r="U615" s="15"/>
    </row>
    <row r="616" spans="1:21">
      <c r="A616" s="15"/>
      <c r="B616" s="15"/>
      <c r="C616" s="15"/>
      <c r="D616" s="15"/>
      <c r="E616" s="15"/>
      <c r="F616" s="15"/>
      <c r="G616" s="15"/>
      <c r="H616" s="15"/>
      <c r="I616" s="15"/>
      <c r="J616" s="15"/>
      <c r="K616" s="15"/>
      <c r="L616" s="15"/>
      <c r="M616" s="15"/>
      <c r="N616" s="15"/>
      <c r="O616" s="15"/>
      <c r="P616" s="15"/>
      <c r="Q616" s="15"/>
      <c r="R616" s="15"/>
      <c r="S616" s="15"/>
      <c r="T616" s="15"/>
      <c r="U616" s="15"/>
    </row>
    <row r="617" spans="1:21">
      <c r="A617" s="15"/>
      <c r="B617" s="15"/>
      <c r="C617" s="15"/>
      <c r="D617" s="15"/>
      <c r="E617" s="15"/>
      <c r="F617" s="15"/>
      <c r="G617" s="15"/>
      <c r="H617" s="15"/>
      <c r="I617" s="15"/>
      <c r="J617" s="15"/>
      <c r="K617" s="15"/>
      <c r="L617" s="15"/>
      <c r="M617" s="15"/>
      <c r="N617" s="15"/>
      <c r="O617" s="15"/>
      <c r="P617" s="15"/>
      <c r="Q617" s="15"/>
      <c r="R617" s="15"/>
      <c r="S617" s="15"/>
      <c r="T617" s="15"/>
      <c r="U617" s="15"/>
    </row>
    <row r="618" spans="1:21">
      <c r="A618" s="15"/>
      <c r="B618" s="15"/>
      <c r="C618" s="15"/>
      <c r="D618" s="15"/>
      <c r="E618" s="15"/>
      <c r="F618" s="15"/>
      <c r="G618" s="15"/>
      <c r="H618" s="15"/>
      <c r="I618" s="15"/>
      <c r="J618" s="15"/>
      <c r="K618" s="15"/>
      <c r="L618" s="15"/>
      <c r="M618" s="15"/>
      <c r="N618" s="15"/>
      <c r="O618" s="15"/>
      <c r="P618" s="15"/>
      <c r="Q618" s="15"/>
      <c r="R618" s="15"/>
      <c r="S618" s="15"/>
      <c r="T618" s="15"/>
      <c r="U618" s="15"/>
    </row>
    <row r="619" spans="1:21">
      <c r="A619" s="15"/>
      <c r="B619" s="15"/>
      <c r="C619" s="15"/>
      <c r="D619" s="15"/>
      <c r="E619" s="15"/>
      <c r="F619" s="15"/>
      <c r="G619" s="15"/>
      <c r="H619" s="15"/>
      <c r="I619" s="15"/>
      <c r="J619" s="15"/>
      <c r="K619" s="15"/>
      <c r="L619" s="15"/>
      <c r="M619" s="15"/>
      <c r="N619" s="15"/>
      <c r="O619" s="15"/>
      <c r="P619" s="15"/>
      <c r="Q619" s="15"/>
      <c r="R619" s="15"/>
      <c r="S619" s="15"/>
      <c r="T619" s="15"/>
      <c r="U619" s="15"/>
    </row>
    <row r="620" spans="1:21">
      <c r="A620" s="15"/>
      <c r="B620" s="15"/>
      <c r="C620" s="15"/>
      <c r="D620" s="15"/>
      <c r="E620" s="15"/>
      <c r="F620" s="15"/>
      <c r="G620" s="15"/>
      <c r="H620" s="15"/>
      <c r="I620" s="15"/>
      <c r="J620" s="15"/>
      <c r="K620" s="15"/>
      <c r="L620" s="15"/>
      <c r="M620" s="15"/>
      <c r="N620" s="15"/>
      <c r="O620" s="15"/>
      <c r="P620" s="15"/>
      <c r="Q620" s="15"/>
      <c r="R620" s="15"/>
      <c r="S620" s="15"/>
      <c r="T620" s="15"/>
      <c r="U620" s="15"/>
    </row>
    <row r="621" spans="1:21">
      <c r="A621" s="15"/>
      <c r="B621" s="15"/>
      <c r="C621" s="15"/>
      <c r="D621" s="15"/>
      <c r="E621" s="15"/>
      <c r="F621" s="15"/>
      <c r="G621" s="15"/>
      <c r="H621" s="15"/>
      <c r="I621" s="15"/>
      <c r="J621" s="15"/>
      <c r="K621" s="15"/>
      <c r="L621" s="15"/>
      <c r="M621" s="15"/>
      <c r="N621" s="15"/>
      <c r="O621" s="15"/>
      <c r="P621" s="15"/>
      <c r="Q621" s="15"/>
      <c r="R621" s="15"/>
      <c r="S621" s="15"/>
      <c r="T621" s="15"/>
      <c r="U621" s="15"/>
    </row>
    <row r="622" spans="1:21">
      <c r="A622" s="15"/>
      <c r="B622" s="15"/>
      <c r="C622" s="15"/>
      <c r="D622" s="15"/>
      <c r="E622" s="15"/>
      <c r="F622" s="15"/>
      <c r="G622" s="15"/>
      <c r="H622" s="15"/>
      <c r="I622" s="15"/>
      <c r="J622" s="15"/>
      <c r="K622" s="15"/>
      <c r="L622" s="15"/>
      <c r="M622" s="15"/>
      <c r="N622" s="15"/>
      <c r="O622" s="15"/>
      <c r="P622" s="15"/>
      <c r="Q622" s="15"/>
      <c r="R622" s="15"/>
      <c r="S622" s="15"/>
      <c r="T622" s="15"/>
      <c r="U622" s="15"/>
    </row>
    <row r="623" spans="1:21">
      <c r="A623" s="15"/>
      <c r="B623" s="15"/>
      <c r="C623" s="15"/>
      <c r="D623" s="15"/>
      <c r="E623" s="15"/>
      <c r="F623" s="15"/>
      <c r="G623" s="15"/>
      <c r="H623" s="15"/>
      <c r="I623" s="15"/>
      <c r="J623" s="15"/>
      <c r="K623" s="15"/>
      <c r="L623" s="15"/>
      <c r="M623" s="15"/>
      <c r="N623" s="15"/>
      <c r="O623" s="15"/>
      <c r="P623" s="15"/>
      <c r="Q623" s="15"/>
      <c r="R623" s="15"/>
      <c r="S623" s="15"/>
      <c r="T623" s="15"/>
      <c r="U623" s="15"/>
    </row>
    <row r="624" spans="1:21">
      <c r="A624" s="15"/>
      <c r="B624" s="15"/>
      <c r="C624" s="15"/>
      <c r="D624" s="15"/>
      <c r="E624" s="15"/>
      <c r="F624" s="15"/>
      <c r="G624" s="15"/>
      <c r="H624" s="15"/>
      <c r="I624" s="15"/>
      <c r="J624" s="15"/>
      <c r="K624" s="15"/>
      <c r="L624" s="15"/>
      <c r="M624" s="15"/>
      <c r="N624" s="15"/>
      <c r="O624" s="15"/>
      <c r="P624" s="15"/>
      <c r="Q624" s="15"/>
      <c r="R624" s="15"/>
      <c r="S624" s="15"/>
      <c r="T624" s="15"/>
      <c r="U624" s="15"/>
    </row>
    <row r="625" spans="1:21">
      <c r="A625" s="15"/>
      <c r="B625" s="15"/>
      <c r="C625" s="15"/>
      <c r="D625" s="15"/>
      <c r="E625" s="15"/>
      <c r="F625" s="15"/>
      <c r="G625" s="15"/>
      <c r="H625" s="15"/>
      <c r="I625" s="15"/>
      <c r="J625" s="15"/>
      <c r="K625" s="15"/>
      <c r="L625" s="15"/>
      <c r="M625" s="15"/>
      <c r="N625" s="15"/>
      <c r="O625" s="15"/>
      <c r="P625" s="15"/>
      <c r="Q625" s="15"/>
      <c r="R625" s="15"/>
      <c r="S625" s="15"/>
      <c r="T625" s="15"/>
      <c r="U625" s="15"/>
    </row>
    <row r="626" spans="1:21">
      <c r="A626" s="15"/>
      <c r="B626" s="15"/>
      <c r="C626" s="15"/>
      <c r="D626" s="15"/>
      <c r="E626" s="15"/>
      <c r="F626" s="15"/>
      <c r="G626" s="15"/>
      <c r="H626" s="15"/>
      <c r="I626" s="15"/>
      <c r="J626" s="15"/>
      <c r="K626" s="15"/>
      <c r="L626" s="15"/>
      <c r="M626" s="15"/>
      <c r="N626" s="15"/>
      <c r="O626" s="15"/>
      <c r="P626" s="15"/>
      <c r="Q626" s="15"/>
      <c r="R626" s="15"/>
      <c r="S626" s="15"/>
      <c r="T626" s="15"/>
      <c r="U626" s="15"/>
    </row>
    <row r="627" spans="1:21">
      <c r="A627" s="15"/>
      <c r="B627" s="15"/>
      <c r="C627" s="15"/>
      <c r="D627" s="15"/>
      <c r="E627" s="15"/>
      <c r="F627" s="15"/>
      <c r="G627" s="15"/>
      <c r="H627" s="15"/>
      <c r="I627" s="15"/>
      <c r="J627" s="15"/>
      <c r="K627" s="15"/>
      <c r="L627" s="15"/>
      <c r="M627" s="15"/>
      <c r="N627" s="15"/>
      <c r="O627" s="15"/>
      <c r="P627" s="15"/>
      <c r="Q627" s="15"/>
      <c r="R627" s="15"/>
      <c r="S627" s="15"/>
      <c r="T627" s="15"/>
      <c r="U627" s="15"/>
    </row>
    <row r="628" spans="1:21">
      <c r="A628" s="15"/>
      <c r="B628" s="15"/>
      <c r="C628" s="15"/>
      <c r="D628" s="15"/>
      <c r="E628" s="15"/>
      <c r="F628" s="15"/>
      <c r="G628" s="15"/>
      <c r="H628" s="15"/>
      <c r="I628" s="15"/>
      <c r="J628" s="15"/>
      <c r="K628" s="15"/>
      <c r="L628" s="15"/>
      <c r="M628" s="15"/>
      <c r="N628" s="15"/>
      <c r="O628" s="15"/>
      <c r="P628" s="15"/>
      <c r="Q628" s="15"/>
      <c r="R628" s="15"/>
      <c r="S628" s="15"/>
      <c r="T628" s="15"/>
      <c r="U628" s="15"/>
    </row>
    <row r="629" spans="1:21">
      <c r="A629" s="15"/>
      <c r="B629" s="15"/>
      <c r="C629" s="15"/>
      <c r="D629" s="15"/>
      <c r="E629" s="15"/>
      <c r="F629" s="15"/>
      <c r="G629" s="15"/>
      <c r="H629" s="15"/>
      <c r="I629" s="15"/>
      <c r="J629" s="15"/>
      <c r="K629" s="15"/>
      <c r="L629" s="15"/>
      <c r="M629" s="15"/>
      <c r="N629" s="15"/>
      <c r="O629" s="15"/>
      <c r="P629" s="15"/>
      <c r="Q629" s="15"/>
      <c r="R629" s="15"/>
      <c r="S629" s="15"/>
      <c r="T629" s="15"/>
      <c r="U629" s="15"/>
    </row>
    <row r="630" spans="1:21">
      <c r="A630" s="15"/>
      <c r="B630" s="15"/>
      <c r="C630" s="15"/>
      <c r="D630" s="15"/>
      <c r="E630" s="15"/>
      <c r="F630" s="15"/>
      <c r="G630" s="15"/>
      <c r="H630" s="15"/>
      <c r="I630" s="15"/>
      <c r="J630" s="15"/>
      <c r="K630" s="15"/>
      <c r="L630" s="15"/>
      <c r="M630" s="15"/>
      <c r="N630" s="15"/>
      <c r="O630" s="15"/>
      <c r="P630" s="15"/>
      <c r="Q630" s="15"/>
      <c r="R630" s="15"/>
      <c r="S630" s="15"/>
      <c r="T630" s="15"/>
      <c r="U630" s="15"/>
    </row>
    <row r="631" spans="1:21">
      <c r="A631" s="15"/>
      <c r="B631" s="15"/>
      <c r="C631" s="15"/>
      <c r="D631" s="15"/>
      <c r="E631" s="15"/>
      <c r="F631" s="15"/>
      <c r="G631" s="15"/>
      <c r="H631" s="15"/>
      <c r="I631" s="15"/>
      <c r="J631" s="15"/>
      <c r="K631" s="15"/>
      <c r="L631" s="15"/>
      <c r="M631" s="15"/>
      <c r="N631" s="15"/>
      <c r="O631" s="15"/>
      <c r="P631" s="15"/>
      <c r="Q631" s="15"/>
      <c r="R631" s="15"/>
      <c r="S631" s="15"/>
      <c r="T631" s="15"/>
      <c r="U631" s="15"/>
    </row>
    <row r="632" spans="1:21">
      <c r="A632" s="15"/>
      <c r="B632" s="15"/>
      <c r="C632" s="15"/>
      <c r="D632" s="15"/>
      <c r="E632" s="15"/>
      <c r="F632" s="15"/>
      <c r="G632" s="15"/>
      <c r="H632" s="15"/>
      <c r="I632" s="15"/>
      <c r="J632" s="15"/>
      <c r="K632" s="15"/>
      <c r="L632" s="15"/>
      <c r="M632" s="15"/>
      <c r="N632" s="15"/>
      <c r="O632" s="15"/>
      <c r="P632" s="15"/>
      <c r="Q632" s="15"/>
      <c r="R632" s="15"/>
      <c r="S632" s="15"/>
      <c r="T632" s="15"/>
      <c r="U632" s="15"/>
    </row>
    <row r="633" spans="1:21">
      <c r="A633" s="15"/>
      <c r="B633" s="15"/>
      <c r="C633" s="15"/>
      <c r="D633" s="15"/>
      <c r="E633" s="15"/>
      <c r="F633" s="15"/>
      <c r="G633" s="15"/>
      <c r="H633" s="15"/>
      <c r="I633" s="15"/>
      <c r="J633" s="15"/>
      <c r="K633" s="15"/>
      <c r="L633" s="15"/>
      <c r="M633" s="15"/>
      <c r="N633" s="15"/>
      <c r="O633" s="15"/>
      <c r="P633" s="15"/>
      <c r="Q633" s="15"/>
      <c r="R633" s="15"/>
      <c r="S633" s="15"/>
      <c r="T633" s="15"/>
      <c r="U633" s="15"/>
    </row>
    <row r="634" spans="1:21">
      <c r="A634" s="15"/>
      <c r="B634" s="15"/>
      <c r="C634" s="15"/>
      <c r="D634" s="15"/>
      <c r="E634" s="15"/>
      <c r="F634" s="15"/>
      <c r="G634" s="15"/>
      <c r="H634" s="15"/>
      <c r="I634" s="15"/>
      <c r="J634" s="15"/>
      <c r="K634" s="15"/>
      <c r="L634" s="15"/>
      <c r="M634" s="15"/>
      <c r="N634" s="15"/>
      <c r="O634" s="15"/>
      <c r="P634" s="15"/>
      <c r="Q634" s="15"/>
      <c r="R634" s="15"/>
      <c r="S634" s="15"/>
      <c r="T634" s="15"/>
      <c r="U634" s="15"/>
    </row>
    <row r="635" spans="1:21">
      <c r="A635" s="15"/>
      <c r="B635" s="15"/>
      <c r="C635" s="15"/>
      <c r="D635" s="15"/>
      <c r="E635" s="15"/>
      <c r="F635" s="15"/>
      <c r="G635" s="15"/>
      <c r="H635" s="15"/>
      <c r="I635" s="15"/>
      <c r="J635" s="15"/>
      <c r="K635" s="15"/>
      <c r="L635" s="15"/>
      <c r="M635" s="15"/>
      <c r="N635" s="15"/>
      <c r="O635" s="15"/>
      <c r="P635" s="15"/>
      <c r="Q635" s="15"/>
      <c r="R635" s="15"/>
      <c r="S635" s="15"/>
      <c r="T635" s="15"/>
      <c r="U635" s="15"/>
    </row>
    <row r="636" spans="1:21">
      <c r="A636" s="15"/>
      <c r="B636" s="15"/>
      <c r="C636" s="15"/>
      <c r="D636" s="15"/>
      <c r="E636" s="15"/>
      <c r="F636" s="15"/>
      <c r="G636" s="15"/>
      <c r="H636" s="15"/>
      <c r="I636" s="15"/>
      <c r="J636" s="15"/>
      <c r="K636" s="15"/>
      <c r="L636" s="15"/>
      <c r="M636" s="15"/>
      <c r="N636" s="15"/>
      <c r="O636" s="15"/>
      <c r="P636" s="15"/>
      <c r="Q636" s="15"/>
      <c r="R636" s="15"/>
      <c r="S636" s="15"/>
      <c r="T636" s="15"/>
      <c r="U636" s="15"/>
    </row>
    <row r="637" spans="1:21">
      <c r="A637" s="15"/>
      <c r="B637" s="15"/>
      <c r="C637" s="15"/>
      <c r="D637" s="15"/>
      <c r="E637" s="15"/>
      <c r="F637" s="15"/>
      <c r="G637" s="15"/>
      <c r="H637" s="15"/>
      <c r="I637" s="15"/>
      <c r="J637" s="15"/>
      <c r="K637" s="15"/>
      <c r="L637" s="15"/>
      <c r="M637" s="15"/>
      <c r="N637" s="15"/>
      <c r="O637" s="15"/>
      <c r="P637" s="15"/>
      <c r="Q637" s="15"/>
      <c r="R637" s="15"/>
      <c r="S637" s="15"/>
      <c r="T637" s="15"/>
      <c r="U637" s="15"/>
    </row>
    <row r="638" spans="1:21">
      <c r="A638" s="15"/>
      <c r="B638" s="15"/>
      <c r="C638" s="15"/>
      <c r="D638" s="15"/>
      <c r="E638" s="15"/>
      <c r="F638" s="15"/>
      <c r="G638" s="15"/>
      <c r="H638" s="15"/>
      <c r="I638" s="15"/>
      <c r="J638" s="15"/>
      <c r="K638" s="15"/>
      <c r="L638" s="15"/>
      <c r="M638" s="15"/>
      <c r="N638" s="15"/>
      <c r="O638" s="15"/>
      <c r="P638" s="15"/>
      <c r="Q638" s="15"/>
      <c r="R638" s="15"/>
      <c r="S638" s="15"/>
      <c r="T638" s="15"/>
      <c r="U638" s="15"/>
    </row>
    <row r="639" spans="1:21">
      <c r="A639" s="15"/>
      <c r="B639" s="15"/>
      <c r="C639" s="15"/>
      <c r="D639" s="15"/>
      <c r="E639" s="15"/>
      <c r="F639" s="15"/>
      <c r="G639" s="15"/>
      <c r="H639" s="15"/>
      <c r="I639" s="15"/>
      <c r="J639" s="15"/>
      <c r="K639" s="15"/>
      <c r="L639" s="15"/>
      <c r="M639" s="15"/>
      <c r="N639" s="15"/>
      <c r="O639" s="15"/>
      <c r="P639" s="15"/>
      <c r="Q639" s="15"/>
      <c r="R639" s="15"/>
      <c r="S639" s="15"/>
      <c r="T639" s="15"/>
      <c r="U639" s="15"/>
    </row>
    <row r="640" spans="1:21">
      <c r="A640" s="15"/>
      <c r="B640" s="15"/>
      <c r="C640" s="15"/>
      <c r="D640" s="15"/>
      <c r="E640" s="15"/>
      <c r="F640" s="15"/>
      <c r="G640" s="15"/>
      <c r="H640" s="15"/>
      <c r="I640" s="15"/>
      <c r="J640" s="15"/>
      <c r="K640" s="15"/>
      <c r="L640" s="15"/>
      <c r="M640" s="15"/>
      <c r="N640" s="15"/>
      <c r="O640" s="15"/>
      <c r="P640" s="15"/>
      <c r="Q640" s="15"/>
      <c r="R640" s="15"/>
      <c r="S640" s="15"/>
      <c r="T640" s="15"/>
      <c r="U640" s="15"/>
    </row>
    <row r="641" spans="1:21">
      <c r="A641" s="15"/>
      <c r="B641" s="15"/>
      <c r="C641" s="15"/>
      <c r="D641" s="15"/>
      <c r="E641" s="15"/>
      <c r="F641" s="15"/>
      <c r="G641" s="15"/>
      <c r="H641" s="15"/>
      <c r="I641" s="15"/>
      <c r="J641" s="15"/>
      <c r="K641" s="15"/>
      <c r="L641" s="15"/>
      <c r="M641" s="15"/>
      <c r="N641" s="15"/>
      <c r="O641" s="15"/>
      <c r="P641" s="15"/>
      <c r="Q641" s="15"/>
      <c r="R641" s="15"/>
      <c r="S641" s="15"/>
      <c r="T641" s="15"/>
      <c r="U641" s="15"/>
    </row>
    <row r="642" spans="1:21">
      <c r="A642" s="15"/>
      <c r="B642" s="15"/>
      <c r="C642" s="15"/>
      <c r="D642" s="15"/>
      <c r="E642" s="15"/>
      <c r="F642" s="15"/>
      <c r="G642" s="15"/>
      <c r="H642" s="15"/>
      <c r="I642" s="15"/>
      <c r="J642" s="15"/>
      <c r="K642" s="15"/>
      <c r="L642" s="15"/>
      <c r="M642" s="15"/>
      <c r="N642" s="15"/>
      <c r="O642" s="15"/>
      <c r="P642" s="15"/>
      <c r="Q642" s="15"/>
      <c r="R642" s="15"/>
      <c r="S642" s="15"/>
      <c r="T642" s="15"/>
      <c r="U642" s="15"/>
    </row>
    <row r="643" spans="1:21">
      <c r="A643" s="15"/>
      <c r="B643" s="15"/>
      <c r="C643" s="15"/>
      <c r="D643" s="15"/>
      <c r="E643" s="15"/>
      <c r="F643" s="15"/>
      <c r="G643" s="15"/>
      <c r="H643" s="15"/>
      <c r="I643" s="15"/>
      <c r="J643" s="15"/>
      <c r="K643" s="15"/>
      <c r="L643" s="15"/>
      <c r="M643" s="15"/>
      <c r="N643" s="15"/>
      <c r="O643" s="15"/>
      <c r="P643" s="15"/>
      <c r="Q643" s="15"/>
      <c r="R643" s="15"/>
      <c r="S643" s="15"/>
      <c r="T643" s="15"/>
      <c r="U643" s="15"/>
    </row>
    <row r="644" spans="1:21">
      <c r="A644" s="15"/>
      <c r="B644" s="15"/>
      <c r="C644" s="15"/>
      <c r="D644" s="15"/>
      <c r="E644" s="15"/>
      <c r="F644" s="15"/>
      <c r="G644" s="15"/>
      <c r="H644" s="15"/>
      <c r="I644" s="15"/>
      <c r="J644" s="15"/>
      <c r="K644" s="15"/>
      <c r="L644" s="15"/>
      <c r="M644" s="15"/>
      <c r="N644" s="15"/>
      <c r="O644" s="15"/>
      <c r="P644" s="15"/>
      <c r="Q644" s="15"/>
      <c r="R644" s="15"/>
      <c r="S644" s="15"/>
      <c r="T644" s="15"/>
      <c r="U644" s="15"/>
    </row>
    <row r="645" spans="1:21">
      <c r="A645" s="15"/>
      <c r="B645" s="15"/>
      <c r="C645" s="15"/>
      <c r="D645" s="15"/>
      <c r="E645" s="15"/>
      <c r="F645" s="15"/>
      <c r="G645" s="15"/>
      <c r="H645" s="15"/>
      <c r="I645" s="15"/>
      <c r="J645" s="15"/>
      <c r="K645" s="15"/>
      <c r="L645" s="15"/>
      <c r="M645" s="15"/>
      <c r="N645" s="15"/>
      <c r="O645" s="15"/>
      <c r="P645" s="15"/>
      <c r="Q645" s="15"/>
      <c r="R645" s="15"/>
      <c r="S645" s="15"/>
      <c r="T645" s="15"/>
      <c r="U645" s="15"/>
    </row>
    <row r="646" spans="1:21">
      <c r="A646" s="15"/>
      <c r="B646" s="15"/>
      <c r="C646" s="15"/>
      <c r="D646" s="15"/>
      <c r="E646" s="15"/>
      <c r="F646" s="15"/>
      <c r="G646" s="15"/>
      <c r="H646" s="15"/>
      <c r="I646" s="15"/>
      <c r="J646" s="15"/>
      <c r="K646" s="15"/>
      <c r="L646" s="15"/>
      <c r="M646" s="15"/>
      <c r="N646" s="15"/>
      <c r="O646" s="15"/>
      <c r="P646" s="15"/>
      <c r="Q646" s="15"/>
      <c r="R646" s="15"/>
      <c r="S646" s="15"/>
      <c r="T646" s="15"/>
      <c r="U646" s="15"/>
    </row>
    <row r="647" spans="1:21">
      <c r="A647" s="15"/>
      <c r="B647" s="15"/>
      <c r="C647" s="15"/>
      <c r="D647" s="15"/>
      <c r="E647" s="15"/>
      <c r="F647" s="15"/>
      <c r="G647" s="15"/>
      <c r="H647" s="15"/>
      <c r="I647" s="15"/>
      <c r="J647" s="15"/>
      <c r="K647" s="15"/>
      <c r="L647" s="15"/>
      <c r="M647" s="15"/>
      <c r="N647" s="15"/>
      <c r="O647" s="15"/>
      <c r="P647" s="15"/>
      <c r="Q647" s="15"/>
      <c r="R647" s="15"/>
      <c r="S647" s="15"/>
      <c r="T647" s="15"/>
      <c r="U647" s="15"/>
    </row>
    <row r="648" spans="1:21">
      <c r="A648" s="15"/>
      <c r="B648" s="15"/>
      <c r="C648" s="15"/>
      <c r="D648" s="15"/>
      <c r="E648" s="15"/>
      <c r="F648" s="15"/>
      <c r="G648" s="15"/>
      <c r="H648" s="15"/>
      <c r="I648" s="15"/>
      <c r="J648" s="15"/>
      <c r="K648" s="15"/>
      <c r="L648" s="15"/>
      <c r="M648" s="15"/>
      <c r="N648" s="15"/>
      <c r="O648" s="15"/>
      <c r="P648" s="15"/>
      <c r="Q648" s="15"/>
      <c r="R648" s="15"/>
      <c r="S648" s="15"/>
      <c r="T648" s="15"/>
      <c r="U648" s="15"/>
    </row>
    <row r="649" spans="1:21">
      <c r="A649" s="15"/>
      <c r="B649" s="15"/>
      <c r="C649" s="15"/>
      <c r="D649" s="15"/>
      <c r="E649" s="15"/>
      <c r="F649" s="15"/>
      <c r="G649" s="15"/>
      <c r="H649" s="15"/>
      <c r="I649" s="15"/>
      <c r="J649" s="15"/>
      <c r="K649" s="15"/>
      <c r="L649" s="15"/>
      <c r="M649" s="15"/>
      <c r="N649" s="15"/>
      <c r="O649" s="15"/>
      <c r="P649" s="15"/>
      <c r="Q649" s="15"/>
      <c r="R649" s="15"/>
      <c r="S649" s="15"/>
      <c r="T649" s="15"/>
      <c r="U649" s="15"/>
    </row>
    <row r="650" spans="1:21">
      <c r="A650" s="15"/>
      <c r="B650" s="15"/>
      <c r="C650" s="15"/>
      <c r="D650" s="15"/>
      <c r="E650" s="15"/>
      <c r="F650" s="15"/>
      <c r="G650" s="15"/>
      <c r="H650" s="15"/>
      <c r="I650" s="15"/>
      <c r="J650" s="15"/>
      <c r="K650" s="15"/>
      <c r="L650" s="15"/>
      <c r="M650" s="15"/>
      <c r="N650" s="15"/>
      <c r="O650" s="15"/>
      <c r="P650" s="15"/>
      <c r="Q650" s="15"/>
      <c r="R650" s="15"/>
      <c r="S650" s="15"/>
      <c r="T650" s="15"/>
      <c r="U650" s="15"/>
    </row>
    <row r="651" spans="1:21">
      <c r="A651" s="15"/>
      <c r="B651" s="15"/>
      <c r="C651" s="15"/>
      <c r="D651" s="15"/>
      <c r="E651" s="15"/>
      <c r="F651" s="15"/>
      <c r="G651" s="15"/>
      <c r="H651" s="15"/>
      <c r="I651" s="15"/>
      <c r="J651" s="15"/>
      <c r="K651" s="15"/>
      <c r="L651" s="15"/>
      <c r="M651" s="15"/>
      <c r="N651" s="15"/>
      <c r="O651" s="15"/>
      <c r="P651" s="15"/>
      <c r="Q651" s="15"/>
      <c r="R651" s="15"/>
      <c r="S651" s="15"/>
      <c r="T651" s="15"/>
      <c r="U651" s="15"/>
    </row>
    <row r="652" spans="1:21">
      <c r="A652" s="15"/>
      <c r="B652" s="15"/>
      <c r="C652" s="15"/>
      <c r="D652" s="15"/>
      <c r="E652" s="15"/>
      <c r="F652" s="15"/>
      <c r="G652" s="15"/>
      <c r="H652" s="15"/>
      <c r="I652" s="15"/>
      <c r="J652" s="15"/>
      <c r="K652" s="15"/>
      <c r="L652" s="15"/>
      <c r="M652" s="15"/>
      <c r="N652" s="15"/>
      <c r="O652" s="15"/>
      <c r="P652" s="15"/>
      <c r="Q652" s="15"/>
      <c r="R652" s="15"/>
      <c r="S652" s="15"/>
      <c r="T652" s="15"/>
      <c r="U652" s="15"/>
    </row>
    <row r="653" spans="1:21">
      <c r="A653" s="15"/>
      <c r="B653" s="15"/>
      <c r="C653" s="15"/>
      <c r="D653" s="15"/>
      <c r="E653" s="15"/>
      <c r="F653" s="15"/>
      <c r="G653" s="15"/>
      <c r="H653" s="15"/>
      <c r="I653" s="15"/>
      <c r="J653" s="15"/>
      <c r="K653" s="15"/>
      <c r="L653" s="15"/>
      <c r="M653" s="15"/>
      <c r="N653" s="15"/>
      <c r="O653" s="15"/>
      <c r="P653" s="15"/>
      <c r="Q653" s="15"/>
      <c r="R653" s="15"/>
      <c r="S653" s="15"/>
      <c r="T653" s="15"/>
      <c r="U653" s="15"/>
    </row>
    <row r="654" spans="1:21">
      <c r="A654" s="15"/>
      <c r="B654" s="15"/>
      <c r="C654" s="15"/>
      <c r="D654" s="15"/>
      <c r="E654" s="15"/>
      <c r="F654" s="15"/>
      <c r="G654" s="15"/>
      <c r="H654" s="15"/>
      <c r="I654" s="15"/>
      <c r="J654" s="15"/>
      <c r="K654" s="15"/>
      <c r="L654" s="15"/>
      <c r="M654" s="15"/>
      <c r="N654" s="15"/>
      <c r="O654" s="15"/>
      <c r="P654" s="15"/>
      <c r="Q654" s="15"/>
      <c r="R654" s="15"/>
      <c r="S654" s="15"/>
      <c r="T654" s="15"/>
      <c r="U654" s="15"/>
    </row>
    <row r="655" spans="1:21">
      <c r="A655" s="15"/>
      <c r="B655" s="15"/>
      <c r="C655" s="15"/>
      <c r="D655" s="15"/>
      <c r="E655" s="15"/>
      <c r="F655" s="15"/>
      <c r="G655" s="15"/>
      <c r="H655" s="15"/>
      <c r="I655" s="15"/>
      <c r="J655" s="15"/>
      <c r="K655" s="15"/>
      <c r="L655" s="15"/>
      <c r="M655" s="15"/>
      <c r="N655" s="15"/>
      <c r="O655" s="15"/>
      <c r="P655" s="15"/>
      <c r="Q655" s="15"/>
      <c r="R655" s="15"/>
      <c r="S655" s="15"/>
      <c r="T655" s="15"/>
      <c r="U655" s="15"/>
    </row>
    <row r="656" spans="1:21">
      <c r="A656" s="15"/>
      <c r="B656" s="15"/>
      <c r="C656" s="15"/>
      <c r="D656" s="15"/>
      <c r="E656" s="15"/>
      <c r="F656" s="15"/>
      <c r="G656" s="15"/>
      <c r="H656" s="15"/>
      <c r="I656" s="15"/>
      <c r="J656" s="15"/>
      <c r="K656" s="15"/>
      <c r="L656" s="15"/>
      <c r="M656" s="15"/>
      <c r="N656" s="15"/>
      <c r="O656" s="15"/>
      <c r="P656" s="15"/>
      <c r="Q656" s="15"/>
      <c r="R656" s="15"/>
      <c r="S656" s="15"/>
      <c r="T656" s="15"/>
      <c r="U656" s="15"/>
    </row>
    <row r="657" spans="1:21">
      <c r="A657" s="15"/>
      <c r="B657" s="15"/>
      <c r="C657" s="15"/>
      <c r="D657" s="15"/>
      <c r="E657" s="15"/>
      <c r="F657" s="15"/>
      <c r="G657" s="15"/>
      <c r="H657" s="15"/>
      <c r="I657" s="15"/>
      <c r="J657" s="15"/>
      <c r="K657" s="15"/>
      <c r="L657" s="15"/>
      <c r="M657" s="15"/>
      <c r="N657" s="15"/>
      <c r="O657" s="15"/>
      <c r="P657" s="15"/>
      <c r="Q657" s="15"/>
      <c r="R657" s="15"/>
      <c r="S657" s="15"/>
      <c r="T657" s="15"/>
      <c r="U657" s="15"/>
    </row>
    <row r="658" spans="1:21">
      <c r="A658" s="15"/>
      <c r="B658" s="15"/>
      <c r="C658" s="15"/>
      <c r="D658" s="15"/>
      <c r="E658" s="15"/>
      <c r="F658" s="15"/>
      <c r="G658" s="15"/>
      <c r="H658" s="15"/>
      <c r="I658" s="15"/>
      <c r="J658" s="15"/>
      <c r="K658" s="15"/>
      <c r="L658" s="15"/>
      <c r="M658" s="15"/>
      <c r="N658" s="15"/>
      <c r="O658" s="15"/>
      <c r="P658" s="15"/>
      <c r="Q658" s="15"/>
      <c r="R658" s="15"/>
      <c r="S658" s="15"/>
      <c r="T658" s="15"/>
      <c r="U658" s="15"/>
    </row>
    <row r="659" spans="1:21">
      <c r="A659" s="15"/>
      <c r="B659" s="15"/>
      <c r="C659" s="15"/>
      <c r="D659" s="15"/>
      <c r="E659" s="15"/>
      <c r="F659" s="15"/>
      <c r="G659" s="15"/>
      <c r="H659" s="15"/>
      <c r="I659" s="15"/>
      <c r="J659" s="15"/>
      <c r="K659" s="15"/>
      <c r="L659" s="15"/>
      <c r="M659" s="15"/>
      <c r="N659" s="15"/>
      <c r="O659" s="15"/>
      <c r="P659" s="15"/>
      <c r="Q659" s="15"/>
      <c r="R659" s="15"/>
      <c r="S659" s="15"/>
      <c r="T659" s="15"/>
      <c r="U659" s="15"/>
    </row>
    <row r="660" spans="1:21">
      <c r="A660" s="15"/>
      <c r="B660" s="15"/>
      <c r="C660" s="15"/>
      <c r="D660" s="15"/>
      <c r="E660" s="15"/>
      <c r="F660" s="15"/>
      <c r="G660" s="15"/>
      <c r="H660" s="15"/>
      <c r="I660" s="15"/>
      <c r="J660" s="15"/>
      <c r="K660" s="15"/>
      <c r="L660" s="15"/>
      <c r="M660" s="15"/>
      <c r="N660" s="15"/>
      <c r="O660" s="15"/>
      <c r="P660" s="15"/>
      <c r="Q660" s="15"/>
      <c r="R660" s="15"/>
      <c r="S660" s="15"/>
      <c r="T660" s="15"/>
      <c r="U660" s="15"/>
    </row>
    <row r="661" spans="1:21">
      <c r="A661" s="15"/>
      <c r="B661" s="15"/>
      <c r="C661" s="15"/>
      <c r="D661" s="15"/>
      <c r="E661" s="15"/>
      <c r="F661" s="15"/>
      <c r="G661" s="15"/>
      <c r="H661" s="15"/>
      <c r="I661" s="15"/>
      <c r="J661" s="15"/>
      <c r="K661" s="15"/>
      <c r="L661" s="15"/>
      <c r="M661" s="15"/>
      <c r="N661" s="15"/>
      <c r="O661" s="15"/>
      <c r="P661" s="15"/>
      <c r="Q661" s="15"/>
      <c r="R661" s="15"/>
      <c r="S661" s="15"/>
      <c r="T661" s="15"/>
      <c r="U661" s="15"/>
    </row>
    <row r="662" spans="1:21">
      <c r="A662" s="15"/>
      <c r="B662" s="15"/>
      <c r="C662" s="15"/>
      <c r="D662" s="15"/>
      <c r="E662" s="15"/>
      <c r="F662" s="15"/>
      <c r="G662" s="15"/>
      <c r="H662" s="15"/>
      <c r="I662" s="15"/>
      <c r="J662" s="15"/>
      <c r="K662" s="15"/>
      <c r="L662" s="15"/>
      <c r="M662" s="15"/>
      <c r="N662" s="15"/>
      <c r="O662" s="15"/>
      <c r="P662" s="15"/>
      <c r="Q662" s="15"/>
      <c r="R662" s="15"/>
      <c r="S662" s="15"/>
      <c r="T662" s="15"/>
      <c r="U662" s="15"/>
    </row>
    <row r="663" spans="1:21">
      <c r="A663" s="15"/>
      <c r="B663" s="15"/>
      <c r="C663" s="15"/>
      <c r="D663" s="15"/>
      <c r="E663" s="15"/>
      <c r="F663" s="15"/>
      <c r="G663" s="15"/>
      <c r="H663" s="15"/>
      <c r="I663" s="15"/>
      <c r="J663" s="15"/>
      <c r="K663" s="15"/>
      <c r="L663" s="15"/>
      <c r="M663" s="15"/>
      <c r="N663" s="15"/>
      <c r="O663" s="15"/>
      <c r="P663" s="15"/>
      <c r="Q663" s="15"/>
      <c r="R663" s="15"/>
      <c r="S663" s="15"/>
      <c r="T663" s="15"/>
      <c r="U663" s="15"/>
    </row>
    <row r="664" spans="1:21">
      <c r="A664" s="15"/>
      <c r="B664" s="15"/>
      <c r="C664" s="15"/>
      <c r="D664" s="15"/>
      <c r="E664" s="15"/>
      <c r="F664" s="15"/>
      <c r="G664" s="15"/>
      <c r="H664" s="15"/>
      <c r="I664" s="15"/>
      <c r="J664" s="15"/>
      <c r="K664" s="15"/>
      <c r="L664" s="15"/>
      <c r="M664" s="15"/>
      <c r="N664" s="15"/>
      <c r="O664" s="15"/>
      <c r="P664" s="15"/>
      <c r="Q664" s="15"/>
      <c r="R664" s="15"/>
      <c r="S664" s="15"/>
      <c r="T664" s="15"/>
      <c r="U664" s="15"/>
    </row>
    <row r="665" spans="1:21">
      <c r="A665" s="15"/>
      <c r="B665" s="15"/>
      <c r="C665" s="15"/>
      <c r="D665" s="15"/>
      <c r="E665" s="15"/>
      <c r="F665" s="15"/>
      <c r="G665" s="15"/>
      <c r="H665" s="15"/>
      <c r="I665" s="15"/>
      <c r="J665" s="15"/>
      <c r="K665" s="15"/>
      <c r="L665" s="15"/>
      <c r="M665" s="15"/>
      <c r="N665" s="15"/>
      <c r="O665" s="15"/>
      <c r="P665" s="15"/>
      <c r="Q665" s="15"/>
      <c r="R665" s="15"/>
      <c r="S665" s="15"/>
      <c r="T665" s="15"/>
      <c r="U665" s="15"/>
    </row>
    <row r="666" spans="1:21">
      <c r="A666" s="15"/>
      <c r="B666" s="15"/>
      <c r="C666" s="15"/>
      <c r="D666" s="15"/>
      <c r="E666" s="15"/>
      <c r="F666" s="15"/>
      <c r="G666" s="15"/>
      <c r="H666" s="15"/>
      <c r="I666" s="15"/>
      <c r="J666" s="15"/>
      <c r="K666" s="15"/>
      <c r="L666" s="15"/>
      <c r="M666" s="15"/>
      <c r="N666" s="15"/>
      <c r="O666" s="15"/>
      <c r="P666" s="15"/>
      <c r="Q666" s="15"/>
      <c r="R666" s="15"/>
      <c r="S666" s="15"/>
      <c r="T666" s="15"/>
      <c r="U666" s="15"/>
    </row>
    <row r="667" spans="1:21">
      <c r="A667" s="15"/>
      <c r="B667" s="15"/>
      <c r="C667" s="15"/>
      <c r="D667" s="15"/>
      <c r="E667" s="15"/>
      <c r="F667" s="15"/>
      <c r="G667" s="15"/>
      <c r="H667" s="15"/>
      <c r="I667" s="15"/>
      <c r="J667" s="15"/>
      <c r="K667" s="15"/>
      <c r="L667" s="15"/>
      <c r="M667" s="15"/>
      <c r="N667" s="15"/>
      <c r="O667" s="15"/>
      <c r="P667" s="15"/>
      <c r="Q667" s="15"/>
      <c r="R667" s="15"/>
      <c r="S667" s="15"/>
      <c r="T667" s="15"/>
      <c r="U667" s="15"/>
    </row>
    <row r="668" spans="1:21">
      <c r="A668" s="15"/>
      <c r="B668" s="15"/>
      <c r="C668" s="15"/>
      <c r="D668" s="15"/>
      <c r="E668" s="15"/>
      <c r="F668" s="15"/>
      <c r="G668" s="15"/>
      <c r="H668" s="15"/>
      <c r="I668" s="15"/>
      <c r="J668" s="15"/>
      <c r="K668" s="15"/>
      <c r="L668" s="15"/>
      <c r="M668" s="15"/>
      <c r="N668" s="15"/>
      <c r="O668" s="15"/>
      <c r="P668" s="15"/>
      <c r="Q668" s="15"/>
      <c r="R668" s="15"/>
      <c r="S668" s="15"/>
      <c r="T668" s="15"/>
      <c r="U668" s="15"/>
    </row>
    <row r="669" spans="1:21">
      <c r="A669" s="15"/>
      <c r="B669" s="15"/>
      <c r="C669" s="15"/>
      <c r="D669" s="15"/>
      <c r="E669" s="15"/>
      <c r="F669" s="15"/>
      <c r="G669" s="15"/>
      <c r="H669" s="15"/>
      <c r="I669" s="15"/>
      <c r="J669" s="15"/>
      <c r="K669" s="15"/>
      <c r="L669" s="15"/>
      <c r="M669" s="15"/>
      <c r="N669" s="15"/>
      <c r="O669" s="15"/>
      <c r="P669" s="15"/>
      <c r="Q669" s="15"/>
      <c r="R669" s="15"/>
      <c r="S669" s="15"/>
      <c r="T669" s="15"/>
      <c r="U669" s="15"/>
    </row>
    <row r="670" spans="1:21">
      <c r="A670" s="15"/>
      <c r="B670" s="15"/>
      <c r="C670" s="15"/>
      <c r="D670" s="15"/>
      <c r="E670" s="15"/>
      <c r="F670" s="15"/>
      <c r="G670" s="15"/>
      <c r="H670" s="15"/>
      <c r="I670" s="15"/>
      <c r="J670" s="15"/>
      <c r="K670" s="15"/>
      <c r="L670" s="15"/>
      <c r="M670" s="15"/>
      <c r="N670" s="15"/>
      <c r="O670" s="15"/>
      <c r="P670" s="15"/>
      <c r="Q670" s="15"/>
      <c r="R670" s="15"/>
      <c r="S670" s="15"/>
      <c r="T670" s="15"/>
      <c r="U670" s="15"/>
    </row>
    <row r="671" spans="1:21">
      <c r="A671" s="15"/>
      <c r="B671" s="15"/>
      <c r="C671" s="15"/>
      <c r="D671" s="15"/>
      <c r="E671" s="15"/>
      <c r="F671" s="15"/>
      <c r="G671" s="15"/>
      <c r="H671" s="15"/>
      <c r="I671" s="15"/>
      <c r="J671" s="15"/>
      <c r="K671" s="15"/>
      <c r="L671" s="15"/>
      <c r="M671" s="15"/>
      <c r="N671" s="15"/>
      <c r="O671" s="15"/>
      <c r="P671" s="15"/>
      <c r="Q671" s="15"/>
      <c r="R671" s="15"/>
      <c r="S671" s="15"/>
      <c r="T671" s="15"/>
      <c r="U671" s="15"/>
    </row>
    <row r="672" spans="1:21">
      <c r="A672" s="15"/>
      <c r="B672" s="15"/>
      <c r="C672" s="15"/>
      <c r="D672" s="15"/>
      <c r="E672" s="15"/>
      <c r="F672" s="15"/>
      <c r="G672" s="15"/>
      <c r="H672" s="15"/>
      <c r="I672" s="15"/>
      <c r="J672" s="15"/>
      <c r="K672" s="15"/>
      <c r="L672" s="15"/>
      <c r="M672" s="15"/>
      <c r="N672" s="15"/>
      <c r="O672" s="15"/>
      <c r="P672" s="15"/>
      <c r="Q672" s="15"/>
      <c r="R672" s="15"/>
      <c r="S672" s="15"/>
      <c r="T672" s="15"/>
      <c r="U672" s="15"/>
    </row>
    <row r="673" spans="1:21">
      <c r="A673" s="15"/>
      <c r="B673" s="15"/>
      <c r="C673" s="15"/>
      <c r="D673" s="15"/>
      <c r="E673" s="15"/>
      <c r="F673" s="15"/>
      <c r="G673" s="15"/>
      <c r="H673" s="15"/>
      <c r="I673" s="15"/>
      <c r="J673" s="15"/>
      <c r="K673" s="15"/>
      <c r="L673" s="15"/>
      <c r="M673" s="15"/>
      <c r="N673" s="15"/>
      <c r="O673" s="15"/>
      <c r="P673" s="15"/>
      <c r="Q673" s="15"/>
      <c r="R673" s="15"/>
      <c r="S673" s="15"/>
      <c r="T673" s="15"/>
      <c r="U673" s="15"/>
    </row>
    <row r="674" spans="1:21">
      <c r="A674" s="15"/>
      <c r="B674" s="15"/>
      <c r="C674" s="15"/>
      <c r="D674" s="15"/>
      <c r="E674" s="15"/>
      <c r="F674" s="15"/>
      <c r="G674" s="15"/>
      <c r="H674" s="15"/>
      <c r="I674" s="15"/>
      <c r="J674" s="15"/>
      <c r="K674" s="15"/>
      <c r="L674" s="15"/>
      <c r="M674" s="15"/>
      <c r="N674" s="15"/>
      <c r="O674" s="15"/>
      <c r="P674" s="15"/>
      <c r="Q674" s="15"/>
      <c r="R674" s="15"/>
      <c r="S674" s="15"/>
      <c r="T674" s="15"/>
      <c r="U674" s="15"/>
    </row>
    <row r="675" spans="1:21">
      <c r="A675" s="15"/>
      <c r="B675" s="15"/>
      <c r="C675" s="15"/>
      <c r="D675" s="15"/>
      <c r="E675" s="15"/>
      <c r="F675" s="15"/>
      <c r="G675" s="15"/>
      <c r="H675" s="15"/>
      <c r="I675" s="15"/>
      <c r="J675" s="15"/>
      <c r="K675" s="15"/>
      <c r="L675" s="15"/>
      <c r="M675" s="15"/>
      <c r="N675" s="15"/>
      <c r="O675" s="15"/>
      <c r="P675" s="15"/>
      <c r="Q675" s="15"/>
      <c r="R675" s="15"/>
      <c r="S675" s="15"/>
      <c r="T675" s="15"/>
      <c r="U675" s="15"/>
    </row>
    <row r="676" spans="1:21">
      <c r="A676" s="15"/>
      <c r="B676" s="15"/>
      <c r="C676" s="15"/>
      <c r="D676" s="15"/>
      <c r="E676" s="15"/>
      <c r="F676" s="15"/>
      <c r="G676" s="15"/>
      <c r="H676" s="15"/>
      <c r="I676" s="15"/>
      <c r="J676" s="15"/>
      <c r="K676" s="15"/>
      <c r="L676" s="15"/>
      <c r="M676" s="15"/>
      <c r="N676" s="15"/>
      <c r="O676" s="15"/>
      <c r="P676" s="15"/>
      <c r="Q676" s="15"/>
      <c r="R676" s="15"/>
      <c r="S676" s="15"/>
      <c r="T676" s="15"/>
      <c r="U676" s="15"/>
    </row>
    <row r="677" spans="1:21">
      <c r="A677" s="15"/>
      <c r="B677" s="15"/>
      <c r="C677" s="15"/>
      <c r="D677" s="15"/>
      <c r="E677" s="15"/>
      <c r="F677" s="15"/>
      <c r="G677" s="15"/>
      <c r="H677" s="15"/>
      <c r="I677" s="15"/>
      <c r="J677" s="15"/>
      <c r="K677" s="15"/>
      <c r="L677" s="15"/>
      <c r="M677" s="15"/>
      <c r="N677" s="15"/>
      <c r="O677" s="15"/>
      <c r="P677" s="15"/>
      <c r="Q677" s="15"/>
      <c r="R677" s="15"/>
      <c r="S677" s="15"/>
      <c r="T677" s="15"/>
      <c r="U677" s="15"/>
    </row>
    <row r="678" spans="1:21">
      <c r="A678" s="15"/>
      <c r="B678" s="15"/>
      <c r="C678" s="15"/>
      <c r="D678" s="15"/>
      <c r="E678" s="15"/>
      <c r="F678" s="15"/>
      <c r="G678" s="15"/>
      <c r="H678" s="15"/>
      <c r="I678" s="15"/>
      <c r="J678" s="15"/>
      <c r="K678" s="15"/>
      <c r="L678" s="15"/>
      <c r="M678" s="15"/>
      <c r="N678" s="15"/>
      <c r="O678" s="15"/>
      <c r="P678" s="15"/>
      <c r="Q678" s="15"/>
      <c r="R678" s="15"/>
      <c r="S678" s="15"/>
      <c r="T678" s="15"/>
      <c r="U678" s="15"/>
    </row>
    <row r="679" spans="1:21">
      <c r="A679" s="15"/>
      <c r="B679" s="15"/>
      <c r="C679" s="15"/>
      <c r="D679" s="15"/>
      <c r="E679" s="15"/>
      <c r="F679" s="15"/>
      <c r="G679" s="15"/>
      <c r="H679" s="15"/>
      <c r="I679" s="15"/>
      <c r="J679" s="15"/>
      <c r="K679" s="15"/>
      <c r="L679" s="15"/>
      <c r="M679" s="15"/>
      <c r="N679" s="15"/>
      <c r="O679" s="15"/>
      <c r="P679" s="15"/>
      <c r="Q679" s="15"/>
      <c r="R679" s="15"/>
      <c r="S679" s="15"/>
      <c r="T679" s="15"/>
      <c r="U679" s="15"/>
    </row>
    <row r="680" spans="1:21">
      <c r="A680" s="15"/>
      <c r="B680" s="15"/>
      <c r="C680" s="15"/>
      <c r="D680" s="15"/>
      <c r="E680" s="15"/>
      <c r="F680" s="15"/>
      <c r="G680" s="15"/>
      <c r="H680" s="15"/>
      <c r="I680" s="15"/>
      <c r="J680" s="15"/>
      <c r="K680" s="15"/>
      <c r="L680" s="15"/>
      <c r="M680" s="15"/>
      <c r="N680" s="15"/>
      <c r="O680" s="15"/>
      <c r="P680" s="15"/>
      <c r="Q680" s="15"/>
      <c r="R680" s="15"/>
      <c r="S680" s="15"/>
      <c r="T680" s="15"/>
      <c r="U680" s="15"/>
    </row>
    <row r="681" spans="1:21">
      <c r="A681" s="15"/>
      <c r="B681" s="15"/>
      <c r="C681" s="15"/>
      <c r="D681" s="15"/>
      <c r="E681" s="15"/>
      <c r="F681" s="15"/>
      <c r="G681" s="15"/>
      <c r="H681" s="15"/>
      <c r="I681" s="15"/>
      <c r="J681" s="15"/>
      <c r="K681" s="15"/>
      <c r="L681" s="15"/>
      <c r="M681" s="15"/>
      <c r="N681" s="15"/>
      <c r="O681" s="15"/>
      <c r="P681" s="15"/>
      <c r="Q681" s="15"/>
      <c r="R681" s="15"/>
      <c r="S681" s="15"/>
      <c r="T681" s="15"/>
      <c r="U681" s="15"/>
    </row>
    <row r="682" spans="1:21">
      <c r="A682" s="15"/>
      <c r="B682" s="15"/>
      <c r="C682" s="15"/>
      <c r="D682" s="15"/>
      <c r="E682" s="15"/>
      <c r="F682" s="15"/>
      <c r="G682" s="15"/>
      <c r="H682" s="15"/>
      <c r="I682" s="15"/>
      <c r="J682" s="15"/>
      <c r="K682" s="15"/>
      <c r="L682" s="15"/>
      <c r="M682" s="15"/>
      <c r="N682" s="15"/>
      <c r="O682" s="15"/>
      <c r="P682" s="15"/>
      <c r="Q682" s="15"/>
      <c r="R682" s="15"/>
      <c r="S682" s="15"/>
      <c r="T682" s="15"/>
      <c r="U682" s="15"/>
    </row>
    <row r="683" spans="1:21">
      <c r="A683" s="15"/>
      <c r="B683" s="15"/>
      <c r="C683" s="15"/>
      <c r="D683" s="15"/>
      <c r="E683" s="15"/>
      <c r="F683" s="15"/>
      <c r="G683" s="15"/>
      <c r="H683" s="15"/>
      <c r="I683" s="15"/>
      <c r="J683" s="15"/>
      <c r="K683" s="15"/>
      <c r="L683" s="15"/>
      <c r="M683" s="15"/>
      <c r="N683" s="15"/>
      <c r="O683" s="15"/>
      <c r="P683" s="15"/>
      <c r="Q683" s="15"/>
      <c r="R683" s="15"/>
      <c r="S683" s="15"/>
      <c r="T683" s="15"/>
      <c r="U683" s="15"/>
    </row>
    <row r="684" spans="1:21">
      <c r="A684" s="15"/>
      <c r="B684" s="15"/>
      <c r="C684" s="15"/>
      <c r="D684" s="15"/>
      <c r="E684" s="15"/>
      <c r="F684" s="15"/>
      <c r="G684" s="15"/>
      <c r="H684" s="15"/>
      <c r="I684" s="15"/>
      <c r="J684" s="15"/>
      <c r="K684" s="15"/>
      <c r="L684" s="15"/>
      <c r="M684" s="15"/>
      <c r="N684" s="15"/>
      <c r="O684" s="15"/>
      <c r="P684" s="15"/>
      <c r="Q684" s="15"/>
      <c r="R684" s="15"/>
      <c r="S684" s="15"/>
      <c r="T684" s="15"/>
      <c r="U684" s="15"/>
    </row>
    <row r="685" spans="1:21">
      <c r="A685" s="15"/>
      <c r="B685" s="15"/>
      <c r="C685" s="15"/>
      <c r="D685" s="15"/>
      <c r="E685" s="15"/>
      <c r="F685" s="15"/>
      <c r="G685" s="15"/>
      <c r="H685" s="15"/>
      <c r="I685" s="15"/>
      <c r="J685" s="15"/>
      <c r="K685" s="15"/>
      <c r="L685" s="15"/>
      <c r="M685" s="15"/>
      <c r="N685" s="15"/>
      <c r="O685" s="15"/>
      <c r="P685" s="15"/>
      <c r="Q685" s="15"/>
      <c r="R685" s="15"/>
      <c r="S685" s="15"/>
      <c r="T685" s="15"/>
      <c r="U685" s="15"/>
    </row>
    <row r="686" spans="1:21">
      <c r="A686" s="15"/>
      <c r="B686" s="15"/>
      <c r="C686" s="15"/>
      <c r="D686" s="15"/>
      <c r="E686" s="15"/>
      <c r="F686" s="15"/>
      <c r="G686" s="15"/>
      <c r="H686" s="15"/>
      <c r="I686" s="15"/>
      <c r="J686" s="15"/>
      <c r="K686" s="15"/>
      <c r="L686" s="15"/>
      <c r="M686" s="15"/>
      <c r="N686" s="15"/>
      <c r="O686" s="15"/>
      <c r="P686" s="15"/>
      <c r="Q686" s="15"/>
      <c r="R686" s="15"/>
      <c r="S686" s="15"/>
      <c r="T686" s="15"/>
      <c r="U686" s="15"/>
    </row>
    <row r="687" spans="1:21">
      <c r="A687" s="15"/>
      <c r="B687" s="15"/>
      <c r="C687" s="15"/>
      <c r="D687" s="15"/>
      <c r="E687" s="15"/>
      <c r="F687" s="15"/>
      <c r="G687" s="15"/>
      <c r="H687" s="15"/>
      <c r="I687" s="15"/>
      <c r="J687" s="15"/>
      <c r="K687" s="15"/>
      <c r="L687" s="15"/>
      <c r="M687" s="15"/>
      <c r="N687" s="15"/>
      <c r="O687" s="15"/>
      <c r="P687" s="15"/>
      <c r="Q687" s="15"/>
      <c r="R687" s="15"/>
      <c r="S687" s="15"/>
      <c r="T687" s="15"/>
      <c r="U687" s="15"/>
    </row>
    <row r="688" spans="1:21">
      <c r="A688" s="15"/>
      <c r="B688" s="15"/>
      <c r="C688" s="15"/>
      <c r="D688" s="15"/>
      <c r="E688" s="15"/>
      <c r="F688" s="15"/>
      <c r="G688" s="15"/>
      <c r="H688" s="15"/>
      <c r="I688" s="15"/>
      <c r="J688" s="15"/>
      <c r="K688" s="15"/>
      <c r="L688" s="15"/>
      <c r="M688" s="15"/>
      <c r="N688" s="15"/>
      <c r="O688" s="15"/>
      <c r="P688" s="15"/>
      <c r="Q688" s="15"/>
      <c r="R688" s="15"/>
      <c r="S688" s="15"/>
      <c r="T688" s="15"/>
      <c r="U688" s="15"/>
    </row>
    <row r="689" spans="1:21">
      <c r="A689" s="15"/>
      <c r="B689" s="15"/>
      <c r="C689" s="15"/>
      <c r="D689" s="15"/>
      <c r="E689" s="15"/>
      <c r="F689" s="15"/>
      <c r="G689" s="15"/>
      <c r="H689" s="15"/>
      <c r="I689" s="15"/>
      <c r="J689" s="15"/>
      <c r="K689" s="15"/>
      <c r="L689" s="15"/>
      <c r="M689" s="15"/>
      <c r="N689" s="15"/>
      <c r="O689" s="15"/>
      <c r="P689" s="15"/>
      <c r="Q689" s="15"/>
      <c r="R689" s="15"/>
      <c r="S689" s="15"/>
      <c r="T689" s="15"/>
      <c r="U689" s="15"/>
    </row>
    <row r="690" spans="1:21">
      <c r="A690" s="15"/>
      <c r="B690" s="15"/>
      <c r="C690" s="15"/>
      <c r="D690" s="15"/>
      <c r="E690" s="15"/>
      <c r="F690" s="15"/>
      <c r="G690" s="15"/>
      <c r="H690" s="15"/>
      <c r="I690" s="15"/>
      <c r="J690" s="15"/>
      <c r="K690" s="15"/>
      <c r="L690" s="15"/>
      <c r="M690" s="15"/>
      <c r="N690" s="15"/>
      <c r="O690" s="15"/>
      <c r="P690" s="15"/>
      <c r="Q690" s="15"/>
      <c r="R690" s="15"/>
      <c r="S690" s="15"/>
      <c r="T690" s="15"/>
      <c r="U690" s="15"/>
    </row>
    <row r="691" spans="1:21">
      <c r="A691" s="15"/>
      <c r="B691" s="15"/>
      <c r="C691" s="15"/>
      <c r="D691" s="15"/>
      <c r="E691" s="15"/>
      <c r="F691" s="15"/>
      <c r="G691" s="15"/>
      <c r="H691" s="15"/>
      <c r="I691" s="15"/>
      <c r="J691" s="15"/>
      <c r="K691" s="15"/>
      <c r="L691" s="15"/>
      <c r="M691" s="15"/>
      <c r="N691" s="15"/>
      <c r="O691" s="15"/>
      <c r="P691" s="15"/>
      <c r="Q691" s="15"/>
      <c r="R691" s="15"/>
      <c r="S691" s="15"/>
      <c r="T691" s="15"/>
      <c r="U691" s="15"/>
    </row>
    <row r="692" spans="1:21">
      <c r="A692" s="15"/>
      <c r="B692" s="15"/>
      <c r="C692" s="15"/>
      <c r="D692" s="15"/>
      <c r="E692" s="15"/>
      <c r="F692" s="15"/>
      <c r="G692" s="15"/>
      <c r="H692" s="15"/>
      <c r="I692" s="15"/>
      <c r="J692" s="15"/>
      <c r="K692" s="15"/>
      <c r="L692" s="15"/>
      <c r="M692" s="15"/>
      <c r="N692" s="15"/>
      <c r="O692" s="15"/>
      <c r="P692" s="15"/>
      <c r="Q692" s="15"/>
      <c r="R692" s="15"/>
      <c r="S692" s="15"/>
      <c r="T692" s="15"/>
      <c r="U692" s="15"/>
    </row>
    <row r="693" spans="1:21">
      <c r="A693" s="15"/>
      <c r="B693" s="15"/>
      <c r="C693" s="15"/>
      <c r="D693" s="15"/>
      <c r="E693" s="15"/>
      <c r="F693" s="15"/>
      <c r="G693" s="15"/>
      <c r="H693" s="15"/>
      <c r="I693" s="15"/>
      <c r="J693" s="15"/>
      <c r="K693" s="15"/>
      <c r="L693" s="15"/>
      <c r="M693" s="15"/>
      <c r="N693" s="15"/>
      <c r="O693" s="15"/>
      <c r="P693" s="15"/>
      <c r="Q693" s="15"/>
      <c r="R693" s="15"/>
      <c r="S693" s="15"/>
      <c r="T693" s="15"/>
      <c r="U693" s="15"/>
    </row>
    <row r="694" spans="1:21">
      <c r="A694" s="15"/>
      <c r="B694" s="15"/>
      <c r="C694" s="15"/>
      <c r="D694" s="15"/>
      <c r="E694" s="15"/>
      <c r="F694" s="15"/>
      <c r="G694" s="15"/>
      <c r="H694" s="15"/>
      <c r="I694" s="15"/>
      <c r="J694" s="15"/>
      <c r="K694" s="15"/>
      <c r="L694" s="15"/>
      <c r="M694" s="15"/>
      <c r="N694" s="15"/>
      <c r="O694" s="15"/>
      <c r="P694" s="15"/>
      <c r="Q694" s="15"/>
      <c r="R694" s="15"/>
      <c r="S694" s="15"/>
      <c r="T694" s="15"/>
      <c r="U694" s="15"/>
    </row>
    <row r="695" spans="1:21">
      <c r="A695" s="15"/>
      <c r="B695" s="15"/>
      <c r="C695" s="15"/>
      <c r="D695" s="15"/>
      <c r="E695" s="15"/>
      <c r="F695" s="15"/>
      <c r="G695" s="15"/>
      <c r="H695" s="15"/>
      <c r="I695" s="15"/>
      <c r="J695" s="15"/>
      <c r="K695" s="15"/>
      <c r="L695" s="15"/>
      <c r="M695" s="15"/>
      <c r="N695" s="15"/>
      <c r="O695" s="15"/>
      <c r="P695" s="15"/>
      <c r="Q695" s="15"/>
      <c r="R695" s="15"/>
      <c r="S695" s="15"/>
      <c r="T695" s="15"/>
      <c r="U695" s="15"/>
    </row>
    <row r="696" spans="1:21">
      <c r="A696" s="15"/>
      <c r="B696" s="15"/>
      <c r="C696" s="15"/>
      <c r="D696" s="15"/>
      <c r="E696" s="15"/>
      <c r="F696" s="15"/>
      <c r="G696" s="15"/>
      <c r="H696" s="15"/>
      <c r="I696" s="15"/>
      <c r="J696" s="15"/>
      <c r="K696" s="15"/>
      <c r="L696" s="15"/>
      <c r="M696" s="15"/>
      <c r="N696" s="15"/>
      <c r="O696" s="15"/>
      <c r="P696" s="15"/>
      <c r="Q696" s="15"/>
      <c r="R696" s="15"/>
      <c r="S696" s="15"/>
      <c r="T696" s="15"/>
      <c r="U696" s="15"/>
    </row>
    <row r="697" spans="1:21">
      <c r="A697" s="15"/>
      <c r="B697" s="15"/>
      <c r="C697" s="15"/>
      <c r="D697" s="15"/>
      <c r="E697" s="15"/>
      <c r="F697" s="15"/>
      <c r="G697" s="15"/>
      <c r="H697" s="15"/>
      <c r="I697" s="15"/>
      <c r="J697" s="15"/>
      <c r="K697" s="15"/>
      <c r="L697" s="15"/>
      <c r="M697" s="15"/>
      <c r="N697" s="15"/>
      <c r="O697" s="15"/>
      <c r="P697" s="15"/>
      <c r="Q697" s="15"/>
      <c r="R697" s="15"/>
      <c r="S697" s="15"/>
      <c r="T697" s="15"/>
      <c r="U697" s="15"/>
    </row>
    <row r="698" spans="1:21">
      <c r="A698" s="15"/>
      <c r="B698" s="15"/>
      <c r="C698" s="15"/>
      <c r="D698" s="15"/>
      <c r="E698" s="15"/>
      <c r="F698" s="15"/>
      <c r="G698" s="15"/>
      <c r="H698" s="15"/>
      <c r="I698" s="15"/>
      <c r="J698" s="15"/>
      <c r="K698" s="15"/>
      <c r="L698" s="15"/>
      <c r="M698" s="15"/>
      <c r="N698" s="15"/>
      <c r="O698" s="15"/>
      <c r="P698" s="15"/>
      <c r="Q698" s="15"/>
      <c r="R698" s="15"/>
      <c r="S698" s="15"/>
      <c r="T698" s="15"/>
      <c r="U698" s="15"/>
    </row>
    <row r="699" spans="1:21">
      <c r="A699" s="15"/>
      <c r="B699" s="15"/>
      <c r="C699" s="15"/>
      <c r="D699" s="15"/>
      <c r="E699" s="15"/>
      <c r="F699" s="15"/>
      <c r="G699" s="15"/>
      <c r="H699" s="15"/>
      <c r="I699" s="15"/>
      <c r="J699" s="15"/>
      <c r="K699" s="15"/>
      <c r="L699" s="15"/>
      <c r="M699" s="15"/>
      <c r="N699" s="15"/>
      <c r="O699" s="15"/>
      <c r="P699" s="15"/>
      <c r="Q699" s="15"/>
      <c r="R699" s="15"/>
      <c r="S699" s="15"/>
      <c r="T699" s="15"/>
      <c r="U699" s="15"/>
    </row>
    <row r="700" spans="1:21">
      <c r="A700" s="15"/>
      <c r="B700" s="15"/>
      <c r="C700" s="15"/>
      <c r="D700" s="15"/>
      <c r="E700" s="15"/>
      <c r="F700" s="15"/>
      <c r="G700" s="15"/>
      <c r="H700" s="15"/>
      <c r="I700" s="15"/>
      <c r="J700" s="15"/>
      <c r="K700" s="15"/>
      <c r="L700" s="15"/>
      <c r="M700" s="15"/>
      <c r="N700" s="15"/>
      <c r="O700" s="15"/>
      <c r="P700" s="15"/>
      <c r="Q700" s="15"/>
      <c r="R700" s="15"/>
      <c r="S700" s="15"/>
      <c r="T700" s="15"/>
      <c r="U700" s="15"/>
    </row>
    <row r="701" spans="1:21">
      <c r="A701" s="15"/>
      <c r="B701" s="15"/>
      <c r="C701" s="15"/>
      <c r="D701" s="15"/>
      <c r="E701" s="15"/>
      <c r="F701" s="15"/>
      <c r="G701" s="15"/>
      <c r="H701" s="15"/>
      <c r="I701" s="15"/>
      <c r="J701" s="15"/>
      <c r="K701" s="15"/>
      <c r="L701" s="15"/>
      <c r="M701" s="15"/>
      <c r="N701" s="15"/>
      <c r="O701" s="15"/>
      <c r="P701" s="15"/>
      <c r="Q701" s="15"/>
      <c r="R701" s="15"/>
      <c r="S701" s="15"/>
      <c r="T701" s="15"/>
      <c r="U701" s="15"/>
    </row>
    <row r="702" spans="1:21">
      <c r="A702" s="15"/>
      <c r="B702" s="15"/>
      <c r="C702" s="15"/>
      <c r="D702" s="15"/>
      <c r="E702" s="15"/>
      <c r="F702" s="15"/>
      <c r="G702" s="15"/>
      <c r="H702" s="15"/>
      <c r="I702" s="15"/>
      <c r="J702" s="15"/>
      <c r="K702" s="15"/>
      <c r="L702" s="15"/>
      <c r="M702" s="15"/>
      <c r="N702" s="15"/>
      <c r="O702" s="15"/>
      <c r="P702" s="15"/>
      <c r="Q702" s="15"/>
      <c r="R702" s="15"/>
      <c r="S702" s="15"/>
      <c r="T702" s="15"/>
      <c r="U702" s="15"/>
    </row>
    <row r="703" spans="1:21">
      <c r="A703" s="15"/>
      <c r="B703" s="15"/>
      <c r="C703" s="15"/>
      <c r="D703" s="15"/>
      <c r="E703" s="15"/>
      <c r="F703" s="15"/>
      <c r="G703" s="15"/>
      <c r="H703" s="15"/>
      <c r="I703" s="15"/>
      <c r="J703" s="15"/>
      <c r="K703" s="15"/>
      <c r="L703" s="15"/>
      <c r="M703" s="15"/>
      <c r="N703" s="15"/>
      <c r="O703" s="15"/>
      <c r="P703" s="15"/>
      <c r="Q703" s="15"/>
      <c r="R703" s="15"/>
      <c r="S703" s="15"/>
      <c r="T703" s="15"/>
      <c r="U703" s="15"/>
    </row>
    <row r="704" spans="1:21">
      <c r="A704" s="15"/>
      <c r="B704" s="15"/>
      <c r="C704" s="15"/>
      <c r="D704" s="15"/>
      <c r="E704" s="15"/>
      <c r="F704" s="15"/>
      <c r="G704" s="15"/>
      <c r="H704" s="15"/>
      <c r="I704" s="15"/>
      <c r="J704" s="15"/>
      <c r="K704" s="15"/>
      <c r="L704" s="15"/>
      <c r="M704" s="15"/>
      <c r="N704" s="15"/>
      <c r="O704" s="15"/>
      <c r="P704" s="15"/>
      <c r="Q704" s="15"/>
      <c r="R704" s="15"/>
      <c r="S704" s="15"/>
      <c r="T704" s="15"/>
      <c r="U704" s="15"/>
    </row>
    <row r="705" spans="1:21">
      <c r="A705" s="15"/>
      <c r="B705" s="15"/>
      <c r="C705" s="15"/>
      <c r="D705" s="15"/>
      <c r="E705" s="15"/>
      <c r="F705" s="15"/>
      <c r="G705" s="15"/>
      <c r="H705" s="15"/>
      <c r="I705" s="15"/>
      <c r="J705" s="15"/>
      <c r="K705" s="15"/>
      <c r="L705" s="15"/>
      <c r="M705" s="15"/>
      <c r="N705" s="15"/>
      <c r="O705" s="15"/>
      <c r="P705" s="15"/>
      <c r="Q705" s="15"/>
      <c r="R705" s="15"/>
      <c r="S705" s="15"/>
      <c r="T705" s="15"/>
      <c r="U705" s="15"/>
    </row>
    <row r="706" spans="1:21">
      <c r="A706" s="15"/>
      <c r="B706" s="15"/>
      <c r="C706" s="15"/>
      <c r="D706" s="15"/>
      <c r="E706" s="15"/>
      <c r="F706" s="15"/>
      <c r="G706" s="15"/>
      <c r="H706" s="15"/>
      <c r="I706" s="15"/>
      <c r="J706" s="15"/>
      <c r="K706" s="15"/>
      <c r="L706" s="15"/>
      <c r="M706" s="15"/>
      <c r="N706" s="15"/>
      <c r="O706" s="15"/>
      <c r="P706" s="15"/>
      <c r="Q706" s="15"/>
      <c r="R706" s="15"/>
      <c r="S706" s="15"/>
      <c r="T706" s="15"/>
      <c r="U706" s="15"/>
    </row>
    <row r="707" spans="1:21">
      <c r="A707" s="15"/>
      <c r="B707" s="15"/>
      <c r="C707" s="15"/>
      <c r="D707" s="15"/>
      <c r="E707" s="15"/>
      <c r="F707" s="15"/>
      <c r="G707" s="15"/>
      <c r="H707" s="15"/>
      <c r="I707" s="15"/>
      <c r="J707" s="15"/>
      <c r="K707" s="15"/>
      <c r="L707" s="15"/>
      <c r="M707" s="15"/>
      <c r="N707" s="15"/>
      <c r="O707" s="15"/>
      <c r="P707" s="15"/>
      <c r="Q707" s="15"/>
      <c r="R707" s="15"/>
      <c r="S707" s="15"/>
      <c r="T707" s="15"/>
      <c r="U707" s="15"/>
    </row>
    <row r="708" spans="1:21">
      <c r="A708" s="15"/>
      <c r="B708" s="15"/>
      <c r="C708" s="15"/>
      <c r="D708" s="15"/>
      <c r="E708" s="15"/>
      <c r="F708" s="15"/>
      <c r="G708" s="15"/>
      <c r="H708" s="15"/>
      <c r="I708" s="15"/>
      <c r="J708" s="15"/>
      <c r="K708" s="15"/>
      <c r="L708" s="15"/>
      <c r="M708" s="15"/>
      <c r="N708" s="15"/>
      <c r="O708" s="15"/>
      <c r="P708" s="15"/>
      <c r="Q708" s="15"/>
      <c r="R708" s="15"/>
      <c r="S708" s="15"/>
      <c r="T708" s="15"/>
      <c r="U708" s="15"/>
    </row>
    <row r="709" spans="1:21">
      <c r="A709" s="15"/>
      <c r="B709" s="15"/>
      <c r="C709" s="15"/>
      <c r="D709" s="15"/>
      <c r="E709" s="15"/>
      <c r="F709" s="15"/>
      <c r="G709" s="15"/>
      <c r="H709" s="15"/>
      <c r="I709" s="15"/>
      <c r="J709" s="15"/>
      <c r="K709" s="15"/>
      <c r="L709" s="15"/>
      <c r="M709" s="15"/>
      <c r="N709" s="15"/>
      <c r="O709" s="15"/>
      <c r="P709" s="15"/>
      <c r="Q709" s="15"/>
      <c r="R709" s="15"/>
      <c r="S709" s="15"/>
      <c r="T709" s="15"/>
      <c r="U709" s="15"/>
    </row>
    <row r="710" spans="1:21">
      <c r="A710" s="15"/>
      <c r="B710" s="15"/>
      <c r="C710" s="15"/>
      <c r="D710" s="15"/>
      <c r="E710" s="15"/>
      <c r="F710" s="15"/>
      <c r="G710" s="15"/>
      <c r="H710" s="15"/>
      <c r="I710" s="15"/>
      <c r="J710" s="15"/>
      <c r="K710" s="15"/>
      <c r="L710" s="15"/>
      <c r="M710" s="15"/>
      <c r="N710" s="15"/>
      <c r="O710" s="15"/>
      <c r="P710" s="15"/>
      <c r="Q710" s="15"/>
      <c r="R710" s="15"/>
      <c r="S710" s="15"/>
      <c r="T710" s="15"/>
      <c r="U710" s="15"/>
    </row>
    <row r="711" spans="1:21">
      <c r="A711" s="15"/>
      <c r="B711" s="15"/>
      <c r="C711" s="15"/>
      <c r="D711" s="15"/>
      <c r="E711" s="15"/>
      <c r="F711" s="15"/>
      <c r="G711" s="15"/>
      <c r="H711" s="15"/>
      <c r="I711" s="15"/>
      <c r="J711" s="15"/>
      <c r="K711" s="15"/>
      <c r="L711" s="15"/>
      <c r="M711" s="15"/>
      <c r="N711" s="15"/>
      <c r="O711" s="15"/>
      <c r="P711" s="15"/>
      <c r="Q711" s="15"/>
      <c r="R711" s="15"/>
      <c r="S711" s="15"/>
      <c r="T711" s="15"/>
      <c r="U711" s="15"/>
    </row>
    <row r="712" spans="1:21">
      <c r="A712" s="15"/>
      <c r="B712" s="15"/>
      <c r="C712" s="15"/>
      <c r="D712" s="15"/>
      <c r="E712" s="15"/>
      <c r="F712" s="15"/>
      <c r="G712" s="15"/>
      <c r="H712" s="15"/>
      <c r="I712" s="15"/>
      <c r="J712" s="15"/>
      <c r="K712" s="15"/>
      <c r="L712" s="15"/>
      <c r="M712" s="15"/>
      <c r="N712" s="15"/>
      <c r="O712" s="15"/>
      <c r="P712" s="15"/>
      <c r="Q712" s="15"/>
      <c r="R712" s="15"/>
      <c r="S712" s="15"/>
      <c r="T712" s="15"/>
      <c r="U712" s="15"/>
    </row>
    <row r="713" spans="1:21">
      <c r="A713" s="15"/>
      <c r="B713" s="15"/>
      <c r="C713" s="15"/>
      <c r="D713" s="15"/>
      <c r="E713" s="15"/>
      <c r="F713" s="15"/>
      <c r="G713" s="15"/>
      <c r="H713" s="15"/>
      <c r="I713" s="15"/>
      <c r="J713" s="15"/>
      <c r="K713" s="15"/>
      <c r="L713" s="15"/>
      <c r="M713" s="15"/>
      <c r="N713" s="15"/>
      <c r="O713" s="15"/>
      <c r="P713" s="15"/>
      <c r="Q713" s="15"/>
      <c r="R713" s="15"/>
      <c r="S713" s="15"/>
      <c r="T713" s="15"/>
      <c r="U713" s="15"/>
    </row>
    <row r="714" spans="1:21">
      <c r="A714" s="15"/>
      <c r="B714" s="15"/>
      <c r="C714" s="15"/>
      <c r="D714" s="15"/>
      <c r="E714" s="15"/>
      <c r="F714" s="15"/>
      <c r="G714" s="15"/>
      <c r="H714" s="15"/>
      <c r="I714" s="15"/>
      <c r="J714" s="15"/>
      <c r="K714" s="15"/>
      <c r="L714" s="15"/>
      <c r="M714" s="15"/>
      <c r="N714" s="15"/>
      <c r="O714" s="15"/>
      <c r="P714" s="15"/>
      <c r="Q714" s="15"/>
      <c r="R714" s="15"/>
      <c r="S714" s="15"/>
      <c r="T714" s="15"/>
      <c r="U714" s="15"/>
    </row>
    <row r="715" spans="1:21">
      <c r="A715" s="15"/>
      <c r="B715" s="15"/>
      <c r="C715" s="15"/>
      <c r="D715" s="15"/>
      <c r="E715" s="15"/>
      <c r="F715" s="15"/>
      <c r="G715" s="15"/>
      <c r="H715" s="15"/>
      <c r="I715" s="15"/>
      <c r="J715" s="15"/>
      <c r="K715" s="15"/>
      <c r="L715" s="15"/>
      <c r="M715" s="15"/>
      <c r="N715" s="15"/>
      <c r="O715" s="15"/>
      <c r="P715" s="15"/>
      <c r="Q715" s="15"/>
      <c r="R715" s="15"/>
      <c r="S715" s="15"/>
      <c r="T715" s="15"/>
      <c r="U715" s="15"/>
    </row>
    <row r="716" spans="1:21">
      <c r="A716" s="15"/>
      <c r="B716" s="15"/>
      <c r="C716" s="15"/>
      <c r="D716" s="15"/>
      <c r="E716" s="15"/>
      <c r="F716" s="15"/>
      <c r="G716" s="15"/>
      <c r="H716" s="15"/>
      <c r="I716" s="15"/>
      <c r="J716" s="15"/>
      <c r="K716" s="15"/>
      <c r="L716" s="15"/>
      <c r="M716" s="15"/>
      <c r="N716" s="15"/>
      <c r="O716" s="15"/>
      <c r="P716" s="15"/>
      <c r="Q716" s="15"/>
      <c r="R716" s="15"/>
      <c r="S716" s="15"/>
      <c r="T716" s="15"/>
      <c r="U716" s="15"/>
    </row>
    <row r="717" spans="1:21">
      <c r="A717" s="15"/>
      <c r="B717" s="15"/>
      <c r="C717" s="15"/>
      <c r="D717" s="15"/>
      <c r="E717" s="15"/>
      <c r="F717" s="15"/>
      <c r="G717" s="15"/>
      <c r="H717" s="15"/>
      <c r="I717" s="15"/>
      <c r="J717" s="15"/>
      <c r="K717" s="15"/>
      <c r="L717" s="15"/>
      <c r="M717" s="15"/>
      <c r="N717" s="15"/>
      <c r="O717" s="15"/>
      <c r="P717" s="15"/>
      <c r="Q717" s="15"/>
      <c r="R717" s="15"/>
      <c r="S717" s="15"/>
      <c r="T717" s="15"/>
      <c r="U717" s="15"/>
    </row>
    <row r="718" spans="1:21">
      <c r="A718" s="15"/>
      <c r="B718" s="15"/>
      <c r="C718" s="15"/>
      <c r="D718" s="15"/>
      <c r="E718" s="15"/>
      <c r="F718" s="15"/>
      <c r="G718" s="15"/>
      <c r="H718" s="15"/>
      <c r="I718" s="15"/>
      <c r="J718" s="15"/>
      <c r="K718" s="15"/>
      <c r="L718" s="15"/>
      <c r="M718" s="15"/>
      <c r="N718" s="15"/>
      <c r="O718" s="15"/>
      <c r="P718" s="15"/>
      <c r="Q718" s="15"/>
      <c r="R718" s="15"/>
      <c r="S718" s="15"/>
      <c r="T718" s="15"/>
      <c r="U718" s="15"/>
    </row>
    <row r="719" spans="1:21">
      <c r="A719" s="15"/>
      <c r="B719" s="15"/>
      <c r="C719" s="15"/>
      <c r="D719" s="15"/>
      <c r="E719" s="15"/>
      <c r="F719" s="15"/>
      <c r="G719" s="15"/>
      <c r="H719" s="15"/>
      <c r="I719" s="15"/>
      <c r="J719" s="15"/>
      <c r="K719" s="15"/>
      <c r="L719" s="15"/>
      <c r="M719" s="15"/>
      <c r="N719" s="15"/>
      <c r="O719" s="15"/>
      <c r="P719" s="15"/>
      <c r="Q719" s="15"/>
      <c r="R719" s="15"/>
      <c r="S719" s="15"/>
      <c r="T719" s="15"/>
      <c r="U719" s="15"/>
    </row>
    <row r="720" spans="1:21">
      <c r="A720" s="15"/>
      <c r="B720" s="15"/>
      <c r="C720" s="15"/>
      <c r="D720" s="15"/>
      <c r="E720" s="15"/>
      <c r="F720" s="15"/>
      <c r="G720" s="15"/>
      <c r="H720" s="15"/>
      <c r="I720" s="15"/>
      <c r="J720" s="15"/>
      <c r="K720" s="15"/>
      <c r="L720" s="15"/>
      <c r="M720" s="15"/>
      <c r="N720" s="15"/>
      <c r="O720" s="15"/>
      <c r="P720" s="15"/>
      <c r="Q720" s="15"/>
      <c r="R720" s="15"/>
      <c r="S720" s="15"/>
      <c r="T720" s="15"/>
      <c r="U720" s="15"/>
    </row>
    <row r="721" spans="1:21">
      <c r="A721" s="15"/>
      <c r="B721" s="15"/>
      <c r="C721" s="15"/>
      <c r="D721" s="15"/>
      <c r="E721" s="15"/>
      <c r="F721" s="15"/>
      <c r="G721" s="15"/>
      <c r="H721" s="15"/>
      <c r="I721" s="15"/>
      <c r="J721" s="15"/>
      <c r="K721" s="15"/>
      <c r="L721" s="15"/>
      <c r="M721" s="15"/>
      <c r="N721" s="15"/>
      <c r="O721" s="15"/>
      <c r="P721" s="15"/>
      <c r="Q721" s="15"/>
      <c r="R721" s="15"/>
      <c r="S721" s="15"/>
      <c r="T721" s="15"/>
      <c r="U721" s="15"/>
    </row>
    <row r="722" spans="1:21">
      <c r="A722" s="15"/>
      <c r="B722" s="15"/>
      <c r="C722" s="15"/>
      <c r="D722" s="15"/>
      <c r="E722" s="15"/>
      <c r="F722" s="15"/>
      <c r="G722" s="15"/>
      <c r="H722" s="15"/>
      <c r="I722" s="15"/>
      <c r="J722" s="15"/>
      <c r="K722" s="15"/>
      <c r="L722" s="15"/>
      <c r="M722" s="15"/>
      <c r="N722" s="15"/>
      <c r="O722" s="15"/>
      <c r="P722" s="15"/>
      <c r="Q722" s="15"/>
      <c r="R722" s="15"/>
      <c r="S722" s="15"/>
      <c r="T722" s="15"/>
      <c r="U722" s="15"/>
    </row>
    <row r="723" spans="1:21">
      <c r="A723" s="15"/>
      <c r="B723" s="15"/>
      <c r="C723" s="15"/>
      <c r="D723" s="15"/>
      <c r="E723" s="15"/>
      <c r="F723" s="15"/>
      <c r="G723" s="15"/>
      <c r="H723" s="15"/>
      <c r="I723" s="15"/>
      <c r="J723" s="15"/>
      <c r="K723" s="15"/>
      <c r="L723" s="15"/>
      <c r="M723" s="15"/>
      <c r="N723" s="15"/>
      <c r="O723" s="15"/>
      <c r="P723" s="15"/>
      <c r="Q723" s="15"/>
      <c r="R723" s="15"/>
      <c r="S723" s="15"/>
      <c r="T723" s="15"/>
      <c r="U723" s="15"/>
    </row>
    <row r="724" spans="1:21">
      <c r="A724" s="15"/>
      <c r="B724" s="15"/>
      <c r="C724" s="15"/>
      <c r="D724" s="15"/>
      <c r="E724" s="15"/>
      <c r="F724" s="15"/>
      <c r="G724" s="15"/>
      <c r="H724" s="15"/>
      <c r="I724" s="15"/>
      <c r="J724" s="15"/>
      <c r="K724" s="15"/>
      <c r="L724" s="15"/>
      <c r="M724" s="15"/>
      <c r="N724" s="15"/>
      <c r="O724" s="15"/>
      <c r="P724" s="15"/>
      <c r="Q724" s="15"/>
      <c r="R724" s="15"/>
      <c r="S724" s="15"/>
      <c r="T724" s="15"/>
      <c r="U724" s="15"/>
    </row>
    <row r="725" spans="1:21">
      <c r="A725" s="15"/>
      <c r="B725" s="15"/>
      <c r="C725" s="15"/>
      <c r="D725" s="15"/>
      <c r="E725" s="15"/>
      <c r="F725" s="15"/>
      <c r="G725" s="15"/>
      <c r="H725" s="15"/>
      <c r="I725" s="15"/>
      <c r="J725" s="15"/>
      <c r="K725" s="15"/>
      <c r="L725" s="15"/>
      <c r="M725" s="15"/>
      <c r="N725" s="15"/>
      <c r="O725" s="15"/>
      <c r="P725" s="15"/>
      <c r="Q725" s="15"/>
      <c r="R725" s="15"/>
      <c r="S725" s="15"/>
      <c r="T725" s="15"/>
      <c r="U725" s="15"/>
    </row>
    <row r="726" spans="1:21">
      <c r="A726" s="15"/>
      <c r="B726" s="15"/>
      <c r="C726" s="15"/>
      <c r="D726" s="15"/>
      <c r="E726" s="15"/>
      <c r="F726" s="15"/>
      <c r="G726" s="15"/>
      <c r="H726" s="15"/>
      <c r="I726" s="15"/>
      <c r="J726" s="15"/>
      <c r="K726" s="15"/>
      <c r="L726" s="15"/>
      <c r="M726" s="15"/>
      <c r="N726" s="15"/>
      <c r="O726" s="15"/>
      <c r="P726" s="15"/>
      <c r="Q726" s="15"/>
      <c r="R726" s="15"/>
      <c r="S726" s="15"/>
      <c r="T726" s="15"/>
      <c r="U726" s="15"/>
    </row>
    <row r="727" spans="1:21">
      <c r="A727" s="15"/>
      <c r="B727" s="15"/>
      <c r="C727" s="15"/>
      <c r="D727" s="15"/>
      <c r="E727" s="15"/>
      <c r="F727" s="15"/>
      <c r="G727" s="15"/>
      <c r="H727" s="15"/>
      <c r="I727" s="15"/>
      <c r="J727" s="15"/>
      <c r="K727" s="15"/>
      <c r="L727" s="15"/>
      <c r="M727" s="15"/>
      <c r="N727" s="15"/>
      <c r="O727" s="15"/>
      <c r="P727" s="15"/>
      <c r="Q727" s="15"/>
      <c r="R727" s="15"/>
      <c r="S727" s="15"/>
      <c r="T727" s="15"/>
      <c r="U727" s="15"/>
    </row>
    <row r="728" spans="1:21">
      <c r="A728" s="15"/>
      <c r="B728" s="15"/>
      <c r="C728" s="15"/>
      <c r="D728" s="15"/>
      <c r="E728" s="15"/>
      <c r="F728" s="15"/>
      <c r="G728" s="15"/>
      <c r="H728" s="15"/>
      <c r="I728" s="15"/>
      <c r="J728" s="15"/>
      <c r="K728" s="15"/>
      <c r="L728" s="15"/>
      <c r="M728" s="15"/>
      <c r="N728" s="15"/>
      <c r="O728" s="15"/>
      <c r="P728" s="15"/>
      <c r="Q728" s="15"/>
      <c r="R728" s="15"/>
      <c r="S728" s="15"/>
      <c r="T728" s="15"/>
      <c r="U728" s="15"/>
    </row>
    <row r="729" spans="1:21">
      <c r="A729" s="15"/>
      <c r="B729" s="15"/>
      <c r="C729" s="15"/>
      <c r="D729" s="15"/>
      <c r="E729" s="15"/>
      <c r="F729" s="15"/>
      <c r="G729" s="15"/>
      <c r="H729" s="15"/>
      <c r="I729" s="15"/>
      <c r="J729" s="15"/>
      <c r="K729" s="15"/>
      <c r="L729" s="15"/>
      <c r="M729" s="15"/>
      <c r="N729" s="15"/>
      <c r="O729" s="15"/>
      <c r="P729" s="15"/>
      <c r="Q729" s="15"/>
      <c r="R729" s="15"/>
      <c r="S729" s="15"/>
      <c r="T729" s="15"/>
      <c r="U729" s="15"/>
    </row>
    <row r="730" spans="1:21">
      <c r="A730" s="15"/>
      <c r="B730" s="15"/>
      <c r="C730" s="15"/>
      <c r="D730" s="15"/>
      <c r="E730" s="15"/>
      <c r="F730" s="15"/>
      <c r="G730" s="15"/>
      <c r="H730" s="15"/>
      <c r="I730" s="15"/>
      <c r="J730" s="15"/>
      <c r="K730" s="15"/>
      <c r="L730" s="15"/>
      <c r="M730" s="15"/>
      <c r="N730" s="15"/>
      <c r="O730" s="15"/>
      <c r="P730" s="15"/>
      <c r="Q730" s="15"/>
      <c r="R730" s="15"/>
      <c r="S730" s="15"/>
      <c r="T730" s="15"/>
      <c r="U730" s="15"/>
    </row>
    <row r="731" spans="1:21">
      <c r="A731" s="15"/>
      <c r="B731" s="15"/>
      <c r="C731" s="15"/>
      <c r="D731" s="15"/>
      <c r="E731" s="15"/>
      <c r="F731" s="15"/>
      <c r="G731" s="15"/>
      <c r="H731" s="15"/>
      <c r="I731" s="15"/>
      <c r="J731" s="15"/>
      <c r="K731" s="15"/>
      <c r="L731" s="15"/>
      <c r="M731" s="15"/>
      <c r="N731" s="15"/>
      <c r="O731" s="15"/>
      <c r="P731" s="15"/>
      <c r="Q731" s="15"/>
      <c r="R731" s="15"/>
      <c r="S731" s="15"/>
      <c r="T731" s="15"/>
      <c r="U731" s="15"/>
    </row>
    <row r="732" spans="1:21">
      <c r="A732" s="15"/>
      <c r="B732" s="15"/>
      <c r="C732" s="15"/>
      <c r="D732" s="15"/>
      <c r="E732" s="15"/>
      <c r="F732" s="15"/>
      <c r="G732" s="15"/>
      <c r="H732" s="15"/>
      <c r="I732" s="15"/>
      <c r="J732" s="15"/>
      <c r="K732" s="15"/>
      <c r="L732" s="15"/>
      <c r="M732" s="15"/>
      <c r="N732" s="15"/>
      <c r="O732" s="15"/>
      <c r="P732" s="15"/>
      <c r="Q732" s="15"/>
      <c r="R732" s="15"/>
      <c r="S732" s="15"/>
      <c r="T732" s="15"/>
      <c r="U732" s="15"/>
    </row>
    <row r="733" spans="1:21">
      <c r="A733" s="15"/>
      <c r="B733" s="15"/>
      <c r="C733" s="15"/>
      <c r="D733" s="15"/>
      <c r="E733" s="15"/>
      <c r="F733" s="15"/>
      <c r="G733" s="15"/>
      <c r="H733" s="15"/>
      <c r="I733" s="15"/>
      <c r="J733" s="15"/>
      <c r="K733" s="15"/>
      <c r="L733" s="15"/>
      <c r="M733" s="15"/>
      <c r="N733" s="15"/>
      <c r="O733" s="15"/>
      <c r="P733" s="15"/>
      <c r="Q733" s="15"/>
      <c r="R733" s="15"/>
      <c r="S733" s="15"/>
      <c r="T733" s="15"/>
      <c r="U733" s="15"/>
    </row>
    <row r="734" spans="1:21">
      <c r="A734" s="15"/>
      <c r="B734" s="15"/>
      <c r="C734" s="15"/>
      <c r="D734" s="15"/>
      <c r="E734" s="15"/>
      <c r="F734" s="15"/>
      <c r="G734" s="15"/>
      <c r="H734" s="15"/>
      <c r="I734" s="15"/>
      <c r="J734" s="15"/>
      <c r="K734" s="15"/>
      <c r="L734" s="15"/>
      <c r="M734" s="15"/>
      <c r="N734" s="15"/>
      <c r="O734" s="15"/>
      <c r="P734" s="15"/>
      <c r="Q734" s="15"/>
      <c r="R734" s="15"/>
      <c r="S734" s="15"/>
      <c r="T734" s="15"/>
      <c r="U734" s="15"/>
    </row>
    <row r="735" spans="1:21">
      <c r="A735" s="15"/>
      <c r="B735" s="15"/>
      <c r="C735" s="15"/>
      <c r="D735" s="15"/>
      <c r="E735" s="15"/>
      <c r="F735" s="15"/>
      <c r="G735" s="15"/>
      <c r="H735" s="15"/>
      <c r="I735" s="15"/>
      <c r="J735" s="15"/>
      <c r="K735" s="15"/>
      <c r="L735" s="15"/>
      <c r="M735" s="15"/>
      <c r="N735" s="15"/>
      <c r="O735" s="15"/>
      <c r="P735" s="15"/>
      <c r="Q735" s="15"/>
      <c r="R735" s="15"/>
      <c r="S735" s="15"/>
      <c r="T735" s="15"/>
      <c r="U735" s="15"/>
    </row>
    <row r="736" spans="1:21">
      <c r="A736" s="15"/>
      <c r="B736" s="15"/>
      <c r="C736" s="15"/>
      <c r="D736" s="15"/>
      <c r="E736" s="15"/>
      <c r="F736" s="15"/>
      <c r="G736" s="15"/>
      <c r="H736" s="15"/>
      <c r="I736" s="15"/>
      <c r="J736" s="15"/>
      <c r="K736" s="15"/>
      <c r="L736" s="15"/>
      <c r="M736" s="15"/>
      <c r="N736" s="15"/>
      <c r="O736" s="15"/>
      <c r="P736" s="15"/>
      <c r="Q736" s="15"/>
      <c r="R736" s="15"/>
      <c r="S736" s="15"/>
      <c r="T736" s="15"/>
      <c r="U736" s="15"/>
    </row>
    <row r="737" spans="1:21">
      <c r="A737" s="15"/>
      <c r="B737" s="15"/>
      <c r="C737" s="15"/>
      <c r="D737" s="15"/>
      <c r="E737" s="15"/>
      <c r="F737" s="15"/>
      <c r="G737" s="15"/>
      <c r="H737" s="15"/>
      <c r="I737" s="15"/>
      <c r="J737" s="15"/>
      <c r="K737" s="15"/>
      <c r="L737" s="15"/>
      <c r="M737" s="15"/>
      <c r="N737" s="15"/>
      <c r="O737" s="15"/>
      <c r="P737" s="15"/>
      <c r="Q737" s="15"/>
      <c r="R737" s="15"/>
      <c r="S737" s="15"/>
      <c r="T737" s="15"/>
      <c r="U737" s="15"/>
    </row>
    <row r="738" spans="1:21">
      <c r="A738" s="15"/>
      <c r="B738" s="15"/>
      <c r="C738" s="15"/>
      <c r="D738" s="15"/>
      <c r="E738" s="15"/>
      <c r="F738" s="15"/>
      <c r="G738" s="15"/>
      <c r="H738" s="15"/>
      <c r="I738" s="15"/>
      <c r="J738" s="15"/>
      <c r="K738" s="15"/>
      <c r="L738" s="15"/>
      <c r="M738" s="15"/>
      <c r="N738" s="15"/>
      <c r="O738" s="15"/>
      <c r="P738" s="15"/>
      <c r="Q738" s="15"/>
      <c r="R738" s="15"/>
      <c r="S738" s="15"/>
      <c r="T738" s="15"/>
      <c r="U738" s="15"/>
    </row>
    <row r="739" spans="1:21">
      <c r="A739" s="15"/>
      <c r="B739" s="15"/>
      <c r="C739" s="15"/>
      <c r="D739" s="15"/>
      <c r="E739" s="15"/>
      <c r="F739" s="15"/>
      <c r="G739" s="15"/>
      <c r="H739" s="15"/>
      <c r="I739" s="15"/>
      <c r="J739" s="15"/>
      <c r="K739" s="15"/>
      <c r="L739" s="15"/>
      <c r="M739" s="15"/>
      <c r="N739" s="15"/>
      <c r="O739" s="15"/>
      <c r="P739" s="15"/>
      <c r="Q739" s="15"/>
      <c r="R739" s="15"/>
      <c r="S739" s="15"/>
      <c r="T739" s="15"/>
      <c r="U739" s="15"/>
    </row>
    <row r="740" spans="1:21">
      <c r="A740" s="15"/>
      <c r="B740" s="15"/>
      <c r="C740" s="15"/>
      <c r="D740" s="15"/>
      <c r="E740" s="15"/>
      <c r="F740" s="15"/>
      <c r="G740" s="15"/>
      <c r="H740" s="15"/>
      <c r="I740" s="15"/>
      <c r="J740" s="15"/>
      <c r="K740" s="15"/>
      <c r="L740" s="15"/>
      <c r="M740" s="15"/>
      <c r="N740" s="15"/>
      <c r="O740" s="15"/>
      <c r="P740" s="15"/>
      <c r="Q740" s="15"/>
      <c r="R740" s="15"/>
      <c r="S740" s="15"/>
      <c r="T740" s="15"/>
      <c r="U740" s="15"/>
    </row>
    <row r="741" spans="1:21">
      <c r="A741" s="15"/>
      <c r="B741" s="15"/>
      <c r="C741" s="15"/>
      <c r="D741" s="15"/>
      <c r="E741" s="15"/>
      <c r="F741" s="15"/>
      <c r="G741" s="15"/>
      <c r="H741" s="15"/>
      <c r="I741" s="15"/>
      <c r="J741" s="15"/>
      <c r="K741" s="15"/>
      <c r="L741" s="15"/>
      <c r="M741" s="15"/>
      <c r="N741" s="15"/>
      <c r="O741" s="15"/>
      <c r="P741" s="15"/>
      <c r="Q741" s="15"/>
      <c r="R741" s="15"/>
      <c r="S741" s="15"/>
      <c r="T741" s="15"/>
      <c r="U741" s="15"/>
    </row>
    <row r="742" spans="1:21">
      <c r="A742" s="15"/>
      <c r="B742" s="15"/>
      <c r="C742" s="15"/>
      <c r="D742" s="15"/>
      <c r="E742" s="15"/>
      <c r="F742" s="15"/>
      <c r="G742" s="15"/>
      <c r="H742" s="15"/>
      <c r="I742" s="15"/>
      <c r="J742" s="15"/>
      <c r="K742" s="15"/>
      <c r="L742" s="15"/>
      <c r="M742" s="15"/>
      <c r="N742" s="15"/>
      <c r="O742" s="15"/>
      <c r="P742" s="15"/>
      <c r="Q742" s="15"/>
      <c r="R742" s="15"/>
      <c r="S742" s="15"/>
      <c r="T742" s="15"/>
      <c r="U742" s="15"/>
    </row>
    <row r="743" spans="1:21">
      <c r="A743" s="15"/>
      <c r="B743" s="15"/>
      <c r="C743" s="15"/>
      <c r="D743" s="15"/>
      <c r="E743" s="15"/>
      <c r="F743" s="15"/>
      <c r="G743" s="15"/>
      <c r="H743" s="15"/>
      <c r="I743" s="15"/>
      <c r="J743" s="15"/>
      <c r="K743" s="15"/>
      <c r="L743" s="15"/>
      <c r="M743" s="15"/>
      <c r="N743" s="15"/>
      <c r="O743" s="15"/>
      <c r="P743" s="15"/>
      <c r="Q743" s="15"/>
      <c r="R743" s="15"/>
      <c r="S743" s="15"/>
      <c r="T743" s="15"/>
      <c r="U743" s="15"/>
    </row>
    <row r="744" spans="1:21">
      <c r="A744" s="15"/>
      <c r="B744" s="15"/>
      <c r="C744" s="15"/>
      <c r="D744" s="15"/>
      <c r="E744" s="15"/>
      <c r="F744" s="15"/>
      <c r="G744" s="15"/>
      <c r="H744" s="15"/>
      <c r="I744" s="15"/>
      <c r="J744" s="15"/>
      <c r="K744" s="15"/>
      <c r="L744" s="15"/>
      <c r="M744" s="15"/>
      <c r="N744" s="15"/>
      <c r="O744" s="15"/>
      <c r="P744" s="15"/>
      <c r="Q744" s="15"/>
      <c r="R744" s="15"/>
      <c r="S744" s="15"/>
      <c r="T744" s="15"/>
      <c r="U744" s="15"/>
    </row>
    <row r="745" spans="1:21">
      <c r="A745" s="15"/>
      <c r="B745" s="15"/>
      <c r="C745" s="15"/>
      <c r="D745" s="15"/>
      <c r="E745" s="15"/>
      <c r="F745" s="15"/>
      <c r="G745" s="15"/>
      <c r="H745" s="15"/>
      <c r="I745" s="15"/>
      <c r="J745" s="15"/>
      <c r="K745" s="15"/>
      <c r="L745" s="15"/>
      <c r="M745" s="15"/>
      <c r="N745" s="15"/>
      <c r="O745" s="15"/>
      <c r="P745" s="15"/>
      <c r="Q745" s="15"/>
      <c r="R745" s="15"/>
      <c r="S745" s="15"/>
      <c r="T745" s="15"/>
      <c r="U745" s="15"/>
    </row>
    <row r="746" spans="1:21">
      <c r="A746" s="15"/>
      <c r="B746" s="15"/>
      <c r="C746" s="15"/>
      <c r="D746" s="15"/>
      <c r="E746" s="15"/>
      <c r="F746" s="15"/>
      <c r="G746" s="15"/>
      <c r="H746" s="15"/>
      <c r="I746" s="15"/>
      <c r="J746" s="15"/>
      <c r="K746" s="15"/>
      <c r="L746" s="15"/>
      <c r="M746" s="15"/>
      <c r="N746" s="15"/>
      <c r="O746" s="15"/>
      <c r="P746" s="15"/>
      <c r="Q746" s="15"/>
      <c r="R746" s="15"/>
      <c r="S746" s="15"/>
      <c r="T746" s="15"/>
      <c r="U746" s="15"/>
    </row>
    <row r="747" spans="1:21">
      <c r="A747" s="15"/>
      <c r="B747" s="15"/>
      <c r="C747" s="15"/>
      <c r="D747" s="15"/>
      <c r="E747" s="15"/>
      <c r="F747" s="15"/>
      <c r="G747" s="15"/>
      <c r="H747" s="15"/>
      <c r="I747" s="15"/>
      <c r="J747" s="15"/>
      <c r="K747" s="15"/>
      <c r="L747" s="15"/>
      <c r="M747" s="15"/>
      <c r="N747" s="15"/>
      <c r="O747" s="15"/>
      <c r="P747" s="15"/>
      <c r="Q747" s="15"/>
      <c r="R747" s="15"/>
      <c r="S747" s="15"/>
      <c r="T747" s="15"/>
      <c r="U747" s="15"/>
    </row>
    <row r="748" spans="1:21">
      <c r="A748" s="15"/>
      <c r="B748" s="15"/>
      <c r="C748" s="15"/>
      <c r="D748" s="15"/>
      <c r="E748" s="15"/>
      <c r="F748" s="15"/>
      <c r="G748" s="15"/>
      <c r="H748" s="15"/>
      <c r="I748" s="15"/>
      <c r="J748" s="15"/>
      <c r="K748" s="15"/>
      <c r="L748" s="15"/>
      <c r="M748" s="15"/>
      <c r="N748" s="15"/>
      <c r="O748" s="15"/>
      <c r="P748" s="15"/>
      <c r="Q748" s="15"/>
      <c r="R748" s="15"/>
      <c r="S748" s="15"/>
      <c r="T748" s="15"/>
      <c r="U748" s="15"/>
    </row>
    <row r="749" spans="1:21">
      <c r="A749" s="15"/>
      <c r="B749" s="15"/>
      <c r="C749" s="15"/>
      <c r="D749" s="15"/>
      <c r="E749" s="15"/>
      <c r="F749" s="15"/>
      <c r="G749" s="15"/>
      <c r="H749" s="15"/>
      <c r="I749" s="15"/>
      <c r="J749" s="15"/>
      <c r="K749" s="15"/>
      <c r="L749" s="15"/>
      <c r="M749" s="15"/>
      <c r="N749" s="15"/>
      <c r="O749" s="15"/>
      <c r="P749" s="15"/>
      <c r="Q749" s="15"/>
      <c r="R749" s="15"/>
      <c r="S749" s="15"/>
      <c r="T749" s="15"/>
      <c r="U749" s="15"/>
    </row>
    <row r="750" spans="1:21">
      <c r="A750" s="15"/>
      <c r="B750" s="15"/>
      <c r="C750" s="15"/>
      <c r="D750" s="15"/>
      <c r="E750" s="15"/>
      <c r="F750" s="15"/>
      <c r="G750" s="15"/>
      <c r="H750" s="15"/>
      <c r="I750" s="15"/>
      <c r="J750" s="15"/>
      <c r="K750" s="15"/>
      <c r="L750" s="15"/>
      <c r="M750" s="15"/>
      <c r="N750" s="15"/>
      <c r="O750" s="15"/>
      <c r="P750" s="15"/>
      <c r="Q750" s="15"/>
      <c r="R750" s="15"/>
      <c r="S750" s="15"/>
      <c r="T750" s="15"/>
      <c r="U750" s="15"/>
    </row>
    <row r="751" spans="1:21">
      <c r="A751" s="15"/>
      <c r="B751" s="15"/>
      <c r="C751" s="15"/>
      <c r="D751" s="15"/>
      <c r="E751" s="15"/>
      <c r="F751" s="15"/>
      <c r="G751" s="15"/>
      <c r="H751" s="15"/>
      <c r="I751" s="15"/>
      <c r="J751" s="15"/>
      <c r="K751" s="15"/>
      <c r="L751" s="15"/>
      <c r="M751" s="15"/>
      <c r="N751" s="15"/>
      <c r="O751" s="15"/>
      <c r="P751" s="15"/>
      <c r="Q751" s="15"/>
      <c r="R751" s="15"/>
      <c r="S751" s="15"/>
      <c r="T751" s="15"/>
      <c r="U751" s="15"/>
    </row>
    <row r="752" spans="1:21">
      <c r="A752" s="15"/>
      <c r="B752" s="15"/>
      <c r="C752" s="15"/>
      <c r="D752" s="15"/>
      <c r="E752" s="15"/>
      <c r="F752" s="15"/>
      <c r="G752" s="15"/>
      <c r="H752" s="15"/>
      <c r="I752" s="15"/>
      <c r="J752" s="15"/>
      <c r="K752" s="15"/>
      <c r="L752" s="15"/>
      <c r="M752" s="15"/>
      <c r="N752" s="15"/>
      <c r="O752" s="15"/>
      <c r="P752" s="15"/>
      <c r="Q752" s="15"/>
      <c r="R752" s="15"/>
      <c r="S752" s="15"/>
      <c r="T752" s="15"/>
      <c r="U752" s="15"/>
    </row>
    <row r="753" spans="1:21">
      <c r="A753" s="15"/>
      <c r="B753" s="15"/>
      <c r="C753" s="15"/>
      <c r="D753" s="15"/>
      <c r="E753" s="15"/>
      <c r="F753" s="15"/>
      <c r="G753" s="15"/>
      <c r="H753" s="15"/>
      <c r="I753" s="15"/>
      <c r="J753" s="15"/>
      <c r="K753" s="15"/>
      <c r="L753" s="15"/>
      <c r="M753" s="15"/>
      <c r="N753" s="15"/>
      <c r="O753" s="15"/>
      <c r="P753" s="15"/>
      <c r="Q753" s="15"/>
      <c r="R753" s="15"/>
      <c r="S753" s="15"/>
      <c r="T753" s="15"/>
      <c r="U753" s="15"/>
    </row>
    <row r="754" spans="1:21">
      <c r="A754" s="15"/>
      <c r="B754" s="15"/>
      <c r="C754" s="15"/>
      <c r="D754" s="15"/>
      <c r="E754" s="15"/>
      <c r="F754" s="15"/>
      <c r="G754" s="15"/>
      <c r="H754" s="15"/>
      <c r="I754" s="15"/>
      <c r="J754" s="15"/>
      <c r="K754" s="15"/>
      <c r="L754" s="15"/>
      <c r="M754" s="15"/>
      <c r="N754" s="15"/>
      <c r="O754" s="15"/>
      <c r="P754" s="15"/>
      <c r="Q754" s="15"/>
      <c r="R754" s="15"/>
      <c r="S754" s="15"/>
      <c r="T754" s="15"/>
      <c r="U754" s="15"/>
    </row>
    <row r="755" spans="1:21">
      <c r="A755" s="15"/>
      <c r="B755" s="15"/>
      <c r="C755" s="15"/>
      <c r="D755" s="15"/>
      <c r="E755" s="15"/>
      <c r="F755" s="15"/>
      <c r="G755" s="15"/>
      <c r="H755" s="15"/>
      <c r="I755" s="15"/>
      <c r="J755" s="15"/>
      <c r="K755" s="15"/>
      <c r="L755" s="15"/>
      <c r="M755" s="15"/>
      <c r="N755" s="15"/>
      <c r="O755" s="15"/>
      <c r="P755" s="15"/>
      <c r="Q755" s="15"/>
      <c r="R755" s="15"/>
      <c r="S755" s="15"/>
      <c r="T755" s="15"/>
      <c r="U755" s="15"/>
    </row>
    <row r="756" spans="1:21">
      <c r="A756" s="15"/>
      <c r="B756" s="15"/>
      <c r="C756" s="15"/>
      <c r="D756" s="15"/>
      <c r="E756" s="15"/>
      <c r="F756" s="15"/>
      <c r="G756" s="15"/>
      <c r="H756" s="15"/>
      <c r="I756" s="15"/>
      <c r="J756" s="15"/>
      <c r="K756" s="15"/>
      <c r="L756" s="15"/>
      <c r="M756" s="15"/>
      <c r="N756" s="15"/>
      <c r="O756" s="15"/>
      <c r="P756" s="15"/>
      <c r="Q756" s="15"/>
      <c r="R756" s="15"/>
      <c r="S756" s="15"/>
      <c r="T756" s="15"/>
      <c r="U756" s="15"/>
    </row>
    <row r="757" spans="1:21">
      <c r="A757" s="15"/>
      <c r="B757" s="15"/>
      <c r="C757" s="15"/>
      <c r="D757" s="15"/>
      <c r="E757" s="15"/>
      <c r="F757" s="15"/>
      <c r="G757" s="15"/>
      <c r="H757" s="15"/>
      <c r="I757" s="15"/>
      <c r="J757" s="15"/>
      <c r="K757" s="15"/>
      <c r="L757" s="15"/>
      <c r="M757" s="15"/>
      <c r="N757" s="15"/>
      <c r="O757" s="15"/>
      <c r="P757" s="15"/>
      <c r="Q757" s="15"/>
      <c r="R757" s="15"/>
      <c r="S757" s="15"/>
      <c r="T757" s="15"/>
      <c r="U757" s="15"/>
    </row>
    <row r="758" spans="1:21">
      <c r="A758" s="15"/>
      <c r="B758" s="15"/>
      <c r="C758" s="15"/>
      <c r="D758" s="15"/>
      <c r="E758" s="15"/>
      <c r="F758" s="15"/>
      <c r="G758" s="15"/>
      <c r="H758" s="15"/>
      <c r="I758" s="15"/>
      <c r="J758" s="15"/>
      <c r="K758" s="15"/>
      <c r="L758" s="15"/>
      <c r="M758" s="15"/>
      <c r="N758" s="15"/>
      <c r="O758" s="15"/>
      <c r="P758" s="15"/>
      <c r="Q758" s="15"/>
      <c r="R758" s="15"/>
      <c r="S758" s="15"/>
      <c r="T758" s="15"/>
      <c r="U758" s="15"/>
    </row>
    <row r="759" spans="1:21">
      <c r="A759" s="15"/>
      <c r="B759" s="15"/>
      <c r="C759" s="15"/>
      <c r="D759" s="15"/>
      <c r="E759" s="15"/>
      <c r="F759" s="15"/>
      <c r="G759" s="15"/>
      <c r="H759" s="15"/>
      <c r="I759" s="15"/>
      <c r="J759" s="15"/>
      <c r="K759" s="15"/>
      <c r="L759" s="15"/>
      <c r="M759" s="15"/>
      <c r="N759" s="15"/>
      <c r="O759" s="15"/>
      <c r="P759" s="15"/>
      <c r="Q759" s="15"/>
      <c r="R759" s="15"/>
      <c r="S759" s="15"/>
      <c r="T759" s="15"/>
      <c r="U759" s="15"/>
    </row>
    <row r="760" spans="1:21">
      <c r="A760" s="15"/>
      <c r="B760" s="15"/>
      <c r="C760" s="15"/>
      <c r="D760" s="15"/>
      <c r="E760" s="15"/>
      <c r="F760" s="15"/>
      <c r="G760" s="15"/>
      <c r="H760" s="15"/>
      <c r="I760" s="15"/>
      <c r="J760" s="15"/>
      <c r="K760" s="15"/>
      <c r="L760" s="15"/>
      <c r="M760" s="15"/>
      <c r="N760" s="15"/>
      <c r="O760" s="15"/>
      <c r="P760" s="15"/>
      <c r="Q760" s="15"/>
      <c r="R760" s="15"/>
      <c r="S760" s="15"/>
      <c r="T760" s="15"/>
      <c r="U760" s="15"/>
    </row>
    <row r="761" spans="1:21">
      <c r="A761" s="15"/>
      <c r="B761" s="15"/>
      <c r="C761" s="15"/>
      <c r="D761" s="15"/>
      <c r="E761" s="15"/>
      <c r="F761" s="15"/>
      <c r="G761" s="15"/>
      <c r="H761" s="15"/>
      <c r="I761" s="15"/>
      <c r="J761" s="15"/>
      <c r="K761" s="15"/>
      <c r="L761" s="15"/>
      <c r="M761" s="15"/>
      <c r="N761" s="15"/>
      <c r="O761" s="15"/>
      <c r="P761" s="15"/>
      <c r="Q761" s="15"/>
      <c r="R761" s="15"/>
      <c r="S761" s="15"/>
      <c r="T761" s="15"/>
      <c r="U761" s="15"/>
    </row>
    <row r="762" spans="1:21">
      <c r="A762" s="15"/>
      <c r="B762" s="15"/>
      <c r="C762" s="15"/>
      <c r="D762" s="15"/>
      <c r="E762" s="15"/>
      <c r="F762" s="15"/>
      <c r="G762" s="15"/>
      <c r="H762" s="15"/>
      <c r="I762" s="15"/>
      <c r="J762" s="15"/>
      <c r="K762" s="15"/>
      <c r="L762" s="15"/>
      <c r="M762" s="15"/>
      <c r="N762" s="15"/>
      <c r="O762" s="15"/>
      <c r="P762" s="15"/>
      <c r="Q762" s="15"/>
      <c r="R762" s="15"/>
      <c r="S762" s="15"/>
      <c r="T762" s="15"/>
      <c r="U762" s="15"/>
    </row>
    <row r="763" spans="1:21">
      <c r="A763" s="15"/>
      <c r="B763" s="15"/>
      <c r="C763" s="15"/>
      <c r="D763" s="15"/>
      <c r="E763" s="15"/>
      <c r="F763" s="15"/>
      <c r="G763" s="15"/>
      <c r="H763" s="15"/>
      <c r="I763" s="15"/>
      <c r="J763" s="15"/>
      <c r="K763" s="15"/>
      <c r="L763" s="15"/>
      <c r="M763" s="15"/>
      <c r="N763" s="15"/>
      <c r="O763" s="15"/>
      <c r="P763" s="15"/>
      <c r="Q763" s="15"/>
      <c r="R763" s="15"/>
      <c r="S763" s="15"/>
      <c r="T763" s="15"/>
      <c r="U763" s="15"/>
    </row>
    <row r="764" spans="1:21">
      <c r="A764" s="15"/>
      <c r="B764" s="15"/>
      <c r="C764" s="15"/>
      <c r="D764" s="15"/>
      <c r="E764" s="15"/>
      <c r="F764" s="15"/>
      <c r="G764" s="15"/>
      <c r="H764" s="15"/>
      <c r="I764" s="15"/>
      <c r="J764" s="15"/>
      <c r="K764" s="15"/>
      <c r="L764" s="15"/>
      <c r="M764" s="15"/>
      <c r="N764" s="15"/>
      <c r="O764" s="15"/>
      <c r="P764" s="15"/>
      <c r="Q764" s="15"/>
      <c r="R764" s="15"/>
      <c r="S764" s="15"/>
      <c r="T764" s="15"/>
      <c r="U764" s="15"/>
    </row>
    <row r="765" spans="1:21">
      <c r="A765" s="15"/>
      <c r="B765" s="15"/>
      <c r="C765" s="15"/>
      <c r="D765" s="15"/>
      <c r="E765" s="15"/>
      <c r="F765" s="15"/>
      <c r="G765" s="15"/>
      <c r="H765" s="15"/>
      <c r="I765" s="15"/>
      <c r="J765" s="15"/>
      <c r="K765" s="15"/>
      <c r="L765" s="15"/>
      <c r="M765" s="15"/>
      <c r="N765" s="15"/>
      <c r="O765" s="15"/>
      <c r="P765" s="15"/>
      <c r="Q765" s="15"/>
      <c r="R765" s="15"/>
      <c r="S765" s="15"/>
      <c r="T765" s="15"/>
      <c r="U765" s="15"/>
    </row>
    <row r="766" spans="1:21">
      <c r="A766" s="15"/>
      <c r="B766" s="15"/>
      <c r="C766" s="15"/>
      <c r="D766" s="15"/>
      <c r="E766" s="15"/>
      <c r="F766" s="15"/>
      <c r="G766" s="15"/>
      <c r="H766" s="15"/>
      <c r="I766" s="15"/>
      <c r="J766" s="15"/>
      <c r="K766" s="15"/>
      <c r="L766" s="15"/>
      <c r="M766" s="15"/>
      <c r="N766" s="15"/>
      <c r="O766" s="15"/>
      <c r="P766" s="15"/>
      <c r="Q766" s="15"/>
      <c r="R766" s="15"/>
      <c r="S766" s="15"/>
      <c r="T766" s="15"/>
      <c r="U766" s="15"/>
    </row>
    <row r="767" spans="1:21">
      <c r="A767" s="15"/>
      <c r="B767" s="15"/>
      <c r="C767" s="15"/>
      <c r="D767" s="15"/>
      <c r="E767" s="15"/>
      <c r="F767" s="15"/>
      <c r="G767" s="15"/>
      <c r="H767" s="15"/>
      <c r="I767" s="15"/>
      <c r="J767" s="15"/>
      <c r="K767" s="15"/>
      <c r="L767" s="15"/>
      <c r="M767" s="15"/>
      <c r="N767" s="15"/>
      <c r="O767" s="15"/>
      <c r="P767" s="15"/>
      <c r="Q767" s="15"/>
      <c r="R767" s="15"/>
      <c r="S767" s="15"/>
      <c r="T767" s="15"/>
      <c r="U767" s="15"/>
    </row>
    <row r="768" spans="1:21">
      <c r="A768" s="15"/>
      <c r="B768" s="15"/>
      <c r="C768" s="15"/>
      <c r="D768" s="15"/>
      <c r="E768" s="15"/>
      <c r="F768" s="15"/>
      <c r="G768" s="15"/>
      <c r="H768" s="15"/>
      <c r="I768" s="15"/>
      <c r="J768" s="15"/>
      <c r="K768" s="15"/>
      <c r="L768" s="15"/>
      <c r="M768" s="15"/>
      <c r="N768" s="15"/>
      <c r="O768" s="15"/>
      <c r="P768" s="15"/>
      <c r="Q768" s="15"/>
      <c r="R768" s="15"/>
      <c r="S768" s="15"/>
      <c r="T768" s="15"/>
      <c r="U768" s="15"/>
    </row>
    <row r="769" spans="1:21">
      <c r="A769" s="15"/>
      <c r="B769" s="15"/>
      <c r="C769" s="15"/>
      <c r="D769" s="15"/>
      <c r="E769" s="15"/>
      <c r="F769" s="15"/>
      <c r="G769" s="15"/>
      <c r="H769" s="15"/>
      <c r="I769" s="15"/>
      <c r="J769" s="15"/>
      <c r="K769" s="15"/>
      <c r="L769" s="15"/>
      <c r="M769" s="15"/>
      <c r="N769" s="15"/>
      <c r="O769" s="15"/>
      <c r="P769" s="15"/>
      <c r="Q769" s="15"/>
      <c r="R769" s="15"/>
      <c r="S769" s="15"/>
      <c r="T769" s="15"/>
      <c r="U769" s="15"/>
    </row>
    <row r="770" spans="1:21">
      <c r="A770" s="15"/>
      <c r="B770" s="15"/>
      <c r="C770" s="15"/>
      <c r="D770" s="15"/>
      <c r="E770" s="15"/>
      <c r="F770" s="15"/>
      <c r="G770" s="15"/>
      <c r="H770" s="15"/>
      <c r="I770" s="15"/>
      <c r="J770" s="15"/>
      <c r="K770" s="15"/>
      <c r="L770" s="15"/>
      <c r="M770" s="15"/>
      <c r="N770" s="15"/>
      <c r="O770" s="15"/>
      <c r="P770" s="15"/>
      <c r="Q770" s="15"/>
      <c r="R770" s="15"/>
      <c r="S770" s="15"/>
      <c r="T770" s="15"/>
      <c r="U770" s="15"/>
    </row>
    <row r="771" spans="1:21">
      <c r="A771" s="15"/>
      <c r="B771" s="15"/>
      <c r="C771" s="15"/>
      <c r="D771" s="15"/>
      <c r="E771" s="15"/>
      <c r="F771" s="15"/>
      <c r="G771" s="15"/>
      <c r="H771" s="15"/>
      <c r="I771" s="15"/>
      <c r="J771" s="15"/>
      <c r="K771" s="15"/>
      <c r="L771" s="15"/>
      <c r="M771" s="15"/>
      <c r="N771" s="15"/>
      <c r="O771" s="15"/>
      <c r="P771" s="15"/>
      <c r="Q771" s="15"/>
      <c r="R771" s="15"/>
      <c r="S771" s="15"/>
      <c r="T771" s="15"/>
      <c r="U771" s="15"/>
    </row>
    <row r="772" spans="1:21">
      <c r="A772" s="15"/>
      <c r="B772" s="15"/>
      <c r="C772" s="15"/>
      <c r="D772" s="15"/>
      <c r="E772" s="15"/>
      <c r="F772" s="15"/>
      <c r="G772" s="15"/>
      <c r="H772" s="15"/>
      <c r="I772" s="15"/>
      <c r="J772" s="15"/>
      <c r="K772" s="15"/>
      <c r="L772" s="15"/>
      <c r="M772" s="15"/>
      <c r="N772" s="15"/>
      <c r="O772" s="15"/>
      <c r="P772" s="15"/>
      <c r="Q772" s="15"/>
      <c r="R772" s="15"/>
      <c r="S772" s="15"/>
      <c r="T772" s="15"/>
      <c r="U772" s="15"/>
    </row>
    <row r="773" spans="1:21">
      <c r="A773" s="15"/>
      <c r="B773" s="15"/>
      <c r="C773" s="15"/>
      <c r="D773" s="15"/>
      <c r="E773" s="15"/>
      <c r="F773" s="15"/>
      <c r="G773" s="15"/>
      <c r="H773" s="15"/>
      <c r="I773" s="15"/>
      <c r="J773" s="15"/>
      <c r="K773" s="15"/>
      <c r="L773" s="15"/>
      <c r="M773" s="15"/>
      <c r="N773" s="15"/>
      <c r="O773" s="15"/>
      <c r="P773" s="15"/>
      <c r="Q773" s="15"/>
      <c r="R773" s="15"/>
      <c r="S773" s="15"/>
      <c r="T773" s="15"/>
      <c r="U773" s="15"/>
    </row>
    <row r="774" spans="1:21">
      <c r="A774" s="15"/>
      <c r="B774" s="15"/>
      <c r="C774" s="15"/>
      <c r="D774" s="15"/>
      <c r="E774" s="15"/>
      <c r="F774" s="15"/>
      <c r="G774" s="15"/>
      <c r="H774" s="15"/>
      <c r="I774" s="15"/>
      <c r="J774" s="15"/>
      <c r="K774" s="15"/>
      <c r="L774" s="15"/>
      <c r="M774" s="15"/>
      <c r="N774" s="15"/>
      <c r="O774" s="15"/>
      <c r="P774" s="15"/>
      <c r="Q774" s="15"/>
      <c r="R774" s="15"/>
      <c r="S774" s="15"/>
      <c r="T774" s="15"/>
      <c r="U774" s="15"/>
    </row>
    <row r="775" spans="1:21">
      <c r="A775" s="15"/>
      <c r="B775" s="15"/>
      <c r="C775" s="15"/>
      <c r="D775" s="15"/>
      <c r="E775" s="15"/>
      <c r="F775" s="15"/>
      <c r="G775" s="15"/>
      <c r="H775" s="15"/>
      <c r="I775" s="15"/>
      <c r="J775" s="15"/>
      <c r="K775" s="15"/>
      <c r="L775" s="15"/>
      <c r="M775" s="15"/>
      <c r="N775" s="15"/>
      <c r="O775" s="15"/>
      <c r="P775" s="15"/>
      <c r="Q775" s="15"/>
      <c r="R775" s="15"/>
      <c r="S775" s="15"/>
      <c r="T775" s="15"/>
      <c r="U775" s="15"/>
    </row>
    <row r="776" spans="1:21">
      <c r="A776" s="15"/>
      <c r="B776" s="15"/>
      <c r="C776" s="15"/>
      <c r="D776" s="15"/>
      <c r="E776" s="15"/>
      <c r="F776" s="15"/>
      <c r="G776" s="15"/>
      <c r="H776" s="15"/>
      <c r="I776" s="15"/>
      <c r="J776" s="15"/>
      <c r="K776" s="15"/>
      <c r="L776" s="15"/>
      <c r="M776" s="15"/>
      <c r="N776" s="15"/>
      <c r="O776" s="15"/>
      <c r="P776" s="15"/>
      <c r="Q776" s="15"/>
      <c r="R776" s="15"/>
      <c r="S776" s="15"/>
      <c r="T776" s="15"/>
      <c r="U776" s="15"/>
    </row>
    <row r="777" spans="1:21">
      <c r="A777" s="15"/>
      <c r="B777" s="15"/>
      <c r="C777" s="15"/>
      <c r="D777" s="15"/>
      <c r="E777" s="15"/>
      <c r="F777" s="15"/>
      <c r="G777" s="15"/>
      <c r="H777" s="15"/>
      <c r="I777" s="15"/>
      <c r="J777" s="15"/>
      <c r="K777" s="15"/>
      <c r="L777" s="15"/>
      <c r="M777" s="15"/>
      <c r="N777" s="15"/>
      <c r="O777" s="15"/>
      <c r="P777" s="15"/>
      <c r="Q777" s="15"/>
      <c r="R777" s="15"/>
      <c r="S777" s="15"/>
      <c r="T777" s="15"/>
      <c r="U777" s="15"/>
    </row>
    <row r="778" spans="1:21">
      <c r="A778" s="15"/>
      <c r="B778" s="15"/>
      <c r="C778" s="15"/>
      <c r="D778" s="15"/>
      <c r="E778" s="15"/>
      <c r="F778" s="15"/>
      <c r="G778" s="15"/>
      <c r="H778" s="15"/>
      <c r="I778" s="15"/>
      <c r="J778" s="15"/>
      <c r="K778" s="15"/>
      <c r="L778" s="15"/>
      <c r="M778" s="15"/>
      <c r="N778" s="15"/>
      <c r="O778" s="15"/>
      <c r="P778" s="15"/>
      <c r="Q778" s="15"/>
      <c r="R778" s="15"/>
      <c r="S778" s="15"/>
      <c r="T778" s="15"/>
      <c r="U778" s="15"/>
    </row>
    <row r="779" spans="1:21">
      <c r="A779" s="15"/>
      <c r="B779" s="15"/>
      <c r="C779" s="15"/>
      <c r="D779" s="15"/>
      <c r="E779" s="15"/>
      <c r="F779" s="15"/>
      <c r="G779" s="15"/>
      <c r="H779" s="15"/>
      <c r="I779" s="15"/>
      <c r="J779" s="15"/>
      <c r="K779" s="15"/>
      <c r="L779" s="15"/>
      <c r="M779" s="15"/>
      <c r="N779" s="15"/>
      <c r="O779" s="15"/>
      <c r="P779" s="15"/>
      <c r="Q779" s="15"/>
      <c r="R779" s="15"/>
      <c r="S779" s="15"/>
      <c r="T779" s="15"/>
      <c r="U779" s="15"/>
    </row>
    <row r="780" spans="1:21">
      <c r="A780" s="15"/>
      <c r="B780" s="15"/>
      <c r="C780" s="15"/>
      <c r="D780" s="15"/>
      <c r="E780" s="15"/>
      <c r="F780" s="15"/>
      <c r="G780" s="15"/>
      <c r="H780" s="15"/>
      <c r="I780" s="15"/>
      <c r="J780" s="15"/>
      <c r="K780" s="15"/>
      <c r="L780" s="15"/>
      <c r="M780" s="15"/>
      <c r="N780" s="15"/>
      <c r="O780" s="15"/>
      <c r="P780" s="15"/>
      <c r="Q780" s="15"/>
      <c r="R780" s="15"/>
      <c r="S780" s="15"/>
      <c r="T780" s="15"/>
      <c r="U780" s="15"/>
    </row>
    <row r="781" spans="1:21">
      <c r="A781" s="15"/>
      <c r="B781" s="15"/>
      <c r="C781" s="15"/>
      <c r="D781" s="15"/>
      <c r="E781" s="15"/>
      <c r="F781" s="15"/>
      <c r="G781" s="15"/>
      <c r="H781" s="15"/>
      <c r="I781" s="15"/>
      <c r="J781" s="15"/>
      <c r="K781" s="15"/>
      <c r="L781" s="15"/>
      <c r="M781" s="15"/>
      <c r="N781" s="15"/>
      <c r="O781" s="15"/>
      <c r="P781" s="15"/>
      <c r="Q781" s="15"/>
      <c r="R781" s="15"/>
      <c r="S781" s="15"/>
      <c r="T781" s="15"/>
      <c r="U781" s="15"/>
    </row>
    <row r="782" spans="1:21">
      <c r="A782" s="15"/>
      <c r="B782" s="15"/>
      <c r="C782" s="15"/>
      <c r="D782" s="15"/>
      <c r="E782" s="15"/>
      <c r="F782" s="15"/>
      <c r="G782" s="15"/>
      <c r="H782" s="15"/>
      <c r="I782" s="15"/>
      <c r="J782" s="15"/>
      <c r="K782" s="15"/>
      <c r="L782" s="15"/>
      <c r="M782" s="15"/>
      <c r="N782" s="15"/>
      <c r="O782" s="15"/>
      <c r="P782" s="15"/>
      <c r="Q782" s="15"/>
      <c r="R782" s="15"/>
      <c r="S782" s="15"/>
      <c r="T782" s="15"/>
      <c r="U782" s="15"/>
    </row>
    <row r="783" spans="1:21">
      <c r="A783" s="15"/>
      <c r="B783" s="15"/>
      <c r="C783" s="15"/>
      <c r="D783" s="15"/>
      <c r="E783" s="15"/>
      <c r="F783" s="15"/>
      <c r="G783" s="15"/>
      <c r="H783" s="15"/>
      <c r="I783" s="15"/>
      <c r="J783" s="15"/>
      <c r="K783" s="15"/>
      <c r="L783" s="15"/>
      <c r="M783" s="15"/>
      <c r="N783" s="15"/>
      <c r="O783" s="15"/>
      <c r="P783" s="15"/>
      <c r="Q783" s="15"/>
      <c r="R783" s="15"/>
      <c r="S783" s="15"/>
      <c r="T783" s="15"/>
      <c r="U783" s="15"/>
    </row>
    <row r="784" spans="1:21">
      <c r="A784" s="15"/>
      <c r="B784" s="15"/>
      <c r="C784" s="15"/>
      <c r="D784" s="15"/>
      <c r="E784" s="15"/>
      <c r="F784" s="15"/>
      <c r="G784" s="15"/>
      <c r="H784" s="15"/>
      <c r="I784" s="15"/>
      <c r="J784" s="15"/>
      <c r="K784" s="15"/>
      <c r="L784" s="15"/>
      <c r="M784" s="15"/>
      <c r="N784" s="15"/>
      <c r="O784" s="15"/>
      <c r="P784" s="15"/>
      <c r="Q784" s="15"/>
      <c r="R784" s="15"/>
      <c r="S784" s="15"/>
      <c r="T784" s="15"/>
      <c r="U784" s="15"/>
    </row>
    <row r="785" spans="1:21">
      <c r="A785" s="15"/>
      <c r="B785" s="15"/>
      <c r="C785" s="15"/>
      <c r="D785" s="15"/>
      <c r="E785" s="15"/>
      <c r="F785" s="15"/>
      <c r="G785" s="15"/>
      <c r="H785" s="15"/>
      <c r="I785" s="15"/>
      <c r="J785" s="15"/>
      <c r="K785" s="15"/>
      <c r="L785" s="15"/>
      <c r="M785" s="15"/>
      <c r="N785" s="15"/>
      <c r="O785" s="15"/>
      <c r="P785" s="15"/>
      <c r="Q785" s="15"/>
      <c r="R785" s="15"/>
      <c r="S785" s="15"/>
      <c r="T785" s="15"/>
      <c r="U785" s="15"/>
    </row>
    <row r="786" spans="1:21">
      <c r="A786" s="15"/>
      <c r="B786" s="15"/>
      <c r="C786" s="15"/>
      <c r="D786" s="15"/>
      <c r="E786" s="15"/>
      <c r="F786" s="15"/>
      <c r="G786" s="15"/>
      <c r="H786" s="15"/>
      <c r="I786" s="15"/>
      <c r="J786" s="15"/>
      <c r="K786" s="15"/>
      <c r="L786" s="15"/>
      <c r="M786" s="15"/>
      <c r="N786" s="15"/>
      <c r="O786" s="15"/>
      <c r="P786" s="15"/>
      <c r="Q786" s="15"/>
      <c r="R786" s="15"/>
      <c r="S786" s="15"/>
      <c r="T786" s="15"/>
      <c r="U786" s="15"/>
    </row>
    <row r="787" spans="1:21">
      <c r="A787" s="15"/>
      <c r="B787" s="15"/>
      <c r="C787" s="15"/>
      <c r="D787" s="15"/>
      <c r="E787" s="15"/>
      <c r="F787" s="15"/>
      <c r="G787" s="15"/>
      <c r="H787" s="15"/>
      <c r="I787" s="15"/>
      <c r="J787" s="15"/>
      <c r="K787" s="15"/>
      <c r="L787" s="15"/>
      <c r="M787" s="15"/>
      <c r="N787" s="15"/>
      <c r="O787" s="15"/>
      <c r="P787" s="15"/>
      <c r="Q787" s="15"/>
      <c r="R787" s="15"/>
      <c r="S787" s="15"/>
      <c r="T787" s="15"/>
      <c r="U787" s="15"/>
    </row>
    <row r="788" spans="1:21">
      <c r="A788" s="15"/>
      <c r="B788" s="15"/>
      <c r="C788" s="15"/>
      <c r="D788" s="15"/>
      <c r="E788" s="15"/>
      <c r="F788" s="15"/>
      <c r="G788" s="15"/>
      <c r="H788" s="15"/>
      <c r="I788" s="15"/>
      <c r="J788" s="15"/>
      <c r="K788" s="15"/>
      <c r="L788" s="15"/>
      <c r="M788" s="15"/>
      <c r="N788" s="15"/>
      <c r="O788" s="15"/>
      <c r="P788" s="15"/>
      <c r="Q788" s="15"/>
      <c r="R788" s="15"/>
      <c r="S788" s="15"/>
      <c r="T788" s="15"/>
      <c r="U788" s="15"/>
    </row>
    <row r="789" spans="1:21">
      <c r="A789" s="15"/>
      <c r="B789" s="15"/>
      <c r="C789" s="15"/>
      <c r="D789" s="15"/>
      <c r="E789" s="15"/>
      <c r="F789" s="15"/>
      <c r="G789" s="15"/>
      <c r="H789" s="15"/>
      <c r="I789" s="15"/>
      <c r="J789" s="15"/>
      <c r="K789" s="15"/>
      <c r="L789" s="15"/>
      <c r="M789" s="15"/>
      <c r="N789" s="15"/>
      <c r="O789" s="15"/>
      <c r="P789" s="15"/>
      <c r="Q789" s="15"/>
      <c r="R789" s="15"/>
      <c r="S789" s="15"/>
      <c r="T789" s="15"/>
      <c r="U789" s="15"/>
    </row>
    <row r="790" spans="1:21">
      <c r="A790" s="15"/>
      <c r="B790" s="15"/>
      <c r="C790" s="15"/>
      <c r="D790" s="15"/>
      <c r="E790" s="15"/>
      <c r="F790" s="15"/>
      <c r="G790" s="15"/>
      <c r="H790" s="15"/>
      <c r="I790" s="15"/>
      <c r="J790" s="15"/>
      <c r="K790" s="15"/>
      <c r="L790" s="15"/>
      <c r="M790" s="15"/>
      <c r="N790" s="15"/>
      <c r="O790" s="15"/>
      <c r="P790" s="15"/>
      <c r="Q790" s="15"/>
      <c r="R790" s="15"/>
      <c r="S790" s="15"/>
      <c r="T790" s="15"/>
      <c r="U790" s="15"/>
    </row>
    <row r="791" spans="1:21">
      <c r="A791" s="15"/>
      <c r="B791" s="15"/>
      <c r="C791" s="15"/>
      <c r="D791" s="15"/>
      <c r="E791" s="15"/>
      <c r="F791" s="15"/>
      <c r="G791" s="15"/>
      <c r="H791" s="15"/>
      <c r="I791" s="15"/>
      <c r="J791" s="15"/>
      <c r="K791" s="15"/>
      <c r="L791" s="15"/>
      <c r="M791" s="15"/>
      <c r="N791" s="15"/>
      <c r="O791" s="15"/>
      <c r="P791" s="15"/>
      <c r="Q791" s="15"/>
      <c r="R791" s="15"/>
      <c r="S791" s="15"/>
      <c r="T791" s="15"/>
      <c r="U791" s="15"/>
    </row>
    <row r="792" spans="1:21">
      <c r="A792" s="15"/>
      <c r="B792" s="15"/>
      <c r="C792" s="15"/>
      <c r="D792" s="15"/>
      <c r="E792" s="15"/>
      <c r="F792" s="15"/>
      <c r="G792" s="15"/>
      <c r="H792" s="15"/>
      <c r="I792" s="15"/>
      <c r="J792" s="15"/>
      <c r="K792" s="15"/>
      <c r="L792" s="15"/>
      <c r="M792" s="15"/>
      <c r="N792" s="15"/>
      <c r="O792" s="15"/>
      <c r="P792" s="15"/>
      <c r="Q792" s="15"/>
      <c r="R792" s="15"/>
      <c r="S792" s="15"/>
      <c r="T792" s="15"/>
      <c r="U792" s="15"/>
    </row>
    <row r="793" spans="1:21">
      <c r="A793" s="15"/>
      <c r="B793" s="15"/>
      <c r="C793" s="15"/>
      <c r="D793" s="15"/>
      <c r="E793" s="15"/>
      <c r="F793" s="15"/>
      <c r="G793" s="15"/>
      <c r="H793" s="15"/>
      <c r="I793" s="15"/>
      <c r="J793" s="15"/>
      <c r="K793" s="15"/>
      <c r="L793" s="15"/>
      <c r="M793" s="15"/>
      <c r="N793" s="15"/>
      <c r="O793" s="15"/>
      <c r="P793" s="15"/>
      <c r="Q793" s="15"/>
      <c r="R793" s="15"/>
      <c r="S793" s="15"/>
      <c r="T793" s="15"/>
      <c r="U793" s="15"/>
    </row>
    <row r="794" spans="1:21">
      <c r="A794" s="15"/>
      <c r="B794" s="15"/>
      <c r="C794" s="15"/>
      <c r="D794" s="15"/>
      <c r="E794" s="15"/>
      <c r="F794" s="15"/>
      <c r="G794" s="15"/>
      <c r="H794" s="15"/>
      <c r="I794" s="15"/>
      <c r="J794" s="15"/>
      <c r="K794" s="15"/>
      <c r="L794" s="15"/>
      <c r="M794" s="15"/>
      <c r="N794" s="15"/>
      <c r="O794" s="15"/>
      <c r="P794" s="15"/>
      <c r="Q794" s="15"/>
      <c r="R794" s="15"/>
      <c r="S794" s="15"/>
      <c r="T794" s="15"/>
      <c r="U794" s="15"/>
    </row>
    <row r="795" spans="1:21">
      <c r="A795" s="15"/>
      <c r="B795" s="15"/>
      <c r="C795" s="15"/>
      <c r="D795" s="15"/>
      <c r="E795" s="15"/>
      <c r="F795" s="15"/>
      <c r="G795" s="15"/>
      <c r="H795" s="15"/>
      <c r="I795" s="15"/>
      <c r="J795" s="15"/>
      <c r="K795" s="15"/>
      <c r="L795" s="15"/>
      <c r="M795" s="15"/>
      <c r="N795" s="15"/>
      <c r="O795" s="15"/>
      <c r="P795" s="15"/>
      <c r="Q795" s="15"/>
      <c r="R795" s="15"/>
      <c r="S795" s="15"/>
      <c r="T795" s="15"/>
      <c r="U795" s="15"/>
    </row>
    <row r="796" spans="1:21">
      <c r="A796" s="15"/>
      <c r="B796" s="15"/>
      <c r="C796" s="15"/>
      <c r="D796" s="15"/>
      <c r="E796" s="15"/>
      <c r="F796" s="15"/>
      <c r="G796" s="15"/>
      <c r="H796" s="15"/>
      <c r="I796" s="15"/>
      <c r="J796" s="15"/>
      <c r="K796" s="15"/>
      <c r="L796" s="15"/>
      <c r="M796" s="15"/>
      <c r="N796" s="15"/>
      <c r="O796" s="15"/>
      <c r="P796" s="15"/>
      <c r="Q796" s="15"/>
      <c r="R796" s="15"/>
      <c r="S796" s="15"/>
      <c r="T796" s="15"/>
      <c r="U796" s="15"/>
    </row>
    <row r="797" spans="1:21">
      <c r="A797" s="15"/>
      <c r="B797" s="15"/>
      <c r="C797" s="15"/>
      <c r="D797" s="15"/>
      <c r="E797" s="15"/>
      <c r="F797" s="15"/>
      <c r="G797" s="15"/>
      <c r="H797" s="15"/>
      <c r="I797" s="15"/>
      <c r="J797" s="15"/>
      <c r="K797" s="15"/>
      <c r="L797" s="15"/>
      <c r="M797" s="15"/>
      <c r="N797" s="15"/>
      <c r="O797" s="15"/>
      <c r="P797" s="15"/>
      <c r="Q797" s="15"/>
      <c r="R797" s="15"/>
      <c r="S797" s="15"/>
      <c r="T797" s="15"/>
      <c r="U797" s="15"/>
    </row>
    <row r="798" spans="1:21">
      <c r="A798" s="15"/>
      <c r="B798" s="15"/>
      <c r="C798" s="15"/>
      <c r="D798" s="15"/>
      <c r="E798" s="15"/>
      <c r="F798" s="15"/>
      <c r="G798" s="15"/>
      <c r="H798" s="15"/>
      <c r="I798" s="15"/>
      <c r="J798" s="15"/>
      <c r="K798" s="15"/>
      <c r="L798" s="15"/>
      <c r="M798" s="15"/>
      <c r="N798" s="15"/>
      <c r="O798" s="15"/>
      <c r="P798" s="15"/>
      <c r="Q798" s="15"/>
      <c r="R798" s="15"/>
      <c r="S798" s="15"/>
      <c r="T798" s="15"/>
      <c r="U798" s="15"/>
    </row>
    <row r="799" spans="1:21">
      <c r="A799" s="15"/>
      <c r="B799" s="15"/>
      <c r="C799" s="15"/>
      <c r="D799" s="15"/>
      <c r="E799" s="15"/>
      <c r="F799" s="15"/>
      <c r="G799" s="15"/>
      <c r="H799" s="15"/>
      <c r="I799" s="15"/>
      <c r="J799" s="15"/>
      <c r="K799" s="15"/>
      <c r="L799" s="15"/>
      <c r="M799" s="15"/>
      <c r="N799" s="15"/>
      <c r="O799" s="15"/>
      <c r="P799" s="15"/>
      <c r="Q799" s="15"/>
      <c r="R799" s="15"/>
      <c r="S799" s="15"/>
      <c r="T799" s="15"/>
      <c r="U799" s="15"/>
    </row>
    <row r="800" spans="1:21">
      <c r="A800" s="15"/>
      <c r="B800" s="15"/>
      <c r="C800" s="15"/>
      <c r="D800" s="15"/>
      <c r="E800" s="15"/>
      <c r="F800" s="15"/>
      <c r="G800" s="15"/>
      <c r="H800" s="15"/>
      <c r="I800" s="15"/>
      <c r="J800" s="15"/>
      <c r="K800" s="15"/>
      <c r="L800" s="15"/>
      <c r="M800" s="15"/>
      <c r="N800" s="15"/>
      <c r="O800" s="15"/>
      <c r="P800" s="15"/>
      <c r="Q800" s="15"/>
      <c r="R800" s="15"/>
      <c r="S800" s="15"/>
      <c r="T800" s="15"/>
      <c r="U800" s="15"/>
    </row>
    <row r="801" spans="1:21">
      <c r="A801" s="15"/>
      <c r="B801" s="15"/>
      <c r="C801" s="15"/>
      <c r="D801" s="15"/>
      <c r="E801" s="15"/>
      <c r="F801" s="15"/>
      <c r="G801" s="15"/>
      <c r="H801" s="15"/>
      <c r="I801" s="15"/>
      <c r="J801" s="15"/>
      <c r="K801" s="15"/>
      <c r="L801" s="15"/>
      <c r="M801" s="15"/>
      <c r="N801" s="15"/>
      <c r="O801" s="15"/>
      <c r="P801" s="15"/>
      <c r="Q801" s="15"/>
      <c r="R801" s="15"/>
      <c r="S801" s="15"/>
      <c r="T801" s="15"/>
      <c r="U801" s="15"/>
    </row>
    <row r="802" spans="1:21">
      <c r="A802" s="15"/>
      <c r="B802" s="15"/>
      <c r="C802" s="15"/>
      <c r="D802" s="15"/>
      <c r="E802" s="15"/>
      <c r="F802" s="15"/>
      <c r="G802" s="15"/>
      <c r="H802" s="15"/>
      <c r="I802" s="15"/>
      <c r="J802" s="15"/>
      <c r="K802" s="15"/>
      <c r="L802" s="15"/>
      <c r="M802" s="15"/>
      <c r="N802" s="15"/>
      <c r="O802" s="15"/>
      <c r="P802" s="15"/>
      <c r="Q802" s="15"/>
      <c r="R802" s="15"/>
      <c r="S802" s="15"/>
      <c r="T802" s="15"/>
      <c r="U802" s="15"/>
    </row>
    <row r="803" spans="1:21">
      <c r="A803" s="15"/>
      <c r="B803" s="15"/>
      <c r="C803" s="15"/>
      <c r="D803" s="15"/>
      <c r="E803" s="15"/>
      <c r="F803" s="15"/>
      <c r="G803" s="15"/>
      <c r="H803" s="15"/>
      <c r="I803" s="15"/>
      <c r="J803" s="15"/>
      <c r="K803" s="15"/>
      <c r="L803" s="15"/>
      <c r="M803" s="15"/>
      <c r="N803" s="15"/>
      <c r="O803" s="15"/>
      <c r="P803" s="15"/>
      <c r="Q803" s="15"/>
      <c r="R803" s="15"/>
      <c r="S803" s="15"/>
      <c r="T803" s="15"/>
      <c r="U803" s="15"/>
    </row>
    <row r="804" spans="1:21">
      <c r="A804" s="15"/>
      <c r="B804" s="15"/>
      <c r="C804" s="15"/>
      <c r="D804" s="15"/>
      <c r="E804" s="15"/>
      <c r="F804" s="15"/>
      <c r="G804" s="15"/>
      <c r="H804" s="15"/>
      <c r="I804" s="15"/>
      <c r="J804" s="15"/>
      <c r="K804" s="15"/>
      <c r="L804" s="15"/>
      <c r="M804" s="15"/>
      <c r="N804" s="15"/>
      <c r="O804" s="15"/>
      <c r="P804" s="15"/>
      <c r="Q804" s="15"/>
      <c r="R804" s="15"/>
      <c r="S804" s="15"/>
      <c r="T804" s="15"/>
      <c r="U804" s="15"/>
    </row>
  </sheetData>
  <sheetProtection algorithmName="SHA-512" hashValue="dCp+jvhNPrbS1uYPD5NLYLtZcY0635GPVKqLjWLpBfGzUMoFAhA3d4ZEt50iVqZqS9sLT4+WHDx2I/ELGRTxeQ==" saltValue="/tV9m91UnahHZX57yx3gFg==" spinCount="100000" sheet="1" objects="1" scenarios="1"/>
  <protectedRanges>
    <protectedRange sqref="G138 G141 G144 Q138 Q141 Q144 J159 J162" name="zyski_wewnetrzne"/>
    <protectedRange sqref="J55 W72:X72 J72:K72 W50 J57 J48:J50 W55 W57 U49 J81:K81 J74:K74 W79:X79 J73 U73 W74:X74 W81:X81 J79:K79 J113:K113 J115:K115" name="wymiary"/>
    <protectedRange sqref="H46 T46 H70 T77 T53 H53 H77 T70" name="ściana_okna"/>
    <protectedRange sqref="H43 T43" name="Strona świata"/>
    <protectedRange sqref="M24 M27 M30" name="Dane1"/>
    <protectedRange sqref="S24 X27" name="Dane2"/>
    <protectedRange sqref="H59 T59 H83 T83" name="osłona"/>
    <protectedRange sqref="H104 J112:K112 H116 H110 H107 J114:K114 L121" name="dane_dachu"/>
    <protectedRange sqref="C11:J12" name="Symulacjaprzygotowanadla"/>
    <protectedRange sqref="W48" name="wymiary_1"/>
  </protectedRanges>
  <mergeCells count="73">
    <mergeCell ref="C190:W191"/>
    <mergeCell ref="Q54:R54"/>
    <mergeCell ref="J55:K55"/>
    <mergeCell ref="J48:K48"/>
    <mergeCell ref="H46:K46"/>
    <mergeCell ref="G184:I185"/>
    <mergeCell ref="J184:O185"/>
    <mergeCell ref="Q185:Q186"/>
    <mergeCell ref="L186:O186"/>
    <mergeCell ref="Q138:R138"/>
    <mergeCell ref="Q141:R141"/>
    <mergeCell ref="Q144:R144"/>
    <mergeCell ref="J159:K159"/>
    <mergeCell ref="J81:K81"/>
    <mergeCell ref="J162:K162"/>
    <mergeCell ref="G179:M180"/>
    <mergeCell ref="N179:O180"/>
    <mergeCell ref="P179:P180"/>
    <mergeCell ref="H110:K110"/>
    <mergeCell ref="J112:K112"/>
    <mergeCell ref="J114:K114"/>
    <mergeCell ref="H116:K116"/>
    <mergeCell ref="L121:M121"/>
    <mergeCell ref="E128:H128"/>
    <mergeCell ref="W81:X81"/>
    <mergeCell ref="H83:K83"/>
    <mergeCell ref="T83:X83"/>
    <mergeCell ref="H104:K104"/>
    <mergeCell ref="H107:K107"/>
    <mergeCell ref="W74:X74"/>
    <mergeCell ref="H77:K77"/>
    <mergeCell ref="T77:X77"/>
    <mergeCell ref="Q78:R78"/>
    <mergeCell ref="J79:K79"/>
    <mergeCell ref="W79:X79"/>
    <mergeCell ref="J74:K74"/>
    <mergeCell ref="T67:X67"/>
    <mergeCell ref="H70:K70"/>
    <mergeCell ref="T70:X70"/>
    <mergeCell ref="J72:K72"/>
    <mergeCell ref="W72:X72"/>
    <mergeCell ref="H67:K67"/>
    <mergeCell ref="W55:X55"/>
    <mergeCell ref="J57:K57"/>
    <mergeCell ref="W57:X57"/>
    <mergeCell ref="H59:K59"/>
    <mergeCell ref="T59:X59"/>
    <mergeCell ref="W48:X48"/>
    <mergeCell ref="J50:K50"/>
    <mergeCell ref="W50:X50"/>
    <mergeCell ref="H53:K53"/>
    <mergeCell ref="T53:X53"/>
    <mergeCell ref="T46:X46"/>
    <mergeCell ref="C8:Q9"/>
    <mergeCell ref="C11:J12"/>
    <mergeCell ref="C20:F21"/>
    <mergeCell ref="S23:V23"/>
    <mergeCell ref="S24:T27"/>
    <mergeCell ref="U24:V27"/>
    <mergeCell ref="X26:Y26"/>
    <mergeCell ref="X27:X30"/>
    <mergeCell ref="Y27:Y30"/>
    <mergeCell ref="H43:K43"/>
    <mergeCell ref="T43:X43"/>
    <mergeCell ref="H17:M17"/>
    <mergeCell ref="O3:O4"/>
    <mergeCell ref="P3:Q4"/>
    <mergeCell ref="W3:Z4"/>
    <mergeCell ref="D1:H1"/>
    <mergeCell ref="I1:J1"/>
    <mergeCell ref="M1:O1"/>
    <mergeCell ref="P1:Q1"/>
    <mergeCell ref="R1:T1"/>
  </mergeCells>
  <conditionalFormatting sqref="V194">
    <cfRule type="iconSet" priority="2">
      <iconSet iconSet="3Symbols" showValue="0">
        <cfvo type="percent" val="0"/>
        <cfvo type="num" val="1"/>
        <cfvo type="num" val="2"/>
      </iconSet>
    </cfRule>
  </conditionalFormatting>
  <conditionalFormatting sqref="J96:J97 K95">
    <cfRule type="cellIs" dxfId="7" priority="1" operator="between">
      <formula>-17</formula>
      <formula>-7</formula>
    </cfRule>
  </conditionalFormatting>
  <dataValidations count="12">
    <dataValidation type="whole" allowBlank="1" showInputMessage="1" showErrorMessage="1" sqref="Q144" xr:uid="{0B936BD8-331B-45BF-B269-E83DE669E2C8}">
      <formula1>1</formula1>
      <formula2>10</formula2>
    </dataValidation>
    <dataValidation type="list" allowBlank="1" showInputMessage="1" showErrorMessage="1" sqref="H107" xr:uid="{3AF14F1A-563C-45BD-8744-BAF8C653C44F}">
      <formula1>izolacja_dach</formula1>
    </dataValidation>
    <dataValidation type="list" allowBlank="1" showInputMessage="1" showErrorMessage="1" sqref="H104" xr:uid="{79697A0A-2037-499D-9ECB-09BED9525075}">
      <formula1>dach</formula1>
    </dataValidation>
    <dataValidation type="decimal" allowBlank="1" showInputMessage="1" showErrorMessage="1" sqref="J79:K79 J81:K81 W79:X79 W81:X81 W57:X57 W55:X55 J55:K55 J57:K57 J114:K114 J112:K112" xr:uid="{865721E8-C859-4268-A6C1-C52753303742}">
      <formula1>0</formula1>
      <formula2>20</formula2>
    </dataValidation>
    <dataValidation type="decimal" allowBlank="1" showInputMessage="1" showErrorMessage="1" sqref="J48:J50 U49 J72:J74 U73 J115 J113" xr:uid="{1EA122DA-0443-45C0-9E41-306AE11BC620}">
      <formula1>0.1</formula1>
      <formula2>30</formula2>
    </dataValidation>
    <dataValidation type="decimal" allowBlank="1" showInputMessage="1" showErrorMessage="1" sqref="M24 M27 M30" xr:uid="{B1E7B9FB-13D5-4B3F-A5CC-952995125118}">
      <formula1>1</formula1>
      <formula2>100</formula2>
    </dataValidation>
    <dataValidation type="decimal" allowBlank="1" showInputMessage="1" showErrorMessage="1" sqref="J74:K74 J72:K72 J113:K113 J115:K115" xr:uid="{D47CFB24-0EDD-4C46-A60B-868A99F0248A}">
      <formula1>0.1</formula1>
      <formula2>20</formula2>
    </dataValidation>
    <dataValidation type="list" allowBlank="1" showInputMessage="1" showErrorMessage="1" sqref="Q141 G138 G141 G144 Q138 L121 N121 J159 J162" xr:uid="{CF7DE465-0657-4909-9F65-C5F7C951EF08}">
      <formula1>tak_nie</formula1>
    </dataValidation>
    <dataValidation type="list" allowBlank="1" showInputMessage="1" showErrorMessage="1" sqref="H53 H77 T77 H110 T53" xr:uid="{D9615019-A7D4-4146-9A16-1FE15BFB426A}">
      <formula1>okno_sciana</formula1>
    </dataValidation>
    <dataValidation type="list" allowBlank="1" showInputMessage="1" showErrorMessage="1" sqref="H59 T59 H83 T83 H116" xr:uid="{A07E3D63-9330-433F-A208-F60107CD4A8F}">
      <formula1>izolacja</formula1>
    </dataValidation>
    <dataValidation type="list" allowBlank="1" showInputMessage="1" showErrorMessage="1" sqref="T70 H70 H46 T46" xr:uid="{52135A18-3D8C-4BCE-9252-2928360C8DED}">
      <formula1>sciany</formula1>
    </dataValidation>
    <dataValidation type="list" allowBlank="1" showInputMessage="1" showErrorMessage="1" sqref="H43" xr:uid="{11A733CC-4CDD-48AF-AEB4-E6EE9DBC1A06}">
      <formula1>strony_swiata</formula1>
    </dataValidation>
  </dataValidations>
  <pageMargins left="0.70866141732283472" right="0.70866141732283472" top="0.74803149606299213" bottom="0.74803149606299213" header="0.31496062992125984" footer="0.31496062992125984"/>
  <pageSetup paperSize="9" scale="52"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c D A A B Q S w M E F A A C A A g A a U + e T Y z O j s q n A A A A + Q A A A B I A H A B D b 2 5 m a W c v U G F j a 2 F n Z S 5 4 b W w g o h g A K K A U A A A A A A A A A A A A A A A A A A A A A A A A A A A A h Y / N C o J A G E V f R W b v / I k R 8 j k u 2 i o I Q b S V c b I h H c U Z G 9 + t R Y / U K y S U 1 a 7 l v Z w L 5 z 5 u d 8 j m r g 2 u a r S 6 N y l i m K J A G d n X 2 j Q p m t w p 3 K J M Q F n J S 9 W o Y I G N T W a r U 3 R 2 b k g I 8 d 5 j H + F + b A i n l J F j k e / l W X V V q I 1 1 l Z E K f V b 1 / x U S c H j J C I 7 j D Y 4 p j z B j l A N Z e y i 0 + T J 8 U c Y U y E 8 J u 6 l 1 0 6 j E 0 I Z l D m S N Q N 4 3 x B N Q S w M E F A A C A A g A a U + e T Q / 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G l P n k 0 o i k e 4 D g A A A B E A A A A T A B w A R m 9 y b X V s Y X M v U 2 V j d G l v b j E u b S C i G A A o o B Q A A A A A A A A A A A A A A A A A A A A A A A A A A A A r T k 0 u y c z P U w i G 0 I b W A F B L A Q I t A B Q A A g A I A G l P n k 2 M z o 7 K p w A A A P k A A A A S A A A A A A A A A A A A A A A A A A A A A A B D b 2 5 m a W c v U G F j a 2 F n Z S 5 4 b W x Q S w E C L Q A U A A I A C A B p T 5 5 N D 8 r p q 6 Q A A A D p A A A A E w A A A A A A A A A A A A A A A A D z A A A A W 0 N v b n R l b n R f V H l w Z X N d L n h t b F B L A Q I t A B Q A A g A I A G l P n k 0 o i k e 4 D g A A A B E A A A A T A A A A A A A A A A A A A A A A A O Q B A A B G b 3 J t d W x h c y 9 T Z W N 0 a W 9 u M S 5 t U E s F B g A A A A A D A A M A w g A A A D 8 C A A A A A B A B A A D v u 7 8 8 P 3 h t b C B 2 Z X J z a W 9 u P S I x L j A i I G V u Y 2 9 k a W 5 n P S J 1 d G Y t O C I / P j x Q Z X J t a X N z a W 9 u T G l z d C B 4 b W x u c z p 4 c 2 k 9 I m h 0 d H A 6 L y 9 3 d 3 c u d z M u b 3 J n L z I w M D E v W E 1 M U 2 N o Z W 1 h L W l u c 3 R h b m N l I i B 4 b W x u c z p 4 c 2 Q 9 I m h 0 d H A 6 L y 9 3 d 3 c u d z M u b 3 J n L z I w M D E v W E 1 M U 2 N o Z W 1 h I j 4 8 Q 2 F u R X Z h b H V h d G V G d X R 1 c m V Q Y W N r Y W d l c z 5 m Y W x z Z T w v Q 2 F u R X Z h b H V h d G V G d X R 1 c m V Q Y W N r Y W d l c z 4 8 R m l y Z X d h b G x F b m F i b G V k P n R y d W U 8 L 0 Z p c m V 3 Y W x s R W 5 h Y m x l Z D 4 8 L 1 B l c m 1 p c 3 N p b 2 5 M a X N 0 P p c B A A A A A A A A d Q E A A O + 7 v z w / e G 1 s I H Z l c n N p b 2 4 9 I j E u M C I g Z W 5 j b 2 R p b m c 9 I n V 0 Z i 0 4 I j 8 + P E x v Y 2 F s U G F j a 2 F n Z U 1 l d G F k Y X R h R m l s Z S B 4 b W x u c z p 4 c 2 k 9 I m h 0 d H A 6 L y 9 3 d 3 c u d z M u b 3 J n L z I w M D E v W E 1 M U 2 N o Z W 1 h L W l u c 3 R h b m N l I i B 4 b W x u c z p 4 c 2 Q 9 I m h 0 d H A 6 L y 9 3 d 3 c u d z M u b 3 J n L z I w M D E v W E 1 M U 2 N o Z W 1 h 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N o A A A A B A A A A 0 I y d 3 w E V 0 R G M e g D A T 8 K X 6 w E A A A A 4 k f 2 0 7 J b H T K q M x 9 O w j 6 8 N A A A A A A I A A A A A A A N m A A D A A A A A E A A A A P + r W / P U c i C 4 u C 7 K c V r k D f U A A A A A B I A A A K A A A A A Q A A A A / T Z H P L Q 1 p C 4 / 4 d 7 + B w 3 q P F A A A A A U 5 E D 9 r c q f 4 r D E 2 M F C H l 5 a r l H M c u C i U S U J K c S 6 K Q T 9 F V 0 8 y U D / r 9 e j p 9 R h J X h u x Z Z Z N 0 S 6 k 1 v 9 r W q F M n + N k l u S Q L h V A N I i N 8 1 B D Q p N f D 4 1 5 B Q A A A C z i v r O 7 z g 1 l o H w + 5 m y O b l 9 7 w Y C + A = = < / D a t a M a s h u p > 
</file>

<file path=customXml/itemProps1.xml><?xml version="1.0" encoding="utf-8"?>
<ds:datastoreItem xmlns:ds="http://schemas.openxmlformats.org/officeDocument/2006/customXml" ds:itemID="{B23EB238-32B7-4267-AA22-9055B8AB3FBC}">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14</vt:i4>
      </vt:variant>
      <vt:variant>
        <vt:lpstr>Nazwane zakresy</vt:lpstr>
      </vt:variant>
      <vt:variant>
        <vt:i4>19</vt:i4>
      </vt:variant>
    </vt:vector>
  </HeadingPairs>
  <TitlesOfParts>
    <vt:vector size="33" baseType="lpstr">
      <vt:lpstr>Obliczenia1</vt:lpstr>
      <vt:lpstr>Obliczenia2</vt:lpstr>
      <vt:lpstr>Obliczenia3</vt:lpstr>
      <vt:lpstr>Obliczenia4</vt:lpstr>
      <vt:lpstr>Obliczenia5</vt:lpstr>
      <vt:lpstr>Pom1</vt:lpstr>
      <vt:lpstr>Pom2</vt:lpstr>
      <vt:lpstr>Pom3</vt:lpstr>
      <vt:lpstr>Pom4</vt:lpstr>
      <vt:lpstr>Pom5</vt:lpstr>
      <vt:lpstr>Multisplit</vt:lpstr>
      <vt:lpstr>Wymagania</vt:lpstr>
      <vt:lpstr>Multisplit info</vt:lpstr>
      <vt:lpstr>Dane techniczne</vt:lpstr>
      <vt:lpstr>dach</vt:lpstr>
      <vt:lpstr>drzwi</vt:lpstr>
      <vt:lpstr>izolacja</vt:lpstr>
      <vt:lpstr>izolacja_dach</vt:lpstr>
      <vt:lpstr>lista_kierunki_swiata</vt:lpstr>
      <vt:lpstr>lista_kierunki_swiata2</vt:lpstr>
      <vt:lpstr>lista_kierunki_swiata3</vt:lpstr>
      <vt:lpstr>Multisplit!Obszar_wydruku</vt:lpstr>
      <vt:lpstr>'Pom1'!Obszar_wydruku</vt:lpstr>
      <vt:lpstr>'Pom2'!Obszar_wydruku</vt:lpstr>
      <vt:lpstr>'Pom3'!Obszar_wydruku</vt:lpstr>
      <vt:lpstr>'Pom4'!Obszar_wydruku</vt:lpstr>
      <vt:lpstr>'Pom5'!Obszar_wydruku</vt:lpstr>
      <vt:lpstr>okno_sciana</vt:lpstr>
      <vt:lpstr>sciany</vt:lpstr>
      <vt:lpstr>strony_swiata</vt:lpstr>
      <vt:lpstr>tabela_modele</vt:lpstr>
      <vt:lpstr>tabela_okna</vt:lpstr>
      <vt:lpstr>tak_nie</vt:lpstr>
    </vt:vector>
  </TitlesOfParts>
  <Company>Viessmann Werke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Dawid_Pantera</dc:creator>
  <cp:lastModifiedBy>Dawid_Pantera</cp:lastModifiedBy>
  <cp:lastPrinted>2022-07-20T14:57:46Z</cp:lastPrinted>
  <dcterms:created xsi:type="dcterms:W3CDTF">2016-11-21T19:40:57Z</dcterms:created>
  <dcterms:modified xsi:type="dcterms:W3CDTF">2023-01-03T21:15:11Z</dcterms:modified>
</cp:coreProperties>
</file>